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danglia-my.sharepoint.com/personal/yasar_ahmad_nais_qa/Documents/NAE - Files/Downloads/"/>
    </mc:Choice>
  </mc:AlternateContent>
  <xr:revisionPtr revIDLastSave="177" documentId="8_{D9E34242-60C1-4FDD-9F6D-FD56D7F165B0}" xr6:coauthVersionLast="47" xr6:coauthVersionMax="47" xr10:uidLastSave="{FFEA156F-CCC1-4D57-95E9-419A315C82BD}"/>
  <bookViews>
    <workbookView xWindow="-120" yWindow="-120" windowWidth="29040" windowHeight="15840" activeTab="1" xr2:uid="{00000000-000D-0000-FFFF-FFFF00000000}"/>
  </bookViews>
  <sheets>
    <sheet name="1. Corrections" sheetId="14" r:id="rId1"/>
    <sheet name="2. VLookups_IFs" sheetId="15" r:id="rId2"/>
    <sheet name="Stocklevel" sheetId="16" r:id="rId3"/>
  </sheets>
  <externalReferences>
    <externalReference r:id="rId4"/>
  </externalReferences>
  <definedNames>
    <definedName name="b">#REF!</definedName>
    <definedName name="BLUE">#REF!</definedName>
    <definedName name="CURRY">#REF!</definedName>
    <definedName name="mobile">#REF!</definedName>
    <definedName name="o">#REF!</definedName>
    <definedName name="ORANGE">#REF!</definedName>
    <definedName name="p">#REF!</definedName>
    <definedName name="PURPLE">#REF!</definedName>
    <definedName name="Y">#REF!</definedName>
    <definedName name="YELLOW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4" l="1"/>
  <c r="C15" i="14" a="1"/>
  <c r="C15" i="14" s="1"/>
  <c r="F23" i="14"/>
  <c r="F22" i="14"/>
  <c r="E8" i="15"/>
  <c r="D7" i="15"/>
  <c r="B6" i="15"/>
  <c r="B7" i="15"/>
  <c r="B8" i="15"/>
  <c r="B9" i="15"/>
  <c r="D59" i="14"/>
  <c r="D60" i="14"/>
  <c r="D61" i="14"/>
  <c r="D62" i="14"/>
  <c r="D58" i="14"/>
  <c r="N52" i="14"/>
  <c r="N53" i="14"/>
  <c r="N54" i="14"/>
  <c r="N55" i="14"/>
  <c r="N56" i="14"/>
  <c r="N57" i="14"/>
  <c r="N58" i="14"/>
  <c r="N59" i="14"/>
  <c r="N60" i="14"/>
  <c r="N61" i="14"/>
  <c r="N62" i="14"/>
  <c r="N51" i="14"/>
  <c r="J32" i="14"/>
  <c r="J33" i="14"/>
  <c r="J34" i="14"/>
  <c r="J35" i="14"/>
  <c r="J36" i="14"/>
  <c r="J31" i="14"/>
  <c r="D32" i="14"/>
  <c r="D33" i="14"/>
  <c r="D34" i="14"/>
  <c r="D35" i="14"/>
  <c r="D36" i="14"/>
  <c r="D31" i="14"/>
  <c r="I19" i="14"/>
  <c r="I17" i="14"/>
  <c r="I18" i="14"/>
  <c r="I16" i="14"/>
  <c r="C18" i="14"/>
  <c r="C17" i="14"/>
  <c r="F24" i="14"/>
  <c r="F21" i="14"/>
  <c r="M62" i="14"/>
  <c r="M61" i="14"/>
  <c r="M60" i="14"/>
  <c r="M59" i="14"/>
  <c r="M58" i="14"/>
  <c r="M57" i="14"/>
  <c r="M56" i="14"/>
  <c r="M55" i="14"/>
  <c r="M54" i="14"/>
  <c r="M53" i="14"/>
  <c r="M52" i="14"/>
  <c r="M5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teacher3</author>
  </authors>
  <commentList>
    <comment ref="P31" authorId="0" shapeId="0" xr:uid="{6EB43E21-BFE3-4622-BB65-6EAFD5566A95}">
      <text>
        <r>
          <rPr>
            <b/>
            <sz val="9"/>
            <color indexed="81"/>
            <rFont val="Tahoma"/>
            <family val="2"/>
          </rPr>
          <t>To achieve a Pass both grades have to be more than 50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Yasar Ahmad</author>
  </authors>
  <commentList>
    <comment ref="B5" authorId="0" shapeId="0" xr:uid="{A3742DEB-160B-4381-B15E-E8ACEEB4A9EC}">
      <text>
        <r>
          <rPr>
            <b/>
            <sz val="9"/>
            <color indexed="81"/>
            <rFont val="Tahoma"/>
            <family val="2"/>
          </rPr>
          <t>1. Lookup the student name. Make sure you do not return an error message.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0" shapeId="0" xr:uid="{C66BC840-27D5-48B2-8CF5-6C1A87D33D2B}">
      <text>
        <r>
          <rPr>
            <b/>
            <sz val="9"/>
            <color indexed="81"/>
            <rFont val="Tahoma"/>
            <family val="2"/>
          </rPr>
          <t xml:space="preserve">2. Lookup the student Year. You Need to refer to the Key Stage Column.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 xr:uid="{5BB74F20-E612-4021-B409-D8C30ED87AA9}">
      <text>
        <r>
          <rPr>
            <b/>
            <sz val="9"/>
            <color indexed="81"/>
            <rFont val="Tahoma"/>
            <family val="2"/>
          </rPr>
          <t xml:space="preserve">3. Lookup the House name. Return a blank cell if there is no match.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<sst xmlns="http://schemas.openxmlformats.org/spreadsheetml/2006/main" count="283" uniqueCount="167">
  <si>
    <t>Corrections</t>
  </si>
  <si>
    <t>1. Emerging</t>
  </si>
  <si>
    <t>2. Developing</t>
  </si>
  <si>
    <t>3. Developing</t>
  </si>
  <si>
    <t>Error</t>
  </si>
  <si>
    <t>Q1</t>
  </si>
  <si>
    <t>Shopping  Lists</t>
  </si>
  <si>
    <t xml:space="preserve">Nationaility </t>
  </si>
  <si>
    <t>Brand</t>
  </si>
  <si>
    <t>Name</t>
  </si>
  <si>
    <t>Price</t>
  </si>
  <si>
    <t>Sold</t>
  </si>
  <si>
    <t>Chicken</t>
  </si>
  <si>
    <t>The Range</t>
  </si>
  <si>
    <t>Qatari</t>
  </si>
  <si>
    <t>Samsung</t>
  </si>
  <si>
    <t>s3</t>
  </si>
  <si>
    <t>Q2</t>
  </si>
  <si>
    <t>Onions</t>
  </si>
  <si>
    <t>Spanish</t>
  </si>
  <si>
    <t>Apple</t>
  </si>
  <si>
    <t>I phone 4</t>
  </si>
  <si>
    <t>Pepper</t>
  </si>
  <si>
    <t>Brazilian</t>
  </si>
  <si>
    <t>s4</t>
  </si>
  <si>
    <t>Q3</t>
  </si>
  <si>
    <t>Garlic</t>
  </si>
  <si>
    <t>I phone 5</t>
  </si>
  <si>
    <t>Ginger</t>
  </si>
  <si>
    <t>Mokia</t>
  </si>
  <si>
    <t>Galaxy Fame</t>
  </si>
  <si>
    <t>Q4</t>
  </si>
  <si>
    <t>Cooking Oil</t>
  </si>
  <si>
    <t>I Phone 5s</t>
  </si>
  <si>
    <t>Rice</t>
  </si>
  <si>
    <t>Note 3</t>
  </si>
  <si>
    <t>Q5</t>
  </si>
  <si>
    <t>Total</t>
  </si>
  <si>
    <t>French</t>
  </si>
  <si>
    <t>Total Sold</t>
  </si>
  <si>
    <t>Max</t>
  </si>
  <si>
    <t>Q6</t>
  </si>
  <si>
    <t>Min</t>
  </si>
  <si>
    <t>Average</t>
  </si>
  <si>
    <t>Nokia</t>
  </si>
  <si>
    <t>Q7</t>
  </si>
  <si>
    <t>Not including Samsung</t>
  </si>
  <si>
    <t>Q8</t>
  </si>
  <si>
    <t xml:space="preserve">Count All Nationalities  </t>
  </si>
  <si>
    <t>4. IF Statement</t>
  </si>
  <si>
    <t>5. IF Statement</t>
  </si>
  <si>
    <t>6. IF (AND)</t>
  </si>
  <si>
    <t>Employee Name</t>
  </si>
  <si>
    <t>Hours Worked</t>
  </si>
  <si>
    <t>Full Time/Part Time</t>
  </si>
  <si>
    <t>Sales Person</t>
  </si>
  <si>
    <t>Sales Target</t>
  </si>
  <si>
    <t>Salary</t>
  </si>
  <si>
    <t xml:space="preserve"> New Salary</t>
  </si>
  <si>
    <t>English P1</t>
  </si>
  <si>
    <t>English P2</t>
  </si>
  <si>
    <t>Ahmad</t>
  </si>
  <si>
    <t>Pupil Name</t>
  </si>
  <si>
    <t>House</t>
  </si>
  <si>
    <t>%</t>
  </si>
  <si>
    <t>Pass/Fail</t>
  </si>
  <si>
    <t>Sarah</t>
  </si>
  <si>
    <t>Abdulla</t>
  </si>
  <si>
    <t>Red</t>
  </si>
  <si>
    <t>Mohammad</t>
  </si>
  <si>
    <t>Ahmed</t>
  </si>
  <si>
    <t>Blue</t>
  </si>
  <si>
    <t>Saif</t>
  </si>
  <si>
    <t>Ali</t>
  </si>
  <si>
    <t>Green</t>
  </si>
  <si>
    <t>Shahad</t>
  </si>
  <si>
    <t>Essa</t>
  </si>
  <si>
    <t>Sultan</t>
  </si>
  <si>
    <t>7. Nested IF Statements</t>
  </si>
  <si>
    <t>8. Vlookups</t>
  </si>
  <si>
    <t>Charge per mile</t>
  </si>
  <si>
    <t>Mobile Name</t>
  </si>
  <si>
    <t>Stock Level</t>
  </si>
  <si>
    <t>Fast Cars</t>
  </si>
  <si>
    <t>Karwa</t>
  </si>
  <si>
    <t>Street Cars</t>
  </si>
  <si>
    <t>Basic Fare:</t>
  </si>
  <si>
    <t>Miles</t>
  </si>
  <si>
    <t>Taxi Service</t>
  </si>
  <si>
    <t>Taxi Fare</t>
  </si>
  <si>
    <t>X Peria 22</t>
  </si>
  <si>
    <t>Sara</t>
  </si>
  <si>
    <t>s4 Mini</t>
  </si>
  <si>
    <t>Lumia 520</t>
  </si>
  <si>
    <t>Mohammed</t>
  </si>
  <si>
    <t>Q10</t>
  </si>
  <si>
    <t>Salma</t>
  </si>
  <si>
    <t>9320 Curve</t>
  </si>
  <si>
    <r>
      <rPr>
        <b/>
        <sz val="24"/>
        <color rgb="FFFF0000"/>
        <rFont val="Calibri"/>
        <family val="2"/>
        <scheme val="minor"/>
      </rPr>
      <t>V</t>
    </r>
    <r>
      <rPr>
        <b/>
        <sz val="24"/>
        <color theme="1"/>
        <rFont val="Calibri"/>
        <family val="2"/>
        <scheme val="minor"/>
      </rPr>
      <t>lookup Functions (Inc IF Statements)</t>
    </r>
  </si>
  <si>
    <t>Student ID</t>
  </si>
  <si>
    <t>Key Stage</t>
  </si>
  <si>
    <t>Year</t>
  </si>
  <si>
    <t>A00123</t>
  </si>
  <si>
    <t>C00124</t>
  </si>
  <si>
    <t>e00123</t>
  </si>
  <si>
    <t>C00769</t>
  </si>
  <si>
    <t>A00124</t>
  </si>
  <si>
    <t>Billy</t>
  </si>
  <si>
    <t>Abi</t>
  </si>
  <si>
    <t>Jack</t>
  </si>
  <si>
    <t>D00123</t>
  </si>
  <si>
    <t>E00124</t>
  </si>
  <si>
    <t>B00765</t>
  </si>
  <si>
    <t>Julie</t>
  </si>
  <si>
    <t>B00766</t>
  </si>
  <si>
    <t>Jay</t>
  </si>
  <si>
    <t>Yellow</t>
  </si>
  <si>
    <t>Sofia</t>
  </si>
  <si>
    <t>e00124</t>
  </si>
  <si>
    <t>Bob</t>
  </si>
  <si>
    <t>James</t>
  </si>
  <si>
    <t>C00770</t>
  </si>
  <si>
    <t>Jude</t>
  </si>
  <si>
    <r>
      <rPr>
        <b/>
        <sz val="24"/>
        <color rgb="FFFF0000"/>
        <rFont val="Calibri"/>
        <family val="2"/>
        <scheme val="minor"/>
      </rPr>
      <t>H</t>
    </r>
    <r>
      <rPr>
        <b/>
        <sz val="24"/>
        <color theme="1"/>
        <rFont val="Calibri"/>
        <family val="2"/>
        <scheme val="minor"/>
      </rPr>
      <t>lookup Functions (Inc IF Statements)</t>
    </r>
  </si>
  <si>
    <t>GK</t>
  </si>
  <si>
    <t>FB</t>
  </si>
  <si>
    <t>CB</t>
  </si>
  <si>
    <t>FW</t>
  </si>
  <si>
    <t>MF</t>
  </si>
  <si>
    <t>WI</t>
  </si>
  <si>
    <t>Position</t>
  </si>
  <si>
    <t>Goal Keeper</t>
  </si>
  <si>
    <t>Forward</t>
  </si>
  <si>
    <t>Full Back</t>
  </si>
  <si>
    <t>Centre Back</t>
  </si>
  <si>
    <t>Midfielder</t>
  </si>
  <si>
    <t>Winger</t>
  </si>
  <si>
    <t>B00767</t>
  </si>
  <si>
    <t>A00768</t>
  </si>
  <si>
    <t>e00126</t>
  </si>
  <si>
    <t>F00124</t>
  </si>
  <si>
    <t>R00124</t>
  </si>
  <si>
    <t>Kayas</t>
  </si>
  <si>
    <t>House Colour</t>
  </si>
  <si>
    <t>Form Tutor</t>
  </si>
  <si>
    <t>Mr Smith</t>
  </si>
  <si>
    <t>Mr Jones</t>
  </si>
  <si>
    <t>Mr Ahmad</t>
  </si>
  <si>
    <t>Ms Carr</t>
  </si>
  <si>
    <t>Ms Jones</t>
  </si>
  <si>
    <t>Blackberry</t>
  </si>
  <si>
    <t>HTC one Mini</t>
  </si>
  <si>
    <t>HTC</t>
  </si>
  <si>
    <t>Galaxy Ace</t>
  </si>
  <si>
    <t>Nexus 5</t>
  </si>
  <si>
    <t>Nexus</t>
  </si>
  <si>
    <t>Sony</t>
  </si>
  <si>
    <t>HTC one</t>
  </si>
  <si>
    <t>lg flex</t>
  </si>
  <si>
    <t>LG</t>
  </si>
  <si>
    <t>lg g2</t>
  </si>
  <si>
    <t>galaxy young</t>
  </si>
  <si>
    <t>apple</t>
  </si>
  <si>
    <t>nokia 105</t>
  </si>
  <si>
    <t>HTC desire</t>
  </si>
  <si>
    <t>blackberry z10</t>
  </si>
  <si>
    <t>s3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</si>
</sst>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QAR&quot;* #,##0.00_);_(&quot;QAR&quot;* \(#,##0.00\);_(&quot;QAR&quot;* &quot;-&quot;??_);_(@_)"/>
    <numFmt numFmtId="164" formatCode="_-&quot;£&quot;* #,##0.00_-;\-&quot;£&quot;* #,##0.00_-;_-&quot;£&quot;* &quot;-&quot;??_-;_-@_-"/>
    <numFmt numFmtId="165" formatCode="_-[$£-809]* #,##0.00_-;\-[$£-809]* #,##0.00_-;_-[$£-809]* &quot;-&quot;??_-;_-@_-"/>
    <numFmt numFmtId="166" formatCode="&quot;€&quot;\ #,##0.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24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12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165" fontId="0" fillId="0" borderId="1" xfId="0" applyNumberFormat="1" applyBorder="1"/>
    <xf numFmtId="0" fontId="1" fillId="5" borderId="1" xfId="0" applyFont="1" applyFill="1" applyBorder="1"/>
    <xf numFmtId="165" fontId="0" fillId="5" borderId="1" xfId="0" applyNumberFormat="1" applyFill="1" applyBorder="1"/>
    <xf numFmtId="0" fontId="18" fillId="0" borderId="1" xfId="0" applyFont="1" applyBorder="1" applyAlignment="1">
      <alignment horizontal="left" vertical="center" readingOrder="2"/>
    </xf>
    <xf numFmtId="0" fontId="18" fillId="0" borderId="1" xfId="0" applyFont="1" applyBorder="1" applyAlignment="1">
      <alignment horizontal="left"/>
    </xf>
    <xf numFmtId="0" fontId="19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/>
    <xf numFmtId="0" fontId="6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9" borderId="2" xfId="0" applyFont="1" applyFill="1" applyBorder="1"/>
    <xf numFmtId="1" fontId="0" fillId="9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4" fontId="0" fillId="0" borderId="1" xfId="1" applyFont="1" applyBorder="1"/>
    <xf numFmtId="0" fontId="21" fillId="9" borderId="1" xfId="0" applyFont="1" applyFill="1" applyBorder="1" applyAlignment="1">
      <alignment horizontal="center" wrapText="1"/>
    </xf>
    <xf numFmtId="0" fontId="1" fillId="9" borderId="1" xfId="0" applyFont="1" applyFill="1" applyBorder="1"/>
    <xf numFmtId="44" fontId="1" fillId="2" borderId="1" xfId="1" applyFont="1" applyFill="1" applyBorder="1" applyAlignment="1">
      <alignment horizontal="center"/>
    </xf>
    <xf numFmtId="44" fontId="1" fillId="2" borderId="1" xfId="1" applyFont="1" applyFill="1" applyBorder="1"/>
    <xf numFmtId="0" fontId="1" fillId="9" borderId="1" xfId="0" applyFont="1" applyFill="1" applyBorder="1" applyAlignment="1">
      <alignment horizontal="center"/>
    </xf>
    <xf numFmtId="1" fontId="0" fillId="10" borderId="1" xfId="1" applyNumberFormat="1" applyFont="1" applyFill="1" applyBorder="1" applyAlignment="1">
      <alignment horizontal="center"/>
    </xf>
    <xf numFmtId="164" fontId="0" fillId="0" borderId="1" xfId="0" applyNumberFormat="1" applyBorder="1"/>
    <xf numFmtId="1" fontId="0" fillId="0" borderId="1" xfId="1" applyNumberFormat="1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25" fillId="5" borderId="1" xfId="2" applyFont="1" applyFill="1" applyBorder="1" applyAlignment="1">
      <alignment horizontal="center"/>
    </xf>
    <xf numFmtId="166" fontId="25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7" fillId="6" borderId="1" xfId="0" applyFont="1" applyFill="1" applyBorder="1" applyAlignment="1">
      <alignment horizontal="center"/>
    </xf>
    <xf numFmtId="0" fontId="26" fillId="5" borderId="1" xfId="2" applyFont="1" applyFill="1" applyBorder="1" applyAlignment="1">
      <alignment horizontal="center"/>
    </xf>
    <xf numFmtId="0" fontId="28" fillId="2" borderId="1" xfId="1" applyNumberFormat="1" applyFont="1" applyFill="1" applyBorder="1" applyAlignment="1">
      <alignment horizontal="center"/>
    </xf>
    <xf numFmtId="0" fontId="26" fillId="0" borderId="1" xfId="2" applyFont="1" applyBorder="1" applyAlignment="1">
      <alignment horizontal="left"/>
    </xf>
    <xf numFmtId="0" fontId="26" fillId="10" borderId="1" xfId="0" applyFont="1" applyFill="1" applyBorder="1" applyAlignment="1">
      <alignment horizontal="center"/>
    </xf>
    <xf numFmtId="0" fontId="26" fillId="11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6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5" fillId="6" borderId="4" xfId="0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10" borderId="0" xfId="0" applyFont="1" applyFill="1" applyAlignment="1">
      <alignment horizontal="center"/>
    </xf>
    <xf numFmtId="0" fontId="22" fillId="1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180"/>
    </xf>
    <xf numFmtId="0" fontId="29" fillId="6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Normal 3" xfId="2" xr:uid="{9AFC6C31-D2ED-46AC-8A5A-549B33B00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28576</xdr:colOff>
      <xdr:row>36</xdr:row>
      <xdr:rowOff>114300</xdr:rowOff>
    </xdr:from>
    <xdr:to>
      <xdr:col>8</xdr:col>
      <xdr:colOff>628650</xdr:colOff>
      <xdr:row>41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547274-4D6B-4D1F-A752-0899524A9AD6}"/>
            </a:ext>
          </a:extLst>
        </xdr:cNvPr>
        <xdr:cNvSpPr txBox="1"/>
      </xdr:nvSpPr>
      <xdr:spPr>
        <a:xfrm>
          <a:off x="4419601" y="7086600"/>
          <a:ext cx="3657599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is sold more than (&gt;) sales target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Add £500 to Salary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Salary remains the same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0</xdr:col>
      <xdr:colOff>276225</xdr:colOff>
      <xdr:row>36</xdr:row>
      <xdr:rowOff>95249</xdr:rowOff>
    </xdr:from>
    <xdr:to>
      <xdr:col>3</xdr:col>
      <xdr:colOff>219075</xdr:colOff>
      <xdr:row>41</xdr:row>
      <xdr:rowOff>180974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C7AC9E-F32E-481C-953E-76A14F4ED334}"/>
            </a:ext>
          </a:extLst>
        </xdr:cNvPr>
        <xdr:cNvSpPr txBox="1"/>
      </xdr:nvSpPr>
      <xdr:spPr>
        <a:xfrm>
          <a:off x="276225" y="7067549"/>
          <a:ext cx="2295525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</a:t>
          </a:r>
          <a:r>
            <a:rPr lang="en-US" sz="1100" b="1" baseline="0">
              <a:solidFill>
                <a:srgbClr val="FF0000"/>
              </a:solidFill>
            </a:rPr>
            <a:t> Statement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 b="1"/>
            <a:t>Employee</a:t>
          </a:r>
          <a:r>
            <a:rPr lang="en-US" sz="1100" b="1" baseline="0"/>
            <a:t> Hours: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Criteria </a:t>
          </a:r>
          <a:r>
            <a:rPr lang="en-US" sz="1100" b="1" baseline="0">
              <a:solidFill>
                <a:srgbClr val="FF0000"/>
              </a:solidFill>
            </a:rPr>
            <a:t>--- &lt;25 Hours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True Statement </a:t>
          </a:r>
          <a:r>
            <a:rPr lang="en-US" sz="1100" b="1" baseline="0">
              <a:solidFill>
                <a:srgbClr val="FF0000"/>
              </a:solidFill>
            </a:rPr>
            <a:t>- Part Time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False Statement - </a:t>
          </a:r>
          <a:r>
            <a:rPr lang="en-US" sz="1100" b="1" baseline="0">
              <a:solidFill>
                <a:srgbClr val="FF0000"/>
              </a:solidFill>
            </a:rPr>
            <a:t>Full Time</a:t>
          </a:r>
          <a:endParaRPr lang="en-US" sz="1100" b="1">
            <a:solidFill>
              <a:srgbClr val="FF0000"/>
            </a:solidFill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5</xdr:col>
      <xdr:colOff>295275</xdr:colOff>
      <xdr:row>48</xdr:row>
      <xdr:rowOff>171450</xdr:rowOff>
    </xdr:from>
    <xdr:to>
      <xdr:col>10</xdr:col>
      <xdr:colOff>428625</xdr:colOff>
      <xdr:row>56</xdr:row>
      <xdr:rowOff>105508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9553D7-22BB-4B78-9172-17E9D79CA415}"/>
            </a:ext>
          </a:extLst>
        </xdr:cNvPr>
        <xdr:cNvSpPr txBox="1"/>
      </xdr:nvSpPr>
      <xdr:spPr>
        <a:xfrm>
          <a:off x="4686300" y="9429750"/>
          <a:ext cx="5229225" cy="1458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/>
            <a:t>Use  a</a:t>
          </a:r>
          <a:r>
            <a:rPr lang="en-GB" sz="1400" baseline="0"/>
            <a:t> nested if statement to work out the </a:t>
          </a:r>
          <a:r>
            <a:rPr lang="en-GB" sz="1400" b="1" u="sng"/>
            <a:t>Taxi Service </a:t>
          </a:r>
          <a:r>
            <a:rPr lang="en-GB" sz="1400"/>
            <a:t>&amp; </a:t>
          </a:r>
          <a:r>
            <a:rPr lang="en-GB" sz="1400" b="1" u="sng"/>
            <a:t>Taxi Fare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Add </a:t>
          </a:r>
          <a:r>
            <a:rPr lang="en-GB" sz="1400" i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Basic Fare</a:t>
          </a:r>
          <a:r>
            <a:rPr lang="en-GB" sz="14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 (Taxi</a:t>
          </a:r>
          <a:r>
            <a:rPr lang="en-GB" sz="140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Charge per Mile * Miles)</a:t>
          </a:r>
          <a:r>
            <a:rPr lang="en-GB" sz="14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GB" sz="1400" i="1">
            <a:solidFill>
              <a:srgbClr val="FF0000"/>
            </a:solidFill>
            <a:effectLst/>
          </a:endParaRPr>
        </a:p>
        <a:p>
          <a:endParaRPr lang="en-GB" sz="1400"/>
        </a:p>
        <a:p>
          <a:r>
            <a:rPr lang="en-GB" sz="1400">
              <a:solidFill>
                <a:sysClr val="windowText" lastClr="000000"/>
              </a:solidFill>
            </a:rPr>
            <a:t>If Miles is </a:t>
          </a:r>
          <a:r>
            <a:rPr lang="en-GB" sz="1400">
              <a:solidFill>
                <a:srgbClr val="FF0000"/>
              </a:solidFill>
            </a:rPr>
            <a:t>less than 7 miles </a:t>
          </a:r>
          <a:r>
            <a:rPr lang="en-GB" sz="1400">
              <a:solidFill>
                <a:sysClr val="windowText" lastClr="000000"/>
              </a:solidFill>
            </a:rPr>
            <a:t>use </a:t>
          </a:r>
          <a:r>
            <a:rPr lang="en-GB" sz="1400" b="1" u="sng">
              <a:solidFill>
                <a:sysClr val="windowText" lastClr="000000"/>
              </a:solidFill>
            </a:rPr>
            <a:t>Fast Cars </a:t>
          </a:r>
          <a:r>
            <a:rPr lang="en-GB" sz="1400">
              <a:solidFill>
                <a:sysClr val="windowText" lastClr="000000"/>
              </a:solidFill>
            </a:rPr>
            <a:t>Taxi service</a:t>
          </a:r>
          <a:endParaRPr lang="en-GB" sz="1400" baseline="0">
            <a:solidFill>
              <a:sysClr val="windowText" lastClr="000000"/>
            </a:solidFill>
          </a:endParaRPr>
        </a:p>
        <a:p>
          <a:r>
            <a:rPr lang="en-GB" sz="1400" baseline="0">
              <a:solidFill>
                <a:sysClr val="windowText" lastClr="000000"/>
              </a:solidFill>
            </a:rPr>
            <a:t>Equal to or more than 7 and </a:t>
          </a:r>
          <a:r>
            <a:rPr lang="en-GB" sz="1400" baseline="0">
              <a:solidFill>
                <a:srgbClr val="FF0000"/>
              </a:solidFill>
            </a:rPr>
            <a:t>less than 16 miles </a:t>
          </a:r>
          <a:r>
            <a:rPr lang="en-GB" sz="1400" baseline="0">
              <a:solidFill>
                <a:sysClr val="windowText" lastClr="000000"/>
              </a:solidFill>
            </a:rPr>
            <a:t>use </a:t>
          </a:r>
          <a:r>
            <a:rPr lang="en-GB" sz="1400" b="1" u="sng" baseline="0">
              <a:solidFill>
                <a:sysClr val="windowText" lastClr="000000"/>
              </a:solidFill>
            </a:rPr>
            <a:t>Street Cars </a:t>
          </a:r>
          <a:r>
            <a:rPr lang="en-GB" sz="1400" baseline="0">
              <a:solidFill>
                <a:sysClr val="windowText" lastClr="000000"/>
              </a:solidFill>
            </a:rPr>
            <a:t>service</a:t>
          </a:r>
        </a:p>
        <a:p>
          <a:r>
            <a:rPr lang="en-GB" sz="1400" baseline="0">
              <a:solidFill>
                <a:sysClr val="windowText" lastClr="000000"/>
              </a:solidFill>
            </a:rPr>
            <a:t>More than or equal to 16 miles use </a:t>
          </a:r>
          <a:r>
            <a:rPr lang="en-GB" sz="1400" b="1" u="sng" baseline="0">
              <a:solidFill>
                <a:sysClr val="windowText" lastClr="000000"/>
              </a:solidFill>
            </a:rPr>
            <a:t>Karwa</a:t>
          </a:r>
          <a:r>
            <a:rPr lang="en-GB" sz="1400" baseline="0">
              <a:solidFill>
                <a:sysClr val="windowText" lastClr="000000"/>
              </a:solidFill>
            </a:rPr>
            <a:t> taxi service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123825</xdr:colOff>
      <xdr:row>48</xdr:row>
      <xdr:rowOff>152400</xdr:rowOff>
    </xdr:from>
    <xdr:to>
      <xdr:col>16</xdr:col>
      <xdr:colOff>628650</xdr:colOff>
      <xdr:row>56</xdr:row>
      <xdr:rowOff>86458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08F9A6-CAFE-41DA-AF94-B74026B33196}"/>
            </a:ext>
          </a:extLst>
        </xdr:cNvPr>
        <xdr:cNvSpPr txBox="1"/>
      </xdr:nvSpPr>
      <xdr:spPr>
        <a:xfrm>
          <a:off x="13687425" y="9867900"/>
          <a:ext cx="2543175" cy="1458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chemeClr val="dk1"/>
              </a:solidFill>
            </a:rPr>
            <a:t>Lookup</a:t>
          </a:r>
          <a:r>
            <a:rPr lang="en-GB" sz="1400" baseline="0">
              <a:solidFill>
                <a:schemeClr val="dk1"/>
              </a:solidFill>
            </a:rPr>
            <a:t> the stock level for each phone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>
              <a:solidFill>
                <a:schemeClr val="dk1"/>
              </a:solidFill>
            </a:rPr>
            <a:t>(Refer to the stock level sheet)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628650</xdr:colOff>
      <xdr:row>35</xdr:row>
      <xdr:rowOff>95250</xdr:rowOff>
    </xdr:from>
    <xdr:to>
      <xdr:col>16</xdr:col>
      <xdr:colOff>114300</xdr:colOff>
      <xdr:row>38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1C7E05-4ED0-46DE-A27F-EA4240AE7B6C}"/>
            </a:ext>
          </a:extLst>
        </xdr:cNvPr>
        <xdr:cNvSpPr txBox="1"/>
      </xdr:nvSpPr>
      <xdr:spPr>
        <a:xfrm>
          <a:off x="13173075" y="7334250"/>
          <a:ext cx="25431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chemeClr val="dk1"/>
              </a:solidFill>
            </a:rPr>
            <a:t>To achieve a Pass both grades have to be more than 50</a:t>
          </a:r>
          <a:endParaRPr lang="en-GB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sRecap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"/>
      <sheetName val="Counts"/>
      <sheetName val="sumif"/>
      <sheetName val="Lookups"/>
      <sheetName val="Stock Level"/>
      <sheetName val="Job Codes"/>
    </sheetNames>
    <sheetDataSet>
      <sheetData sheetId="0"/>
      <sheetData sheetId="1"/>
      <sheetData sheetId="2"/>
      <sheetData sheetId="3"/>
      <sheetData sheetId="4">
        <row r="2">
          <cell r="B2" t="str">
            <v>9320 Curve</v>
          </cell>
          <cell r="C2">
            <v>12</v>
          </cell>
          <cell r="D2" t="str">
            <v>Blackberry</v>
          </cell>
        </row>
        <row r="3">
          <cell r="B3" t="str">
            <v>HTC one Mini</v>
          </cell>
          <cell r="C3">
            <v>2</v>
          </cell>
          <cell r="D3" t="str">
            <v>HTC</v>
          </cell>
        </row>
        <row r="4">
          <cell r="B4" t="str">
            <v>s4</v>
          </cell>
          <cell r="C4">
            <v>43</v>
          </cell>
          <cell r="D4" t="str">
            <v>Samsung</v>
          </cell>
        </row>
        <row r="5">
          <cell r="B5" t="str">
            <v>Lumia 520</v>
          </cell>
          <cell r="C5">
            <v>3</v>
          </cell>
          <cell r="D5" t="str">
            <v>Nokia</v>
          </cell>
        </row>
        <row r="6">
          <cell r="B6" t="str">
            <v>Galaxy Ace</v>
          </cell>
          <cell r="C6">
            <v>34</v>
          </cell>
          <cell r="D6" t="str">
            <v>Samsung</v>
          </cell>
        </row>
        <row r="7">
          <cell r="B7" t="str">
            <v>I Phone 5s</v>
          </cell>
          <cell r="C7">
            <v>12</v>
          </cell>
          <cell r="D7" t="str">
            <v>Apple</v>
          </cell>
        </row>
        <row r="8">
          <cell r="B8" t="str">
            <v>Nexus 5</v>
          </cell>
          <cell r="C8">
            <v>56</v>
          </cell>
          <cell r="D8" t="str">
            <v>Nexus</v>
          </cell>
        </row>
        <row r="9">
          <cell r="B9" t="str">
            <v>X Peria 22</v>
          </cell>
          <cell r="C9">
            <v>2</v>
          </cell>
          <cell r="D9" t="str">
            <v>Sony</v>
          </cell>
        </row>
        <row r="10">
          <cell r="B10" t="str">
            <v>HTC one</v>
          </cell>
          <cell r="C10">
            <v>23</v>
          </cell>
          <cell r="D10" t="str">
            <v>HTC</v>
          </cell>
        </row>
        <row r="11">
          <cell r="B11" t="str">
            <v>s3</v>
          </cell>
          <cell r="C11">
            <v>4</v>
          </cell>
          <cell r="D11" t="str">
            <v>Samsung</v>
          </cell>
        </row>
        <row r="12">
          <cell r="B12" t="str">
            <v>Q10</v>
          </cell>
          <cell r="C12">
            <v>32</v>
          </cell>
          <cell r="D12" t="str">
            <v>Blackberry</v>
          </cell>
        </row>
        <row r="13">
          <cell r="B13" t="str">
            <v>Galaxy Fame</v>
          </cell>
          <cell r="C13">
            <v>1</v>
          </cell>
          <cell r="D13" t="str">
            <v>Samsung</v>
          </cell>
        </row>
        <row r="14">
          <cell r="B14" t="str">
            <v>lg flex</v>
          </cell>
          <cell r="C14">
            <v>2</v>
          </cell>
          <cell r="D14" t="str">
            <v>LG</v>
          </cell>
        </row>
        <row r="15">
          <cell r="B15" t="str">
            <v>Note 3</v>
          </cell>
          <cell r="C15">
            <v>6</v>
          </cell>
          <cell r="D15" t="str">
            <v>Samsung</v>
          </cell>
        </row>
        <row r="16">
          <cell r="B16" t="str">
            <v>lg g2</v>
          </cell>
          <cell r="C16">
            <v>2</v>
          </cell>
          <cell r="D16" t="str">
            <v>LG</v>
          </cell>
        </row>
        <row r="17">
          <cell r="B17" t="str">
            <v>galaxy young</v>
          </cell>
          <cell r="C17">
            <v>45</v>
          </cell>
          <cell r="D17" t="str">
            <v>Samsung</v>
          </cell>
        </row>
        <row r="18">
          <cell r="B18" t="str">
            <v>I phone 4</v>
          </cell>
          <cell r="C18">
            <v>0</v>
          </cell>
          <cell r="D18" t="str">
            <v>apple</v>
          </cell>
        </row>
        <row r="19">
          <cell r="B19" t="str">
            <v>nokia 105</v>
          </cell>
          <cell r="C19">
            <v>23</v>
          </cell>
          <cell r="D19" t="str">
            <v>Nokia</v>
          </cell>
        </row>
        <row r="20">
          <cell r="B20" t="str">
            <v>HTC desire</v>
          </cell>
          <cell r="C20">
            <v>42</v>
          </cell>
          <cell r="D20" t="str">
            <v>HTC</v>
          </cell>
        </row>
        <row r="21">
          <cell r="B21" t="str">
            <v>I phone 5</v>
          </cell>
          <cell r="C21">
            <v>12</v>
          </cell>
          <cell r="D21" t="str">
            <v>Apple</v>
          </cell>
        </row>
        <row r="22">
          <cell r="B22" t="str">
            <v>blackberry z10</v>
          </cell>
          <cell r="C22">
            <v>12</v>
          </cell>
          <cell r="D22" t="str">
            <v>Blackberry</v>
          </cell>
        </row>
        <row r="23">
          <cell r="B23" t="str">
            <v>s3 mini</v>
          </cell>
          <cell r="C23">
            <v>4</v>
          </cell>
          <cell r="D23" t="str">
            <v>Samsung</v>
          </cell>
        </row>
        <row r="24">
          <cell r="B24" t="str">
            <v>s4 Mini</v>
          </cell>
          <cell r="C24">
            <v>42</v>
          </cell>
          <cell r="D24" t="str">
            <v>Samsung</v>
          </cell>
        </row>
      </sheetData>
      <sheetData sheetId="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099D-EFC7-4940-8D42-10EAFA2B06DC}">
  <dimension ref="A1:R62"/>
  <sheetViews>
    <sheetView topLeftCell="A33" workbookViewId="0">
      <selection activeCell="C16" sqref="C16"/>
    </sheetView>
  </sheetViews>
  <sheetFormatPr defaultRowHeight="15" x14ac:dyDescent="0.25"/>
  <cols>
    <col min="1" max="1" width="4.7109375" customWidth="1"/>
    <col min="2" max="12" width="15.28515625" customWidth="1"/>
    <col min="13" max="13" width="10.28515625" bestFit="1" customWidth="1"/>
    <col min="14" max="17" width="15.28515625" customWidth="1"/>
  </cols>
  <sheetData>
    <row r="1" spans="1:18" ht="15" customHeight="1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 ht="1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18" ht="15" customHeight="1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</row>
    <row r="4" spans="1:18" ht="1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18" ht="21.75" customHeight="1" x14ac:dyDescent="0.25">
      <c r="A5" s="60"/>
      <c r="B5" s="80" t="s">
        <v>1</v>
      </c>
      <c r="C5" s="80"/>
      <c r="D5" s="60"/>
      <c r="E5" s="81" t="s">
        <v>2</v>
      </c>
      <c r="F5" s="81"/>
      <c r="G5" s="60"/>
      <c r="H5" s="81" t="s">
        <v>3</v>
      </c>
      <c r="I5" s="81"/>
      <c r="J5" s="81"/>
      <c r="K5" s="81"/>
      <c r="L5" s="60"/>
      <c r="M5" s="60"/>
      <c r="N5" s="74" t="s">
        <v>4</v>
      </c>
      <c r="O5" s="74"/>
      <c r="P5" s="74"/>
      <c r="Q5" s="74"/>
    </row>
    <row r="6" spans="1:18" x14ac:dyDescent="0.25">
      <c r="M6" s="61" t="s">
        <v>5</v>
      </c>
      <c r="N6" s="71"/>
      <c r="O6" s="71"/>
      <c r="P6" s="71"/>
      <c r="Q6" s="71"/>
    </row>
    <row r="7" spans="1:18" x14ac:dyDescent="0.25">
      <c r="B7" s="77" t="s">
        <v>6</v>
      </c>
      <c r="C7" s="77"/>
      <c r="E7" s="78" t="s">
        <v>7</v>
      </c>
      <c r="F7" s="78"/>
      <c r="H7" s="28" t="s">
        <v>8</v>
      </c>
      <c r="I7" s="28" t="s">
        <v>9</v>
      </c>
      <c r="J7" s="28" t="s">
        <v>10</v>
      </c>
      <c r="K7" s="28" t="s">
        <v>11</v>
      </c>
      <c r="N7" s="71"/>
      <c r="O7" s="71"/>
      <c r="P7" s="71"/>
      <c r="Q7" s="71"/>
    </row>
    <row r="8" spans="1:18" x14ac:dyDescent="0.25">
      <c r="B8" s="10" t="s">
        <v>12</v>
      </c>
      <c r="C8" s="19">
        <v>7.5</v>
      </c>
      <c r="E8" s="79" t="s">
        <v>13</v>
      </c>
      <c r="F8" s="22" t="s">
        <v>14</v>
      </c>
      <c r="H8" s="29" t="s">
        <v>15</v>
      </c>
      <c r="I8" s="30" t="s">
        <v>16</v>
      </c>
      <c r="J8" s="31">
        <v>250</v>
      </c>
      <c r="K8" s="2">
        <v>22</v>
      </c>
      <c r="M8" s="62" t="s">
        <v>17</v>
      </c>
      <c r="N8" s="71"/>
      <c r="O8" s="71"/>
      <c r="P8" s="71"/>
      <c r="Q8" s="71"/>
    </row>
    <row r="9" spans="1:18" x14ac:dyDescent="0.25">
      <c r="B9" s="10" t="s">
        <v>18</v>
      </c>
      <c r="C9" s="19">
        <v>1</v>
      </c>
      <c r="E9" s="79"/>
      <c r="F9" s="22" t="s">
        <v>19</v>
      </c>
      <c r="H9" s="29" t="s">
        <v>20</v>
      </c>
      <c r="I9" s="30" t="s">
        <v>21</v>
      </c>
      <c r="J9" s="31">
        <v>300</v>
      </c>
      <c r="K9" s="2">
        <v>4</v>
      </c>
      <c r="N9" s="71"/>
      <c r="O9" s="71"/>
      <c r="P9" s="71"/>
      <c r="Q9" s="71"/>
    </row>
    <row r="10" spans="1:18" x14ac:dyDescent="0.25">
      <c r="B10" s="10" t="s">
        <v>22</v>
      </c>
      <c r="C10" s="19">
        <v>2</v>
      </c>
      <c r="E10" s="79"/>
      <c r="F10" s="22" t="s">
        <v>23</v>
      </c>
      <c r="H10" s="29" t="s">
        <v>15</v>
      </c>
      <c r="I10" s="30" t="s">
        <v>24</v>
      </c>
      <c r="J10" s="31">
        <v>275</v>
      </c>
      <c r="K10" s="2">
        <v>55</v>
      </c>
      <c r="M10" s="62" t="s">
        <v>25</v>
      </c>
      <c r="N10" s="71"/>
      <c r="O10" s="71"/>
      <c r="P10" s="71"/>
      <c r="Q10" s="71"/>
    </row>
    <row r="11" spans="1:18" x14ac:dyDescent="0.25">
      <c r="B11" s="10" t="s">
        <v>26</v>
      </c>
      <c r="C11" s="19">
        <v>0.7</v>
      </c>
      <c r="E11" s="79"/>
      <c r="F11" s="22" t="s">
        <v>14</v>
      </c>
      <c r="H11" s="29" t="s">
        <v>20</v>
      </c>
      <c r="I11" s="30" t="s">
        <v>27</v>
      </c>
      <c r="J11" s="31">
        <v>250</v>
      </c>
      <c r="K11" s="2">
        <v>3</v>
      </c>
      <c r="N11" s="71"/>
      <c r="O11" s="71"/>
      <c r="P11" s="71"/>
      <c r="Q11" s="71"/>
    </row>
    <row r="12" spans="1:18" x14ac:dyDescent="0.25">
      <c r="B12" s="10" t="s">
        <v>28</v>
      </c>
      <c r="C12" s="19">
        <v>0.5</v>
      </c>
      <c r="E12" s="79"/>
      <c r="F12" s="22" t="s">
        <v>14</v>
      </c>
      <c r="H12" s="29" t="s">
        <v>29</v>
      </c>
      <c r="I12" s="30" t="s">
        <v>30</v>
      </c>
      <c r="J12" s="31">
        <v>160</v>
      </c>
      <c r="K12" s="2">
        <v>4</v>
      </c>
      <c r="M12" s="63" t="s">
        <v>31</v>
      </c>
      <c r="N12" s="71"/>
      <c r="O12" s="71"/>
      <c r="P12" s="71"/>
      <c r="Q12" s="71"/>
    </row>
    <row r="13" spans="1:18" x14ac:dyDescent="0.25">
      <c r="B13" s="10" t="s">
        <v>32</v>
      </c>
      <c r="C13" s="19">
        <v>2.6</v>
      </c>
      <c r="E13" s="79"/>
      <c r="F13" s="22" t="s">
        <v>19</v>
      </c>
      <c r="H13" s="29" t="s">
        <v>20</v>
      </c>
      <c r="I13" s="30" t="s">
        <v>33</v>
      </c>
      <c r="J13" s="31">
        <v>360</v>
      </c>
      <c r="K13" s="2">
        <v>5</v>
      </c>
      <c r="N13" s="71"/>
      <c r="O13" s="71"/>
      <c r="P13" s="71"/>
      <c r="Q13" s="71"/>
    </row>
    <row r="14" spans="1:18" x14ac:dyDescent="0.25">
      <c r="B14" s="10" t="s">
        <v>34</v>
      </c>
      <c r="C14" s="19">
        <v>6</v>
      </c>
      <c r="E14" s="79"/>
      <c r="F14" s="22" t="s">
        <v>23</v>
      </c>
      <c r="H14" s="29" t="s">
        <v>15</v>
      </c>
      <c r="I14" s="30" t="s">
        <v>35</v>
      </c>
      <c r="J14" s="31">
        <v>250</v>
      </c>
      <c r="K14" s="2">
        <v>7</v>
      </c>
      <c r="M14" s="63" t="s">
        <v>36</v>
      </c>
      <c r="N14" s="71"/>
      <c r="O14" s="71"/>
      <c r="P14" s="71"/>
      <c r="Q14" s="71"/>
    </row>
    <row r="15" spans="1:18" x14ac:dyDescent="0.25">
      <c r="B15" s="20" t="s">
        <v>37</v>
      </c>
      <c r="C15" s="21" t="e" cm="1" vm="1">
        <f t="array" aca="1" ref="C15" ca="1">(C8:C14)</f>
        <v>#VALUE!</v>
      </c>
      <c r="E15" s="79"/>
      <c r="F15" s="23" t="s">
        <v>38</v>
      </c>
      <c r="I15" s="65" t="s">
        <v>39</v>
      </c>
      <c r="N15" s="71"/>
      <c r="O15" s="71"/>
      <c r="P15" s="71"/>
      <c r="Q15" s="71"/>
    </row>
    <row r="16" spans="1:18" x14ac:dyDescent="0.25">
      <c r="B16" s="20" t="s">
        <v>40</v>
      </c>
      <c r="C16" s="21">
        <f>MIN(C8:C14)</f>
        <v>0.5</v>
      </c>
      <c r="E16" s="79"/>
      <c r="F16" s="23" t="s">
        <v>38</v>
      </c>
      <c r="H16" s="32" t="s">
        <v>15</v>
      </c>
      <c r="I16" s="66">
        <f>SUMIF(H8:H14,H16,K8:K14)</f>
        <v>84</v>
      </c>
      <c r="M16" s="64" t="s">
        <v>41</v>
      </c>
      <c r="N16" s="71"/>
      <c r="O16" s="71"/>
      <c r="P16" s="71"/>
      <c r="Q16" s="71"/>
    </row>
    <row r="17" spans="2:17" x14ac:dyDescent="0.25">
      <c r="B17" s="20" t="s">
        <v>42</v>
      </c>
      <c r="C17" s="21">
        <f>MAX(C8:C14)</f>
        <v>7.5</v>
      </c>
      <c r="E17" s="79"/>
      <c r="F17" s="22" t="s">
        <v>14</v>
      </c>
      <c r="H17" s="32" t="s">
        <v>20</v>
      </c>
      <c r="I17" s="66">
        <f>SUMIF(H9:H15,H17,K9:K15)</f>
        <v>12</v>
      </c>
      <c r="N17" s="71"/>
      <c r="O17" s="71"/>
      <c r="P17" s="71"/>
      <c r="Q17" s="71"/>
    </row>
    <row r="18" spans="2:17" x14ac:dyDescent="0.25">
      <c r="B18" s="20" t="s">
        <v>43</v>
      </c>
      <c r="C18" s="21">
        <f>AVERAGE(C8:C12)</f>
        <v>2.34</v>
      </c>
      <c r="E18" s="79"/>
      <c r="F18" s="22" t="s">
        <v>14</v>
      </c>
      <c r="H18" s="32" t="s">
        <v>44</v>
      </c>
      <c r="I18" s="66">
        <f t="shared" ref="I18:I19" si="0">SUMIF(H10:H16,H18,K10:K16)</f>
        <v>0</v>
      </c>
      <c r="M18" s="64" t="s">
        <v>45</v>
      </c>
      <c r="N18" s="71"/>
      <c r="O18" s="71"/>
      <c r="P18" s="71"/>
      <c r="Q18" s="71"/>
    </row>
    <row r="19" spans="2:17" ht="30" x14ac:dyDescent="0.25">
      <c r="E19" s="79"/>
      <c r="F19" s="23" t="s">
        <v>38</v>
      </c>
      <c r="H19" s="33" t="s">
        <v>46</v>
      </c>
      <c r="I19" s="66">
        <f t="shared" si="0"/>
        <v>0</v>
      </c>
      <c r="N19" s="71"/>
      <c r="O19" s="71"/>
      <c r="P19" s="71"/>
      <c r="Q19" s="71"/>
    </row>
    <row r="20" spans="2:17" x14ac:dyDescent="0.25">
      <c r="M20" s="64" t="s">
        <v>47</v>
      </c>
      <c r="N20" s="71"/>
      <c r="O20" s="71"/>
      <c r="P20" s="71"/>
      <c r="Q20" s="71"/>
    </row>
    <row r="21" spans="2:17" ht="24" x14ac:dyDescent="0.25">
      <c r="E21" s="24" t="s">
        <v>48</v>
      </c>
      <c r="F21" s="25">
        <f>COUNT(F8:F19)</f>
        <v>0</v>
      </c>
      <c r="N21" s="71"/>
      <c r="O21" s="71"/>
      <c r="P21" s="71"/>
      <c r="Q21" s="71"/>
    </row>
    <row r="22" spans="2:17" x14ac:dyDescent="0.25">
      <c r="E22" s="26" t="s">
        <v>14</v>
      </c>
      <c r="F22" s="1">
        <f>COUNTIF(F8:F19,E24)</f>
        <v>2</v>
      </c>
      <c r="N22" s="72"/>
      <c r="O22" s="72"/>
      <c r="P22" s="72"/>
      <c r="Q22" s="72"/>
    </row>
    <row r="23" spans="2:17" x14ac:dyDescent="0.25">
      <c r="E23" s="27" t="s">
        <v>38</v>
      </c>
      <c r="F23" s="1">
        <f>COUNTA(F8:F19)</f>
        <v>12</v>
      </c>
    </row>
    <row r="24" spans="2:17" x14ac:dyDescent="0.25">
      <c r="E24" s="27" t="s">
        <v>19</v>
      </c>
      <c r="F24" s="1">
        <f>COUNTIF(F8:F19,"Spain")</f>
        <v>0</v>
      </c>
    </row>
    <row r="27" spans="2:17" ht="21" x14ac:dyDescent="0.35">
      <c r="B27" s="76" t="s">
        <v>49</v>
      </c>
      <c r="C27" s="76"/>
      <c r="D27" s="76"/>
      <c r="F27" s="76" t="s">
        <v>50</v>
      </c>
      <c r="G27" s="76"/>
      <c r="H27" s="76"/>
      <c r="I27" s="76"/>
      <c r="J27" s="76"/>
      <c r="L27" s="75" t="s">
        <v>51</v>
      </c>
      <c r="M27" s="75"/>
      <c r="N27" s="75"/>
      <c r="O27" s="75"/>
      <c r="P27" s="75"/>
    </row>
    <row r="30" spans="2:17" ht="30" x14ac:dyDescent="0.25">
      <c r="B30" s="37" t="s">
        <v>52</v>
      </c>
      <c r="C30" s="37" t="s">
        <v>53</v>
      </c>
      <c r="D30" s="37" t="s">
        <v>54</v>
      </c>
      <c r="F30" s="38" t="s">
        <v>55</v>
      </c>
      <c r="G30" s="38" t="s">
        <v>11</v>
      </c>
      <c r="H30" s="37" t="s">
        <v>56</v>
      </c>
      <c r="I30" s="37" t="s">
        <v>57</v>
      </c>
      <c r="J30" s="37" t="s">
        <v>58</v>
      </c>
      <c r="N30" s="48" t="s">
        <v>59</v>
      </c>
      <c r="O30" s="48" t="s">
        <v>60</v>
      </c>
    </row>
    <row r="31" spans="2:17" x14ac:dyDescent="0.25">
      <c r="B31" s="1" t="s">
        <v>61</v>
      </c>
      <c r="C31" s="2">
        <v>40</v>
      </c>
      <c r="D31" s="1" t="str">
        <f>IF(C31&gt;25,"Part Time","Full Time")</f>
        <v>Part Time</v>
      </c>
      <c r="F31" s="25" t="s">
        <v>61</v>
      </c>
      <c r="G31" s="2">
        <v>22</v>
      </c>
      <c r="H31" s="2">
        <v>20</v>
      </c>
      <c r="I31" s="39">
        <v>1000</v>
      </c>
      <c r="J31" s="39">
        <f>IF(G31&gt;H31,I31,I31)</f>
        <v>1000</v>
      </c>
      <c r="L31" s="49" t="s">
        <v>62</v>
      </c>
      <c r="M31" s="49" t="s">
        <v>63</v>
      </c>
      <c r="N31" s="50" t="s">
        <v>64</v>
      </c>
      <c r="O31" s="50" t="s">
        <v>64</v>
      </c>
      <c r="P31" s="51" t="s">
        <v>65</v>
      </c>
    </row>
    <row r="32" spans="2:17" x14ac:dyDescent="0.25">
      <c r="B32" s="1" t="s">
        <v>66</v>
      </c>
      <c r="C32" s="2">
        <v>37</v>
      </c>
      <c r="D32" s="1" t="str">
        <f t="shared" ref="D32:D36" si="1">IF(C32&gt;25,"Part Time","Full Time")</f>
        <v>Part Time</v>
      </c>
      <c r="F32" s="25" t="s">
        <v>66</v>
      </c>
      <c r="G32" s="2">
        <v>4</v>
      </c>
      <c r="H32" s="2">
        <v>20</v>
      </c>
      <c r="I32" s="39">
        <v>600</v>
      </c>
      <c r="J32" s="39">
        <f t="shared" ref="J32:J36" si="2">IF(G32&gt;H32,I32,I32)</f>
        <v>600</v>
      </c>
      <c r="L32" s="52" t="s">
        <v>67</v>
      </c>
      <c r="M32" s="53" t="s">
        <v>68</v>
      </c>
      <c r="N32" s="54">
        <v>95</v>
      </c>
      <c r="O32" s="54">
        <v>51</v>
      </c>
      <c r="P32" s="55"/>
    </row>
    <row r="33" spans="2:16" x14ac:dyDescent="0.25">
      <c r="B33" s="1" t="s">
        <v>69</v>
      </c>
      <c r="C33" s="2">
        <v>20</v>
      </c>
      <c r="D33" s="1" t="str">
        <f t="shared" si="1"/>
        <v>Full Time</v>
      </c>
      <c r="F33" s="25" t="s">
        <v>69</v>
      </c>
      <c r="G33" s="2">
        <v>25</v>
      </c>
      <c r="H33" s="2">
        <v>20</v>
      </c>
      <c r="I33" s="39">
        <v>950</v>
      </c>
      <c r="J33" s="39">
        <f t="shared" si="2"/>
        <v>950</v>
      </c>
      <c r="L33" s="56" t="s">
        <v>70</v>
      </c>
      <c r="M33" s="57" t="s">
        <v>71</v>
      </c>
      <c r="N33" s="54">
        <v>85</v>
      </c>
      <c r="O33" s="54">
        <v>76</v>
      </c>
      <c r="P33" s="55"/>
    </row>
    <row r="34" spans="2:16" x14ac:dyDescent="0.25">
      <c r="B34" s="1" t="s">
        <v>72</v>
      </c>
      <c r="C34" s="2">
        <v>35</v>
      </c>
      <c r="D34" s="1" t="str">
        <f t="shared" si="1"/>
        <v>Part Time</v>
      </c>
      <c r="F34" s="25" t="s">
        <v>72</v>
      </c>
      <c r="G34" s="2">
        <v>3</v>
      </c>
      <c r="H34" s="2">
        <v>20</v>
      </c>
      <c r="I34" s="39">
        <v>1000</v>
      </c>
      <c r="J34" s="39">
        <f t="shared" si="2"/>
        <v>1000</v>
      </c>
      <c r="L34" s="56" t="s">
        <v>73</v>
      </c>
      <c r="M34" s="58" t="s">
        <v>74</v>
      </c>
      <c r="N34" s="54">
        <v>34</v>
      </c>
      <c r="O34" s="54">
        <v>68</v>
      </c>
      <c r="P34" s="55"/>
    </row>
    <row r="35" spans="2:16" x14ac:dyDescent="0.25">
      <c r="B35" s="1" t="s">
        <v>75</v>
      </c>
      <c r="C35" s="2">
        <v>35</v>
      </c>
      <c r="D35" s="1" t="str">
        <f t="shared" si="1"/>
        <v>Part Time</v>
      </c>
      <c r="F35" s="25" t="s">
        <v>75</v>
      </c>
      <c r="G35" s="2">
        <v>4</v>
      </c>
      <c r="H35" s="2">
        <v>20</v>
      </c>
      <c r="I35" s="39">
        <v>1200</v>
      </c>
      <c r="J35" s="39">
        <f t="shared" si="2"/>
        <v>1200</v>
      </c>
      <c r="L35" s="56" t="s">
        <v>76</v>
      </c>
      <c r="M35" s="53" t="s">
        <v>68</v>
      </c>
      <c r="N35" s="59">
        <v>23</v>
      </c>
      <c r="O35" s="59">
        <v>67</v>
      </c>
      <c r="P35" s="55"/>
    </row>
    <row r="36" spans="2:16" x14ac:dyDescent="0.25">
      <c r="B36" s="1" t="s">
        <v>77</v>
      </c>
      <c r="C36" s="2">
        <v>35</v>
      </c>
      <c r="D36" s="1" t="str">
        <f t="shared" si="1"/>
        <v>Part Time</v>
      </c>
      <c r="F36" s="25" t="s">
        <v>77</v>
      </c>
      <c r="G36" s="2">
        <v>5</v>
      </c>
      <c r="H36" s="2">
        <v>20</v>
      </c>
      <c r="I36" s="39">
        <v>1000</v>
      </c>
      <c r="J36" s="39">
        <f t="shared" si="2"/>
        <v>1000</v>
      </c>
    </row>
    <row r="48" spans="2:16" ht="21" x14ac:dyDescent="0.35">
      <c r="B48" s="75" t="s">
        <v>78</v>
      </c>
      <c r="C48" s="75"/>
      <c r="D48" s="75"/>
      <c r="E48" s="75"/>
      <c r="L48" s="75" t="s">
        <v>79</v>
      </c>
      <c r="M48" s="75"/>
      <c r="N48" s="75"/>
      <c r="O48" s="75"/>
    </row>
    <row r="50" spans="2:14" x14ac:dyDescent="0.25">
      <c r="C50" s="40" t="s">
        <v>80</v>
      </c>
      <c r="L50" s="34" t="s">
        <v>81</v>
      </c>
      <c r="M50" s="34" t="s">
        <v>8</v>
      </c>
      <c r="N50" s="35" t="s">
        <v>82</v>
      </c>
    </row>
    <row r="51" spans="2:14" x14ac:dyDescent="0.25">
      <c r="B51" s="41" t="s">
        <v>83</v>
      </c>
      <c r="C51" s="42">
        <v>2</v>
      </c>
      <c r="L51" s="1" t="s">
        <v>16</v>
      </c>
      <c r="M51" s="1" t="str">
        <f>VLOOKUP(L51,'[1]Stock Level'!$B$2:$D$24,3,FALSE)</f>
        <v>Samsung</v>
      </c>
      <c r="N51" s="36" t="str">
        <f>VLOOKUP(L51,Stocklevel!A2:C24,1,FALSE)</f>
        <v>s3</v>
      </c>
    </row>
    <row r="52" spans="2:14" x14ac:dyDescent="0.25">
      <c r="B52" s="41" t="s">
        <v>84</v>
      </c>
      <c r="C52" s="42">
        <v>5</v>
      </c>
      <c r="L52" s="1" t="s">
        <v>21</v>
      </c>
      <c r="M52" s="1" t="str">
        <f>VLOOKUP(L52,'[1]Stock Level'!$B$2:$D$24,3,FALSE)</f>
        <v>apple</v>
      </c>
      <c r="N52" s="36" t="str">
        <f>VLOOKUP(L52,Stocklevel!A3:C25,1,FALSE)</f>
        <v>I phone 4</v>
      </c>
    </row>
    <row r="53" spans="2:14" x14ac:dyDescent="0.25">
      <c r="B53" s="41" t="s">
        <v>85</v>
      </c>
      <c r="C53" s="42">
        <v>10</v>
      </c>
      <c r="L53" s="1" t="s">
        <v>24</v>
      </c>
      <c r="M53" s="1" t="str">
        <f>VLOOKUP(L53,'[1]Stock Level'!$B$2:$D$24,3,FALSE)</f>
        <v>Samsung</v>
      </c>
      <c r="N53" s="36" t="str">
        <f>VLOOKUP(L53,Stocklevel!A4:C26,1,FALSE)</f>
        <v>s4</v>
      </c>
    </row>
    <row r="54" spans="2:14" x14ac:dyDescent="0.25">
      <c r="L54" s="1" t="s">
        <v>27</v>
      </c>
      <c r="M54" s="1" t="str">
        <f>VLOOKUP(L54,'[1]Stock Level'!$B$2:$D$24,3,FALSE)</f>
        <v>Apple</v>
      </c>
      <c r="N54" s="36" t="str">
        <f>VLOOKUP(L54,Stocklevel!A5:C27,1,FALSE)</f>
        <v>I phone 5</v>
      </c>
    </row>
    <row r="55" spans="2:14" x14ac:dyDescent="0.25">
      <c r="B55" s="41" t="s">
        <v>86</v>
      </c>
      <c r="C55" s="43">
        <v>5</v>
      </c>
      <c r="L55" s="1" t="s">
        <v>30</v>
      </c>
      <c r="M55" s="1" t="str">
        <f>VLOOKUP(L55,'[1]Stock Level'!$B$2:$D$24,3,FALSE)</f>
        <v>Samsung</v>
      </c>
      <c r="N55" s="36" t="str">
        <f>VLOOKUP(L55,Stocklevel!A6:C28,1,FALSE)</f>
        <v>Galaxy Fame</v>
      </c>
    </row>
    <row r="56" spans="2:14" x14ac:dyDescent="0.25">
      <c r="L56" s="1" t="s">
        <v>33</v>
      </c>
      <c r="M56" s="1" t="str">
        <f>VLOOKUP(L56,'[1]Stock Level'!$B$2:$D$24,3,FALSE)</f>
        <v>Apple</v>
      </c>
      <c r="N56" s="36" t="str">
        <f>VLOOKUP(L56,Stocklevel!A7:C29,1,FALSE)</f>
        <v>I Phone 5s</v>
      </c>
    </row>
    <row r="57" spans="2:14" x14ac:dyDescent="0.25">
      <c r="B57" s="44" t="s">
        <v>9</v>
      </c>
      <c r="C57" s="44" t="s">
        <v>87</v>
      </c>
      <c r="D57" s="44" t="s">
        <v>88</v>
      </c>
      <c r="E57" s="44" t="s">
        <v>89</v>
      </c>
      <c r="L57" s="1" t="s">
        <v>35</v>
      </c>
      <c r="M57" s="1" t="str">
        <f>VLOOKUP(L57,'[1]Stock Level'!$B$2:$D$24,3,FALSE)</f>
        <v>Samsung</v>
      </c>
      <c r="N57" s="36" t="str">
        <f>VLOOKUP(L57,Stocklevel!A8:C30,1,FALSE)</f>
        <v>Note 3</v>
      </c>
    </row>
    <row r="58" spans="2:14" x14ac:dyDescent="0.25">
      <c r="B58" s="1" t="s">
        <v>70</v>
      </c>
      <c r="C58" s="45">
        <v>5</v>
      </c>
      <c r="D58" s="1" t="str">
        <f>IF(C58&lt;7,"Fast Cars",H58=IF(C58&lt;&gt;16,"Street Cars",IF(C58&gt;16,"Karwa")))</f>
        <v>Fast Cars</v>
      </c>
      <c r="E58" s="46"/>
      <c r="L58" s="1" t="s">
        <v>90</v>
      </c>
      <c r="M58" s="1" t="str">
        <f>VLOOKUP(L58,'[1]Stock Level'!$B$2:$D$24,3,FALSE)</f>
        <v>Sony</v>
      </c>
      <c r="N58" s="36" t="str">
        <f>VLOOKUP(L58,Stocklevel!A9:C31,1,FALSE)</f>
        <v>X Peria 22</v>
      </c>
    </row>
    <row r="59" spans="2:14" x14ac:dyDescent="0.25">
      <c r="B59" s="1" t="s">
        <v>91</v>
      </c>
      <c r="C59" s="47">
        <v>13</v>
      </c>
      <c r="D59" s="1" t="b">
        <f t="shared" ref="D59:D62" si="3">IF(C59&lt;7,"Fast Cars",H59=IF(C59&lt;&gt;16,"Street Cars",IF(C59&gt;16,"Karwa")))</f>
        <v>0</v>
      </c>
      <c r="E59" s="46"/>
      <c r="L59" s="1" t="s">
        <v>92</v>
      </c>
      <c r="M59" s="1" t="str">
        <f>VLOOKUP(L59,'[1]Stock Level'!$B$2:$D$24,3,FALSE)</f>
        <v>Samsung</v>
      </c>
      <c r="N59" s="36" t="str">
        <f>VLOOKUP(L59,Stocklevel!A10:C32,1,FALSE)</f>
        <v>s4 Mini</v>
      </c>
    </row>
    <row r="60" spans="2:14" x14ac:dyDescent="0.25">
      <c r="B60" s="1" t="s">
        <v>67</v>
      </c>
      <c r="C60" s="47">
        <v>2</v>
      </c>
      <c r="D60" s="1" t="str">
        <f t="shared" si="3"/>
        <v>Fast Cars</v>
      </c>
      <c r="E60" s="46"/>
      <c r="L60" s="1" t="s">
        <v>93</v>
      </c>
      <c r="M60" s="1" t="str">
        <f>VLOOKUP(L60,'[1]Stock Level'!$B$2:$D$24,3,FALSE)</f>
        <v>Nokia</v>
      </c>
      <c r="N60" s="36" t="e">
        <f>VLOOKUP(L60,Stocklevel!A11:C33,1,FALSE)</f>
        <v>#N/A</v>
      </c>
    </row>
    <row r="61" spans="2:14" x14ac:dyDescent="0.25">
      <c r="B61" s="1" t="s">
        <v>94</v>
      </c>
      <c r="C61" s="47">
        <v>19</v>
      </c>
      <c r="D61" s="1" t="b">
        <f t="shared" si="3"/>
        <v>0</v>
      </c>
      <c r="E61" s="46"/>
      <c r="L61" s="1" t="s">
        <v>95</v>
      </c>
      <c r="M61" s="1" t="str">
        <f>VLOOKUP(L61,'[1]Stock Level'!$B$2:$D$24,3,FALSE)</f>
        <v>Blackberry</v>
      </c>
      <c r="N61" s="36" t="str">
        <f>VLOOKUP(L61,Stocklevel!A12:C34,1,FALSE)</f>
        <v>Q10</v>
      </c>
    </row>
    <row r="62" spans="2:14" x14ac:dyDescent="0.25">
      <c r="B62" s="1" t="s">
        <v>96</v>
      </c>
      <c r="C62" s="47">
        <v>12</v>
      </c>
      <c r="D62" s="1" t="b">
        <f t="shared" si="3"/>
        <v>0</v>
      </c>
      <c r="E62" s="46"/>
      <c r="L62" s="1" t="s">
        <v>97</v>
      </c>
      <c r="M62" s="1" t="str">
        <f>VLOOKUP(L62,'[1]Stock Level'!$B$2:$D$24,3,FALSE)</f>
        <v>Blackberry</v>
      </c>
      <c r="N62" s="36" t="e">
        <f>VLOOKUP(L62,Stocklevel!A13:C35,1,FALSE)</f>
        <v>#N/A</v>
      </c>
    </row>
  </sheetData>
  <mergeCells count="30">
    <mergeCell ref="A1:R3"/>
    <mergeCell ref="N6:Q6"/>
    <mergeCell ref="N5:Q5"/>
    <mergeCell ref="B48:E48"/>
    <mergeCell ref="L48:O48"/>
    <mergeCell ref="L27:P27"/>
    <mergeCell ref="F27:J27"/>
    <mergeCell ref="B27:D27"/>
    <mergeCell ref="B7:C7"/>
    <mergeCell ref="E7:F7"/>
    <mergeCell ref="E8:E19"/>
    <mergeCell ref="B5:C5"/>
    <mergeCell ref="E5:F5"/>
    <mergeCell ref="H5:K5"/>
    <mergeCell ref="N8:Q8"/>
    <mergeCell ref="N9:Q9"/>
    <mergeCell ref="N10:Q10"/>
    <mergeCell ref="N11:Q11"/>
    <mergeCell ref="N7:Q7"/>
    <mergeCell ref="N19:Q19"/>
    <mergeCell ref="N12:Q12"/>
    <mergeCell ref="N20:Q20"/>
    <mergeCell ref="N21:Q21"/>
    <mergeCell ref="N22:Q22"/>
    <mergeCell ref="N13:Q13"/>
    <mergeCell ref="N14:Q14"/>
    <mergeCell ref="N15:Q15"/>
    <mergeCell ref="N16:Q16"/>
    <mergeCell ref="N17:Q17"/>
    <mergeCell ref="N18:Q18"/>
  </mergeCells>
  <phoneticPr fontId="7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0EA2-EA44-4110-AEC3-C7FA7DBCE18A}">
  <sheetPr>
    <pageSetUpPr fitToPage="1"/>
  </sheetPr>
  <dimension ref="A1:Q38"/>
  <sheetViews>
    <sheetView tabSelected="1" zoomScale="140" zoomScaleNormal="140" workbookViewId="0">
      <selection activeCell="A7" sqref="A7"/>
    </sheetView>
  </sheetViews>
  <sheetFormatPr defaultRowHeight="15" x14ac:dyDescent="0.25"/>
  <cols>
    <col min="1" max="1" width="25.7109375" customWidth="1"/>
    <col min="2" max="2" width="29.85546875" bestFit="1" customWidth="1"/>
    <col min="3" max="3" width="15.85546875" customWidth="1"/>
    <col min="4" max="4" width="56.5703125" bestFit="1" customWidth="1"/>
    <col min="5" max="5" width="49.42578125" bestFit="1" customWidth="1"/>
    <col min="7" max="7" width="10.42578125" customWidth="1"/>
    <col min="8" max="8" width="13.42578125" customWidth="1"/>
    <col min="9" max="9" width="11.85546875" bestFit="1" customWidth="1"/>
    <col min="10" max="10" width="11.7109375" bestFit="1" customWidth="1"/>
  </cols>
  <sheetData>
    <row r="1" spans="1:14" x14ac:dyDescent="0.25">
      <c r="A1" s="82" t="s">
        <v>98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1:14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5" spans="1:14" ht="18.75" x14ac:dyDescent="0.3">
      <c r="A5" s="18" t="s">
        <v>99</v>
      </c>
      <c r="B5" s="18" t="s">
        <v>9</v>
      </c>
      <c r="C5" s="18" t="s">
        <v>100</v>
      </c>
      <c r="D5" s="18" t="s">
        <v>101</v>
      </c>
      <c r="E5" s="18" t="s">
        <v>63</v>
      </c>
    </row>
    <row r="6" spans="1:14" ht="18.75" x14ac:dyDescent="0.3">
      <c r="A6" s="12" t="s">
        <v>102</v>
      </c>
      <c r="B6" s="68" t="str">
        <f>IF(A6="","",VLOOKUP(A6,$A$12:$B$22,2,FALSE))</f>
        <v>Abi</v>
      </c>
      <c r="C6" s="12">
        <v>4</v>
      </c>
      <c r="D6" s="69"/>
      <c r="E6" s="70"/>
    </row>
    <row r="7" spans="1:14" ht="18.75" x14ac:dyDescent="0.3">
      <c r="A7" s="14"/>
      <c r="B7" s="68" t="str">
        <f t="shared" ref="B7:B9" si="0">IF(A7="","",VLOOKUP(A7,$A$12:$B$22,2,FALSE))</f>
        <v/>
      </c>
      <c r="C7" s="12"/>
      <c r="D7" s="69" t="str">
        <f t="shared" ref="D7:D9" si="1">IF(C7=3,VLOOKUP(A7,$A$12:$D$22,4,FALSE),IF(C7=4,VLOOKUP(A7,$A$12:$E$22,5,FALSE),""))</f>
        <v/>
      </c>
      <c r="E7" s="70"/>
    </row>
    <row r="8" spans="1:14" ht="18.75" x14ac:dyDescent="0.3">
      <c r="A8" s="12" t="s">
        <v>104</v>
      </c>
      <c r="B8" s="68" t="str">
        <f t="shared" si="0"/>
        <v>Sofia</v>
      </c>
      <c r="C8" s="12">
        <v>4</v>
      </c>
      <c r="D8" s="69"/>
      <c r="E8" s="70" t="str">
        <f t="shared" ref="E7:E9" si="2">IF(VLOOKUP(A8,$A$12:$C$22,3,FALSE)=0,"",VLOOKUP(A8,$A$12:$C$22,3,FALSE))</f>
        <v/>
      </c>
    </row>
    <row r="9" spans="1:14" ht="18.75" x14ac:dyDescent="0.3">
      <c r="A9" s="12" t="s">
        <v>105</v>
      </c>
      <c r="B9" s="68" t="str">
        <f t="shared" si="0"/>
        <v>James</v>
      </c>
      <c r="C9" s="12">
        <v>3</v>
      </c>
      <c r="D9" s="69"/>
      <c r="E9" s="70"/>
    </row>
    <row r="10" spans="1:14" ht="18.75" x14ac:dyDescent="0.3">
      <c r="A10" s="13"/>
      <c r="B10" s="13"/>
      <c r="C10" s="13"/>
      <c r="D10" s="13"/>
      <c r="E10" s="11"/>
    </row>
    <row r="11" spans="1:14" ht="18.75" x14ac:dyDescent="0.3">
      <c r="A11" s="13"/>
      <c r="B11" s="13"/>
      <c r="C11" s="13"/>
      <c r="D11" s="13"/>
      <c r="E11" s="11"/>
    </row>
    <row r="12" spans="1:14" ht="18.75" x14ac:dyDescent="0.3">
      <c r="A12" s="14" t="s">
        <v>106</v>
      </c>
      <c r="B12" s="15" t="s">
        <v>107</v>
      </c>
      <c r="C12" s="15" t="s">
        <v>74</v>
      </c>
      <c r="D12" s="16">
        <v>7</v>
      </c>
      <c r="E12" s="17"/>
    </row>
    <row r="13" spans="1:14" ht="18.75" x14ac:dyDescent="0.3">
      <c r="A13" s="14" t="s">
        <v>102</v>
      </c>
      <c r="B13" s="15" t="s">
        <v>108</v>
      </c>
      <c r="C13" s="15" t="s">
        <v>68</v>
      </c>
      <c r="D13" s="16"/>
      <c r="E13" s="17">
        <v>10</v>
      </c>
    </row>
    <row r="14" spans="1:14" ht="18.75" x14ac:dyDescent="0.3">
      <c r="A14" s="14" t="s">
        <v>103</v>
      </c>
      <c r="B14" s="15" t="s">
        <v>109</v>
      </c>
      <c r="C14" s="67"/>
      <c r="D14" s="16">
        <v>7</v>
      </c>
      <c r="E14" s="17"/>
    </row>
    <row r="15" spans="1:14" ht="18.75" x14ac:dyDescent="0.3">
      <c r="A15" s="14" t="s">
        <v>110</v>
      </c>
      <c r="B15" s="15" t="s">
        <v>94</v>
      </c>
      <c r="C15" s="15" t="s">
        <v>68</v>
      </c>
      <c r="D15" s="16"/>
      <c r="E15" s="17">
        <v>11</v>
      </c>
    </row>
    <row r="16" spans="1:14" ht="18.75" x14ac:dyDescent="0.3">
      <c r="A16" s="14" t="s">
        <v>111</v>
      </c>
      <c r="B16" s="15" t="s">
        <v>67</v>
      </c>
      <c r="C16" s="15" t="s">
        <v>74</v>
      </c>
      <c r="D16" s="16">
        <v>8</v>
      </c>
      <c r="E16" s="17"/>
    </row>
    <row r="17" spans="1:14" ht="18.75" x14ac:dyDescent="0.3">
      <c r="A17" s="14" t="s">
        <v>112</v>
      </c>
      <c r="B17" s="15" t="s">
        <v>113</v>
      </c>
      <c r="C17" s="15" t="s">
        <v>68</v>
      </c>
      <c r="D17" s="16"/>
      <c r="E17" s="17">
        <v>11</v>
      </c>
    </row>
    <row r="18" spans="1:14" ht="18.75" x14ac:dyDescent="0.3">
      <c r="A18" s="14" t="s">
        <v>114</v>
      </c>
      <c r="B18" s="15" t="s">
        <v>115</v>
      </c>
      <c r="C18" s="15" t="s">
        <v>116</v>
      </c>
      <c r="D18" s="16">
        <v>8</v>
      </c>
      <c r="E18" s="17"/>
    </row>
    <row r="19" spans="1:14" ht="18.75" x14ac:dyDescent="0.3">
      <c r="A19" s="14" t="s">
        <v>104</v>
      </c>
      <c r="B19" s="15" t="s">
        <v>117</v>
      </c>
      <c r="C19" s="67"/>
      <c r="D19" s="16"/>
      <c r="E19" s="17">
        <v>10</v>
      </c>
    </row>
    <row r="20" spans="1:14" ht="18.75" x14ac:dyDescent="0.3">
      <c r="A20" s="14" t="s">
        <v>118</v>
      </c>
      <c r="B20" s="15" t="s">
        <v>119</v>
      </c>
      <c r="C20" s="15" t="s">
        <v>68</v>
      </c>
      <c r="D20" s="16"/>
      <c r="E20" s="17">
        <v>10</v>
      </c>
    </row>
    <row r="21" spans="1:14" ht="18.75" x14ac:dyDescent="0.3">
      <c r="A21" s="14" t="s">
        <v>105</v>
      </c>
      <c r="B21" s="15" t="s">
        <v>120</v>
      </c>
      <c r="C21" s="15" t="s">
        <v>71</v>
      </c>
      <c r="D21" s="16">
        <v>9</v>
      </c>
      <c r="E21" s="17"/>
    </row>
    <row r="22" spans="1:14" ht="18.75" x14ac:dyDescent="0.3">
      <c r="A22" s="14" t="s">
        <v>121</v>
      </c>
      <c r="B22" s="15" t="s">
        <v>122</v>
      </c>
      <c r="C22" s="67"/>
      <c r="D22" s="16"/>
      <c r="E22" s="17">
        <v>11</v>
      </c>
    </row>
    <row r="25" spans="1:14" x14ac:dyDescent="0.25">
      <c r="A25" s="82" t="s">
        <v>123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</row>
    <row r="26" spans="1:14" x14ac:dyDescent="0.25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spans="1:14" x14ac:dyDescent="0.2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31" spans="1:14" x14ac:dyDescent="0.25">
      <c r="B31" s="3" t="s">
        <v>124</v>
      </c>
      <c r="C31" s="3"/>
      <c r="D31" s="3" t="s">
        <v>125</v>
      </c>
      <c r="E31" s="3" t="s">
        <v>126</v>
      </c>
      <c r="F31" s="3" t="s">
        <v>127</v>
      </c>
      <c r="I31" s="6" t="s">
        <v>124</v>
      </c>
      <c r="J31" s="6" t="s">
        <v>127</v>
      </c>
      <c r="K31" s="6" t="s">
        <v>125</v>
      </c>
      <c r="L31" s="6" t="s">
        <v>126</v>
      </c>
      <c r="M31" s="6" t="s">
        <v>128</v>
      </c>
      <c r="N31" s="6" t="s">
        <v>129</v>
      </c>
    </row>
    <row r="32" spans="1:14" x14ac:dyDescent="0.25">
      <c r="A32" s="8" t="s">
        <v>130</v>
      </c>
      <c r="B32" s="2"/>
      <c r="C32" s="2"/>
      <c r="D32" s="2"/>
      <c r="E32" s="2"/>
      <c r="F32" s="2"/>
      <c r="I32" s="5" t="s">
        <v>131</v>
      </c>
      <c r="J32" s="5" t="s">
        <v>132</v>
      </c>
      <c r="K32" s="5" t="s">
        <v>133</v>
      </c>
      <c r="L32" s="5" t="s">
        <v>134</v>
      </c>
      <c r="M32" s="5" t="s">
        <v>135</v>
      </c>
      <c r="N32" s="5" t="s">
        <v>136</v>
      </c>
    </row>
    <row r="34" spans="1:17" x14ac:dyDescent="0.25">
      <c r="B34" s="3" t="s">
        <v>118</v>
      </c>
      <c r="C34" s="3" t="s">
        <v>112</v>
      </c>
      <c r="D34" s="3" t="s">
        <v>114</v>
      </c>
      <c r="E34" s="3" t="s">
        <v>137</v>
      </c>
      <c r="F34" s="3" t="s">
        <v>138</v>
      </c>
      <c r="I34" s="9" t="s">
        <v>99</v>
      </c>
      <c r="J34" s="7" t="s">
        <v>112</v>
      </c>
      <c r="K34" s="7" t="s">
        <v>138</v>
      </c>
      <c r="L34" s="7" t="s">
        <v>139</v>
      </c>
      <c r="M34" s="7" t="s">
        <v>114</v>
      </c>
      <c r="N34" s="7" t="s">
        <v>137</v>
      </c>
      <c r="O34" s="7" t="s">
        <v>140</v>
      </c>
      <c r="P34" s="7" t="s">
        <v>141</v>
      </c>
      <c r="Q34" s="7" t="s">
        <v>118</v>
      </c>
    </row>
    <row r="35" spans="1:17" x14ac:dyDescent="0.25">
      <c r="A35" s="8" t="s">
        <v>9</v>
      </c>
      <c r="B35" s="2"/>
      <c r="C35" s="2"/>
      <c r="D35" s="2"/>
      <c r="E35" s="2"/>
      <c r="F35" s="2"/>
      <c r="I35" s="9" t="s">
        <v>9</v>
      </c>
      <c r="J35" s="5" t="s">
        <v>142</v>
      </c>
      <c r="K35" s="5" t="s">
        <v>120</v>
      </c>
      <c r="L35" s="5" t="s">
        <v>66</v>
      </c>
      <c r="M35" s="5" t="s">
        <v>61</v>
      </c>
      <c r="N35" s="5" t="s">
        <v>109</v>
      </c>
      <c r="O35" s="5" t="s">
        <v>113</v>
      </c>
      <c r="P35" s="5" t="s">
        <v>67</v>
      </c>
      <c r="Q35" s="5"/>
    </row>
    <row r="36" spans="1:17" x14ac:dyDescent="0.25">
      <c r="A36" s="8" t="s">
        <v>101</v>
      </c>
      <c r="B36" s="2"/>
      <c r="C36" s="2"/>
      <c r="D36" s="2"/>
      <c r="E36" s="2"/>
      <c r="F36" s="2"/>
      <c r="I36" s="9" t="s">
        <v>63</v>
      </c>
      <c r="J36" s="5"/>
      <c r="K36" s="5" t="s">
        <v>71</v>
      </c>
      <c r="L36" s="5" t="s">
        <v>68</v>
      </c>
      <c r="M36" s="5" t="s">
        <v>71</v>
      </c>
      <c r="N36" s="5" t="s">
        <v>74</v>
      </c>
      <c r="O36" s="5" t="s">
        <v>74</v>
      </c>
      <c r="P36" s="5" t="s">
        <v>68</v>
      </c>
      <c r="Q36" s="5" t="s">
        <v>116</v>
      </c>
    </row>
    <row r="37" spans="1:17" x14ac:dyDescent="0.25">
      <c r="A37" s="8" t="s">
        <v>143</v>
      </c>
      <c r="B37" s="2"/>
      <c r="C37" s="2"/>
      <c r="D37" s="2"/>
      <c r="E37" s="2"/>
      <c r="F37" s="2"/>
      <c r="I37" s="9" t="s">
        <v>144</v>
      </c>
      <c r="J37" s="5" t="s">
        <v>145</v>
      </c>
      <c r="K37" s="5" t="s">
        <v>146</v>
      </c>
      <c r="L37" s="5" t="s">
        <v>147</v>
      </c>
      <c r="M37" s="5" t="s">
        <v>147</v>
      </c>
      <c r="N37" s="5" t="s">
        <v>148</v>
      </c>
      <c r="O37" s="5" t="s">
        <v>147</v>
      </c>
      <c r="P37" s="5" t="s">
        <v>147</v>
      </c>
      <c r="Q37" s="5" t="s">
        <v>149</v>
      </c>
    </row>
    <row r="38" spans="1:17" x14ac:dyDescent="0.25">
      <c r="I38" s="9" t="s">
        <v>101</v>
      </c>
      <c r="J38" s="5">
        <v>10</v>
      </c>
      <c r="K38" s="5">
        <v>12</v>
      </c>
      <c r="L38" s="5">
        <v>9</v>
      </c>
      <c r="M38" s="5">
        <v>9</v>
      </c>
      <c r="N38" s="5">
        <v>8</v>
      </c>
      <c r="O38" s="5">
        <v>9</v>
      </c>
      <c r="P38" s="5">
        <v>9</v>
      </c>
      <c r="Q38" s="5">
        <v>7</v>
      </c>
    </row>
  </sheetData>
  <mergeCells count="2">
    <mergeCell ref="A1:N3"/>
    <mergeCell ref="A25:N27"/>
  </mergeCells>
  <pageMargins left="0.70866141732283472" right="0.70866141732283472" top="0.74803149606299213" bottom="0.74803149606299213" header="0.31496062992125984" footer="0.31496062992125984"/>
  <pageSetup paperSize="9" scale="77" fitToWidth="2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CD8C-033A-4861-928F-A3E730CB53C6}">
  <dimension ref="A1:C24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3.140625" customWidth="1"/>
    <col min="3" max="3" width="14.28515625" customWidth="1"/>
  </cols>
  <sheetData>
    <row r="1" spans="1:3" x14ac:dyDescent="0.25">
      <c r="B1" s="4" t="s">
        <v>82</v>
      </c>
      <c r="C1" s="4" t="s">
        <v>8</v>
      </c>
    </row>
    <row r="2" spans="1:3" x14ac:dyDescent="0.25">
      <c r="A2" s="1" t="s">
        <v>97</v>
      </c>
      <c r="B2" s="2">
        <v>12</v>
      </c>
      <c r="C2" s="2" t="s">
        <v>150</v>
      </c>
    </row>
    <row r="3" spans="1:3" x14ac:dyDescent="0.25">
      <c r="A3" s="1" t="s">
        <v>151</v>
      </c>
      <c r="B3" s="2">
        <v>2</v>
      </c>
      <c r="C3" s="2" t="s">
        <v>152</v>
      </c>
    </row>
    <row r="4" spans="1:3" x14ac:dyDescent="0.25">
      <c r="A4" s="1" t="s">
        <v>24</v>
      </c>
      <c r="B4" s="2">
        <v>43</v>
      </c>
      <c r="C4" s="2" t="s">
        <v>15</v>
      </c>
    </row>
    <row r="5" spans="1:3" x14ac:dyDescent="0.25">
      <c r="A5" s="1" t="s">
        <v>93</v>
      </c>
      <c r="B5" s="2">
        <v>3</v>
      </c>
      <c r="C5" s="2" t="s">
        <v>44</v>
      </c>
    </row>
    <row r="6" spans="1:3" x14ac:dyDescent="0.25">
      <c r="A6" s="1" t="s">
        <v>153</v>
      </c>
      <c r="B6" s="2">
        <v>34</v>
      </c>
      <c r="C6" s="2" t="s">
        <v>15</v>
      </c>
    </row>
    <row r="7" spans="1:3" x14ac:dyDescent="0.25">
      <c r="A7" s="1" t="s">
        <v>33</v>
      </c>
      <c r="B7" s="2">
        <v>12</v>
      </c>
      <c r="C7" s="2" t="s">
        <v>20</v>
      </c>
    </row>
    <row r="8" spans="1:3" x14ac:dyDescent="0.25">
      <c r="A8" s="1" t="s">
        <v>154</v>
      </c>
      <c r="B8" s="2">
        <v>56</v>
      </c>
      <c r="C8" s="2" t="s">
        <v>155</v>
      </c>
    </row>
    <row r="9" spans="1:3" x14ac:dyDescent="0.25">
      <c r="A9" s="1" t="s">
        <v>90</v>
      </c>
      <c r="B9" s="2">
        <v>2</v>
      </c>
      <c r="C9" s="2" t="s">
        <v>156</v>
      </c>
    </row>
    <row r="10" spans="1:3" x14ac:dyDescent="0.25">
      <c r="A10" s="1" t="s">
        <v>157</v>
      </c>
      <c r="B10" s="2">
        <v>23</v>
      </c>
      <c r="C10" s="2" t="s">
        <v>152</v>
      </c>
    </row>
    <row r="11" spans="1:3" x14ac:dyDescent="0.25">
      <c r="A11" s="1" t="s">
        <v>16</v>
      </c>
      <c r="B11" s="2">
        <v>4</v>
      </c>
      <c r="C11" s="2" t="s">
        <v>15</v>
      </c>
    </row>
    <row r="12" spans="1:3" x14ac:dyDescent="0.25">
      <c r="A12" s="1" t="s">
        <v>95</v>
      </c>
      <c r="B12" s="2">
        <v>32</v>
      </c>
      <c r="C12" s="2" t="s">
        <v>150</v>
      </c>
    </row>
    <row r="13" spans="1:3" x14ac:dyDescent="0.25">
      <c r="A13" s="1" t="s">
        <v>30</v>
      </c>
      <c r="B13" s="2">
        <v>1</v>
      </c>
      <c r="C13" s="2" t="s">
        <v>15</v>
      </c>
    </row>
    <row r="14" spans="1:3" x14ac:dyDescent="0.25">
      <c r="A14" s="1" t="s">
        <v>158</v>
      </c>
      <c r="B14" s="2">
        <v>2</v>
      </c>
      <c r="C14" s="2" t="s">
        <v>159</v>
      </c>
    </row>
    <row r="15" spans="1:3" x14ac:dyDescent="0.25">
      <c r="A15" s="1" t="s">
        <v>35</v>
      </c>
      <c r="B15" s="2">
        <v>6</v>
      </c>
      <c r="C15" s="2" t="s">
        <v>15</v>
      </c>
    </row>
    <row r="16" spans="1:3" x14ac:dyDescent="0.25">
      <c r="A16" s="1" t="s">
        <v>160</v>
      </c>
      <c r="B16" s="2">
        <v>2</v>
      </c>
      <c r="C16" s="2" t="s">
        <v>159</v>
      </c>
    </row>
    <row r="17" spans="1:3" x14ac:dyDescent="0.25">
      <c r="A17" s="1" t="s">
        <v>161</v>
      </c>
      <c r="B17" s="2">
        <v>45</v>
      </c>
      <c r="C17" s="2" t="s">
        <v>15</v>
      </c>
    </row>
    <row r="18" spans="1:3" x14ac:dyDescent="0.25">
      <c r="A18" s="1" t="s">
        <v>21</v>
      </c>
      <c r="B18" s="2">
        <v>0</v>
      </c>
      <c r="C18" s="2" t="s">
        <v>162</v>
      </c>
    </row>
    <row r="19" spans="1:3" x14ac:dyDescent="0.25">
      <c r="A19" s="1" t="s">
        <v>163</v>
      </c>
      <c r="B19" s="2">
        <v>23</v>
      </c>
      <c r="C19" s="2" t="s">
        <v>44</v>
      </c>
    </row>
    <row r="20" spans="1:3" x14ac:dyDescent="0.25">
      <c r="A20" s="1" t="s">
        <v>164</v>
      </c>
      <c r="B20" s="2">
        <v>42</v>
      </c>
      <c r="C20" s="2" t="s">
        <v>152</v>
      </c>
    </row>
    <row r="21" spans="1:3" x14ac:dyDescent="0.25">
      <c r="A21" s="1" t="s">
        <v>27</v>
      </c>
      <c r="B21" s="2">
        <v>12</v>
      </c>
      <c r="C21" s="2" t="s">
        <v>20</v>
      </c>
    </row>
    <row r="22" spans="1:3" x14ac:dyDescent="0.25">
      <c r="A22" s="1" t="s">
        <v>165</v>
      </c>
      <c r="B22" s="2">
        <v>12</v>
      </c>
      <c r="C22" s="2" t="s">
        <v>150</v>
      </c>
    </row>
    <row r="23" spans="1:3" x14ac:dyDescent="0.25">
      <c r="A23" s="1" t="s">
        <v>166</v>
      </c>
      <c r="B23" s="2">
        <v>4</v>
      </c>
      <c r="C23" s="2" t="s">
        <v>15</v>
      </c>
    </row>
    <row r="24" spans="1:3" x14ac:dyDescent="0.25">
      <c r="A24" s="1" t="s">
        <v>92</v>
      </c>
      <c r="B24" s="2">
        <v>42</v>
      </c>
      <c r="C24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F56A6D42F2C44A25E3BB9E217A634" ma:contentTypeVersion="3" ma:contentTypeDescription="Create a new document." ma:contentTypeScope="" ma:versionID="604b31cd3472aa872b605ca813194d2e">
  <xsd:schema xmlns:xsd="http://www.w3.org/2001/XMLSchema" xmlns:xs="http://www.w3.org/2001/XMLSchema" xmlns:p="http://schemas.microsoft.com/office/2006/metadata/properties" xmlns:ns2="2dfcf864-db83-48dd-bc92-1d034bd7940b" targetNamespace="http://schemas.microsoft.com/office/2006/metadata/properties" ma:root="true" ma:fieldsID="e546709f4f3f35c27ed0d7ba6caa32dd" ns2:_="">
    <xsd:import namespace="2dfcf864-db83-48dd-bc92-1d034bd7940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cf864-db83-48dd-bc92-1d034bd7940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dfcf864-db83-48dd-bc92-1d034bd7940b" xsi:nil="true"/>
  </documentManagement>
</p:properties>
</file>

<file path=customXml/itemProps1.xml><?xml version="1.0" encoding="utf-8"?>
<ds:datastoreItem xmlns:ds="http://schemas.openxmlformats.org/officeDocument/2006/customXml" ds:itemID="{5E999F9E-3706-4F95-8DED-993C58644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465CE-E44F-4A1A-A9E0-F5B3BE486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fcf864-db83-48dd-bc92-1d034bd794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2E4887-15AD-4816-8036-2BC45D3138A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dfcf864-db83-48dd-bc92-1d034bd7940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Corrections</vt:lpstr>
      <vt:lpstr>2. VLookups_IFs</vt:lpstr>
      <vt:lpstr>Stocklevel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Yasar Ahmad</dc:creator>
  <cp:keywords/>
  <dc:description/>
  <cp:lastModifiedBy>Yasar Ahmad</cp:lastModifiedBy>
  <cp:revision/>
  <cp:lastPrinted>2023-01-16T07:50:41Z</cp:lastPrinted>
  <dcterms:created xsi:type="dcterms:W3CDTF">2014-03-06T10:19:31Z</dcterms:created>
  <dcterms:modified xsi:type="dcterms:W3CDTF">2023-01-17T09:32:40Z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0x010100DFBF56A6D42F2C44A25E3BB9E217A634</vt:lpwstr>
  </property>
</Properties>
</file>