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99988ddc05a0e0ee/Documents/"/>
    </mc:Choice>
  </mc:AlternateContent>
  <xr:revisionPtr revIDLastSave="1599" documentId="13_ncr:1_{3286FC52-1421-4E97-AACC-FF54A8CE72E3}" xr6:coauthVersionLast="47" xr6:coauthVersionMax="47" xr10:uidLastSave="{89525035-B7C1-42EC-A48C-26708F83001A}"/>
  <bookViews>
    <workbookView xWindow="-108" yWindow="-108" windowWidth="23256" windowHeight="12456" xr2:uid="{5DAAC2AB-15C6-40A4-8B07-9E7735334751}"/>
  </bookViews>
  <sheets>
    <sheet name=" Measure of Central Tendency" sheetId="1" r:id="rId1"/>
    <sheet name="measure of dispersion" sheetId="3" r:id="rId2"/>
    <sheet name=" More Statistics Questions" sheetId="4" r:id="rId3"/>
    <sheet name=" Measure of Skewness and Kurtos" sheetId="5" r:id="rId4"/>
    <sheet name=" Percentile and Quartiles" sheetId="6" r:id="rId5"/>
    <sheet name=" Correlation and Covariance" sheetId="8" r:id="rId6"/>
  </sheets>
  <definedNames>
    <definedName name="solver_eng" localSheetId="3" hidden="1">1</definedName>
    <definedName name="solver_neg" localSheetId="3" hidden="1">1</definedName>
    <definedName name="solver_num" localSheetId="3" hidden="1">0</definedName>
    <definedName name="solver_opt" localSheetId="3" hidden="1">' Measure of Skewness and Kurtos'!$C$176</definedName>
    <definedName name="solver_typ" localSheetId="3" hidden="1">1</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1" i="6" l="1"/>
  <c r="E237" i="6"/>
  <c r="E239" i="6"/>
  <c r="F38" i="8"/>
  <c r="E37" i="8"/>
  <c r="E362" i="6" l="1"/>
  <c r="E360" i="6"/>
  <c r="E358" i="6"/>
  <c r="E352" i="6"/>
  <c r="E350" i="6"/>
  <c r="E121" i="6"/>
  <c r="E123" i="6"/>
  <c r="E130" i="6"/>
  <c r="E128" i="6"/>
  <c r="E232" i="6"/>
  <c r="E230" i="6"/>
  <c r="E348" i="6"/>
  <c r="E228" i="6"/>
  <c r="E132" i="6"/>
  <c r="E119" i="6"/>
  <c r="E24" i="6" l="1"/>
  <c r="E22" i="6"/>
  <c r="E20" i="6"/>
  <c r="E18" i="6"/>
  <c r="E14" i="6"/>
  <c r="E12" i="6"/>
  <c r="E10" i="6"/>
  <c r="E7" i="5" l="1"/>
  <c r="C7" i="5"/>
  <c r="B499" i="4"/>
  <c r="C499" i="4"/>
  <c r="A499" i="4"/>
  <c r="D377" i="4" l="1"/>
  <c r="D317" i="4" l="1"/>
  <c r="D207" i="4"/>
  <c r="F117" i="4" l="1"/>
  <c r="D117" i="4"/>
  <c r="F7" i="4"/>
  <c r="D7" i="4" a="1"/>
  <c r="D7" i="4" s="1"/>
  <c r="B352" i="3" l="1"/>
  <c r="C352" i="3"/>
  <c r="D352" i="3"/>
  <c r="E352" i="3"/>
  <c r="A352" i="3"/>
  <c r="B349" i="3"/>
  <c r="C349" i="3"/>
  <c r="D349" i="3"/>
  <c r="E349" i="3"/>
  <c r="A349" i="3"/>
  <c r="E228" i="3"/>
  <c r="C228" i="3"/>
  <c r="E169" i="3"/>
  <c r="C169" i="3"/>
  <c r="C141" i="3"/>
  <c r="E82" i="3"/>
  <c r="C82" i="3"/>
  <c r="E39" i="3"/>
  <c r="C39" i="3"/>
  <c r="D11" i="3" l="1"/>
  <c r="F8" i="3"/>
  <c r="D8" i="3"/>
  <c r="G71" i="1" l="1" a="1"/>
  <c r="G71" i="1" s="1"/>
  <c r="E71" i="1"/>
  <c r="C71" i="1"/>
  <c r="B15" i="1"/>
  <c r="G39" i="1" a="1"/>
  <c r="G39" i="1" s="1"/>
  <c r="E39" i="1"/>
  <c r="C39" i="1"/>
  <c r="D9" i="1"/>
  <c r="F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<sst xmlns="http://schemas.openxmlformats.org/spreadsheetml/2006/main" count="708" uniqueCount="275">
  <si>
    <t>WEEk</t>
  </si>
  <si>
    <t>UNITS</t>
  </si>
  <si>
    <t xml:space="preserve"> 1. Mean: What is the average weekly sales of the product category</t>
  </si>
  <si>
    <t>Mean</t>
  </si>
  <si>
    <t>Standard Error</t>
  </si>
  <si>
    <t>Median</t>
  </si>
  <si>
    <t>Mode</t>
  </si>
  <si>
    <t>Standard Deviation</t>
  </si>
  <si>
    <t>Sample Variance</t>
  </si>
  <si>
    <t>Kurtosis</t>
  </si>
  <si>
    <t>Skewness</t>
  </si>
  <si>
    <t>Range</t>
  </si>
  <si>
    <t>Minimum</t>
  </si>
  <si>
    <t>Maximum</t>
  </si>
  <si>
    <t>Sum</t>
  </si>
  <si>
    <t>Count</t>
  </si>
  <si>
    <t>ans:    58.75</t>
  </si>
  <si>
    <t>MEAN</t>
  </si>
  <si>
    <t xml:space="preserve">       2. Median: What is the typical or central sales value for the product category?</t>
  </si>
  <si>
    <t>ans: 57.5</t>
  </si>
  <si>
    <t>MEDIAN</t>
  </si>
  <si>
    <t xml:space="preserve"> 3. Mode: Are there any recurring or most frequently occurring sales figures for the
 product category?</t>
  </si>
  <si>
    <t>ans: #N/A</t>
  </si>
  <si>
    <t>MODE</t>
  </si>
  <si>
    <t>customer</t>
  </si>
  <si>
    <t xml:space="preserve"> 1. Mean: What is the average waiting time for customers at the restaurant?</t>
  </si>
  <si>
    <t>ANS: 17</t>
  </si>
  <si>
    <t xml:space="preserve">          2. Median: What is the typical or central waiting time experienced by customers?</t>
  </si>
  <si>
    <t>ANS: 15</t>
  </si>
  <si>
    <t>3. Mode: Are there any recurring or most frequently occurring waiting times for
 customers?</t>
  </si>
  <si>
    <t>ANS: 10</t>
  </si>
  <si>
    <t>CUSTOMER</t>
  </si>
  <si>
    <t xml:space="preserve"> 1. Mean: What is the average rental duration for customers at the car rental company?</t>
  </si>
  <si>
    <t>ANS: 3.44</t>
  </si>
  <si>
    <t xml:space="preserve"> 2. Median: What is the typical or central rental duration experienced by customers?</t>
  </si>
  <si>
    <t>ANS: 3</t>
  </si>
  <si>
    <t xml:space="preserve"> 3. Mode: Are there any recurring or most frequently occurring rental durations for
 customers?</t>
  </si>
  <si>
    <t>ANS: 2</t>
  </si>
  <si>
    <t>DAYS</t>
  </si>
  <si>
    <t xml:space="preserve"> 1. Range: What is the range of the production output for the machine ?</t>
  </si>
  <si>
    <t>ANS: 35</t>
  </si>
  <si>
    <t xml:space="preserve">     2. Variance: What is the variance of the production output for the machine ?</t>
  </si>
  <si>
    <t>ANS: VARIANCE P. = 111,         VARIANCE S.=123.333</t>
  </si>
  <si>
    <t xml:space="preserve"> 3. Standard Deviation: What is the standard deviation of the production output for the
 machine?</t>
  </si>
  <si>
    <t>ANS: 11.10555</t>
  </si>
  <si>
    <t>VARIANCE P.</t>
  </si>
  <si>
    <t>VARIANCE S.</t>
  </si>
  <si>
    <t>STANDARD D.</t>
  </si>
  <si>
    <t>Sales(dollars)</t>
  </si>
  <si>
    <t>variance s.</t>
  </si>
  <si>
    <t>Standard D.</t>
  </si>
  <si>
    <t xml:space="preserve"> 1. Range: What is the range of the daily sales?</t>
  </si>
  <si>
    <t>ANS: 400</t>
  </si>
  <si>
    <t xml:space="preserve"> 2. Variance: What is the variance of the daily sales?</t>
  </si>
  <si>
    <t>ANS: VARIANCE S.=13163.7931</t>
  </si>
  <si>
    <t xml:space="preserve"> 3. Standard Deviation: What is the standard deviation of the daily sales ?</t>
  </si>
  <si>
    <t>ANS : 114.7335744</t>
  </si>
  <si>
    <t>Time(in Days)</t>
  </si>
  <si>
    <t>Variance S.</t>
  </si>
  <si>
    <t xml:space="preserve"> 1. Range: What is the range of the delivery times?</t>
  </si>
  <si>
    <t>ANS: 6</t>
  </si>
  <si>
    <t xml:space="preserve">           2. Variance: What is the variance of the delivery times?</t>
  </si>
  <si>
    <t>ANS: VARIANCE S.= 2.336326531</t>
  </si>
  <si>
    <t xml:space="preserve">      3. Standard Deviation: What is the standard deviation of the delivery times?</t>
  </si>
  <si>
    <t>ANS : STANDARD D.= 1.528504671</t>
  </si>
  <si>
    <t>Monthly Revenue</t>
  </si>
  <si>
    <t xml:space="preserve"> 1. Measure of Central Tendency: What is the average monthly revenue for the product?</t>
  </si>
  <si>
    <t>Average</t>
  </si>
  <si>
    <t>ANS:   Average= 132.5</t>
  </si>
  <si>
    <t xml:space="preserve"> 2. Measure of Dispersion: What is the range of monthly revenue for the product?</t>
  </si>
  <si>
    <t xml:space="preserve"> ANS : Range = 45</t>
  </si>
  <si>
    <t>Customers</t>
  </si>
  <si>
    <t xml:space="preserve"> 1. Measure of Central Tendency: What is the average satisfaction rating?</t>
  </si>
  <si>
    <t>ANS: Average = 7.5</t>
  </si>
  <si>
    <t xml:space="preserve"> 2. Measure of Dispersion: What is the standard deviation of the satisfaction ratings?</t>
  </si>
  <si>
    <t xml:space="preserve"> ANS: Standard D.= 1.035098339</t>
  </si>
  <si>
    <t>Ratings</t>
  </si>
  <si>
    <t>Times(Minutes)</t>
  </si>
  <si>
    <t xml:space="preserve"> 1. Measure of Central Tendency: What is the average wait time for customers at the call
 center?</t>
  </si>
  <si>
    <t xml:space="preserve">Average </t>
  </si>
  <si>
    <t>ANS: Average= 16.74</t>
  </si>
  <si>
    <t xml:space="preserve"> 2. Measure of Dispersion: What is the range of wait times for customers at the call
 center?</t>
  </si>
  <si>
    <t>ANS : Range = 19</t>
  </si>
  <si>
    <t xml:space="preserve"> 3. Measure of Dispersion: What is the standard deviation of the wait times for customers
 at the call center?</t>
  </si>
  <si>
    <t>ANS : Standard D. = 4.142950688</t>
  </si>
  <si>
    <t>Model A</t>
  </si>
  <si>
    <t>Model B</t>
  </si>
  <si>
    <t>Model C</t>
  </si>
  <si>
    <t xml:space="preserve">Model D </t>
  </si>
  <si>
    <t>Model E</t>
  </si>
  <si>
    <t xml:space="preserve"> 1. Measure of Central Tendency: What is the average fuel efficiency for each vehicle
 model?</t>
  </si>
  <si>
    <t xml:space="preserve"> 2. Measure of Dispersion: What is the range of fuel efficiency for each vehicle model?</t>
  </si>
  <si>
    <t>3. Measure of Dispersion: What is the variance of the fuel efficiency for each vehicle
 model?</t>
  </si>
  <si>
    <t>ANS : Highlighted Yellow Colour</t>
  </si>
  <si>
    <t>ANS : Highlighted Red Colour</t>
  </si>
  <si>
    <t>ANS : Highlighted Green Colour</t>
  </si>
  <si>
    <t>Employees</t>
  </si>
  <si>
    <t>Bins</t>
  </si>
  <si>
    <t>More</t>
  </si>
  <si>
    <t>Frequency</t>
  </si>
  <si>
    <t xml:space="preserve"> 1. Frequency Distribution: Create a frequency distribution table for the ages of the
 employees.</t>
  </si>
  <si>
    <t>ANS: &lt;=</t>
  </si>
  <si>
    <t xml:space="preserve"> 2. Mode: What is the mode (most common age) among the employees?</t>
  </si>
  <si>
    <t>ANS : Mode(most common age ) 31 years old</t>
  </si>
  <si>
    <t>3. Median: What is the median age of the employees?</t>
  </si>
  <si>
    <t xml:space="preserve"> ANS : Median (35 years old )</t>
  </si>
  <si>
    <t xml:space="preserve"> 4. Range: What is the range of ages among the employees?</t>
  </si>
  <si>
    <t>ANS : Range = 18</t>
  </si>
  <si>
    <t xml:space="preserve">Amount </t>
  </si>
  <si>
    <t xml:space="preserve"> 1. Frequency Distribution: Create a frequency distribution table for the purchase
 amounts.</t>
  </si>
  <si>
    <t xml:space="preserve"> 2. Mode: What is the mode (most common purchase amount) among the customers?</t>
  </si>
  <si>
    <t xml:space="preserve"> 3. Median: What is the median purchase amount among the customers?</t>
  </si>
  <si>
    <t xml:space="preserve"> 4. Interquartile Range: What is the interquartile range of the purchase amounts?</t>
  </si>
  <si>
    <t>ANS: Interquartile Range = 45 Dollars</t>
  </si>
  <si>
    <t>ANS: Median = 50 Dollars</t>
  </si>
  <si>
    <t>ANS: Mode= 40 Dollars</t>
  </si>
  <si>
    <t>Problem : A manufacturing company wants to analyze the defect rates of its
 production line to identify the frequency of different types of defects.</t>
  </si>
  <si>
    <t xml:space="preserve">Type </t>
  </si>
  <si>
    <t xml:space="preserve"> Frequency</t>
  </si>
  <si>
    <t>A</t>
  </si>
  <si>
    <t>B</t>
  </si>
  <si>
    <t>C</t>
  </si>
  <si>
    <t>D</t>
  </si>
  <si>
    <t>E</t>
  </si>
  <si>
    <t>F</t>
  </si>
  <si>
    <t>G</t>
  </si>
  <si>
    <t>Bar</t>
  </si>
  <si>
    <t>Cumulative %</t>
  </si>
  <si>
    <t xml:space="preserve"> 1. Bar Chart: Create a bar chart to visualize the frequency of different defect types.</t>
  </si>
  <si>
    <t>ANS : &lt;=</t>
  </si>
  <si>
    <t xml:space="preserve"> 2. Most Common Defect: Which defect type has the highest frequency?</t>
  </si>
  <si>
    <t>ANS: Highest Frequency Value is E(45)</t>
  </si>
  <si>
    <t xml:space="preserve"> 3. Histogram: Create a histogram to represent the defect frequencies.</t>
  </si>
  <si>
    <t xml:space="preserve"> Problem : A survey was conducted to gather feedback from customers about their
 satisfaction levels with a specific service on a scale of 1 to 5.
 Data:
 Let's consider the satisfaction ratings from 100 customers:</t>
  </si>
  <si>
    <t>1. Histogram: Create a histogram to visualize the distribution of satisfaction ratings.</t>
  </si>
  <si>
    <t>ANS:  &lt;=</t>
  </si>
  <si>
    <t xml:space="preserve"> 2. Mode: Which satisfaction rating has the highest frequency?</t>
  </si>
  <si>
    <t>ANS : Mode = 4</t>
  </si>
  <si>
    <t xml:space="preserve"> 3. Bar Chart: Create a bar chart to display the frequency of each satisfaction rating.</t>
  </si>
  <si>
    <t>Problem : A company wants to analyze the monthly sales figures of its products to
 understand the sales distribution across different price ranges.
 Data:
 Let's consider the monthly sales figures (in thousands of dollars) for a sample of 50
 products</t>
  </si>
  <si>
    <t>Sales</t>
  </si>
  <si>
    <t>\</t>
  </si>
  <si>
    <t xml:space="preserve"> 1. Histogram: Create a histogram to visualize the sales distribution across different price Ranges.</t>
  </si>
  <si>
    <t xml:space="preserve"> 2. Measure of Central Tendency: What is the average monthly sales figure?</t>
  </si>
  <si>
    <t>Averages</t>
  </si>
  <si>
    <t>ANS: Average = 36.14</t>
  </si>
  <si>
    <t xml:space="preserve"> 3. Bar Chart: Create a bar chart to display the frequency of sales in different price
 ranges.</t>
  </si>
  <si>
    <t>)Problem : A study was conducted to analyze the response times of a website for
 different user locations.
 Data:
 Let's consider the response times (in milliseconds) for a sample of 200 user requests:</t>
  </si>
  <si>
    <t>Respones Time</t>
  </si>
  <si>
    <t>Bar(Millesconds)</t>
  </si>
  <si>
    <t xml:space="preserve"> 1. Histogram: Create a histogram to visualize the distribution of response times.</t>
  </si>
  <si>
    <t xml:space="preserve"> 2. Measure of Central Tendency: What is the median response time?</t>
  </si>
  <si>
    <t>ANS: Median = 130.5</t>
  </si>
  <si>
    <t xml:space="preserve"> 3. Bar Chart: Create a bar chart to display the frequency of response times within
 different ranges.</t>
  </si>
  <si>
    <t>Problem : A company wants to analyze the sales performance of its products
 across different regions.
 Data:
 Let's consider the sales figures (in thousands of dollars) for a sample of 50 products in
 three regions:</t>
  </si>
  <si>
    <t>Region 1</t>
  </si>
  <si>
    <t>Region 2</t>
  </si>
  <si>
    <t>Region 3</t>
  </si>
  <si>
    <t>2. Measure of Central Tendency: What is the average sales figure for each region?</t>
  </si>
  <si>
    <t>1. Bar Chart: Create a bar chart to compare the sales figures across the three regions</t>
  </si>
  <si>
    <t>ANS: Hihglighted Green Colour</t>
  </si>
  <si>
    <t xml:space="preserve"> 3. Measure of Dispersion
 : What is the range of sales figures in each region?</t>
  </si>
  <si>
    <t>ANS: Highlighted Yellow Colour</t>
  </si>
  <si>
    <t xml:space="preserve"> Question : A company wants to analyze the monthly returns of its investment
 portfolio to understand the distribution and risk associated with the returns.
 Data:
 Let's consider the monthly returns (%) for the portfolio over a one-year period:</t>
  </si>
  <si>
    <t>Returns</t>
  </si>
  <si>
    <t>1. Skewness: Calculate the skewness of the monthly returns.</t>
  </si>
  <si>
    <t>ANS: Skewness = 0.054546017</t>
  </si>
  <si>
    <t xml:space="preserve"> 2. Kurtosis: Calculate the kurtosis of the monthly returns.</t>
  </si>
  <si>
    <t>ANS: Kurtosis = -1.30424964</t>
  </si>
  <si>
    <t xml:space="preserve"> 3. Interpretation: Based on the skewness and kurtosis values, what can be said about
 the distribution of returns?</t>
  </si>
  <si>
    <t xml:space="preserve"> Question : A research study wants to analyze the income distribution of a
 population to understand the level of income inequality.
 Data:
 Let's consider the monthly incomes (in thousands of dollars) of a sample of 100
 individuals</t>
  </si>
  <si>
    <t>Incomes</t>
  </si>
  <si>
    <t xml:space="preserve"> 1. Skewness: Calculate the skewness of the income distribution.</t>
  </si>
  <si>
    <t>Skewnees</t>
  </si>
  <si>
    <t>ANS: Skewness = 0.224025365</t>
  </si>
  <si>
    <t xml:space="preserve"> 2. Kurtosis: Calculate the kurtosis of the income distribution.</t>
  </si>
  <si>
    <t>ANS: Kurtosis = -0.93120912</t>
  </si>
  <si>
    <t>3. Interpretation: Based on the skewness and kurtosis values, what can be inferred
 about the income inequality?</t>
  </si>
  <si>
    <t xml:space="preserve"> Question : A survey was conducted to analyze the satisfaction ratings of
 customers on a scale of 1 to 5 for a specific product.
 Data:
 Let's consider the satisfaction ratings from 200 customers:</t>
  </si>
  <si>
    <t>Rating</t>
  </si>
  <si>
    <t>1. Skewness: Calculate the skewness of the satisfaction ratings.</t>
  </si>
  <si>
    <t>ANS: Skewness =-0.21090974</t>
  </si>
  <si>
    <t xml:space="preserve"> 2. Kurtosis: Calculate the kurtosis of the satisfaction ratings.</t>
  </si>
  <si>
    <t>ANS: Kurtosis = -0.745256272</t>
  </si>
  <si>
    <t>3. Interpretation: Based on the skewness and kurtosis values, what can be inferred
 about the satisfaction ratings distribution?</t>
  </si>
  <si>
    <t xml:space="preserve"> Question : A study wants to analyze the distribution of house prices in a specific
 city to understand the market trends.
 Data:
 Let's consider the house prices (in thousands of dollars) for
 a sample of 150 houses:</t>
  </si>
  <si>
    <t>Houes Prices</t>
  </si>
  <si>
    <t xml:space="preserve"> 1. Skewness: Calculate the skewness of the house price distribution.</t>
  </si>
  <si>
    <t>ANS: Skewness = 0.209218625</t>
  </si>
  <si>
    <t xml:space="preserve"> 2. Kurtosis: Calculate the kurtosis of the house price distribution.</t>
  </si>
  <si>
    <t>ANS: Kurtosis = -1.037424485</t>
  </si>
  <si>
    <t xml:space="preserve"> 3. Interpretation: Based on the skewness and kurtosis values, what can be inferred
 about the distribution of house prices?</t>
  </si>
  <si>
    <t>ANS: Negative skewness (&lt;0) indicates a longer or fatter tail on the left side of the distribution.
A kurtosis &lt; 3 indicates platykurtic (light-tailed) distribution.</t>
  </si>
  <si>
    <t>ANS: If the skewness is close to 0, the distribution is approximately symmetrical.
A kurtosis &lt; 3 indicates platykurtic (light-tailed) distribution</t>
  </si>
  <si>
    <t>ANS: If the skewness is close to 0, the distribution is approximately symmetrical.
A kurtosis &lt; 3 indicates platykurtic (light-tailed) distribution.</t>
  </si>
  <si>
    <t xml:space="preserve"> Question : A company wants to analyze the salary distribution of its employees to
 determine the income levels at different percentiles.
 Data:
 Let's consider the monthly salaries (in thousands of dollars) of a sample of 200
 employees:</t>
  </si>
  <si>
    <t>Salaries</t>
  </si>
  <si>
    <t xml:space="preserve"> 1. Quartiles: Calculate the first quartile (Q1), median (Q2), and third quartile (Q3) of the
 salary distribution.</t>
  </si>
  <si>
    <t>Quartiles</t>
  </si>
  <si>
    <t>First Quartiles</t>
  </si>
  <si>
    <t>Median Qurt.</t>
  </si>
  <si>
    <t>Third Quartiles</t>
  </si>
  <si>
    <t xml:space="preserve">ANS: First Quartiles (Q1= 128.75),    Median Quartiles (Q2= 252.2),   Third Quartiles (Q3=376.25) </t>
  </si>
  <si>
    <t xml:space="preserve"> 2. Percentiles: Calculate the 10th percentile, 25th percentile, 75th percentile, and 90th
 percentile of the salary distribution.</t>
  </si>
  <si>
    <t>Percentiles</t>
  </si>
  <si>
    <t>10 Percentiles</t>
  </si>
  <si>
    <t>25 Percentiles</t>
  </si>
  <si>
    <t>75 Percentiles</t>
  </si>
  <si>
    <t>90 Percentiles</t>
  </si>
  <si>
    <t>ANS: Highlighted Green Colour</t>
  </si>
  <si>
    <t>3. Interpretation: Based on the quartiles and percentiles, what can be inferred about the
 income distribution of the employees?</t>
  </si>
  <si>
    <t>Question : A research study wants to analyze the weight distribution of a sample
 of individuals to assess their health and body composition.
 Data:
 Let's consider the weights (in kilograms) of a sample of 100 individuals:</t>
  </si>
  <si>
    <t>Weight</t>
  </si>
  <si>
    <t xml:space="preserve"> 1. Quartiles: Calculate the first quartile (Q1), median (Q2), and third quartile (Q3) of the
 weight distribution.</t>
  </si>
  <si>
    <t>Quartile</t>
  </si>
  <si>
    <t>First Quartile</t>
  </si>
  <si>
    <t>Median Quartile</t>
  </si>
  <si>
    <t>Third Quartile</t>
  </si>
  <si>
    <t>ANS : Highlighted orange Colour</t>
  </si>
  <si>
    <t xml:space="preserve"> 2. Percentiles: Calculate the 15th percentile, 50th percentile, and 85th percentile of the
 weight distribution.</t>
  </si>
  <si>
    <t>15 Percentiles</t>
  </si>
  <si>
    <t>50 Percentiles</t>
  </si>
  <si>
    <t>85 Percentiles</t>
  </si>
  <si>
    <t>Highlighted Yellow Colour</t>
  </si>
  <si>
    <t xml:space="preserve"> 3. Interpretation: Based on the quartiles and percentiles, what can be inferred about the
 weight distribution of the individuals?</t>
  </si>
  <si>
    <t xml:space="preserve"> Question : A retail store wants to analyze the distribution of customer purchase
 amounts to identify their spending patterns.
 Data:
 Let's consider the purchase amounts (in dollars) of a sample of 150 customers:</t>
  </si>
  <si>
    <t>Purchase Amount</t>
  </si>
  <si>
    <t xml:space="preserve"> 1. Quartiles: Calculate the first quartile (Q1), median (Q2), and third quartile (Q3) of the
 purchase amount distribution.</t>
  </si>
  <si>
    <t xml:space="preserve"> 2. Percentiles: Calculate the 20th percentile, 40th percentile, and 80th percentile of the
 purchase amount distribution.</t>
  </si>
  <si>
    <t>20 Percentiles</t>
  </si>
  <si>
    <t>40 Percentiles</t>
  </si>
  <si>
    <t>80 Percentiles</t>
  </si>
  <si>
    <t xml:space="preserve"> 3. Interpretation: Based on the quartiles and percentiles, what can be inferred about the
 spending patterns of the customers?</t>
  </si>
  <si>
    <t>Question : A study wants to analyze the distribution of commute times of
 employees to determine the average time spent traveling to work.
 Data:
 Let's consider the commute times (in minutes) of a sample of 250 employees:</t>
  </si>
  <si>
    <t>Times</t>
  </si>
  <si>
    <t>1. Quartiles: Calculate the first quartile (Q1), median (Q2), and third quartile (Q3) of the
 commute time distribution.</t>
  </si>
  <si>
    <t xml:space="preserve"> 2. Percentiles: Calculate the 30th percentile, 50th percentile, and 70th percentile of the
 commute time distribution.</t>
  </si>
  <si>
    <t>30 Percentiles</t>
  </si>
  <si>
    <t>70 Percentiles</t>
  </si>
  <si>
    <t xml:space="preserve"> 3. Interpretation: Based on the quartiles and percentiles, what can be inferred about the
 average commute time of the employees?</t>
  </si>
  <si>
    <t xml:space="preserve"> Question : A marketing department wants to understand the relationship between
 advertising expenditure and sales revenue to assess the effectiveness of their
 advertising campaigns.
 Data:
 Let's consider the monthly advertising expenditure (in thousands of dollars) and
 corresponding sales revenue (in thousands of dollars) for a sample of 12 months:</t>
  </si>
  <si>
    <t xml:space="preserve"> Advertising Expenditure</t>
  </si>
  <si>
    <t xml:space="preserve"> Sales Revenue</t>
  </si>
  <si>
    <t xml:space="preserve"> Question:
 Calculate the correlation coefficient between advertising expenditure and sales revenue.
 Interpret the value of the correlation coefficient and explain the nature of the relationship
 between advertising expenditure and sales revenue.</t>
  </si>
  <si>
    <t>ANS: A value close to 1 indicates a strong positive correlation, meaning that as advertising expenditure 
increases, sales revenue also tends to increase.</t>
  </si>
  <si>
    <t>ANS: After calculating the correlation coefficient, if the value is closer to 1, it suggests a
 positive relationship where higher advertising expenditure is associated with higher sales revenue.</t>
  </si>
  <si>
    <t xml:space="preserve"> Question : An investment analyst wants to assess the relationship between the
 stock prices of two companies to identify potential investment opportunities.
 Data:
 Let's consider the daily closing prices (in dollars) of Company A and Company B for a
 sample of 20 trading days:</t>
  </si>
  <si>
    <t>Company A</t>
  </si>
  <si>
    <t>Company B</t>
  </si>
  <si>
    <t>Question:
 Calculate the covariance between the stock prices of Company A and Company B.
 Interpret the value of the covariance and explain the nature of the relationship between
 the two stocks.</t>
  </si>
  <si>
    <t>ANS: A positive covariance suggests that when the stock price of Company A tends to be higher than its 
average, the stock price of Company B also tends to be higher than its average, and vice versa.</t>
  </si>
  <si>
    <t xml:space="preserve"> </t>
  </si>
  <si>
    <t xml:space="preserve"> Question : A researcher wants to examine the relationship between the hours
 spent studying and the exam scores of a group of students.
 Data:
 Let's consider the number of hours spent studying and the corresponding exam scores
 for a sample of 30 students:</t>
  </si>
  <si>
    <t xml:space="preserve">   </t>
  </si>
  <si>
    <t>Hours Spent Studying</t>
  </si>
  <si>
    <t xml:space="preserve"> Exam Scores</t>
  </si>
  <si>
    <t xml:space="preserve"> Question:
 Calculate the correlation coefficient between the hours spent studying and the exam
 scores. Interpret the value of the correlation coefficient and explain the nature of the
 relationship between studying hours and exam scores.</t>
  </si>
  <si>
    <t>ANS: A skewness close to zero with kurtosis close to 3 indicates a distribution
 that is approximately symmetric with tails similar to a normal distribution.</t>
  </si>
  <si>
    <t>ANS:   Quartiles : help in understanding the spread and central tendency of salaries.
           For instance, Q1 (128.75), Q2 (252.5), and Q3 (376.25) show the income levels
             where 25%, 50%, and 75% of the employees fall, respectively.
Percentiles: Percentiles provide specific points in the distribution. For instance, the 10th percentile (74.7) 
             indicates the salary below which 10% of employees fall, while the 90th percentile (450.5) shows the 
              salary below which 90% of employees fall.</t>
  </si>
  <si>
    <t>ANS:     Quartiles : Quartiles provide insights into the spread and central tendency of the weight distribution. 
            For instance, Q1 (143.75), Q2 (267.5), and Q3 (391.25) depict the weight levels 
             where 25%, 50%, and 75% of individuals fall, respectively.
Percentiles: Percentiles give specific points in the distribution. For instance, the 15th percentile (81.8) 
             indicates the weight below which 15% of individuals fall, while the 85th percentile (465.5)
              represents the weight below which 85% of individuals fall.</t>
  </si>
  <si>
    <t>ANS : Quartiles : Quartiles offer insights into the spread and central tendency of the purchase amount distribution. 
            For instance, Q1 (56.25), Q2 (292.5), and Q3 (428.75) depict the spendinglevels where 25%, 50%, 
            and 75% of customers fall, respectively.
Percentiles: Percentiles give specific points in the distribution. For instance, the 10th percentile (74.5)
             indicates the purchase amount below which 10% of customers fall, while the 90th percentile (510.5)
             represents the purchase amount below which 80% of customers fall.</t>
  </si>
  <si>
    <t xml:space="preserve"> Business Problem: A retail store wants to analyze the sales data of a particular
 product category to understand the typical sales performance and make strategic
 decisions.
 Data:
 Let's consider the weekly sales data (in units) for the past month for a specific product
 category:</t>
  </si>
  <si>
    <t xml:space="preserve"> Business Problem: A restaurant wants to analyze the waiting times of its
 customers to understand the typical waiting experience and improve service
 efficiency.
 Data:
 Let's consider the waiting times (in minutes) for the past 20 customers:</t>
  </si>
  <si>
    <t xml:space="preserve"> Business Problem: A car rental company wants to analyze the rental durations of
 its customers to understand the typical rental period and optimize its pricing and
 fleet management strategies.
 Data:
 Let's consider the rental durations (in days) for a sample of 50 customers: </t>
  </si>
  <si>
    <t xml:space="preserve"> Problem: A manufacturing company wants to analyze the production output of a
 specific machine to understand the variability or spread in its performance.
 Data:
 Let's consider the number of units produced per hour by the machine for a sample of 10
 working days: </t>
  </si>
  <si>
    <t xml:space="preserve"> Problem: A retail store wants to analyze the sales of a specific product to
 understand the variability in daily sales and assess its inventory management.
 Data:
 Let's consider the daily sales (in dollars) for the past 30 days:</t>
  </si>
  <si>
    <t xml:space="preserve"> Problem: An e-commerce platform wants to analyze the delivery times of its
 shipments to understand the variability in order fulfillment and optimize its
 logistics operations.
 Data:
 Let's consider the delivery times (in days) for a sample of 50 shipments:</t>
  </si>
  <si>
    <t xml:space="preserve"> Problem : A company wants to analyze the monthly revenue generated by one of
 its products to understand its performance and variability.
Data:
 Let's consider the monthly revenue (in thousands of dollars) for the past 12 months:</t>
  </si>
  <si>
    <t xml:space="preserve"> Problem : A survey was conducted to gather feedback from customers regarding
 their satisfaction with a particular service on a scale of 1 to 10.
 Data:
 Let's consider the satisfaction ratings from 50 customers:</t>
  </si>
  <si>
    <t>Problem :A company wants to analyze the customer wait times at its call center to
 assess the efficiency of its customer service operations.
 Data:
 Let's consider the wait times (in minutes) for a sample of 100 randomly selected
 customer calls:</t>
  </si>
  <si>
    <t xml:space="preserve"> Problem : A transportation company wants to analyze the fuel efficiency of its
 vehicle fleet to identify any variations across different vehicle models.
 Data:
 Let's consider the fuel efficiency (in miles per gallon, mpg) for a sample of 50 vehicles:</t>
  </si>
  <si>
    <t>Problem : A company wants to analyze the ages of its employees to understand
 the age distribution and demographics within the organization.
 Data:
 Let's consider the ages of 100 employees:</t>
  </si>
  <si>
    <t xml:space="preserve"> Problem :A retail store wants to analyze the purchase amounts made by
 customers to understand their spending habits.
 Data:
 Let's consider the purchase amounts (in dollars) for a sample of 50 customers:</t>
  </si>
  <si>
    <t>ANS:
there is a robust positive correlation between studying hours and exam scores,
 implying that investing more time in studying is associated with higher exam performance in this dataset.</t>
  </si>
  <si>
    <t>ANS:Q1, Q2 (Median), and Q3 provide insights into the distribution of the commute times.
Percentiles give specific points in the distribution.
Comparing Q1, Q2, and Q3 can help understand the spread of the data.
The 30th, 50th (Median), and 70th percentiles provide specific values indicating the time below which a certain percentage of employees complete their commute.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</si>
</sst>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b/>
      <sz val="11"/>
      <color theme="1"/>
      <name val="Calibri"/>
      <family val="2"/>
      <scheme val="minor"/>
    </font>
    <font>
      <sz val="11"/>
      <name val="Calibri"/>
      <family val="2"/>
      <scheme val="minor"/>
    </font>
  </fonts>
  <fills count="23">
    <fill>
      <patternFill patternType="none"/>
    </fill>
    <fill>
      <patternFill patternType="gray125"/>
    </fill>
    <fill>
      <patternFill patternType="solid">
        <fgColor theme="5"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3" tint="0.499984740745262"/>
        <bgColor indexed="64"/>
      </patternFill>
    </fill>
    <fill>
      <patternFill patternType="solid">
        <fgColor theme="5"/>
        <bgColor indexed="64"/>
      </patternFill>
    </fill>
    <fill>
      <patternFill patternType="solid">
        <fgColor theme="7" tint="0.39997558519241921"/>
        <bgColor indexed="64"/>
      </patternFill>
    </fill>
    <fill>
      <patternFill patternType="solid">
        <fgColor theme="9"/>
        <bgColor indexed="64"/>
      </patternFill>
    </fill>
    <fill>
      <patternFill patternType="solid">
        <fgColor theme="7"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4">
    <xf numFmtId="0" fontId="0" fillId="0" borderId="0" xfId="0"/>
    <xf numFmtId="0" fontId="0" fillId="0" borderId="0" xfId="0" applyAlignment="1">
      <alignment horizontal="center"/>
    </xf>
    <xf numFmtId="0" fontId="0" fillId="2" borderId="0" xfId="0" applyFill="1" applyAlignment="1">
      <alignment horizontal="center"/>
    </xf>
    <xf numFmtId="0" fontId="0" fillId="0" borderId="1" xfId="0" applyBorder="1"/>
    <xf numFmtId="0" fontId="1" fillId="0" borderId="2" xfId="0" applyFont="1" applyBorder="1" applyAlignment="1">
      <alignment horizontal="center"/>
    </xf>
    <xf numFmtId="0" fontId="0" fillId="2" borderId="0" xfId="0" applyFill="1"/>
    <xf numFmtId="0" fontId="0" fillId="3" borderId="0" xfId="0" applyFill="1"/>
    <xf numFmtId="0" fontId="0" fillId="4" borderId="0" xfId="0" applyFill="1" applyAlignment="1">
      <alignment horizontal="center"/>
    </xf>
    <xf numFmtId="0" fontId="0" fillId="4" borderId="0" xfId="0" applyFill="1"/>
    <xf numFmtId="0" fontId="1" fillId="0" borderId="2" xfId="0" applyFont="1" applyBorder="1" applyAlignment="1">
      <alignment horizontal="centerContinuous"/>
    </xf>
    <xf numFmtId="0" fontId="0" fillId="0" borderId="0" xfId="0" applyAlignment="1">
      <alignment vertical="center"/>
    </xf>
    <xf numFmtId="0" fontId="0" fillId="6" borderId="0" xfId="0" applyFill="1"/>
    <xf numFmtId="0" fontId="0" fillId="7" borderId="0" xfId="0" applyFill="1"/>
    <xf numFmtId="0" fontId="0" fillId="7" borderId="0" xfId="0" applyFill="1" applyAlignment="1">
      <alignment horizontal="center"/>
    </xf>
    <xf numFmtId="0" fontId="0" fillId="8" borderId="0" xfId="0" applyFill="1" applyAlignment="1">
      <alignment horizontal="center"/>
    </xf>
    <xf numFmtId="0" fontId="0" fillId="8" borderId="0" xfId="0" applyFill="1"/>
    <xf numFmtId="0" fontId="0" fillId="5" borderId="0" xfId="0" applyFill="1"/>
    <xf numFmtId="0" fontId="0" fillId="9" borderId="0" xfId="0" applyFill="1"/>
    <xf numFmtId="0" fontId="0" fillId="10" borderId="0" xfId="0" applyFill="1"/>
    <xf numFmtId="0" fontId="1" fillId="7" borderId="2" xfId="0" applyFont="1" applyFill="1" applyBorder="1" applyAlignment="1">
      <alignment horizontal="centerContinuous"/>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12" borderId="0" xfId="0" applyFill="1"/>
    <xf numFmtId="0" fontId="0" fillId="13" borderId="0" xfId="0" applyFill="1"/>
    <xf numFmtId="0" fontId="1" fillId="12" borderId="2" xfId="0" applyFont="1" applyFill="1" applyBorder="1" applyAlignment="1">
      <alignment horizontal="center"/>
    </xf>
    <xf numFmtId="0" fontId="0" fillId="12" borderId="1" xfId="0" applyFill="1" applyBorder="1"/>
    <xf numFmtId="0" fontId="1" fillId="13" borderId="2" xfId="0" applyFont="1" applyFill="1" applyBorder="1" applyAlignment="1">
      <alignment horizontal="center"/>
    </xf>
    <xf numFmtId="0" fontId="0" fillId="13" borderId="1" xfId="0" applyFill="1" applyBorder="1"/>
    <xf numFmtId="0" fontId="0" fillId="5" borderId="0" xfId="0" applyFill="1" applyAlignment="1">
      <alignment horizontal="center"/>
    </xf>
    <xf numFmtId="10" fontId="0" fillId="0" borderId="0" xfId="0" applyNumberFormat="1"/>
    <xf numFmtId="0" fontId="1" fillId="14" borderId="2" xfId="0" applyFont="1" applyFill="1" applyBorder="1" applyAlignment="1">
      <alignment horizontal="center"/>
    </xf>
    <xf numFmtId="10" fontId="0" fillId="14" borderId="0" xfId="0" applyNumberFormat="1" applyFill="1"/>
    <xf numFmtId="10" fontId="0" fillId="14" borderId="1" xfId="0" applyNumberFormat="1" applyFill="1" applyBorder="1"/>
    <xf numFmtId="0" fontId="1" fillId="15" borderId="2" xfId="0" applyFont="1" applyFill="1" applyBorder="1" applyAlignment="1">
      <alignment horizontal="center"/>
    </xf>
    <xf numFmtId="10" fontId="0" fillId="15" borderId="0" xfId="0" applyNumberFormat="1" applyFill="1"/>
    <xf numFmtId="10" fontId="0" fillId="15" borderId="1" xfId="0" applyNumberFormat="1" applyFill="1" applyBorder="1"/>
    <xf numFmtId="0" fontId="2" fillId="11" borderId="0" xfId="0" applyFont="1" applyFill="1" applyAlignment="1">
      <alignment horizontal="center"/>
    </xf>
    <xf numFmtId="0" fontId="0" fillId="16" borderId="0" xfId="0" applyFill="1"/>
    <xf numFmtId="0" fontId="0" fillId="11" borderId="0" xfId="0" applyFill="1"/>
    <xf numFmtId="0" fontId="0" fillId="16" borderId="0" xfId="0" applyFill="1" applyAlignment="1">
      <alignment horizontal="center"/>
    </xf>
    <xf numFmtId="0" fontId="3" fillId="5" borderId="0" xfId="0" applyFont="1" applyFill="1" applyAlignment="1">
      <alignment horizontal="center"/>
    </xf>
    <xf numFmtId="0" fontId="0" fillId="10" borderId="0" xfId="0" applyFill="1" applyAlignment="1">
      <alignment horizontal="center"/>
    </xf>
    <xf numFmtId="0" fontId="0" fillId="9" borderId="0" xfId="0" applyFill="1" applyAlignment="1">
      <alignment horizontal="center" vertical="center"/>
    </xf>
    <xf numFmtId="0" fontId="0" fillId="12" borderId="0" xfId="0" applyFill="1" applyAlignment="1">
      <alignment horizontal="center" vertical="center"/>
    </xf>
    <xf numFmtId="0" fontId="0" fillId="0" borderId="0" xfId="0" applyAlignment="1">
      <alignment wrapText="1"/>
    </xf>
    <xf numFmtId="0" fontId="0" fillId="21" borderId="0" xfId="0" applyFill="1"/>
    <xf numFmtId="0" fontId="0" fillId="13" borderId="0" xfId="0" applyFill="1" applyAlignment="1">
      <alignment horizontal="center" vertical="center"/>
    </xf>
    <xf numFmtId="0" fontId="0" fillId="14" borderId="0" xfId="0" applyFill="1" applyAlignment="1">
      <alignment horizontal="center" vertical="center" wrapText="1"/>
    </xf>
    <xf numFmtId="0" fontId="0" fillId="14" borderId="0" xfId="0" applyFill="1" applyAlignment="1">
      <alignment horizontal="center"/>
    </xf>
    <xf numFmtId="0" fontId="1" fillId="8" borderId="2" xfId="0" applyFont="1" applyFill="1" applyBorder="1" applyAlignment="1">
      <alignment horizontal="center"/>
    </xf>
    <xf numFmtId="0" fontId="0" fillId="8" borderId="1" xfId="0" applyFill="1" applyBorder="1"/>
    <xf numFmtId="0" fontId="0" fillId="14" borderId="0" xfId="0" applyFill="1"/>
    <xf numFmtId="0" fontId="1" fillId="22" borderId="2" xfId="0" applyFont="1" applyFill="1" applyBorder="1" applyAlignment="1">
      <alignment horizontal="center"/>
    </xf>
    <xf numFmtId="0" fontId="0" fillId="22" borderId="0" xfId="0" applyFill="1"/>
    <xf numFmtId="0" fontId="0" fillId="22" borderId="1" xfId="0" applyFill="1" applyBorder="1"/>
    <xf numFmtId="0" fontId="1" fillId="11" borderId="2" xfId="0" applyFont="1" applyFill="1" applyBorder="1" applyAlignment="1">
      <alignment horizontal="center"/>
    </xf>
    <xf numFmtId="0" fontId="0" fillId="11" borderId="1" xfId="0" applyFill="1" applyBorder="1"/>
    <xf numFmtId="0" fontId="0" fillId="13" borderId="0" xfId="0" applyFill="1" applyAlignment="1">
      <alignment horizontal="center" wrapText="1"/>
    </xf>
    <xf numFmtId="0" fontId="0" fillId="4" borderId="0" xfId="0" applyFill="1" applyAlignment="1">
      <alignment horizontal="center"/>
    </xf>
    <xf numFmtId="0" fontId="0" fillId="2"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xf>
    <xf numFmtId="0" fontId="0" fillId="7" borderId="0" xfId="0" applyFill="1" applyAlignment="1">
      <alignment horizontal="center" wrapText="1"/>
    </xf>
    <xf numFmtId="0" fontId="0" fillId="9" borderId="0" xfId="0" applyFill="1" applyAlignment="1">
      <alignment horizontal="center"/>
    </xf>
    <xf numFmtId="0" fontId="0" fillId="5" borderId="0" xfId="0"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8" borderId="0" xfId="0" applyFill="1" applyAlignment="1">
      <alignment horizontal="center"/>
    </xf>
    <xf numFmtId="0" fontId="0" fillId="5" borderId="0" xfId="0" applyFill="1" applyAlignment="1">
      <alignment horizontal="center" wrapText="1"/>
    </xf>
    <xf numFmtId="0" fontId="0" fillId="6" borderId="0" xfId="0" applyFill="1" applyAlignment="1">
      <alignment horizontal="center" wrapText="1"/>
    </xf>
    <xf numFmtId="0" fontId="0" fillId="6" borderId="0" xfId="0" applyFill="1" applyAlignment="1">
      <alignment horizontal="center"/>
    </xf>
    <xf numFmtId="0" fontId="0" fillId="12" borderId="0" xfId="0" applyFill="1" applyAlignment="1">
      <alignment horizontal="center" wrapText="1"/>
    </xf>
    <xf numFmtId="0" fontId="0" fillId="12" borderId="0" xfId="0" applyFill="1" applyAlignment="1">
      <alignment horizontal="center"/>
    </xf>
    <xf numFmtId="0" fontId="0" fillId="13" borderId="0" xfId="0" applyFill="1" applyAlignment="1">
      <alignment horizontal="center"/>
    </xf>
    <xf numFmtId="0" fontId="0" fillId="13" borderId="0" xfId="0" applyFill="1" applyAlignment="1">
      <alignment horizontal="center" wrapText="1"/>
    </xf>
    <xf numFmtId="0" fontId="0" fillId="8" borderId="0" xfId="0" applyFill="1" applyAlignment="1">
      <alignment horizontal="center" wrapText="1"/>
    </xf>
    <xf numFmtId="0" fontId="0" fillId="17" borderId="0" xfId="0" applyFill="1" applyAlignment="1">
      <alignment horizontal="center" wrapText="1"/>
    </xf>
    <xf numFmtId="0" fontId="0" fillId="16" borderId="0" xfId="0" applyFill="1" applyAlignment="1">
      <alignment horizontal="center"/>
    </xf>
    <xf numFmtId="0" fontId="0" fillId="11" borderId="0" xfId="0" applyFill="1" applyAlignment="1">
      <alignment horizontal="center"/>
    </xf>
    <xf numFmtId="0" fontId="0" fillId="16" borderId="0" xfId="0" applyFill="1" applyAlignment="1">
      <alignment horizontal="center" wrapText="1"/>
    </xf>
    <xf numFmtId="0" fontId="0" fillId="11" borderId="0" xfId="0" applyFill="1" applyAlignment="1">
      <alignment horizontal="center" wrapText="1"/>
    </xf>
    <xf numFmtId="0" fontId="0" fillId="14" borderId="0" xfId="0" applyFill="1" applyAlignment="1">
      <alignment horizontal="center" wrapText="1"/>
    </xf>
    <xf numFmtId="0" fontId="3" fillId="14" borderId="0" xfId="0" applyFont="1" applyFill="1" applyAlignment="1">
      <alignment horizontal="center" wrapText="1"/>
    </xf>
    <xf numFmtId="0" fontId="0" fillId="18" borderId="0" xfId="0" applyFill="1" applyAlignment="1">
      <alignment horizontal="center"/>
    </xf>
    <xf numFmtId="0" fontId="0" fillId="12" borderId="0" xfId="0" applyFill="1" applyAlignment="1">
      <alignment horizontal="right" vertical="center"/>
    </xf>
    <xf numFmtId="0" fontId="0" fillId="12" borderId="0" xfId="0" applyFill="1" applyAlignment="1">
      <alignment horizontal="center" vertical="center"/>
    </xf>
    <xf numFmtId="0" fontId="0" fillId="19" borderId="0" xfId="0" applyFill="1" applyAlignment="1">
      <alignment horizontal="center" vertical="center"/>
    </xf>
    <xf numFmtId="0" fontId="0" fillId="19" borderId="0" xfId="0" applyFill="1" applyAlignment="1">
      <alignment horizontal="center"/>
    </xf>
    <xf numFmtId="0" fontId="0" fillId="20" borderId="0" xfId="0" applyFill="1" applyAlignment="1">
      <alignment horizontal="center" vertical="center"/>
    </xf>
    <xf numFmtId="0" fontId="0" fillId="5" borderId="0" xfId="0" applyFill="1" applyAlignment="1">
      <alignment horizontal="center" vertical="center"/>
    </xf>
    <xf numFmtId="0" fontId="0" fillId="9" borderId="0" xfId="0" applyFill="1" applyAlignment="1">
      <alignment horizontal="center" vertical="center"/>
    </xf>
    <xf numFmtId="0" fontId="0" fillId="9" borderId="0" xfId="0" applyFill="1" applyAlignment="1">
      <alignment horizontal="center" wrapText="1"/>
    </xf>
    <xf numFmtId="0" fontId="0" fillId="7" borderId="0" xfId="0" applyFill="1" applyBorder="1" applyAlignment="1">
      <alignment horizontal="center" wrapText="1"/>
    </xf>
  </cellXfs>
  <cellStyles count="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 More Statistics Questions'!$B$173</c:f>
              <c:strCache>
                <c:ptCount val="1"/>
                <c:pt idx="0">
                  <c:v> 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More Statistics Questions'!$A$174:$A$180</c:f>
              <c:strCache>
                <c:ptCount val="7"/>
                <c:pt idx="0">
                  <c:v>A</c:v>
                </c:pt>
                <c:pt idx="1">
                  <c:v>B</c:v>
                </c:pt>
                <c:pt idx="2">
                  <c:v>C</c:v>
                </c:pt>
                <c:pt idx="3">
                  <c:v>D</c:v>
                </c:pt>
                <c:pt idx="4">
                  <c:v>E</c:v>
                </c:pt>
                <c:pt idx="5">
                  <c:v>F</c:v>
                </c:pt>
                <c:pt idx="6">
                  <c:v>G</c:v>
                </c:pt>
              </c:strCache>
            </c:strRef>
          </c:cat>
          <c:val>
            <c:numRef>
              <c:f>' More Statistics Questions'!$B$174:$B$180</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F7F3-4EF7-A200-653BAFDF1354}"/>
            </c:ext>
          </c:extLst>
        </c:ser>
        <c:dLbls>
          <c:showLegendKey val="0"/>
          <c:showVal val="0"/>
          <c:showCatName val="0"/>
          <c:showSerName val="0"/>
          <c:showPercent val="0"/>
          <c:showBubbleSize val="0"/>
        </c:dLbls>
        <c:gapWidth val="100"/>
        <c:overlap val="-24"/>
        <c:axId val="1576589952"/>
        <c:axId val="1615255040"/>
      </c:barChart>
      <c:catAx>
        <c:axId val="15765899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5255040"/>
        <c:crosses val="autoZero"/>
        <c:auto val="1"/>
        <c:lblAlgn val="ctr"/>
        <c:lblOffset val="100"/>
        <c:noMultiLvlLbl val="0"/>
      </c:catAx>
      <c:valAx>
        <c:axId val="16152550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6589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 More Statistics Questions'!$E$210</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More Statistics Questions'!$D$211:$D$216</c:f>
              <c:strCache>
                <c:ptCount val="6"/>
                <c:pt idx="0">
                  <c:v>1</c:v>
                </c:pt>
                <c:pt idx="1">
                  <c:v>2</c:v>
                </c:pt>
                <c:pt idx="2">
                  <c:v>3</c:v>
                </c:pt>
                <c:pt idx="3">
                  <c:v>4</c:v>
                </c:pt>
                <c:pt idx="4">
                  <c:v>5</c:v>
                </c:pt>
                <c:pt idx="5">
                  <c:v>More</c:v>
                </c:pt>
              </c:strCache>
            </c:strRef>
          </c:cat>
          <c:val>
            <c:numRef>
              <c:f>' More Statistics Questions'!$E$211:$E$216</c:f>
              <c:numCache>
                <c:formatCode>General</c:formatCode>
                <c:ptCount val="6"/>
                <c:pt idx="0">
                  <c:v>0</c:v>
                </c:pt>
                <c:pt idx="1">
                  <c:v>8</c:v>
                </c:pt>
                <c:pt idx="2">
                  <c:v>30</c:v>
                </c:pt>
                <c:pt idx="3">
                  <c:v>39</c:v>
                </c:pt>
                <c:pt idx="4">
                  <c:v>23</c:v>
                </c:pt>
                <c:pt idx="5">
                  <c:v>0</c:v>
                </c:pt>
              </c:numCache>
            </c:numRef>
          </c:val>
          <c:extLst>
            <c:ext xmlns:c16="http://schemas.microsoft.com/office/drawing/2014/chart" uri="{C3380CC4-5D6E-409C-BE32-E72D297353CC}">
              <c16:uniqueId val="{00000000-2E86-4306-815B-DD587534EA62}"/>
            </c:ext>
          </c:extLst>
        </c:ser>
        <c:dLbls>
          <c:showLegendKey val="0"/>
          <c:showVal val="0"/>
          <c:showCatName val="0"/>
          <c:showSerName val="0"/>
          <c:showPercent val="0"/>
          <c:showBubbleSize val="0"/>
        </c:dLbls>
        <c:gapWidth val="100"/>
        <c:overlap val="-24"/>
        <c:axId val="1723205296"/>
        <c:axId val="1615239168"/>
      </c:barChart>
      <c:catAx>
        <c:axId val="17232052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5239168"/>
        <c:crosses val="autoZero"/>
        <c:auto val="1"/>
        <c:lblAlgn val="ctr"/>
        <c:lblOffset val="100"/>
        <c:noMultiLvlLbl val="0"/>
      </c:catAx>
      <c:valAx>
        <c:axId val="16152391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320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7.4914260717410336E-2"/>
          <c:y val="0.15782407407407409"/>
          <c:w val="0.80465748031496065"/>
          <c:h val="0.61498432487605714"/>
        </c:manualLayout>
      </c:layout>
      <c:barChart>
        <c:barDir val="col"/>
        <c:grouping val="clustered"/>
        <c:varyColors val="0"/>
        <c:ser>
          <c:idx val="0"/>
          <c:order val="0"/>
          <c:tx>
            <c:strRef>
              <c:f>' More Statistics Questions'!$F$324</c:f>
              <c:strCache>
                <c:ptCount val="1"/>
                <c:pt idx="0">
                  <c:v>Bar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 More Statistics Questions'!$F$325:$F$331</c:f>
              <c:numCache>
                <c:formatCode>General</c:formatCode>
                <c:ptCount val="7"/>
                <c:pt idx="0">
                  <c:v>40</c:v>
                </c:pt>
                <c:pt idx="1">
                  <c:v>35</c:v>
                </c:pt>
                <c:pt idx="2">
                  <c:v>30</c:v>
                </c:pt>
                <c:pt idx="3">
                  <c:v>45</c:v>
                </c:pt>
                <c:pt idx="4">
                  <c:v>50</c:v>
                </c:pt>
                <c:pt idx="5">
                  <c:v>25</c:v>
                </c:pt>
                <c:pt idx="6">
                  <c:v>0</c:v>
                </c:pt>
              </c:numCache>
            </c:numRef>
          </c:val>
          <c:extLst>
            <c:ext xmlns:c16="http://schemas.microsoft.com/office/drawing/2014/chart" uri="{C3380CC4-5D6E-409C-BE32-E72D297353CC}">
              <c16:uniqueId val="{00000000-56A8-4990-AF73-52BA75FF0731}"/>
            </c:ext>
          </c:extLst>
        </c:ser>
        <c:ser>
          <c:idx val="1"/>
          <c:order val="1"/>
          <c:tx>
            <c:strRef>
              <c:f>' More Statistics Questions'!$G$324</c:f>
              <c:strCache>
                <c:ptCount val="1"/>
                <c:pt idx="0">
                  <c:v>Frequency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 More Statistics Questions'!$G$325:$G$331</c:f>
              <c:numCache>
                <c:formatCode>General</c:formatCode>
                <c:ptCount val="7"/>
                <c:pt idx="0">
                  <c:v>15</c:v>
                </c:pt>
                <c:pt idx="1">
                  <c:v>13</c:v>
                </c:pt>
                <c:pt idx="2">
                  <c:v>10</c:v>
                </c:pt>
                <c:pt idx="3">
                  <c:v>10</c:v>
                </c:pt>
                <c:pt idx="4">
                  <c:v>2</c:v>
                </c:pt>
                <c:pt idx="5">
                  <c:v>0</c:v>
                </c:pt>
                <c:pt idx="6">
                  <c:v>0</c:v>
                </c:pt>
              </c:numCache>
            </c:numRef>
          </c:val>
          <c:extLst>
            <c:ext xmlns:c16="http://schemas.microsoft.com/office/drawing/2014/chart" uri="{C3380CC4-5D6E-409C-BE32-E72D297353CC}">
              <c16:uniqueId val="{00000001-56A8-4990-AF73-52BA75FF0731}"/>
            </c:ext>
          </c:extLst>
        </c:ser>
        <c:dLbls>
          <c:showLegendKey val="0"/>
          <c:showVal val="0"/>
          <c:showCatName val="0"/>
          <c:showSerName val="0"/>
          <c:showPercent val="0"/>
          <c:showBubbleSize val="0"/>
        </c:dLbls>
        <c:gapWidth val="219"/>
        <c:overlap val="-27"/>
        <c:axId val="1728859536"/>
        <c:axId val="1766560240"/>
      </c:barChart>
      <c:lineChart>
        <c:grouping val="standard"/>
        <c:varyColors val="0"/>
        <c:ser>
          <c:idx val="2"/>
          <c:order val="2"/>
          <c:tx>
            <c:strRef>
              <c:f>' More Statistics Questions'!$H$324</c:f>
              <c:strCache>
                <c:ptCount val="1"/>
                <c:pt idx="0">
                  <c:v>Cumulative %</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 More Statistics Questions'!$H$325:$H$331</c:f>
              <c:numCache>
                <c:formatCode>0.00%</c:formatCode>
                <c:ptCount val="7"/>
                <c:pt idx="0">
                  <c:v>0.3</c:v>
                </c:pt>
                <c:pt idx="1">
                  <c:v>0.56000000000000005</c:v>
                </c:pt>
                <c:pt idx="2">
                  <c:v>0.76</c:v>
                </c:pt>
                <c:pt idx="3">
                  <c:v>0.96</c:v>
                </c:pt>
                <c:pt idx="4">
                  <c:v>1</c:v>
                </c:pt>
                <c:pt idx="5">
                  <c:v>1</c:v>
                </c:pt>
                <c:pt idx="6">
                  <c:v>1</c:v>
                </c:pt>
              </c:numCache>
            </c:numRef>
          </c:val>
          <c:smooth val="0"/>
          <c:extLst>
            <c:ext xmlns:c16="http://schemas.microsoft.com/office/drawing/2014/chart" uri="{C3380CC4-5D6E-409C-BE32-E72D297353CC}">
              <c16:uniqueId val="{00000002-56A8-4990-AF73-52BA75FF0731}"/>
            </c:ext>
          </c:extLst>
        </c:ser>
        <c:dLbls>
          <c:showLegendKey val="0"/>
          <c:showVal val="0"/>
          <c:showCatName val="0"/>
          <c:showSerName val="0"/>
          <c:showPercent val="0"/>
          <c:showBubbleSize val="0"/>
        </c:dLbls>
        <c:marker val="1"/>
        <c:smooth val="0"/>
        <c:axId val="1728845136"/>
        <c:axId val="1766549824"/>
      </c:lineChart>
      <c:catAx>
        <c:axId val="17288595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6560240"/>
        <c:crosses val="autoZero"/>
        <c:auto val="1"/>
        <c:lblAlgn val="ctr"/>
        <c:lblOffset val="100"/>
        <c:noMultiLvlLbl val="0"/>
      </c:catAx>
      <c:valAx>
        <c:axId val="17665602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8859536"/>
        <c:crosses val="autoZero"/>
        <c:crossBetween val="between"/>
      </c:valAx>
      <c:valAx>
        <c:axId val="176654982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8845136"/>
        <c:crosses val="max"/>
        <c:crossBetween val="between"/>
      </c:valAx>
      <c:catAx>
        <c:axId val="1728845136"/>
        <c:scaling>
          <c:orientation val="minMax"/>
        </c:scaling>
        <c:delete val="1"/>
        <c:axPos val="b"/>
        <c:majorTickMark val="none"/>
        <c:minorTickMark val="none"/>
        <c:tickLblPos val="nextTo"/>
        <c:crossAx val="176654982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8.3247594050743653E-2"/>
          <c:y val="0.15319444444444447"/>
          <c:w val="0.90286351706036749"/>
          <c:h val="0.61498432487605714"/>
        </c:manualLayout>
      </c:layout>
      <c:barChart>
        <c:barDir val="col"/>
        <c:grouping val="clustered"/>
        <c:varyColors val="0"/>
        <c:ser>
          <c:idx val="0"/>
          <c:order val="0"/>
          <c:tx>
            <c:strRef>
              <c:f>' More Statistics Questions'!$D$383</c:f>
              <c:strCache>
                <c:ptCount val="1"/>
                <c:pt idx="0">
                  <c:v>Frequency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More Statistics Questions'!$C$384:$C$389</c:f>
              <c:strCache>
                <c:ptCount val="6"/>
                <c:pt idx="0">
                  <c:v>110</c:v>
                </c:pt>
                <c:pt idx="1">
                  <c:v>120</c:v>
                </c:pt>
                <c:pt idx="2">
                  <c:v>130</c:v>
                </c:pt>
                <c:pt idx="3">
                  <c:v>140</c:v>
                </c:pt>
                <c:pt idx="4">
                  <c:v>150</c:v>
                </c:pt>
                <c:pt idx="5">
                  <c:v>More</c:v>
                </c:pt>
              </c:strCache>
            </c:strRef>
          </c:cat>
          <c:val>
            <c:numRef>
              <c:f>' More Statistics Questions'!$D$384:$D$389</c:f>
              <c:numCache>
                <c:formatCode>General</c:formatCode>
                <c:ptCount val="6"/>
                <c:pt idx="0">
                  <c:v>0</c:v>
                </c:pt>
                <c:pt idx="1">
                  <c:v>6</c:v>
                </c:pt>
                <c:pt idx="2">
                  <c:v>44</c:v>
                </c:pt>
                <c:pt idx="3">
                  <c:v>43</c:v>
                </c:pt>
                <c:pt idx="4">
                  <c:v>7</c:v>
                </c:pt>
                <c:pt idx="5">
                  <c:v>0</c:v>
                </c:pt>
              </c:numCache>
            </c:numRef>
          </c:val>
          <c:extLst>
            <c:ext xmlns:c16="http://schemas.microsoft.com/office/drawing/2014/chart" uri="{C3380CC4-5D6E-409C-BE32-E72D297353CC}">
              <c16:uniqueId val="{00000000-6FA3-4184-B0AC-541AA0F8EA43}"/>
            </c:ext>
          </c:extLst>
        </c:ser>
        <c:ser>
          <c:idx val="1"/>
          <c:order val="1"/>
          <c:tx>
            <c:strRef>
              <c:f>' More Statistics Questions'!$E$383</c:f>
              <c:strCache>
                <c:ptCount val="1"/>
                <c:pt idx="0">
                  <c:v>Cumulative %</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More Statistics Questions'!$C$384:$C$389</c:f>
              <c:strCache>
                <c:ptCount val="6"/>
                <c:pt idx="0">
                  <c:v>110</c:v>
                </c:pt>
                <c:pt idx="1">
                  <c:v>120</c:v>
                </c:pt>
                <c:pt idx="2">
                  <c:v>130</c:v>
                </c:pt>
                <c:pt idx="3">
                  <c:v>140</c:v>
                </c:pt>
                <c:pt idx="4">
                  <c:v>150</c:v>
                </c:pt>
                <c:pt idx="5">
                  <c:v>More</c:v>
                </c:pt>
              </c:strCache>
            </c:strRef>
          </c:cat>
          <c:val>
            <c:numRef>
              <c:f>' More Statistics Questions'!$E$384:$E$389</c:f>
              <c:numCache>
                <c:formatCode>0.00%</c:formatCode>
                <c:ptCount val="6"/>
                <c:pt idx="0">
                  <c:v>0</c:v>
                </c:pt>
                <c:pt idx="1">
                  <c:v>0.06</c:v>
                </c:pt>
                <c:pt idx="2">
                  <c:v>0.5</c:v>
                </c:pt>
                <c:pt idx="3">
                  <c:v>0.93</c:v>
                </c:pt>
                <c:pt idx="4">
                  <c:v>1</c:v>
                </c:pt>
                <c:pt idx="5">
                  <c:v>1</c:v>
                </c:pt>
              </c:numCache>
            </c:numRef>
          </c:val>
          <c:extLst>
            <c:ext xmlns:c16="http://schemas.microsoft.com/office/drawing/2014/chart" uri="{C3380CC4-5D6E-409C-BE32-E72D297353CC}">
              <c16:uniqueId val="{00000001-6FA3-4184-B0AC-541AA0F8EA43}"/>
            </c:ext>
          </c:extLst>
        </c:ser>
        <c:dLbls>
          <c:showLegendKey val="0"/>
          <c:showVal val="0"/>
          <c:showCatName val="0"/>
          <c:showSerName val="0"/>
          <c:showPercent val="0"/>
          <c:showBubbleSize val="0"/>
        </c:dLbls>
        <c:gapWidth val="100"/>
        <c:overlap val="-24"/>
        <c:axId val="592015184"/>
        <c:axId val="313239840"/>
      </c:barChart>
      <c:catAx>
        <c:axId val="592015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3239840"/>
        <c:crosses val="autoZero"/>
        <c:auto val="1"/>
        <c:lblAlgn val="ctr"/>
        <c:lblOffset val="100"/>
        <c:noMultiLvlLbl val="0"/>
      </c:catAx>
      <c:valAx>
        <c:axId val="3132398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015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 More Statistics Questions'!$A$486</c:f>
              <c:strCache>
                <c:ptCount val="1"/>
                <c:pt idx="0">
                  <c:v>Region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 More Statistics Questions'!$A$487:$A$496</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0-1DE9-452F-A5A9-9EFFE324F512}"/>
            </c:ext>
          </c:extLst>
        </c:ser>
        <c:ser>
          <c:idx val="1"/>
          <c:order val="1"/>
          <c:tx>
            <c:strRef>
              <c:f>' More Statistics Questions'!$B$486</c:f>
              <c:strCache>
                <c:ptCount val="1"/>
                <c:pt idx="0">
                  <c:v>Region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 More Statistics Questions'!$B$487:$B$496</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1-1DE9-452F-A5A9-9EFFE324F512}"/>
            </c:ext>
          </c:extLst>
        </c:ser>
        <c:ser>
          <c:idx val="2"/>
          <c:order val="2"/>
          <c:tx>
            <c:strRef>
              <c:f>' More Statistics Questions'!$C$486</c:f>
              <c:strCache>
                <c:ptCount val="1"/>
                <c:pt idx="0">
                  <c:v>Region 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 More Statistics Questions'!$C$487:$C$496</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2-1DE9-452F-A5A9-9EFFE324F512}"/>
            </c:ext>
          </c:extLst>
        </c:ser>
        <c:dLbls>
          <c:showLegendKey val="0"/>
          <c:showVal val="0"/>
          <c:showCatName val="0"/>
          <c:showSerName val="0"/>
          <c:showPercent val="0"/>
          <c:showBubbleSize val="0"/>
        </c:dLbls>
        <c:gapWidth val="100"/>
        <c:overlap val="-24"/>
        <c:axId val="592029584"/>
        <c:axId val="319230496"/>
      </c:barChart>
      <c:catAx>
        <c:axId val="592029584"/>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230496"/>
        <c:crosses val="autoZero"/>
        <c:auto val="1"/>
        <c:lblAlgn val="ctr"/>
        <c:lblOffset val="100"/>
        <c:noMultiLvlLbl val="0"/>
      </c:catAx>
      <c:valAx>
        <c:axId val="3192304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029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7620</xdr:colOff>
      <xdr:row>181</xdr:row>
      <xdr:rowOff>11430</xdr:rowOff>
    </xdr:from>
    <xdr:to>
      <xdr:col>8</xdr:col>
      <xdr:colOff>106680</xdr:colOff>
      <xdr:row>196</xdr:row>
      <xdr:rowOff>11430</xdr:rowOff>
    </xdr:to>
    <xdr:graphicFrame macro="">
      <xdr:nvGraphicFramePr>
        <xdr:cNvPr id="4" name="Chart 3">
          <a:extLst>
            <a:ext uri="{FF2B5EF4-FFF2-40B4-BE49-F238E27FC236}">
              <a16:creationId xmlns:a16="http://schemas.microsoft.com/office/drawing/2014/main" id="{5298A13D-F4C9-1327-CB63-731C859A13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457200</xdr:colOff>
      <xdr:row>217</xdr:row>
      <xdr:rowOff>3810</xdr:rowOff>
    </xdr:from>
    <xdr:to>
      <xdr:col>8</xdr:col>
      <xdr:colOff>556260</xdr:colOff>
      <xdr:row>232</xdr:row>
      <xdr:rowOff>3810</xdr:rowOff>
    </xdr:to>
    <xdr:graphicFrame macro="">
      <xdr:nvGraphicFramePr>
        <xdr:cNvPr id="10" name="Chart 9">
          <a:extLst>
            <a:ext uri="{FF2B5EF4-FFF2-40B4-BE49-F238E27FC236}">
              <a16:creationId xmlns:a16="http://schemas.microsoft.com/office/drawing/2014/main" id="{8D05D812-88D2-CEB3-6E4D-D11B0681FB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60960</xdr:colOff>
      <xdr:row>332</xdr:row>
      <xdr:rowOff>19050</xdr:rowOff>
    </xdr:from>
    <xdr:to>
      <xdr:col>7</xdr:col>
      <xdr:colOff>464820</xdr:colOff>
      <xdr:row>347</xdr:row>
      <xdr:rowOff>19050</xdr:rowOff>
    </xdr:to>
    <xdr:graphicFrame macro="">
      <xdr:nvGraphicFramePr>
        <xdr:cNvPr id="15" name="Chart 14">
          <a:extLst>
            <a:ext uri="{FF2B5EF4-FFF2-40B4-BE49-F238E27FC236}">
              <a16:creationId xmlns:a16="http://schemas.microsoft.com/office/drawing/2014/main" id="{41FD4292-1E8F-B28B-68DC-977854FB0F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390</xdr:row>
      <xdr:rowOff>179070</xdr:rowOff>
    </xdr:from>
    <xdr:to>
      <xdr:col>7</xdr:col>
      <xdr:colOff>251460</xdr:colOff>
      <xdr:row>405</xdr:row>
      <xdr:rowOff>179070</xdr:rowOff>
    </xdr:to>
    <xdr:graphicFrame macro="">
      <xdr:nvGraphicFramePr>
        <xdr:cNvPr id="3" name="Chart 2">
          <a:extLst>
            <a:ext uri="{FF2B5EF4-FFF2-40B4-BE49-F238E27FC236}">
              <a16:creationId xmlns:a16="http://schemas.microsoft.com/office/drawing/2014/main" id="{7E22CE90-4D66-CB24-B31E-2FAACE141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297180</xdr:colOff>
      <xdr:row>504</xdr:row>
      <xdr:rowOff>3810</xdr:rowOff>
    </xdr:from>
    <xdr:to>
      <xdr:col>9</xdr:col>
      <xdr:colOff>220980</xdr:colOff>
      <xdr:row>519</xdr:row>
      <xdr:rowOff>3810</xdr:rowOff>
    </xdr:to>
    <xdr:graphicFrame macro="">
      <xdr:nvGraphicFramePr>
        <xdr:cNvPr id="7" name="Chart 6">
          <a:extLst>
            <a:ext uri="{FF2B5EF4-FFF2-40B4-BE49-F238E27FC236}">
              <a16:creationId xmlns:a16="http://schemas.microsoft.com/office/drawing/2014/main" id="{C08B7AB4-3069-0207-346E-CFF57693DD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8035BE-3BBC-43BA-A2E1-B0E56E9CD517}" name="Table1" displayName="Table1" ref="A8:B12" totalsRowShown="0" headerRowDxfId="3" dataDxfId="2">
  <autoFilter ref="A8:B12" xr:uid="{C98035BE-3BBC-43BA-A2E1-B0E56E9CD517}"/>
  <tableColumns count="2">
    <tableColumn id="1" xr3:uid="{0154A884-9546-4917-9A5C-1EF252289302}" name="WEEk" dataDxfId="1"/>
    <tableColumn id="2" xr3:uid="{B2846793-8395-4360-B810-4EF1154A07F4}"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EF779-DD1E-4725-812E-3F57FC66D6C2}">
  <dimension ref="A1:P120"/>
  <sheetViews>
    <sheetView tabSelected="1" workbookViewId="0">
      <selection activeCell="L58" sqref="L58"/>
    </sheetView>
  </sheetViews>
  <sheetFormatPr defaultRowHeight="14.4" x14ac:dyDescent="0.3"/>
  <cols>
    <col min="1" max="1" width="13.6640625" customWidth="1"/>
    <col min="2" max="2" width="12.109375" customWidth="1"/>
    <col min="3" max="3" width="10.88671875" customWidth="1"/>
    <col min="4" max="4" width="11.109375" customWidth="1"/>
    <col min="5" max="5" width="10.88671875" customWidth="1"/>
    <col min="6" max="6" width="11.33203125" customWidth="1"/>
    <col min="7" max="8" width="12.6640625" customWidth="1"/>
    <col min="9" max="9" width="12.44140625" customWidth="1"/>
  </cols>
  <sheetData>
    <row r="1" spans="1:16" ht="14.4" customHeight="1" x14ac:dyDescent="0.3">
      <c r="A1" s="60" t="s">
        <v>261</v>
      </c>
      <c r="B1" s="60"/>
      <c r="C1" s="60"/>
      <c r="D1" s="60"/>
      <c r="E1" s="60"/>
      <c r="F1" s="60"/>
      <c r="G1" s="60"/>
      <c r="H1" s="60"/>
      <c r="I1" s="60"/>
    </row>
    <row r="2" spans="1:16" x14ac:dyDescent="0.3">
      <c r="A2" s="60"/>
      <c r="B2" s="60"/>
      <c r="C2" s="60"/>
      <c r="D2" s="60"/>
      <c r="E2" s="60"/>
      <c r="F2" s="60"/>
      <c r="G2" s="60"/>
      <c r="H2" s="60"/>
      <c r="I2" s="60"/>
    </row>
    <row r="3" spans="1:16" x14ac:dyDescent="0.3">
      <c r="A3" s="60"/>
      <c r="B3" s="60"/>
      <c r="C3" s="60"/>
      <c r="D3" s="60"/>
      <c r="E3" s="60"/>
      <c r="F3" s="60"/>
      <c r="G3" s="60"/>
      <c r="H3" s="60"/>
      <c r="I3" s="60"/>
    </row>
    <row r="4" spans="1:16" x14ac:dyDescent="0.3">
      <c r="A4" s="60"/>
      <c r="B4" s="60"/>
      <c r="C4" s="60"/>
      <c r="D4" s="60"/>
      <c r="E4" s="60"/>
      <c r="F4" s="60"/>
      <c r="G4" s="60"/>
      <c r="H4" s="60"/>
      <c r="I4" s="60"/>
    </row>
    <row r="5" spans="1:16" x14ac:dyDescent="0.3">
      <c r="A5" s="60"/>
      <c r="B5" s="60"/>
      <c r="C5" s="60"/>
      <c r="D5" s="60"/>
      <c r="E5" s="60"/>
      <c r="F5" s="60"/>
      <c r="G5" s="60"/>
      <c r="H5" s="60"/>
      <c r="I5" s="60"/>
    </row>
    <row r="6" spans="1:16" x14ac:dyDescent="0.3">
      <c r="A6" s="60"/>
      <c r="B6" s="60"/>
      <c r="C6" s="60"/>
      <c r="D6" s="60"/>
      <c r="E6" s="60"/>
      <c r="F6" s="60"/>
      <c r="G6" s="60"/>
      <c r="H6" s="60"/>
      <c r="I6" s="60"/>
    </row>
    <row r="8" spans="1:16" x14ac:dyDescent="0.3">
      <c r="A8" s="1" t="s">
        <v>0</v>
      </c>
      <c r="B8" s="1" t="s">
        <v>1</v>
      </c>
      <c r="D8" s="5" t="s">
        <v>17</v>
      </c>
      <c r="F8" s="5" t="s">
        <v>20</v>
      </c>
    </row>
    <row r="9" spans="1:16" x14ac:dyDescent="0.3">
      <c r="A9" s="1">
        <v>1</v>
      </c>
      <c r="B9" s="1">
        <v>50</v>
      </c>
      <c r="D9" s="6">
        <f>AVERAGE(B9:B13)</f>
        <v>58.75</v>
      </c>
      <c r="F9" s="6">
        <f>MEDIAN(Table1[UNITS])</f>
        <v>57.5</v>
      </c>
      <c r="I9" s="5" t="s">
        <v>2</v>
      </c>
      <c r="J9" s="5"/>
      <c r="K9" s="5"/>
      <c r="L9" s="5"/>
      <c r="M9" s="5"/>
      <c r="N9" s="5"/>
      <c r="O9" s="5"/>
      <c r="P9" s="5"/>
    </row>
    <row r="10" spans="1:16" x14ac:dyDescent="0.3">
      <c r="A10" s="1">
        <v>2</v>
      </c>
      <c r="B10" s="1">
        <v>60</v>
      </c>
      <c r="I10" s="61" t="s">
        <v>16</v>
      </c>
      <c r="J10" s="61"/>
      <c r="K10" s="61"/>
      <c r="L10" s="61"/>
      <c r="M10" s="61"/>
      <c r="N10" s="61"/>
      <c r="O10" s="61"/>
      <c r="P10" s="61"/>
    </row>
    <row r="11" spans="1:16" ht="15" thickBot="1" x14ac:dyDescent="0.35">
      <c r="A11" s="1">
        <v>3</v>
      </c>
      <c r="B11" s="1">
        <v>55</v>
      </c>
    </row>
    <row r="12" spans="1:16" x14ac:dyDescent="0.3">
      <c r="A12" s="1">
        <v>4</v>
      </c>
      <c r="B12" s="1">
        <v>70</v>
      </c>
      <c r="D12" s="4" t="s">
        <v>0</v>
      </c>
      <c r="E12" s="4"/>
      <c r="F12" s="4" t="s">
        <v>1</v>
      </c>
      <c r="G12" s="4"/>
      <c r="I12" s="5" t="s">
        <v>18</v>
      </c>
      <c r="J12" s="5"/>
      <c r="K12" s="5"/>
      <c r="L12" s="5"/>
      <c r="M12" s="5"/>
      <c r="N12" s="5"/>
      <c r="O12" s="5"/>
      <c r="P12" s="5"/>
    </row>
    <row r="13" spans="1:16" x14ac:dyDescent="0.3">
      <c r="I13" s="61" t="s">
        <v>19</v>
      </c>
      <c r="J13" s="61"/>
      <c r="K13" s="61"/>
      <c r="L13" s="61"/>
      <c r="M13" s="61"/>
      <c r="N13" s="61"/>
      <c r="O13" s="61"/>
      <c r="P13" s="61"/>
    </row>
    <row r="14" spans="1:16" x14ac:dyDescent="0.3">
      <c r="B14" s="5" t="s">
        <v>23</v>
      </c>
      <c r="D14" t="s">
        <v>3</v>
      </c>
      <c r="E14">
        <v>2.5</v>
      </c>
      <c r="F14" s="5" t="s">
        <v>3</v>
      </c>
      <c r="G14" s="5">
        <v>58.75</v>
      </c>
    </row>
    <row r="15" spans="1:16" ht="14.4" customHeight="1" x14ac:dyDescent="0.3">
      <c r="B15" s="8" t="e">
        <f>_xlfn.MODE.SNGL(Table1[UNITS])</f>
        <v>#N/A</v>
      </c>
      <c r="D15" t="s">
        <v>4</v>
      </c>
      <c r="E15">
        <v>0.6454972243679028</v>
      </c>
      <c r="F15" t="s">
        <v>4</v>
      </c>
      <c r="G15">
        <v>4.2695628191498329</v>
      </c>
      <c r="I15" s="60" t="s">
        <v>21</v>
      </c>
      <c r="J15" s="60"/>
      <c r="K15" s="60"/>
      <c r="L15" s="60"/>
      <c r="M15" s="60"/>
      <c r="N15" s="60"/>
      <c r="O15" s="60"/>
      <c r="P15" s="60"/>
    </row>
    <row r="16" spans="1:16" x14ac:dyDescent="0.3">
      <c r="D16" t="s">
        <v>5</v>
      </c>
      <c r="E16">
        <v>2.5</v>
      </c>
      <c r="F16" s="5" t="s">
        <v>5</v>
      </c>
      <c r="G16" s="5">
        <v>57.5</v>
      </c>
      <c r="I16" s="60"/>
      <c r="J16" s="60"/>
      <c r="K16" s="60"/>
      <c r="L16" s="60"/>
      <c r="M16" s="60"/>
      <c r="N16" s="60"/>
      <c r="O16" s="60"/>
      <c r="P16" s="60"/>
    </row>
    <row r="17" spans="1:16" x14ac:dyDescent="0.3">
      <c r="D17" t="s">
        <v>6</v>
      </c>
      <c r="E17" t="e">
        <v>#N/A</v>
      </c>
      <c r="F17" s="5" t="s">
        <v>6</v>
      </c>
      <c r="G17" s="5" t="e">
        <v>#N/A</v>
      </c>
      <c r="I17" s="59" t="s">
        <v>22</v>
      </c>
      <c r="J17" s="59"/>
      <c r="K17" s="59"/>
      <c r="L17" s="59"/>
      <c r="M17" s="59"/>
      <c r="N17" s="59"/>
      <c r="O17" s="59"/>
      <c r="P17" s="59"/>
    </row>
    <row r="18" spans="1:16" x14ac:dyDescent="0.3">
      <c r="D18" t="s">
        <v>7</v>
      </c>
      <c r="E18">
        <v>1.2909944487358056</v>
      </c>
      <c r="F18" t="s">
        <v>7</v>
      </c>
      <c r="G18">
        <v>8.5391256382996659</v>
      </c>
    </row>
    <row r="19" spans="1:16" x14ac:dyDescent="0.3">
      <c r="D19" t="s">
        <v>8</v>
      </c>
      <c r="E19">
        <v>1.6666666666666667</v>
      </c>
      <c r="F19" t="s">
        <v>8</v>
      </c>
      <c r="G19">
        <v>72.916666666666671</v>
      </c>
    </row>
    <row r="20" spans="1:16" x14ac:dyDescent="0.3">
      <c r="D20" t="s">
        <v>9</v>
      </c>
      <c r="E20">
        <v>-1.1999999999999975</v>
      </c>
      <c r="F20" t="s">
        <v>9</v>
      </c>
      <c r="G20">
        <v>0.34285714285713453</v>
      </c>
    </row>
    <row r="21" spans="1:16" x14ac:dyDescent="0.3">
      <c r="D21" t="s">
        <v>10</v>
      </c>
      <c r="E21">
        <v>0</v>
      </c>
      <c r="F21" t="s">
        <v>10</v>
      </c>
      <c r="G21">
        <v>0.75283719913172531</v>
      </c>
    </row>
    <row r="22" spans="1:16" x14ac:dyDescent="0.3">
      <c r="D22" t="s">
        <v>11</v>
      </c>
      <c r="E22">
        <v>3</v>
      </c>
      <c r="F22" t="s">
        <v>11</v>
      </c>
      <c r="G22">
        <v>20</v>
      </c>
    </row>
    <row r="23" spans="1:16" x14ac:dyDescent="0.3">
      <c r="D23" t="s">
        <v>12</v>
      </c>
      <c r="E23">
        <v>1</v>
      </c>
      <c r="F23" t="s">
        <v>12</v>
      </c>
      <c r="G23">
        <v>50</v>
      </c>
    </row>
    <row r="24" spans="1:16" x14ac:dyDescent="0.3">
      <c r="D24" t="s">
        <v>13</v>
      </c>
      <c r="E24">
        <v>4</v>
      </c>
      <c r="F24" t="s">
        <v>13</v>
      </c>
      <c r="G24">
        <v>70</v>
      </c>
    </row>
    <row r="25" spans="1:16" x14ac:dyDescent="0.3">
      <c r="D25" t="s">
        <v>14</v>
      </c>
      <c r="E25">
        <v>10</v>
      </c>
      <c r="F25" t="s">
        <v>14</v>
      </c>
      <c r="G25">
        <v>235</v>
      </c>
    </row>
    <row r="26" spans="1:16" ht="15" thickBot="1" x14ac:dyDescent="0.35">
      <c r="D26" s="3" t="s">
        <v>15</v>
      </c>
      <c r="E26" s="3">
        <v>4</v>
      </c>
      <c r="F26" s="3" t="s">
        <v>15</v>
      </c>
      <c r="G26" s="3">
        <v>4</v>
      </c>
    </row>
    <row r="31" spans="1:16" ht="14.4" customHeight="1" x14ac:dyDescent="0.3">
      <c r="A31" s="60" t="s">
        <v>262</v>
      </c>
      <c r="B31" s="60"/>
      <c r="C31" s="60"/>
      <c r="D31" s="60"/>
      <c r="E31" s="60"/>
      <c r="F31" s="60"/>
      <c r="G31" s="60"/>
      <c r="H31" s="60"/>
      <c r="I31" s="60"/>
    </row>
    <row r="32" spans="1:16" x14ac:dyDescent="0.3">
      <c r="A32" s="60"/>
      <c r="B32" s="60"/>
      <c r="C32" s="60"/>
      <c r="D32" s="60"/>
      <c r="E32" s="60"/>
      <c r="F32" s="60"/>
      <c r="G32" s="60"/>
      <c r="H32" s="60"/>
      <c r="I32" s="60"/>
    </row>
    <row r="33" spans="1:16" x14ac:dyDescent="0.3">
      <c r="A33" s="60"/>
      <c r="B33" s="60"/>
      <c r="C33" s="60"/>
      <c r="D33" s="60"/>
      <c r="E33" s="60"/>
      <c r="F33" s="60"/>
      <c r="G33" s="60"/>
      <c r="H33" s="60"/>
      <c r="I33" s="60"/>
    </row>
    <row r="34" spans="1:16" x14ac:dyDescent="0.3">
      <c r="A34" s="60"/>
      <c r="B34" s="60"/>
      <c r="C34" s="60"/>
      <c r="D34" s="60"/>
      <c r="E34" s="60"/>
      <c r="F34" s="60"/>
      <c r="G34" s="60"/>
      <c r="H34" s="60"/>
      <c r="I34" s="60"/>
    </row>
    <row r="35" spans="1:16" x14ac:dyDescent="0.3">
      <c r="A35" s="60"/>
      <c r="B35" s="60"/>
      <c r="C35" s="60"/>
      <c r="D35" s="60"/>
      <c r="E35" s="60"/>
      <c r="F35" s="60"/>
      <c r="G35" s="60"/>
      <c r="H35" s="60"/>
      <c r="I35" s="60"/>
    </row>
    <row r="36" spans="1:16" x14ac:dyDescent="0.3">
      <c r="A36" s="60"/>
      <c r="B36" s="60"/>
      <c r="C36" s="60"/>
      <c r="D36" s="60"/>
      <c r="E36" s="60"/>
      <c r="F36" s="60"/>
      <c r="G36" s="60"/>
      <c r="H36" s="60"/>
      <c r="I36" s="60"/>
    </row>
    <row r="38" spans="1:16" x14ac:dyDescent="0.3">
      <c r="A38" s="2" t="s">
        <v>24</v>
      </c>
      <c r="C38" s="2" t="s">
        <v>17</v>
      </c>
      <c r="E38" s="5" t="s">
        <v>20</v>
      </c>
      <c r="G38" s="5" t="s">
        <v>23</v>
      </c>
    </row>
    <row r="39" spans="1:16" x14ac:dyDescent="0.3">
      <c r="A39" s="2">
        <v>15</v>
      </c>
      <c r="C39" s="7">
        <f>AVERAGE(A39:A58)</f>
        <v>17</v>
      </c>
      <c r="E39" s="7">
        <f>MEDIAN(A39:A58)</f>
        <v>15</v>
      </c>
      <c r="G39" s="7" cm="1">
        <f t="array" ref="G39">_xlfn.MODE.MULT(A39:A58)</f>
        <v>10</v>
      </c>
    </row>
    <row r="40" spans="1:16" x14ac:dyDescent="0.3">
      <c r="A40" s="2">
        <v>10</v>
      </c>
      <c r="C40" s="10"/>
    </row>
    <row r="41" spans="1:16" x14ac:dyDescent="0.3">
      <c r="A41" s="2">
        <v>20</v>
      </c>
    </row>
    <row r="42" spans="1:16" x14ac:dyDescent="0.3">
      <c r="A42" s="2">
        <v>25</v>
      </c>
      <c r="I42" s="62" t="s">
        <v>25</v>
      </c>
      <c r="J42" s="62"/>
      <c r="K42" s="62"/>
      <c r="L42" s="62"/>
      <c r="M42" s="62"/>
      <c r="N42" s="62"/>
      <c r="O42" s="62"/>
      <c r="P42" s="62"/>
    </row>
    <row r="43" spans="1:16" x14ac:dyDescent="0.3">
      <c r="A43" s="2">
        <v>15</v>
      </c>
      <c r="I43" s="59" t="s">
        <v>26</v>
      </c>
      <c r="J43" s="59"/>
      <c r="K43" s="59"/>
      <c r="L43" s="59"/>
      <c r="M43" s="59"/>
      <c r="N43" s="59"/>
      <c r="O43" s="59"/>
      <c r="P43" s="59"/>
    </row>
    <row r="44" spans="1:16" ht="15" thickBot="1" x14ac:dyDescent="0.35">
      <c r="A44" s="2">
        <v>10</v>
      </c>
    </row>
    <row r="45" spans="1:16" x14ac:dyDescent="0.3">
      <c r="A45" s="2">
        <v>30</v>
      </c>
      <c r="C45" s="9" t="s">
        <v>24</v>
      </c>
      <c r="D45" s="9"/>
      <c r="I45" s="62" t="s">
        <v>27</v>
      </c>
      <c r="J45" s="62"/>
      <c r="K45" s="62"/>
      <c r="L45" s="62"/>
      <c r="M45" s="62"/>
      <c r="N45" s="62"/>
      <c r="O45" s="62"/>
      <c r="P45" s="62"/>
    </row>
    <row r="46" spans="1:16" x14ac:dyDescent="0.3">
      <c r="A46" s="2">
        <v>20</v>
      </c>
      <c r="I46" s="59" t="s">
        <v>28</v>
      </c>
      <c r="J46" s="59"/>
      <c r="K46" s="59"/>
      <c r="L46" s="59"/>
      <c r="M46" s="59"/>
      <c r="N46" s="59"/>
      <c r="O46" s="59"/>
      <c r="P46" s="59"/>
    </row>
    <row r="47" spans="1:16" x14ac:dyDescent="0.3">
      <c r="A47" s="2">
        <v>15</v>
      </c>
      <c r="C47" s="5" t="s">
        <v>3</v>
      </c>
      <c r="D47" s="8">
        <v>17</v>
      </c>
    </row>
    <row r="48" spans="1:16" ht="14.4" customHeight="1" x14ac:dyDescent="0.3">
      <c r="A48" s="2">
        <v>10</v>
      </c>
      <c r="C48" t="s">
        <v>4</v>
      </c>
      <c r="D48">
        <v>1.3764944032233706</v>
      </c>
      <c r="I48" s="60" t="s">
        <v>29</v>
      </c>
      <c r="J48" s="60"/>
      <c r="K48" s="60"/>
      <c r="L48" s="60"/>
      <c r="M48" s="60"/>
      <c r="N48" s="60"/>
      <c r="O48" s="60"/>
      <c r="P48" s="60"/>
    </row>
    <row r="49" spans="1:16" x14ac:dyDescent="0.3">
      <c r="A49" s="2">
        <v>10</v>
      </c>
      <c r="C49" s="5" t="s">
        <v>5</v>
      </c>
      <c r="D49" s="8">
        <v>15</v>
      </c>
      <c r="I49" s="60"/>
      <c r="J49" s="60"/>
      <c r="K49" s="60"/>
      <c r="L49" s="60"/>
      <c r="M49" s="60"/>
      <c r="N49" s="60"/>
      <c r="O49" s="60"/>
      <c r="P49" s="60"/>
    </row>
    <row r="50" spans="1:16" x14ac:dyDescent="0.3">
      <c r="A50" s="2">
        <v>25</v>
      </c>
      <c r="C50" s="5" t="s">
        <v>6</v>
      </c>
      <c r="D50" s="8">
        <v>10</v>
      </c>
      <c r="I50" s="59" t="s">
        <v>30</v>
      </c>
      <c r="J50" s="59"/>
      <c r="K50" s="59"/>
      <c r="L50" s="59"/>
      <c r="M50" s="59"/>
      <c r="N50" s="59"/>
      <c r="O50" s="59"/>
      <c r="P50" s="59"/>
    </row>
    <row r="51" spans="1:16" x14ac:dyDescent="0.3">
      <c r="A51" s="2">
        <v>15</v>
      </c>
      <c r="C51" t="s">
        <v>7</v>
      </c>
      <c r="D51">
        <v>6.1558701125109243</v>
      </c>
    </row>
    <row r="52" spans="1:16" x14ac:dyDescent="0.3">
      <c r="A52" s="2">
        <v>20</v>
      </c>
      <c r="C52" t="s">
        <v>8</v>
      </c>
      <c r="D52">
        <v>37.89473684210526</v>
      </c>
    </row>
    <row r="53" spans="1:16" x14ac:dyDescent="0.3">
      <c r="A53" s="2">
        <v>20</v>
      </c>
      <c r="C53" t="s">
        <v>9</v>
      </c>
      <c r="D53">
        <v>-0.73518064633260538</v>
      </c>
    </row>
    <row r="54" spans="1:16" x14ac:dyDescent="0.3">
      <c r="A54" s="2">
        <v>15</v>
      </c>
      <c r="C54" t="s">
        <v>10</v>
      </c>
      <c r="D54">
        <v>0.44371980427756885</v>
      </c>
    </row>
    <row r="55" spans="1:16" x14ac:dyDescent="0.3">
      <c r="A55" s="2">
        <v>10</v>
      </c>
      <c r="C55" t="s">
        <v>11</v>
      </c>
      <c r="D55">
        <v>20</v>
      </c>
    </row>
    <row r="56" spans="1:16" x14ac:dyDescent="0.3">
      <c r="A56" s="2">
        <v>10</v>
      </c>
      <c r="C56" t="s">
        <v>12</v>
      </c>
      <c r="D56">
        <v>10</v>
      </c>
    </row>
    <row r="57" spans="1:16" x14ac:dyDescent="0.3">
      <c r="A57" s="2">
        <v>20</v>
      </c>
      <c r="C57" t="s">
        <v>13</v>
      </c>
      <c r="D57">
        <v>30</v>
      </c>
    </row>
    <row r="58" spans="1:16" x14ac:dyDescent="0.3">
      <c r="A58" s="2">
        <v>25</v>
      </c>
      <c r="C58" t="s">
        <v>14</v>
      </c>
      <c r="D58">
        <v>340</v>
      </c>
    </row>
    <row r="59" spans="1:16" ht="15" thickBot="1" x14ac:dyDescent="0.35">
      <c r="C59" s="3" t="s">
        <v>15</v>
      </c>
      <c r="D59" s="3">
        <v>20</v>
      </c>
    </row>
    <row r="64" spans="1:16" ht="14.4" customHeight="1" x14ac:dyDescent="0.3">
      <c r="A64" s="60" t="s">
        <v>263</v>
      </c>
      <c r="B64" s="60"/>
      <c r="C64" s="60"/>
      <c r="D64" s="60"/>
      <c r="E64" s="60"/>
      <c r="F64" s="60"/>
      <c r="G64" s="60"/>
      <c r="H64" s="60"/>
      <c r="I64" s="60"/>
    </row>
    <row r="65" spans="1:16" x14ac:dyDescent="0.3">
      <c r="A65" s="60"/>
      <c r="B65" s="60"/>
      <c r="C65" s="60"/>
      <c r="D65" s="60"/>
      <c r="E65" s="60"/>
      <c r="F65" s="60"/>
      <c r="G65" s="60"/>
      <c r="H65" s="60"/>
      <c r="I65" s="60"/>
    </row>
    <row r="66" spans="1:16" x14ac:dyDescent="0.3">
      <c r="A66" s="60"/>
      <c r="B66" s="60"/>
      <c r="C66" s="60"/>
      <c r="D66" s="60"/>
      <c r="E66" s="60"/>
      <c r="F66" s="60"/>
      <c r="G66" s="60"/>
      <c r="H66" s="60"/>
      <c r="I66" s="60"/>
    </row>
    <row r="67" spans="1:16" x14ac:dyDescent="0.3">
      <c r="A67" s="60"/>
      <c r="B67" s="60"/>
      <c r="C67" s="60"/>
      <c r="D67" s="60"/>
      <c r="E67" s="60"/>
      <c r="F67" s="60"/>
      <c r="G67" s="60"/>
      <c r="H67" s="60"/>
      <c r="I67" s="60"/>
    </row>
    <row r="68" spans="1:16" x14ac:dyDescent="0.3">
      <c r="A68" s="60"/>
      <c r="B68" s="60"/>
      <c r="C68" s="60"/>
      <c r="D68" s="60"/>
      <c r="E68" s="60"/>
      <c r="F68" s="60"/>
      <c r="G68" s="60"/>
      <c r="H68" s="60"/>
      <c r="I68" s="60"/>
    </row>
    <row r="70" spans="1:16" x14ac:dyDescent="0.3">
      <c r="A70" s="5" t="s">
        <v>31</v>
      </c>
      <c r="C70" s="2" t="s">
        <v>17</v>
      </c>
      <c r="E70" s="5" t="s">
        <v>20</v>
      </c>
      <c r="G70" s="5" t="s">
        <v>23</v>
      </c>
    </row>
    <row r="71" spans="1:16" x14ac:dyDescent="0.3">
      <c r="A71" s="2">
        <v>3</v>
      </c>
      <c r="B71" s="1"/>
      <c r="C71" s="7">
        <f>AVERAGE(A71:A120)</f>
        <v>3.44</v>
      </c>
      <c r="D71" s="1"/>
      <c r="E71" s="7">
        <f>MEDIAN(A71:A120)</f>
        <v>3</v>
      </c>
      <c r="G71" s="7" cm="1">
        <f t="array" ref="G71">_xlfn.MODE.MULT(A71:A120)</f>
        <v>2</v>
      </c>
    </row>
    <row r="72" spans="1:16" x14ac:dyDescent="0.3">
      <c r="A72" s="2">
        <v>2</v>
      </c>
      <c r="B72" s="1"/>
      <c r="C72" s="1"/>
      <c r="D72" s="1"/>
      <c r="E72" s="1"/>
    </row>
    <row r="73" spans="1:16" x14ac:dyDescent="0.3">
      <c r="A73" s="2">
        <v>5</v>
      </c>
      <c r="B73" s="1"/>
      <c r="C73" s="1"/>
      <c r="D73" s="1"/>
      <c r="E73" s="1"/>
    </row>
    <row r="74" spans="1:16" x14ac:dyDescent="0.3">
      <c r="A74" s="2">
        <v>4</v>
      </c>
      <c r="B74" s="1"/>
      <c r="C74" s="1"/>
      <c r="D74" s="1"/>
      <c r="E74" s="1"/>
    </row>
    <row r="75" spans="1:16" ht="15" thickBot="1" x14ac:dyDescent="0.35">
      <c r="A75" s="2">
        <v>7</v>
      </c>
      <c r="B75" s="1"/>
      <c r="C75" s="1"/>
      <c r="D75" s="1"/>
      <c r="E75" s="1"/>
      <c r="I75" s="62" t="s">
        <v>32</v>
      </c>
      <c r="J75" s="62"/>
      <c r="K75" s="62"/>
      <c r="L75" s="62"/>
      <c r="M75" s="62"/>
      <c r="N75" s="62"/>
      <c r="O75" s="62"/>
      <c r="P75" s="62"/>
    </row>
    <row r="76" spans="1:16" x14ac:dyDescent="0.3">
      <c r="A76" s="2">
        <v>2</v>
      </c>
      <c r="B76" s="1"/>
      <c r="C76" s="9" t="s">
        <v>31</v>
      </c>
      <c r="D76" s="9"/>
      <c r="E76" s="1"/>
      <c r="I76" s="59" t="s">
        <v>33</v>
      </c>
      <c r="J76" s="59"/>
      <c r="K76" s="59"/>
      <c r="L76" s="59"/>
      <c r="M76" s="59"/>
      <c r="N76" s="59"/>
      <c r="O76" s="59"/>
      <c r="P76" s="59"/>
    </row>
    <row r="77" spans="1:16" x14ac:dyDescent="0.3">
      <c r="A77" s="2">
        <v>3</v>
      </c>
      <c r="B77" s="1"/>
      <c r="E77" s="1"/>
    </row>
    <row r="78" spans="1:16" x14ac:dyDescent="0.3">
      <c r="A78" s="2">
        <v>3</v>
      </c>
      <c r="B78" s="1"/>
      <c r="C78" s="5" t="s">
        <v>3</v>
      </c>
      <c r="D78" s="8">
        <v>3.44</v>
      </c>
      <c r="E78" s="1"/>
      <c r="I78" s="62" t="s">
        <v>34</v>
      </c>
      <c r="J78" s="62"/>
      <c r="K78" s="62"/>
      <c r="L78" s="62"/>
      <c r="M78" s="62"/>
      <c r="N78" s="62"/>
      <c r="O78" s="62"/>
      <c r="P78" s="62"/>
    </row>
    <row r="79" spans="1:16" x14ac:dyDescent="0.3">
      <c r="A79" s="2">
        <v>1</v>
      </c>
      <c r="B79" s="1"/>
      <c r="C79" t="s">
        <v>4</v>
      </c>
      <c r="D79">
        <v>0.22526175250773747</v>
      </c>
      <c r="E79" s="1"/>
      <c r="I79" s="59" t="s">
        <v>35</v>
      </c>
      <c r="J79" s="59"/>
      <c r="K79" s="59"/>
      <c r="L79" s="59"/>
      <c r="M79" s="59"/>
      <c r="N79" s="59"/>
      <c r="O79" s="59"/>
      <c r="P79" s="59"/>
    </row>
    <row r="80" spans="1:16" x14ac:dyDescent="0.3">
      <c r="A80" s="2">
        <v>6</v>
      </c>
      <c r="B80" s="1"/>
      <c r="C80" s="5" t="s">
        <v>5</v>
      </c>
      <c r="D80" s="8">
        <v>3</v>
      </c>
      <c r="E80" s="1"/>
    </row>
    <row r="81" spans="1:16" ht="14.4" customHeight="1" x14ac:dyDescent="0.3">
      <c r="A81" s="2">
        <v>4</v>
      </c>
      <c r="C81" s="5" t="s">
        <v>6</v>
      </c>
      <c r="D81" s="8">
        <v>2</v>
      </c>
      <c r="I81" s="60" t="s">
        <v>36</v>
      </c>
      <c r="J81" s="60"/>
      <c r="K81" s="60"/>
      <c r="L81" s="60"/>
      <c r="M81" s="60"/>
      <c r="N81" s="60"/>
      <c r="O81" s="60"/>
      <c r="P81" s="60"/>
    </row>
    <row r="82" spans="1:16" x14ac:dyDescent="0.3">
      <c r="A82" s="2">
        <v>2</v>
      </c>
      <c r="C82" t="s">
        <v>7</v>
      </c>
      <c r="D82">
        <v>1.5928411274018694</v>
      </c>
      <c r="I82" s="60"/>
      <c r="J82" s="60"/>
      <c r="K82" s="60"/>
      <c r="L82" s="60"/>
      <c r="M82" s="60"/>
      <c r="N82" s="60"/>
      <c r="O82" s="60"/>
      <c r="P82" s="60"/>
    </row>
    <row r="83" spans="1:16" x14ac:dyDescent="0.3">
      <c r="A83" s="2">
        <v>3</v>
      </c>
      <c r="C83" t="s">
        <v>8</v>
      </c>
      <c r="D83">
        <v>2.5371428571428583</v>
      </c>
      <c r="I83" s="59" t="s">
        <v>37</v>
      </c>
      <c r="J83" s="59"/>
      <c r="K83" s="59"/>
      <c r="L83" s="59"/>
      <c r="M83" s="59"/>
      <c r="N83" s="59"/>
      <c r="O83" s="59"/>
      <c r="P83" s="59"/>
    </row>
    <row r="84" spans="1:16" x14ac:dyDescent="0.3">
      <c r="A84" s="2">
        <v>5</v>
      </c>
      <c r="C84" t="s">
        <v>9</v>
      </c>
      <c r="D84">
        <v>-0.56437439452103</v>
      </c>
    </row>
    <row r="85" spans="1:16" x14ac:dyDescent="0.3">
      <c r="A85" s="2">
        <v>2</v>
      </c>
      <c r="C85" t="s">
        <v>10</v>
      </c>
      <c r="D85">
        <v>0.46100936193958952</v>
      </c>
    </row>
    <row r="86" spans="1:16" x14ac:dyDescent="0.3">
      <c r="A86" s="2">
        <v>4</v>
      </c>
      <c r="C86" t="s">
        <v>11</v>
      </c>
      <c r="D86">
        <v>6</v>
      </c>
    </row>
    <row r="87" spans="1:16" x14ac:dyDescent="0.3">
      <c r="A87" s="2">
        <v>2</v>
      </c>
      <c r="C87" t="s">
        <v>12</v>
      </c>
      <c r="D87">
        <v>1</v>
      </c>
    </row>
    <row r="88" spans="1:16" x14ac:dyDescent="0.3">
      <c r="A88" s="2">
        <v>1</v>
      </c>
      <c r="C88" t="s">
        <v>13</v>
      </c>
      <c r="D88">
        <v>7</v>
      </c>
    </row>
    <row r="89" spans="1:16" x14ac:dyDescent="0.3">
      <c r="A89" s="2">
        <v>3</v>
      </c>
      <c r="C89" t="s">
        <v>14</v>
      </c>
      <c r="D89">
        <v>172</v>
      </c>
    </row>
    <row r="90" spans="1:16" ht="15" thickBot="1" x14ac:dyDescent="0.35">
      <c r="A90" s="2">
        <v>5</v>
      </c>
      <c r="C90" s="3" t="s">
        <v>15</v>
      </c>
      <c r="D90" s="3">
        <v>50</v>
      </c>
    </row>
    <row r="91" spans="1:16" x14ac:dyDescent="0.3">
      <c r="A91" s="2">
        <v>6</v>
      </c>
    </row>
    <row r="92" spans="1:16" x14ac:dyDescent="0.3">
      <c r="A92" s="2">
        <v>3</v>
      </c>
    </row>
    <row r="93" spans="1:16" x14ac:dyDescent="0.3">
      <c r="A93" s="2">
        <v>2</v>
      </c>
    </row>
    <row r="94" spans="1:16" x14ac:dyDescent="0.3">
      <c r="A94" s="2">
        <v>1</v>
      </c>
    </row>
    <row r="95" spans="1:16" x14ac:dyDescent="0.3">
      <c r="A95" s="2">
        <v>4</v>
      </c>
    </row>
    <row r="96" spans="1:16" x14ac:dyDescent="0.3">
      <c r="A96" s="2">
        <v>2</v>
      </c>
    </row>
    <row r="97" spans="1:1" x14ac:dyDescent="0.3">
      <c r="A97" s="2">
        <v>4</v>
      </c>
    </row>
    <row r="98" spans="1:1" x14ac:dyDescent="0.3">
      <c r="A98" s="2">
        <v>5</v>
      </c>
    </row>
    <row r="99" spans="1:1" x14ac:dyDescent="0.3">
      <c r="A99" s="2">
        <v>3</v>
      </c>
    </row>
    <row r="100" spans="1:1" x14ac:dyDescent="0.3">
      <c r="A100" s="2">
        <v>2</v>
      </c>
    </row>
    <row r="101" spans="1:1" x14ac:dyDescent="0.3">
      <c r="A101" s="2">
        <v>7</v>
      </c>
    </row>
    <row r="102" spans="1:1" x14ac:dyDescent="0.3">
      <c r="A102" s="2">
        <v>2</v>
      </c>
    </row>
    <row r="103" spans="1:1" x14ac:dyDescent="0.3">
      <c r="A103" s="2">
        <v>3</v>
      </c>
    </row>
    <row r="104" spans="1:1" x14ac:dyDescent="0.3">
      <c r="A104" s="2">
        <v>4</v>
      </c>
    </row>
    <row r="105" spans="1:1" x14ac:dyDescent="0.3">
      <c r="A105" s="2">
        <v>5</v>
      </c>
    </row>
    <row r="106" spans="1:1" x14ac:dyDescent="0.3">
      <c r="A106" s="2">
        <v>1</v>
      </c>
    </row>
    <row r="107" spans="1:1" x14ac:dyDescent="0.3">
      <c r="A107" s="2">
        <v>6</v>
      </c>
    </row>
    <row r="108" spans="1:1" x14ac:dyDescent="0.3">
      <c r="A108" s="2">
        <v>2</v>
      </c>
    </row>
    <row r="109" spans="1:1" x14ac:dyDescent="0.3">
      <c r="A109" s="2">
        <v>4</v>
      </c>
    </row>
    <row r="110" spans="1:1" x14ac:dyDescent="0.3">
      <c r="A110" s="2">
        <v>3</v>
      </c>
    </row>
    <row r="111" spans="1:1" x14ac:dyDescent="0.3">
      <c r="A111" s="2">
        <v>5</v>
      </c>
    </row>
    <row r="112" spans="1:1" x14ac:dyDescent="0.3">
      <c r="A112" s="2">
        <v>3</v>
      </c>
    </row>
    <row r="113" spans="1:1" x14ac:dyDescent="0.3">
      <c r="A113" s="2">
        <v>2</v>
      </c>
    </row>
    <row r="114" spans="1:1" x14ac:dyDescent="0.3">
      <c r="A114" s="2">
        <v>4</v>
      </c>
    </row>
    <row r="115" spans="1:1" x14ac:dyDescent="0.3">
      <c r="A115" s="2">
        <v>2</v>
      </c>
    </row>
    <row r="116" spans="1:1" x14ac:dyDescent="0.3">
      <c r="A116" s="2">
        <v>6</v>
      </c>
    </row>
    <row r="117" spans="1:1" x14ac:dyDescent="0.3">
      <c r="A117" s="2">
        <v>3</v>
      </c>
    </row>
    <row r="118" spans="1:1" x14ac:dyDescent="0.3">
      <c r="A118" s="2">
        <v>2</v>
      </c>
    </row>
    <row r="119" spans="1:1" x14ac:dyDescent="0.3">
      <c r="A119" s="2">
        <v>4</v>
      </c>
    </row>
    <row r="120" spans="1:1" x14ac:dyDescent="0.3">
      <c r="A120" s="2">
        <v>5</v>
      </c>
    </row>
  </sheetData>
  <mergeCells count="19">
    <mergeCell ref="I83:P83"/>
    <mergeCell ref="I75:P75"/>
    <mergeCell ref="I76:P76"/>
    <mergeCell ref="I78:P78"/>
    <mergeCell ref="I79:P79"/>
    <mergeCell ref="I81:P82"/>
    <mergeCell ref="I48:P49"/>
    <mergeCell ref="I50:P50"/>
    <mergeCell ref="I42:P42"/>
    <mergeCell ref="I43:P43"/>
    <mergeCell ref="I45:P45"/>
    <mergeCell ref="I46:P46"/>
    <mergeCell ref="A31:I36"/>
    <mergeCell ref="A64:I68"/>
    <mergeCell ref="I17:P17"/>
    <mergeCell ref="I15:P16"/>
    <mergeCell ref="I13:P13"/>
    <mergeCell ref="I10:P10"/>
    <mergeCell ref="A1:I6"/>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C0693-A4C3-4A87-B748-C1C237E83678}">
  <dimension ref="A1:Q373"/>
  <sheetViews>
    <sheetView topLeftCell="A342" workbookViewId="0">
      <selection activeCell="H329" sqref="H329"/>
    </sheetView>
  </sheetViews>
  <sheetFormatPr defaultRowHeight="14.4" x14ac:dyDescent="0.3"/>
  <cols>
    <col min="1" max="1" width="14.88671875" customWidth="1"/>
    <col min="2" max="2" width="14.77734375" customWidth="1"/>
    <col min="3" max="3" width="14.44140625" customWidth="1"/>
    <col min="4" max="4" width="12.109375" customWidth="1"/>
    <col min="5" max="5" width="11.77734375" customWidth="1"/>
    <col min="6" max="6" width="13.6640625" customWidth="1"/>
    <col min="7" max="7" width="12.88671875" customWidth="1"/>
    <col min="8" max="8" width="11.6640625" customWidth="1"/>
    <col min="9" max="9" width="12" customWidth="1"/>
    <col min="10" max="10" width="13.5546875" customWidth="1"/>
    <col min="11" max="11" width="11.77734375" customWidth="1"/>
    <col min="13" max="13" width="11.44140625" customWidth="1"/>
    <col min="14" max="14" width="12.5546875" customWidth="1"/>
  </cols>
  <sheetData>
    <row r="1" spans="1:16" ht="14.4" customHeight="1" x14ac:dyDescent="0.3">
      <c r="A1" s="69" t="s">
        <v>264</v>
      </c>
      <c r="B1" s="69"/>
      <c r="C1" s="69"/>
      <c r="D1" s="69"/>
      <c r="E1" s="69"/>
      <c r="F1" s="69"/>
      <c r="G1" s="69"/>
      <c r="H1" s="69"/>
    </row>
    <row r="2" spans="1:16" x14ac:dyDescent="0.3">
      <c r="A2" s="69"/>
      <c r="B2" s="69"/>
      <c r="C2" s="69"/>
      <c r="D2" s="69"/>
      <c r="E2" s="69"/>
      <c r="F2" s="69"/>
      <c r="G2" s="69"/>
      <c r="H2" s="69"/>
    </row>
    <row r="3" spans="1:16" x14ac:dyDescent="0.3">
      <c r="A3" s="69"/>
      <c r="B3" s="69"/>
      <c r="C3" s="69"/>
      <c r="D3" s="69"/>
      <c r="E3" s="69"/>
      <c r="F3" s="69"/>
      <c r="G3" s="69"/>
      <c r="H3" s="69"/>
    </row>
    <row r="4" spans="1:16" x14ac:dyDescent="0.3">
      <c r="A4" s="69"/>
      <c r="B4" s="69"/>
      <c r="C4" s="69"/>
      <c r="D4" s="69"/>
      <c r="E4" s="69"/>
      <c r="F4" s="69"/>
      <c r="G4" s="69"/>
      <c r="H4" s="69"/>
    </row>
    <row r="5" spans="1:16" x14ac:dyDescent="0.3">
      <c r="A5" s="69"/>
      <c r="B5" s="69"/>
      <c r="C5" s="69"/>
      <c r="D5" s="69"/>
      <c r="E5" s="69"/>
      <c r="F5" s="69"/>
      <c r="G5" s="69"/>
      <c r="H5" s="69"/>
    </row>
    <row r="7" spans="1:16" x14ac:dyDescent="0.3">
      <c r="A7" s="13" t="s">
        <v>38</v>
      </c>
      <c r="B7" s="13" t="s">
        <v>1</v>
      </c>
      <c r="D7" s="14" t="s">
        <v>45</v>
      </c>
      <c r="F7" s="14" t="s">
        <v>46</v>
      </c>
    </row>
    <row r="8" spans="1:16" x14ac:dyDescent="0.3">
      <c r="A8" s="13">
        <v>1</v>
      </c>
      <c r="B8" s="13">
        <v>120</v>
      </c>
      <c r="D8" s="13">
        <f>_xlfn.VAR.P(B8:B17)</f>
        <v>111</v>
      </c>
      <c r="F8" s="13">
        <f>_xlfn.VAR.S(B8:B17)</f>
        <v>123.33333333333333</v>
      </c>
    </row>
    <row r="9" spans="1:16" x14ac:dyDescent="0.3">
      <c r="A9" s="13">
        <v>2</v>
      </c>
      <c r="B9" s="13">
        <v>110</v>
      </c>
      <c r="I9" s="71" t="s">
        <v>39</v>
      </c>
      <c r="J9" s="71"/>
      <c r="K9" s="71"/>
      <c r="L9" s="71"/>
      <c r="M9" s="71"/>
      <c r="N9" s="71"/>
      <c r="O9" s="71"/>
      <c r="P9" s="71"/>
    </row>
    <row r="10" spans="1:16" x14ac:dyDescent="0.3">
      <c r="A10" s="13">
        <v>3</v>
      </c>
      <c r="B10" s="13">
        <v>130</v>
      </c>
      <c r="D10" s="15" t="s">
        <v>47</v>
      </c>
      <c r="I10" s="66" t="s">
        <v>40</v>
      </c>
      <c r="J10" s="66"/>
      <c r="K10" s="66"/>
      <c r="L10" s="66"/>
      <c r="M10" s="66"/>
      <c r="N10" s="66"/>
      <c r="O10" s="66"/>
      <c r="P10" s="66"/>
    </row>
    <row r="11" spans="1:16" x14ac:dyDescent="0.3">
      <c r="A11" s="13">
        <v>4</v>
      </c>
      <c r="B11" s="13">
        <v>115</v>
      </c>
      <c r="D11" s="12">
        <f>_xlfn.STDEV.S(B8:B17)</f>
        <v>11.105554165971787</v>
      </c>
    </row>
    <row r="12" spans="1:16" x14ac:dyDescent="0.3">
      <c r="A12" s="13">
        <v>5</v>
      </c>
      <c r="B12" s="13">
        <v>125</v>
      </c>
      <c r="I12" s="71" t="s">
        <v>41</v>
      </c>
      <c r="J12" s="71"/>
      <c r="K12" s="71"/>
      <c r="L12" s="71"/>
      <c r="M12" s="71"/>
      <c r="N12" s="71"/>
      <c r="O12" s="71"/>
      <c r="P12" s="71"/>
    </row>
    <row r="13" spans="1:16" ht="15" thickBot="1" x14ac:dyDescent="0.35">
      <c r="A13" s="13">
        <v>6</v>
      </c>
      <c r="B13" s="13">
        <v>105</v>
      </c>
      <c r="I13" s="66" t="s">
        <v>42</v>
      </c>
      <c r="J13" s="66"/>
      <c r="K13" s="66"/>
      <c r="L13" s="66"/>
      <c r="M13" s="66"/>
      <c r="N13" s="66"/>
      <c r="O13" s="66"/>
      <c r="P13" s="66"/>
    </row>
    <row r="14" spans="1:16" x14ac:dyDescent="0.3">
      <c r="A14" s="13">
        <v>7</v>
      </c>
      <c r="B14" s="13">
        <v>135</v>
      </c>
      <c r="D14" s="4" t="s">
        <v>38</v>
      </c>
      <c r="E14" s="4"/>
      <c r="F14" s="4" t="s">
        <v>1</v>
      </c>
      <c r="G14" s="4"/>
    </row>
    <row r="15" spans="1:16" ht="14.4" customHeight="1" x14ac:dyDescent="0.3">
      <c r="A15" s="13">
        <v>8</v>
      </c>
      <c r="B15" s="13">
        <v>115</v>
      </c>
      <c r="I15" s="70" t="s">
        <v>43</v>
      </c>
      <c r="J15" s="70"/>
      <c r="K15" s="70"/>
      <c r="L15" s="70"/>
      <c r="M15" s="70"/>
      <c r="N15" s="70"/>
      <c r="O15" s="70"/>
      <c r="P15" s="70"/>
    </row>
    <row r="16" spans="1:16" x14ac:dyDescent="0.3">
      <c r="A16" s="13">
        <v>9</v>
      </c>
      <c r="B16" s="13">
        <v>125</v>
      </c>
      <c r="D16" t="s">
        <v>3</v>
      </c>
      <c r="E16">
        <v>5.5</v>
      </c>
      <c r="F16" t="s">
        <v>3</v>
      </c>
      <c r="G16">
        <v>122</v>
      </c>
      <c r="I16" s="70"/>
      <c r="J16" s="70"/>
      <c r="K16" s="70"/>
      <c r="L16" s="70"/>
      <c r="M16" s="70"/>
      <c r="N16" s="70"/>
      <c r="O16" s="70"/>
      <c r="P16" s="70"/>
    </row>
    <row r="17" spans="1:16" x14ac:dyDescent="0.3">
      <c r="A17" s="13">
        <v>10</v>
      </c>
      <c r="B17" s="13">
        <v>140</v>
      </c>
      <c r="D17" t="s">
        <v>4</v>
      </c>
      <c r="E17">
        <v>0.9574271077563381</v>
      </c>
      <c r="F17" t="s">
        <v>4</v>
      </c>
      <c r="G17">
        <v>3.5118845842842457</v>
      </c>
      <c r="I17" s="66" t="s">
        <v>44</v>
      </c>
      <c r="J17" s="66"/>
      <c r="K17" s="66"/>
      <c r="L17" s="66"/>
      <c r="M17" s="66"/>
      <c r="N17" s="66"/>
      <c r="O17" s="66"/>
      <c r="P17" s="66"/>
    </row>
    <row r="18" spans="1:16" x14ac:dyDescent="0.3">
      <c r="D18" t="s">
        <v>5</v>
      </c>
      <c r="E18">
        <v>5.5</v>
      </c>
      <c r="F18" t="s">
        <v>5</v>
      </c>
      <c r="G18">
        <v>122.5</v>
      </c>
    </row>
    <row r="19" spans="1:16" x14ac:dyDescent="0.3">
      <c r="D19" t="s">
        <v>6</v>
      </c>
      <c r="E19" t="e">
        <v>#N/A</v>
      </c>
      <c r="F19" t="s">
        <v>6</v>
      </c>
      <c r="G19">
        <v>115</v>
      </c>
    </row>
    <row r="20" spans="1:16" x14ac:dyDescent="0.3">
      <c r="D20" t="s">
        <v>7</v>
      </c>
      <c r="E20">
        <v>3.0276503540974917</v>
      </c>
      <c r="F20" s="11" t="s">
        <v>7</v>
      </c>
      <c r="G20" s="12">
        <v>11.105554165971787</v>
      </c>
    </row>
    <row r="21" spans="1:16" x14ac:dyDescent="0.3">
      <c r="D21" t="s">
        <v>8</v>
      </c>
      <c r="E21">
        <v>9.1666666666666661</v>
      </c>
      <c r="F21" s="11" t="s">
        <v>8</v>
      </c>
      <c r="G21" s="12">
        <v>123.33333333333333</v>
      </c>
    </row>
    <row r="22" spans="1:16" x14ac:dyDescent="0.3">
      <c r="D22" t="s">
        <v>9</v>
      </c>
      <c r="E22">
        <v>-1.2000000000000002</v>
      </c>
      <c r="F22" t="s">
        <v>9</v>
      </c>
      <c r="G22">
        <v>-0.79711468224981585</v>
      </c>
    </row>
    <row r="23" spans="1:16" x14ac:dyDescent="0.3">
      <c r="D23" t="s">
        <v>10</v>
      </c>
      <c r="E23">
        <v>0</v>
      </c>
      <c r="F23" t="s">
        <v>10</v>
      </c>
      <c r="G23">
        <v>0.12776660198250986</v>
      </c>
    </row>
    <row r="24" spans="1:16" x14ac:dyDescent="0.3">
      <c r="D24" t="s">
        <v>11</v>
      </c>
      <c r="E24">
        <v>9</v>
      </c>
      <c r="F24" s="11" t="s">
        <v>11</v>
      </c>
      <c r="G24" s="12">
        <v>35</v>
      </c>
    </row>
    <row r="25" spans="1:16" x14ac:dyDescent="0.3">
      <c r="D25" t="s">
        <v>12</v>
      </c>
      <c r="E25">
        <v>1</v>
      </c>
      <c r="F25" t="s">
        <v>12</v>
      </c>
      <c r="G25">
        <v>105</v>
      </c>
    </row>
    <row r="26" spans="1:16" x14ac:dyDescent="0.3">
      <c r="D26" t="s">
        <v>13</v>
      </c>
      <c r="E26">
        <v>10</v>
      </c>
      <c r="F26" t="s">
        <v>13</v>
      </c>
      <c r="G26">
        <v>140</v>
      </c>
    </row>
    <row r="27" spans="1:16" x14ac:dyDescent="0.3">
      <c r="D27" t="s">
        <v>14</v>
      </c>
      <c r="E27">
        <v>55</v>
      </c>
      <c r="F27" t="s">
        <v>14</v>
      </c>
      <c r="G27">
        <v>1220</v>
      </c>
    </row>
    <row r="28" spans="1:16" ht="15" thickBot="1" x14ac:dyDescent="0.35">
      <c r="D28" s="3" t="s">
        <v>15</v>
      </c>
      <c r="E28" s="3">
        <v>10</v>
      </c>
      <c r="F28" s="3" t="s">
        <v>15</v>
      </c>
      <c r="G28" s="3">
        <v>10</v>
      </c>
    </row>
    <row r="33" spans="1:16" ht="14.4" customHeight="1" x14ac:dyDescent="0.3">
      <c r="A33" s="69" t="s">
        <v>265</v>
      </c>
      <c r="B33" s="69"/>
      <c r="C33" s="69"/>
      <c r="D33" s="69"/>
      <c r="E33" s="69"/>
      <c r="F33" s="69"/>
      <c r="G33" s="69"/>
      <c r="H33" s="69"/>
    </row>
    <row r="34" spans="1:16" x14ac:dyDescent="0.3">
      <c r="A34" s="69"/>
      <c r="B34" s="69"/>
      <c r="C34" s="69"/>
      <c r="D34" s="69"/>
      <c r="E34" s="69"/>
      <c r="F34" s="69"/>
      <c r="G34" s="69"/>
      <c r="H34" s="69"/>
    </row>
    <row r="35" spans="1:16" x14ac:dyDescent="0.3">
      <c r="A35" s="69"/>
      <c r="B35" s="69"/>
      <c r="C35" s="69"/>
      <c r="D35" s="69"/>
      <c r="E35" s="69"/>
      <c r="F35" s="69"/>
      <c r="G35" s="69"/>
      <c r="H35" s="69"/>
    </row>
    <row r="36" spans="1:16" x14ac:dyDescent="0.3">
      <c r="A36" s="69"/>
      <c r="B36" s="69"/>
      <c r="C36" s="69"/>
      <c r="D36" s="69"/>
      <c r="E36" s="69"/>
      <c r="F36" s="69"/>
      <c r="G36" s="69"/>
      <c r="H36" s="69"/>
    </row>
    <row r="38" spans="1:16" x14ac:dyDescent="0.3">
      <c r="C38" s="13" t="s">
        <v>49</v>
      </c>
      <c r="E38" s="13" t="s">
        <v>50</v>
      </c>
    </row>
    <row r="39" spans="1:16" x14ac:dyDescent="0.3">
      <c r="A39" s="13" t="s">
        <v>48</v>
      </c>
      <c r="C39" s="14">
        <f>_xlfn.VAR.S(A40:A69)</f>
        <v>13163.793103448275</v>
      </c>
      <c r="E39" s="15">
        <f>_xlfn.STDEV.S(A40:A69)</f>
        <v>114.73357443855863</v>
      </c>
    </row>
    <row r="40" spans="1:16" x14ac:dyDescent="0.3">
      <c r="A40" s="13">
        <v>500</v>
      </c>
      <c r="I40" s="66" t="s">
        <v>51</v>
      </c>
      <c r="J40" s="66"/>
      <c r="K40" s="66"/>
      <c r="L40" s="66"/>
      <c r="M40" s="66"/>
      <c r="N40" s="66"/>
      <c r="O40" s="66"/>
      <c r="P40" s="66"/>
    </row>
    <row r="41" spans="1:16" x14ac:dyDescent="0.3">
      <c r="A41" s="13">
        <v>700</v>
      </c>
      <c r="I41" s="68" t="s">
        <v>52</v>
      </c>
      <c r="J41" s="68"/>
      <c r="K41" s="68"/>
      <c r="L41" s="68"/>
      <c r="M41" s="68"/>
      <c r="N41" s="68"/>
      <c r="O41" s="68"/>
      <c r="P41" s="68"/>
    </row>
    <row r="42" spans="1:16" x14ac:dyDescent="0.3">
      <c r="A42" s="13">
        <v>400</v>
      </c>
    </row>
    <row r="43" spans="1:16" ht="15" thickBot="1" x14ac:dyDescent="0.35">
      <c r="A43" s="13">
        <v>600</v>
      </c>
      <c r="I43" s="66" t="s">
        <v>53</v>
      </c>
      <c r="J43" s="66"/>
      <c r="K43" s="66"/>
      <c r="L43" s="66"/>
      <c r="M43" s="66"/>
      <c r="N43" s="66"/>
      <c r="O43" s="66"/>
      <c r="P43" s="66"/>
    </row>
    <row r="44" spans="1:16" x14ac:dyDescent="0.3">
      <c r="A44" s="13">
        <v>550</v>
      </c>
      <c r="C44" s="9" t="s">
        <v>48</v>
      </c>
      <c r="D44" s="9"/>
      <c r="I44" s="68" t="s">
        <v>54</v>
      </c>
      <c r="J44" s="68"/>
      <c r="K44" s="68"/>
      <c r="L44" s="68"/>
      <c r="M44" s="68"/>
      <c r="N44" s="68"/>
      <c r="O44" s="68"/>
      <c r="P44" s="68"/>
    </row>
    <row r="45" spans="1:16" x14ac:dyDescent="0.3">
      <c r="A45" s="13">
        <v>750</v>
      </c>
    </row>
    <row r="46" spans="1:16" x14ac:dyDescent="0.3">
      <c r="A46" s="13">
        <v>650</v>
      </c>
      <c r="C46" t="s">
        <v>3</v>
      </c>
      <c r="D46">
        <v>595</v>
      </c>
      <c r="I46" s="66" t="s">
        <v>55</v>
      </c>
      <c r="J46" s="66"/>
      <c r="K46" s="66"/>
      <c r="L46" s="66"/>
      <c r="M46" s="66"/>
      <c r="N46" s="66"/>
      <c r="O46" s="66"/>
      <c r="P46" s="66"/>
    </row>
    <row r="47" spans="1:16" x14ac:dyDescent="0.3">
      <c r="A47" s="13">
        <v>500</v>
      </c>
      <c r="C47" t="s">
        <v>4</v>
      </c>
      <c r="D47">
        <v>20.947388941065562</v>
      </c>
      <c r="I47" s="68" t="s">
        <v>56</v>
      </c>
      <c r="J47" s="68"/>
      <c r="K47" s="68"/>
      <c r="L47" s="68"/>
      <c r="M47" s="68"/>
      <c r="N47" s="68"/>
      <c r="O47" s="68"/>
      <c r="P47" s="68"/>
    </row>
    <row r="48" spans="1:16" x14ac:dyDescent="0.3">
      <c r="A48" s="13">
        <v>600</v>
      </c>
      <c r="C48" t="s">
        <v>5</v>
      </c>
      <c r="D48">
        <v>600</v>
      </c>
    </row>
    <row r="49" spans="1:4" x14ac:dyDescent="0.3">
      <c r="A49" s="13">
        <v>550</v>
      </c>
      <c r="C49" t="s">
        <v>6</v>
      </c>
      <c r="D49">
        <v>550</v>
      </c>
    </row>
    <row r="50" spans="1:4" x14ac:dyDescent="0.3">
      <c r="A50" s="13">
        <v>800</v>
      </c>
      <c r="C50" s="12" t="s">
        <v>7</v>
      </c>
      <c r="D50" s="15">
        <v>114.73357443855863</v>
      </c>
    </row>
    <row r="51" spans="1:4" x14ac:dyDescent="0.3">
      <c r="A51" s="13">
        <v>450</v>
      </c>
      <c r="C51" s="12" t="s">
        <v>8</v>
      </c>
      <c r="D51" s="15">
        <v>13163.793103448275</v>
      </c>
    </row>
    <row r="52" spans="1:4" x14ac:dyDescent="0.3">
      <c r="A52" s="13">
        <v>700</v>
      </c>
      <c r="C52" t="s">
        <v>9</v>
      </c>
      <c r="D52">
        <v>-0.69693490681521419</v>
      </c>
    </row>
    <row r="53" spans="1:4" x14ac:dyDescent="0.3">
      <c r="A53" s="13">
        <v>550</v>
      </c>
      <c r="C53" t="s">
        <v>10</v>
      </c>
      <c r="D53">
        <v>7.5954805899607541E-2</v>
      </c>
    </row>
    <row r="54" spans="1:4" x14ac:dyDescent="0.3">
      <c r="A54" s="13">
        <v>600</v>
      </c>
      <c r="C54" t="s">
        <v>11</v>
      </c>
      <c r="D54">
        <v>400</v>
      </c>
    </row>
    <row r="55" spans="1:4" x14ac:dyDescent="0.3">
      <c r="A55" s="13">
        <v>400</v>
      </c>
      <c r="C55" t="s">
        <v>12</v>
      </c>
      <c r="D55">
        <v>400</v>
      </c>
    </row>
    <row r="56" spans="1:4" x14ac:dyDescent="0.3">
      <c r="A56" s="13">
        <v>650</v>
      </c>
      <c r="C56" t="s">
        <v>13</v>
      </c>
      <c r="D56">
        <v>800</v>
      </c>
    </row>
    <row r="57" spans="1:4" x14ac:dyDescent="0.3">
      <c r="A57" s="13">
        <v>500</v>
      </c>
      <c r="C57" t="s">
        <v>14</v>
      </c>
      <c r="D57">
        <v>17850</v>
      </c>
    </row>
    <row r="58" spans="1:4" ht="15" thickBot="1" x14ac:dyDescent="0.35">
      <c r="A58" s="13">
        <v>750</v>
      </c>
      <c r="C58" s="3" t="s">
        <v>15</v>
      </c>
      <c r="D58" s="3">
        <v>30</v>
      </c>
    </row>
    <row r="59" spans="1:4" x14ac:dyDescent="0.3">
      <c r="A59" s="13">
        <v>550</v>
      </c>
    </row>
    <row r="60" spans="1:4" x14ac:dyDescent="0.3">
      <c r="A60" s="13">
        <v>700</v>
      </c>
    </row>
    <row r="61" spans="1:4" x14ac:dyDescent="0.3">
      <c r="A61" s="13">
        <v>600</v>
      </c>
    </row>
    <row r="62" spans="1:4" x14ac:dyDescent="0.3">
      <c r="A62" s="13">
        <v>500</v>
      </c>
    </row>
    <row r="63" spans="1:4" x14ac:dyDescent="0.3">
      <c r="A63" s="13">
        <v>800</v>
      </c>
    </row>
    <row r="64" spans="1:4" x14ac:dyDescent="0.3">
      <c r="A64" s="13">
        <v>550</v>
      </c>
    </row>
    <row r="65" spans="1:8" x14ac:dyDescent="0.3">
      <c r="A65" s="13">
        <v>650</v>
      </c>
    </row>
    <row r="66" spans="1:8" x14ac:dyDescent="0.3">
      <c r="A66" s="13">
        <v>400</v>
      </c>
    </row>
    <row r="67" spans="1:8" x14ac:dyDescent="0.3">
      <c r="A67" s="13">
        <v>600</v>
      </c>
    </row>
    <row r="68" spans="1:8" x14ac:dyDescent="0.3">
      <c r="A68" s="13">
        <v>750</v>
      </c>
    </row>
    <row r="69" spans="1:8" x14ac:dyDescent="0.3">
      <c r="A69" s="13">
        <v>550</v>
      </c>
    </row>
    <row r="75" spans="1:8" ht="14.4" customHeight="1" x14ac:dyDescent="0.3">
      <c r="A75" s="69" t="s">
        <v>266</v>
      </c>
      <c r="B75" s="69"/>
      <c r="C75" s="69"/>
      <c r="D75" s="69"/>
      <c r="E75" s="69"/>
      <c r="F75" s="69"/>
      <c r="G75" s="69"/>
      <c r="H75" s="69"/>
    </row>
    <row r="76" spans="1:8" x14ac:dyDescent="0.3">
      <c r="A76" s="69"/>
      <c r="B76" s="69"/>
      <c r="C76" s="69"/>
      <c r="D76" s="69"/>
      <c r="E76" s="69"/>
      <c r="F76" s="69"/>
      <c r="G76" s="69"/>
      <c r="H76" s="69"/>
    </row>
    <row r="77" spans="1:8" x14ac:dyDescent="0.3">
      <c r="A77" s="69"/>
      <c r="B77" s="69"/>
      <c r="C77" s="69"/>
      <c r="D77" s="69"/>
      <c r="E77" s="69"/>
      <c r="F77" s="69"/>
      <c r="G77" s="69"/>
      <c r="H77" s="69"/>
    </row>
    <row r="78" spans="1:8" x14ac:dyDescent="0.3">
      <c r="A78" s="69"/>
      <c r="B78" s="69"/>
      <c r="C78" s="69"/>
      <c r="D78" s="69"/>
      <c r="E78" s="69"/>
      <c r="F78" s="69"/>
      <c r="G78" s="69"/>
      <c r="H78" s="69"/>
    </row>
    <row r="79" spans="1:8" x14ac:dyDescent="0.3">
      <c r="A79" s="69"/>
      <c r="B79" s="69"/>
      <c r="C79" s="69"/>
      <c r="D79" s="69"/>
      <c r="E79" s="69"/>
      <c r="F79" s="69"/>
      <c r="G79" s="69"/>
      <c r="H79" s="69"/>
    </row>
    <row r="80" spans="1:8" x14ac:dyDescent="0.3">
      <c r="A80" s="13" t="s">
        <v>57</v>
      </c>
    </row>
    <row r="81" spans="1:16" x14ac:dyDescent="0.3">
      <c r="A81" s="13">
        <v>3</v>
      </c>
      <c r="C81" s="12" t="s">
        <v>58</v>
      </c>
      <c r="E81" s="12" t="s">
        <v>50</v>
      </c>
    </row>
    <row r="82" spans="1:16" x14ac:dyDescent="0.3">
      <c r="A82" s="13">
        <v>5</v>
      </c>
      <c r="C82" s="15">
        <f>_xlfn.VAR.S(A81:A130)</f>
        <v>2.3363265306122454</v>
      </c>
      <c r="E82" s="15">
        <f>_xlfn.STDEV.S(A81:A130)</f>
        <v>1.5285046714394579</v>
      </c>
      <c r="I82" s="66" t="s">
        <v>59</v>
      </c>
      <c r="J82" s="66"/>
      <c r="K82" s="66"/>
      <c r="L82" s="66"/>
      <c r="M82" s="66"/>
      <c r="N82" s="66"/>
      <c r="O82" s="66"/>
      <c r="P82" s="66"/>
    </row>
    <row r="83" spans="1:16" x14ac:dyDescent="0.3">
      <c r="A83" s="13">
        <v>2</v>
      </c>
      <c r="I83" s="68" t="s">
        <v>60</v>
      </c>
      <c r="J83" s="68"/>
      <c r="K83" s="68"/>
      <c r="L83" s="68"/>
      <c r="M83" s="68"/>
      <c r="N83" s="68"/>
      <c r="O83" s="68"/>
      <c r="P83" s="68"/>
    </row>
    <row r="84" spans="1:16" x14ac:dyDescent="0.3">
      <c r="A84" s="13">
        <v>4</v>
      </c>
    </row>
    <row r="85" spans="1:16" x14ac:dyDescent="0.3">
      <c r="A85" s="13">
        <v>6</v>
      </c>
      <c r="I85" s="66" t="s">
        <v>61</v>
      </c>
      <c r="J85" s="66"/>
      <c r="K85" s="66"/>
      <c r="L85" s="66"/>
      <c r="M85" s="66"/>
      <c r="N85" s="66"/>
      <c r="O85" s="66"/>
      <c r="P85" s="66"/>
    </row>
    <row r="86" spans="1:16" x14ac:dyDescent="0.3">
      <c r="A86" s="13">
        <v>2</v>
      </c>
      <c r="I86" s="68" t="s">
        <v>62</v>
      </c>
      <c r="J86" s="68"/>
      <c r="K86" s="68"/>
      <c r="L86" s="68"/>
      <c r="M86" s="68"/>
      <c r="N86" s="68"/>
      <c r="O86" s="68"/>
      <c r="P86" s="68"/>
    </row>
    <row r="87" spans="1:16" ht="15" thickBot="1" x14ac:dyDescent="0.35">
      <c r="A87" s="13">
        <v>3</v>
      </c>
    </row>
    <row r="88" spans="1:16" x14ac:dyDescent="0.3">
      <c r="A88" s="13">
        <v>4</v>
      </c>
      <c r="C88" s="9" t="s">
        <v>57</v>
      </c>
      <c r="D88" s="9"/>
      <c r="I88" s="66" t="s">
        <v>63</v>
      </c>
      <c r="J88" s="66"/>
      <c r="K88" s="66"/>
      <c r="L88" s="66"/>
      <c r="M88" s="66"/>
      <c r="N88" s="66"/>
      <c r="O88" s="66"/>
      <c r="P88" s="66"/>
    </row>
    <row r="89" spans="1:16" x14ac:dyDescent="0.3">
      <c r="A89" s="13">
        <v>2</v>
      </c>
      <c r="I89" s="68" t="s">
        <v>64</v>
      </c>
      <c r="J89" s="68"/>
      <c r="K89" s="68"/>
      <c r="L89" s="68"/>
      <c r="M89" s="68"/>
      <c r="N89" s="68"/>
      <c r="O89" s="68"/>
      <c r="P89" s="68"/>
    </row>
    <row r="90" spans="1:16" x14ac:dyDescent="0.3">
      <c r="A90" s="13">
        <v>5</v>
      </c>
      <c r="C90" t="s">
        <v>3</v>
      </c>
      <c r="D90">
        <v>3.52</v>
      </c>
    </row>
    <row r="91" spans="1:16" x14ac:dyDescent="0.3">
      <c r="A91" s="13">
        <v>7</v>
      </c>
      <c r="C91" t="s">
        <v>4</v>
      </c>
      <c r="D91">
        <v>0.21616320365003128</v>
      </c>
    </row>
    <row r="92" spans="1:16" x14ac:dyDescent="0.3">
      <c r="A92" s="13">
        <v>2</v>
      </c>
      <c r="C92" t="s">
        <v>5</v>
      </c>
      <c r="D92">
        <v>3</v>
      </c>
    </row>
    <row r="93" spans="1:16" x14ac:dyDescent="0.3">
      <c r="A93" s="13">
        <v>3</v>
      </c>
      <c r="C93" t="s">
        <v>6</v>
      </c>
      <c r="D93">
        <v>2</v>
      </c>
    </row>
    <row r="94" spans="1:16" x14ac:dyDescent="0.3">
      <c r="A94" s="13">
        <v>4</v>
      </c>
      <c r="C94" s="12" t="s">
        <v>7</v>
      </c>
      <c r="D94" s="15">
        <v>1.5285046714394579</v>
      </c>
    </row>
    <row r="95" spans="1:16" x14ac:dyDescent="0.3">
      <c r="A95" s="13">
        <v>2</v>
      </c>
      <c r="C95" s="12" t="s">
        <v>8</v>
      </c>
      <c r="D95" s="15">
        <v>2.3363265306122454</v>
      </c>
    </row>
    <row r="96" spans="1:16" x14ac:dyDescent="0.3">
      <c r="A96" s="13">
        <v>4</v>
      </c>
      <c r="C96" t="s">
        <v>9</v>
      </c>
      <c r="D96">
        <v>-0.50951156518463137</v>
      </c>
    </row>
    <row r="97" spans="1:4" x14ac:dyDescent="0.3">
      <c r="A97" s="13">
        <v>2</v>
      </c>
      <c r="C97" t="s">
        <v>10</v>
      </c>
      <c r="D97">
        <v>0.51422075031506975</v>
      </c>
    </row>
    <row r="98" spans="1:4" x14ac:dyDescent="0.3">
      <c r="A98" s="13">
        <v>3</v>
      </c>
      <c r="C98" s="12" t="s">
        <v>11</v>
      </c>
      <c r="D98" s="15">
        <v>6</v>
      </c>
    </row>
    <row r="99" spans="1:4" x14ac:dyDescent="0.3">
      <c r="A99" s="13">
        <v>5</v>
      </c>
      <c r="C99" t="s">
        <v>12</v>
      </c>
      <c r="D99">
        <v>1</v>
      </c>
    </row>
    <row r="100" spans="1:4" x14ac:dyDescent="0.3">
      <c r="A100" s="13">
        <v>6</v>
      </c>
      <c r="C100" t="s">
        <v>13</v>
      </c>
      <c r="D100">
        <v>7</v>
      </c>
    </row>
    <row r="101" spans="1:4" x14ac:dyDescent="0.3">
      <c r="A101" s="13">
        <v>3</v>
      </c>
      <c r="C101" t="s">
        <v>14</v>
      </c>
      <c r="D101">
        <v>176</v>
      </c>
    </row>
    <row r="102" spans="1:4" ht="15" thickBot="1" x14ac:dyDescent="0.35">
      <c r="A102" s="13">
        <v>2</v>
      </c>
      <c r="C102" s="3" t="s">
        <v>15</v>
      </c>
      <c r="D102" s="3">
        <v>50</v>
      </c>
    </row>
    <row r="103" spans="1:4" x14ac:dyDescent="0.3">
      <c r="A103" s="13">
        <v>1</v>
      </c>
    </row>
    <row r="104" spans="1:4" x14ac:dyDescent="0.3">
      <c r="A104" s="13">
        <v>4</v>
      </c>
    </row>
    <row r="105" spans="1:4" x14ac:dyDescent="0.3">
      <c r="A105" s="13">
        <v>2</v>
      </c>
    </row>
    <row r="106" spans="1:4" x14ac:dyDescent="0.3">
      <c r="A106" s="13">
        <v>4</v>
      </c>
    </row>
    <row r="107" spans="1:4" x14ac:dyDescent="0.3">
      <c r="A107" s="13">
        <v>5</v>
      </c>
    </row>
    <row r="108" spans="1:4" x14ac:dyDescent="0.3">
      <c r="A108" s="13">
        <v>3</v>
      </c>
    </row>
    <row r="109" spans="1:4" x14ac:dyDescent="0.3">
      <c r="A109" s="13">
        <v>2</v>
      </c>
    </row>
    <row r="110" spans="1:4" x14ac:dyDescent="0.3">
      <c r="A110" s="13">
        <v>7</v>
      </c>
    </row>
    <row r="111" spans="1:4" x14ac:dyDescent="0.3">
      <c r="A111" s="13">
        <v>2</v>
      </c>
    </row>
    <row r="112" spans="1:4" x14ac:dyDescent="0.3">
      <c r="A112" s="13">
        <v>3</v>
      </c>
    </row>
    <row r="113" spans="1:1" x14ac:dyDescent="0.3">
      <c r="A113" s="13">
        <v>4</v>
      </c>
    </row>
    <row r="114" spans="1:1" x14ac:dyDescent="0.3">
      <c r="A114" s="13">
        <v>5</v>
      </c>
    </row>
    <row r="115" spans="1:1" x14ac:dyDescent="0.3">
      <c r="A115" s="13">
        <v>1</v>
      </c>
    </row>
    <row r="116" spans="1:1" x14ac:dyDescent="0.3">
      <c r="A116" s="13">
        <v>6</v>
      </c>
    </row>
    <row r="117" spans="1:1" x14ac:dyDescent="0.3">
      <c r="A117" s="13">
        <v>2</v>
      </c>
    </row>
    <row r="118" spans="1:1" x14ac:dyDescent="0.3">
      <c r="A118" s="13">
        <v>4</v>
      </c>
    </row>
    <row r="119" spans="1:1" x14ac:dyDescent="0.3">
      <c r="A119" s="13">
        <v>3</v>
      </c>
    </row>
    <row r="120" spans="1:1" x14ac:dyDescent="0.3">
      <c r="A120" s="13">
        <v>5</v>
      </c>
    </row>
    <row r="121" spans="1:1" x14ac:dyDescent="0.3">
      <c r="A121" s="13">
        <v>3</v>
      </c>
    </row>
    <row r="122" spans="1:1" x14ac:dyDescent="0.3">
      <c r="A122" s="13">
        <v>2</v>
      </c>
    </row>
    <row r="123" spans="1:1" x14ac:dyDescent="0.3">
      <c r="A123" s="13">
        <v>4</v>
      </c>
    </row>
    <row r="124" spans="1:1" x14ac:dyDescent="0.3">
      <c r="A124" s="13">
        <v>2</v>
      </c>
    </row>
    <row r="125" spans="1:1" x14ac:dyDescent="0.3">
      <c r="A125" s="13">
        <v>6</v>
      </c>
    </row>
    <row r="126" spans="1:1" x14ac:dyDescent="0.3">
      <c r="A126" s="13">
        <v>3</v>
      </c>
    </row>
    <row r="127" spans="1:1" x14ac:dyDescent="0.3">
      <c r="A127" s="13">
        <v>2</v>
      </c>
    </row>
    <row r="128" spans="1:1" x14ac:dyDescent="0.3">
      <c r="A128" s="13">
        <v>4</v>
      </c>
    </row>
    <row r="129" spans="1:16" x14ac:dyDescent="0.3">
      <c r="A129" s="13">
        <v>5</v>
      </c>
    </row>
    <row r="130" spans="1:16" x14ac:dyDescent="0.3">
      <c r="A130" s="13">
        <v>3</v>
      </c>
    </row>
    <row r="135" spans="1:16" ht="14.4" customHeight="1" x14ac:dyDescent="0.3">
      <c r="A135" s="69" t="s">
        <v>267</v>
      </c>
      <c r="B135" s="69"/>
      <c r="C135" s="69"/>
      <c r="D135" s="69"/>
      <c r="E135" s="69"/>
      <c r="F135" s="69"/>
      <c r="G135" s="69"/>
      <c r="H135" s="69"/>
    </row>
    <row r="136" spans="1:16" x14ac:dyDescent="0.3">
      <c r="A136" s="69"/>
      <c r="B136" s="69"/>
      <c r="C136" s="69"/>
      <c r="D136" s="69"/>
      <c r="E136" s="69"/>
      <c r="F136" s="69"/>
      <c r="G136" s="69"/>
      <c r="H136" s="69"/>
    </row>
    <row r="137" spans="1:16" x14ac:dyDescent="0.3">
      <c r="A137" s="69"/>
      <c r="B137" s="69"/>
      <c r="C137" s="69"/>
      <c r="D137" s="69"/>
      <c r="E137" s="69"/>
      <c r="F137" s="69"/>
      <c r="G137" s="69"/>
      <c r="H137" s="69"/>
    </row>
    <row r="138" spans="1:16" x14ac:dyDescent="0.3">
      <c r="A138" s="69"/>
      <c r="B138" s="69"/>
      <c r="C138" s="69"/>
      <c r="D138" s="69"/>
      <c r="E138" s="69"/>
      <c r="F138" s="69"/>
      <c r="G138" s="69"/>
      <c r="H138" s="69"/>
    </row>
    <row r="140" spans="1:16" x14ac:dyDescent="0.3">
      <c r="A140" s="12" t="s">
        <v>65</v>
      </c>
      <c r="C140" s="13" t="s">
        <v>67</v>
      </c>
      <c r="I140" s="66" t="s">
        <v>66</v>
      </c>
      <c r="J140" s="66"/>
      <c r="K140" s="66"/>
      <c r="L140" s="66"/>
      <c r="M140" s="66"/>
      <c r="N140" s="66"/>
      <c r="O140" s="66"/>
      <c r="P140" s="66"/>
    </row>
    <row r="141" spans="1:16" x14ac:dyDescent="0.3">
      <c r="A141" s="13">
        <v>120</v>
      </c>
      <c r="C141" s="14">
        <f>AVERAGE(A141:A152)</f>
        <v>132.5</v>
      </c>
      <c r="I141" s="68" t="s">
        <v>68</v>
      </c>
      <c r="J141" s="68"/>
      <c r="K141" s="68"/>
      <c r="L141" s="68"/>
      <c r="M141" s="68"/>
      <c r="N141" s="68"/>
      <c r="O141" s="68"/>
      <c r="P141" s="68"/>
    </row>
    <row r="142" spans="1:16" x14ac:dyDescent="0.3">
      <c r="A142" s="13">
        <v>150</v>
      </c>
    </row>
    <row r="143" spans="1:16" ht="15" thickBot="1" x14ac:dyDescent="0.35">
      <c r="A143" s="13">
        <v>110</v>
      </c>
      <c r="I143" s="66" t="s">
        <v>69</v>
      </c>
      <c r="J143" s="66"/>
      <c r="K143" s="66"/>
      <c r="L143" s="66"/>
      <c r="M143" s="66"/>
      <c r="N143" s="66"/>
      <c r="O143" s="66"/>
      <c r="P143" s="66"/>
    </row>
    <row r="144" spans="1:16" x14ac:dyDescent="0.3">
      <c r="A144" s="13">
        <v>135</v>
      </c>
      <c r="C144" s="9" t="s">
        <v>65</v>
      </c>
      <c r="D144" s="9"/>
      <c r="I144" s="68" t="s">
        <v>70</v>
      </c>
      <c r="J144" s="68"/>
      <c r="K144" s="68"/>
      <c r="L144" s="68"/>
      <c r="M144" s="68"/>
      <c r="N144" s="68"/>
      <c r="O144" s="68"/>
      <c r="P144" s="68"/>
    </row>
    <row r="145" spans="1:4" x14ac:dyDescent="0.3">
      <c r="A145" s="13">
        <v>125</v>
      </c>
    </row>
    <row r="146" spans="1:4" x14ac:dyDescent="0.3">
      <c r="A146" s="13">
        <v>140</v>
      </c>
      <c r="C146" s="12" t="s">
        <v>3</v>
      </c>
      <c r="D146" s="15">
        <v>132.5</v>
      </c>
    </row>
    <row r="147" spans="1:4" x14ac:dyDescent="0.3">
      <c r="A147" s="13">
        <v>130</v>
      </c>
      <c r="C147" t="s">
        <v>4</v>
      </c>
      <c r="D147">
        <v>3.9648073054937956</v>
      </c>
    </row>
    <row r="148" spans="1:4" x14ac:dyDescent="0.3">
      <c r="A148" s="13">
        <v>155</v>
      </c>
      <c r="C148" t="s">
        <v>5</v>
      </c>
      <c r="D148">
        <v>132.5</v>
      </c>
    </row>
    <row r="149" spans="1:4" x14ac:dyDescent="0.3">
      <c r="A149" s="13">
        <v>115</v>
      </c>
      <c r="C149" t="s">
        <v>6</v>
      </c>
      <c r="D149">
        <v>135</v>
      </c>
    </row>
    <row r="150" spans="1:4" x14ac:dyDescent="0.3">
      <c r="A150" s="13">
        <v>145</v>
      </c>
      <c r="C150" t="s">
        <v>7</v>
      </c>
      <c r="D150">
        <v>13.734495390671025</v>
      </c>
    </row>
    <row r="151" spans="1:4" x14ac:dyDescent="0.3">
      <c r="A151" s="13">
        <v>135</v>
      </c>
      <c r="C151" t="s">
        <v>8</v>
      </c>
      <c r="D151">
        <v>188.63636363636363</v>
      </c>
    </row>
    <row r="152" spans="1:4" x14ac:dyDescent="0.3">
      <c r="A152" s="13">
        <v>130</v>
      </c>
      <c r="C152" t="s">
        <v>9</v>
      </c>
      <c r="D152">
        <v>-0.68787922775439059</v>
      </c>
    </row>
    <row r="153" spans="1:4" x14ac:dyDescent="0.3">
      <c r="C153" t="s">
        <v>10</v>
      </c>
      <c r="D153">
        <v>2.4223047810003414E-17</v>
      </c>
    </row>
    <row r="154" spans="1:4" x14ac:dyDescent="0.3">
      <c r="C154" s="12" t="s">
        <v>11</v>
      </c>
      <c r="D154" s="15">
        <v>45</v>
      </c>
    </row>
    <row r="155" spans="1:4" x14ac:dyDescent="0.3">
      <c r="C155" t="s">
        <v>12</v>
      </c>
      <c r="D155">
        <v>110</v>
      </c>
    </row>
    <row r="156" spans="1:4" x14ac:dyDescent="0.3">
      <c r="C156" t="s">
        <v>13</v>
      </c>
      <c r="D156">
        <v>155</v>
      </c>
    </row>
    <row r="157" spans="1:4" x14ac:dyDescent="0.3">
      <c r="C157" t="s">
        <v>14</v>
      </c>
      <c r="D157">
        <v>1590</v>
      </c>
    </row>
    <row r="158" spans="1:4" ht="15" thickBot="1" x14ac:dyDescent="0.35">
      <c r="C158" s="3" t="s">
        <v>15</v>
      </c>
      <c r="D158" s="3">
        <v>12</v>
      </c>
    </row>
    <row r="162" spans="1:16" ht="14.4" customHeight="1" x14ac:dyDescent="0.3">
      <c r="A162" s="69" t="s">
        <v>268</v>
      </c>
      <c r="B162" s="69"/>
      <c r="C162" s="69"/>
      <c r="D162" s="69"/>
      <c r="E162" s="69"/>
      <c r="F162" s="69"/>
      <c r="G162" s="69"/>
      <c r="H162" s="69"/>
    </row>
    <row r="163" spans="1:16" x14ac:dyDescent="0.3">
      <c r="A163" s="69"/>
      <c r="B163" s="69"/>
      <c r="C163" s="69"/>
      <c r="D163" s="69"/>
      <c r="E163" s="69"/>
      <c r="F163" s="69"/>
      <c r="G163" s="69"/>
      <c r="H163" s="69"/>
    </row>
    <row r="164" spans="1:16" x14ac:dyDescent="0.3">
      <c r="A164" s="69"/>
      <c r="B164" s="69"/>
      <c r="C164" s="69"/>
      <c r="D164" s="69"/>
      <c r="E164" s="69"/>
      <c r="F164" s="69"/>
      <c r="G164" s="69"/>
      <c r="H164" s="69"/>
    </row>
    <row r="165" spans="1:16" x14ac:dyDescent="0.3">
      <c r="A165" s="69"/>
      <c r="B165" s="69"/>
      <c r="C165" s="69"/>
      <c r="D165" s="69"/>
      <c r="E165" s="69"/>
      <c r="F165" s="69"/>
      <c r="G165" s="69"/>
      <c r="H165" s="69"/>
    </row>
    <row r="167" spans="1:16" x14ac:dyDescent="0.3">
      <c r="A167" s="13" t="s">
        <v>76</v>
      </c>
    </row>
    <row r="168" spans="1:16" x14ac:dyDescent="0.3">
      <c r="A168" s="13">
        <v>8</v>
      </c>
      <c r="C168" s="13" t="s">
        <v>67</v>
      </c>
      <c r="E168" s="12" t="s">
        <v>50</v>
      </c>
    </row>
    <row r="169" spans="1:16" x14ac:dyDescent="0.3">
      <c r="A169" s="13">
        <v>7</v>
      </c>
      <c r="C169" s="14">
        <f>AVERAGE(A168:A217)</f>
        <v>7.5</v>
      </c>
      <c r="E169" s="15">
        <f>_xlfn.STDEV.S(A168:A217)</f>
        <v>1.0350983390135313</v>
      </c>
      <c r="I169" s="66" t="s">
        <v>72</v>
      </c>
      <c r="J169" s="66"/>
      <c r="K169" s="66"/>
      <c r="L169" s="66"/>
      <c r="M169" s="66"/>
      <c r="N169" s="66"/>
      <c r="O169" s="66"/>
      <c r="P169" s="66"/>
    </row>
    <row r="170" spans="1:16" x14ac:dyDescent="0.3">
      <c r="A170" s="13">
        <v>9</v>
      </c>
      <c r="I170" s="68" t="s">
        <v>73</v>
      </c>
      <c r="J170" s="68"/>
      <c r="K170" s="68"/>
      <c r="L170" s="68"/>
      <c r="M170" s="68"/>
      <c r="N170" s="68"/>
      <c r="O170" s="68"/>
      <c r="P170" s="68"/>
    </row>
    <row r="171" spans="1:16" x14ac:dyDescent="0.3">
      <c r="A171" s="13">
        <v>6</v>
      </c>
    </row>
    <row r="172" spans="1:16" ht="15" thickBot="1" x14ac:dyDescent="0.35">
      <c r="A172" s="13">
        <v>7</v>
      </c>
      <c r="I172" s="66" t="s">
        <v>74</v>
      </c>
      <c r="J172" s="66"/>
      <c r="K172" s="66"/>
      <c r="L172" s="66"/>
      <c r="M172" s="66"/>
      <c r="N172" s="66"/>
      <c r="O172" s="66"/>
      <c r="P172" s="66"/>
    </row>
    <row r="173" spans="1:16" x14ac:dyDescent="0.3">
      <c r="A173" s="13">
        <v>8</v>
      </c>
      <c r="C173" s="9" t="s">
        <v>71</v>
      </c>
      <c r="D173" s="9"/>
      <c r="I173" s="68" t="s">
        <v>75</v>
      </c>
      <c r="J173" s="68"/>
      <c r="K173" s="68"/>
      <c r="L173" s="68"/>
      <c r="M173" s="68"/>
      <c r="N173" s="68"/>
      <c r="O173" s="68"/>
      <c r="P173" s="68"/>
    </row>
    <row r="174" spans="1:16" x14ac:dyDescent="0.3">
      <c r="A174" s="13">
        <v>9</v>
      </c>
    </row>
    <row r="175" spans="1:16" x14ac:dyDescent="0.3">
      <c r="A175" s="13">
        <v>8</v>
      </c>
      <c r="C175" s="12" t="s">
        <v>3</v>
      </c>
      <c r="D175" s="15">
        <v>7.5</v>
      </c>
    </row>
    <row r="176" spans="1:16" x14ac:dyDescent="0.3">
      <c r="A176" s="13">
        <v>7</v>
      </c>
      <c r="C176" t="s">
        <v>4</v>
      </c>
      <c r="D176">
        <v>0.14638501094227996</v>
      </c>
    </row>
    <row r="177" spans="1:4" x14ac:dyDescent="0.3">
      <c r="A177" s="13">
        <v>6</v>
      </c>
      <c r="C177" t="s">
        <v>5</v>
      </c>
      <c r="D177">
        <v>7.5</v>
      </c>
    </row>
    <row r="178" spans="1:4" x14ac:dyDescent="0.3">
      <c r="A178" s="13">
        <v>8</v>
      </c>
      <c r="C178" t="s">
        <v>6</v>
      </c>
      <c r="D178">
        <v>8</v>
      </c>
    </row>
    <row r="179" spans="1:4" x14ac:dyDescent="0.3">
      <c r="A179" s="13">
        <v>9</v>
      </c>
      <c r="C179" s="12" t="s">
        <v>7</v>
      </c>
      <c r="D179" s="15">
        <v>1.0350983390135313</v>
      </c>
    </row>
    <row r="180" spans="1:4" x14ac:dyDescent="0.3">
      <c r="A180" s="13">
        <v>7</v>
      </c>
      <c r="C180" t="s">
        <v>8</v>
      </c>
      <c r="D180">
        <v>1.0714285714285714</v>
      </c>
    </row>
    <row r="181" spans="1:4" x14ac:dyDescent="0.3">
      <c r="A181" s="13">
        <v>8</v>
      </c>
      <c r="C181" t="s">
        <v>9</v>
      </c>
      <c r="D181">
        <v>-1.1205673758865267</v>
      </c>
    </row>
    <row r="182" spans="1:4" x14ac:dyDescent="0.3">
      <c r="A182" s="13">
        <v>7</v>
      </c>
      <c r="C182" t="s">
        <v>10</v>
      </c>
      <c r="D182">
        <v>0</v>
      </c>
    </row>
    <row r="183" spans="1:4" x14ac:dyDescent="0.3">
      <c r="A183" s="13">
        <v>6</v>
      </c>
      <c r="C183" t="s">
        <v>11</v>
      </c>
      <c r="D183">
        <v>3</v>
      </c>
    </row>
    <row r="184" spans="1:4" x14ac:dyDescent="0.3">
      <c r="A184" s="13">
        <v>8</v>
      </c>
      <c r="C184" t="s">
        <v>12</v>
      </c>
      <c r="D184">
        <v>6</v>
      </c>
    </row>
    <row r="185" spans="1:4" x14ac:dyDescent="0.3">
      <c r="A185" s="13">
        <v>9</v>
      </c>
      <c r="C185" t="s">
        <v>13</v>
      </c>
      <c r="D185">
        <v>9</v>
      </c>
    </row>
    <row r="186" spans="1:4" x14ac:dyDescent="0.3">
      <c r="A186" s="13">
        <v>6</v>
      </c>
      <c r="C186" t="s">
        <v>14</v>
      </c>
      <c r="D186">
        <v>375</v>
      </c>
    </row>
    <row r="187" spans="1:4" ht="15" thickBot="1" x14ac:dyDescent="0.35">
      <c r="A187" s="13">
        <v>7</v>
      </c>
      <c r="C187" s="3" t="s">
        <v>15</v>
      </c>
      <c r="D187" s="3">
        <v>50</v>
      </c>
    </row>
    <row r="188" spans="1:4" x14ac:dyDescent="0.3">
      <c r="A188" s="13">
        <v>8</v>
      </c>
    </row>
    <row r="189" spans="1:4" x14ac:dyDescent="0.3">
      <c r="A189" s="13">
        <v>9</v>
      </c>
    </row>
    <row r="190" spans="1:4" x14ac:dyDescent="0.3">
      <c r="A190" s="13">
        <v>7</v>
      </c>
    </row>
    <row r="191" spans="1:4" x14ac:dyDescent="0.3">
      <c r="A191" s="13">
        <v>6</v>
      </c>
    </row>
    <row r="192" spans="1:4" x14ac:dyDescent="0.3">
      <c r="A192" s="13">
        <v>7</v>
      </c>
    </row>
    <row r="193" spans="1:1" x14ac:dyDescent="0.3">
      <c r="A193" s="13">
        <v>8</v>
      </c>
    </row>
    <row r="194" spans="1:1" x14ac:dyDescent="0.3">
      <c r="A194" s="13">
        <v>9</v>
      </c>
    </row>
    <row r="195" spans="1:1" x14ac:dyDescent="0.3">
      <c r="A195" s="13">
        <v>8</v>
      </c>
    </row>
    <row r="196" spans="1:1" x14ac:dyDescent="0.3">
      <c r="A196" s="13">
        <v>7</v>
      </c>
    </row>
    <row r="197" spans="1:1" x14ac:dyDescent="0.3">
      <c r="A197" s="13">
        <v>6</v>
      </c>
    </row>
    <row r="198" spans="1:1" x14ac:dyDescent="0.3">
      <c r="A198" s="13">
        <v>9</v>
      </c>
    </row>
    <row r="199" spans="1:1" x14ac:dyDescent="0.3">
      <c r="A199" s="13">
        <v>8</v>
      </c>
    </row>
    <row r="200" spans="1:1" x14ac:dyDescent="0.3">
      <c r="A200" s="13">
        <v>7</v>
      </c>
    </row>
    <row r="201" spans="1:1" x14ac:dyDescent="0.3">
      <c r="A201" s="13">
        <v>6</v>
      </c>
    </row>
    <row r="202" spans="1:1" x14ac:dyDescent="0.3">
      <c r="A202" s="13">
        <v>8</v>
      </c>
    </row>
    <row r="203" spans="1:1" x14ac:dyDescent="0.3">
      <c r="A203" s="13">
        <v>9</v>
      </c>
    </row>
    <row r="204" spans="1:1" x14ac:dyDescent="0.3">
      <c r="A204" s="13">
        <v>7</v>
      </c>
    </row>
    <row r="205" spans="1:1" x14ac:dyDescent="0.3">
      <c r="A205" s="13">
        <v>8</v>
      </c>
    </row>
    <row r="206" spans="1:1" x14ac:dyDescent="0.3">
      <c r="A206" s="13">
        <v>7</v>
      </c>
    </row>
    <row r="207" spans="1:1" x14ac:dyDescent="0.3">
      <c r="A207" s="13">
        <v>6</v>
      </c>
    </row>
    <row r="208" spans="1:1" x14ac:dyDescent="0.3">
      <c r="A208" s="13">
        <v>9</v>
      </c>
    </row>
    <row r="209" spans="1:8" x14ac:dyDescent="0.3">
      <c r="A209" s="13">
        <v>8</v>
      </c>
    </row>
    <row r="210" spans="1:8" x14ac:dyDescent="0.3">
      <c r="A210" s="13">
        <v>7</v>
      </c>
    </row>
    <row r="211" spans="1:8" x14ac:dyDescent="0.3">
      <c r="A211" s="13">
        <v>6</v>
      </c>
    </row>
    <row r="212" spans="1:8" x14ac:dyDescent="0.3">
      <c r="A212" s="13">
        <v>7</v>
      </c>
    </row>
    <row r="213" spans="1:8" x14ac:dyDescent="0.3">
      <c r="A213" s="13">
        <v>8</v>
      </c>
    </row>
    <row r="214" spans="1:8" x14ac:dyDescent="0.3">
      <c r="A214" s="13">
        <v>9</v>
      </c>
    </row>
    <row r="215" spans="1:8" x14ac:dyDescent="0.3">
      <c r="A215" s="13">
        <v>8</v>
      </c>
    </row>
    <row r="216" spans="1:8" x14ac:dyDescent="0.3">
      <c r="A216" s="13">
        <v>7</v>
      </c>
    </row>
    <row r="217" spans="1:8" x14ac:dyDescent="0.3">
      <c r="A217" s="13">
        <v>6</v>
      </c>
    </row>
    <row r="221" spans="1:8" ht="14.4" customHeight="1" x14ac:dyDescent="0.3">
      <c r="A221" s="69" t="s">
        <v>269</v>
      </c>
      <c r="B221" s="69"/>
      <c r="C221" s="69"/>
      <c r="D221" s="69"/>
      <c r="E221" s="69"/>
      <c r="F221" s="69"/>
      <c r="G221" s="69"/>
      <c r="H221" s="69"/>
    </row>
    <row r="222" spans="1:8" x14ac:dyDescent="0.3">
      <c r="A222" s="69"/>
      <c r="B222" s="69"/>
      <c r="C222" s="69"/>
      <c r="D222" s="69"/>
      <c r="E222" s="69"/>
      <c r="F222" s="69"/>
      <c r="G222" s="69"/>
      <c r="H222" s="69"/>
    </row>
    <row r="223" spans="1:8" x14ac:dyDescent="0.3">
      <c r="A223" s="69"/>
      <c r="B223" s="69"/>
      <c r="C223" s="69"/>
      <c r="D223" s="69"/>
      <c r="E223" s="69"/>
      <c r="F223" s="69"/>
      <c r="G223" s="69"/>
      <c r="H223" s="69"/>
    </row>
    <row r="224" spans="1:8" x14ac:dyDescent="0.3">
      <c r="A224" s="69"/>
      <c r="B224" s="69"/>
      <c r="C224" s="69"/>
      <c r="D224" s="69"/>
      <c r="E224" s="69"/>
      <c r="F224" s="69"/>
      <c r="G224" s="69"/>
      <c r="H224" s="69"/>
    </row>
    <row r="225" spans="1:17" x14ac:dyDescent="0.3">
      <c r="A225" s="69"/>
      <c r="B225" s="69"/>
      <c r="C225" s="69"/>
      <c r="D225" s="69"/>
      <c r="E225" s="69"/>
      <c r="F225" s="69"/>
      <c r="G225" s="69"/>
      <c r="H225" s="69"/>
    </row>
    <row r="227" spans="1:17" x14ac:dyDescent="0.3">
      <c r="A227" s="13" t="s">
        <v>77</v>
      </c>
      <c r="C227" s="13" t="s">
        <v>79</v>
      </c>
      <c r="E227" s="12" t="s">
        <v>50</v>
      </c>
    </row>
    <row r="228" spans="1:17" x14ac:dyDescent="0.3">
      <c r="A228" s="13">
        <v>10</v>
      </c>
      <c r="C228" s="14">
        <f>AVERAGE(A228:A327)</f>
        <v>16.739999999999998</v>
      </c>
      <c r="E228" s="15">
        <f>_xlfn.STDEV.S(A228:A327)</f>
        <v>4.1429506881014673</v>
      </c>
    </row>
    <row r="229" spans="1:17" ht="14.4" customHeight="1" x14ac:dyDescent="0.3">
      <c r="A229" s="13">
        <v>15</v>
      </c>
      <c r="C229" s="1"/>
      <c r="I229" s="63" t="s">
        <v>78</v>
      </c>
      <c r="J229" s="63"/>
      <c r="K229" s="63"/>
      <c r="L229" s="63"/>
      <c r="M229" s="63"/>
      <c r="N229" s="63"/>
      <c r="O229" s="63"/>
      <c r="P229" s="63"/>
      <c r="Q229" s="63"/>
    </row>
    <row r="230" spans="1:17" x14ac:dyDescent="0.3">
      <c r="A230" s="13">
        <v>12</v>
      </c>
      <c r="I230" s="63"/>
      <c r="J230" s="63"/>
      <c r="K230" s="63"/>
      <c r="L230" s="63"/>
      <c r="M230" s="63"/>
      <c r="N230" s="63"/>
      <c r="O230" s="63"/>
      <c r="P230" s="63"/>
      <c r="Q230" s="63"/>
    </row>
    <row r="231" spans="1:17" x14ac:dyDescent="0.3">
      <c r="A231" s="13">
        <v>18</v>
      </c>
      <c r="I231" s="68" t="s">
        <v>80</v>
      </c>
      <c r="J231" s="68"/>
      <c r="K231" s="68"/>
      <c r="L231" s="68"/>
      <c r="M231" s="68"/>
      <c r="N231" s="68"/>
      <c r="O231" s="68"/>
      <c r="P231" s="68"/>
    </row>
    <row r="232" spans="1:17" ht="15" thickBot="1" x14ac:dyDescent="0.35">
      <c r="A232" s="13">
        <v>20</v>
      </c>
    </row>
    <row r="233" spans="1:17" ht="14.4" customHeight="1" x14ac:dyDescent="0.3">
      <c r="A233" s="13">
        <v>25</v>
      </c>
      <c r="C233" s="9" t="s">
        <v>77</v>
      </c>
      <c r="D233" s="9"/>
      <c r="I233" s="63" t="s">
        <v>81</v>
      </c>
      <c r="J233" s="63"/>
      <c r="K233" s="63"/>
      <c r="L233" s="63"/>
      <c r="M233" s="63"/>
      <c r="N233" s="63"/>
      <c r="O233" s="63"/>
      <c r="P233" s="63"/>
      <c r="Q233" s="63"/>
    </row>
    <row r="234" spans="1:17" x14ac:dyDescent="0.3">
      <c r="A234" s="13">
        <v>8</v>
      </c>
      <c r="I234" s="63"/>
      <c r="J234" s="63"/>
      <c r="K234" s="63"/>
      <c r="L234" s="63"/>
      <c r="M234" s="63"/>
      <c r="N234" s="63"/>
      <c r="O234" s="63"/>
      <c r="P234" s="63"/>
      <c r="Q234" s="63"/>
    </row>
    <row r="235" spans="1:17" x14ac:dyDescent="0.3">
      <c r="A235" s="13">
        <v>14</v>
      </c>
      <c r="C235" s="12" t="s">
        <v>3</v>
      </c>
      <c r="D235" s="15">
        <v>16.739999999999998</v>
      </c>
      <c r="I235" s="68" t="s">
        <v>82</v>
      </c>
      <c r="J235" s="68"/>
      <c r="K235" s="68"/>
      <c r="L235" s="68"/>
      <c r="M235" s="68"/>
      <c r="N235" s="68"/>
      <c r="O235" s="68"/>
      <c r="P235" s="68"/>
    </row>
    <row r="236" spans="1:17" x14ac:dyDescent="0.3">
      <c r="A236" s="13">
        <v>16</v>
      </c>
      <c r="C236" t="s">
        <v>4</v>
      </c>
      <c r="D236">
        <v>0.41429506881014672</v>
      </c>
    </row>
    <row r="237" spans="1:17" ht="14.4" customHeight="1" x14ac:dyDescent="0.3">
      <c r="A237" s="13">
        <v>22</v>
      </c>
      <c r="C237" t="s">
        <v>5</v>
      </c>
      <c r="D237">
        <v>16</v>
      </c>
      <c r="I237" s="63" t="s">
        <v>83</v>
      </c>
      <c r="J237" s="63"/>
      <c r="K237" s="63"/>
      <c r="L237" s="63"/>
      <c r="M237" s="63"/>
      <c r="N237" s="63"/>
      <c r="O237" s="63"/>
      <c r="P237" s="63"/>
      <c r="Q237" s="63"/>
    </row>
    <row r="238" spans="1:17" x14ac:dyDescent="0.3">
      <c r="A238" s="13">
        <v>9</v>
      </c>
      <c r="C238" t="s">
        <v>6</v>
      </c>
      <c r="D238">
        <v>16</v>
      </c>
      <c r="I238" s="63"/>
      <c r="J238" s="63"/>
      <c r="K238" s="63"/>
      <c r="L238" s="63"/>
      <c r="M238" s="63"/>
      <c r="N238" s="63"/>
      <c r="O238" s="63"/>
      <c r="P238" s="63"/>
      <c r="Q238" s="63"/>
    </row>
    <row r="239" spans="1:17" x14ac:dyDescent="0.3">
      <c r="A239" s="13">
        <v>17</v>
      </c>
      <c r="C239" s="12" t="s">
        <v>7</v>
      </c>
      <c r="D239" s="15">
        <v>4.1429506881014673</v>
      </c>
      <c r="I239" s="68" t="s">
        <v>84</v>
      </c>
      <c r="J239" s="68"/>
      <c r="K239" s="68"/>
      <c r="L239" s="68"/>
      <c r="M239" s="68"/>
      <c r="N239" s="68"/>
      <c r="O239" s="68"/>
      <c r="P239" s="68"/>
    </row>
    <row r="240" spans="1:17" x14ac:dyDescent="0.3">
      <c r="A240" s="13">
        <v>11</v>
      </c>
      <c r="C240" t="s">
        <v>8</v>
      </c>
      <c r="D240">
        <v>17.164040404040421</v>
      </c>
    </row>
    <row r="241" spans="1:4" x14ac:dyDescent="0.3">
      <c r="A241" s="13">
        <v>13</v>
      </c>
      <c r="C241" t="s">
        <v>9</v>
      </c>
      <c r="D241">
        <v>-0.47484034315675361</v>
      </c>
    </row>
    <row r="242" spans="1:4" x14ac:dyDescent="0.3">
      <c r="A242" s="13">
        <v>19</v>
      </c>
      <c r="C242" t="s">
        <v>10</v>
      </c>
      <c r="D242">
        <v>0.27208953553457915</v>
      </c>
    </row>
    <row r="243" spans="1:4" x14ac:dyDescent="0.3">
      <c r="A243" s="13">
        <v>23</v>
      </c>
      <c r="C243" s="12" t="s">
        <v>11</v>
      </c>
      <c r="D243" s="15">
        <v>19</v>
      </c>
    </row>
    <row r="244" spans="1:4" x14ac:dyDescent="0.3">
      <c r="A244" s="13">
        <v>21</v>
      </c>
      <c r="C244" t="s">
        <v>12</v>
      </c>
      <c r="D244">
        <v>8</v>
      </c>
    </row>
    <row r="245" spans="1:4" x14ac:dyDescent="0.3">
      <c r="A245" s="13">
        <v>16</v>
      </c>
      <c r="C245" t="s">
        <v>13</v>
      </c>
      <c r="D245">
        <v>27</v>
      </c>
    </row>
    <row r="246" spans="1:4" x14ac:dyDescent="0.3">
      <c r="A246" s="13">
        <v>24</v>
      </c>
      <c r="C246" t="s">
        <v>14</v>
      </c>
      <c r="D246">
        <v>1674</v>
      </c>
    </row>
    <row r="247" spans="1:4" ht="15" thickBot="1" x14ac:dyDescent="0.35">
      <c r="A247" s="13">
        <v>27</v>
      </c>
      <c r="C247" s="3" t="s">
        <v>15</v>
      </c>
      <c r="D247" s="3">
        <v>100</v>
      </c>
    </row>
    <row r="248" spans="1:4" x14ac:dyDescent="0.3">
      <c r="A248" s="13">
        <v>13</v>
      </c>
    </row>
    <row r="249" spans="1:4" x14ac:dyDescent="0.3">
      <c r="A249" s="13">
        <v>10</v>
      </c>
    </row>
    <row r="250" spans="1:4" x14ac:dyDescent="0.3">
      <c r="A250" s="13">
        <v>18</v>
      </c>
    </row>
    <row r="251" spans="1:4" x14ac:dyDescent="0.3">
      <c r="A251" s="13">
        <v>16</v>
      </c>
    </row>
    <row r="252" spans="1:4" x14ac:dyDescent="0.3">
      <c r="A252" s="13">
        <v>12</v>
      </c>
    </row>
    <row r="253" spans="1:4" x14ac:dyDescent="0.3">
      <c r="A253" s="13">
        <v>14</v>
      </c>
    </row>
    <row r="254" spans="1:4" x14ac:dyDescent="0.3">
      <c r="A254" s="13">
        <v>19</v>
      </c>
    </row>
    <row r="255" spans="1:4" x14ac:dyDescent="0.3">
      <c r="A255" s="13">
        <v>21</v>
      </c>
    </row>
    <row r="256" spans="1:4" x14ac:dyDescent="0.3">
      <c r="A256" s="13">
        <v>11</v>
      </c>
    </row>
    <row r="257" spans="1:1" x14ac:dyDescent="0.3">
      <c r="A257" s="13">
        <v>17</v>
      </c>
    </row>
    <row r="258" spans="1:1" x14ac:dyDescent="0.3">
      <c r="A258" s="13">
        <v>15</v>
      </c>
    </row>
    <row r="259" spans="1:1" x14ac:dyDescent="0.3">
      <c r="A259" s="13">
        <v>20</v>
      </c>
    </row>
    <row r="260" spans="1:1" x14ac:dyDescent="0.3">
      <c r="A260" s="13">
        <v>26</v>
      </c>
    </row>
    <row r="261" spans="1:1" x14ac:dyDescent="0.3">
      <c r="A261" s="13">
        <v>13</v>
      </c>
    </row>
    <row r="262" spans="1:1" x14ac:dyDescent="0.3">
      <c r="A262" s="13">
        <v>12</v>
      </c>
    </row>
    <row r="263" spans="1:1" x14ac:dyDescent="0.3">
      <c r="A263" s="13">
        <v>14</v>
      </c>
    </row>
    <row r="264" spans="1:1" x14ac:dyDescent="0.3">
      <c r="A264" s="13">
        <v>22</v>
      </c>
    </row>
    <row r="265" spans="1:1" x14ac:dyDescent="0.3">
      <c r="A265" s="13">
        <v>19</v>
      </c>
    </row>
    <row r="266" spans="1:1" x14ac:dyDescent="0.3">
      <c r="A266" s="13">
        <v>16</v>
      </c>
    </row>
    <row r="267" spans="1:1" x14ac:dyDescent="0.3">
      <c r="A267" s="13">
        <v>11</v>
      </c>
    </row>
    <row r="268" spans="1:1" x14ac:dyDescent="0.3">
      <c r="A268" s="13">
        <v>25</v>
      </c>
    </row>
    <row r="269" spans="1:1" x14ac:dyDescent="0.3">
      <c r="A269" s="13">
        <v>18</v>
      </c>
    </row>
    <row r="270" spans="1:1" x14ac:dyDescent="0.3">
      <c r="A270" s="13">
        <v>16</v>
      </c>
    </row>
    <row r="271" spans="1:1" x14ac:dyDescent="0.3">
      <c r="A271" s="13">
        <v>13</v>
      </c>
    </row>
    <row r="272" spans="1:1" x14ac:dyDescent="0.3">
      <c r="A272" s="13">
        <v>21</v>
      </c>
    </row>
    <row r="273" spans="1:1" x14ac:dyDescent="0.3">
      <c r="A273" s="13">
        <v>20</v>
      </c>
    </row>
    <row r="274" spans="1:1" x14ac:dyDescent="0.3">
      <c r="A274" s="13">
        <v>15</v>
      </c>
    </row>
    <row r="275" spans="1:1" x14ac:dyDescent="0.3">
      <c r="A275" s="13">
        <v>12</v>
      </c>
    </row>
    <row r="276" spans="1:1" x14ac:dyDescent="0.3">
      <c r="A276" s="13">
        <v>19</v>
      </c>
    </row>
    <row r="277" spans="1:1" x14ac:dyDescent="0.3">
      <c r="A277" s="13">
        <v>17</v>
      </c>
    </row>
    <row r="278" spans="1:1" x14ac:dyDescent="0.3">
      <c r="A278" s="13">
        <v>14</v>
      </c>
    </row>
    <row r="279" spans="1:1" x14ac:dyDescent="0.3">
      <c r="A279" s="13">
        <v>16</v>
      </c>
    </row>
    <row r="280" spans="1:1" x14ac:dyDescent="0.3">
      <c r="A280" s="13">
        <v>23</v>
      </c>
    </row>
    <row r="281" spans="1:1" x14ac:dyDescent="0.3">
      <c r="A281" s="13">
        <v>18</v>
      </c>
    </row>
    <row r="282" spans="1:1" x14ac:dyDescent="0.3">
      <c r="A282" s="13">
        <v>15</v>
      </c>
    </row>
    <row r="283" spans="1:1" x14ac:dyDescent="0.3">
      <c r="A283" s="13">
        <v>11</v>
      </c>
    </row>
    <row r="284" spans="1:1" x14ac:dyDescent="0.3">
      <c r="A284" s="13">
        <v>19</v>
      </c>
    </row>
    <row r="285" spans="1:1" x14ac:dyDescent="0.3">
      <c r="A285" s="13">
        <v>22</v>
      </c>
    </row>
    <row r="286" spans="1:1" x14ac:dyDescent="0.3">
      <c r="A286" s="13">
        <v>17</v>
      </c>
    </row>
    <row r="287" spans="1:1" x14ac:dyDescent="0.3">
      <c r="A287" s="13">
        <v>12</v>
      </c>
    </row>
    <row r="288" spans="1:1" x14ac:dyDescent="0.3">
      <c r="A288" s="13">
        <v>16</v>
      </c>
    </row>
    <row r="289" spans="1:1" x14ac:dyDescent="0.3">
      <c r="A289" s="13">
        <v>14</v>
      </c>
    </row>
    <row r="290" spans="1:1" x14ac:dyDescent="0.3">
      <c r="A290" s="13">
        <v>18</v>
      </c>
    </row>
    <row r="291" spans="1:1" x14ac:dyDescent="0.3">
      <c r="A291" s="13">
        <v>20</v>
      </c>
    </row>
    <row r="292" spans="1:1" x14ac:dyDescent="0.3">
      <c r="A292" s="13">
        <v>25</v>
      </c>
    </row>
    <row r="293" spans="1:1" x14ac:dyDescent="0.3">
      <c r="A293" s="13">
        <v>13</v>
      </c>
    </row>
    <row r="294" spans="1:1" x14ac:dyDescent="0.3">
      <c r="A294" s="13">
        <v>11</v>
      </c>
    </row>
    <row r="295" spans="1:1" x14ac:dyDescent="0.3">
      <c r="A295" s="13">
        <v>22</v>
      </c>
    </row>
    <row r="296" spans="1:1" x14ac:dyDescent="0.3">
      <c r="A296" s="13">
        <v>19</v>
      </c>
    </row>
    <row r="297" spans="1:1" x14ac:dyDescent="0.3">
      <c r="A297" s="13">
        <v>17</v>
      </c>
    </row>
    <row r="298" spans="1:1" x14ac:dyDescent="0.3">
      <c r="A298" s="13">
        <v>15</v>
      </c>
    </row>
    <row r="299" spans="1:1" x14ac:dyDescent="0.3">
      <c r="A299" s="13">
        <v>16</v>
      </c>
    </row>
    <row r="300" spans="1:1" x14ac:dyDescent="0.3">
      <c r="A300" s="13">
        <v>13</v>
      </c>
    </row>
    <row r="301" spans="1:1" x14ac:dyDescent="0.3">
      <c r="A301" s="13">
        <v>14</v>
      </c>
    </row>
    <row r="302" spans="1:1" x14ac:dyDescent="0.3">
      <c r="A302" s="13">
        <v>18</v>
      </c>
    </row>
    <row r="303" spans="1:1" x14ac:dyDescent="0.3">
      <c r="A303" s="13">
        <v>20</v>
      </c>
    </row>
    <row r="304" spans="1:1" x14ac:dyDescent="0.3">
      <c r="A304" s="13">
        <v>19</v>
      </c>
    </row>
    <row r="305" spans="1:1" x14ac:dyDescent="0.3">
      <c r="A305" s="13">
        <v>21</v>
      </c>
    </row>
    <row r="306" spans="1:1" x14ac:dyDescent="0.3">
      <c r="A306" s="13">
        <v>17</v>
      </c>
    </row>
    <row r="307" spans="1:1" x14ac:dyDescent="0.3">
      <c r="A307" s="13">
        <v>12</v>
      </c>
    </row>
    <row r="308" spans="1:1" x14ac:dyDescent="0.3">
      <c r="A308" s="13">
        <v>15</v>
      </c>
    </row>
    <row r="309" spans="1:1" x14ac:dyDescent="0.3">
      <c r="A309" s="13">
        <v>13</v>
      </c>
    </row>
    <row r="310" spans="1:1" x14ac:dyDescent="0.3">
      <c r="A310" s="13">
        <v>16</v>
      </c>
    </row>
    <row r="311" spans="1:1" x14ac:dyDescent="0.3">
      <c r="A311" s="13">
        <v>14</v>
      </c>
    </row>
    <row r="312" spans="1:1" x14ac:dyDescent="0.3">
      <c r="A312" s="13">
        <v>22</v>
      </c>
    </row>
    <row r="313" spans="1:1" x14ac:dyDescent="0.3">
      <c r="A313" s="13">
        <v>21</v>
      </c>
    </row>
    <row r="314" spans="1:1" x14ac:dyDescent="0.3">
      <c r="A314" s="13">
        <v>19</v>
      </c>
    </row>
    <row r="315" spans="1:1" x14ac:dyDescent="0.3">
      <c r="A315" s="13">
        <v>18</v>
      </c>
    </row>
    <row r="316" spans="1:1" x14ac:dyDescent="0.3">
      <c r="A316" s="13">
        <v>16</v>
      </c>
    </row>
    <row r="317" spans="1:1" x14ac:dyDescent="0.3">
      <c r="A317" s="13">
        <v>11</v>
      </c>
    </row>
    <row r="318" spans="1:1" x14ac:dyDescent="0.3">
      <c r="A318" s="13">
        <v>17</v>
      </c>
    </row>
    <row r="319" spans="1:1" x14ac:dyDescent="0.3">
      <c r="A319" s="13">
        <v>14</v>
      </c>
    </row>
    <row r="320" spans="1:1" x14ac:dyDescent="0.3">
      <c r="A320" s="13">
        <v>12</v>
      </c>
    </row>
    <row r="321" spans="1:8" x14ac:dyDescent="0.3">
      <c r="A321" s="13">
        <v>20</v>
      </c>
    </row>
    <row r="322" spans="1:8" x14ac:dyDescent="0.3">
      <c r="A322" s="13">
        <v>23</v>
      </c>
    </row>
    <row r="323" spans="1:8" x14ac:dyDescent="0.3">
      <c r="A323" s="13">
        <v>19</v>
      </c>
    </row>
    <row r="324" spans="1:8" x14ac:dyDescent="0.3">
      <c r="A324" s="13">
        <v>15</v>
      </c>
    </row>
    <row r="325" spans="1:8" x14ac:dyDescent="0.3">
      <c r="A325" s="13">
        <v>16</v>
      </c>
    </row>
    <row r="326" spans="1:8" x14ac:dyDescent="0.3">
      <c r="A326" s="13">
        <v>13</v>
      </c>
    </row>
    <row r="327" spans="1:8" x14ac:dyDescent="0.3">
      <c r="A327" s="13">
        <v>18</v>
      </c>
    </row>
    <row r="331" spans="1:8" ht="14.4" customHeight="1" x14ac:dyDescent="0.3">
      <c r="A331" s="69" t="s">
        <v>270</v>
      </c>
      <c r="B331" s="69"/>
      <c r="C331" s="69"/>
      <c r="D331" s="69"/>
      <c r="E331" s="69"/>
      <c r="F331" s="69"/>
      <c r="G331" s="69"/>
      <c r="H331" s="69"/>
    </row>
    <row r="332" spans="1:8" x14ac:dyDescent="0.3">
      <c r="A332" s="69"/>
      <c r="B332" s="69"/>
      <c r="C332" s="69"/>
      <c r="D332" s="69"/>
      <c r="E332" s="69"/>
      <c r="F332" s="69"/>
      <c r="G332" s="69"/>
      <c r="H332" s="69"/>
    </row>
    <row r="333" spans="1:8" x14ac:dyDescent="0.3">
      <c r="A333" s="69"/>
      <c r="B333" s="69"/>
      <c r="C333" s="69"/>
      <c r="D333" s="69"/>
      <c r="E333" s="69"/>
      <c r="F333" s="69"/>
      <c r="G333" s="69"/>
      <c r="H333" s="69"/>
    </row>
    <row r="334" spans="1:8" x14ac:dyDescent="0.3">
      <c r="A334" s="69"/>
      <c r="B334" s="69"/>
      <c r="C334" s="69"/>
      <c r="D334" s="69"/>
      <c r="E334" s="69"/>
      <c r="F334" s="69"/>
      <c r="G334" s="69"/>
      <c r="H334" s="69"/>
    </row>
    <row r="336" spans="1:8" x14ac:dyDescent="0.3">
      <c r="A336" s="13" t="s">
        <v>85</v>
      </c>
      <c r="B336" s="13" t="s">
        <v>86</v>
      </c>
      <c r="C336" s="13" t="s">
        <v>87</v>
      </c>
      <c r="D336" s="13" t="s">
        <v>88</v>
      </c>
      <c r="E336" s="13" t="s">
        <v>89</v>
      </c>
    </row>
    <row r="337" spans="1:16" ht="14.4" customHeight="1" x14ac:dyDescent="0.3">
      <c r="A337" s="13">
        <v>30</v>
      </c>
      <c r="B337" s="13">
        <v>25</v>
      </c>
      <c r="C337" s="13">
        <v>22</v>
      </c>
      <c r="D337" s="13">
        <v>18</v>
      </c>
      <c r="E337" s="13">
        <v>35</v>
      </c>
      <c r="I337" s="63" t="s">
        <v>90</v>
      </c>
      <c r="J337" s="63"/>
      <c r="K337" s="63"/>
      <c r="L337" s="63"/>
      <c r="M337" s="63"/>
      <c r="N337" s="63"/>
      <c r="O337" s="63"/>
      <c r="P337" s="63"/>
    </row>
    <row r="338" spans="1:16" x14ac:dyDescent="0.3">
      <c r="A338" s="13">
        <v>32</v>
      </c>
      <c r="B338" s="13">
        <v>27</v>
      </c>
      <c r="C338" s="13">
        <v>23</v>
      </c>
      <c r="D338" s="13">
        <v>17</v>
      </c>
      <c r="E338" s="13">
        <v>36</v>
      </c>
      <c r="I338" s="63"/>
      <c r="J338" s="63"/>
      <c r="K338" s="63"/>
      <c r="L338" s="63"/>
      <c r="M338" s="63"/>
      <c r="N338" s="63"/>
      <c r="O338" s="63"/>
      <c r="P338" s="63"/>
    </row>
    <row r="339" spans="1:16" x14ac:dyDescent="0.3">
      <c r="A339" s="13">
        <v>33</v>
      </c>
      <c r="B339" s="13">
        <v>26</v>
      </c>
      <c r="C339" s="13">
        <v>20</v>
      </c>
      <c r="D339" s="13">
        <v>19</v>
      </c>
      <c r="E339" s="13">
        <v>34</v>
      </c>
      <c r="I339" s="65" t="s">
        <v>93</v>
      </c>
      <c r="J339" s="65"/>
      <c r="K339" s="65"/>
      <c r="L339" s="65"/>
      <c r="M339" s="65"/>
      <c r="N339" s="65"/>
      <c r="O339" s="65"/>
    </row>
    <row r="340" spans="1:16" x14ac:dyDescent="0.3">
      <c r="A340" s="13">
        <v>28</v>
      </c>
      <c r="B340" s="13">
        <v>23</v>
      </c>
      <c r="C340" s="13">
        <v>25</v>
      </c>
      <c r="D340" s="13">
        <v>20</v>
      </c>
      <c r="E340" s="13">
        <v>35</v>
      </c>
    </row>
    <row r="341" spans="1:16" x14ac:dyDescent="0.3">
      <c r="A341" s="13">
        <v>31</v>
      </c>
      <c r="B341" s="13">
        <v>28</v>
      </c>
      <c r="C341" s="13">
        <v>21</v>
      </c>
      <c r="D341" s="13">
        <v>21</v>
      </c>
      <c r="E341" s="13">
        <v>33</v>
      </c>
      <c r="I341" s="66" t="s">
        <v>91</v>
      </c>
      <c r="J341" s="66"/>
      <c r="K341" s="66"/>
      <c r="L341" s="66"/>
      <c r="M341" s="66"/>
      <c r="N341" s="66"/>
      <c r="O341" s="66"/>
      <c r="P341" s="66"/>
    </row>
    <row r="342" spans="1:16" x14ac:dyDescent="0.3">
      <c r="A342" s="13">
        <v>30</v>
      </c>
      <c r="B342" s="13">
        <v>24</v>
      </c>
      <c r="C342" s="13">
        <v>24</v>
      </c>
      <c r="D342" s="13">
        <v>18</v>
      </c>
      <c r="E342" s="13">
        <v>34</v>
      </c>
      <c r="I342" s="67" t="s">
        <v>94</v>
      </c>
      <c r="J342" s="67"/>
      <c r="K342" s="67"/>
      <c r="L342" s="67"/>
      <c r="M342" s="67"/>
      <c r="N342" s="67"/>
      <c r="O342" s="67"/>
      <c r="P342" s="67"/>
    </row>
    <row r="343" spans="1:16" x14ac:dyDescent="0.3">
      <c r="A343" s="13">
        <v>29</v>
      </c>
      <c r="B343" s="13">
        <v>26</v>
      </c>
      <c r="C343" s="13">
        <v>23</v>
      </c>
      <c r="D343" s="13">
        <v>19</v>
      </c>
      <c r="E343" s="13">
        <v>32</v>
      </c>
    </row>
    <row r="344" spans="1:16" ht="14.4" customHeight="1" x14ac:dyDescent="0.3">
      <c r="A344" s="13">
        <v>30</v>
      </c>
      <c r="B344" s="13">
        <v>25</v>
      </c>
      <c r="C344" s="13">
        <v>22</v>
      </c>
      <c r="D344" s="13">
        <v>17</v>
      </c>
      <c r="E344" s="13">
        <v>33</v>
      </c>
      <c r="I344" s="63" t="s">
        <v>92</v>
      </c>
      <c r="J344" s="63"/>
      <c r="K344" s="63"/>
      <c r="L344" s="63"/>
      <c r="M344" s="63"/>
      <c r="N344" s="63"/>
      <c r="O344" s="63"/>
      <c r="P344" s="63"/>
    </row>
    <row r="345" spans="1:16" x14ac:dyDescent="0.3">
      <c r="A345" s="13">
        <v>32</v>
      </c>
      <c r="B345" s="13">
        <v>27</v>
      </c>
      <c r="C345" s="13">
        <v>25</v>
      </c>
      <c r="D345" s="13">
        <v>20</v>
      </c>
      <c r="E345" s="13">
        <v>36</v>
      </c>
      <c r="I345" s="63"/>
      <c r="J345" s="63"/>
      <c r="K345" s="63"/>
      <c r="L345" s="63"/>
      <c r="M345" s="63"/>
      <c r="N345" s="63"/>
      <c r="O345" s="63"/>
      <c r="P345" s="63"/>
    </row>
    <row r="346" spans="1:16" x14ac:dyDescent="0.3">
      <c r="A346" s="13">
        <v>31</v>
      </c>
      <c r="B346" s="13">
        <v>28</v>
      </c>
      <c r="C346" s="13">
        <v>24</v>
      </c>
      <c r="D346" s="13">
        <v>19</v>
      </c>
      <c r="E346" s="13">
        <v>34</v>
      </c>
      <c r="I346" s="64" t="s">
        <v>95</v>
      </c>
      <c r="J346" s="64"/>
      <c r="K346" s="64"/>
      <c r="L346" s="64"/>
      <c r="M346" s="64"/>
      <c r="N346" s="64"/>
      <c r="O346" s="64"/>
      <c r="P346" s="64"/>
    </row>
    <row r="348" spans="1:16" x14ac:dyDescent="0.3">
      <c r="A348" s="14" t="s">
        <v>67</v>
      </c>
      <c r="B348" s="14" t="s">
        <v>67</v>
      </c>
      <c r="C348" s="14" t="s">
        <v>67</v>
      </c>
      <c r="D348" s="14" t="s">
        <v>67</v>
      </c>
      <c r="E348" s="14" t="s">
        <v>67</v>
      </c>
    </row>
    <row r="349" spans="1:16" x14ac:dyDescent="0.3">
      <c r="A349" s="13">
        <f>AVERAGE(A337:A346)</f>
        <v>30.6</v>
      </c>
      <c r="B349" s="13">
        <f t="shared" ref="B349:E349" si="0">AVERAGE(B337:B346)</f>
        <v>25.9</v>
      </c>
      <c r="C349" s="13">
        <f t="shared" si="0"/>
        <v>22.9</v>
      </c>
      <c r="D349" s="13">
        <f t="shared" si="0"/>
        <v>18.8</v>
      </c>
      <c r="E349" s="13">
        <f t="shared" si="0"/>
        <v>34.200000000000003</v>
      </c>
    </row>
    <row r="351" spans="1:16" x14ac:dyDescent="0.3">
      <c r="A351" s="14" t="s">
        <v>58</v>
      </c>
      <c r="B351" s="14" t="s">
        <v>58</v>
      </c>
      <c r="C351" s="14" t="s">
        <v>58</v>
      </c>
      <c r="D351" s="14" t="s">
        <v>58</v>
      </c>
      <c r="E351" s="14" t="s">
        <v>58</v>
      </c>
    </row>
    <row r="352" spans="1:16" x14ac:dyDescent="0.3">
      <c r="A352" s="13">
        <f>_xlfn.VAR.S(A337:A346)</f>
        <v>2.2666666666666675</v>
      </c>
      <c r="B352" s="13">
        <f t="shared" ref="B352:E352" si="1">_xlfn.VAR.S(B337:B346)</f>
        <v>2.7666666666666675</v>
      </c>
      <c r="C352" s="13">
        <f t="shared" si="1"/>
        <v>2.7666666666666675</v>
      </c>
      <c r="D352" s="13">
        <f t="shared" si="1"/>
        <v>1.7333333333333332</v>
      </c>
      <c r="E352" s="13">
        <f t="shared" si="1"/>
        <v>1.7333333333333332</v>
      </c>
    </row>
    <row r="358" spans="1:14" ht="15" thickBot="1" x14ac:dyDescent="0.35"/>
    <row r="359" spans="1:14" x14ac:dyDescent="0.3">
      <c r="A359" s="19" t="s">
        <v>85</v>
      </c>
      <c r="B359" s="19"/>
      <c r="D359" s="19" t="s">
        <v>86</v>
      </c>
      <c r="E359" s="19"/>
      <c r="G359" s="19" t="s">
        <v>87</v>
      </c>
      <c r="H359" s="19"/>
      <c r="J359" s="19" t="s">
        <v>88</v>
      </c>
      <c r="K359" s="19"/>
      <c r="M359" s="19" t="s">
        <v>89</v>
      </c>
      <c r="N359" s="19"/>
    </row>
    <row r="361" spans="1:14" x14ac:dyDescent="0.3">
      <c r="A361" s="16" t="s">
        <v>3</v>
      </c>
      <c r="B361" s="16">
        <v>30.6</v>
      </c>
      <c r="D361" s="16" t="s">
        <v>3</v>
      </c>
      <c r="E361" s="16">
        <v>25.9</v>
      </c>
      <c r="G361" s="16" t="s">
        <v>3</v>
      </c>
      <c r="H361" s="16">
        <v>22.9</v>
      </c>
      <c r="J361" s="16" t="s">
        <v>3</v>
      </c>
      <c r="K361" s="16">
        <v>18.8</v>
      </c>
      <c r="M361" s="16" t="s">
        <v>3</v>
      </c>
      <c r="N361" s="16">
        <v>34.200000000000003</v>
      </c>
    </row>
    <row r="362" spans="1:14" x14ac:dyDescent="0.3">
      <c r="A362" t="s">
        <v>4</v>
      </c>
      <c r="B362">
        <v>0.47609522856952335</v>
      </c>
      <c r="D362" t="s">
        <v>4</v>
      </c>
      <c r="E362">
        <v>0.52599112793531677</v>
      </c>
      <c r="G362" t="s">
        <v>4</v>
      </c>
      <c r="H362">
        <v>0.52599112793531677</v>
      </c>
      <c r="J362" t="s">
        <v>4</v>
      </c>
      <c r="K362">
        <v>0.41633319989322654</v>
      </c>
      <c r="M362" t="s">
        <v>4</v>
      </c>
      <c r="N362">
        <v>0.41633319989322654</v>
      </c>
    </row>
    <row r="363" spans="1:14" x14ac:dyDescent="0.3">
      <c r="A363" t="s">
        <v>5</v>
      </c>
      <c r="B363">
        <v>30.5</v>
      </c>
      <c r="D363" t="s">
        <v>5</v>
      </c>
      <c r="E363">
        <v>26</v>
      </c>
      <c r="G363" t="s">
        <v>5</v>
      </c>
      <c r="H363">
        <v>23</v>
      </c>
      <c r="J363" t="s">
        <v>5</v>
      </c>
      <c r="K363">
        <v>19</v>
      </c>
      <c r="M363" t="s">
        <v>5</v>
      </c>
      <c r="N363">
        <v>34</v>
      </c>
    </row>
    <row r="364" spans="1:14" x14ac:dyDescent="0.3">
      <c r="A364" t="s">
        <v>6</v>
      </c>
      <c r="B364">
        <v>30</v>
      </c>
      <c r="D364" t="s">
        <v>6</v>
      </c>
      <c r="E364">
        <v>25</v>
      </c>
      <c r="G364" t="s">
        <v>6</v>
      </c>
      <c r="H364">
        <v>22</v>
      </c>
      <c r="J364" t="s">
        <v>6</v>
      </c>
      <c r="K364">
        <v>19</v>
      </c>
      <c r="M364" t="s">
        <v>6</v>
      </c>
      <c r="N364">
        <v>34</v>
      </c>
    </row>
    <row r="365" spans="1:14" x14ac:dyDescent="0.3">
      <c r="A365" t="s">
        <v>7</v>
      </c>
      <c r="B365">
        <v>1.5055453054181622</v>
      </c>
      <c r="D365" t="s">
        <v>7</v>
      </c>
      <c r="E365">
        <v>1.6633299933166201</v>
      </c>
      <c r="G365" t="s">
        <v>7</v>
      </c>
      <c r="H365">
        <v>1.6633299933166201</v>
      </c>
      <c r="J365" t="s">
        <v>7</v>
      </c>
      <c r="K365">
        <v>1.3165611772087666</v>
      </c>
      <c r="M365" t="s">
        <v>7</v>
      </c>
      <c r="N365">
        <v>1.3165611772087666</v>
      </c>
    </row>
    <row r="366" spans="1:14" x14ac:dyDescent="0.3">
      <c r="A366" s="17" t="s">
        <v>8</v>
      </c>
      <c r="B366" s="17">
        <v>2.2666666666666675</v>
      </c>
      <c r="D366" s="17" t="s">
        <v>8</v>
      </c>
      <c r="E366" s="17">
        <v>2.7666666666666675</v>
      </c>
      <c r="G366" s="17" t="s">
        <v>8</v>
      </c>
      <c r="H366" s="17">
        <v>2.7666666666666675</v>
      </c>
      <c r="J366" s="17" t="s">
        <v>8</v>
      </c>
      <c r="K366" s="17">
        <v>1.7333333333333332</v>
      </c>
      <c r="M366" s="17" t="s">
        <v>8</v>
      </c>
      <c r="N366" s="17">
        <v>1.7333333333333332</v>
      </c>
    </row>
    <row r="367" spans="1:14" x14ac:dyDescent="0.3">
      <c r="A367" t="s">
        <v>9</v>
      </c>
      <c r="B367">
        <v>-0.36517548195749105</v>
      </c>
      <c r="D367" t="s">
        <v>9</v>
      </c>
      <c r="E367">
        <v>-0.72102523692014664</v>
      </c>
      <c r="G367" t="s">
        <v>9</v>
      </c>
      <c r="H367">
        <v>-0.72102523692014664</v>
      </c>
      <c r="J367" t="s">
        <v>9</v>
      </c>
      <c r="K367">
        <v>-0.7512679628064256</v>
      </c>
      <c r="M367" t="s">
        <v>9</v>
      </c>
      <c r="N367">
        <v>-0.75126796280642383</v>
      </c>
    </row>
    <row r="368" spans="1:14" x14ac:dyDescent="0.3">
      <c r="A368" t="s">
        <v>10</v>
      </c>
      <c r="B368">
        <v>-0.11721373485089842</v>
      </c>
      <c r="D368" t="s">
        <v>10</v>
      </c>
      <c r="E368">
        <v>-0.34768401660268666</v>
      </c>
      <c r="G368" t="s">
        <v>10</v>
      </c>
      <c r="H368">
        <v>-0.34768401660268666</v>
      </c>
      <c r="J368" t="s">
        <v>10</v>
      </c>
      <c r="K368">
        <v>8.7640906766853641E-2</v>
      </c>
      <c r="M368" t="s">
        <v>10</v>
      </c>
      <c r="N368">
        <v>-8.7640906766863744E-2</v>
      </c>
    </row>
    <row r="369" spans="1:14" x14ac:dyDescent="0.3">
      <c r="A369" s="18" t="s">
        <v>11</v>
      </c>
      <c r="B369" s="18">
        <v>5</v>
      </c>
      <c r="D369" s="18" t="s">
        <v>11</v>
      </c>
      <c r="E369" s="18">
        <v>5</v>
      </c>
      <c r="G369" s="18" t="s">
        <v>11</v>
      </c>
      <c r="H369" s="18">
        <v>5</v>
      </c>
      <c r="J369" s="18" t="s">
        <v>11</v>
      </c>
      <c r="K369" s="18">
        <v>4</v>
      </c>
      <c r="M369" s="18" t="s">
        <v>11</v>
      </c>
      <c r="N369" s="18">
        <v>4</v>
      </c>
    </row>
    <row r="370" spans="1:14" x14ac:dyDescent="0.3">
      <c r="A370" t="s">
        <v>12</v>
      </c>
      <c r="B370">
        <v>28</v>
      </c>
      <c r="D370" t="s">
        <v>12</v>
      </c>
      <c r="E370">
        <v>23</v>
      </c>
      <c r="G370" t="s">
        <v>12</v>
      </c>
      <c r="H370">
        <v>20</v>
      </c>
      <c r="J370" t="s">
        <v>12</v>
      </c>
      <c r="K370">
        <v>17</v>
      </c>
      <c r="M370" t="s">
        <v>12</v>
      </c>
      <c r="N370">
        <v>32</v>
      </c>
    </row>
    <row r="371" spans="1:14" x14ac:dyDescent="0.3">
      <c r="A371" t="s">
        <v>13</v>
      </c>
      <c r="B371">
        <v>33</v>
      </c>
      <c r="D371" t="s">
        <v>13</v>
      </c>
      <c r="E371">
        <v>28</v>
      </c>
      <c r="G371" t="s">
        <v>13</v>
      </c>
      <c r="H371">
        <v>25</v>
      </c>
      <c r="J371" t="s">
        <v>13</v>
      </c>
      <c r="K371">
        <v>21</v>
      </c>
      <c r="M371" t="s">
        <v>13</v>
      </c>
      <c r="N371">
        <v>36</v>
      </c>
    </row>
    <row r="372" spans="1:14" x14ac:dyDescent="0.3">
      <c r="A372" t="s">
        <v>14</v>
      </c>
      <c r="B372">
        <v>306</v>
      </c>
      <c r="D372" t="s">
        <v>14</v>
      </c>
      <c r="E372">
        <v>259</v>
      </c>
      <c r="G372" t="s">
        <v>14</v>
      </c>
      <c r="H372">
        <v>229</v>
      </c>
      <c r="J372" t="s">
        <v>14</v>
      </c>
      <c r="K372">
        <v>188</v>
      </c>
      <c r="M372" t="s">
        <v>14</v>
      </c>
      <c r="N372">
        <v>342</v>
      </c>
    </row>
    <row r="373" spans="1:14" ht="15" thickBot="1" x14ac:dyDescent="0.35">
      <c r="A373" s="3" t="s">
        <v>15</v>
      </c>
      <c r="B373" s="3">
        <v>10</v>
      </c>
      <c r="D373" s="3" t="s">
        <v>15</v>
      </c>
      <c r="E373" s="3">
        <v>10</v>
      </c>
      <c r="G373" s="3" t="s">
        <v>15</v>
      </c>
      <c r="H373" s="3">
        <v>10</v>
      </c>
      <c r="J373" s="3" t="s">
        <v>15</v>
      </c>
      <c r="K373" s="3">
        <v>10</v>
      </c>
      <c r="M373" s="3" t="s">
        <v>15</v>
      </c>
      <c r="N373" s="3">
        <v>10</v>
      </c>
    </row>
  </sheetData>
  <mergeCells count="45">
    <mergeCell ref="I15:P16"/>
    <mergeCell ref="I17:P17"/>
    <mergeCell ref="I9:P9"/>
    <mergeCell ref="I10:P10"/>
    <mergeCell ref="I12:P12"/>
    <mergeCell ref="I13:P13"/>
    <mergeCell ref="A1:H5"/>
    <mergeCell ref="A33:H36"/>
    <mergeCell ref="I47:P47"/>
    <mergeCell ref="A75:H79"/>
    <mergeCell ref="I82:P82"/>
    <mergeCell ref="I83:P83"/>
    <mergeCell ref="I40:P40"/>
    <mergeCell ref="I41:P41"/>
    <mergeCell ref="I43:P43"/>
    <mergeCell ref="I44:P44"/>
    <mergeCell ref="I46:P46"/>
    <mergeCell ref="I85:P85"/>
    <mergeCell ref="I86:P86"/>
    <mergeCell ref="I88:P88"/>
    <mergeCell ref="I89:P89"/>
    <mergeCell ref="A135:H138"/>
    <mergeCell ref="I140:P140"/>
    <mergeCell ref="I141:P141"/>
    <mergeCell ref="I143:P143"/>
    <mergeCell ref="I144:P144"/>
    <mergeCell ref="A162:H165"/>
    <mergeCell ref="A221:H225"/>
    <mergeCell ref="I229:Q230"/>
    <mergeCell ref="I231:P231"/>
    <mergeCell ref="I169:P169"/>
    <mergeCell ref="I170:P170"/>
    <mergeCell ref="I172:P172"/>
    <mergeCell ref="I173:P173"/>
    <mergeCell ref="I239:P239"/>
    <mergeCell ref="I233:Q234"/>
    <mergeCell ref="I235:P235"/>
    <mergeCell ref="I237:Q238"/>
    <mergeCell ref="A331:H334"/>
    <mergeCell ref="I344:P345"/>
    <mergeCell ref="I346:P346"/>
    <mergeCell ref="I337:P338"/>
    <mergeCell ref="I339:O339"/>
    <mergeCell ref="I341:P341"/>
    <mergeCell ref="I342:P3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C0F6F-7D71-4B17-A470-9ACE615A1016}">
  <dimension ref="A1:R503"/>
  <sheetViews>
    <sheetView topLeftCell="A170" workbookViewId="0">
      <selection activeCell="A168" sqref="A168:H169"/>
    </sheetView>
  </sheetViews>
  <sheetFormatPr defaultRowHeight="14.4" x14ac:dyDescent="0.3"/>
  <cols>
    <col min="1" max="1" width="14.109375" customWidth="1"/>
    <col min="2" max="2" width="13.33203125" customWidth="1"/>
    <col min="3" max="3" width="13.6640625" customWidth="1"/>
    <col min="4" max="5" width="11.21875" customWidth="1"/>
    <col min="6" max="6" width="13.6640625" customWidth="1"/>
    <col min="7" max="7" width="13.21875" customWidth="1"/>
    <col min="8" max="8" width="13.88671875" customWidth="1"/>
    <col min="9" max="9" width="15.77734375" customWidth="1"/>
    <col min="11" max="11" width="5.6640625" customWidth="1"/>
    <col min="12" max="12" width="12.33203125" customWidth="1"/>
    <col min="13" max="13" width="10.6640625" customWidth="1"/>
    <col min="14" max="14" width="11" customWidth="1"/>
    <col min="15" max="15" width="10.6640625" customWidth="1"/>
    <col min="16" max="16" width="10.33203125" customWidth="1"/>
    <col min="18" max="18" width="8.109375" customWidth="1"/>
  </cols>
  <sheetData>
    <row r="1" spans="1:17" ht="14.4" customHeight="1" x14ac:dyDescent="0.3">
      <c r="A1" s="76" t="s">
        <v>271</v>
      </c>
      <c r="B1" s="76"/>
      <c r="C1" s="76"/>
      <c r="D1" s="76"/>
      <c r="E1" s="76"/>
      <c r="F1" s="76"/>
      <c r="G1" s="76"/>
      <c r="H1" s="76"/>
    </row>
    <row r="2" spans="1:17" x14ac:dyDescent="0.3">
      <c r="A2" s="76"/>
      <c r="B2" s="76"/>
      <c r="C2" s="76"/>
      <c r="D2" s="76"/>
      <c r="E2" s="76"/>
      <c r="F2" s="76"/>
      <c r="G2" s="76"/>
      <c r="H2" s="76"/>
    </row>
    <row r="3" spans="1:17" x14ac:dyDescent="0.3">
      <c r="A3" s="76"/>
      <c r="B3" s="76"/>
      <c r="C3" s="76"/>
      <c r="D3" s="76"/>
      <c r="E3" s="76"/>
      <c r="F3" s="76"/>
      <c r="G3" s="76"/>
      <c r="H3" s="76"/>
    </row>
    <row r="4" spans="1:17" x14ac:dyDescent="0.3">
      <c r="A4" s="76"/>
      <c r="B4" s="76"/>
      <c r="C4" s="76"/>
      <c r="D4" s="76"/>
      <c r="E4" s="76"/>
      <c r="F4" s="76"/>
      <c r="G4" s="76"/>
      <c r="H4" s="76"/>
    </row>
    <row r="6" spans="1:17" x14ac:dyDescent="0.3">
      <c r="A6" s="20" t="s">
        <v>96</v>
      </c>
      <c r="B6" s="20" t="s">
        <v>97</v>
      </c>
      <c r="D6" s="21" t="s">
        <v>23</v>
      </c>
      <c r="F6" s="21" t="s">
        <v>20</v>
      </c>
    </row>
    <row r="7" spans="1:17" x14ac:dyDescent="0.3">
      <c r="A7" s="20">
        <v>28</v>
      </c>
      <c r="B7" s="20">
        <v>28</v>
      </c>
      <c r="D7" s="22" cm="1">
        <f t="array" ref="D7">_xlfn.MODE.MULT(A7:A106)</f>
        <v>31</v>
      </c>
      <c r="F7" s="22">
        <f>MEDIAN(A7:A106)</f>
        <v>35</v>
      </c>
    </row>
    <row r="8" spans="1:17" x14ac:dyDescent="0.3">
      <c r="A8" s="20">
        <v>32</v>
      </c>
      <c r="B8" s="20">
        <v>29</v>
      </c>
    </row>
    <row r="9" spans="1:17" ht="15" thickBot="1" x14ac:dyDescent="0.35">
      <c r="A9" s="20">
        <v>35</v>
      </c>
      <c r="B9" s="20">
        <v>30</v>
      </c>
    </row>
    <row r="10" spans="1:17" ht="14.4" customHeight="1" x14ac:dyDescent="0.3">
      <c r="A10" s="20">
        <v>40</v>
      </c>
      <c r="B10" s="20">
        <v>31</v>
      </c>
      <c r="D10" s="9" t="s">
        <v>96</v>
      </c>
      <c r="E10" s="9"/>
      <c r="G10" s="25" t="s">
        <v>97</v>
      </c>
      <c r="H10" s="27" t="s">
        <v>99</v>
      </c>
      <c r="J10" s="72" t="s">
        <v>100</v>
      </c>
      <c r="K10" s="72"/>
      <c r="L10" s="72"/>
      <c r="M10" s="72"/>
      <c r="N10" s="72"/>
      <c r="O10" s="72"/>
      <c r="P10" s="72"/>
      <c r="Q10" s="72"/>
    </row>
    <row r="11" spans="1:17" x14ac:dyDescent="0.3">
      <c r="A11" s="20">
        <v>42</v>
      </c>
      <c r="B11" s="20">
        <v>32</v>
      </c>
      <c r="G11" s="23">
        <v>28</v>
      </c>
      <c r="H11" s="24">
        <v>8</v>
      </c>
      <c r="J11" s="72"/>
      <c r="K11" s="72"/>
      <c r="L11" s="72"/>
      <c r="M11" s="72"/>
      <c r="N11" s="72"/>
      <c r="O11" s="72"/>
      <c r="P11" s="72"/>
      <c r="Q11" s="72"/>
    </row>
    <row r="12" spans="1:17" x14ac:dyDescent="0.3">
      <c r="A12" s="20">
        <v>28</v>
      </c>
      <c r="B12" s="20">
        <v>33</v>
      </c>
      <c r="D12" t="s">
        <v>3</v>
      </c>
      <c r="E12">
        <v>34.99</v>
      </c>
      <c r="G12" s="23">
        <v>29</v>
      </c>
      <c r="H12" s="24">
        <v>7</v>
      </c>
      <c r="J12" s="74" t="s">
        <v>101</v>
      </c>
      <c r="K12" s="74"/>
      <c r="L12" s="74"/>
      <c r="M12" s="74"/>
      <c r="N12" s="74"/>
      <c r="O12" s="74"/>
      <c r="P12" s="74"/>
      <c r="Q12" s="74"/>
    </row>
    <row r="13" spans="1:17" x14ac:dyDescent="0.3">
      <c r="A13" s="20">
        <v>33</v>
      </c>
      <c r="B13" s="20">
        <v>34</v>
      </c>
      <c r="D13" t="s">
        <v>4</v>
      </c>
      <c r="E13">
        <v>0.48147395746516991</v>
      </c>
      <c r="G13" s="23">
        <v>30</v>
      </c>
      <c r="H13" s="24">
        <v>6</v>
      </c>
    </row>
    <row r="14" spans="1:17" x14ac:dyDescent="0.3">
      <c r="A14" s="20">
        <v>38</v>
      </c>
      <c r="B14" s="20">
        <v>35</v>
      </c>
      <c r="D14" s="23" t="s">
        <v>5</v>
      </c>
      <c r="E14" s="24">
        <v>35</v>
      </c>
      <c r="G14" s="23">
        <v>31</v>
      </c>
      <c r="H14" s="24">
        <v>10</v>
      </c>
      <c r="J14" s="73" t="s">
        <v>102</v>
      </c>
      <c r="K14" s="73"/>
      <c r="L14" s="73"/>
      <c r="M14" s="73"/>
      <c r="N14" s="73"/>
      <c r="O14" s="73"/>
      <c r="P14" s="73"/>
      <c r="Q14" s="73"/>
    </row>
    <row r="15" spans="1:17" x14ac:dyDescent="0.3">
      <c r="A15" s="20">
        <v>30</v>
      </c>
      <c r="B15" s="20">
        <v>36</v>
      </c>
      <c r="D15" s="23" t="s">
        <v>6</v>
      </c>
      <c r="E15" s="24">
        <v>31</v>
      </c>
      <c r="G15" s="23">
        <v>32</v>
      </c>
      <c r="H15" s="24">
        <v>5</v>
      </c>
      <c r="J15" s="74" t="s">
        <v>103</v>
      </c>
      <c r="K15" s="74"/>
      <c r="L15" s="74"/>
      <c r="M15" s="74"/>
      <c r="N15" s="74"/>
      <c r="O15" s="74"/>
      <c r="P15" s="74"/>
      <c r="Q15" s="74"/>
    </row>
    <row r="16" spans="1:17" x14ac:dyDescent="0.3">
      <c r="A16" s="20">
        <v>41</v>
      </c>
      <c r="B16" s="20">
        <v>37</v>
      </c>
      <c r="D16" t="s">
        <v>7</v>
      </c>
      <c r="E16">
        <v>4.814739574651699</v>
      </c>
      <c r="G16" s="23">
        <v>33</v>
      </c>
      <c r="H16" s="24">
        <v>7</v>
      </c>
    </row>
    <row r="17" spans="1:17" x14ac:dyDescent="0.3">
      <c r="A17" s="20">
        <v>37</v>
      </c>
      <c r="B17" s="20">
        <v>38</v>
      </c>
      <c r="D17" t="s">
        <v>8</v>
      </c>
      <c r="E17">
        <v>23.181717171717224</v>
      </c>
      <c r="G17" s="23">
        <v>34</v>
      </c>
      <c r="H17" s="24">
        <v>3</v>
      </c>
      <c r="J17" s="73" t="s">
        <v>104</v>
      </c>
      <c r="K17" s="73"/>
      <c r="L17" s="73"/>
      <c r="M17" s="73"/>
      <c r="N17" s="73"/>
      <c r="O17" s="73"/>
      <c r="P17" s="73"/>
      <c r="Q17" s="73"/>
    </row>
    <row r="18" spans="1:17" x14ac:dyDescent="0.3">
      <c r="A18" s="20">
        <v>31</v>
      </c>
      <c r="B18" s="20">
        <v>39</v>
      </c>
      <c r="D18" t="s">
        <v>9</v>
      </c>
      <c r="E18">
        <v>-0.92902084096665272</v>
      </c>
      <c r="G18" s="23">
        <v>35</v>
      </c>
      <c r="H18" s="24">
        <v>9</v>
      </c>
      <c r="J18" s="74" t="s">
        <v>105</v>
      </c>
      <c r="K18" s="74"/>
      <c r="L18" s="74"/>
      <c r="M18" s="74"/>
      <c r="N18" s="74"/>
      <c r="O18" s="74"/>
      <c r="P18" s="74"/>
      <c r="Q18" s="74"/>
    </row>
    <row r="19" spans="1:17" x14ac:dyDescent="0.3">
      <c r="A19" s="20">
        <v>34</v>
      </c>
      <c r="B19" s="20">
        <v>40</v>
      </c>
      <c r="D19" t="s">
        <v>10</v>
      </c>
      <c r="E19">
        <v>0.22180236398615402</v>
      </c>
      <c r="G19" s="23">
        <v>36</v>
      </c>
      <c r="H19" s="24">
        <v>7</v>
      </c>
    </row>
    <row r="20" spans="1:17" x14ac:dyDescent="0.3">
      <c r="A20" s="20">
        <v>29</v>
      </c>
      <c r="B20" s="20">
        <v>41</v>
      </c>
      <c r="D20" s="23" t="s">
        <v>11</v>
      </c>
      <c r="E20" s="24">
        <v>18</v>
      </c>
      <c r="G20" s="23">
        <v>37</v>
      </c>
      <c r="H20" s="24">
        <v>5</v>
      </c>
      <c r="J20" s="73" t="s">
        <v>106</v>
      </c>
      <c r="K20" s="73"/>
      <c r="L20" s="73"/>
      <c r="M20" s="73"/>
      <c r="N20" s="73"/>
      <c r="O20" s="73"/>
      <c r="P20" s="73"/>
      <c r="Q20" s="73"/>
    </row>
    <row r="21" spans="1:17" x14ac:dyDescent="0.3">
      <c r="A21" s="20">
        <v>36</v>
      </c>
      <c r="B21" s="20">
        <v>42</v>
      </c>
      <c r="D21" t="s">
        <v>12</v>
      </c>
      <c r="E21">
        <v>27</v>
      </c>
      <c r="G21" s="23">
        <v>38</v>
      </c>
      <c r="H21" s="24">
        <v>6</v>
      </c>
      <c r="J21" s="74" t="s">
        <v>107</v>
      </c>
      <c r="K21" s="74"/>
      <c r="L21" s="74"/>
      <c r="M21" s="74"/>
      <c r="N21" s="74"/>
      <c r="O21" s="74"/>
      <c r="P21" s="74"/>
      <c r="Q21" s="74"/>
    </row>
    <row r="22" spans="1:17" x14ac:dyDescent="0.3">
      <c r="A22" s="20">
        <v>43</v>
      </c>
      <c r="B22" s="20">
        <v>43</v>
      </c>
      <c r="D22" t="s">
        <v>13</v>
      </c>
      <c r="E22">
        <v>45</v>
      </c>
      <c r="G22" s="23">
        <v>39</v>
      </c>
      <c r="H22" s="24">
        <v>7</v>
      </c>
    </row>
    <row r="23" spans="1:17" x14ac:dyDescent="0.3">
      <c r="A23" s="20">
        <v>39</v>
      </c>
      <c r="B23" s="20">
        <v>44</v>
      </c>
      <c r="D23" t="s">
        <v>14</v>
      </c>
      <c r="E23">
        <v>3499</v>
      </c>
      <c r="G23" s="23">
        <v>40</v>
      </c>
      <c r="H23" s="24">
        <v>6</v>
      </c>
    </row>
    <row r="24" spans="1:17" ht="15" thickBot="1" x14ac:dyDescent="0.35">
      <c r="A24" s="20">
        <v>27</v>
      </c>
      <c r="B24" s="20">
        <v>45</v>
      </c>
      <c r="D24" s="3" t="s">
        <v>15</v>
      </c>
      <c r="E24" s="3">
        <v>100</v>
      </c>
      <c r="G24" s="23">
        <v>41</v>
      </c>
      <c r="H24" s="24">
        <v>4</v>
      </c>
    </row>
    <row r="25" spans="1:17" x14ac:dyDescent="0.3">
      <c r="A25" s="20">
        <v>35</v>
      </c>
      <c r="G25" s="23">
        <v>42</v>
      </c>
      <c r="H25" s="24">
        <v>2</v>
      </c>
    </row>
    <row r="26" spans="1:17" x14ac:dyDescent="0.3">
      <c r="A26" s="20">
        <v>31</v>
      </c>
      <c r="G26" s="23">
        <v>43</v>
      </c>
      <c r="H26" s="24">
        <v>3</v>
      </c>
    </row>
    <row r="27" spans="1:17" x14ac:dyDescent="0.3">
      <c r="A27" s="20">
        <v>39</v>
      </c>
      <c r="G27" s="23">
        <v>44</v>
      </c>
      <c r="H27" s="24">
        <v>3</v>
      </c>
    </row>
    <row r="28" spans="1:17" x14ac:dyDescent="0.3">
      <c r="A28" s="20">
        <v>45</v>
      </c>
      <c r="G28" s="23">
        <v>45</v>
      </c>
      <c r="H28" s="24">
        <v>2</v>
      </c>
    </row>
    <row r="29" spans="1:17" ht="15" thickBot="1" x14ac:dyDescent="0.35">
      <c r="A29" s="20">
        <v>29</v>
      </c>
      <c r="G29" s="26" t="s">
        <v>98</v>
      </c>
      <c r="H29" s="28">
        <v>0</v>
      </c>
    </row>
    <row r="30" spans="1:17" x14ac:dyDescent="0.3">
      <c r="A30" s="20">
        <v>33</v>
      </c>
    </row>
    <row r="31" spans="1:17" x14ac:dyDescent="0.3">
      <c r="A31" s="20">
        <v>37</v>
      </c>
    </row>
    <row r="32" spans="1:17" x14ac:dyDescent="0.3">
      <c r="A32" s="20">
        <v>40</v>
      </c>
    </row>
    <row r="33" spans="1:1" x14ac:dyDescent="0.3">
      <c r="A33" s="20">
        <v>36</v>
      </c>
    </row>
    <row r="34" spans="1:1" x14ac:dyDescent="0.3">
      <c r="A34" s="20">
        <v>29</v>
      </c>
    </row>
    <row r="35" spans="1:1" x14ac:dyDescent="0.3">
      <c r="A35" s="20">
        <v>31</v>
      </c>
    </row>
    <row r="36" spans="1:1" x14ac:dyDescent="0.3">
      <c r="A36" s="20">
        <v>38</v>
      </c>
    </row>
    <row r="37" spans="1:1" x14ac:dyDescent="0.3">
      <c r="A37" s="20">
        <v>35</v>
      </c>
    </row>
    <row r="38" spans="1:1" x14ac:dyDescent="0.3">
      <c r="A38" s="20">
        <v>44</v>
      </c>
    </row>
    <row r="39" spans="1:1" x14ac:dyDescent="0.3">
      <c r="A39" s="20">
        <v>32</v>
      </c>
    </row>
    <row r="40" spans="1:1" x14ac:dyDescent="0.3">
      <c r="A40" s="20">
        <v>39</v>
      </c>
    </row>
    <row r="41" spans="1:1" x14ac:dyDescent="0.3">
      <c r="A41" s="20">
        <v>36</v>
      </c>
    </row>
    <row r="42" spans="1:1" x14ac:dyDescent="0.3">
      <c r="A42" s="20">
        <v>30</v>
      </c>
    </row>
    <row r="43" spans="1:1" x14ac:dyDescent="0.3">
      <c r="A43" s="20">
        <v>33</v>
      </c>
    </row>
    <row r="44" spans="1:1" x14ac:dyDescent="0.3">
      <c r="A44" s="20">
        <v>28</v>
      </c>
    </row>
    <row r="45" spans="1:1" x14ac:dyDescent="0.3">
      <c r="A45" s="20">
        <v>41</v>
      </c>
    </row>
    <row r="46" spans="1:1" x14ac:dyDescent="0.3">
      <c r="A46" s="20">
        <v>35</v>
      </c>
    </row>
    <row r="47" spans="1:1" x14ac:dyDescent="0.3">
      <c r="A47" s="20">
        <v>31</v>
      </c>
    </row>
    <row r="48" spans="1:1" x14ac:dyDescent="0.3">
      <c r="A48" s="20">
        <v>37</v>
      </c>
    </row>
    <row r="49" spans="1:1" x14ac:dyDescent="0.3">
      <c r="A49" s="20">
        <v>42</v>
      </c>
    </row>
    <row r="50" spans="1:1" x14ac:dyDescent="0.3">
      <c r="A50" s="20">
        <v>29</v>
      </c>
    </row>
    <row r="51" spans="1:1" x14ac:dyDescent="0.3">
      <c r="A51" s="20">
        <v>34</v>
      </c>
    </row>
    <row r="52" spans="1:1" x14ac:dyDescent="0.3">
      <c r="A52" s="20">
        <v>40</v>
      </c>
    </row>
    <row r="53" spans="1:1" x14ac:dyDescent="0.3">
      <c r="A53" s="20">
        <v>31</v>
      </c>
    </row>
    <row r="54" spans="1:1" x14ac:dyDescent="0.3">
      <c r="A54" s="20">
        <v>33</v>
      </c>
    </row>
    <row r="55" spans="1:1" x14ac:dyDescent="0.3">
      <c r="A55" s="20">
        <v>38</v>
      </c>
    </row>
    <row r="56" spans="1:1" x14ac:dyDescent="0.3">
      <c r="A56" s="20">
        <v>36</v>
      </c>
    </row>
    <row r="57" spans="1:1" x14ac:dyDescent="0.3">
      <c r="A57" s="20">
        <v>39</v>
      </c>
    </row>
    <row r="58" spans="1:1" x14ac:dyDescent="0.3">
      <c r="A58" s="20">
        <v>27</v>
      </c>
    </row>
    <row r="59" spans="1:1" x14ac:dyDescent="0.3">
      <c r="A59" s="20">
        <v>35</v>
      </c>
    </row>
    <row r="60" spans="1:1" x14ac:dyDescent="0.3">
      <c r="A60" s="20">
        <v>30</v>
      </c>
    </row>
    <row r="61" spans="1:1" x14ac:dyDescent="0.3">
      <c r="A61" s="20">
        <v>43</v>
      </c>
    </row>
    <row r="62" spans="1:1" x14ac:dyDescent="0.3">
      <c r="A62" s="20">
        <v>29</v>
      </c>
    </row>
    <row r="63" spans="1:1" x14ac:dyDescent="0.3">
      <c r="A63" s="20">
        <v>32</v>
      </c>
    </row>
    <row r="64" spans="1:1" x14ac:dyDescent="0.3">
      <c r="A64" s="20">
        <v>36</v>
      </c>
    </row>
    <row r="65" spans="1:1" x14ac:dyDescent="0.3">
      <c r="A65" s="20">
        <v>31</v>
      </c>
    </row>
    <row r="66" spans="1:1" x14ac:dyDescent="0.3">
      <c r="A66" s="20">
        <v>40</v>
      </c>
    </row>
    <row r="67" spans="1:1" x14ac:dyDescent="0.3">
      <c r="A67" s="20">
        <v>38</v>
      </c>
    </row>
    <row r="68" spans="1:1" x14ac:dyDescent="0.3">
      <c r="A68" s="20">
        <v>44</v>
      </c>
    </row>
    <row r="69" spans="1:1" x14ac:dyDescent="0.3">
      <c r="A69" s="20">
        <v>37</v>
      </c>
    </row>
    <row r="70" spans="1:1" x14ac:dyDescent="0.3">
      <c r="A70" s="20">
        <v>33</v>
      </c>
    </row>
    <row r="71" spans="1:1" x14ac:dyDescent="0.3">
      <c r="A71" s="20">
        <v>35</v>
      </c>
    </row>
    <row r="72" spans="1:1" x14ac:dyDescent="0.3">
      <c r="A72" s="20">
        <v>41</v>
      </c>
    </row>
    <row r="73" spans="1:1" x14ac:dyDescent="0.3">
      <c r="A73" s="20">
        <v>30</v>
      </c>
    </row>
    <row r="74" spans="1:1" x14ac:dyDescent="0.3">
      <c r="A74" s="20">
        <v>31</v>
      </c>
    </row>
    <row r="75" spans="1:1" x14ac:dyDescent="0.3">
      <c r="A75" s="20">
        <v>39</v>
      </c>
    </row>
    <row r="76" spans="1:1" x14ac:dyDescent="0.3">
      <c r="A76" s="20">
        <v>28</v>
      </c>
    </row>
    <row r="77" spans="1:1" x14ac:dyDescent="0.3">
      <c r="A77" s="20">
        <v>45</v>
      </c>
    </row>
    <row r="78" spans="1:1" x14ac:dyDescent="0.3">
      <c r="A78" s="20">
        <v>29</v>
      </c>
    </row>
    <row r="79" spans="1:1" x14ac:dyDescent="0.3">
      <c r="A79" s="20">
        <v>33</v>
      </c>
    </row>
    <row r="80" spans="1:1" x14ac:dyDescent="0.3">
      <c r="A80" s="20">
        <v>38</v>
      </c>
    </row>
    <row r="81" spans="1:1" x14ac:dyDescent="0.3">
      <c r="A81" s="20">
        <v>34</v>
      </c>
    </row>
    <row r="82" spans="1:1" x14ac:dyDescent="0.3">
      <c r="A82" s="20">
        <v>32</v>
      </c>
    </row>
    <row r="83" spans="1:1" x14ac:dyDescent="0.3">
      <c r="A83" s="20">
        <v>35</v>
      </c>
    </row>
    <row r="84" spans="1:1" x14ac:dyDescent="0.3">
      <c r="A84" s="20">
        <v>31</v>
      </c>
    </row>
    <row r="85" spans="1:1" x14ac:dyDescent="0.3">
      <c r="A85" s="20">
        <v>40</v>
      </c>
    </row>
    <row r="86" spans="1:1" x14ac:dyDescent="0.3">
      <c r="A86" s="20">
        <v>36</v>
      </c>
    </row>
    <row r="87" spans="1:1" x14ac:dyDescent="0.3">
      <c r="A87" s="20">
        <v>39</v>
      </c>
    </row>
    <row r="88" spans="1:1" x14ac:dyDescent="0.3">
      <c r="A88" s="20">
        <v>27</v>
      </c>
    </row>
    <row r="89" spans="1:1" x14ac:dyDescent="0.3">
      <c r="A89" s="20">
        <v>35</v>
      </c>
    </row>
    <row r="90" spans="1:1" x14ac:dyDescent="0.3">
      <c r="A90" s="20">
        <v>30</v>
      </c>
    </row>
    <row r="91" spans="1:1" x14ac:dyDescent="0.3">
      <c r="A91" s="20">
        <v>43</v>
      </c>
    </row>
    <row r="92" spans="1:1" x14ac:dyDescent="0.3">
      <c r="A92" s="20">
        <v>29</v>
      </c>
    </row>
    <row r="93" spans="1:1" x14ac:dyDescent="0.3">
      <c r="A93" s="20">
        <v>32</v>
      </c>
    </row>
    <row r="94" spans="1:1" x14ac:dyDescent="0.3">
      <c r="A94" s="20">
        <v>36</v>
      </c>
    </row>
    <row r="95" spans="1:1" x14ac:dyDescent="0.3">
      <c r="A95" s="20">
        <v>31</v>
      </c>
    </row>
    <row r="96" spans="1:1" x14ac:dyDescent="0.3">
      <c r="A96" s="20">
        <v>40</v>
      </c>
    </row>
    <row r="97" spans="1:8" x14ac:dyDescent="0.3">
      <c r="A97" s="20">
        <v>38</v>
      </c>
    </row>
    <row r="98" spans="1:8" x14ac:dyDescent="0.3">
      <c r="A98" s="20">
        <v>44</v>
      </c>
    </row>
    <row r="99" spans="1:8" x14ac:dyDescent="0.3">
      <c r="A99" s="20">
        <v>37</v>
      </c>
    </row>
    <row r="100" spans="1:8" x14ac:dyDescent="0.3">
      <c r="A100" s="20">
        <v>33</v>
      </c>
    </row>
    <row r="101" spans="1:8" x14ac:dyDescent="0.3">
      <c r="A101" s="20">
        <v>35</v>
      </c>
    </row>
    <row r="102" spans="1:8" x14ac:dyDescent="0.3">
      <c r="A102" s="20">
        <v>41</v>
      </c>
    </row>
    <row r="103" spans="1:8" x14ac:dyDescent="0.3">
      <c r="A103" s="20">
        <v>30</v>
      </c>
    </row>
    <row r="104" spans="1:8" x14ac:dyDescent="0.3">
      <c r="A104" s="20">
        <v>31</v>
      </c>
    </row>
    <row r="105" spans="1:8" x14ac:dyDescent="0.3">
      <c r="A105" s="20">
        <v>39</v>
      </c>
    </row>
    <row r="106" spans="1:8" x14ac:dyDescent="0.3">
      <c r="A106" s="20">
        <v>28</v>
      </c>
    </row>
    <row r="110" spans="1:8" ht="14.4" customHeight="1" x14ac:dyDescent="0.3">
      <c r="A110" s="75" t="s">
        <v>272</v>
      </c>
      <c r="B110" s="75"/>
      <c r="C110" s="75"/>
      <c r="D110" s="75"/>
      <c r="E110" s="75"/>
      <c r="F110" s="75"/>
      <c r="G110" s="75"/>
      <c r="H110" s="75"/>
    </row>
    <row r="111" spans="1:8" ht="14.4" customHeight="1" x14ac:dyDescent="0.3">
      <c r="A111" s="75"/>
      <c r="B111" s="75"/>
      <c r="C111" s="75"/>
      <c r="D111" s="75"/>
      <c r="E111" s="75"/>
      <c r="F111" s="75"/>
      <c r="G111" s="75"/>
      <c r="H111" s="75"/>
    </row>
    <row r="112" spans="1:8" ht="14.4" customHeight="1" x14ac:dyDescent="0.3">
      <c r="A112" s="75"/>
      <c r="B112" s="75"/>
      <c r="C112" s="75"/>
      <c r="D112" s="75"/>
      <c r="E112" s="75"/>
      <c r="F112" s="75"/>
      <c r="G112" s="75"/>
      <c r="H112" s="75"/>
    </row>
    <row r="113" spans="1:17" x14ac:dyDescent="0.3">
      <c r="A113" s="75"/>
      <c r="B113" s="75"/>
      <c r="C113" s="75"/>
      <c r="D113" s="75"/>
      <c r="E113" s="75"/>
      <c r="F113" s="75"/>
      <c r="G113" s="75"/>
      <c r="H113" s="75"/>
    </row>
    <row r="114" spans="1:17" x14ac:dyDescent="0.3">
      <c r="A114" s="20" t="s">
        <v>108</v>
      </c>
      <c r="B114" s="20" t="s">
        <v>97</v>
      </c>
    </row>
    <row r="115" spans="1:17" x14ac:dyDescent="0.3">
      <c r="A115" s="20">
        <v>56</v>
      </c>
      <c r="B115" s="20">
        <v>56</v>
      </c>
    </row>
    <row r="116" spans="1:17" x14ac:dyDescent="0.3">
      <c r="A116" s="20">
        <v>40</v>
      </c>
      <c r="B116" s="20">
        <v>40</v>
      </c>
      <c r="D116" s="21" t="s">
        <v>23</v>
      </c>
      <c r="F116" s="21" t="s">
        <v>20</v>
      </c>
    </row>
    <row r="117" spans="1:17" x14ac:dyDescent="0.3">
      <c r="A117" s="20">
        <v>28</v>
      </c>
      <c r="B117" s="20">
        <v>28</v>
      </c>
      <c r="D117" s="22">
        <f>_xlfn.MODE.SNGL(A115:A164)</f>
        <v>40</v>
      </c>
      <c r="F117" s="22">
        <f>MEDIAN(A115:A164)</f>
        <v>50</v>
      </c>
    </row>
    <row r="118" spans="1:17" x14ac:dyDescent="0.3">
      <c r="A118" s="20">
        <v>73</v>
      </c>
      <c r="B118" s="20">
        <v>73</v>
      </c>
    </row>
    <row r="119" spans="1:17" ht="15" customHeight="1" thickBot="1" x14ac:dyDescent="0.35">
      <c r="A119" s="20">
        <v>52</v>
      </c>
      <c r="B119" s="20">
        <v>52</v>
      </c>
      <c r="J119" s="72" t="s">
        <v>109</v>
      </c>
      <c r="K119" s="72"/>
      <c r="L119" s="72"/>
      <c r="M119" s="72"/>
      <c r="N119" s="72"/>
      <c r="O119" s="72"/>
      <c r="P119" s="72"/>
      <c r="Q119" s="72"/>
    </row>
    <row r="120" spans="1:17" x14ac:dyDescent="0.3">
      <c r="A120" s="20">
        <v>61</v>
      </c>
      <c r="B120" s="20">
        <v>61</v>
      </c>
      <c r="D120" s="9" t="s">
        <v>108</v>
      </c>
      <c r="E120" s="9"/>
      <c r="G120" s="25" t="s">
        <v>97</v>
      </c>
      <c r="H120" s="27" t="s">
        <v>99</v>
      </c>
      <c r="J120" s="72"/>
      <c r="K120" s="72"/>
      <c r="L120" s="72"/>
      <c r="M120" s="72"/>
      <c r="N120" s="72"/>
      <c r="O120" s="72"/>
      <c r="P120" s="72"/>
      <c r="Q120" s="72"/>
    </row>
    <row r="121" spans="1:17" x14ac:dyDescent="0.3">
      <c r="A121" s="20">
        <v>35</v>
      </c>
      <c r="B121" s="20">
        <v>35</v>
      </c>
      <c r="G121" s="23">
        <v>28</v>
      </c>
      <c r="H121" s="24">
        <v>1</v>
      </c>
      <c r="J121" s="74" t="s">
        <v>101</v>
      </c>
      <c r="K121" s="74"/>
      <c r="L121" s="74"/>
      <c r="M121" s="74"/>
      <c r="N121" s="74"/>
      <c r="O121" s="74"/>
      <c r="P121" s="74"/>
      <c r="Q121" s="74"/>
    </row>
    <row r="122" spans="1:17" x14ac:dyDescent="0.3">
      <c r="A122" s="20">
        <v>40</v>
      </c>
      <c r="B122" s="20">
        <v>47</v>
      </c>
      <c r="D122" t="s">
        <v>3</v>
      </c>
      <c r="E122">
        <v>50.7</v>
      </c>
      <c r="G122" s="23">
        <v>35</v>
      </c>
      <c r="H122" s="24">
        <v>1</v>
      </c>
    </row>
    <row r="123" spans="1:17" x14ac:dyDescent="0.3">
      <c r="A123" s="20">
        <v>47</v>
      </c>
      <c r="B123" s="20">
        <v>65</v>
      </c>
      <c r="D123" t="s">
        <v>4</v>
      </c>
      <c r="E123">
        <v>1.3959854978487711</v>
      </c>
      <c r="G123" s="23">
        <v>36</v>
      </c>
      <c r="H123" s="24">
        <v>1</v>
      </c>
      <c r="J123" s="73" t="s">
        <v>110</v>
      </c>
      <c r="K123" s="73"/>
      <c r="L123" s="73"/>
      <c r="M123" s="73"/>
      <c r="N123" s="73"/>
      <c r="O123" s="73"/>
      <c r="P123" s="73"/>
      <c r="Q123" s="73"/>
    </row>
    <row r="124" spans="1:17" x14ac:dyDescent="0.3">
      <c r="A124" s="20">
        <v>65</v>
      </c>
      <c r="B124" s="20">
        <v>44</v>
      </c>
      <c r="D124" s="23" t="s">
        <v>5</v>
      </c>
      <c r="E124" s="24">
        <v>50</v>
      </c>
      <c r="G124" s="23">
        <v>38</v>
      </c>
      <c r="H124" s="24">
        <v>1</v>
      </c>
      <c r="J124" s="74" t="s">
        <v>115</v>
      </c>
      <c r="K124" s="74"/>
      <c r="L124" s="74"/>
      <c r="M124" s="74"/>
      <c r="N124" s="74"/>
      <c r="O124" s="74"/>
      <c r="P124" s="74"/>
      <c r="Q124" s="74"/>
    </row>
    <row r="125" spans="1:17" x14ac:dyDescent="0.3">
      <c r="A125" s="20">
        <v>52</v>
      </c>
      <c r="B125" s="20">
        <v>38</v>
      </c>
      <c r="D125" s="23" t="s">
        <v>6</v>
      </c>
      <c r="E125" s="24">
        <v>40</v>
      </c>
      <c r="G125" s="23">
        <v>39</v>
      </c>
      <c r="H125" s="24">
        <v>2</v>
      </c>
    </row>
    <row r="126" spans="1:17" x14ac:dyDescent="0.3">
      <c r="A126" s="20">
        <v>44</v>
      </c>
      <c r="B126" s="20">
        <v>60</v>
      </c>
      <c r="D126" t="s">
        <v>7</v>
      </c>
      <c r="E126">
        <v>9.8711081196694472</v>
      </c>
      <c r="G126" s="23">
        <v>40</v>
      </c>
      <c r="H126" s="24">
        <v>3</v>
      </c>
      <c r="J126" s="73" t="s">
        <v>111</v>
      </c>
      <c r="K126" s="73"/>
      <c r="L126" s="73"/>
      <c r="M126" s="73"/>
      <c r="N126" s="73"/>
      <c r="O126" s="73"/>
      <c r="P126" s="73"/>
      <c r="Q126" s="73"/>
    </row>
    <row r="127" spans="1:17" x14ac:dyDescent="0.3">
      <c r="A127" s="20">
        <v>38</v>
      </c>
      <c r="B127" s="20">
        <v>36</v>
      </c>
      <c r="D127" t="s">
        <v>8</v>
      </c>
      <c r="E127">
        <v>97.438775510204081</v>
      </c>
      <c r="G127" s="23">
        <v>41</v>
      </c>
      <c r="H127" s="24">
        <v>2</v>
      </c>
      <c r="J127" s="74" t="s">
        <v>114</v>
      </c>
      <c r="K127" s="74"/>
      <c r="L127" s="74"/>
      <c r="M127" s="74"/>
      <c r="N127" s="74"/>
      <c r="O127" s="74"/>
      <c r="P127" s="74"/>
      <c r="Q127" s="74"/>
    </row>
    <row r="128" spans="1:17" x14ac:dyDescent="0.3">
      <c r="A128" s="20">
        <v>60</v>
      </c>
      <c r="B128" s="20">
        <v>49</v>
      </c>
      <c r="D128" t="s">
        <v>9</v>
      </c>
      <c r="E128">
        <v>-0.58897234451789293</v>
      </c>
      <c r="G128" s="23">
        <v>42</v>
      </c>
      <c r="H128" s="24">
        <v>2</v>
      </c>
    </row>
    <row r="129" spans="1:17" x14ac:dyDescent="0.3">
      <c r="A129" s="20">
        <v>56</v>
      </c>
      <c r="B129" s="20">
        <v>68</v>
      </c>
      <c r="D129" t="s">
        <v>10</v>
      </c>
      <c r="E129">
        <v>5.661250416565785E-2</v>
      </c>
      <c r="G129" s="23">
        <v>43</v>
      </c>
      <c r="H129" s="24">
        <v>1</v>
      </c>
      <c r="J129" s="73" t="s">
        <v>112</v>
      </c>
      <c r="K129" s="73"/>
      <c r="L129" s="73"/>
      <c r="M129" s="73"/>
      <c r="N129" s="73"/>
      <c r="O129" s="73"/>
      <c r="P129" s="73"/>
      <c r="Q129" s="73"/>
    </row>
    <row r="130" spans="1:17" x14ac:dyDescent="0.3">
      <c r="A130" s="20">
        <v>40</v>
      </c>
      <c r="B130" s="20">
        <v>57</v>
      </c>
      <c r="D130" s="23" t="s">
        <v>11</v>
      </c>
      <c r="E130" s="24">
        <v>45</v>
      </c>
      <c r="G130" s="23">
        <v>44</v>
      </c>
      <c r="H130" s="24">
        <v>1</v>
      </c>
      <c r="J130" s="74" t="s">
        <v>113</v>
      </c>
      <c r="K130" s="74"/>
      <c r="L130" s="74"/>
      <c r="M130" s="74"/>
      <c r="N130" s="74"/>
      <c r="O130" s="74"/>
      <c r="P130" s="74"/>
      <c r="Q130" s="74"/>
    </row>
    <row r="131" spans="1:17" x14ac:dyDescent="0.3">
      <c r="A131" s="20">
        <v>36</v>
      </c>
      <c r="B131" s="20">
        <v>63</v>
      </c>
      <c r="D131" t="s">
        <v>12</v>
      </c>
      <c r="E131">
        <v>28</v>
      </c>
      <c r="G131" s="23">
        <v>45</v>
      </c>
      <c r="H131" s="24">
        <v>2</v>
      </c>
    </row>
    <row r="132" spans="1:17" x14ac:dyDescent="0.3">
      <c r="A132" s="20">
        <v>49</v>
      </c>
      <c r="B132" s="20">
        <v>41</v>
      </c>
      <c r="D132" t="s">
        <v>13</v>
      </c>
      <c r="E132">
        <v>73</v>
      </c>
      <c r="G132" s="23">
        <v>47</v>
      </c>
      <c r="H132" s="24">
        <v>3</v>
      </c>
    </row>
    <row r="133" spans="1:17" x14ac:dyDescent="0.3">
      <c r="A133" s="20">
        <v>68</v>
      </c>
      <c r="B133" s="20">
        <v>48</v>
      </c>
      <c r="D133" t="s">
        <v>14</v>
      </c>
      <c r="E133">
        <v>2535</v>
      </c>
      <c r="G133" s="23">
        <v>48</v>
      </c>
      <c r="H133" s="24">
        <v>2</v>
      </c>
    </row>
    <row r="134" spans="1:17" ht="15" thickBot="1" x14ac:dyDescent="0.35">
      <c r="A134" s="20">
        <v>57</v>
      </c>
      <c r="B134" s="20">
        <v>55</v>
      </c>
      <c r="D134" s="3" t="s">
        <v>15</v>
      </c>
      <c r="E134" s="3">
        <v>50</v>
      </c>
      <c r="G134" s="23">
        <v>49</v>
      </c>
      <c r="H134" s="24">
        <v>3</v>
      </c>
    </row>
    <row r="135" spans="1:17" x14ac:dyDescent="0.3">
      <c r="A135" s="20">
        <v>52</v>
      </c>
      <c r="B135" s="20">
        <v>42</v>
      </c>
      <c r="G135" s="23">
        <v>51</v>
      </c>
      <c r="H135" s="24">
        <v>2</v>
      </c>
    </row>
    <row r="136" spans="1:17" x14ac:dyDescent="0.3">
      <c r="A136" s="20">
        <v>63</v>
      </c>
      <c r="B136" s="20">
        <v>39</v>
      </c>
      <c r="G136" s="23">
        <v>52</v>
      </c>
      <c r="H136" s="24">
        <v>3</v>
      </c>
    </row>
    <row r="137" spans="1:17" x14ac:dyDescent="0.3">
      <c r="A137" s="20">
        <v>41</v>
      </c>
      <c r="B137" s="20">
        <v>58</v>
      </c>
      <c r="G137" s="23">
        <v>55</v>
      </c>
      <c r="H137" s="24">
        <v>2</v>
      </c>
    </row>
    <row r="138" spans="1:17" x14ac:dyDescent="0.3">
      <c r="A138" s="20">
        <v>48</v>
      </c>
      <c r="B138" s="20">
        <v>62</v>
      </c>
      <c r="G138" s="23">
        <v>56</v>
      </c>
      <c r="H138" s="24">
        <v>2</v>
      </c>
    </row>
    <row r="139" spans="1:17" x14ac:dyDescent="0.3">
      <c r="A139" s="20">
        <v>55</v>
      </c>
      <c r="B139" s="20">
        <v>59</v>
      </c>
      <c r="G139" s="23">
        <v>57</v>
      </c>
      <c r="H139" s="24">
        <v>1</v>
      </c>
    </row>
    <row r="140" spans="1:17" x14ac:dyDescent="0.3">
      <c r="A140" s="20">
        <v>42</v>
      </c>
      <c r="B140" s="20">
        <v>45</v>
      </c>
      <c r="G140" s="23">
        <v>58</v>
      </c>
      <c r="H140" s="24">
        <v>3</v>
      </c>
    </row>
    <row r="141" spans="1:17" x14ac:dyDescent="0.3">
      <c r="A141" s="20">
        <v>39</v>
      </c>
      <c r="B141" s="20">
        <v>51</v>
      </c>
      <c r="G141" s="23">
        <v>59</v>
      </c>
      <c r="H141" s="24">
        <v>2</v>
      </c>
    </row>
    <row r="142" spans="1:17" x14ac:dyDescent="0.3">
      <c r="A142" s="20">
        <v>58</v>
      </c>
      <c r="B142" s="20">
        <v>43</v>
      </c>
      <c r="G142" s="23">
        <v>60</v>
      </c>
      <c r="H142" s="24">
        <v>1</v>
      </c>
    </row>
    <row r="143" spans="1:17" x14ac:dyDescent="0.3">
      <c r="A143" s="20">
        <v>62</v>
      </c>
      <c r="G143" s="23">
        <v>61</v>
      </c>
      <c r="H143" s="24">
        <v>1</v>
      </c>
    </row>
    <row r="144" spans="1:17" x14ac:dyDescent="0.3">
      <c r="A144" s="20">
        <v>49</v>
      </c>
      <c r="G144" s="23">
        <v>62</v>
      </c>
      <c r="H144" s="24">
        <v>2</v>
      </c>
    </row>
    <row r="145" spans="1:8" x14ac:dyDescent="0.3">
      <c r="A145" s="20">
        <v>59</v>
      </c>
      <c r="G145" s="23">
        <v>63</v>
      </c>
      <c r="H145" s="24">
        <v>1</v>
      </c>
    </row>
    <row r="146" spans="1:8" x14ac:dyDescent="0.3">
      <c r="A146" s="20">
        <v>45</v>
      </c>
      <c r="G146" s="23">
        <v>65</v>
      </c>
      <c r="H146" s="24">
        <v>3</v>
      </c>
    </row>
    <row r="147" spans="1:8" x14ac:dyDescent="0.3">
      <c r="A147" s="20">
        <v>47</v>
      </c>
      <c r="G147" s="23">
        <v>68</v>
      </c>
      <c r="H147" s="24">
        <v>1</v>
      </c>
    </row>
    <row r="148" spans="1:8" x14ac:dyDescent="0.3">
      <c r="A148" s="20">
        <v>51</v>
      </c>
      <c r="G148" s="23">
        <v>73</v>
      </c>
      <c r="H148" s="24">
        <v>1</v>
      </c>
    </row>
    <row r="149" spans="1:8" ht="15" thickBot="1" x14ac:dyDescent="0.35">
      <c r="A149" s="20">
        <v>65</v>
      </c>
      <c r="G149" s="26" t="s">
        <v>98</v>
      </c>
      <c r="H149" s="28">
        <v>0</v>
      </c>
    </row>
    <row r="150" spans="1:8" x14ac:dyDescent="0.3">
      <c r="A150" s="20">
        <v>41</v>
      </c>
    </row>
    <row r="151" spans="1:8" x14ac:dyDescent="0.3">
      <c r="A151" s="20">
        <v>48</v>
      </c>
    </row>
    <row r="152" spans="1:8" x14ac:dyDescent="0.3">
      <c r="A152" s="20">
        <v>55</v>
      </c>
    </row>
    <row r="153" spans="1:8" x14ac:dyDescent="0.3">
      <c r="A153" s="20">
        <v>42</v>
      </c>
    </row>
    <row r="154" spans="1:8" x14ac:dyDescent="0.3">
      <c r="A154" s="20">
        <v>39</v>
      </c>
    </row>
    <row r="155" spans="1:8" x14ac:dyDescent="0.3">
      <c r="A155" s="20">
        <v>58</v>
      </c>
    </row>
    <row r="156" spans="1:8" x14ac:dyDescent="0.3">
      <c r="A156" s="20">
        <v>62</v>
      </c>
    </row>
    <row r="157" spans="1:8" x14ac:dyDescent="0.3">
      <c r="A157" s="20">
        <v>49</v>
      </c>
    </row>
    <row r="158" spans="1:8" x14ac:dyDescent="0.3">
      <c r="A158" s="20">
        <v>59</v>
      </c>
    </row>
    <row r="159" spans="1:8" x14ac:dyDescent="0.3">
      <c r="A159" s="20">
        <v>45</v>
      </c>
    </row>
    <row r="160" spans="1:8" x14ac:dyDescent="0.3">
      <c r="A160" s="20">
        <v>47</v>
      </c>
    </row>
    <row r="161" spans="1:17" x14ac:dyDescent="0.3">
      <c r="A161" s="20">
        <v>51</v>
      </c>
    </row>
    <row r="162" spans="1:17" x14ac:dyDescent="0.3">
      <c r="A162" s="20">
        <v>65</v>
      </c>
    </row>
    <row r="163" spans="1:17" x14ac:dyDescent="0.3">
      <c r="A163" s="20">
        <v>43</v>
      </c>
    </row>
    <row r="164" spans="1:17" x14ac:dyDescent="0.3">
      <c r="A164" s="20">
        <v>58</v>
      </c>
    </row>
    <row r="168" spans="1:17" ht="14.4" customHeight="1" x14ac:dyDescent="0.3">
      <c r="A168" s="75" t="s">
        <v>116</v>
      </c>
      <c r="B168" s="75"/>
      <c r="C168" s="75"/>
      <c r="D168" s="75"/>
      <c r="E168" s="75"/>
      <c r="F168" s="75"/>
      <c r="G168" s="75"/>
      <c r="H168" s="75"/>
    </row>
    <row r="169" spans="1:17" x14ac:dyDescent="0.3">
      <c r="A169" s="75"/>
      <c r="B169" s="75"/>
      <c r="C169" s="75"/>
      <c r="D169" s="75"/>
      <c r="E169" s="75"/>
      <c r="F169" s="75"/>
      <c r="G169" s="75"/>
      <c r="H169" s="75"/>
    </row>
    <row r="170" spans="1:17" x14ac:dyDescent="0.3">
      <c r="A170" s="58"/>
      <c r="B170" s="58"/>
      <c r="C170" s="58"/>
      <c r="D170" s="58"/>
      <c r="E170" s="58"/>
      <c r="F170" s="58"/>
      <c r="G170" s="58"/>
      <c r="H170" s="58"/>
    </row>
    <row r="171" spans="1:17" x14ac:dyDescent="0.3">
      <c r="A171" s="58"/>
      <c r="B171" s="58"/>
      <c r="C171" s="58"/>
      <c r="D171" s="58"/>
      <c r="E171" s="58"/>
      <c r="F171" s="58"/>
      <c r="G171" s="58"/>
      <c r="H171" s="58"/>
    </row>
    <row r="173" spans="1:17" x14ac:dyDescent="0.3">
      <c r="A173" s="20" t="s">
        <v>117</v>
      </c>
      <c r="B173" s="20" t="s">
        <v>118</v>
      </c>
      <c r="C173" s="20" t="s">
        <v>126</v>
      </c>
    </row>
    <row r="174" spans="1:17" ht="15" thickBot="1" x14ac:dyDescent="0.35">
      <c r="A174" s="20" t="s">
        <v>119</v>
      </c>
      <c r="B174" s="20">
        <v>30</v>
      </c>
      <c r="C174" s="20">
        <v>10</v>
      </c>
      <c r="J174" s="73" t="s">
        <v>128</v>
      </c>
      <c r="K174" s="73"/>
      <c r="L174" s="73"/>
      <c r="M174" s="73"/>
      <c r="N174" s="73"/>
      <c r="O174" s="73"/>
      <c r="P174" s="73"/>
      <c r="Q174" s="73"/>
    </row>
    <row r="175" spans="1:17" x14ac:dyDescent="0.3">
      <c r="A175" s="20" t="s">
        <v>120</v>
      </c>
      <c r="B175" s="20">
        <v>40</v>
      </c>
      <c r="C175" s="20">
        <v>20</v>
      </c>
      <c r="E175" s="25" t="s">
        <v>126</v>
      </c>
      <c r="F175" s="27" t="s">
        <v>99</v>
      </c>
      <c r="G175" s="31" t="s">
        <v>127</v>
      </c>
      <c r="J175" s="74" t="s">
        <v>129</v>
      </c>
      <c r="K175" s="74"/>
      <c r="L175" s="74"/>
      <c r="M175" s="74"/>
      <c r="N175" s="74"/>
      <c r="O175" s="74"/>
      <c r="P175" s="74"/>
      <c r="Q175" s="74"/>
    </row>
    <row r="176" spans="1:17" x14ac:dyDescent="0.3">
      <c r="A176" s="20" t="s">
        <v>121</v>
      </c>
      <c r="B176" s="20">
        <v>20</v>
      </c>
      <c r="C176" s="20">
        <v>30</v>
      </c>
      <c r="E176" s="23">
        <v>10</v>
      </c>
      <c r="F176" s="24">
        <v>1</v>
      </c>
      <c r="G176" s="32">
        <v>0.14285714285714285</v>
      </c>
    </row>
    <row r="177" spans="1:17" x14ac:dyDescent="0.3">
      <c r="A177" s="20" t="s">
        <v>122</v>
      </c>
      <c r="B177" s="20">
        <v>10</v>
      </c>
      <c r="C177" s="20">
        <v>40</v>
      </c>
      <c r="E177" s="23">
        <v>20</v>
      </c>
      <c r="F177" s="24">
        <v>1</v>
      </c>
      <c r="G177" s="32">
        <v>0.2857142857142857</v>
      </c>
      <c r="J177" s="73" t="s">
        <v>130</v>
      </c>
      <c r="K177" s="73"/>
      <c r="L177" s="73"/>
      <c r="M177" s="73"/>
      <c r="N177" s="73"/>
      <c r="O177" s="73"/>
      <c r="P177" s="73"/>
      <c r="Q177" s="73"/>
    </row>
    <row r="178" spans="1:17" x14ac:dyDescent="0.3">
      <c r="A178" s="20" t="s">
        <v>123</v>
      </c>
      <c r="B178" s="20">
        <v>45</v>
      </c>
      <c r="E178" s="23">
        <v>30</v>
      </c>
      <c r="F178" s="24">
        <v>3</v>
      </c>
      <c r="G178" s="32">
        <v>0.7142857142857143</v>
      </c>
      <c r="J178" s="74" t="s">
        <v>131</v>
      </c>
      <c r="K178" s="74"/>
      <c r="L178" s="74"/>
      <c r="M178" s="74"/>
      <c r="N178" s="74"/>
      <c r="O178" s="74"/>
      <c r="P178" s="74"/>
      <c r="Q178" s="74"/>
    </row>
    <row r="179" spans="1:17" x14ac:dyDescent="0.3">
      <c r="A179" s="20" t="s">
        <v>124</v>
      </c>
      <c r="B179" s="20">
        <v>25</v>
      </c>
      <c r="E179" s="23">
        <v>40</v>
      </c>
      <c r="F179" s="24">
        <v>1</v>
      </c>
      <c r="G179" s="32">
        <v>0.8571428571428571</v>
      </c>
    </row>
    <row r="180" spans="1:17" ht="15" thickBot="1" x14ac:dyDescent="0.35">
      <c r="A180" s="20" t="s">
        <v>125</v>
      </c>
      <c r="B180" s="20">
        <v>30</v>
      </c>
      <c r="E180" s="26" t="s">
        <v>98</v>
      </c>
      <c r="F180" s="28">
        <v>1</v>
      </c>
      <c r="G180" s="33">
        <v>1</v>
      </c>
      <c r="J180" s="73" t="s">
        <v>132</v>
      </c>
      <c r="K180" s="73"/>
      <c r="L180" s="73"/>
      <c r="M180" s="73"/>
      <c r="N180" s="73"/>
      <c r="O180" s="73"/>
      <c r="P180" s="73"/>
      <c r="Q180" s="73"/>
    </row>
    <row r="181" spans="1:17" x14ac:dyDescent="0.3">
      <c r="J181" s="74" t="s">
        <v>101</v>
      </c>
      <c r="K181" s="74"/>
      <c r="L181" s="74"/>
      <c r="M181" s="74"/>
      <c r="N181" s="74"/>
      <c r="O181" s="74"/>
      <c r="P181" s="74"/>
      <c r="Q181" s="74"/>
    </row>
    <row r="201" spans="1:17" ht="14.4" customHeight="1" x14ac:dyDescent="0.3">
      <c r="A201" s="75" t="s">
        <v>133</v>
      </c>
      <c r="B201" s="75"/>
      <c r="C201" s="75"/>
      <c r="D201" s="75"/>
      <c r="E201" s="75"/>
      <c r="F201" s="75"/>
      <c r="G201" s="75"/>
      <c r="H201" s="75"/>
    </row>
    <row r="202" spans="1:17" x14ac:dyDescent="0.3">
      <c r="A202" s="75"/>
      <c r="B202" s="75"/>
      <c r="C202" s="75"/>
      <c r="D202" s="75"/>
      <c r="E202" s="75"/>
      <c r="F202" s="75"/>
      <c r="G202" s="75"/>
      <c r="H202" s="75"/>
    </row>
    <row r="203" spans="1:17" x14ac:dyDescent="0.3">
      <c r="A203" s="75"/>
      <c r="B203" s="75"/>
      <c r="C203" s="75"/>
      <c r="D203" s="75"/>
      <c r="E203" s="75"/>
      <c r="F203" s="75"/>
      <c r="G203" s="75"/>
      <c r="H203" s="75"/>
    </row>
    <row r="204" spans="1:17" x14ac:dyDescent="0.3">
      <c r="A204" s="75"/>
      <c r="B204" s="75"/>
      <c r="C204" s="75"/>
      <c r="D204" s="75"/>
      <c r="E204" s="75"/>
      <c r="F204" s="75"/>
      <c r="G204" s="75"/>
      <c r="H204" s="75"/>
    </row>
    <row r="206" spans="1:17" x14ac:dyDescent="0.3">
      <c r="A206" s="20" t="s">
        <v>76</v>
      </c>
      <c r="B206" s="20" t="s">
        <v>97</v>
      </c>
      <c r="D206" s="21" t="s">
        <v>23</v>
      </c>
    </row>
    <row r="207" spans="1:17" x14ac:dyDescent="0.3">
      <c r="A207" s="20">
        <v>4</v>
      </c>
      <c r="B207" s="20">
        <v>1</v>
      </c>
      <c r="D207" s="22">
        <f>_xlfn.MODE.SNGL(A207:A306)</f>
        <v>4</v>
      </c>
    </row>
    <row r="208" spans="1:17" x14ac:dyDescent="0.3">
      <c r="A208" s="20">
        <v>5</v>
      </c>
      <c r="B208" s="20">
        <v>2</v>
      </c>
      <c r="J208" s="73" t="s">
        <v>134</v>
      </c>
      <c r="K208" s="73"/>
      <c r="L208" s="73"/>
      <c r="M208" s="73"/>
      <c r="N208" s="73"/>
      <c r="O208" s="73"/>
      <c r="P208" s="73"/>
      <c r="Q208" s="73"/>
    </row>
    <row r="209" spans="1:17" ht="15" thickBot="1" x14ac:dyDescent="0.35">
      <c r="A209" s="20">
        <v>3</v>
      </c>
      <c r="B209" s="20">
        <v>3</v>
      </c>
      <c r="J209" s="74" t="s">
        <v>135</v>
      </c>
      <c r="K209" s="74"/>
      <c r="L209" s="74"/>
      <c r="M209" s="74"/>
      <c r="N209" s="74"/>
      <c r="O209" s="74"/>
      <c r="P209" s="74"/>
      <c r="Q209" s="74"/>
    </row>
    <row r="210" spans="1:17" x14ac:dyDescent="0.3">
      <c r="A210" s="20">
        <v>4</v>
      </c>
      <c r="B210" s="20">
        <v>4</v>
      </c>
      <c r="D210" s="25" t="s">
        <v>97</v>
      </c>
      <c r="E210" s="27" t="s">
        <v>99</v>
      </c>
      <c r="F210" s="25" t="s">
        <v>97</v>
      </c>
      <c r="G210" s="27" t="s">
        <v>99</v>
      </c>
    </row>
    <row r="211" spans="1:17" x14ac:dyDescent="0.3">
      <c r="A211" s="20">
        <v>4</v>
      </c>
      <c r="B211" s="20">
        <v>5</v>
      </c>
      <c r="D211" s="23">
        <v>1</v>
      </c>
      <c r="E211" s="24">
        <v>0</v>
      </c>
      <c r="F211" s="23">
        <v>4</v>
      </c>
      <c r="G211" s="24">
        <v>39</v>
      </c>
      <c r="J211" s="73" t="s">
        <v>136</v>
      </c>
      <c r="K211" s="73"/>
      <c r="L211" s="73"/>
      <c r="M211" s="73"/>
      <c r="N211" s="73"/>
      <c r="O211" s="73"/>
      <c r="P211" s="73"/>
      <c r="Q211" s="73"/>
    </row>
    <row r="212" spans="1:17" x14ac:dyDescent="0.3">
      <c r="A212" s="20">
        <v>3</v>
      </c>
      <c r="D212" s="23">
        <v>2</v>
      </c>
      <c r="E212" s="24">
        <v>8</v>
      </c>
      <c r="F212" s="23">
        <v>3</v>
      </c>
      <c r="G212" s="24">
        <v>30</v>
      </c>
      <c r="J212" s="74" t="s">
        <v>137</v>
      </c>
      <c r="K212" s="74"/>
      <c r="L212" s="74"/>
      <c r="M212" s="74"/>
      <c r="N212" s="74"/>
      <c r="O212" s="74"/>
      <c r="P212" s="74"/>
      <c r="Q212" s="74"/>
    </row>
    <row r="213" spans="1:17" x14ac:dyDescent="0.3">
      <c r="A213" s="20">
        <v>2</v>
      </c>
      <c r="D213" s="23">
        <v>3</v>
      </c>
      <c r="E213" s="24">
        <v>30</v>
      </c>
      <c r="F213" s="23">
        <v>5</v>
      </c>
      <c r="G213" s="24">
        <v>23</v>
      </c>
    </row>
    <row r="214" spans="1:17" x14ac:dyDescent="0.3">
      <c r="A214" s="20">
        <v>5</v>
      </c>
      <c r="D214" s="23">
        <v>4</v>
      </c>
      <c r="E214" s="24">
        <v>39</v>
      </c>
      <c r="F214" s="23">
        <v>2</v>
      </c>
      <c r="G214" s="24">
        <v>8</v>
      </c>
      <c r="J214" s="73" t="s">
        <v>138</v>
      </c>
      <c r="K214" s="73"/>
      <c r="L214" s="73"/>
      <c r="M214" s="73"/>
      <c r="N214" s="73"/>
      <c r="O214" s="73"/>
      <c r="P214" s="73"/>
      <c r="Q214" s="73"/>
    </row>
    <row r="215" spans="1:17" x14ac:dyDescent="0.3">
      <c r="A215" s="20">
        <v>4</v>
      </c>
      <c r="D215" s="23">
        <v>5</v>
      </c>
      <c r="E215" s="24">
        <v>23</v>
      </c>
      <c r="F215" s="23">
        <v>1</v>
      </c>
      <c r="G215" s="24">
        <v>0</v>
      </c>
      <c r="J215" s="74" t="s">
        <v>129</v>
      </c>
      <c r="K215" s="74"/>
      <c r="L215" s="74"/>
      <c r="M215" s="74"/>
      <c r="N215" s="74"/>
      <c r="O215" s="74"/>
      <c r="P215" s="74"/>
      <c r="Q215" s="74"/>
    </row>
    <row r="216" spans="1:17" ht="15" thickBot="1" x14ac:dyDescent="0.35">
      <c r="A216" s="20">
        <v>3</v>
      </c>
      <c r="D216" s="26" t="s">
        <v>98</v>
      </c>
      <c r="E216" s="28">
        <v>0</v>
      </c>
      <c r="F216" s="26" t="s">
        <v>98</v>
      </c>
      <c r="G216" s="28">
        <v>0</v>
      </c>
    </row>
    <row r="217" spans="1:17" x14ac:dyDescent="0.3">
      <c r="A217" s="20">
        <v>5</v>
      </c>
    </row>
    <row r="218" spans="1:17" x14ac:dyDescent="0.3">
      <c r="A218" s="20">
        <v>4</v>
      </c>
    </row>
    <row r="219" spans="1:17" x14ac:dyDescent="0.3">
      <c r="A219" s="20">
        <v>2</v>
      </c>
    </row>
    <row r="220" spans="1:17" x14ac:dyDescent="0.3">
      <c r="A220" s="20">
        <v>3</v>
      </c>
    </row>
    <row r="221" spans="1:17" x14ac:dyDescent="0.3">
      <c r="A221" s="20">
        <v>4</v>
      </c>
    </row>
    <row r="222" spans="1:17" x14ac:dyDescent="0.3">
      <c r="A222" s="20">
        <v>5</v>
      </c>
    </row>
    <row r="223" spans="1:17" x14ac:dyDescent="0.3">
      <c r="A223" s="20">
        <v>3</v>
      </c>
    </row>
    <row r="224" spans="1:17" x14ac:dyDescent="0.3">
      <c r="A224" s="20">
        <v>4</v>
      </c>
    </row>
    <row r="225" spans="1:1" x14ac:dyDescent="0.3">
      <c r="A225" s="20">
        <v>5</v>
      </c>
    </row>
    <row r="226" spans="1:1" x14ac:dyDescent="0.3">
      <c r="A226" s="20">
        <v>3</v>
      </c>
    </row>
    <row r="227" spans="1:1" x14ac:dyDescent="0.3">
      <c r="A227" s="20">
        <v>4</v>
      </c>
    </row>
    <row r="228" spans="1:1" x14ac:dyDescent="0.3">
      <c r="A228" s="20">
        <v>3</v>
      </c>
    </row>
    <row r="229" spans="1:1" x14ac:dyDescent="0.3">
      <c r="A229" s="20">
        <v>2</v>
      </c>
    </row>
    <row r="230" spans="1:1" x14ac:dyDescent="0.3">
      <c r="A230" s="20">
        <v>4</v>
      </c>
    </row>
    <row r="231" spans="1:1" x14ac:dyDescent="0.3">
      <c r="A231" s="20">
        <v>5</v>
      </c>
    </row>
    <row r="232" spans="1:1" x14ac:dyDescent="0.3">
      <c r="A232" s="20">
        <v>3</v>
      </c>
    </row>
    <row r="233" spans="1:1" x14ac:dyDescent="0.3">
      <c r="A233" s="20">
        <v>4</v>
      </c>
    </row>
    <row r="234" spans="1:1" x14ac:dyDescent="0.3">
      <c r="A234" s="20">
        <v>5</v>
      </c>
    </row>
    <row r="235" spans="1:1" x14ac:dyDescent="0.3">
      <c r="A235" s="20">
        <v>4</v>
      </c>
    </row>
    <row r="236" spans="1:1" x14ac:dyDescent="0.3">
      <c r="A236" s="20">
        <v>3</v>
      </c>
    </row>
    <row r="237" spans="1:1" x14ac:dyDescent="0.3">
      <c r="A237" s="20">
        <v>3</v>
      </c>
    </row>
    <row r="238" spans="1:1" x14ac:dyDescent="0.3">
      <c r="A238" s="20">
        <v>4</v>
      </c>
    </row>
    <row r="239" spans="1:1" x14ac:dyDescent="0.3">
      <c r="A239" s="20">
        <v>5</v>
      </c>
    </row>
    <row r="240" spans="1:1" x14ac:dyDescent="0.3">
      <c r="A240" s="20">
        <v>2</v>
      </c>
    </row>
    <row r="241" spans="1:1" x14ac:dyDescent="0.3">
      <c r="A241" s="20">
        <v>3</v>
      </c>
    </row>
    <row r="242" spans="1:1" x14ac:dyDescent="0.3">
      <c r="A242" s="20">
        <v>4</v>
      </c>
    </row>
    <row r="243" spans="1:1" x14ac:dyDescent="0.3">
      <c r="A243" s="20">
        <v>4</v>
      </c>
    </row>
    <row r="244" spans="1:1" x14ac:dyDescent="0.3">
      <c r="A244" s="20">
        <v>3</v>
      </c>
    </row>
    <row r="245" spans="1:1" x14ac:dyDescent="0.3">
      <c r="A245" s="20">
        <v>5</v>
      </c>
    </row>
    <row r="246" spans="1:1" x14ac:dyDescent="0.3">
      <c r="A246" s="20">
        <v>4</v>
      </c>
    </row>
    <row r="247" spans="1:1" x14ac:dyDescent="0.3">
      <c r="A247" s="20">
        <v>3</v>
      </c>
    </row>
    <row r="248" spans="1:1" x14ac:dyDescent="0.3">
      <c r="A248" s="20">
        <v>4</v>
      </c>
    </row>
    <row r="249" spans="1:1" x14ac:dyDescent="0.3">
      <c r="A249" s="20">
        <v>5</v>
      </c>
    </row>
    <row r="250" spans="1:1" x14ac:dyDescent="0.3">
      <c r="A250" s="20">
        <v>4</v>
      </c>
    </row>
    <row r="251" spans="1:1" x14ac:dyDescent="0.3">
      <c r="A251" s="20">
        <v>2</v>
      </c>
    </row>
    <row r="252" spans="1:1" x14ac:dyDescent="0.3">
      <c r="A252" s="20">
        <v>3</v>
      </c>
    </row>
    <row r="253" spans="1:1" x14ac:dyDescent="0.3">
      <c r="A253" s="20">
        <v>4</v>
      </c>
    </row>
    <row r="254" spans="1:1" x14ac:dyDescent="0.3">
      <c r="A254" s="20">
        <v>5</v>
      </c>
    </row>
    <row r="255" spans="1:1" x14ac:dyDescent="0.3">
      <c r="A255" s="20">
        <v>3</v>
      </c>
    </row>
    <row r="256" spans="1:1" x14ac:dyDescent="0.3">
      <c r="A256" s="20">
        <v>4</v>
      </c>
    </row>
    <row r="257" spans="1:1" x14ac:dyDescent="0.3">
      <c r="A257" s="20">
        <v>5</v>
      </c>
    </row>
    <row r="258" spans="1:1" x14ac:dyDescent="0.3">
      <c r="A258" s="20">
        <v>4</v>
      </c>
    </row>
    <row r="259" spans="1:1" x14ac:dyDescent="0.3">
      <c r="A259" s="20">
        <v>3</v>
      </c>
    </row>
    <row r="260" spans="1:1" x14ac:dyDescent="0.3">
      <c r="A260" s="20">
        <v>4</v>
      </c>
    </row>
    <row r="261" spans="1:1" x14ac:dyDescent="0.3">
      <c r="A261" s="20">
        <v>5</v>
      </c>
    </row>
    <row r="262" spans="1:1" x14ac:dyDescent="0.3">
      <c r="A262" s="20">
        <v>3</v>
      </c>
    </row>
    <row r="263" spans="1:1" x14ac:dyDescent="0.3">
      <c r="A263" s="20">
        <v>4</v>
      </c>
    </row>
    <row r="264" spans="1:1" x14ac:dyDescent="0.3">
      <c r="A264" s="20">
        <v>5</v>
      </c>
    </row>
    <row r="265" spans="1:1" x14ac:dyDescent="0.3">
      <c r="A265" s="20">
        <v>4</v>
      </c>
    </row>
    <row r="266" spans="1:1" x14ac:dyDescent="0.3">
      <c r="A266" s="20">
        <v>3</v>
      </c>
    </row>
    <row r="267" spans="1:1" x14ac:dyDescent="0.3">
      <c r="A267" s="20">
        <v>3</v>
      </c>
    </row>
    <row r="268" spans="1:1" x14ac:dyDescent="0.3">
      <c r="A268" s="20">
        <v>4</v>
      </c>
    </row>
    <row r="269" spans="1:1" x14ac:dyDescent="0.3">
      <c r="A269" s="20">
        <v>5</v>
      </c>
    </row>
    <row r="270" spans="1:1" x14ac:dyDescent="0.3">
      <c r="A270" s="20">
        <v>2</v>
      </c>
    </row>
    <row r="271" spans="1:1" x14ac:dyDescent="0.3">
      <c r="A271" s="20">
        <v>3</v>
      </c>
    </row>
    <row r="272" spans="1:1" x14ac:dyDescent="0.3">
      <c r="A272" s="20">
        <v>4</v>
      </c>
    </row>
    <row r="273" spans="1:1" x14ac:dyDescent="0.3">
      <c r="A273" s="20">
        <v>4</v>
      </c>
    </row>
    <row r="274" spans="1:1" x14ac:dyDescent="0.3">
      <c r="A274" s="20">
        <v>3</v>
      </c>
    </row>
    <row r="275" spans="1:1" x14ac:dyDescent="0.3">
      <c r="A275" s="20">
        <v>5</v>
      </c>
    </row>
    <row r="276" spans="1:1" x14ac:dyDescent="0.3">
      <c r="A276" s="20">
        <v>4</v>
      </c>
    </row>
    <row r="277" spans="1:1" x14ac:dyDescent="0.3">
      <c r="A277" s="20">
        <v>3</v>
      </c>
    </row>
    <row r="278" spans="1:1" x14ac:dyDescent="0.3">
      <c r="A278" s="20">
        <v>4</v>
      </c>
    </row>
    <row r="279" spans="1:1" x14ac:dyDescent="0.3">
      <c r="A279" s="20">
        <v>5</v>
      </c>
    </row>
    <row r="280" spans="1:1" x14ac:dyDescent="0.3">
      <c r="A280" s="20">
        <v>4</v>
      </c>
    </row>
    <row r="281" spans="1:1" x14ac:dyDescent="0.3">
      <c r="A281" s="20">
        <v>2</v>
      </c>
    </row>
    <row r="282" spans="1:1" x14ac:dyDescent="0.3">
      <c r="A282" s="20">
        <v>3</v>
      </c>
    </row>
    <row r="283" spans="1:1" x14ac:dyDescent="0.3">
      <c r="A283" s="20">
        <v>4</v>
      </c>
    </row>
    <row r="284" spans="1:1" x14ac:dyDescent="0.3">
      <c r="A284" s="20">
        <v>5</v>
      </c>
    </row>
    <row r="285" spans="1:1" x14ac:dyDescent="0.3">
      <c r="A285" s="20">
        <v>3</v>
      </c>
    </row>
    <row r="286" spans="1:1" x14ac:dyDescent="0.3">
      <c r="A286" s="20">
        <v>4</v>
      </c>
    </row>
    <row r="287" spans="1:1" x14ac:dyDescent="0.3">
      <c r="A287" s="20">
        <v>5</v>
      </c>
    </row>
    <row r="288" spans="1:1" x14ac:dyDescent="0.3">
      <c r="A288" s="20">
        <v>4</v>
      </c>
    </row>
    <row r="289" spans="1:1" x14ac:dyDescent="0.3">
      <c r="A289" s="20">
        <v>3</v>
      </c>
    </row>
    <row r="290" spans="1:1" x14ac:dyDescent="0.3">
      <c r="A290" s="20">
        <v>4</v>
      </c>
    </row>
    <row r="291" spans="1:1" x14ac:dyDescent="0.3">
      <c r="A291" s="20">
        <v>5</v>
      </c>
    </row>
    <row r="292" spans="1:1" x14ac:dyDescent="0.3">
      <c r="A292" s="20">
        <v>3</v>
      </c>
    </row>
    <row r="293" spans="1:1" x14ac:dyDescent="0.3">
      <c r="A293" s="20">
        <v>4</v>
      </c>
    </row>
    <row r="294" spans="1:1" x14ac:dyDescent="0.3">
      <c r="A294" s="20">
        <v>5</v>
      </c>
    </row>
    <row r="295" spans="1:1" x14ac:dyDescent="0.3">
      <c r="A295" s="20">
        <v>4</v>
      </c>
    </row>
    <row r="296" spans="1:1" x14ac:dyDescent="0.3">
      <c r="A296" s="20">
        <v>3</v>
      </c>
    </row>
    <row r="297" spans="1:1" x14ac:dyDescent="0.3">
      <c r="A297" s="20">
        <v>3</v>
      </c>
    </row>
    <row r="298" spans="1:1" x14ac:dyDescent="0.3">
      <c r="A298" s="20">
        <v>4</v>
      </c>
    </row>
    <row r="299" spans="1:1" x14ac:dyDescent="0.3">
      <c r="A299" s="20">
        <v>5</v>
      </c>
    </row>
    <row r="300" spans="1:1" x14ac:dyDescent="0.3">
      <c r="A300" s="20">
        <v>2</v>
      </c>
    </row>
    <row r="301" spans="1:1" x14ac:dyDescent="0.3">
      <c r="A301" s="20">
        <v>3</v>
      </c>
    </row>
    <row r="302" spans="1:1" x14ac:dyDescent="0.3">
      <c r="A302" s="20">
        <v>4</v>
      </c>
    </row>
    <row r="303" spans="1:1" x14ac:dyDescent="0.3">
      <c r="A303" s="20">
        <v>4</v>
      </c>
    </row>
    <row r="304" spans="1:1" x14ac:dyDescent="0.3">
      <c r="A304" s="20">
        <v>3</v>
      </c>
    </row>
    <row r="305" spans="1:17" x14ac:dyDescent="0.3">
      <c r="A305" s="20">
        <v>5</v>
      </c>
    </row>
    <row r="306" spans="1:17" x14ac:dyDescent="0.3">
      <c r="A306" s="20">
        <v>4</v>
      </c>
    </row>
    <row r="310" spans="1:17" ht="14.4" customHeight="1" x14ac:dyDescent="0.3">
      <c r="A310" s="75" t="s">
        <v>139</v>
      </c>
      <c r="B310" s="75"/>
      <c r="C310" s="75"/>
      <c r="D310" s="75"/>
      <c r="E310" s="75"/>
      <c r="F310" s="75"/>
      <c r="G310" s="75"/>
      <c r="H310" s="75"/>
    </row>
    <row r="311" spans="1:17" x14ac:dyDescent="0.3">
      <c r="A311" s="75"/>
      <c r="B311" s="75"/>
      <c r="C311" s="75"/>
      <c r="D311" s="75"/>
      <c r="E311" s="75"/>
      <c r="F311" s="75"/>
      <c r="G311" s="75"/>
      <c r="H311" s="75"/>
    </row>
    <row r="312" spans="1:17" x14ac:dyDescent="0.3">
      <c r="A312" s="75"/>
      <c r="B312" s="75"/>
      <c r="C312" s="75"/>
      <c r="D312" s="75"/>
      <c r="E312" s="75"/>
      <c r="F312" s="75"/>
      <c r="G312" s="75"/>
      <c r="H312" s="75"/>
    </row>
    <row r="313" spans="1:17" x14ac:dyDescent="0.3">
      <c r="A313" s="75"/>
      <c r="B313" s="75"/>
      <c r="C313" s="75"/>
      <c r="D313" s="75"/>
      <c r="E313" s="75"/>
      <c r="F313" s="75"/>
      <c r="G313" s="75"/>
      <c r="H313" s="75"/>
    </row>
    <row r="314" spans="1:17" x14ac:dyDescent="0.3">
      <c r="A314" s="75"/>
      <c r="B314" s="75"/>
      <c r="C314" s="75"/>
      <c r="D314" s="75"/>
      <c r="E314" s="75"/>
      <c r="F314" s="75"/>
      <c r="G314" s="75"/>
      <c r="H314" s="75"/>
    </row>
    <row r="316" spans="1:17" ht="14.4" customHeight="1" x14ac:dyDescent="0.3">
      <c r="A316" s="20" t="s">
        <v>140</v>
      </c>
      <c r="B316" s="20" t="s">
        <v>126</v>
      </c>
      <c r="D316" s="21" t="s">
        <v>144</v>
      </c>
      <c r="J316" s="72" t="s">
        <v>142</v>
      </c>
      <c r="K316" s="72"/>
      <c r="L316" s="72"/>
      <c r="M316" s="72"/>
      <c r="N316" s="72"/>
      <c r="O316" s="72"/>
      <c r="P316" s="72"/>
      <c r="Q316" s="72"/>
    </row>
    <row r="317" spans="1:17" x14ac:dyDescent="0.3">
      <c r="A317" s="20">
        <v>35</v>
      </c>
      <c r="B317" s="20">
        <v>25</v>
      </c>
      <c r="D317" s="22">
        <f>AVERAGE(A317:A366)</f>
        <v>36.14</v>
      </c>
      <c r="J317" s="72"/>
      <c r="K317" s="72"/>
      <c r="L317" s="72"/>
      <c r="M317" s="72"/>
      <c r="N317" s="72"/>
      <c r="O317" s="72"/>
      <c r="P317" s="72"/>
      <c r="Q317" s="72"/>
    </row>
    <row r="318" spans="1:17" x14ac:dyDescent="0.3">
      <c r="A318" s="20">
        <v>28</v>
      </c>
      <c r="B318" s="20">
        <v>30</v>
      </c>
      <c r="J318" s="74" t="s">
        <v>101</v>
      </c>
      <c r="K318" s="74"/>
      <c r="L318" s="74"/>
      <c r="M318" s="74"/>
      <c r="N318" s="74"/>
      <c r="O318" s="74"/>
      <c r="P318" s="74"/>
      <c r="Q318" s="74"/>
    </row>
    <row r="319" spans="1:17" x14ac:dyDescent="0.3">
      <c r="A319" s="20">
        <v>32</v>
      </c>
      <c r="B319" s="20">
        <v>35</v>
      </c>
    </row>
    <row r="320" spans="1:17" x14ac:dyDescent="0.3">
      <c r="A320" s="20">
        <v>45</v>
      </c>
      <c r="B320" s="20">
        <v>40</v>
      </c>
      <c r="J320" s="73" t="s">
        <v>143</v>
      </c>
      <c r="K320" s="73"/>
      <c r="L320" s="73"/>
      <c r="M320" s="73"/>
      <c r="N320" s="73"/>
      <c r="O320" s="73"/>
      <c r="P320" s="73"/>
      <c r="Q320" s="73"/>
    </row>
    <row r="321" spans="1:17" x14ac:dyDescent="0.3">
      <c r="A321" s="20">
        <v>38</v>
      </c>
      <c r="B321" s="20">
        <v>45</v>
      </c>
      <c r="F321" s="30"/>
      <c r="I321" s="30"/>
      <c r="J321" s="74" t="s">
        <v>145</v>
      </c>
      <c r="K321" s="74"/>
      <c r="L321" s="74"/>
      <c r="M321" s="74"/>
      <c r="N321" s="74"/>
      <c r="O321" s="74"/>
      <c r="P321" s="74"/>
      <c r="Q321" s="74"/>
    </row>
    <row r="322" spans="1:17" x14ac:dyDescent="0.3">
      <c r="A322" s="20">
        <v>29</v>
      </c>
      <c r="B322" s="20">
        <v>50</v>
      </c>
      <c r="F322" s="30"/>
      <c r="I322" s="30"/>
    </row>
    <row r="323" spans="1:17" ht="14.4" customHeight="1" thickBot="1" x14ac:dyDescent="0.35">
      <c r="A323" s="20">
        <v>42</v>
      </c>
      <c r="B323" s="1"/>
      <c r="F323" s="30"/>
      <c r="I323" s="30"/>
      <c r="J323" s="72" t="s">
        <v>146</v>
      </c>
      <c r="K323" s="72"/>
      <c r="L323" s="72"/>
      <c r="M323" s="72"/>
      <c r="N323" s="72"/>
      <c r="O323" s="72"/>
      <c r="P323" s="72"/>
      <c r="Q323" s="72"/>
    </row>
    <row r="324" spans="1:17" x14ac:dyDescent="0.3">
      <c r="A324" s="20">
        <v>30</v>
      </c>
      <c r="B324" s="1"/>
      <c r="C324" s="25" t="s">
        <v>126</v>
      </c>
      <c r="D324" s="27" t="s">
        <v>99</v>
      </c>
      <c r="E324" s="34" t="s">
        <v>127</v>
      </c>
      <c r="F324" s="25" t="s">
        <v>126</v>
      </c>
      <c r="G324" s="27" t="s">
        <v>99</v>
      </c>
      <c r="H324" s="34" t="s">
        <v>127</v>
      </c>
      <c r="I324" s="30"/>
      <c r="J324" s="72"/>
      <c r="K324" s="72"/>
      <c r="L324" s="72"/>
      <c r="M324" s="72"/>
      <c r="N324" s="72"/>
      <c r="O324" s="72"/>
      <c r="P324" s="72"/>
      <c r="Q324" s="72"/>
    </row>
    <row r="325" spans="1:17" x14ac:dyDescent="0.3">
      <c r="A325" s="20">
        <v>36</v>
      </c>
      <c r="B325" s="1"/>
      <c r="C325" s="23">
        <v>25</v>
      </c>
      <c r="D325" s="24">
        <v>0</v>
      </c>
      <c r="E325" s="35">
        <v>0</v>
      </c>
      <c r="F325" s="23">
        <v>40</v>
      </c>
      <c r="G325" s="24">
        <v>15</v>
      </c>
      <c r="H325" s="35">
        <v>0.3</v>
      </c>
      <c r="I325" s="30"/>
      <c r="J325" s="74" t="s">
        <v>101</v>
      </c>
      <c r="K325" s="74"/>
      <c r="L325" s="74"/>
      <c r="M325" s="74"/>
      <c r="N325" s="74"/>
      <c r="O325" s="74"/>
      <c r="P325" s="74"/>
      <c r="Q325" s="74"/>
    </row>
    <row r="326" spans="1:17" x14ac:dyDescent="0.3">
      <c r="A326" s="20">
        <v>41</v>
      </c>
      <c r="B326" s="1"/>
      <c r="C326" s="23">
        <v>30</v>
      </c>
      <c r="D326" s="24">
        <v>10</v>
      </c>
      <c r="E326" s="35">
        <v>0.2</v>
      </c>
      <c r="F326" s="23">
        <v>35</v>
      </c>
      <c r="G326" s="24">
        <v>13</v>
      </c>
      <c r="H326" s="35">
        <v>0.56000000000000005</v>
      </c>
      <c r="I326" s="30"/>
    </row>
    <row r="327" spans="1:17" x14ac:dyDescent="0.3">
      <c r="A327" s="20">
        <v>47</v>
      </c>
      <c r="B327" s="1"/>
      <c r="C327" s="23">
        <v>35</v>
      </c>
      <c r="D327" s="24">
        <v>13</v>
      </c>
      <c r="E327" s="35">
        <v>0.46</v>
      </c>
      <c r="F327" s="23">
        <v>30</v>
      </c>
      <c r="G327" s="24">
        <v>10</v>
      </c>
      <c r="H327" s="35">
        <v>0.76</v>
      </c>
      <c r="I327" s="30"/>
    </row>
    <row r="328" spans="1:17" x14ac:dyDescent="0.3">
      <c r="A328" s="20">
        <v>31</v>
      </c>
      <c r="B328" s="1"/>
      <c r="C328" s="23">
        <v>40</v>
      </c>
      <c r="D328" s="24">
        <v>15</v>
      </c>
      <c r="E328" s="35">
        <v>0.76</v>
      </c>
      <c r="F328" s="23">
        <v>45</v>
      </c>
      <c r="G328" s="24">
        <v>10</v>
      </c>
      <c r="H328" s="35">
        <v>0.96</v>
      </c>
    </row>
    <row r="329" spans="1:17" x14ac:dyDescent="0.3">
      <c r="A329" s="20">
        <v>39</v>
      </c>
      <c r="B329" s="1"/>
      <c r="C329" s="23">
        <v>45</v>
      </c>
      <c r="D329" s="24">
        <v>10</v>
      </c>
      <c r="E329" s="35">
        <v>0.96</v>
      </c>
      <c r="F329" s="23">
        <v>50</v>
      </c>
      <c r="G329" s="24">
        <v>2</v>
      </c>
      <c r="H329" s="35">
        <v>1</v>
      </c>
    </row>
    <row r="330" spans="1:17" x14ac:dyDescent="0.3">
      <c r="A330" s="20">
        <v>43</v>
      </c>
      <c r="B330" s="1"/>
      <c r="C330" s="23">
        <v>50</v>
      </c>
      <c r="D330" s="24">
        <v>2</v>
      </c>
      <c r="E330" s="35">
        <v>1</v>
      </c>
      <c r="F330" s="23">
        <v>25</v>
      </c>
      <c r="G330" s="24">
        <v>0</v>
      </c>
      <c r="H330" s="35">
        <v>1</v>
      </c>
    </row>
    <row r="331" spans="1:17" ht="15" thickBot="1" x14ac:dyDescent="0.35">
      <c r="A331" s="20">
        <v>37</v>
      </c>
      <c r="B331" s="1"/>
      <c r="C331" s="26" t="s">
        <v>98</v>
      </c>
      <c r="D331" s="28">
        <v>0</v>
      </c>
      <c r="E331" s="36">
        <v>1</v>
      </c>
      <c r="F331" s="26" t="s">
        <v>98</v>
      </c>
      <c r="G331" s="28">
        <v>0</v>
      </c>
      <c r="H331" s="36">
        <v>1</v>
      </c>
    </row>
    <row r="332" spans="1:17" x14ac:dyDescent="0.3">
      <c r="A332" s="20">
        <v>30</v>
      </c>
      <c r="B332" s="1"/>
    </row>
    <row r="333" spans="1:17" x14ac:dyDescent="0.3">
      <c r="A333" s="20">
        <v>34</v>
      </c>
      <c r="B333" s="1"/>
    </row>
    <row r="334" spans="1:17" x14ac:dyDescent="0.3">
      <c r="A334" s="20">
        <v>39</v>
      </c>
      <c r="B334" s="1"/>
    </row>
    <row r="335" spans="1:17" x14ac:dyDescent="0.3">
      <c r="A335" s="20">
        <v>28</v>
      </c>
      <c r="B335" s="1"/>
    </row>
    <row r="336" spans="1:17" x14ac:dyDescent="0.3">
      <c r="A336" s="20">
        <v>33</v>
      </c>
      <c r="B336" s="1"/>
    </row>
    <row r="337" spans="1:1" x14ac:dyDescent="0.3">
      <c r="A337" s="20">
        <v>36</v>
      </c>
    </row>
    <row r="338" spans="1:1" x14ac:dyDescent="0.3">
      <c r="A338" s="20">
        <v>40</v>
      </c>
    </row>
    <row r="339" spans="1:1" x14ac:dyDescent="0.3">
      <c r="A339" s="20">
        <v>42</v>
      </c>
    </row>
    <row r="340" spans="1:1" x14ac:dyDescent="0.3">
      <c r="A340" s="20">
        <v>29</v>
      </c>
    </row>
    <row r="341" spans="1:1" x14ac:dyDescent="0.3">
      <c r="A341" s="20">
        <v>31</v>
      </c>
    </row>
    <row r="342" spans="1:1" x14ac:dyDescent="0.3">
      <c r="A342" s="20">
        <v>45</v>
      </c>
    </row>
    <row r="343" spans="1:1" x14ac:dyDescent="0.3">
      <c r="A343" s="20">
        <v>38</v>
      </c>
    </row>
    <row r="344" spans="1:1" x14ac:dyDescent="0.3">
      <c r="A344" s="20">
        <v>33</v>
      </c>
    </row>
    <row r="345" spans="1:1" x14ac:dyDescent="0.3">
      <c r="A345" s="20">
        <v>41</v>
      </c>
    </row>
    <row r="346" spans="1:1" x14ac:dyDescent="0.3">
      <c r="A346" s="20">
        <v>35</v>
      </c>
    </row>
    <row r="347" spans="1:1" x14ac:dyDescent="0.3">
      <c r="A347" s="20">
        <v>37</v>
      </c>
    </row>
    <row r="348" spans="1:1" x14ac:dyDescent="0.3">
      <c r="A348" s="20">
        <v>34</v>
      </c>
    </row>
    <row r="349" spans="1:1" x14ac:dyDescent="0.3">
      <c r="A349" s="20">
        <v>46</v>
      </c>
    </row>
    <row r="350" spans="1:1" x14ac:dyDescent="0.3">
      <c r="A350" s="20">
        <v>30</v>
      </c>
    </row>
    <row r="351" spans="1:1" x14ac:dyDescent="0.3">
      <c r="A351" s="20">
        <v>39</v>
      </c>
    </row>
    <row r="352" spans="1:1" x14ac:dyDescent="0.3">
      <c r="A352" s="20">
        <v>43</v>
      </c>
    </row>
    <row r="353" spans="1:1" x14ac:dyDescent="0.3">
      <c r="A353" s="20">
        <v>28</v>
      </c>
    </row>
    <row r="354" spans="1:1" x14ac:dyDescent="0.3">
      <c r="A354" s="20">
        <v>32</v>
      </c>
    </row>
    <row r="355" spans="1:1" x14ac:dyDescent="0.3">
      <c r="A355" s="20">
        <v>36</v>
      </c>
    </row>
    <row r="356" spans="1:1" x14ac:dyDescent="0.3">
      <c r="A356" s="20">
        <v>29</v>
      </c>
    </row>
    <row r="357" spans="1:1" x14ac:dyDescent="0.3">
      <c r="A357" s="20">
        <v>31</v>
      </c>
    </row>
    <row r="358" spans="1:1" x14ac:dyDescent="0.3">
      <c r="A358" s="20">
        <v>37</v>
      </c>
    </row>
    <row r="359" spans="1:1" x14ac:dyDescent="0.3">
      <c r="A359" s="20">
        <v>40</v>
      </c>
    </row>
    <row r="360" spans="1:1" x14ac:dyDescent="0.3">
      <c r="A360" s="20">
        <v>42</v>
      </c>
    </row>
    <row r="361" spans="1:1" x14ac:dyDescent="0.3">
      <c r="A361" s="20">
        <v>33</v>
      </c>
    </row>
    <row r="362" spans="1:1" x14ac:dyDescent="0.3">
      <c r="A362" s="20">
        <v>39</v>
      </c>
    </row>
    <row r="363" spans="1:1" x14ac:dyDescent="0.3">
      <c r="A363" s="20">
        <v>28</v>
      </c>
    </row>
    <row r="364" spans="1:1" x14ac:dyDescent="0.3">
      <c r="A364" s="20">
        <v>35</v>
      </c>
    </row>
    <row r="365" spans="1:1" x14ac:dyDescent="0.3">
      <c r="A365" s="20">
        <v>38</v>
      </c>
    </row>
    <row r="366" spans="1:1" x14ac:dyDescent="0.3">
      <c r="A366" s="20">
        <v>43</v>
      </c>
    </row>
    <row r="367" spans="1:1" x14ac:dyDescent="0.3">
      <c r="A367" t="s">
        <v>141</v>
      </c>
    </row>
    <row r="370" spans="1:16" ht="14.4" customHeight="1" x14ac:dyDescent="0.3">
      <c r="A370" s="75" t="s">
        <v>147</v>
      </c>
      <c r="B370" s="75"/>
      <c r="C370" s="75"/>
      <c r="D370" s="75"/>
      <c r="E370" s="75"/>
      <c r="F370" s="75"/>
      <c r="G370" s="75"/>
      <c r="H370" s="75"/>
    </row>
    <row r="371" spans="1:16" x14ac:dyDescent="0.3">
      <c r="A371" s="75"/>
      <c r="B371" s="75"/>
      <c r="C371" s="75"/>
      <c r="D371" s="75"/>
      <c r="E371" s="75"/>
      <c r="F371" s="75"/>
      <c r="G371" s="75"/>
      <c r="H371" s="75"/>
    </row>
    <row r="372" spans="1:16" x14ac:dyDescent="0.3">
      <c r="A372" s="75"/>
      <c r="B372" s="75"/>
      <c r="C372" s="75"/>
      <c r="D372" s="75"/>
      <c r="E372" s="75"/>
      <c r="F372" s="75"/>
      <c r="G372" s="75"/>
      <c r="H372" s="75"/>
    </row>
    <row r="373" spans="1:16" x14ac:dyDescent="0.3">
      <c r="A373" s="75"/>
      <c r="B373" s="75"/>
      <c r="C373" s="75"/>
      <c r="D373" s="75"/>
      <c r="E373" s="75"/>
      <c r="F373" s="75"/>
      <c r="G373" s="75"/>
      <c r="H373" s="75"/>
    </row>
    <row r="376" spans="1:16" x14ac:dyDescent="0.3">
      <c r="A376" s="20" t="s">
        <v>148</v>
      </c>
      <c r="B376" s="20" t="s">
        <v>149</v>
      </c>
      <c r="D376" s="21" t="s">
        <v>20</v>
      </c>
    </row>
    <row r="377" spans="1:16" x14ac:dyDescent="0.3">
      <c r="A377" s="20">
        <v>125</v>
      </c>
      <c r="B377" s="20">
        <v>110</v>
      </c>
      <c r="D377" s="22">
        <f>MEDIAN(A377:A476)</f>
        <v>130.5</v>
      </c>
      <c r="I377" s="73" t="s">
        <v>150</v>
      </c>
      <c r="J377" s="73"/>
      <c r="K377" s="73"/>
      <c r="L377" s="73"/>
      <c r="M377" s="73"/>
      <c r="N377" s="73"/>
      <c r="O377" s="73"/>
      <c r="P377" s="73"/>
    </row>
    <row r="378" spans="1:16" x14ac:dyDescent="0.3">
      <c r="A378" s="20">
        <v>148</v>
      </c>
      <c r="B378" s="20">
        <v>120</v>
      </c>
      <c r="I378" s="74" t="s">
        <v>101</v>
      </c>
      <c r="J378" s="74"/>
      <c r="K378" s="74"/>
      <c r="L378" s="74"/>
      <c r="M378" s="74"/>
      <c r="N378" s="74"/>
      <c r="O378" s="74"/>
      <c r="P378" s="74"/>
    </row>
    <row r="379" spans="1:16" x14ac:dyDescent="0.3">
      <c r="A379" s="20">
        <v>137</v>
      </c>
      <c r="B379" s="20">
        <v>130</v>
      </c>
    </row>
    <row r="380" spans="1:16" x14ac:dyDescent="0.3">
      <c r="A380" s="20">
        <v>120</v>
      </c>
      <c r="B380" s="20">
        <v>140</v>
      </c>
      <c r="I380" s="73" t="s">
        <v>151</v>
      </c>
      <c r="J380" s="73"/>
      <c r="K380" s="73"/>
      <c r="L380" s="73"/>
      <c r="M380" s="73"/>
      <c r="N380" s="73"/>
      <c r="O380" s="73"/>
      <c r="P380" s="73"/>
    </row>
    <row r="381" spans="1:16" x14ac:dyDescent="0.3">
      <c r="A381" s="20">
        <v>135</v>
      </c>
      <c r="B381" s="20">
        <v>150</v>
      </c>
      <c r="I381" s="74" t="s">
        <v>152</v>
      </c>
      <c r="J381" s="74"/>
      <c r="K381" s="74"/>
      <c r="L381" s="74"/>
      <c r="M381" s="74"/>
      <c r="N381" s="74"/>
      <c r="O381" s="74"/>
      <c r="P381" s="74"/>
    </row>
    <row r="382" spans="1:16" ht="15" thickBot="1" x14ac:dyDescent="0.35">
      <c r="A382" s="20">
        <v>132</v>
      </c>
    </row>
    <row r="383" spans="1:16" ht="14.4" customHeight="1" x14ac:dyDescent="0.3">
      <c r="A383" s="20">
        <v>145</v>
      </c>
      <c r="C383" s="25" t="s">
        <v>149</v>
      </c>
      <c r="D383" s="27" t="s">
        <v>99</v>
      </c>
      <c r="E383" s="34" t="s">
        <v>127</v>
      </c>
      <c r="I383" s="72" t="s">
        <v>153</v>
      </c>
      <c r="J383" s="72"/>
      <c r="K383" s="72"/>
      <c r="L383" s="72"/>
      <c r="M383" s="72"/>
      <c r="N383" s="72"/>
      <c r="O383" s="72"/>
      <c r="P383" s="72"/>
    </row>
    <row r="384" spans="1:16" x14ac:dyDescent="0.3">
      <c r="A384" s="20">
        <v>122</v>
      </c>
      <c r="C384" s="23">
        <v>110</v>
      </c>
      <c r="D384" s="24">
        <v>0</v>
      </c>
      <c r="E384" s="35">
        <v>0</v>
      </c>
      <c r="I384" s="72"/>
      <c r="J384" s="72"/>
      <c r="K384" s="72"/>
      <c r="L384" s="72"/>
      <c r="M384" s="72"/>
      <c r="N384" s="72"/>
      <c r="O384" s="72"/>
      <c r="P384" s="72"/>
    </row>
    <row r="385" spans="1:16" x14ac:dyDescent="0.3">
      <c r="A385" s="20">
        <v>130</v>
      </c>
      <c r="C385" s="23">
        <v>120</v>
      </c>
      <c r="D385" s="24">
        <v>6</v>
      </c>
      <c r="E385" s="35">
        <v>0.06</v>
      </c>
      <c r="I385" s="74" t="s">
        <v>101</v>
      </c>
      <c r="J385" s="74"/>
      <c r="K385" s="74"/>
      <c r="L385" s="74"/>
      <c r="M385" s="74"/>
      <c r="N385" s="74"/>
      <c r="O385" s="74"/>
      <c r="P385" s="74"/>
    </row>
    <row r="386" spans="1:16" x14ac:dyDescent="0.3">
      <c r="A386" s="20">
        <v>141</v>
      </c>
      <c r="C386" s="23">
        <v>130</v>
      </c>
      <c r="D386" s="24">
        <v>44</v>
      </c>
      <c r="E386" s="35">
        <v>0.5</v>
      </c>
    </row>
    <row r="387" spans="1:16" x14ac:dyDescent="0.3">
      <c r="A387" s="20">
        <v>118</v>
      </c>
      <c r="C387" s="23">
        <v>140</v>
      </c>
      <c r="D387" s="24">
        <v>43</v>
      </c>
      <c r="E387" s="35">
        <v>0.93</v>
      </c>
    </row>
    <row r="388" spans="1:16" x14ac:dyDescent="0.3">
      <c r="A388" s="20">
        <v>125</v>
      </c>
      <c r="C388" s="23">
        <v>150</v>
      </c>
      <c r="D388" s="24">
        <v>7</v>
      </c>
      <c r="E388" s="35">
        <v>1</v>
      </c>
    </row>
    <row r="389" spans="1:16" ht="15" thickBot="1" x14ac:dyDescent="0.35">
      <c r="A389" s="20">
        <v>132</v>
      </c>
      <c r="C389" s="26" t="s">
        <v>98</v>
      </c>
      <c r="D389" s="28">
        <v>0</v>
      </c>
      <c r="E389" s="36">
        <v>1</v>
      </c>
    </row>
    <row r="390" spans="1:16" x14ac:dyDescent="0.3">
      <c r="A390" s="20">
        <v>136</v>
      </c>
    </row>
    <row r="391" spans="1:16" x14ac:dyDescent="0.3">
      <c r="A391" s="20">
        <v>128</v>
      </c>
    </row>
    <row r="392" spans="1:16" x14ac:dyDescent="0.3">
      <c r="A392" s="20">
        <v>123</v>
      </c>
    </row>
    <row r="393" spans="1:16" x14ac:dyDescent="0.3">
      <c r="A393" s="20">
        <v>132</v>
      </c>
    </row>
    <row r="394" spans="1:16" x14ac:dyDescent="0.3">
      <c r="A394" s="20">
        <v>138</v>
      </c>
    </row>
    <row r="395" spans="1:16" x14ac:dyDescent="0.3">
      <c r="A395" s="20">
        <v>126</v>
      </c>
    </row>
    <row r="396" spans="1:16" x14ac:dyDescent="0.3">
      <c r="A396" s="20">
        <v>129</v>
      </c>
    </row>
    <row r="397" spans="1:16" x14ac:dyDescent="0.3">
      <c r="A397" s="20">
        <v>136</v>
      </c>
    </row>
    <row r="398" spans="1:16" x14ac:dyDescent="0.3">
      <c r="A398" s="20">
        <v>127</v>
      </c>
    </row>
    <row r="399" spans="1:16" x14ac:dyDescent="0.3">
      <c r="A399" s="20">
        <v>130</v>
      </c>
    </row>
    <row r="400" spans="1:16" x14ac:dyDescent="0.3">
      <c r="A400" s="20">
        <v>122</v>
      </c>
    </row>
    <row r="401" spans="1:1" x14ac:dyDescent="0.3">
      <c r="A401" s="20">
        <v>125</v>
      </c>
    </row>
    <row r="402" spans="1:1" x14ac:dyDescent="0.3">
      <c r="A402" s="20">
        <v>133</v>
      </c>
    </row>
    <row r="403" spans="1:1" x14ac:dyDescent="0.3">
      <c r="A403" s="20">
        <v>140</v>
      </c>
    </row>
    <row r="404" spans="1:1" x14ac:dyDescent="0.3">
      <c r="A404" s="20">
        <v>126</v>
      </c>
    </row>
    <row r="405" spans="1:1" x14ac:dyDescent="0.3">
      <c r="A405" s="20">
        <v>133</v>
      </c>
    </row>
    <row r="406" spans="1:1" x14ac:dyDescent="0.3">
      <c r="A406" s="20">
        <v>135</v>
      </c>
    </row>
    <row r="407" spans="1:1" x14ac:dyDescent="0.3">
      <c r="A407" s="20">
        <v>130</v>
      </c>
    </row>
    <row r="408" spans="1:1" x14ac:dyDescent="0.3">
      <c r="A408" s="20">
        <v>134</v>
      </c>
    </row>
    <row r="409" spans="1:1" x14ac:dyDescent="0.3">
      <c r="A409" s="20">
        <v>141</v>
      </c>
    </row>
    <row r="410" spans="1:1" x14ac:dyDescent="0.3">
      <c r="A410" s="20">
        <v>119</v>
      </c>
    </row>
    <row r="411" spans="1:1" x14ac:dyDescent="0.3">
      <c r="A411" s="20">
        <v>125</v>
      </c>
    </row>
    <row r="412" spans="1:1" x14ac:dyDescent="0.3">
      <c r="A412" s="20">
        <v>131</v>
      </c>
    </row>
    <row r="413" spans="1:1" x14ac:dyDescent="0.3">
      <c r="A413" s="20">
        <v>136</v>
      </c>
    </row>
    <row r="414" spans="1:1" x14ac:dyDescent="0.3">
      <c r="A414" s="20">
        <v>128</v>
      </c>
    </row>
    <row r="415" spans="1:1" x14ac:dyDescent="0.3">
      <c r="A415" s="20">
        <v>124</v>
      </c>
    </row>
    <row r="416" spans="1:1" x14ac:dyDescent="0.3">
      <c r="A416" s="20">
        <v>132</v>
      </c>
    </row>
    <row r="417" spans="1:1" x14ac:dyDescent="0.3">
      <c r="A417" s="20">
        <v>136</v>
      </c>
    </row>
    <row r="418" spans="1:1" x14ac:dyDescent="0.3">
      <c r="A418" s="20">
        <v>127</v>
      </c>
    </row>
    <row r="419" spans="1:1" x14ac:dyDescent="0.3">
      <c r="A419" s="20">
        <v>130</v>
      </c>
    </row>
    <row r="420" spans="1:1" x14ac:dyDescent="0.3">
      <c r="A420" s="20">
        <v>122</v>
      </c>
    </row>
    <row r="421" spans="1:1" x14ac:dyDescent="0.3">
      <c r="A421" s="20">
        <v>125</v>
      </c>
    </row>
    <row r="422" spans="1:1" x14ac:dyDescent="0.3">
      <c r="A422" s="20">
        <v>133</v>
      </c>
    </row>
    <row r="423" spans="1:1" x14ac:dyDescent="0.3">
      <c r="A423" s="20">
        <v>140</v>
      </c>
    </row>
    <row r="424" spans="1:1" x14ac:dyDescent="0.3">
      <c r="A424" s="20">
        <v>126</v>
      </c>
    </row>
    <row r="425" spans="1:1" x14ac:dyDescent="0.3">
      <c r="A425" s="20">
        <v>133</v>
      </c>
    </row>
    <row r="426" spans="1:1" x14ac:dyDescent="0.3">
      <c r="A426" s="20">
        <v>135</v>
      </c>
    </row>
    <row r="427" spans="1:1" x14ac:dyDescent="0.3">
      <c r="A427" s="20">
        <v>130</v>
      </c>
    </row>
    <row r="428" spans="1:1" x14ac:dyDescent="0.3">
      <c r="A428" s="20">
        <v>134</v>
      </c>
    </row>
    <row r="429" spans="1:1" x14ac:dyDescent="0.3">
      <c r="A429" s="20">
        <v>141</v>
      </c>
    </row>
    <row r="430" spans="1:1" x14ac:dyDescent="0.3">
      <c r="A430" s="20">
        <v>119</v>
      </c>
    </row>
    <row r="431" spans="1:1" x14ac:dyDescent="0.3">
      <c r="A431" s="20">
        <v>125</v>
      </c>
    </row>
    <row r="432" spans="1:1" x14ac:dyDescent="0.3">
      <c r="A432" s="20">
        <v>131</v>
      </c>
    </row>
    <row r="433" spans="1:1" x14ac:dyDescent="0.3">
      <c r="A433" s="20">
        <v>136</v>
      </c>
    </row>
    <row r="434" spans="1:1" x14ac:dyDescent="0.3">
      <c r="A434" s="20">
        <v>128</v>
      </c>
    </row>
    <row r="435" spans="1:1" x14ac:dyDescent="0.3">
      <c r="A435" s="20">
        <v>124</v>
      </c>
    </row>
    <row r="436" spans="1:1" x14ac:dyDescent="0.3">
      <c r="A436" s="20">
        <v>132</v>
      </c>
    </row>
    <row r="437" spans="1:1" x14ac:dyDescent="0.3">
      <c r="A437" s="20">
        <v>136</v>
      </c>
    </row>
    <row r="438" spans="1:1" x14ac:dyDescent="0.3">
      <c r="A438" s="20">
        <v>127</v>
      </c>
    </row>
    <row r="439" spans="1:1" x14ac:dyDescent="0.3">
      <c r="A439" s="20">
        <v>130</v>
      </c>
    </row>
    <row r="440" spans="1:1" x14ac:dyDescent="0.3">
      <c r="A440" s="20">
        <v>122</v>
      </c>
    </row>
    <row r="441" spans="1:1" x14ac:dyDescent="0.3">
      <c r="A441" s="20">
        <v>125</v>
      </c>
    </row>
    <row r="442" spans="1:1" x14ac:dyDescent="0.3">
      <c r="A442" s="20">
        <v>133</v>
      </c>
    </row>
    <row r="443" spans="1:1" x14ac:dyDescent="0.3">
      <c r="A443" s="20">
        <v>140</v>
      </c>
    </row>
    <row r="444" spans="1:1" x14ac:dyDescent="0.3">
      <c r="A444" s="20">
        <v>126</v>
      </c>
    </row>
    <row r="445" spans="1:1" x14ac:dyDescent="0.3">
      <c r="A445" s="20">
        <v>133</v>
      </c>
    </row>
    <row r="446" spans="1:1" x14ac:dyDescent="0.3">
      <c r="A446" s="20">
        <v>135</v>
      </c>
    </row>
    <row r="447" spans="1:1" x14ac:dyDescent="0.3">
      <c r="A447" s="20">
        <v>130</v>
      </c>
    </row>
    <row r="448" spans="1:1" x14ac:dyDescent="0.3">
      <c r="A448" s="20">
        <v>134</v>
      </c>
    </row>
    <row r="449" spans="1:1" x14ac:dyDescent="0.3">
      <c r="A449" s="20">
        <v>141</v>
      </c>
    </row>
    <row r="450" spans="1:1" x14ac:dyDescent="0.3">
      <c r="A450" s="20">
        <v>119</v>
      </c>
    </row>
    <row r="451" spans="1:1" x14ac:dyDescent="0.3">
      <c r="A451" s="20">
        <v>125</v>
      </c>
    </row>
    <row r="452" spans="1:1" x14ac:dyDescent="0.3">
      <c r="A452" s="20">
        <v>131</v>
      </c>
    </row>
    <row r="453" spans="1:1" x14ac:dyDescent="0.3">
      <c r="A453" s="20">
        <v>136</v>
      </c>
    </row>
    <row r="454" spans="1:1" x14ac:dyDescent="0.3">
      <c r="A454" s="20">
        <v>128</v>
      </c>
    </row>
    <row r="455" spans="1:1" x14ac:dyDescent="0.3">
      <c r="A455" s="20">
        <v>124</v>
      </c>
    </row>
    <row r="456" spans="1:1" x14ac:dyDescent="0.3">
      <c r="A456" s="20">
        <v>132</v>
      </c>
    </row>
    <row r="457" spans="1:1" x14ac:dyDescent="0.3">
      <c r="A457" s="20">
        <v>130</v>
      </c>
    </row>
    <row r="458" spans="1:1" x14ac:dyDescent="0.3">
      <c r="A458" s="20">
        <v>134</v>
      </c>
    </row>
    <row r="459" spans="1:1" x14ac:dyDescent="0.3">
      <c r="A459" s="20">
        <v>141</v>
      </c>
    </row>
    <row r="460" spans="1:1" x14ac:dyDescent="0.3">
      <c r="A460" s="20">
        <v>119</v>
      </c>
    </row>
    <row r="461" spans="1:1" x14ac:dyDescent="0.3">
      <c r="A461" s="20">
        <v>125</v>
      </c>
    </row>
    <row r="462" spans="1:1" x14ac:dyDescent="0.3">
      <c r="A462" s="20">
        <v>131</v>
      </c>
    </row>
    <row r="463" spans="1:1" x14ac:dyDescent="0.3">
      <c r="A463" s="20">
        <v>136</v>
      </c>
    </row>
    <row r="464" spans="1:1" x14ac:dyDescent="0.3">
      <c r="A464" s="20">
        <v>128</v>
      </c>
    </row>
    <row r="465" spans="1:8" x14ac:dyDescent="0.3">
      <c r="A465" s="20">
        <v>124</v>
      </c>
    </row>
    <row r="466" spans="1:8" x14ac:dyDescent="0.3">
      <c r="A466" s="20">
        <v>132</v>
      </c>
    </row>
    <row r="467" spans="1:8" x14ac:dyDescent="0.3">
      <c r="A467" s="20">
        <v>136</v>
      </c>
    </row>
    <row r="468" spans="1:8" x14ac:dyDescent="0.3">
      <c r="A468" s="20">
        <v>127</v>
      </c>
    </row>
    <row r="469" spans="1:8" x14ac:dyDescent="0.3">
      <c r="A469" s="20">
        <v>130</v>
      </c>
    </row>
    <row r="470" spans="1:8" x14ac:dyDescent="0.3">
      <c r="A470" s="20">
        <v>122</v>
      </c>
    </row>
    <row r="471" spans="1:8" x14ac:dyDescent="0.3">
      <c r="A471" s="20">
        <v>125</v>
      </c>
    </row>
    <row r="472" spans="1:8" x14ac:dyDescent="0.3">
      <c r="A472" s="20">
        <v>133</v>
      </c>
    </row>
    <row r="473" spans="1:8" x14ac:dyDescent="0.3">
      <c r="A473" s="20">
        <v>140</v>
      </c>
    </row>
    <row r="474" spans="1:8" x14ac:dyDescent="0.3">
      <c r="A474" s="20">
        <v>126</v>
      </c>
    </row>
    <row r="475" spans="1:8" x14ac:dyDescent="0.3">
      <c r="A475" s="20">
        <v>133</v>
      </c>
    </row>
    <row r="476" spans="1:8" x14ac:dyDescent="0.3">
      <c r="A476" s="20">
        <v>135</v>
      </c>
    </row>
    <row r="480" spans="1:8" ht="14.4" customHeight="1" x14ac:dyDescent="0.3">
      <c r="A480" s="75" t="s">
        <v>154</v>
      </c>
      <c r="B480" s="75"/>
      <c r="C480" s="75"/>
      <c r="D480" s="75"/>
      <c r="E480" s="75"/>
      <c r="F480" s="75"/>
      <c r="G480" s="75"/>
      <c r="H480" s="75"/>
    </row>
    <row r="481" spans="1:18" x14ac:dyDescent="0.3">
      <c r="A481" s="75"/>
      <c r="B481" s="75"/>
      <c r="C481" s="75"/>
      <c r="D481" s="75"/>
      <c r="E481" s="75"/>
      <c r="F481" s="75"/>
      <c r="G481" s="75"/>
      <c r="H481" s="75"/>
    </row>
    <row r="482" spans="1:18" x14ac:dyDescent="0.3">
      <c r="A482" s="75"/>
      <c r="B482" s="75"/>
      <c r="C482" s="75"/>
      <c r="D482" s="75"/>
      <c r="E482" s="75"/>
      <c r="F482" s="75"/>
      <c r="G482" s="75"/>
      <c r="H482" s="75"/>
    </row>
    <row r="483" spans="1:18" x14ac:dyDescent="0.3">
      <c r="A483" s="75"/>
      <c r="B483" s="75"/>
      <c r="C483" s="75"/>
      <c r="D483" s="75"/>
      <c r="E483" s="75"/>
      <c r="F483" s="75"/>
      <c r="G483" s="75"/>
      <c r="H483" s="75"/>
    </row>
    <row r="484" spans="1:18" x14ac:dyDescent="0.3">
      <c r="A484" s="75"/>
      <c r="B484" s="75"/>
      <c r="C484" s="75"/>
      <c r="D484" s="75"/>
      <c r="E484" s="75"/>
      <c r="F484" s="75"/>
      <c r="G484" s="75"/>
      <c r="H484" s="75"/>
    </row>
    <row r="486" spans="1:18" x14ac:dyDescent="0.3">
      <c r="A486" s="20" t="s">
        <v>155</v>
      </c>
      <c r="B486" s="20" t="s">
        <v>156</v>
      </c>
      <c r="C486" s="20" t="s">
        <v>157</v>
      </c>
    </row>
    <row r="487" spans="1:18" x14ac:dyDescent="0.3">
      <c r="A487" s="37">
        <v>45</v>
      </c>
      <c r="B487" s="37">
        <v>32</v>
      </c>
      <c r="C487" s="37">
        <v>40</v>
      </c>
    </row>
    <row r="488" spans="1:18" ht="15" thickBot="1" x14ac:dyDescent="0.35">
      <c r="A488" s="37">
        <v>35</v>
      </c>
      <c r="B488" s="37">
        <v>28</v>
      </c>
      <c r="C488" s="37">
        <v>39</v>
      </c>
    </row>
    <row r="489" spans="1:18" x14ac:dyDescent="0.3">
      <c r="A489" s="37">
        <v>40</v>
      </c>
      <c r="B489" s="37">
        <v>30</v>
      </c>
      <c r="C489" s="37">
        <v>42</v>
      </c>
      <c r="E489" s="4" t="s">
        <v>155</v>
      </c>
      <c r="F489" s="4"/>
      <c r="G489" s="4" t="s">
        <v>156</v>
      </c>
      <c r="H489" s="4"/>
      <c r="I489" s="4" t="s">
        <v>157</v>
      </c>
      <c r="J489" s="4"/>
      <c r="L489" s="73" t="s">
        <v>159</v>
      </c>
      <c r="M489" s="73"/>
      <c r="N489" s="73"/>
      <c r="O489" s="73"/>
      <c r="P489" s="73"/>
      <c r="Q489" s="73"/>
      <c r="R489" s="73"/>
    </row>
    <row r="490" spans="1:18" x14ac:dyDescent="0.3">
      <c r="A490" s="37">
        <v>38</v>
      </c>
      <c r="B490" s="37">
        <v>34</v>
      </c>
      <c r="C490" s="37">
        <v>41</v>
      </c>
      <c r="L490" s="74" t="s">
        <v>101</v>
      </c>
      <c r="M490" s="74"/>
      <c r="N490" s="74"/>
      <c r="O490" s="74"/>
      <c r="P490" s="74"/>
      <c r="Q490" s="74"/>
      <c r="R490" s="74"/>
    </row>
    <row r="491" spans="1:18" x14ac:dyDescent="0.3">
      <c r="A491" s="37">
        <v>42</v>
      </c>
      <c r="B491" s="37">
        <v>33</v>
      </c>
      <c r="C491" s="37">
        <v>38</v>
      </c>
      <c r="E491" s="17" t="s">
        <v>3</v>
      </c>
      <c r="F491" s="17">
        <v>40.4</v>
      </c>
      <c r="G491" s="17" t="s">
        <v>3</v>
      </c>
      <c r="H491" s="17">
        <v>32.5</v>
      </c>
      <c r="I491" s="17" t="s">
        <v>3</v>
      </c>
      <c r="J491" s="17">
        <v>41</v>
      </c>
    </row>
    <row r="492" spans="1:18" x14ac:dyDescent="0.3">
      <c r="A492" s="37">
        <v>37</v>
      </c>
      <c r="B492" s="37">
        <v>35</v>
      </c>
      <c r="C492" s="37">
        <v>43</v>
      </c>
      <c r="E492" t="s">
        <v>4</v>
      </c>
      <c r="F492">
        <v>1.013245610238044</v>
      </c>
      <c r="G492" t="s">
        <v>4</v>
      </c>
      <c r="H492">
        <v>0.9574271077563381</v>
      </c>
      <c r="I492" t="s">
        <v>4</v>
      </c>
      <c r="J492">
        <v>0.81649658092772592</v>
      </c>
      <c r="L492" s="73" t="s">
        <v>158</v>
      </c>
      <c r="M492" s="73"/>
      <c r="N492" s="73"/>
      <c r="O492" s="73"/>
      <c r="P492" s="73"/>
      <c r="Q492" s="73"/>
      <c r="R492" s="73"/>
    </row>
    <row r="493" spans="1:18" x14ac:dyDescent="0.3">
      <c r="A493" s="37">
        <v>39</v>
      </c>
      <c r="B493" s="37">
        <v>31</v>
      </c>
      <c r="C493" s="37">
        <v>45</v>
      </c>
      <c r="E493" t="s">
        <v>5</v>
      </c>
      <c r="F493">
        <v>40.5</v>
      </c>
      <c r="G493" t="s">
        <v>5</v>
      </c>
      <c r="H493">
        <v>32.5</v>
      </c>
      <c r="I493" t="s">
        <v>5</v>
      </c>
      <c r="J493">
        <v>41</v>
      </c>
      <c r="L493" s="64" t="s">
        <v>160</v>
      </c>
      <c r="M493" s="64"/>
      <c r="N493" s="64"/>
      <c r="O493" s="64"/>
      <c r="P493" s="64"/>
      <c r="Q493" s="64"/>
      <c r="R493" s="64"/>
    </row>
    <row r="494" spans="1:18" x14ac:dyDescent="0.3">
      <c r="A494" s="37">
        <v>43</v>
      </c>
      <c r="B494" s="37">
        <v>29</v>
      </c>
      <c r="C494" s="37">
        <v>44</v>
      </c>
      <c r="E494" t="s">
        <v>6</v>
      </c>
      <c r="F494" t="e">
        <v>#N/A</v>
      </c>
      <c r="G494" t="s">
        <v>6</v>
      </c>
      <c r="H494" t="e">
        <v>#N/A</v>
      </c>
      <c r="I494" t="s">
        <v>6</v>
      </c>
      <c r="J494">
        <v>41</v>
      </c>
    </row>
    <row r="495" spans="1:18" ht="14.4" customHeight="1" x14ac:dyDescent="0.3">
      <c r="A495" s="37">
        <v>44</v>
      </c>
      <c r="B495" s="37">
        <v>36</v>
      </c>
      <c r="C495" s="37">
        <v>41</v>
      </c>
      <c r="E495" t="s">
        <v>7</v>
      </c>
      <c r="F495">
        <v>3.2041639575194441</v>
      </c>
      <c r="G495" t="s">
        <v>7</v>
      </c>
      <c r="H495">
        <v>3.0276503540974917</v>
      </c>
      <c r="I495" t="s">
        <v>7</v>
      </c>
      <c r="J495">
        <v>2.5819888974716112</v>
      </c>
      <c r="L495" s="72" t="s">
        <v>161</v>
      </c>
      <c r="M495" s="72"/>
      <c r="N495" s="72"/>
      <c r="O495" s="72"/>
      <c r="P495" s="72"/>
      <c r="Q495" s="72"/>
      <c r="R495" s="72"/>
    </row>
    <row r="496" spans="1:18" x14ac:dyDescent="0.3">
      <c r="A496" s="37">
        <v>41</v>
      </c>
      <c r="B496" s="37">
        <v>37</v>
      </c>
      <c r="C496" s="37">
        <v>37</v>
      </c>
      <c r="E496" t="s">
        <v>8</v>
      </c>
      <c r="F496">
        <v>10.266666666666666</v>
      </c>
      <c r="G496" t="s">
        <v>8</v>
      </c>
      <c r="H496">
        <v>9.1666666666666661</v>
      </c>
      <c r="I496" t="s">
        <v>8</v>
      </c>
      <c r="J496">
        <v>6.666666666666667</v>
      </c>
      <c r="L496" s="72"/>
      <c r="M496" s="72"/>
      <c r="N496" s="72"/>
      <c r="O496" s="72"/>
      <c r="P496" s="72"/>
      <c r="Q496" s="72"/>
      <c r="R496" s="72"/>
    </row>
    <row r="497" spans="1:18" x14ac:dyDescent="0.3">
      <c r="E497" t="s">
        <v>9</v>
      </c>
      <c r="F497">
        <v>-0.84183673469387843</v>
      </c>
      <c r="G497" t="s">
        <v>9</v>
      </c>
      <c r="H497">
        <v>-1.2000000000000002</v>
      </c>
      <c r="I497" t="s">
        <v>9</v>
      </c>
      <c r="J497">
        <v>-0.86249999999999938</v>
      </c>
      <c r="L497" s="65" t="s">
        <v>162</v>
      </c>
      <c r="M497" s="65"/>
      <c r="N497" s="65"/>
      <c r="O497" s="65"/>
      <c r="P497" s="65"/>
      <c r="Q497" s="65"/>
      <c r="R497" s="65"/>
    </row>
    <row r="498" spans="1:18" x14ac:dyDescent="0.3">
      <c r="A498" s="21" t="s">
        <v>67</v>
      </c>
      <c r="B498" s="21" t="s">
        <v>67</v>
      </c>
      <c r="C498" s="21" t="s">
        <v>67</v>
      </c>
      <c r="E498" t="s">
        <v>10</v>
      </c>
      <c r="F498">
        <v>-0.20063178769254245</v>
      </c>
      <c r="G498" t="s">
        <v>10</v>
      </c>
      <c r="H498">
        <v>0</v>
      </c>
      <c r="I498" t="s">
        <v>10</v>
      </c>
      <c r="J498">
        <v>0</v>
      </c>
    </row>
    <row r="499" spans="1:18" x14ac:dyDescent="0.3">
      <c r="A499" s="22">
        <f>AVERAGE(A487:A496)</f>
        <v>40.4</v>
      </c>
      <c r="B499" s="22">
        <f t="shared" ref="B499:C499" si="0">AVERAGE(B487:B496)</f>
        <v>32.5</v>
      </c>
      <c r="C499" s="22">
        <f t="shared" si="0"/>
        <v>41</v>
      </c>
      <c r="E499" s="16" t="s">
        <v>11</v>
      </c>
      <c r="F499" s="16">
        <v>10</v>
      </c>
      <c r="G499" s="16" t="s">
        <v>11</v>
      </c>
      <c r="H499" s="16">
        <v>9</v>
      </c>
      <c r="I499" s="16" t="s">
        <v>11</v>
      </c>
      <c r="J499" s="16">
        <v>8</v>
      </c>
    </row>
    <row r="500" spans="1:18" x14ac:dyDescent="0.3">
      <c r="E500" t="s">
        <v>12</v>
      </c>
      <c r="F500">
        <v>35</v>
      </c>
      <c r="G500" t="s">
        <v>12</v>
      </c>
      <c r="H500">
        <v>28</v>
      </c>
      <c r="I500" t="s">
        <v>12</v>
      </c>
      <c r="J500">
        <v>37</v>
      </c>
    </row>
    <row r="501" spans="1:18" x14ac:dyDescent="0.3">
      <c r="E501" t="s">
        <v>13</v>
      </c>
      <c r="F501">
        <v>45</v>
      </c>
      <c r="G501" t="s">
        <v>13</v>
      </c>
      <c r="H501">
        <v>37</v>
      </c>
      <c r="I501" t="s">
        <v>13</v>
      </c>
      <c r="J501">
        <v>45</v>
      </c>
    </row>
    <row r="502" spans="1:18" x14ac:dyDescent="0.3">
      <c r="E502" t="s">
        <v>14</v>
      </c>
      <c r="F502">
        <v>404</v>
      </c>
      <c r="G502" t="s">
        <v>14</v>
      </c>
      <c r="H502">
        <v>325</v>
      </c>
      <c r="I502" t="s">
        <v>14</v>
      </c>
      <c r="J502">
        <v>410</v>
      </c>
    </row>
    <row r="503" spans="1:18" ht="15" thickBot="1" x14ac:dyDescent="0.35">
      <c r="E503" s="3" t="s">
        <v>15</v>
      </c>
      <c r="F503" s="3">
        <v>10</v>
      </c>
      <c r="G503" s="3" t="s">
        <v>15</v>
      </c>
      <c r="H503" s="3">
        <v>10</v>
      </c>
      <c r="I503" s="3" t="s">
        <v>15</v>
      </c>
      <c r="J503" s="3">
        <v>10</v>
      </c>
    </row>
  </sheetData>
  <sortState xmlns:xlrd2="http://schemas.microsoft.com/office/spreadsheetml/2017/richdata2" ref="C384:C388">
    <sortCondition ref="C384"/>
  </sortState>
  <mergeCells count="53">
    <mergeCell ref="J323:Q324"/>
    <mergeCell ref="J325:Q325"/>
    <mergeCell ref="J316:Q317"/>
    <mergeCell ref="J318:Q318"/>
    <mergeCell ref="J320:Q320"/>
    <mergeCell ref="J321:Q321"/>
    <mergeCell ref="J211:Q211"/>
    <mergeCell ref="J212:Q212"/>
    <mergeCell ref="J214:Q214"/>
    <mergeCell ref="J215:Q215"/>
    <mergeCell ref="A310:H314"/>
    <mergeCell ref="J181:Q181"/>
    <mergeCell ref="A201:H204"/>
    <mergeCell ref="J208:Q208"/>
    <mergeCell ref="J209:Q209"/>
    <mergeCell ref="J174:Q174"/>
    <mergeCell ref="J175:Q175"/>
    <mergeCell ref="J177:Q177"/>
    <mergeCell ref="J178:Q178"/>
    <mergeCell ref="J180:Q180"/>
    <mergeCell ref="A110:H113"/>
    <mergeCell ref="J10:Q11"/>
    <mergeCell ref="J12:Q12"/>
    <mergeCell ref="J14:Q14"/>
    <mergeCell ref="J15:Q15"/>
    <mergeCell ref="J17:Q17"/>
    <mergeCell ref="J18:Q18"/>
    <mergeCell ref="J20:Q20"/>
    <mergeCell ref="J21:Q21"/>
    <mergeCell ref="A1:H4"/>
    <mergeCell ref="J127:Q127"/>
    <mergeCell ref="J129:Q129"/>
    <mergeCell ref="J130:Q130"/>
    <mergeCell ref="A168:H169"/>
    <mergeCell ref="J119:Q120"/>
    <mergeCell ref="J121:Q121"/>
    <mergeCell ref="J123:Q123"/>
    <mergeCell ref="J124:Q124"/>
    <mergeCell ref="J126:Q126"/>
    <mergeCell ref="I381:P381"/>
    <mergeCell ref="I383:P384"/>
    <mergeCell ref="I385:P385"/>
    <mergeCell ref="A480:H484"/>
    <mergeCell ref="A370:H373"/>
    <mergeCell ref="I377:P377"/>
    <mergeCell ref="I378:P378"/>
    <mergeCell ref="I380:P380"/>
    <mergeCell ref="L493:R493"/>
    <mergeCell ref="L495:R496"/>
    <mergeCell ref="L497:R497"/>
    <mergeCell ref="L489:R489"/>
    <mergeCell ref="L490:R490"/>
    <mergeCell ref="L492:R49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A0140-946E-4C46-BA5F-A531FF20CCD9}">
  <dimension ref="A1:P384"/>
  <sheetViews>
    <sheetView zoomScaleNormal="100" workbookViewId="0">
      <selection activeCell="H291" sqref="H291"/>
    </sheetView>
  </sheetViews>
  <sheetFormatPr defaultRowHeight="14.4" x14ac:dyDescent="0.3"/>
  <cols>
    <col min="1" max="1" width="12.21875" customWidth="1"/>
    <col min="3" max="3" width="13" customWidth="1"/>
    <col min="4" max="4" width="14" customWidth="1"/>
    <col min="5" max="5" width="12" customWidth="1"/>
    <col min="9" max="9" width="11.21875" customWidth="1"/>
    <col min="10" max="10" width="10.109375" customWidth="1"/>
    <col min="11" max="11" width="11.33203125" customWidth="1"/>
    <col min="12" max="12" width="11.109375" customWidth="1"/>
    <col min="13" max="13" width="10.109375" customWidth="1"/>
    <col min="14" max="14" width="10.44140625" customWidth="1"/>
    <col min="15" max="15" width="11.109375" customWidth="1"/>
    <col min="16" max="16" width="10.44140625" customWidth="1"/>
  </cols>
  <sheetData>
    <row r="1" spans="1:16" ht="14.4" customHeight="1" x14ac:dyDescent="0.3">
      <c r="A1" s="83" t="s">
        <v>163</v>
      </c>
      <c r="B1" s="83"/>
      <c r="C1" s="83"/>
      <c r="D1" s="83"/>
      <c r="E1" s="83"/>
      <c r="F1" s="83"/>
      <c r="G1" s="83"/>
      <c r="H1" s="83"/>
    </row>
    <row r="2" spans="1:16" x14ac:dyDescent="0.3">
      <c r="A2" s="83"/>
      <c r="B2" s="83"/>
      <c r="C2" s="83"/>
      <c r="D2" s="83"/>
      <c r="E2" s="83"/>
      <c r="F2" s="83"/>
      <c r="G2" s="83"/>
      <c r="H2" s="83"/>
    </row>
    <row r="3" spans="1:16" x14ac:dyDescent="0.3">
      <c r="A3" s="83"/>
      <c r="B3" s="83"/>
      <c r="C3" s="83"/>
      <c r="D3" s="83"/>
      <c r="E3" s="83"/>
      <c r="F3" s="83"/>
      <c r="G3" s="83"/>
      <c r="H3" s="83"/>
    </row>
    <row r="4" spans="1:16" x14ac:dyDescent="0.3">
      <c r="A4" s="83"/>
      <c r="B4" s="83"/>
      <c r="C4" s="83"/>
      <c r="D4" s="83"/>
      <c r="E4" s="83"/>
      <c r="F4" s="83"/>
      <c r="G4" s="83"/>
      <c r="H4" s="83"/>
    </row>
    <row r="6" spans="1:16" x14ac:dyDescent="0.3">
      <c r="A6" s="41" t="s">
        <v>164</v>
      </c>
      <c r="C6" s="40" t="s">
        <v>173</v>
      </c>
      <c r="E6" s="40" t="s">
        <v>9</v>
      </c>
    </row>
    <row r="7" spans="1:16" x14ac:dyDescent="0.3">
      <c r="A7" s="41">
        <v>-2.5</v>
      </c>
      <c r="C7" s="20">
        <f>SKEW(A7:A56)</f>
        <v>5.4546017084340551E-2</v>
      </c>
      <c r="E7" s="20">
        <f>KURT(A7:A56)</f>
        <v>-1.3042496425917365</v>
      </c>
    </row>
    <row r="8" spans="1:16" ht="15" thickBot="1" x14ac:dyDescent="0.35">
      <c r="A8" s="41">
        <v>1.3</v>
      </c>
    </row>
    <row r="9" spans="1:16" x14ac:dyDescent="0.3">
      <c r="A9" s="41">
        <v>-0.8</v>
      </c>
      <c r="D9" s="9" t="s">
        <v>164</v>
      </c>
      <c r="E9" s="9"/>
    </row>
    <row r="10" spans="1:16" x14ac:dyDescent="0.3">
      <c r="A10" s="41">
        <v>-1.9</v>
      </c>
      <c r="I10" s="78" t="s">
        <v>165</v>
      </c>
      <c r="J10" s="78"/>
      <c r="K10" s="78"/>
      <c r="L10" s="78"/>
      <c r="M10" s="78"/>
      <c r="N10" s="78"/>
      <c r="O10" s="78"/>
      <c r="P10" s="78"/>
    </row>
    <row r="11" spans="1:16" x14ac:dyDescent="0.3">
      <c r="A11" s="41">
        <v>2.1</v>
      </c>
      <c r="D11" t="s">
        <v>3</v>
      </c>
      <c r="E11">
        <v>0.23599999999999999</v>
      </c>
      <c r="I11" s="79" t="s">
        <v>166</v>
      </c>
      <c r="J11" s="79"/>
      <c r="K11" s="79"/>
      <c r="L11" s="79"/>
      <c r="M11" s="79"/>
      <c r="N11" s="79"/>
      <c r="O11" s="79"/>
      <c r="P11" s="79"/>
    </row>
    <row r="12" spans="1:16" x14ac:dyDescent="0.3">
      <c r="A12" s="41">
        <v>0.5</v>
      </c>
      <c r="D12" t="s">
        <v>4</v>
      </c>
      <c r="E12">
        <v>0.21813233205032737</v>
      </c>
    </row>
    <row r="13" spans="1:16" x14ac:dyDescent="0.3">
      <c r="A13" s="41">
        <v>-1.2</v>
      </c>
      <c r="D13" t="s">
        <v>5</v>
      </c>
      <c r="E13">
        <v>0.1</v>
      </c>
      <c r="I13" s="78" t="s">
        <v>167</v>
      </c>
      <c r="J13" s="78"/>
      <c r="K13" s="78"/>
      <c r="L13" s="78"/>
      <c r="M13" s="78"/>
      <c r="N13" s="78"/>
      <c r="O13" s="78"/>
      <c r="P13" s="78"/>
    </row>
    <row r="14" spans="1:16" x14ac:dyDescent="0.3">
      <c r="A14" s="41">
        <v>1.8</v>
      </c>
      <c r="D14" t="s">
        <v>6</v>
      </c>
      <c r="E14">
        <v>-0.3</v>
      </c>
      <c r="I14" s="79" t="s">
        <v>168</v>
      </c>
      <c r="J14" s="79"/>
      <c r="K14" s="79"/>
      <c r="L14" s="79"/>
      <c r="M14" s="79"/>
      <c r="N14" s="79"/>
      <c r="O14" s="79"/>
      <c r="P14" s="79"/>
    </row>
    <row r="15" spans="1:16" x14ac:dyDescent="0.3">
      <c r="A15" s="41">
        <v>-0.5</v>
      </c>
      <c r="D15" t="s">
        <v>7</v>
      </c>
      <c r="E15">
        <v>1.5424285118882217</v>
      </c>
    </row>
    <row r="16" spans="1:16" ht="14.4" customHeight="1" x14ac:dyDescent="0.3">
      <c r="A16" s="41">
        <v>2.2999999999999998</v>
      </c>
      <c r="D16" t="s">
        <v>8</v>
      </c>
      <c r="E16">
        <v>2.3790857142857145</v>
      </c>
      <c r="I16" s="80" t="s">
        <v>169</v>
      </c>
      <c r="J16" s="80"/>
      <c r="K16" s="80"/>
      <c r="L16" s="80"/>
      <c r="M16" s="80"/>
      <c r="N16" s="80"/>
      <c r="O16" s="80"/>
      <c r="P16" s="80"/>
    </row>
    <row r="17" spans="1:16" x14ac:dyDescent="0.3">
      <c r="A17" s="41">
        <v>-0.7</v>
      </c>
      <c r="D17" s="38" t="s">
        <v>9</v>
      </c>
      <c r="E17" s="39">
        <v>-1.3042496425917365</v>
      </c>
      <c r="I17" s="80"/>
      <c r="J17" s="80"/>
      <c r="K17" s="80"/>
      <c r="L17" s="80"/>
      <c r="M17" s="80"/>
      <c r="N17" s="80"/>
      <c r="O17" s="80"/>
      <c r="P17" s="80"/>
    </row>
    <row r="18" spans="1:16" ht="14.4" customHeight="1" x14ac:dyDescent="0.3">
      <c r="A18" s="41">
        <v>1.2</v>
      </c>
      <c r="D18" s="38" t="s">
        <v>10</v>
      </c>
      <c r="E18" s="39">
        <v>5.4546017084340551E-2</v>
      </c>
      <c r="I18" s="81" t="s">
        <v>194</v>
      </c>
      <c r="J18" s="81"/>
      <c r="K18" s="81"/>
      <c r="L18" s="81"/>
      <c r="M18" s="81"/>
      <c r="N18" s="81"/>
      <c r="O18" s="81"/>
      <c r="P18" s="81"/>
    </row>
    <row r="19" spans="1:16" x14ac:dyDescent="0.3">
      <c r="A19" s="41">
        <v>-1.5</v>
      </c>
      <c r="D19" t="s">
        <v>11</v>
      </c>
      <c r="E19">
        <v>5.3</v>
      </c>
      <c r="I19" s="81"/>
      <c r="J19" s="81"/>
      <c r="K19" s="81"/>
      <c r="L19" s="81"/>
      <c r="M19" s="81"/>
      <c r="N19" s="81"/>
      <c r="O19" s="81"/>
      <c r="P19" s="81"/>
    </row>
    <row r="20" spans="1:16" x14ac:dyDescent="0.3">
      <c r="A20" s="41">
        <v>-0.3</v>
      </c>
      <c r="D20" t="s">
        <v>12</v>
      </c>
      <c r="E20">
        <v>-2.5</v>
      </c>
    </row>
    <row r="21" spans="1:16" x14ac:dyDescent="0.3">
      <c r="A21" s="41">
        <v>2.6</v>
      </c>
      <c r="D21" t="s">
        <v>13</v>
      </c>
      <c r="E21">
        <v>2.8</v>
      </c>
    </row>
    <row r="22" spans="1:16" x14ac:dyDescent="0.3">
      <c r="A22" s="41">
        <v>1.1000000000000001</v>
      </c>
      <c r="D22" t="s">
        <v>14</v>
      </c>
      <c r="E22">
        <v>11.799999999999999</v>
      </c>
    </row>
    <row r="23" spans="1:16" ht="15" thickBot="1" x14ac:dyDescent="0.35">
      <c r="A23" s="41">
        <v>-1.7</v>
      </c>
      <c r="D23" s="3" t="s">
        <v>15</v>
      </c>
      <c r="E23" s="3">
        <v>50</v>
      </c>
    </row>
    <row r="24" spans="1:16" x14ac:dyDescent="0.3">
      <c r="A24" s="41">
        <v>0.9</v>
      </c>
    </row>
    <row r="25" spans="1:16" x14ac:dyDescent="0.3">
      <c r="A25" s="41">
        <v>-1.4</v>
      </c>
    </row>
    <row r="26" spans="1:16" x14ac:dyDescent="0.3">
      <c r="A26" s="41">
        <v>0.3</v>
      </c>
    </row>
    <row r="27" spans="1:16" x14ac:dyDescent="0.3">
      <c r="A27" s="41">
        <v>1.9</v>
      </c>
    </row>
    <row r="28" spans="1:16" x14ac:dyDescent="0.3">
      <c r="A28" s="41">
        <v>-1.1000000000000001</v>
      </c>
    </row>
    <row r="29" spans="1:16" x14ac:dyDescent="0.3">
      <c r="A29" s="41">
        <v>-0.4</v>
      </c>
    </row>
    <row r="30" spans="1:16" x14ac:dyDescent="0.3">
      <c r="A30" s="41">
        <v>2.2000000000000002</v>
      </c>
    </row>
    <row r="31" spans="1:16" x14ac:dyDescent="0.3">
      <c r="A31" s="41">
        <v>-0.9</v>
      </c>
    </row>
    <row r="32" spans="1:16" x14ac:dyDescent="0.3">
      <c r="A32" s="41">
        <v>1.6</v>
      </c>
    </row>
    <row r="33" spans="1:1" x14ac:dyDescent="0.3">
      <c r="A33" s="41">
        <v>-0.6</v>
      </c>
    </row>
    <row r="34" spans="1:1" x14ac:dyDescent="0.3">
      <c r="A34" s="41">
        <v>-1.3</v>
      </c>
    </row>
    <row r="35" spans="1:1" x14ac:dyDescent="0.3">
      <c r="A35" s="41">
        <v>2.4</v>
      </c>
    </row>
    <row r="36" spans="1:1" x14ac:dyDescent="0.3">
      <c r="A36" s="41">
        <v>0.7</v>
      </c>
    </row>
    <row r="37" spans="1:1" x14ac:dyDescent="0.3">
      <c r="A37" s="41">
        <v>-1.8</v>
      </c>
    </row>
    <row r="38" spans="1:1" x14ac:dyDescent="0.3">
      <c r="A38" s="41">
        <v>1.5</v>
      </c>
    </row>
    <row r="39" spans="1:1" x14ac:dyDescent="0.3">
      <c r="A39" s="41">
        <v>-0.2</v>
      </c>
    </row>
    <row r="40" spans="1:1" x14ac:dyDescent="0.3">
      <c r="A40" s="41">
        <v>-2.1</v>
      </c>
    </row>
    <row r="41" spans="1:1" x14ac:dyDescent="0.3">
      <c r="A41" s="41">
        <v>2.8</v>
      </c>
    </row>
    <row r="42" spans="1:1" x14ac:dyDescent="0.3">
      <c r="A42" s="41">
        <v>0.8</v>
      </c>
    </row>
    <row r="43" spans="1:1" x14ac:dyDescent="0.3">
      <c r="A43" s="41">
        <v>-1.6</v>
      </c>
    </row>
    <row r="44" spans="1:1" x14ac:dyDescent="0.3">
      <c r="A44" s="41">
        <v>1.4</v>
      </c>
    </row>
    <row r="45" spans="1:1" x14ac:dyDescent="0.3">
      <c r="A45" s="41">
        <v>-0.1</v>
      </c>
    </row>
    <row r="46" spans="1:1" x14ac:dyDescent="0.3">
      <c r="A46" s="41">
        <v>2.5</v>
      </c>
    </row>
    <row r="47" spans="1:1" x14ac:dyDescent="0.3">
      <c r="A47" s="41">
        <v>-1</v>
      </c>
    </row>
    <row r="48" spans="1:1" x14ac:dyDescent="0.3">
      <c r="A48" s="41">
        <v>1.7</v>
      </c>
    </row>
    <row r="49" spans="1:8" x14ac:dyDescent="0.3">
      <c r="A49" s="41">
        <v>-0.9</v>
      </c>
    </row>
    <row r="50" spans="1:8" x14ac:dyDescent="0.3">
      <c r="A50" s="41">
        <v>-2</v>
      </c>
    </row>
    <row r="51" spans="1:8" x14ac:dyDescent="0.3">
      <c r="A51" s="41">
        <v>2.7</v>
      </c>
    </row>
    <row r="52" spans="1:8" x14ac:dyDescent="0.3">
      <c r="A52" s="41">
        <v>0.6</v>
      </c>
    </row>
    <row r="53" spans="1:8" x14ac:dyDescent="0.3">
      <c r="A53" s="41">
        <v>-1.4</v>
      </c>
    </row>
    <row r="54" spans="1:8" x14ac:dyDescent="0.3">
      <c r="A54" s="41">
        <v>1.1000000000000001</v>
      </c>
    </row>
    <row r="55" spans="1:8" x14ac:dyDescent="0.3">
      <c r="A55" s="41">
        <v>-0.3</v>
      </c>
    </row>
    <row r="56" spans="1:8" x14ac:dyDescent="0.3">
      <c r="A56" s="41">
        <v>2</v>
      </c>
    </row>
    <row r="60" spans="1:8" ht="14.4" customHeight="1" x14ac:dyDescent="0.3">
      <c r="A60" s="82" t="s">
        <v>170</v>
      </c>
      <c r="B60" s="82"/>
      <c r="C60" s="82"/>
      <c r="D60" s="82"/>
      <c r="E60" s="82"/>
      <c r="F60" s="82"/>
      <c r="G60" s="82"/>
      <c r="H60" s="82"/>
    </row>
    <row r="61" spans="1:8" x14ac:dyDescent="0.3">
      <c r="A61" s="82"/>
      <c r="B61" s="82"/>
      <c r="C61" s="82"/>
      <c r="D61" s="82"/>
      <c r="E61" s="82"/>
      <c r="F61" s="82"/>
      <c r="G61" s="82"/>
      <c r="H61" s="82"/>
    </row>
    <row r="62" spans="1:8" x14ac:dyDescent="0.3">
      <c r="A62" s="82"/>
      <c r="B62" s="82"/>
      <c r="C62" s="82"/>
      <c r="D62" s="82"/>
      <c r="E62" s="82"/>
      <c r="F62" s="82"/>
      <c r="G62" s="82"/>
      <c r="H62" s="82"/>
    </row>
    <row r="63" spans="1:8" x14ac:dyDescent="0.3">
      <c r="A63" s="82"/>
      <c r="B63" s="82"/>
      <c r="C63" s="82"/>
      <c r="D63" s="82"/>
      <c r="E63" s="82"/>
      <c r="F63" s="82"/>
      <c r="G63" s="82"/>
      <c r="H63" s="82"/>
    </row>
    <row r="64" spans="1:8" x14ac:dyDescent="0.3">
      <c r="A64" s="82"/>
      <c r="B64" s="82"/>
      <c r="C64" s="82"/>
      <c r="D64" s="82"/>
      <c r="E64" s="82"/>
      <c r="F64" s="82"/>
      <c r="G64" s="82"/>
      <c r="H64" s="82"/>
    </row>
    <row r="67" spans="1:16" x14ac:dyDescent="0.3">
      <c r="A67" s="29" t="s">
        <v>171</v>
      </c>
    </row>
    <row r="68" spans="1:16" ht="15" thickBot="1" x14ac:dyDescent="0.35">
      <c r="A68" s="29">
        <v>2.5</v>
      </c>
      <c r="I68" s="78" t="s">
        <v>172</v>
      </c>
      <c r="J68" s="78"/>
      <c r="K68" s="78"/>
      <c r="L68" s="78"/>
      <c r="M68" s="78"/>
      <c r="N68" s="78"/>
      <c r="O68" s="78"/>
      <c r="P68" s="78"/>
    </row>
    <row r="69" spans="1:16" x14ac:dyDescent="0.3">
      <c r="A69" s="29">
        <v>4.8</v>
      </c>
      <c r="D69" s="9" t="s">
        <v>171</v>
      </c>
      <c r="E69" s="9"/>
      <c r="I69" s="79" t="s">
        <v>174</v>
      </c>
      <c r="J69" s="79"/>
      <c r="K69" s="79"/>
      <c r="L69" s="79"/>
      <c r="M69" s="79"/>
      <c r="N69" s="79"/>
      <c r="O69" s="79"/>
      <c r="P69" s="79"/>
    </row>
    <row r="70" spans="1:16" x14ac:dyDescent="0.3">
      <c r="A70" s="29">
        <v>3.2</v>
      </c>
    </row>
    <row r="71" spans="1:16" x14ac:dyDescent="0.3">
      <c r="A71" s="29">
        <v>2.1</v>
      </c>
      <c r="D71" t="s">
        <v>3</v>
      </c>
      <c r="E71">
        <v>3.379166666666666</v>
      </c>
      <c r="I71" s="78" t="s">
        <v>175</v>
      </c>
      <c r="J71" s="78"/>
      <c r="K71" s="78"/>
      <c r="L71" s="78"/>
      <c r="M71" s="78"/>
      <c r="N71" s="78"/>
      <c r="O71" s="78"/>
      <c r="P71" s="78"/>
    </row>
    <row r="72" spans="1:16" x14ac:dyDescent="0.3">
      <c r="A72" s="29">
        <v>4.5</v>
      </c>
      <c r="D72" t="s">
        <v>4</v>
      </c>
      <c r="E72">
        <v>8.0567023785401773E-2</v>
      </c>
      <c r="I72" s="79" t="s">
        <v>176</v>
      </c>
      <c r="J72" s="79"/>
      <c r="K72" s="79"/>
      <c r="L72" s="79"/>
      <c r="M72" s="79"/>
      <c r="N72" s="79"/>
      <c r="O72" s="79"/>
      <c r="P72" s="79"/>
    </row>
    <row r="73" spans="1:16" x14ac:dyDescent="0.3">
      <c r="A73" s="29">
        <v>2.9</v>
      </c>
      <c r="D73" t="s">
        <v>5</v>
      </c>
      <c r="E73">
        <v>3.3</v>
      </c>
    </row>
    <row r="74" spans="1:16" ht="14.4" customHeight="1" x14ac:dyDescent="0.3">
      <c r="A74" s="29">
        <v>2.2999999999999998</v>
      </c>
      <c r="D74" t="s">
        <v>6</v>
      </c>
      <c r="E74">
        <v>3.3</v>
      </c>
      <c r="I74" s="80" t="s">
        <v>177</v>
      </c>
      <c r="J74" s="80"/>
      <c r="K74" s="80"/>
      <c r="L74" s="80"/>
      <c r="M74" s="80"/>
      <c r="N74" s="80"/>
      <c r="O74" s="80"/>
      <c r="P74" s="80"/>
    </row>
    <row r="75" spans="1:16" x14ac:dyDescent="0.3">
      <c r="A75" s="29">
        <v>3.1</v>
      </c>
      <c r="D75" t="s">
        <v>7</v>
      </c>
      <c r="E75">
        <v>0.78939239347563983</v>
      </c>
      <c r="I75" s="80"/>
      <c r="J75" s="80"/>
      <c r="K75" s="80"/>
      <c r="L75" s="80"/>
      <c r="M75" s="80"/>
      <c r="N75" s="80"/>
      <c r="O75" s="80"/>
      <c r="P75" s="80"/>
    </row>
    <row r="76" spans="1:16" ht="14.4" customHeight="1" x14ac:dyDescent="0.3">
      <c r="A76" s="29">
        <v>4.2</v>
      </c>
      <c r="D76" t="s">
        <v>8</v>
      </c>
      <c r="E76">
        <v>0.62314035087719943</v>
      </c>
      <c r="I76" s="81" t="s">
        <v>193</v>
      </c>
      <c r="J76" s="81"/>
      <c r="K76" s="81"/>
      <c r="L76" s="81"/>
      <c r="M76" s="81"/>
      <c r="N76" s="81"/>
      <c r="O76" s="81"/>
      <c r="P76" s="81"/>
    </row>
    <row r="77" spans="1:16" x14ac:dyDescent="0.3">
      <c r="A77" s="29">
        <v>3.9</v>
      </c>
      <c r="D77" s="38" t="s">
        <v>9</v>
      </c>
      <c r="E77" s="39">
        <v>-0.93120912452529181</v>
      </c>
      <c r="I77" s="81"/>
      <c r="J77" s="81"/>
      <c r="K77" s="81"/>
      <c r="L77" s="81"/>
      <c r="M77" s="81"/>
      <c r="N77" s="81"/>
      <c r="O77" s="81"/>
      <c r="P77" s="81"/>
    </row>
    <row r="78" spans="1:16" x14ac:dyDescent="0.3">
      <c r="A78" s="29">
        <v>2.8</v>
      </c>
      <c r="D78" s="38" t="s">
        <v>10</v>
      </c>
      <c r="E78" s="39">
        <v>0.22402536454542335</v>
      </c>
    </row>
    <row r="79" spans="1:16" x14ac:dyDescent="0.3">
      <c r="A79" s="29">
        <v>4.0999999999999996</v>
      </c>
      <c r="D79" t="s">
        <v>11</v>
      </c>
      <c r="E79">
        <v>2.9000000000000004</v>
      </c>
    </row>
    <row r="80" spans="1:16" x14ac:dyDescent="0.3">
      <c r="A80" s="29">
        <v>2.6</v>
      </c>
      <c r="D80" t="s">
        <v>12</v>
      </c>
      <c r="E80">
        <v>2</v>
      </c>
    </row>
    <row r="81" spans="1:5" x14ac:dyDescent="0.3">
      <c r="A81" s="29">
        <v>2.4</v>
      </c>
      <c r="D81" t="s">
        <v>13</v>
      </c>
      <c r="E81">
        <v>4.9000000000000004</v>
      </c>
    </row>
    <row r="82" spans="1:5" x14ac:dyDescent="0.3">
      <c r="A82" s="29">
        <v>4.7</v>
      </c>
      <c r="D82" t="s">
        <v>14</v>
      </c>
      <c r="E82">
        <v>324.39999999999992</v>
      </c>
    </row>
    <row r="83" spans="1:5" ht="15" thickBot="1" x14ac:dyDescent="0.35">
      <c r="A83" s="29">
        <v>3.3</v>
      </c>
      <c r="D83" s="3" t="s">
        <v>15</v>
      </c>
      <c r="E83" s="3">
        <v>96</v>
      </c>
    </row>
    <row r="84" spans="1:5" x14ac:dyDescent="0.3">
      <c r="A84" s="29">
        <v>2.7</v>
      </c>
    </row>
    <row r="85" spans="1:5" x14ac:dyDescent="0.3">
      <c r="A85" s="29">
        <v>3</v>
      </c>
    </row>
    <row r="86" spans="1:5" x14ac:dyDescent="0.3">
      <c r="A86" s="29">
        <v>4.3</v>
      </c>
    </row>
    <row r="87" spans="1:5" x14ac:dyDescent="0.3">
      <c r="A87" s="29">
        <v>3.7</v>
      </c>
    </row>
    <row r="88" spans="1:5" x14ac:dyDescent="0.3">
      <c r="A88" s="29">
        <v>2.2000000000000002</v>
      </c>
    </row>
    <row r="89" spans="1:5" x14ac:dyDescent="0.3">
      <c r="A89" s="29">
        <v>3.6</v>
      </c>
    </row>
    <row r="90" spans="1:5" x14ac:dyDescent="0.3">
      <c r="A90" s="29">
        <v>4</v>
      </c>
    </row>
    <row r="91" spans="1:5" x14ac:dyDescent="0.3">
      <c r="A91" s="29">
        <v>2.7</v>
      </c>
    </row>
    <row r="92" spans="1:5" x14ac:dyDescent="0.3">
      <c r="A92" s="29">
        <v>3.8</v>
      </c>
    </row>
    <row r="93" spans="1:5" x14ac:dyDescent="0.3">
      <c r="A93" s="29">
        <v>3.5</v>
      </c>
    </row>
    <row r="94" spans="1:5" x14ac:dyDescent="0.3">
      <c r="A94" s="29">
        <v>3.2</v>
      </c>
    </row>
    <row r="95" spans="1:5" x14ac:dyDescent="0.3">
      <c r="A95" s="29">
        <v>4.4000000000000004</v>
      </c>
    </row>
    <row r="96" spans="1:5" x14ac:dyDescent="0.3">
      <c r="A96" s="29">
        <v>2</v>
      </c>
    </row>
    <row r="97" spans="1:1" x14ac:dyDescent="0.3">
      <c r="A97" s="29">
        <v>3.4</v>
      </c>
    </row>
    <row r="98" spans="1:1" x14ac:dyDescent="0.3">
      <c r="A98" s="29">
        <v>3.1</v>
      </c>
    </row>
    <row r="99" spans="1:1" x14ac:dyDescent="0.3">
      <c r="A99" s="29">
        <v>2.9</v>
      </c>
    </row>
    <row r="100" spans="1:1" x14ac:dyDescent="0.3">
      <c r="A100" s="29">
        <v>4.5999999999999996</v>
      </c>
    </row>
    <row r="101" spans="1:1" x14ac:dyDescent="0.3">
      <c r="A101" s="29">
        <v>3.3</v>
      </c>
    </row>
    <row r="102" spans="1:1" x14ac:dyDescent="0.3">
      <c r="A102" s="29">
        <v>2.5</v>
      </c>
    </row>
    <row r="103" spans="1:1" x14ac:dyDescent="0.3">
      <c r="A103" s="29">
        <v>4.9000000000000004</v>
      </c>
    </row>
    <row r="104" spans="1:1" x14ac:dyDescent="0.3">
      <c r="A104" s="29">
        <v>2.8</v>
      </c>
    </row>
    <row r="105" spans="1:1" x14ac:dyDescent="0.3">
      <c r="A105" s="29">
        <v>3</v>
      </c>
    </row>
    <row r="106" spans="1:1" x14ac:dyDescent="0.3">
      <c r="A106" s="29">
        <v>4.2</v>
      </c>
    </row>
    <row r="107" spans="1:1" x14ac:dyDescent="0.3">
      <c r="A107" s="29">
        <v>3.9</v>
      </c>
    </row>
    <row r="108" spans="1:1" x14ac:dyDescent="0.3">
      <c r="A108" s="29">
        <v>2.8</v>
      </c>
    </row>
    <row r="109" spans="1:1" x14ac:dyDescent="0.3">
      <c r="A109" s="29">
        <v>4.0999999999999996</v>
      </c>
    </row>
    <row r="110" spans="1:1" x14ac:dyDescent="0.3">
      <c r="A110" s="29">
        <v>2.6</v>
      </c>
    </row>
    <row r="111" spans="1:1" x14ac:dyDescent="0.3">
      <c r="A111" s="29">
        <v>2.4</v>
      </c>
    </row>
    <row r="112" spans="1:1" x14ac:dyDescent="0.3">
      <c r="A112" s="29">
        <v>4.7</v>
      </c>
    </row>
    <row r="113" spans="1:1" x14ac:dyDescent="0.3">
      <c r="A113" s="29">
        <v>3.3</v>
      </c>
    </row>
    <row r="114" spans="1:1" x14ac:dyDescent="0.3">
      <c r="A114" s="29">
        <v>2.7</v>
      </c>
    </row>
    <row r="115" spans="1:1" x14ac:dyDescent="0.3">
      <c r="A115" s="29">
        <v>3</v>
      </c>
    </row>
    <row r="116" spans="1:1" x14ac:dyDescent="0.3">
      <c r="A116" s="29">
        <v>4.3</v>
      </c>
    </row>
    <row r="117" spans="1:1" x14ac:dyDescent="0.3">
      <c r="A117" s="29">
        <v>3.7</v>
      </c>
    </row>
    <row r="118" spans="1:1" x14ac:dyDescent="0.3">
      <c r="A118" s="29">
        <v>2.2000000000000002</v>
      </c>
    </row>
    <row r="119" spans="1:1" x14ac:dyDescent="0.3">
      <c r="A119" s="29">
        <v>3.6</v>
      </c>
    </row>
    <row r="120" spans="1:1" x14ac:dyDescent="0.3">
      <c r="A120" s="29">
        <v>4</v>
      </c>
    </row>
    <row r="121" spans="1:1" x14ac:dyDescent="0.3">
      <c r="A121" s="29">
        <v>2.7</v>
      </c>
    </row>
    <row r="122" spans="1:1" x14ac:dyDescent="0.3">
      <c r="A122" s="29">
        <v>3.8</v>
      </c>
    </row>
    <row r="123" spans="1:1" x14ac:dyDescent="0.3">
      <c r="A123" s="29">
        <v>3.5</v>
      </c>
    </row>
    <row r="124" spans="1:1" x14ac:dyDescent="0.3">
      <c r="A124" s="29">
        <v>3.2</v>
      </c>
    </row>
    <row r="125" spans="1:1" x14ac:dyDescent="0.3">
      <c r="A125" s="29">
        <v>4.4000000000000004</v>
      </c>
    </row>
    <row r="126" spans="1:1" x14ac:dyDescent="0.3">
      <c r="A126" s="29">
        <v>2</v>
      </c>
    </row>
    <row r="127" spans="1:1" x14ac:dyDescent="0.3">
      <c r="A127" s="29">
        <v>3.4</v>
      </c>
    </row>
    <row r="128" spans="1:1" x14ac:dyDescent="0.3">
      <c r="A128" s="29">
        <v>3.1</v>
      </c>
    </row>
    <row r="129" spans="1:1" x14ac:dyDescent="0.3">
      <c r="A129" s="29">
        <v>2.9</v>
      </c>
    </row>
    <row r="130" spans="1:1" x14ac:dyDescent="0.3">
      <c r="A130" s="29">
        <v>4.5999999999999996</v>
      </c>
    </row>
    <row r="131" spans="1:1" x14ac:dyDescent="0.3">
      <c r="A131" s="29">
        <v>3.3</v>
      </c>
    </row>
    <row r="132" spans="1:1" x14ac:dyDescent="0.3">
      <c r="A132" s="29">
        <v>2.5</v>
      </c>
    </row>
    <row r="133" spans="1:1" x14ac:dyDescent="0.3">
      <c r="A133" s="29">
        <v>4.9000000000000004</v>
      </c>
    </row>
    <row r="134" spans="1:1" x14ac:dyDescent="0.3">
      <c r="A134" s="29">
        <v>2.8</v>
      </c>
    </row>
    <row r="135" spans="1:1" x14ac:dyDescent="0.3">
      <c r="A135" s="29">
        <v>3</v>
      </c>
    </row>
    <row r="136" spans="1:1" x14ac:dyDescent="0.3">
      <c r="A136" s="29">
        <v>4.2</v>
      </c>
    </row>
    <row r="137" spans="1:1" x14ac:dyDescent="0.3">
      <c r="A137" s="29">
        <v>3.9</v>
      </c>
    </row>
    <row r="138" spans="1:1" x14ac:dyDescent="0.3">
      <c r="A138" s="29">
        <v>2.8</v>
      </c>
    </row>
    <row r="139" spans="1:1" x14ac:dyDescent="0.3">
      <c r="A139" s="29">
        <v>4.0999999999999996</v>
      </c>
    </row>
    <row r="140" spans="1:1" x14ac:dyDescent="0.3">
      <c r="A140" s="29">
        <v>2.6</v>
      </c>
    </row>
    <row r="141" spans="1:1" x14ac:dyDescent="0.3">
      <c r="A141" s="29">
        <v>2.4</v>
      </c>
    </row>
    <row r="142" spans="1:1" x14ac:dyDescent="0.3">
      <c r="A142" s="29">
        <v>4.7</v>
      </c>
    </row>
    <row r="143" spans="1:1" x14ac:dyDescent="0.3">
      <c r="A143" s="29">
        <v>3.3</v>
      </c>
    </row>
    <row r="144" spans="1:1" x14ac:dyDescent="0.3">
      <c r="A144" s="29">
        <v>2.7</v>
      </c>
    </row>
    <row r="145" spans="1:1" x14ac:dyDescent="0.3">
      <c r="A145" s="29">
        <v>3</v>
      </c>
    </row>
    <row r="146" spans="1:1" x14ac:dyDescent="0.3">
      <c r="A146" s="29">
        <v>4.3</v>
      </c>
    </row>
    <row r="147" spans="1:1" x14ac:dyDescent="0.3">
      <c r="A147" s="29">
        <v>3.7</v>
      </c>
    </row>
    <row r="148" spans="1:1" x14ac:dyDescent="0.3">
      <c r="A148" s="29">
        <v>2.2000000000000002</v>
      </c>
    </row>
    <row r="149" spans="1:1" x14ac:dyDescent="0.3">
      <c r="A149" s="29">
        <v>3.6</v>
      </c>
    </row>
    <row r="150" spans="1:1" x14ac:dyDescent="0.3">
      <c r="A150" s="29">
        <v>4</v>
      </c>
    </row>
    <row r="151" spans="1:1" x14ac:dyDescent="0.3">
      <c r="A151" s="29">
        <v>2.7</v>
      </c>
    </row>
    <row r="152" spans="1:1" x14ac:dyDescent="0.3">
      <c r="A152" s="29">
        <v>3.8</v>
      </c>
    </row>
    <row r="153" spans="1:1" x14ac:dyDescent="0.3">
      <c r="A153" s="29">
        <v>3.5</v>
      </c>
    </row>
    <row r="154" spans="1:1" x14ac:dyDescent="0.3">
      <c r="A154" s="29">
        <v>3.2</v>
      </c>
    </row>
    <row r="155" spans="1:1" x14ac:dyDescent="0.3">
      <c r="A155" s="29">
        <v>4.4000000000000004</v>
      </c>
    </row>
    <row r="156" spans="1:1" x14ac:dyDescent="0.3">
      <c r="A156" s="29">
        <v>2</v>
      </c>
    </row>
    <row r="157" spans="1:1" x14ac:dyDescent="0.3">
      <c r="A157" s="29">
        <v>3.4</v>
      </c>
    </row>
    <row r="158" spans="1:1" x14ac:dyDescent="0.3">
      <c r="A158" s="29">
        <v>3.1</v>
      </c>
    </row>
    <row r="159" spans="1:1" x14ac:dyDescent="0.3">
      <c r="A159" s="29">
        <v>2.9</v>
      </c>
    </row>
    <row r="160" spans="1:1" x14ac:dyDescent="0.3">
      <c r="A160" s="29">
        <v>4.5999999999999996</v>
      </c>
    </row>
    <row r="161" spans="1:16" x14ac:dyDescent="0.3">
      <c r="A161" s="29">
        <v>3.3</v>
      </c>
    </row>
    <row r="162" spans="1:16" x14ac:dyDescent="0.3">
      <c r="A162" s="29">
        <v>2.5</v>
      </c>
    </row>
    <row r="163" spans="1:16" x14ac:dyDescent="0.3">
      <c r="A163" s="29">
        <v>4.9000000000000004</v>
      </c>
    </row>
    <row r="168" spans="1:16" ht="14.4" customHeight="1" x14ac:dyDescent="0.3">
      <c r="A168" s="77" t="s">
        <v>178</v>
      </c>
      <c r="B168" s="77"/>
      <c r="C168" s="77"/>
      <c r="D168" s="77"/>
      <c r="E168" s="77"/>
      <c r="F168" s="77"/>
      <c r="G168" s="77"/>
      <c r="H168" s="77"/>
    </row>
    <row r="169" spans="1:16" x14ac:dyDescent="0.3">
      <c r="A169" s="77"/>
      <c r="B169" s="77"/>
      <c r="C169" s="77"/>
      <c r="D169" s="77"/>
      <c r="E169" s="77"/>
      <c r="F169" s="77"/>
      <c r="G169" s="77"/>
      <c r="H169" s="77"/>
    </row>
    <row r="170" spans="1:16" x14ac:dyDescent="0.3">
      <c r="A170" s="77"/>
      <c r="B170" s="77"/>
      <c r="C170" s="77"/>
      <c r="D170" s="77"/>
      <c r="E170" s="77"/>
      <c r="F170" s="77"/>
      <c r="G170" s="77"/>
      <c r="H170" s="77"/>
    </row>
    <row r="171" spans="1:16" x14ac:dyDescent="0.3">
      <c r="A171" s="77"/>
      <c r="B171" s="77"/>
      <c r="C171" s="77"/>
      <c r="D171" s="77"/>
      <c r="E171" s="77"/>
      <c r="F171" s="77"/>
      <c r="G171" s="77"/>
      <c r="H171" s="77"/>
    </row>
    <row r="174" spans="1:16" x14ac:dyDescent="0.3">
      <c r="A174" s="29" t="s">
        <v>179</v>
      </c>
    </row>
    <row r="175" spans="1:16" ht="15" thickBot="1" x14ac:dyDescent="0.35">
      <c r="A175" s="29">
        <v>4</v>
      </c>
      <c r="I175" s="78" t="s">
        <v>180</v>
      </c>
      <c r="J175" s="78"/>
      <c r="K175" s="78"/>
      <c r="L175" s="78"/>
      <c r="M175" s="78"/>
      <c r="N175" s="78"/>
      <c r="O175" s="78"/>
      <c r="P175" s="78"/>
    </row>
    <row r="176" spans="1:16" x14ac:dyDescent="0.3">
      <c r="A176" s="29">
        <v>5</v>
      </c>
      <c r="C176" s="9" t="s">
        <v>179</v>
      </c>
      <c r="D176" s="9"/>
      <c r="I176" s="79" t="s">
        <v>181</v>
      </c>
      <c r="J176" s="79"/>
      <c r="K176" s="79"/>
      <c r="L176" s="79"/>
      <c r="M176" s="79"/>
      <c r="N176" s="79"/>
      <c r="O176" s="79"/>
      <c r="P176" s="79"/>
    </row>
    <row r="177" spans="1:16" x14ac:dyDescent="0.3">
      <c r="A177" s="29">
        <v>3</v>
      </c>
    </row>
    <row r="178" spans="1:16" x14ac:dyDescent="0.3">
      <c r="A178" s="29">
        <v>4</v>
      </c>
      <c r="C178" t="s">
        <v>3</v>
      </c>
      <c r="D178">
        <v>3.77</v>
      </c>
      <c r="I178" s="78" t="s">
        <v>182</v>
      </c>
      <c r="J178" s="78"/>
      <c r="K178" s="78"/>
      <c r="L178" s="78"/>
      <c r="M178" s="78"/>
      <c r="N178" s="78"/>
      <c r="O178" s="78"/>
      <c r="P178" s="78"/>
    </row>
    <row r="179" spans="1:16" x14ac:dyDescent="0.3">
      <c r="A179" s="29">
        <v>4</v>
      </c>
      <c r="C179" t="s">
        <v>4</v>
      </c>
      <c r="D179">
        <v>8.9730235436641728E-2</v>
      </c>
      <c r="I179" s="79" t="s">
        <v>183</v>
      </c>
      <c r="J179" s="79"/>
      <c r="K179" s="79"/>
      <c r="L179" s="79"/>
      <c r="M179" s="79"/>
      <c r="N179" s="79"/>
      <c r="O179" s="79"/>
      <c r="P179" s="79"/>
    </row>
    <row r="180" spans="1:16" x14ac:dyDescent="0.3">
      <c r="A180" s="29">
        <v>3</v>
      </c>
      <c r="C180" t="s">
        <v>5</v>
      </c>
      <c r="D180">
        <v>4</v>
      </c>
    </row>
    <row r="181" spans="1:16" ht="14.4" customHeight="1" x14ac:dyDescent="0.3">
      <c r="A181" s="29">
        <v>2</v>
      </c>
      <c r="C181" t="s">
        <v>6</v>
      </c>
      <c r="D181">
        <v>4</v>
      </c>
      <c r="I181" s="80" t="s">
        <v>184</v>
      </c>
      <c r="J181" s="80"/>
      <c r="K181" s="80"/>
      <c r="L181" s="80"/>
      <c r="M181" s="80"/>
      <c r="N181" s="80"/>
      <c r="O181" s="80"/>
      <c r="P181" s="80"/>
    </row>
    <row r="182" spans="1:16" x14ac:dyDescent="0.3">
      <c r="A182" s="29">
        <v>5</v>
      </c>
      <c r="C182" t="s">
        <v>7</v>
      </c>
      <c r="D182">
        <v>0.89730235436641725</v>
      </c>
      <c r="I182" s="80"/>
      <c r="J182" s="80"/>
      <c r="K182" s="80"/>
      <c r="L182" s="80"/>
      <c r="M182" s="80"/>
      <c r="N182" s="80"/>
      <c r="O182" s="80"/>
      <c r="P182" s="80"/>
    </row>
    <row r="183" spans="1:16" ht="14.4" customHeight="1" x14ac:dyDescent="0.3">
      <c r="A183" s="29">
        <v>4</v>
      </c>
      <c r="C183" t="s">
        <v>8</v>
      </c>
      <c r="D183">
        <v>0.80515151515151551</v>
      </c>
      <c r="I183" s="81" t="s">
        <v>192</v>
      </c>
      <c r="J183" s="81"/>
      <c r="K183" s="81"/>
      <c r="L183" s="81"/>
      <c r="M183" s="81"/>
      <c r="N183" s="81"/>
      <c r="O183" s="81"/>
      <c r="P183" s="81"/>
    </row>
    <row r="184" spans="1:16" x14ac:dyDescent="0.3">
      <c r="A184" s="29">
        <v>3</v>
      </c>
      <c r="C184" s="38" t="s">
        <v>9</v>
      </c>
      <c r="D184" s="39">
        <v>-0.74525627211662515</v>
      </c>
      <c r="I184" s="81"/>
      <c r="J184" s="81"/>
      <c r="K184" s="81"/>
      <c r="L184" s="81"/>
      <c r="M184" s="81"/>
      <c r="N184" s="81"/>
      <c r="O184" s="81"/>
      <c r="P184" s="81"/>
    </row>
    <row r="185" spans="1:16" x14ac:dyDescent="0.3">
      <c r="A185" s="29">
        <v>5</v>
      </c>
      <c r="C185" s="38" t="s">
        <v>10</v>
      </c>
      <c r="D185" s="39">
        <v>-0.21090973977304461</v>
      </c>
    </row>
    <row r="186" spans="1:16" x14ac:dyDescent="0.3">
      <c r="A186" s="29">
        <v>4</v>
      </c>
      <c r="C186" t="s">
        <v>11</v>
      </c>
      <c r="D186">
        <v>3</v>
      </c>
    </row>
    <row r="187" spans="1:16" x14ac:dyDescent="0.3">
      <c r="A187" s="29">
        <v>2</v>
      </c>
      <c r="C187" t="s">
        <v>12</v>
      </c>
      <c r="D187">
        <v>2</v>
      </c>
    </row>
    <row r="188" spans="1:16" x14ac:dyDescent="0.3">
      <c r="A188" s="29">
        <v>3</v>
      </c>
      <c r="C188" t="s">
        <v>13</v>
      </c>
      <c r="D188">
        <v>5</v>
      </c>
    </row>
    <row r="189" spans="1:16" x14ac:dyDescent="0.3">
      <c r="A189" s="29">
        <v>4</v>
      </c>
      <c r="C189" t="s">
        <v>14</v>
      </c>
      <c r="D189">
        <v>377</v>
      </c>
    </row>
    <row r="190" spans="1:16" ht="15" thickBot="1" x14ac:dyDescent="0.35">
      <c r="A190" s="29">
        <v>5</v>
      </c>
      <c r="C190" s="3" t="s">
        <v>15</v>
      </c>
      <c r="D190" s="3">
        <v>100</v>
      </c>
    </row>
    <row r="191" spans="1:16" x14ac:dyDescent="0.3">
      <c r="A191" s="29">
        <v>3</v>
      </c>
    </row>
    <row r="192" spans="1:16" x14ac:dyDescent="0.3">
      <c r="A192" s="29">
        <v>4</v>
      </c>
    </row>
    <row r="193" spans="1:1" x14ac:dyDescent="0.3">
      <c r="A193" s="29">
        <v>5</v>
      </c>
    </row>
    <row r="194" spans="1:1" x14ac:dyDescent="0.3">
      <c r="A194" s="29">
        <v>3</v>
      </c>
    </row>
    <row r="195" spans="1:1" x14ac:dyDescent="0.3">
      <c r="A195" s="29">
        <v>4</v>
      </c>
    </row>
    <row r="196" spans="1:1" x14ac:dyDescent="0.3">
      <c r="A196" s="29">
        <v>3</v>
      </c>
    </row>
    <row r="197" spans="1:1" x14ac:dyDescent="0.3">
      <c r="A197" s="29">
        <v>2</v>
      </c>
    </row>
    <row r="198" spans="1:1" x14ac:dyDescent="0.3">
      <c r="A198" s="29">
        <v>4</v>
      </c>
    </row>
    <row r="199" spans="1:1" x14ac:dyDescent="0.3">
      <c r="A199" s="29">
        <v>5</v>
      </c>
    </row>
    <row r="200" spans="1:1" x14ac:dyDescent="0.3">
      <c r="A200" s="29">
        <v>3</v>
      </c>
    </row>
    <row r="201" spans="1:1" x14ac:dyDescent="0.3">
      <c r="A201" s="29">
        <v>4</v>
      </c>
    </row>
    <row r="202" spans="1:1" x14ac:dyDescent="0.3">
      <c r="A202" s="29">
        <v>5</v>
      </c>
    </row>
    <row r="203" spans="1:1" x14ac:dyDescent="0.3">
      <c r="A203" s="29">
        <v>4</v>
      </c>
    </row>
    <row r="204" spans="1:1" x14ac:dyDescent="0.3">
      <c r="A204" s="29">
        <v>3</v>
      </c>
    </row>
    <row r="205" spans="1:1" x14ac:dyDescent="0.3">
      <c r="A205" s="29">
        <v>3</v>
      </c>
    </row>
    <row r="206" spans="1:1" x14ac:dyDescent="0.3">
      <c r="A206" s="29">
        <v>4</v>
      </c>
    </row>
    <row r="207" spans="1:1" x14ac:dyDescent="0.3">
      <c r="A207" s="29">
        <v>5</v>
      </c>
    </row>
    <row r="208" spans="1:1" x14ac:dyDescent="0.3">
      <c r="A208" s="29">
        <v>2</v>
      </c>
    </row>
    <row r="209" spans="1:1" x14ac:dyDescent="0.3">
      <c r="A209" s="29">
        <v>3</v>
      </c>
    </row>
    <row r="210" spans="1:1" x14ac:dyDescent="0.3">
      <c r="A210" s="29">
        <v>4</v>
      </c>
    </row>
    <row r="211" spans="1:1" x14ac:dyDescent="0.3">
      <c r="A211" s="29">
        <v>4</v>
      </c>
    </row>
    <row r="212" spans="1:1" x14ac:dyDescent="0.3">
      <c r="A212" s="29">
        <v>3</v>
      </c>
    </row>
    <row r="213" spans="1:1" x14ac:dyDescent="0.3">
      <c r="A213" s="29">
        <v>5</v>
      </c>
    </row>
    <row r="214" spans="1:1" x14ac:dyDescent="0.3">
      <c r="A214" s="29">
        <v>4</v>
      </c>
    </row>
    <row r="215" spans="1:1" x14ac:dyDescent="0.3">
      <c r="A215" s="29">
        <v>3</v>
      </c>
    </row>
    <row r="216" spans="1:1" x14ac:dyDescent="0.3">
      <c r="A216" s="29">
        <v>4</v>
      </c>
    </row>
    <row r="217" spans="1:1" x14ac:dyDescent="0.3">
      <c r="A217" s="29">
        <v>5</v>
      </c>
    </row>
    <row r="218" spans="1:1" x14ac:dyDescent="0.3">
      <c r="A218" s="29">
        <v>4</v>
      </c>
    </row>
    <row r="219" spans="1:1" x14ac:dyDescent="0.3">
      <c r="A219" s="29">
        <v>2</v>
      </c>
    </row>
    <row r="220" spans="1:1" x14ac:dyDescent="0.3">
      <c r="A220" s="29">
        <v>3</v>
      </c>
    </row>
    <row r="221" spans="1:1" x14ac:dyDescent="0.3">
      <c r="A221" s="29">
        <v>4</v>
      </c>
    </row>
    <row r="222" spans="1:1" x14ac:dyDescent="0.3">
      <c r="A222" s="29">
        <v>5</v>
      </c>
    </row>
    <row r="223" spans="1:1" x14ac:dyDescent="0.3">
      <c r="A223" s="29">
        <v>3</v>
      </c>
    </row>
    <row r="224" spans="1:1" x14ac:dyDescent="0.3">
      <c r="A224" s="29">
        <v>4</v>
      </c>
    </row>
    <row r="225" spans="1:1" x14ac:dyDescent="0.3">
      <c r="A225" s="29">
        <v>5</v>
      </c>
    </row>
    <row r="226" spans="1:1" x14ac:dyDescent="0.3">
      <c r="A226" s="29">
        <v>4</v>
      </c>
    </row>
    <row r="227" spans="1:1" x14ac:dyDescent="0.3">
      <c r="A227" s="29">
        <v>3</v>
      </c>
    </row>
    <row r="228" spans="1:1" x14ac:dyDescent="0.3">
      <c r="A228" s="29">
        <v>4</v>
      </c>
    </row>
    <row r="229" spans="1:1" x14ac:dyDescent="0.3">
      <c r="A229" s="29">
        <v>5</v>
      </c>
    </row>
    <row r="230" spans="1:1" x14ac:dyDescent="0.3">
      <c r="A230" s="29">
        <v>3</v>
      </c>
    </row>
    <row r="231" spans="1:1" x14ac:dyDescent="0.3">
      <c r="A231" s="29">
        <v>4</v>
      </c>
    </row>
    <row r="232" spans="1:1" x14ac:dyDescent="0.3">
      <c r="A232" s="29">
        <v>5</v>
      </c>
    </row>
    <row r="233" spans="1:1" x14ac:dyDescent="0.3">
      <c r="A233" s="29">
        <v>4</v>
      </c>
    </row>
    <row r="234" spans="1:1" x14ac:dyDescent="0.3">
      <c r="A234" s="29">
        <v>3</v>
      </c>
    </row>
    <row r="235" spans="1:1" x14ac:dyDescent="0.3">
      <c r="A235" s="29">
        <v>3</v>
      </c>
    </row>
    <row r="236" spans="1:1" x14ac:dyDescent="0.3">
      <c r="A236" s="29">
        <v>4</v>
      </c>
    </row>
    <row r="237" spans="1:1" x14ac:dyDescent="0.3">
      <c r="A237" s="29">
        <v>5</v>
      </c>
    </row>
    <row r="238" spans="1:1" x14ac:dyDescent="0.3">
      <c r="A238" s="29">
        <v>2</v>
      </c>
    </row>
    <row r="239" spans="1:1" x14ac:dyDescent="0.3">
      <c r="A239" s="29">
        <v>3</v>
      </c>
    </row>
    <row r="240" spans="1:1" x14ac:dyDescent="0.3">
      <c r="A240" s="29">
        <v>4</v>
      </c>
    </row>
    <row r="241" spans="1:1" x14ac:dyDescent="0.3">
      <c r="A241" s="29">
        <v>4</v>
      </c>
    </row>
    <row r="242" spans="1:1" x14ac:dyDescent="0.3">
      <c r="A242" s="29">
        <v>3</v>
      </c>
    </row>
    <row r="243" spans="1:1" x14ac:dyDescent="0.3">
      <c r="A243" s="29">
        <v>5</v>
      </c>
    </row>
    <row r="244" spans="1:1" x14ac:dyDescent="0.3">
      <c r="A244" s="29">
        <v>4</v>
      </c>
    </row>
    <row r="245" spans="1:1" x14ac:dyDescent="0.3">
      <c r="A245" s="29">
        <v>3</v>
      </c>
    </row>
    <row r="246" spans="1:1" x14ac:dyDescent="0.3">
      <c r="A246" s="29">
        <v>4</v>
      </c>
    </row>
    <row r="247" spans="1:1" x14ac:dyDescent="0.3">
      <c r="A247" s="29">
        <v>5</v>
      </c>
    </row>
    <row r="248" spans="1:1" x14ac:dyDescent="0.3">
      <c r="A248" s="29">
        <v>4</v>
      </c>
    </row>
    <row r="249" spans="1:1" x14ac:dyDescent="0.3">
      <c r="A249" s="29">
        <v>2</v>
      </c>
    </row>
    <row r="250" spans="1:1" x14ac:dyDescent="0.3">
      <c r="A250" s="29">
        <v>3</v>
      </c>
    </row>
    <row r="251" spans="1:1" x14ac:dyDescent="0.3">
      <c r="A251" s="29">
        <v>4</v>
      </c>
    </row>
    <row r="252" spans="1:1" x14ac:dyDescent="0.3">
      <c r="A252" s="29">
        <v>5</v>
      </c>
    </row>
    <row r="253" spans="1:1" x14ac:dyDescent="0.3">
      <c r="A253" s="29">
        <v>3</v>
      </c>
    </row>
    <row r="254" spans="1:1" x14ac:dyDescent="0.3">
      <c r="A254" s="29">
        <v>4</v>
      </c>
    </row>
    <row r="255" spans="1:1" x14ac:dyDescent="0.3">
      <c r="A255" s="29">
        <v>5</v>
      </c>
    </row>
    <row r="256" spans="1:1" x14ac:dyDescent="0.3">
      <c r="A256" s="29">
        <v>4</v>
      </c>
    </row>
    <row r="257" spans="1:1" x14ac:dyDescent="0.3">
      <c r="A257" s="29">
        <v>3</v>
      </c>
    </row>
    <row r="258" spans="1:1" x14ac:dyDescent="0.3">
      <c r="A258" s="29">
        <v>4</v>
      </c>
    </row>
    <row r="259" spans="1:1" x14ac:dyDescent="0.3">
      <c r="A259" s="29">
        <v>5</v>
      </c>
    </row>
    <row r="260" spans="1:1" x14ac:dyDescent="0.3">
      <c r="A260" s="29">
        <v>3</v>
      </c>
    </row>
    <row r="261" spans="1:1" x14ac:dyDescent="0.3">
      <c r="A261" s="29">
        <v>4</v>
      </c>
    </row>
    <row r="262" spans="1:1" x14ac:dyDescent="0.3">
      <c r="A262" s="29">
        <v>5</v>
      </c>
    </row>
    <row r="263" spans="1:1" x14ac:dyDescent="0.3">
      <c r="A263" s="29">
        <v>4</v>
      </c>
    </row>
    <row r="264" spans="1:1" x14ac:dyDescent="0.3">
      <c r="A264" s="29">
        <v>3</v>
      </c>
    </row>
    <row r="265" spans="1:1" x14ac:dyDescent="0.3">
      <c r="A265" s="29">
        <v>3</v>
      </c>
    </row>
    <row r="266" spans="1:1" x14ac:dyDescent="0.3">
      <c r="A266" s="29">
        <v>4</v>
      </c>
    </row>
    <row r="267" spans="1:1" x14ac:dyDescent="0.3">
      <c r="A267" s="29">
        <v>5</v>
      </c>
    </row>
    <row r="268" spans="1:1" x14ac:dyDescent="0.3">
      <c r="A268" s="29">
        <v>2</v>
      </c>
    </row>
    <row r="269" spans="1:1" x14ac:dyDescent="0.3">
      <c r="A269" s="29">
        <v>3</v>
      </c>
    </row>
    <row r="270" spans="1:1" x14ac:dyDescent="0.3">
      <c r="A270" s="29">
        <v>4</v>
      </c>
    </row>
    <row r="271" spans="1:1" x14ac:dyDescent="0.3">
      <c r="A271" s="29">
        <v>4</v>
      </c>
    </row>
    <row r="272" spans="1:1" x14ac:dyDescent="0.3">
      <c r="A272" s="29">
        <v>3</v>
      </c>
    </row>
    <row r="273" spans="1:16" x14ac:dyDescent="0.3">
      <c r="A273" s="29">
        <v>5</v>
      </c>
    </row>
    <row r="274" spans="1:16" x14ac:dyDescent="0.3">
      <c r="A274" s="29">
        <v>4</v>
      </c>
    </row>
    <row r="278" spans="1:16" ht="14.4" customHeight="1" x14ac:dyDescent="0.3">
      <c r="A278" s="77" t="s">
        <v>185</v>
      </c>
      <c r="B278" s="77"/>
      <c r="C278" s="77"/>
      <c r="D278" s="77"/>
      <c r="E278" s="77"/>
      <c r="F278" s="77"/>
      <c r="G278" s="77"/>
      <c r="H278" s="77"/>
    </row>
    <row r="279" spans="1:16" x14ac:dyDescent="0.3">
      <c r="A279" s="77"/>
      <c r="B279" s="77"/>
      <c r="C279" s="77"/>
      <c r="D279" s="77"/>
      <c r="E279" s="77"/>
      <c r="F279" s="77"/>
      <c r="G279" s="77"/>
      <c r="H279" s="77"/>
    </row>
    <row r="280" spans="1:16" x14ac:dyDescent="0.3">
      <c r="A280" s="77"/>
      <c r="B280" s="77"/>
      <c r="C280" s="77"/>
      <c r="D280" s="77"/>
      <c r="E280" s="77"/>
      <c r="F280" s="77"/>
      <c r="G280" s="77"/>
      <c r="H280" s="77"/>
    </row>
    <row r="281" spans="1:16" x14ac:dyDescent="0.3">
      <c r="A281" s="77"/>
      <c r="B281" s="77"/>
      <c r="C281" s="77"/>
      <c r="D281" s="77"/>
      <c r="E281" s="77"/>
      <c r="F281" s="77"/>
      <c r="G281" s="77"/>
      <c r="H281" s="77"/>
    </row>
    <row r="282" spans="1:16" x14ac:dyDescent="0.3">
      <c r="A282" s="77"/>
      <c r="B282" s="77"/>
      <c r="C282" s="77"/>
      <c r="D282" s="77"/>
      <c r="E282" s="77"/>
      <c r="F282" s="77"/>
      <c r="G282" s="77"/>
      <c r="H282" s="77"/>
    </row>
    <row r="284" spans="1:16" x14ac:dyDescent="0.3">
      <c r="A284" s="29" t="s">
        <v>186</v>
      </c>
    </row>
    <row r="285" spans="1:16" x14ac:dyDescent="0.3">
      <c r="A285" s="29">
        <v>280</v>
      </c>
    </row>
    <row r="286" spans="1:16" ht="15" thickBot="1" x14ac:dyDescent="0.35">
      <c r="A286" s="29">
        <v>350</v>
      </c>
    </row>
    <row r="287" spans="1:16" x14ac:dyDescent="0.3">
      <c r="A287" s="29">
        <v>310</v>
      </c>
      <c r="C287" s="9" t="s">
        <v>186</v>
      </c>
      <c r="D287" s="9"/>
      <c r="I287" s="78" t="s">
        <v>187</v>
      </c>
      <c r="J287" s="78"/>
      <c r="K287" s="78"/>
      <c r="L287" s="78"/>
      <c r="M287" s="78"/>
      <c r="N287" s="78"/>
      <c r="O287" s="78"/>
      <c r="P287" s="78"/>
    </row>
    <row r="288" spans="1:16" x14ac:dyDescent="0.3">
      <c r="A288" s="29">
        <v>270</v>
      </c>
      <c r="I288" s="79" t="s">
        <v>188</v>
      </c>
      <c r="J288" s="79"/>
      <c r="K288" s="79"/>
      <c r="L288" s="79"/>
      <c r="M288" s="79"/>
      <c r="N288" s="79"/>
      <c r="O288" s="79"/>
      <c r="P288" s="79"/>
    </row>
    <row r="289" spans="1:16" x14ac:dyDescent="0.3">
      <c r="A289" s="29">
        <v>390</v>
      </c>
      <c r="C289" t="s">
        <v>3</v>
      </c>
      <c r="D289">
        <v>317.7</v>
      </c>
    </row>
    <row r="290" spans="1:16" x14ac:dyDescent="0.3">
      <c r="A290" s="29">
        <v>320</v>
      </c>
      <c r="C290" t="s">
        <v>4</v>
      </c>
      <c r="D290">
        <v>3.234457786355724</v>
      </c>
      <c r="I290" s="78" t="s">
        <v>189</v>
      </c>
      <c r="J290" s="78"/>
      <c r="K290" s="78"/>
      <c r="L290" s="78"/>
      <c r="M290" s="78"/>
      <c r="N290" s="78"/>
      <c r="O290" s="78"/>
      <c r="P290" s="78"/>
    </row>
    <row r="291" spans="1:16" x14ac:dyDescent="0.3">
      <c r="A291" s="29">
        <v>290</v>
      </c>
      <c r="C291" t="s">
        <v>5</v>
      </c>
      <c r="D291">
        <v>315</v>
      </c>
      <c r="I291" s="79" t="s">
        <v>190</v>
      </c>
      <c r="J291" s="79"/>
      <c r="K291" s="79"/>
      <c r="L291" s="79"/>
      <c r="M291" s="79"/>
      <c r="N291" s="79"/>
      <c r="O291" s="79"/>
      <c r="P291" s="79"/>
    </row>
    <row r="292" spans="1:16" x14ac:dyDescent="0.3">
      <c r="A292" s="29">
        <v>340</v>
      </c>
      <c r="C292" t="s">
        <v>6</v>
      </c>
      <c r="D292">
        <v>350</v>
      </c>
    </row>
    <row r="293" spans="1:16" ht="14.4" customHeight="1" x14ac:dyDescent="0.3">
      <c r="A293" s="29">
        <v>310</v>
      </c>
      <c r="C293" t="s">
        <v>7</v>
      </c>
      <c r="D293">
        <v>32.344577863557241</v>
      </c>
      <c r="I293" s="80" t="s">
        <v>191</v>
      </c>
      <c r="J293" s="80"/>
      <c r="K293" s="80"/>
      <c r="L293" s="80"/>
      <c r="M293" s="80"/>
      <c r="N293" s="80"/>
      <c r="O293" s="80"/>
      <c r="P293" s="80"/>
    </row>
    <row r="294" spans="1:16" x14ac:dyDescent="0.3">
      <c r="A294" s="29">
        <v>380</v>
      </c>
      <c r="C294" t="s">
        <v>8</v>
      </c>
      <c r="D294">
        <v>1046.1717171717171</v>
      </c>
      <c r="I294" s="80"/>
      <c r="J294" s="80"/>
      <c r="K294" s="80"/>
      <c r="L294" s="80"/>
      <c r="M294" s="80"/>
      <c r="N294" s="80"/>
      <c r="O294" s="80"/>
      <c r="P294" s="80"/>
    </row>
    <row r="295" spans="1:16" ht="14.4" customHeight="1" x14ac:dyDescent="0.3">
      <c r="A295" s="29">
        <v>270</v>
      </c>
      <c r="C295" s="38" t="s">
        <v>9</v>
      </c>
      <c r="D295" s="39">
        <v>-1.0374244845101974</v>
      </c>
      <c r="I295" s="81" t="s">
        <v>257</v>
      </c>
      <c r="J295" s="81"/>
      <c r="K295" s="81"/>
      <c r="L295" s="81"/>
      <c r="M295" s="81"/>
      <c r="N295" s="81"/>
      <c r="O295" s="81"/>
      <c r="P295" s="81"/>
    </row>
    <row r="296" spans="1:16" x14ac:dyDescent="0.3">
      <c r="A296" s="29">
        <v>350</v>
      </c>
      <c r="C296" s="38" t="s">
        <v>10</v>
      </c>
      <c r="D296" s="39">
        <v>0.2092186247974063</v>
      </c>
      <c r="I296" s="81"/>
      <c r="J296" s="81"/>
      <c r="K296" s="81"/>
      <c r="L296" s="81"/>
      <c r="M296" s="81"/>
      <c r="N296" s="81"/>
      <c r="O296" s="81"/>
      <c r="P296" s="81"/>
    </row>
    <row r="297" spans="1:16" x14ac:dyDescent="0.3">
      <c r="A297" s="29">
        <v>300</v>
      </c>
      <c r="C297" t="s">
        <v>11</v>
      </c>
      <c r="D297">
        <v>120</v>
      </c>
    </row>
    <row r="298" spans="1:16" x14ac:dyDescent="0.3">
      <c r="A298" s="29">
        <v>330</v>
      </c>
      <c r="C298" t="s">
        <v>12</v>
      </c>
      <c r="D298">
        <v>270</v>
      </c>
    </row>
    <row r="299" spans="1:16" x14ac:dyDescent="0.3">
      <c r="A299" s="29">
        <v>370</v>
      </c>
      <c r="C299" t="s">
        <v>13</v>
      </c>
      <c r="D299">
        <v>390</v>
      </c>
    </row>
    <row r="300" spans="1:16" x14ac:dyDescent="0.3">
      <c r="A300" s="29">
        <v>310</v>
      </c>
      <c r="C300" t="s">
        <v>14</v>
      </c>
      <c r="D300">
        <v>31770</v>
      </c>
    </row>
    <row r="301" spans="1:16" ht="15" thickBot="1" x14ac:dyDescent="0.35">
      <c r="A301" s="29">
        <v>280</v>
      </c>
      <c r="C301" s="3" t="s">
        <v>15</v>
      </c>
      <c r="D301" s="3">
        <v>100</v>
      </c>
    </row>
    <row r="302" spans="1:16" x14ac:dyDescent="0.3">
      <c r="A302" s="29">
        <v>320</v>
      </c>
    </row>
    <row r="303" spans="1:16" x14ac:dyDescent="0.3">
      <c r="A303" s="29">
        <v>350</v>
      </c>
    </row>
    <row r="304" spans="1:16" x14ac:dyDescent="0.3">
      <c r="A304" s="29">
        <v>290</v>
      </c>
    </row>
    <row r="305" spans="1:1" x14ac:dyDescent="0.3">
      <c r="A305" s="29">
        <v>270</v>
      </c>
    </row>
    <row r="306" spans="1:1" x14ac:dyDescent="0.3">
      <c r="A306" s="29">
        <v>350</v>
      </c>
    </row>
    <row r="307" spans="1:1" x14ac:dyDescent="0.3">
      <c r="A307" s="29">
        <v>300</v>
      </c>
    </row>
    <row r="308" spans="1:1" x14ac:dyDescent="0.3">
      <c r="A308" s="29">
        <v>330</v>
      </c>
    </row>
    <row r="309" spans="1:1" x14ac:dyDescent="0.3">
      <c r="A309" s="29">
        <v>370</v>
      </c>
    </row>
    <row r="310" spans="1:1" x14ac:dyDescent="0.3">
      <c r="A310" s="29">
        <v>310</v>
      </c>
    </row>
    <row r="311" spans="1:1" x14ac:dyDescent="0.3">
      <c r="A311" s="29">
        <v>280</v>
      </c>
    </row>
    <row r="312" spans="1:1" x14ac:dyDescent="0.3">
      <c r="A312" s="29">
        <v>320</v>
      </c>
    </row>
    <row r="313" spans="1:1" x14ac:dyDescent="0.3">
      <c r="A313" s="29">
        <v>350</v>
      </c>
    </row>
    <row r="314" spans="1:1" x14ac:dyDescent="0.3">
      <c r="A314" s="29">
        <v>290</v>
      </c>
    </row>
    <row r="315" spans="1:1" x14ac:dyDescent="0.3">
      <c r="A315" s="29">
        <v>270</v>
      </c>
    </row>
    <row r="316" spans="1:1" x14ac:dyDescent="0.3">
      <c r="A316" s="29">
        <v>350</v>
      </c>
    </row>
    <row r="317" spans="1:1" x14ac:dyDescent="0.3">
      <c r="A317" s="29">
        <v>300</v>
      </c>
    </row>
    <row r="318" spans="1:1" x14ac:dyDescent="0.3">
      <c r="A318" s="29">
        <v>330</v>
      </c>
    </row>
    <row r="319" spans="1:1" x14ac:dyDescent="0.3">
      <c r="A319" s="29">
        <v>370</v>
      </c>
    </row>
    <row r="320" spans="1:1" x14ac:dyDescent="0.3">
      <c r="A320" s="29">
        <v>310</v>
      </c>
    </row>
    <row r="321" spans="1:1" x14ac:dyDescent="0.3">
      <c r="A321" s="29">
        <v>280</v>
      </c>
    </row>
    <row r="322" spans="1:1" x14ac:dyDescent="0.3">
      <c r="A322" s="29">
        <v>320</v>
      </c>
    </row>
    <row r="323" spans="1:1" x14ac:dyDescent="0.3">
      <c r="A323" s="29">
        <v>350</v>
      </c>
    </row>
    <row r="324" spans="1:1" x14ac:dyDescent="0.3">
      <c r="A324" s="29">
        <v>290</v>
      </c>
    </row>
    <row r="325" spans="1:1" x14ac:dyDescent="0.3">
      <c r="A325" s="29">
        <v>270</v>
      </c>
    </row>
    <row r="326" spans="1:1" x14ac:dyDescent="0.3">
      <c r="A326" s="29">
        <v>350</v>
      </c>
    </row>
    <row r="327" spans="1:1" x14ac:dyDescent="0.3">
      <c r="A327" s="29">
        <v>300</v>
      </c>
    </row>
    <row r="328" spans="1:1" x14ac:dyDescent="0.3">
      <c r="A328" s="29">
        <v>330</v>
      </c>
    </row>
    <row r="329" spans="1:1" x14ac:dyDescent="0.3">
      <c r="A329" s="29">
        <v>370</v>
      </c>
    </row>
    <row r="330" spans="1:1" x14ac:dyDescent="0.3">
      <c r="A330" s="29">
        <v>310</v>
      </c>
    </row>
    <row r="331" spans="1:1" x14ac:dyDescent="0.3">
      <c r="A331" s="29">
        <v>280</v>
      </c>
    </row>
    <row r="332" spans="1:1" x14ac:dyDescent="0.3">
      <c r="A332" s="29">
        <v>320</v>
      </c>
    </row>
    <row r="333" spans="1:1" x14ac:dyDescent="0.3">
      <c r="A333" s="29">
        <v>350</v>
      </c>
    </row>
    <row r="334" spans="1:1" x14ac:dyDescent="0.3">
      <c r="A334" s="29">
        <v>290</v>
      </c>
    </row>
    <row r="335" spans="1:1" x14ac:dyDescent="0.3">
      <c r="A335" s="29">
        <v>270</v>
      </c>
    </row>
    <row r="336" spans="1:1" x14ac:dyDescent="0.3">
      <c r="A336" s="29">
        <v>350</v>
      </c>
    </row>
    <row r="337" spans="1:1" x14ac:dyDescent="0.3">
      <c r="A337" s="29">
        <v>300</v>
      </c>
    </row>
    <row r="338" spans="1:1" x14ac:dyDescent="0.3">
      <c r="A338" s="29">
        <v>330</v>
      </c>
    </row>
    <row r="339" spans="1:1" x14ac:dyDescent="0.3">
      <c r="A339" s="29">
        <v>370</v>
      </c>
    </row>
    <row r="340" spans="1:1" x14ac:dyDescent="0.3">
      <c r="A340" s="29">
        <v>310</v>
      </c>
    </row>
    <row r="341" spans="1:1" x14ac:dyDescent="0.3">
      <c r="A341" s="29">
        <v>280</v>
      </c>
    </row>
    <row r="342" spans="1:1" x14ac:dyDescent="0.3">
      <c r="A342" s="29">
        <v>320</v>
      </c>
    </row>
    <row r="343" spans="1:1" x14ac:dyDescent="0.3">
      <c r="A343" s="29">
        <v>350</v>
      </c>
    </row>
    <row r="344" spans="1:1" x14ac:dyDescent="0.3">
      <c r="A344" s="29">
        <v>290</v>
      </c>
    </row>
    <row r="345" spans="1:1" x14ac:dyDescent="0.3">
      <c r="A345" s="29">
        <v>270</v>
      </c>
    </row>
    <row r="346" spans="1:1" x14ac:dyDescent="0.3">
      <c r="A346" s="29">
        <v>350</v>
      </c>
    </row>
    <row r="347" spans="1:1" x14ac:dyDescent="0.3">
      <c r="A347" s="29">
        <v>300</v>
      </c>
    </row>
    <row r="348" spans="1:1" x14ac:dyDescent="0.3">
      <c r="A348" s="29">
        <v>330</v>
      </c>
    </row>
    <row r="349" spans="1:1" x14ac:dyDescent="0.3">
      <c r="A349" s="29">
        <v>370</v>
      </c>
    </row>
    <row r="350" spans="1:1" x14ac:dyDescent="0.3">
      <c r="A350" s="29">
        <v>310</v>
      </c>
    </row>
    <row r="351" spans="1:1" x14ac:dyDescent="0.3">
      <c r="A351" s="29">
        <v>280</v>
      </c>
    </row>
    <row r="352" spans="1:1" x14ac:dyDescent="0.3">
      <c r="A352" s="29">
        <v>320</v>
      </c>
    </row>
    <row r="353" spans="1:1" x14ac:dyDescent="0.3">
      <c r="A353" s="29">
        <v>350</v>
      </c>
    </row>
    <row r="354" spans="1:1" x14ac:dyDescent="0.3">
      <c r="A354" s="29">
        <v>290</v>
      </c>
    </row>
    <row r="355" spans="1:1" x14ac:dyDescent="0.3">
      <c r="A355" s="29">
        <v>270</v>
      </c>
    </row>
    <row r="356" spans="1:1" x14ac:dyDescent="0.3">
      <c r="A356" s="29">
        <v>350</v>
      </c>
    </row>
    <row r="357" spans="1:1" x14ac:dyDescent="0.3">
      <c r="A357" s="29">
        <v>300</v>
      </c>
    </row>
    <row r="358" spans="1:1" x14ac:dyDescent="0.3">
      <c r="A358" s="29">
        <v>330</v>
      </c>
    </row>
    <row r="359" spans="1:1" x14ac:dyDescent="0.3">
      <c r="A359" s="29">
        <v>370</v>
      </c>
    </row>
    <row r="360" spans="1:1" x14ac:dyDescent="0.3">
      <c r="A360" s="29">
        <v>310</v>
      </c>
    </row>
    <row r="361" spans="1:1" x14ac:dyDescent="0.3">
      <c r="A361" s="29">
        <v>280</v>
      </c>
    </row>
    <row r="362" spans="1:1" x14ac:dyDescent="0.3">
      <c r="A362" s="29">
        <v>320</v>
      </c>
    </row>
    <row r="363" spans="1:1" x14ac:dyDescent="0.3">
      <c r="A363" s="29">
        <v>350</v>
      </c>
    </row>
    <row r="364" spans="1:1" x14ac:dyDescent="0.3">
      <c r="A364" s="29">
        <v>290</v>
      </c>
    </row>
    <row r="365" spans="1:1" x14ac:dyDescent="0.3">
      <c r="A365" s="29">
        <v>270</v>
      </c>
    </row>
    <row r="366" spans="1:1" x14ac:dyDescent="0.3">
      <c r="A366" s="29">
        <v>350</v>
      </c>
    </row>
    <row r="367" spans="1:1" x14ac:dyDescent="0.3">
      <c r="A367" s="29">
        <v>300</v>
      </c>
    </row>
    <row r="368" spans="1:1" x14ac:dyDescent="0.3">
      <c r="A368" s="29">
        <v>330</v>
      </c>
    </row>
    <row r="369" spans="1:1" x14ac:dyDescent="0.3">
      <c r="A369" s="29">
        <v>370</v>
      </c>
    </row>
    <row r="370" spans="1:1" x14ac:dyDescent="0.3">
      <c r="A370" s="29">
        <v>310</v>
      </c>
    </row>
    <row r="371" spans="1:1" x14ac:dyDescent="0.3">
      <c r="A371" s="29">
        <v>280</v>
      </c>
    </row>
    <row r="372" spans="1:1" x14ac:dyDescent="0.3">
      <c r="A372" s="29">
        <v>320</v>
      </c>
    </row>
    <row r="373" spans="1:1" x14ac:dyDescent="0.3">
      <c r="A373" s="29">
        <v>350</v>
      </c>
    </row>
    <row r="374" spans="1:1" x14ac:dyDescent="0.3">
      <c r="A374" s="29">
        <v>290</v>
      </c>
    </row>
    <row r="375" spans="1:1" x14ac:dyDescent="0.3">
      <c r="A375" s="29">
        <v>270</v>
      </c>
    </row>
    <row r="376" spans="1:1" x14ac:dyDescent="0.3">
      <c r="A376" s="29">
        <v>350</v>
      </c>
    </row>
    <row r="377" spans="1:1" x14ac:dyDescent="0.3">
      <c r="A377" s="29">
        <v>300</v>
      </c>
    </row>
    <row r="378" spans="1:1" x14ac:dyDescent="0.3">
      <c r="A378" s="29">
        <v>330</v>
      </c>
    </row>
    <row r="379" spans="1:1" x14ac:dyDescent="0.3">
      <c r="A379" s="29">
        <v>370</v>
      </c>
    </row>
    <row r="380" spans="1:1" x14ac:dyDescent="0.3">
      <c r="A380" s="29">
        <v>310</v>
      </c>
    </row>
    <row r="381" spans="1:1" x14ac:dyDescent="0.3">
      <c r="A381" s="29">
        <v>280</v>
      </c>
    </row>
    <row r="382" spans="1:1" x14ac:dyDescent="0.3">
      <c r="A382" s="29">
        <v>320</v>
      </c>
    </row>
    <row r="383" spans="1:1" x14ac:dyDescent="0.3">
      <c r="A383" s="29">
        <v>350</v>
      </c>
    </row>
    <row r="384" spans="1:1" x14ac:dyDescent="0.3">
      <c r="A384" s="29">
        <v>290</v>
      </c>
    </row>
  </sheetData>
  <mergeCells count="28">
    <mergeCell ref="I295:P296"/>
    <mergeCell ref="I290:P290"/>
    <mergeCell ref="I291:P291"/>
    <mergeCell ref="I293:P294"/>
    <mergeCell ref="A278:H282"/>
    <mergeCell ref="I287:P287"/>
    <mergeCell ref="I288:P288"/>
    <mergeCell ref="I183:P184"/>
    <mergeCell ref="I176:P176"/>
    <mergeCell ref="I178:P178"/>
    <mergeCell ref="I179:P179"/>
    <mergeCell ref="I181:P182"/>
    <mergeCell ref="I16:P17"/>
    <mergeCell ref="A60:H64"/>
    <mergeCell ref="I68:P68"/>
    <mergeCell ref="A1:H4"/>
    <mergeCell ref="I10:P10"/>
    <mergeCell ref="I11:P11"/>
    <mergeCell ref="I13:P13"/>
    <mergeCell ref="I14:P14"/>
    <mergeCell ref="I18:P19"/>
    <mergeCell ref="A168:H171"/>
    <mergeCell ref="I175:P175"/>
    <mergeCell ref="I69:P69"/>
    <mergeCell ref="I71:P71"/>
    <mergeCell ref="I72:P72"/>
    <mergeCell ref="I74:P75"/>
    <mergeCell ref="I76:P77"/>
  </mergeCells>
  <printOptions headings="1" gridLines="1"/>
  <pageMargins left="0.7" right="0.7" top="0.75" bottom="0.75" header="0.3" footer="0.3"/>
  <pageSetup scale="30"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25231-20DC-497B-8145-06C39B025C50}">
  <dimension ref="A1:P467"/>
  <sheetViews>
    <sheetView topLeftCell="A7" workbookViewId="0">
      <selection activeCell="I371" sqref="I371"/>
    </sheetView>
  </sheetViews>
  <sheetFormatPr defaultRowHeight="14.4" x14ac:dyDescent="0.3"/>
  <cols>
    <col min="1" max="1" width="14.5546875" customWidth="1"/>
    <col min="2" max="2" width="10.21875" customWidth="1"/>
    <col min="3" max="3" width="10.5546875" customWidth="1"/>
    <col min="4" max="4" width="14.5546875" customWidth="1"/>
    <col min="5" max="5" width="11.44140625" customWidth="1"/>
    <col min="6" max="6" width="11" customWidth="1"/>
    <col min="7" max="7" width="10.21875" customWidth="1"/>
    <col min="9" max="9" width="15.33203125" customWidth="1"/>
    <col min="10" max="10" width="12.109375" customWidth="1"/>
    <col min="11" max="11" width="12.33203125" customWidth="1"/>
    <col min="12" max="12" width="12.88671875" customWidth="1"/>
    <col min="13" max="13" width="11.6640625" customWidth="1"/>
    <col min="14" max="14" width="10" customWidth="1"/>
    <col min="15" max="15" width="10.44140625" customWidth="1"/>
    <col min="16" max="16" width="9.6640625" customWidth="1"/>
  </cols>
  <sheetData>
    <row r="1" spans="1:16" ht="14.4" customHeight="1" x14ac:dyDescent="0.3">
      <c r="A1" s="76" t="s">
        <v>195</v>
      </c>
      <c r="B1" s="76"/>
      <c r="C1" s="76"/>
      <c r="D1" s="76"/>
      <c r="E1" s="76"/>
      <c r="F1" s="76"/>
      <c r="G1" s="76"/>
      <c r="H1" s="76"/>
    </row>
    <row r="2" spans="1:16" x14ac:dyDescent="0.3">
      <c r="A2" s="76"/>
      <c r="B2" s="76"/>
      <c r="C2" s="76"/>
      <c r="D2" s="76"/>
      <c r="E2" s="76"/>
      <c r="F2" s="76"/>
      <c r="G2" s="76"/>
      <c r="H2" s="76"/>
    </row>
    <row r="3" spans="1:16" x14ac:dyDescent="0.3">
      <c r="A3" s="76"/>
      <c r="B3" s="76"/>
      <c r="C3" s="76"/>
      <c r="D3" s="76"/>
      <c r="E3" s="76"/>
      <c r="F3" s="76"/>
      <c r="G3" s="76"/>
      <c r="H3" s="76"/>
    </row>
    <row r="4" spans="1:16" x14ac:dyDescent="0.3">
      <c r="A4" s="76"/>
      <c r="B4" s="76"/>
      <c r="C4" s="76"/>
      <c r="D4" s="76"/>
      <c r="E4" s="76"/>
      <c r="F4" s="76"/>
      <c r="G4" s="76"/>
      <c r="H4" s="76"/>
    </row>
    <row r="5" spans="1:16" x14ac:dyDescent="0.3">
      <c r="A5" s="76"/>
      <c r="B5" s="76"/>
      <c r="C5" s="76"/>
      <c r="D5" s="76"/>
      <c r="E5" s="76"/>
      <c r="F5" s="76"/>
      <c r="G5" s="76"/>
      <c r="H5" s="76"/>
    </row>
    <row r="7" spans="1:16" x14ac:dyDescent="0.3">
      <c r="A7" s="14" t="s">
        <v>196</v>
      </c>
    </row>
    <row r="8" spans="1:16" x14ac:dyDescent="0.3">
      <c r="A8" s="14">
        <v>40</v>
      </c>
    </row>
    <row r="9" spans="1:16" x14ac:dyDescent="0.3">
      <c r="A9" s="14">
        <v>45</v>
      </c>
      <c r="D9" s="84" t="s">
        <v>198</v>
      </c>
      <c r="E9" s="84"/>
    </row>
    <row r="10" spans="1:16" x14ac:dyDescent="0.3">
      <c r="A10" s="14">
        <v>50</v>
      </c>
      <c r="D10" s="85" t="s">
        <v>199</v>
      </c>
      <c r="E10" s="87">
        <f>QUARTILE(A8:A107,1)</f>
        <v>128.75</v>
      </c>
    </row>
    <row r="11" spans="1:16" ht="14.4" customHeight="1" x14ac:dyDescent="0.3">
      <c r="A11" s="14">
        <v>55</v>
      </c>
      <c r="D11" s="85"/>
      <c r="E11" s="87"/>
      <c r="I11" s="63" t="s">
        <v>197</v>
      </c>
      <c r="J11" s="63"/>
      <c r="K11" s="63"/>
      <c r="L11" s="63"/>
      <c r="M11" s="63"/>
      <c r="N11" s="63"/>
      <c r="O11" s="63"/>
      <c r="P11" s="63"/>
    </row>
    <row r="12" spans="1:16" x14ac:dyDescent="0.3">
      <c r="A12" s="14">
        <v>60</v>
      </c>
      <c r="D12" s="86" t="s">
        <v>200</v>
      </c>
      <c r="E12" s="87">
        <f>QUARTILE(A8:A107,2)</f>
        <v>252.5</v>
      </c>
      <c r="I12" s="63"/>
      <c r="J12" s="63"/>
      <c r="K12" s="63"/>
      <c r="L12" s="63"/>
      <c r="M12" s="63"/>
      <c r="N12" s="63"/>
      <c r="O12" s="63"/>
      <c r="P12" s="63"/>
    </row>
    <row r="13" spans="1:16" x14ac:dyDescent="0.3">
      <c r="A13" s="14">
        <v>62</v>
      </c>
      <c r="D13" s="86"/>
      <c r="E13" s="87"/>
      <c r="I13" s="73" t="s">
        <v>202</v>
      </c>
      <c r="J13" s="73"/>
      <c r="K13" s="73"/>
      <c r="L13" s="73"/>
      <c r="M13" s="73"/>
      <c r="N13" s="73"/>
      <c r="O13" s="73"/>
      <c r="P13" s="73"/>
    </row>
    <row r="14" spans="1:16" x14ac:dyDescent="0.3">
      <c r="A14" s="14">
        <v>65</v>
      </c>
      <c r="D14" s="86" t="s">
        <v>201</v>
      </c>
      <c r="E14" s="87">
        <f>_xlfn.QUARTILE.INC(A8:A107,3)</f>
        <v>376.25</v>
      </c>
    </row>
    <row r="15" spans="1:16" ht="14.4" customHeight="1" x14ac:dyDescent="0.3">
      <c r="A15" s="14">
        <v>68</v>
      </c>
      <c r="D15" s="86"/>
      <c r="E15" s="87"/>
      <c r="I15" s="63" t="s">
        <v>203</v>
      </c>
      <c r="J15" s="63"/>
      <c r="K15" s="63"/>
      <c r="L15" s="63"/>
      <c r="M15" s="63"/>
      <c r="N15" s="63"/>
      <c r="O15" s="63"/>
      <c r="P15" s="63"/>
    </row>
    <row r="16" spans="1:16" x14ac:dyDescent="0.3">
      <c r="A16" s="14">
        <v>70</v>
      </c>
      <c r="I16" s="63"/>
      <c r="J16" s="63"/>
      <c r="K16" s="63"/>
      <c r="L16" s="63"/>
      <c r="M16" s="63"/>
      <c r="N16" s="63"/>
      <c r="O16" s="63"/>
      <c r="P16" s="63"/>
    </row>
    <row r="17" spans="1:16" x14ac:dyDescent="0.3">
      <c r="A17" s="14">
        <v>72</v>
      </c>
      <c r="D17" s="74" t="s">
        <v>204</v>
      </c>
      <c r="E17" s="74"/>
      <c r="I17" s="64" t="s">
        <v>209</v>
      </c>
      <c r="J17" s="64"/>
      <c r="K17" s="64"/>
      <c r="L17" s="64"/>
      <c r="M17" s="64"/>
      <c r="N17" s="64"/>
      <c r="O17" s="64"/>
      <c r="P17" s="64"/>
    </row>
    <row r="18" spans="1:16" x14ac:dyDescent="0.3">
      <c r="A18" s="14">
        <v>75</v>
      </c>
      <c r="D18" s="44" t="s">
        <v>205</v>
      </c>
      <c r="E18" s="43">
        <f>PERCENTILE(A8:A107,0.1)</f>
        <v>74.7</v>
      </c>
    </row>
    <row r="19" spans="1:16" ht="14.4" customHeight="1" x14ac:dyDescent="0.3">
      <c r="A19" s="14">
        <v>78</v>
      </c>
      <c r="D19" s="44"/>
      <c r="E19" s="43"/>
      <c r="I19" s="63" t="s">
        <v>210</v>
      </c>
      <c r="J19" s="63"/>
      <c r="K19" s="63"/>
      <c r="L19" s="63"/>
      <c r="M19" s="63"/>
      <c r="N19" s="63"/>
      <c r="O19" s="63"/>
      <c r="P19" s="63"/>
    </row>
    <row r="20" spans="1:16" x14ac:dyDescent="0.3">
      <c r="A20" s="14">
        <v>80</v>
      </c>
      <c r="D20" s="44" t="s">
        <v>206</v>
      </c>
      <c r="E20" s="43">
        <f>PERCENTILE(A8:A107,0.25)</f>
        <v>128.75</v>
      </c>
      <c r="I20" s="63"/>
      <c r="J20" s="63"/>
      <c r="K20" s="63"/>
      <c r="L20" s="63"/>
      <c r="M20" s="63"/>
      <c r="N20" s="63"/>
      <c r="O20" s="63"/>
      <c r="P20" s="63"/>
    </row>
    <row r="21" spans="1:16" ht="14.4" customHeight="1" x14ac:dyDescent="0.3">
      <c r="A21" s="14">
        <v>82</v>
      </c>
      <c r="D21" s="44"/>
      <c r="E21" s="43"/>
      <c r="I21" s="72" t="s">
        <v>258</v>
      </c>
      <c r="J21" s="72"/>
      <c r="K21" s="72"/>
      <c r="L21" s="72"/>
      <c r="M21" s="72"/>
      <c r="N21" s="72"/>
      <c r="O21" s="72"/>
      <c r="P21" s="72"/>
    </row>
    <row r="22" spans="1:16" x14ac:dyDescent="0.3">
      <c r="A22" s="14">
        <v>85</v>
      </c>
      <c r="D22" s="44" t="s">
        <v>207</v>
      </c>
      <c r="E22" s="43">
        <f>PERCENTILE(A8:A107,0.75)</f>
        <v>376.25</v>
      </c>
      <c r="I22" s="72"/>
      <c r="J22" s="72"/>
      <c r="K22" s="72"/>
      <c r="L22" s="72"/>
      <c r="M22" s="72"/>
      <c r="N22" s="72"/>
      <c r="O22" s="72"/>
      <c r="P22" s="72"/>
    </row>
    <row r="23" spans="1:16" x14ac:dyDescent="0.3">
      <c r="A23" s="14">
        <v>88</v>
      </c>
      <c r="D23" s="44"/>
      <c r="E23" s="43"/>
      <c r="I23" s="72"/>
      <c r="J23" s="72"/>
      <c r="K23" s="72"/>
      <c r="L23" s="72"/>
      <c r="M23" s="72"/>
      <c r="N23" s="72"/>
      <c r="O23" s="72"/>
      <c r="P23" s="72"/>
    </row>
    <row r="24" spans="1:16" x14ac:dyDescent="0.3">
      <c r="A24" s="14">
        <v>90</v>
      </c>
      <c r="D24" s="44" t="s">
        <v>208</v>
      </c>
      <c r="E24" s="43">
        <f>PERCENTILE(A8:A107,0.9)</f>
        <v>450.50000000000006</v>
      </c>
      <c r="I24" s="72"/>
      <c r="J24" s="72"/>
      <c r="K24" s="72"/>
      <c r="L24" s="72"/>
      <c r="M24" s="72"/>
      <c r="N24" s="72"/>
      <c r="O24" s="72"/>
      <c r="P24" s="72"/>
    </row>
    <row r="25" spans="1:16" x14ac:dyDescent="0.3">
      <c r="A25" s="14">
        <v>92</v>
      </c>
      <c r="I25" s="72"/>
      <c r="J25" s="72"/>
      <c r="K25" s="72"/>
      <c r="L25" s="72"/>
      <c r="M25" s="72"/>
      <c r="N25" s="72"/>
      <c r="O25" s="72"/>
      <c r="P25" s="72"/>
    </row>
    <row r="26" spans="1:16" x14ac:dyDescent="0.3">
      <c r="A26" s="14">
        <v>95</v>
      </c>
      <c r="I26" s="72"/>
      <c r="J26" s="72"/>
      <c r="K26" s="72"/>
      <c r="L26" s="72"/>
      <c r="M26" s="72"/>
      <c r="N26" s="72"/>
      <c r="O26" s="72"/>
      <c r="P26" s="72"/>
    </row>
    <row r="27" spans="1:16" x14ac:dyDescent="0.3">
      <c r="A27" s="14">
        <v>100</v>
      </c>
      <c r="I27" s="72"/>
      <c r="J27" s="72"/>
      <c r="K27" s="72"/>
      <c r="L27" s="72"/>
      <c r="M27" s="72"/>
      <c r="N27" s="72"/>
      <c r="O27" s="72"/>
      <c r="P27" s="72"/>
    </row>
    <row r="28" spans="1:16" x14ac:dyDescent="0.3">
      <c r="A28" s="14">
        <v>105</v>
      </c>
    </row>
    <row r="29" spans="1:16" x14ac:dyDescent="0.3">
      <c r="A29" s="14">
        <v>110</v>
      </c>
    </row>
    <row r="30" spans="1:16" x14ac:dyDescent="0.3">
      <c r="A30" s="14">
        <v>115</v>
      </c>
    </row>
    <row r="31" spans="1:16" x14ac:dyDescent="0.3">
      <c r="A31" s="14">
        <v>120</v>
      </c>
    </row>
    <row r="32" spans="1:16" x14ac:dyDescent="0.3">
      <c r="A32" s="14">
        <v>125</v>
      </c>
    </row>
    <row r="33" spans="1:1" x14ac:dyDescent="0.3">
      <c r="A33" s="14">
        <v>130</v>
      </c>
    </row>
    <row r="34" spans="1:1" x14ac:dyDescent="0.3">
      <c r="A34" s="14">
        <v>135</v>
      </c>
    </row>
    <row r="35" spans="1:1" x14ac:dyDescent="0.3">
      <c r="A35" s="14">
        <v>140</v>
      </c>
    </row>
    <row r="36" spans="1:1" x14ac:dyDescent="0.3">
      <c r="A36" s="14">
        <v>145</v>
      </c>
    </row>
    <row r="37" spans="1:1" x14ac:dyDescent="0.3">
      <c r="A37" s="14">
        <v>150</v>
      </c>
    </row>
    <row r="38" spans="1:1" x14ac:dyDescent="0.3">
      <c r="A38" s="14">
        <v>155</v>
      </c>
    </row>
    <row r="39" spans="1:1" x14ac:dyDescent="0.3">
      <c r="A39" s="14">
        <v>160</v>
      </c>
    </row>
    <row r="40" spans="1:1" x14ac:dyDescent="0.3">
      <c r="A40" s="14">
        <v>165</v>
      </c>
    </row>
    <row r="41" spans="1:1" x14ac:dyDescent="0.3">
      <c r="A41" s="14">
        <v>170</v>
      </c>
    </row>
    <row r="42" spans="1:1" x14ac:dyDescent="0.3">
      <c r="A42" s="14">
        <v>175</v>
      </c>
    </row>
    <row r="43" spans="1:1" x14ac:dyDescent="0.3">
      <c r="A43" s="14">
        <v>180</v>
      </c>
    </row>
    <row r="44" spans="1:1" x14ac:dyDescent="0.3">
      <c r="A44" s="14">
        <v>185</v>
      </c>
    </row>
    <row r="45" spans="1:1" x14ac:dyDescent="0.3">
      <c r="A45" s="14">
        <v>190</v>
      </c>
    </row>
    <row r="46" spans="1:1" x14ac:dyDescent="0.3">
      <c r="A46" s="14">
        <v>195</v>
      </c>
    </row>
    <row r="47" spans="1:1" x14ac:dyDescent="0.3">
      <c r="A47" s="14">
        <v>200</v>
      </c>
    </row>
    <row r="48" spans="1:1" x14ac:dyDescent="0.3">
      <c r="A48" s="14">
        <v>205</v>
      </c>
    </row>
    <row r="49" spans="1:1" x14ac:dyDescent="0.3">
      <c r="A49" s="14">
        <v>210</v>
      </c>
    </row>
    <row r="50" spans="1:1" x14ac:dyDescent="0.3">
      <c r="A50" s="14">
        <v>215</v>
      </c>
    </row>
    <row r="51" spans="1:1" x14ac:dyDescent="0.3">
      <c r="A51" s="14">
        <v>220</v>
      </c>
    </row>
    <row r="52" spans="1:1" x14ac:dyDescent="0.3">
      <c r="A52" s="14">
        <v>225</v>
      </c>
    </row>
    <row r="53" spans="1:1" x14ac:dyDescent="0.3">
      <c r="A53" s="14">
        <v>230</v>
      </c>
    </row>
    <row r="54" spans="1:1" x14ac:dyDescent="0.3">
      <c r="A54" s="14">
        <v>235</v>
      </c>
    </row>
    <row r="55" spans="1:1" x14ac:dyDescent="0.3">
      <c r="A55" s="14">
        <v>240</v>
      </c>
    </row>
    <row r="56" spans="1:1" x14ac:dyDescent="0.3">
      <c r="A56" s="14">
        <v>245</v>
      </c>
    </row>
    <row r="57" spans="1:1" x14ac:dyDescent="0.3">
      <c r="A57" s="14">
        <v>250</v>
      </c>
    </row>
    <row r="58" spans="1:1" x14ac:dyDescent="0.3">
      <c r="A58" s="14">
        <v>255</v>
      </c>
    </row>
    <row r="59" spans="1:1" x14ac:dyDescent="0.3">
      <c r="A59" s="14">
        <v>260</v>
      </c>
    </row>
    <row r="60" spans="1:1" x14ac:dyDescent="0.3">
      <c r="A60" s="14">
        <v>265</v>
      </c>
    </row>
    <row r="61" spans="1:1" x14ac:dyDescent="0.3">
      <c r="A61" s="14">
        <v>270</v>
      </c>
    </row>
    <row r="62" spans="1:1" x14ac:dyDescent="0.3">
      <c r="A62" s="14">
        <v>275</v>
      </c>
    </row>
    <row r="63" spans="1:1" x14ac:dyDescent="0.3">
      <c r="A63" s="14">
        <v>280</v>
      </c>
    </row>
    <row r="64" spans="1:1" x14ac:dyDescent="0.3">
      <c r="A64" s="14">
        <v>285</v>
      </c>
    </row>
    <row r="65" spans="1:1" x14ac:dyDescent="0.3">
      <c r="A65" s="14">
        <v>290</v>
      </c>
    </row>
    <row r="66" spans="1:1" x14ac:dyDescent="0.3">
      <c r="A66" s="14">
        <v>295</v>
      </c>
    </row>
    <row r="67" spans="1:1" x14ac:dyDescent="0.3">
      <c r="A67" s="14">
        <v>300</v>
      </c>
    </row>
    <row r="68" spans="1:1" x14ac:dyDescent="0.3">
      <c r="A68" s="14">
        <v>305</v>
      </c>
    </row>
    <row r="69" spans="1:1" x14ac:dyDescent="0.3">
      <c r="A69" s="14">
        <v>310</v>
      </c>
    </row>
    <row r="70" spans="1:1" x14ac:dyDescent="0.3">
      <c r="A70" s="14">
        <v>315</v>
      </c>
    </row>
    <row r="71" spans="1:1" x14ac:dyDescent="0.3">
      <c r="A71" s="14">
        <v>320</v>
      </c>
    </row>
    <row r="72" spans="1:1" x14ac:dyDescent="0.3">
      <c r="A72" s="14">
        <v>325</v>
      </c>
    </row>
    <row r="73" spans="1:1" x14ac:dyDescent="0.3">
      <c r="A73" s="14">
        <v>330</v>
      </c>
    </row>
    <row r="74" spans="1:1" x14ac:dyDescent="0.3">
      <c r="A74" s="14">
        <v>335</v>
      </c>
    </row>
    <row r="75" spans="1:1" x14ac:dyDescent="0.3">
      <c r="A75" s="14">
        <v>340</v>
      </c>
    </row>
    <row r="76" spans="1:1" x14ac:dyDescent="0.3">
      <c r="A76" s="14">
        <v>345</v>
      </c>
    </row>
    <row r="77" spans="1:1" x14ac:dyDescent="0.3">
      <c r="A77" s="14">
        <v>350</v>
      </c>
    </row>
    <row r="78" spans="1:1" x14ac:dyDescent="0.3">
      <c r="A78" s="14">
        <v>355</v>
      </c>
    </row>
    <row r="79" spans="1:1" x14ac:dyDescent="0.3">
      <c r="A79" s="14">
        <v>360</v>
      </c>
    </row>
    <row r="80" spans="1:1" x14ac:dyDescent="0.3">
      <c r="A80" s="14">
        <v>365</v>
      </c>
    </row>
    <row r="81" spans="1:1" x14ac:dyDescent="0.3">
      <c r="A81" s="14">
        <v>370</v>
      </c>
    </row>
    <row r="82" spans="1:1" x14ac:dyDescent="0.3">
      <c r="A82" s="14">
        <v>375</v>
      </c>
    </row>
    <row r="83" spans="1:1" x14ac:dyDescent="0.3">
      <c r="A83" s="14">
        <v>380</v>
      </c>
    </row>
    <row r="84" spans="1:1" x14ac:dyDescent="0.3">
      <c r="A84" s="14">
        <v>385</v>
      </c>
    </row>
    <row r="85" spans="1:1" x14ac:dyDescent="0.3">
      <c r="A85" s="14">
        <v>390</v>
      </c>
    </row>
    <row r="86" spans="1:1" x14ac:dyDescent="0.3">
      <c r="A86" s="14">
        <v>395</v>
      </c>
    </row>
    <row r="87" spans="1:1" x14ac:dyDescent="0.3">
      <c r="A87" s="14">
        <v>400</v>
      </c>
    </row>
    <row r="88" spans="1:1" x14ac:dyDescent="0.3">
      <c r="A88" s="14">
        <v>405</v>
      </c>
    </row>
    <row r="89" spans="1:1" x14ac:dyDescent="0.3">
      <c r="A89" s="14">
        <v>410</v>
      </c>
    </row>
    <row r="90" spans="1:1" x14ac:dyDescent="0.3">
      <c r="A90" s="14">
        <v>415</v>
      </c>
    </row>
    <row r="91" spans="1:1" x14ac:dyDescent="0.3">
      <c r="A91" s="14">
        <v>420</v>
      </c>
    </row>
    <row r="92" spans="1:1" x14ac:dyDescent="0.3">
      <c r="A92" s="14">
        <v>425</v>
      </c>
    </row>
    <row r="93" spans="1:1" x14ac:dyDescent="0.3">
      <c r="A93" s="14">
        <v>430</v>
      </c>
    </row>
    <row r="94" spans="1:1" x14ac:dyDescent="0.3">
      <c r="A94" s="14">
        <v>435</v>
      </c>
    </row>
    <row r="95" spans="1:1" x14ac:dyDescent="0.3">
      <c r="A95" s="14">
        <v>440</v>
      </c>
    </row>
    <row r="96" spans="1:1" x14ac:dyDescent="0.3">
      <c r="A96" s="14">
        <v>445</v>
      </c>
    </row>
    <row r="97" spans="1:8" x14ac:dyDescent="0.3">
      <c r="A97" s="14">
        <v>450</v>
      </c>
    </row>
    <row r="98" spans="1:8" x14ac:dyDescent="0.3">
      <c r="A98" s="14">
        <v>455</v>
      </c>
    </row>
    <row r="99" spans="1:8" x14ac:dyDescent="0.3">
      <c r="A99" s="14">
        <v>460</v>
      </c>
    </row>
    <row r="100" spans="1:8" x14ac:dyDescent="0.3">
      <c r="A100" s="14">
        <v>465</v>
      </c>
    </row>
    <row r="101" spans="1:8" x14ac:dyDescent="0.3">
      <c r="A101" s="14">
        <v>470</v>
      </c>
    </row>
    <row r="102" spans="1:8" x14ac:dyDescent="0.3">
      <c r="A102" s="14">
        <v>475</v>
      </c>
    </row>
    <row r="103" spans="1:8" x14ac:dyDescent="0.3">
      <c r="A103" s="14">
        <v>480</v>
      </c>
    </row>
    <row r="104" spans="1:8" x14ac:dyDescent="0.3">
      <c r="A104" s="14">
        <v>485</v>
      </c>
    </row>
    <row r="105" spans="1:8" x14ac:dyDescent="0.3">
      <c r="A105" s="14">
        <v>490</v>
      </c>
    </row>
    <row r="106" spans="1:8" x14ac:dyDescent="0.3">
      <c r="A106" s="14">
        <v>495</v>
      </c>
    </row>
    <row r="107" spans="1:8" x14ac:dyDescent="0.3">
      <c r="A107" s="14">
        <v>500</v>
      </c>
    </row>
    <row r="111" spans="1:8" ht="14.4" customHeight="1" x14ac:dyDescent="0.3">
      <c r="A111" s="76" t="s">
        <v>211</v>
      </c>
      <c r="B111" s="76"/>
      <c r="C111" s="76"/>
      <c r="D111" s="76"/>
      <c r="E111" s="76"/>
      <c r="F111" s="76"/>
      <c r="G111" s="76"/>
      <c r="H111" s="76"/>
    </row>
    <row r="112" spans="1:8" x14ac:dyDescent="0.3">
      <c r="A112" s="76"/>
      <c r="B112" s="76"/>
      <c r="C112" s="76"/>
      <c r="D112" s="76"/>
      <c r="E112" s="76"/>
      <c r="F112" s="76"/>
      <c r="G112" s="76"/>
      <c r="H112" s="76"/>
    </row>
    <row r="113" spans="1:16" x14ac:dyDescent="0.3">
      <c r="A113" s="76"/>
      <c r="B113" s="76"/>
      <c r="C113" s="76"/>
      <c r="D113" s="76"/>
      <c r="E113" s="76"/>
      <c r="F113" s="76"/>
      <c r="G113" s="76"/>
      <c r="H113" s="76"/>
    </row>
    <row r="114" spans="1:16" x14ac:dyDescent="0.3">
      <c r="A114" s="76"/>
      <c r="B114" s="76"/>
      <c r="C114" s="76"/>
      <c r="D114" s="76"/>
      <c r="E114" s="76"/>
      <c r="F114" s="76"/>
      <c r="G114" s="76"/>
      <c r="H114" s="76"/>
    </row>
    <row r="116" spans="1:16" x14ac:dyDescent="0.3">
      <c r="A116" s="14" t="s">
        <v>212</v>
      </c>
    </row>
    <row r="117" spans="1:16" x14ac:dyDescent="0.3">
      <c r="A117" s="14">
        <v>55</v>
      </c>
    </row>
    <row r="118" spans="1:16" ht="14.4" customHeight="1" x14ac:dyDescent="0.3">
      <c r="A118" s="14">
        <v>60</v>
      </c>
      <c r="D118" s="68" t="s">
        <v>214</v>
      </c>
      <c r="E118" s="68"/>
      <c r="I118" s="63" t="s">
        <v>213</v>
      </c>
      <c r="J118" s="63"/>
      <c r="K118" s="63"/>
      <c r="L118" s="63"/>
      <c r="M118" s="63"/>
      <c r="N118" s="63"/>
      <c r="O118" s="63"/>
      <c r="P118" s="63"/>
    </row>
    <row r="119" spans="1:16" x14ac:dyDescent="0.3">
      <c r="A119" s="14">
        <v>62</v>
      </c>
      <c r="D119" s="89" t="s">
        <v>215</v>
      </c>
      <c r="E119" s="87">
        <f>_xlfn.QUARTILE.INC(A117:A216,1)</f>
        <v>143.75</v>
      </c>
      <c r="I119" s="63"/>
      <c r="J119" s="63"/>
      <c r="K119" s="63"/>
      <c r="L119" s="63"/>
      <c r="M119" s="63"/>
      <c r="N119" s="63"/>
      <c r="O119" s="63"/>
      <c r="P119" s="63"/>
    </row>
    <row r="120" spans="1:16" x14ac:dyDescent="0.3">
      <c r="A120" s="14">
        <v>65</v>
      </c>
      <c r="D120" s="89"/>
      <c r="E120" s="87"/>
      <c r="I120" s="88" t="s">
        <v>218</v>
      </c>
      <c r="J120" s="88"/>
      <c r="K120" s="88"/>
      <c r="L120" s="88"/>
      <c r="M120" s="88"/>
      <c r="N120" s="88"/>
      <c r="O120" s="88"/>
      <c r="P120" s="88"/>
    </row>
    <row r="121" spans="1:16" x14ac:dyDescent="0.3">
      <c r="A121" s="14">
        <v>68</v>
      </c>
      <c r="D121" s="89" t="s">
        <v>216</v>
      </c>
      <c r="E121" s="87">
        <f>_xlfn.QUARTILE.INC(A117:A216,2)</f>
        <v>267.5</v>
      </c>
    </row>
    <row r="122" spans="1:16" ht="14.4" customHeight="1" x14ac:dyDescent="0.3">
      <c r="A122" s="14">
        <v>70</v>
      </c>
      <c r="D122" s="89"/>
      <c r="E122" s="87"/>
      <c r="I122" s="63" t="s">
        <v>219</v>
      </c>
      <c r="J122" s="63"/>
      <c r="K122" s="63"/>
      <c r="L122" s="63"/>
      <c r="M122" s="63"/>
      <c r="N122" s="63"/>
      <c r="O122" s="63"/>
      <c r="P122" s="63"/>
    </row>
    <row r="123" spans="1:16" x14ac:dyDescent="0.3">
      <c r="A123" s="14">
        <v>72</v>
      </c>
      <c r="D123" s="89" t="s">
        <v>217</v>
      </c>
      <c r="E123" s="87">
        <f>_xlfn.QUARTILE.INC(A117:A216,3)</f>
        <v>391.25</v>
      </c>
      <c r="I123" s="63"/>
      <c r="J123" s="63"/>
      <c r="K123" s="63"/>
      <c r="L123" s="63"/>
      <c r="M123" s="63"/>
      <c r="N123" s="63"/>
      <c r="O123" s="63"/>
      <c r="P123" s="63"/>
    </row>
    <row r="124" spans="1:16" x14ac:dyDescent="0.3">
      <c r="A124" s="14">
        <v>75</v>
      </c>
      <c r="D124" s="89"/>
      <c r="E124" s="87"/>
      <c r="I124" s="65" t="s">
        <v>223</v>
      </c>
      <c r="J124" s="65"/>
      <c r="K124" s="65"/>
      <c r="L124" s="65"/>
      <c r="M124" s="65"/>
      <c r="N124" s="65"/>
      <c r="O124" s="65"/>
      <c r="P124" s="65"/>
    </row>
    <row r="125" spans="1:16" x14ac:dyDescent="0.3">
      <c r="A125" s="14">
        <v>78</v>
      </c>
    </row>
    <row r="126" spans="1:16" ht="14.4" customHeight="1" x14ac:dyDescent="0.3">
      <c r="A126" s="14">
        <v>80</v>
      </c>
      <c r="I126" s="63" t="s">
        <v>224</v>
      </c>
      <c r="J126" s="63"/>
      <c r="K126" s="63"/>
      <c r="L126" s="63"/>
      <c r="M126" s="63"/>
      <c r="N126" s="63"/>
      <c r="O126" s="63"/>
      <c r="P126" s="63"/>
    </row>
    <row r="127" spans="1:16" x14ac:dyDescent="0.3">
      <c r="A127" s="14">
        <v>82</v>
      </c>
      <c r="D127" s="68" t="s">
        <v>204</v>
      </c>
      <c r="E127" s="68"/>
      <c r="I127" s="63"/>
      <c r="J127" s="63"/>
      <c r="K127" s="63"/>
      <c r="L127" s="63"/>
      <c r="M127" s="63"/>
      <c r="N127" s="63"/>
      <c r="O127" s="63"/>
      <c r="P127" s="63"/>
    </row>
    <row r="128" spans="1:16" ht="14.4" customHeight="1" x14ac:dyDescent="0.3">
      <c r="A128" s="14">
        <v>85</v>
      </c>
      <c r="D128" s="46" t="s">
        <v>220</v>
      </c>
      <c r="E128" s="90">
        <f>_xlfn.PERCENTILE.INC(A117:A216,0.15)</f>
        <v>94.55</v>
      </c>
      <c r="I128" s="72" t="s">
        <v>259</v>
      </c>
      <c r="J128" s="72"/>
      <c r="K128" s="72"/>
      <c r="L128" s="72"/>
      <c r="M128" s="72"/>
      <c r="N128" s="72"/>
      <c r="O128" s="72"/>
      <c r="P128" s="72"/>
    </row>
    <row r="129" spans="1:16" x14ac:dyDescent="0.3">
      <c r="A129" s="14">
        <v>88</v>
      </c>
      <c r="D129" s="46"/>
      <c r="E129" s="90"/>
      <c r="I129" s="72"/>
      <c r="J129" s="72"/>
      <c r="K129" s="72"/>
      <c r="L129" s="72"/>
      <c r="M129" s="72"/>
      <c r="N129" s="72"/>
      <c r="O129" s="72"/>
      <c r="P129" s="72"/>
    </row>
    <row r="130" spans="1:16" x14ac:dyDescent="0.3">
      <c r="A130" s="14">
        <v>90</v>
      </c>
      <c r="D130" s="46" t="s">
        <v>221</v>
      </c>
      <c r="E130" s="90">
        <f>_xlfn.PERCENTILE.INC(A117:A216,0.5)</f>
        <v>267.5</v>
      </c>
      <c r="I130" s="72"/>
      <c r="J130" s="72"/>
      <c r="K130" s="72"/>
      <c r="L130" s="72"/>
      <c r="M130" s="72"/>
      <c r="N130" s="72"/>
      <c r="O130" s="72"/>
      <c r="P130" s="72"/>
    </row>
    <row r="131" spans="1:16" x14ac:dyDescent="0.3">
      <c r="A131" s="14">
        <v>92</v>
      </c>
      <c r="D131" s="46"/>
      <c r="E131" s="90"/>
      <c r="I131" s="72"/>
      <c r="J131" s="72"/>
      <c r="K131" s="72"/>
      <c r="L131" s="72"/>
      <c r="M131" s="72"/>
      <c r="N131" s="72"/>
      <c r="O131" s="72"/>
      <c r="P131" s="72"/>
    </row>
    <row r="132" spans="1:16" x14ac:dyDescent="0.3">
      <c r="A132" s="14">
        <v>95</v>
      </c>
      <c r="D132" s="46" t="s">
        <v>222</v>
      </c>
      <c r="E132" s="90">
        <f>_xlfn.PERCENTILE.INC(A117:A216,0.85)</f>
        <v>440.74999999999994</v>
      </c>
      <c r="I132" s="72"/>
      <c r="J132" s="72"/>
      <c r="K132" s="72"/>
      <c r="L132" s="72"/>
      <c r="M132" s="72"/>
      <c r="N132" s="72"/>
      <c r="O132" s="72"/>
      <c r="P132" s="72"/>
    </row>
    <row r="133" spans="1:16" x14ac:dyDescent="0.3">
      <c r="A133" s="14">
        <v>100</v>
      </c>
      <c r="D133" s="46"/>
      <c r="E133" s="90"/>
      <c r="I133" s="72"/>
      <c r="J133" s="72"/>
      <c r="K133" s="72"/>
      <c r="L133" s="72"/>
      <c r="M133" s="72"/>
      <c r="N133" s="72"/>
      <c r="O133" s="72"/>
      <c r="P133" s="72"/>
    </row>
    <row r="134" spans="1:16" x14ac:dyDescent="0.3">
      <c r="A134" s="14">
        <v>105</v>
      </c>
      <c r="I134" s="72"/>
      <c r="J134" s="72"/>
      <c r="K134" s="72"/>
      <c r="L134" s="72"/>
      <c r="M134" s="72"/>
      <c r="N134" s="72"/>
      <c r="O134" s="72"/>
      <c r="P134" s="72"/>
    </row>
    <row r="135" spans="1:16" x14ac:dyDescent="0.3">
      <c r="A135" s="14">
        <v>110</v>
      </c>
    </row>
    <row r="136" spans="1:16" x14ac:dyDescent="0.3">
      <c r="A136" s="14">
        <v>115</v>
      </c>
    </row>
    <row r="137" spans="1:16" x14ac:dyDescent="0.3">
      <c r="A137" s="14">
        <v>120</v>
      </c>
    </row>
    <row r="138" spans="1:16" x14ac:dyDescent="0.3">
      <c r="A138" s="14">
        <v>125</v>
      </c>
    </row>
    <row r="139" spans="1:16" x14ac:dyDescent="0.3">
      <c r="A139" s="14">
        <v>130</v>
      </c>
    </row>
    <row r="140" spans="1:16" x14ac:dyDescent="0.3">
      <c r="A140" s="14">
        <v>135</v>
      </c>
    </row>
    <row r="141" spans="1:16" x14ac:dyDescent="0.3">
      <c r="A141" s="14">
        <v>140</v>
      </c>
    </row>
    <row r="142" spans="1:16" x14ac:dyDescent="0.3">
      <c r="A142" s="14">
        <v>145</v>
      </c>
    </row>
    <row r="143" spans="1:16" x14ac:dyDescent="0.3">
      <c r="A143" s="14">
        <v>150</v>
      </c>
    </row>
    <row r="144" spans="1:16" x14ac:dyDescent="0.3">
      <c r="A144" s="14">
        <v>155</v>
      </c>
    </row>
    <row r="145" spans="1:1" x14ac:dyDescent="0.3">
      <c r="A145" s="14">
        <v>160</v>
      </c>
    </row>
    <row r="146" spans="1:1" x14ac:dyDescent="0.3">
      <c r="A146" s="14">
        <v>165</v>
      </c>
    </row>
    <row r="147" spans="1:1" x14ac:dyDescent="0.3">
      <c r="A147" s="14">
        <v>170</v>
      </c>
    </row>
    <row r="148" spans="1:1" x14ac:dyDescent="0.3">
      <c r="A148" s="14">
        <v>175</v>
      </c>
    </row>
    <row r="149" spans="1:1" x14ac:dyDescent="0.3">
      <c r="A149" s="14">
        <v>180</v>
      </c>
    </row>
    <row r="150" spans="1:1" x14ac:dyDescent="0.3">
      <c r="A150" s="14">
        <v>185</v>
      </c>
    </row>
    <row r="151" spans="1:1" x14ac:dyDescent="0.3">
      <c r="A151" s="14">
        <v>190</v>
      </c>
    </row>
    <row r="152" spans="1:1" x14ac:dyDescent="0.3">
      <c r="A152" s="14">
        <v>195</v>
      </c>
    </row>
    <row r="153" spans="1:1" x14ac:dyDescent="0.3">
      <c r="A153" s="14">
        <v>200</v>
      </c>
    </row>
    <row r="154" spans="1:1" x14ac:dyDescent="0.3">
      <c r="A154" s="14">
        <v>205</v>
      </c>
    </row>
    <row r="155" spans="1:1" x14ac:dyDescent="0.3">
      <c r="A155" s="14">
        <v>210</v>
      </c>
    </row>
    <row r="156" spans="1:1" x14ac:dyDescent="0.3">
      <c r="A156" s="14">
        <v>215</v>
      </c>
    </row>
    <row r="157" spans="1:1" x14ac:dyDescent="0.3">
      <c r="A157" s="14">
        <v>220</v>
      </c>
    </row>
    <row r="158" spans="1:1" x14ac:dyDescent="0.3">
      <c r="A158" s="14">
        <v>225</v>
      </c>
    </row>
    <row r="159" spans="1:1" x14ac:dyDescent="0.3">
      <c r="A159" s="14">
        <v>230</v>
      </c>
    </row>
    <row r="160" spans="1:1" x14ac:dyDescent="0.3">
      <c r="A160" s="14">
        <v>235</v>
      </c>
    </row>
    <row r="161" spans="1:1" x14ac:dyDescent="0.3">
      <c r="A161" s="14">
        <v>240</v>
      </c>
    </row>
    <row r="162" spans="1:1" x14ac:dyDescent="0.3">
      <c r="A162" s="14">
        <v>245</v>
      </c>
    </row>
    <row r="163" spans="1:1" x14ac:dyDescent="0.3">
      <c r="A163" s="14">
        <v>250</v>
      </c>
    </row>
    <row r="164" spans="1:1" x14ac:dyDescent="0.3">
      <c r="A164" s="14">
        <v>255</v>
      </c>
    </row>
    <row r="165" spans="1:1" x14ac:dyDescent="0.3">
      <c r="A165" s="14">
        <v>260</v>
      </c>
    </row>
    <row r="166" spans="1:1" x14ac:dyDescent="0.3">
      <c r="A166" s="14">
        <v>265</v>
      </c>
    </row>
    <row r="167" spans="1:1" x14ac:dyDescent="0.3">
      <c r="A167" s="14">
        <v>270</v>
      </c>
    </row>
    <row r="168" spans="1:1" x14ac:dyDescent="0.3">
      <c r="A168" s="14">
        <v>275</v>
      </c>
    </row>
    <row r="169" spans="1:1" x14ac:dyDescent="0.3">
      <c r="A169" s="14">
        <v>280</v>
      </c>
    </row>
    <row r="170" spans="1:1" x14ac:dyDescent="0.3">
      <c r="A170" s="14">
        <v>285</v>
      </c>
    </row>
    <row r="171" spans="1:1" x14ac:dyDescent="0.3">
      <c r="A171" s="14">
        <v>290</v>
      </c>
    </row>
    <row r="172" spans="1:1" x14ac:dyDescent="0.3">
      <c r="A172" s="14">
        <v>295</v>
      </c>
    </row>
    <row r="173" spans="1:1" x14ac:dyDescent="0.3">
      <c r="A173" s="14">
        <v>300</v>
      </c>
    </row>
    <row r="174" spans="1:1" x14ac:dyDescent="0.3">
      <c r="A174" s="14">
        <v>305</v>
      </c>
    </row>
    <row r="175" spans="1:1" x14ac:dyDescent="0.3">
      <c r="A175" s="14">
        <v>310</v>
      </c>
    </row>
    <row r="176" spans="1:1" x14ac:dyDescent="0.3">
      <c r="A176" s="14">
        <v>315</v>
      </c>
    </row>
    <row r="177" spans="1:1" x14ac:dyDescent="0.3">
      <c r="A177" s="14">
        <v>320</v>
      </c>
    </row>
    <row r="178" spans="1:1" x14ac:dyDescent="0.3">
      <c r="A178" s="14">
        <v>325</v>
      </c>
    </row>
    <row r="179" spans="1:1" x14ac:dyDescent="0.3">
      <c r="A179" s="14">
        <v>330</v>
      </c>
    </row>
    <row r="180" spans="1:1" x14ac:dyDescent="0.3">
      <c r="A180" s="14">
        <v>335</v>
      </c>
    </row>
    <row r="181" spans="1:1" x14ac:dyDescent="0.3">
      <c r="A181" s="14">
        <v>340</v>
      </c>
    </row>
    <row r="182" spans="1:1" x14ac:dyDescent="0.3">
      <c r="A182" s="14">
        <v>345</v>
      </c>
    </row>
    <row r="183" spans="1:1" x14ac:dyDescent="0.3">
      <c r="A183" s="14">
        <v>350</v>
      </c>
    </row>
    <row r="184" spans="1:1" x14ac:dyDescent="0.3">
      <c r="A184" s="14">
        <v>355</v>
      </c>
    </row>
    <row r="185" spans="1:1" x14ac:dyDescent="0.3">
      <c r="A185" s="14">
        <v>360</v>
      </c>
    </row>
    <row r="186" spans="1:1" x14ac:dyDescent="0.3">
      <c r="A186" s="14">
        <v>365</v>
      </c>
    </row>
    <row r="187" spans="1:1" x14ac:dyDescent="0.3">
      <c r="A187" s="14">
        <v>370</v>
      </c>
    </row>
    <row r="188" spans="1:1" x14ac:dyDescent="0.3">
      <c r="A188" s="14">
        <v>375</v>
      </c>
    </row>
    <row r="189" spans="1:1" x14ac:dyDescent="0.3">
      <c r="A189" s="14">
        <v>380</v>
      </c>
    </row>
    <row r="190" spans="1:1" x14ac:dyDescent="0.3">
      <c r="A190" s="14">
        <v>385</v>
      </c>
    </row>
    <row r="191" spans="1:1" x14ac:dyDescent="0.3">
      <c r="A191" s="14">
        <v>390</v>
      </c>
    </row>
    <row r="192" spans="1:1" x14ac:dyDescent="0.3">
      <c r="A192" s="14">
        <v>395</v>
      </c>
    </row>
    <row r="193" spans="1:1" x14ac:dyDescent="0.3">
      <c r="A193" s="14">
        <v>400</v>
      </c>
    </row>
    <row r="194" spans="1:1" x14ac:dyDescent="0.3">
      <c r="A194" s="14">
        <v>405</v>
      </c>
    </row>
    <row r="195" spans="1:1" x14ac:dyDescent="0.3">
      <c r="A195" s="14">
        <v>410</v>
      </c>
    </row>
    <row r="196" spans="1:1" x14ac:dyDescent="0.3">
      <c r="A196" s="14">
        <v>415</v>
      </c>
    </row>
    <row r="197" spans="1:1" x14ac:dyDescent="0.3">
      <c r="A197" s="14">
        <v>420</v>
      </c>
    </row>
    <row r="198" spans="1:1" x14ac:dyDescent="0.3">
      <c r="A198" s="14">
        <v>425</v>
      </c>
    </row>
    <row r="199" spans="1:1" x14ac:dyDescent="0.3">
      <c r="A199" s="14">
        <v>430</v>
      </c>
    </row>
    <row r="200" spans="1:1" x14ac:dyDescent="0.3">
      <c r="A200" s="14">
        <v>435</v>
      </c>
    </row>
    <row r="201" spans="1:1" x14ac:dyDescent="0.3">
      <c r="A201" s="14">
        <v>440</v>
      </c>
    </row>
    <row r="202" spans="1:1" x14ac:dyDescent="0.3">
      <c r="A202" s="14">
        <v>445</v>
      </c>
    </row>
    <row r="203" spans="1:1" x14ac:dyDescent="0.3">
      <c r="A203" s="14">
        <v>450</v>
      </c>
    </row>
    <row r="204" spans="1:1" x14ac:dyDescent="0.3">
      <c r="A204" s="14">
        <v>455</v>
      </c>
    </row>
    <row r="205" spans="1:1" x14ac:dyDescent="0.3">
      <c r="A205" s="14">
        <v>460</v>
      </c>
    </row>
    <row r="206" spans="1:1" x14ac:dyDescent="0.3">
      <c r="A206" s="14">
        <v>465</v>
      </c>
    </row>
    <row r="207" spans="1:1" x14ac:dyDescent="0.3">
      <c r="A207" s="14">
        <v>470</v>
      </c>
    </row>
    <row r="208" spans="1:1" x14ac:dyDescent="0.3">
      <c r="A208" s="14">
        <v>475</v>
      </c>
    </row>
    <row r="209" spans="1:8" x14ac:dyDescent="0.3">
      <c r="A209" s="14">
        <v>480</v>
      </c>
    </row>
    <row r="210" spans="1:8" x14ac:dyDescent="0.3">
      <c r="A210" s="14">
        <v>485</v>
      </c>
    </row>
    <row r="211" spans="1:8" x14ac:dyDescent="0.3">
      <c r="A211" s="14">
        <v>490</v>
      </c>
    </row>
    <row r="212" spans="1:8" x14ac:dyDescent="0.3">
      <c r="A212" s="14">
        <v>495</v>
      </c>
    </row>
    <row r="213" spans="1:8" x14ac:dyDescent="0.3">
      <c r="A213" s="14">
        <v>500</v>
      </c>
    </row>
    <row r="214" spans="1:8" x14ac:dyDescent="0.3">
      <c r="A214" s="14">
        <v>505</v>
      </c>
    </row>
    <row r="215" spans="1:8" x14ac:dyDescent="0.3">
      <c r="A215" s="14">
        <v>510</v>
      </c>
    </row>
    <row r="216" spans="1:8" x14ac:dyDescent="0.3">
      <c r="A216" s="14">
        <v>515</v>
      </c>
    </row>
    <row r="220" spans="1:8" ht="14.4" customHeight="1" x14ac:dyDescent="0.3">
      <c r="A220" s="75" t="s">
        <v>225</v>
      </c>
      <c r="B220" s="75"/>
      <c r="C220" s="75"/>
      <c r="D220" s="75"/>
      <c r="E220" s="75"/>
      <c r="F220" s="75"/>
      <c r="G220" s="75"/>
      <c r="H220" s="75"/>
    </row>
    <row r="221" spans="1:8" x14ac:dyDescent="0.3">
      <c r="A221" s="75"/>
      <c r="B221" s="75"/>
      <c r="C221" s="75"/>
      <c r="D221" s="75"/>
      <c r="E221" s="75"/>
      <c r="F221" s="75"/>
      <c r="G221" s="75"/>
      <c r="H221" s="75"/>
    </row>
    <row r="222" spans="1:8" x14ac:dyDescent="0.3">
      <c r="A222" s="75"/>
      <c r="B222" s="75"/>
      <c r="C222" s="75"/>
      <c r="D222" s="75"/>
      <c r="E222" s="75"/>
      <c r="F222" s="75"/>
      <c r="G222" s="75"/>
      <c r="H222" s="75"/>
    </row>
    <row r="223" spans="1:8" x14ac:dyDescent="0.3">
      <c r="A223" s="75"/>
      <c r="B223" s="75"/>
      <c r="C223" s="75"/>
      <c r="D223" s="75"/>
      <c r="E223" s="75"/>
      <c r="F223" s="75"/>
      <c r="G223" s="75"/>
      <c r="H223" s="75"/>
    </row>
    <row r="226" spans="1:16" x14ac:dyDescent="0.3">
      <c r="A226" s="24" t="s">
        <v>226</v>
      </c>
    </row>
    <row r="227" spans="1:16" ht="14.4" customHeight="1" x14ac:dyDescent="0.3">
      <c r="A227" s="22">
        <v>20</v>
      </c>
      <c r="D227" s="68" t="s">
        <v>214</v>
      </c>
      <c r="E227" s="68"/>
      <c r="I227" s="63" t="s">
        <v>227</v>
      </c>
      <c r="J227" s="63"/>
      <c r="K227" s="63"/>
      <c r="L227" s="63"/>
      <c r="M227" s="63"/>
      <c r="N227" s="63"/>
      <c r="O227" s="63"/>
      <c r="P227" s="63"/>
    </row>
    <row r="228" spans="1:16" x14ac:dyDescent="0.3">
      <c r="A228" s="22">
        <v>25</v>
      </c>
      <c r="D228" s="86" t="s">
        <v>215</v>
      </c>
      <c r="E228" s="90">
        <f>QUARTILE(A227:A336,1)</f>
        <v>156.25</v>
      </c>
      <c r="I228" s="63"/>
      <c r="J228" s="63"/>
      <c r="K228" s="63"/>
      <c r="L228" s="63"/>
      <c r="M228" s="63"/>
      <c r="N228" s="63"/>
      <c r="O228" s="63"/>
      <c r="P228" s="63"/>
    </row>
    <row r="229" spans="1:16" x14ac:dyDescent="0.3">
      <c r="A229" s="22">
        <v>30</v>
      </c>
      <c r="D229" s="86"/>
      <c r="E229" s="90"/>
      <c r="I229" s="65" t="s">
        <v>93</v>
      </c>
      <c r="J229" s="65"/>
      <c r="K229" s="65"/>
      <c r="L229" s="65"/>
      <c r="M229" s="65"/>
      <c r="N229" s="65"/>
      <c r="O229" s="65"/>
      <c r="P229" s="65"/>
    </row>
    <row r="230" spans="1:16" x14ac:dyDescent="0.3">
      <c r="A230" s="22">
        <v>35</v>
      </c>
      <c r="D230" s="86" t="s">
        <v>216</v>
      </c>
      <c r="E230" s="90">
        <f>QUARTILE(A227:A338,2)</f>
        <v>292.5</v>
      </c>
    </row>
    <row r="231" spans="1:16" ht="14.4" customHeight="1" x14ac:dyDescent="0.3">
      <c r="A231" s="22">
        <v>40</v>
      </c>
      <c r="D231" s="86"/>
      <c r="E231" s="90"/>
      <c r="I231" s="63" t="s">
        <v>228</v>
      </c>
      <c r="J231" s="63"/>
      <c r="K231" s="63"/>
      <c r="L231" s="63"/>
      <c r="M231" s="63"/>
      <c r="N231" s="63"/>
      <c r="O231" s="63"/>
      <c r="P231" s="63"/>
    </row>
    <row r="232" spans="1:16" x14ac:dyDescent="0.3">
      <c r="A232" s="22">
        <v>45</v>
      </c>
      <c r="D232" s="86" t="s">
        <v>217</v>
      </c>
      <c r="E232" s="90">
        <f>QUARTILE(A227:A337,3)</f>
        <v>428.75</v>
      </c>
      <c r="I232" s="63"/>
      <c r="J232" s="63"/>
      <c r="K232" s="63"/>
      <c r="L232" s="63"/>
      <c r="M232" s="63"/>
      <c r="N232" s="63"/>
      <c r="O232" s="63"/>
      <c r="P232" s="63"/>
    </row>
    <row r="233" spans="1:16" x14ac:dyDescent="0.3">
      <c r="A233" s="22">
        <v>50</v>
      </c>
      <c r="D233" s="86"/>
      <c r="E233" s="90"/>
      <c r="I233" s="64" t="s">
        <v>209</v>
      </c>
      <c r="J233" s="64"/>
      <c r="K233" s="64"/>
      <c r="L233" s="64"/>
      <c r="M233" s="64"/>
      <c r="N233" s="64"/>
      <c r="O233" s="64"/>
      <c r="P233" s="64"/>
    </row>
    <row r="234" spans="1:16" x14ac:dyDescent="0.3">
      <c r="A234" s="22">
        <v>55</v>
      </c>
    </row>
    <row r="235" spans="1:16" ht="14.4" customHeight="1" x14ac:dyDescent="0.3">
      <c r="A235" s="22">
        <v>60</v>
      </c>
      <c r="I235" s="63" t="s">
        <v>232</v>
      </c>
      <c r="J235" s="63"/>
      <c r="K235" s="63"/>
      <c r="L235" s="63"/>
      <c r="M235" s="63"/>
      <c r="N235" s="63"/>
      <c r="O235" s="63"/>
      <c r="P235" s="63"/>
    </row>
    <row r="236" spans="1:16" x14ac:dyDescent="0.3">
      <c r="A236" s="22">
        <v>65</v>
      </c>
      <c r="D236" s="68" t="s">
        <v>204</v>
      </c>
      <c r="E236" s="68"/>
      <c r="I236" s="63"/>
      <c r="J236" s="63"/>
      <c r="K236" s="63"/>
      <c r="L236" s="63"/>
      <c r="M236" s="63"/>
      <c r="N236" s="63"/>
      <c r="O236" s="63"/>
      <c r="P236" s="63"/>
    </row>
    <row r="237" spans="1:16" ht="14.4" customHeight="1" x14ac:dyDescent="0.3">
      <c r="A237" s="22">
        <v>70</v>
      </c>
      <c r="D237" s="86" t="s">
        <v>229</v>
      </c>
      <c r="E237" s="91">
        <f>_xlfn.PERCENTILE.INC(A227:A336,0.2)</f>
        <v>129</v>
      </c>
      <c r="I237" s="72" t="s">
        <v>260</v>
      </c>
      <c r="J237" s="72"/>
      <c r="K237" s="72"/>
      <c r="L237" s="72"/>
      <c r="M237" s="72"/>
      <c r="N237" s="72"/>
      <c r="O237" s="72"/>
      <c r="P237" s="72"/>
    </row>
    <row r="238" spans="1:16" x14ac:dyDescent="0.3">
      <c r="A238" s="22">
        <v>75</v>
      </c>
      <c r="D238" s="86"/>
      <c r="E238" s="91"/>
      <c r="I238" s="72"/>
      <c r="J238" s="72"/>
      <c r="K238" s="72"/>
      <c r="L238" s="72"/>
      <c r="M238" s="72"/>
      <c r="N238" s="72"/>
      <c r="O238" s="72"/>
      <c r="P238" s="72"/>
    </row>
    <row r="239" spans="1:16" x14ac:dyDescent="0.3">
      <c r="A239" s="22">
        <v>80</v>
      </c>
      <c r="D239" s="86" t="s">
        <v>230</v>
      </c>
      <c r="E239" s="91">
        <f>_xlfn.PERCENTILE.INC(A227:A336,0.4)</f>
        <v>238</v>
      </c>
      <c r="I239" s="72"/>
      <c r="J239" s="72"/>
      <c r="K239" s="72"/>
      <c r="L239" s="72"/>
      <c r="M239" s="72"/>
      <c r="N239" s="72"/>
      <c r="O239" s="72"/>
      <c r="P239" s="72"/>
    </row>
    <row r="240" spans="1:16" x14ac:dyDescent="0.3">
      <c r="A240" s="22">
        <v>85</v>
      </c>
      <c r="D240" s="86"/>
      <c r="E240" s="91"/>
      <c r="I240" s="72"/>
      <c r="J240" s="72"/>
      <c r="K240" s="72"/>
      <c r="L240" s="72"/>
      <c r="M240" s="72"/>
      <c r="N240" s="72"/>
      <c r="O240" s="72"/>
      <c r="P240" s="72"/>
    </row>
    <row r="241" spans="1:16" x14ac:dyDescent="0.3">
      <c r="A241" s="22">
        <v>90</v>
      </c>
      <c r="D241" s="86" t="s">
        <v>231</v>
      </c>
      <c r="E241" s="91">
        <f>_xlfn.PERCENTILE.INC(A227:A337,0.85)</f>
        <v>483.24999999999994</v>
      </c>
      <c r="G241">
        <v>0.1</v>
      </c>
      <c r="I241" s="72"/>
      <c r="J241" s="72"/>
      <c r="K241" s="72"/>
      <c r="L241" s="72"/>
      <c r="M241" s="72"/>
      <c r="N241" s="72"/>
      <c r="O241" s="72"/>
      <c r="P241" s="72"/>
    </row>
    <row r="242" spans="1:16" x14ac:dyDescent="0.3">
      <c r="A242" s="22">
        <v>95</v>
      </c>
      <c r="D242" s="86"/>
      <c r="E242" s="91"/>
      <c r="I242" s="72"/>
      <c r="J242" s="72"/>
      <c r="K242" s="72"/>
      <c r="L242" s="72"/>
      <c r="M242" s="72"/>
      <c r="N242" s="72"/>
      <c r="O242" s="72"/>
      <c r="P242" s="72"/>
    </row>
    <row r="243" spans="1:16" x14ac:dyDescent="0.3">
      <c r="A243" s="22">
        <v>100</v>
      </c>
      <c r="I243" s="72"/>
      <c r="J243" s="72"/>
      <c r="K243" s="72"/>
      <c r="L243" s="72"/>
      <c r="M243" s="72"/>
      <c r="N243" s="72"/>
      <c r="O243" s="72"/>
      <c r="P243" s="72"/>
    </row>
    <row r="244" spans="1:16" x14ac:dyDescent="0.3">
      <c r="A244" s="22">
        <v>105</v>
      </c>
    </row>
    <row r="245" spans="1:16" x14ac:dyDescent="0.3">
      <c r="A245" s="22">
        <v>110</v>
      </c>
    </row>
    <row r="246" spans="1:16" x14ac:dyDescent="0.3">
      <c r="A246" s="22">
        <v>115</v>
      </c>
    </row>
    <row r="247" spans="1:16" x14ac:dyDescent="0.3">
      <c r="A247" s="22">
        <v>120</v>
      </c>
    </row>
    <row r="248" spans="1:16" x14ac:dyDescent="0.3">
      <c r="A248" s="22">
        <v>125</v>
      </c>
    </row>
    <row r="249" spans="1:16" x14ac:dyDescent="0.3">
      <c r="A249" s="22">
        <v>130</v>
      </c>
    </row>
    <row r="250" spans="1:16" x14ac:dyDescent="0.3">
      <c r="A250" s="22">
        <v>135</v>
      </c>
    </row>
    <row r="251" spans="1:16" x14ac:dyDescent="0.3">
      <c r="A251" s="22">
        <v>140</v>
      </c>
    </row>
    <row r="252" spans="1:16" x14ac:dyDescent="0.3">
      <c r="A252" s="22">
        <v>145</v>
      </c>
    </row>
    <row r="253" spans="1:16" x14ac:dyDescent="0.3">
      <c r="A253" s="22">
        <v>150</v>
      </c>
    </row>
    <row r="254" spans="1:16" x14ac:dyDescent="0.3">
      <c r="A254" s="22">
        <v>155</v>
      </c>
    </row>
    <row r="255" spans="1:16" x14ac:dyDescent="0.3">
      <c r="A255" s="22">
        <v>160</v>
      </c>
    </row>
    <row r="256" spans="1:16" x14ac:dyDescent="0.3">
      <c r="A256" s="22">
        <v>165</v>
      </c>
    </row>
    <row r="257" spans="1:1" x14ac:dyDescent="0.3">
      <c r="A257" s="22">
        <v>170</v>
      </c>
    </row>
    <row r="258" spans="1:1" x14ac:dyDescent="0.3">
      <c r="A258" s="22">
        <v>175</v>
      </c>
    </row>
    <row r="259" spans="1:1" x14ac:dyDescent="0.3">
      <c r="A259" s="22">
        <v>180</v>
      </c>
    </row>
    <row r="260" spans="1:1" x14ac:dyDescent="0.3">
      <c r="A260" s="22">
        <v>185</v>
      </c>
    </row>
    <row r="261" spans="1:1" x14ac:dyDescent="0.3">
      <c r="A261" s="22">
        <v>190</v>
      </c>
    </row>
    <row r="262" spans="1:1" x14ac:dyDescent="0.3">
      <c r="A262" s="22">
        <v>195</v>
      </c>
    </row>
    <row r="263" spans="1:1" x14ac:dyDescent="0.3">
      <c r="A263" s="22">
        <v>200</v>
      </c>
    </row>
    <row r="264" spans="1:1" x14ac:dyDescent="0.3">
      <c r="A264" s="22">
        <v>205</v>
      </c>
    </row>
    <row r="265" spans="1:1" x14ac:dyDescent="0.3">
      <c r="A265" s="22">
        <v>210</v>
      </c>
    </row>
    <row r="266" spans="1:1" x14ac:dyDescent="0.3">
      <c r="A266" s="22">
        <v>215</v>
      </c>
    </row>
    <row r="267" spans="1:1" x14ac:dyDescent="0.3">
      <c r="A267" s="22">
        <v>220</v>
      </c>
    </row>
    <row r="268" spans="1:1" x14ac:dyDescent="0.3">
      <c r="A268" s="22">
        <v>225</v>
      </c>
    </row>
    <row r="269" spans="1:1" x14ac:dyDescent="0.3">
      <c r="A269" s="22">
        <v>230</v>
      </c>
    </row>
    <row r="270" spans="1:1" x14ac:dyDescent="0.3">
      <c r="A270" s="22">
        <v>235</v>
      </c>
    </row>
    <row r="271" spans="1:1" x14ac:dyDescent="0.3">
      <c r="A271" s="22">
        <v>240</v>
      </c>
    </row>
    <row r="272" spans="1:1" x14ac:dyDescent="0.3">
      <c r="A272" s="22">
        <v>245</v>
      </c>
    </row>
    <row r="273" spans="1:1" x14ac:dyDescent="0.3">
      <c r="A273" s="22">
        <v>250</v>
      </c>
    </row>
    <row r="274" spans="1:1" x14ac:dyDescent="0.3">
      <c r="A274" s="22">
        <v>255</v>
      </c>
    </row>
    <row r="275" spans="1:1" x14ac:dyDescent="0.3">
      <c r="A275" s="22">
        <v>260</v>
      </c>
    </row>
    <row r="276" spans="1:1" x14ac:dyDescent="0.3">
      <c r="A276" s="22">
        <v>265</v>
      </c>
    </row>
    <row r="277" spans="1:1" x14ac:dyDescent="0.3">
      <c r="A277" s="22">
        <v>270</v>
      </c>
    </row>
    <row r="278" spans="1:1" x14ac:dyDescent="0.3">
      <c r="A278" s="22">
        <v>275</v>
      </c>
    </row>
    <row r="279" spans="1:1" x14ac:dyDescent="0.3">
      <c r="A279" s="22">
        <v>280</v>
      </c>
    </row>
    <row r="280" spans="1:1" x14ac:dyDescent="0.3">
      <c r="A280" s="22">
        <v>285</v>
      </c>
    </row>
    <row r="281" spans="1:1" x14ac:dyDescent="0.3">
      <c r="A281" s="22">
        <v>290</v>
      </c>
    </row>
    <row r="282" spans="1:1" x14ac:dyDescent="0.3">
      <c r="A282" s="22">
        <v>295</v>
      </c>
    </row>
    <row r="283" spans="1:1" x14ac:dyDescent="0.3">
      <c r="A283" s="22">
        <v>300</v>
      </c>
    </row>
    <row r="284" spans="1:1" x14ac:dyDescent="0.3">
      <c r="A284" s="22">
        <v>305</v>
      </c>
    </row>
    <row r="285" spans="1:1" x14ac:dyDescent="0.3">
      <c r="A285" s="22">
        <v>310</v>
      </c>
    </row>
    <row r="286" spans="1:1" x14ac:dyDescent="0.3">
      <c r="A286" s="22">
        <v>315</v>
      </c>
    </row>
    <row r="287" spans="1:1" x14ac:dyDescent="0.3">
      <c r="A287" s="22">
        <v>320</v>
      </c>
    </row>
    <row r="288" spans="1:1" x14ac:dyDescent="0.3">
      <c r="A288" s="22">
        <v>325</v>
      </c>
    </row>
    <row r="289" spans="1:1" x14ac:dyDescent="0.3">
      <c r="A289" s="22">
        <v>330</v>
      </c>
    </row>
    <row r="290" spans="1:1" x14ac:dyDescent="0.3">
      <c r="A290" s="22">
        <v>335</v>
      </c>
    </row>
    <row r="291" spans="1:1" x14ac:dyDescent="0.3">
      <c r="A291" s="22">
        <v>340</v>
      </c>
    </row>
    <row r="292" spans="1:1" x14ac:dyDescent="0.3">
      <c r="A292" s="22">
        <v>345</v>
      </c>
    </row>
    <row r="293" spans="1:1" x14ac:dyDescent="0.3">
      <c r="A293" s="22">
        <v>350</v>
      </c>
    </row>
    <row r="294" spans="1:1" x14ac:dyDescent="0.3">
      <c r="A294" s="22">
        <v>355</v>
      </c>
    </row>
    <row r="295" spans="1:1" x14ac:dyDescent="0.3">
      <c r="A295" s="22">
        <v>360</v>
      </c>
    </row>
    <row r="296" spans="1:1" x14ac:dyDescent="0.3">
      <c r="A296" s="22">
        <v>365</v>
      </c>
    </row>
    <row r="297" spans="1:1" x14ac:dyDescent="0.3">
      <c r="A297" s="22">
        <v>370</v>
      </c>
    </row>
    <row r="298" spans="1:1" x14ac:dyDescent="0.3">
      <c r="A298" s="22">
        <v>375</v>
      </c>
    </row>
    <row r="299" spans="1:1" x14ac:dyDescent="0.3">
      <c r="A299" s="22">
        <v>380</v>
      </c>
    </row>
    <row r="300" spans="1:1" x14ac:dyDescent="0.3">
      <c r="A300" s="22">
        <v>385</v>
      </c>
    </row>
    <row r="301" spans="1:1" x14ac:dyDescent="0.3">
      <c r="A301" s="22">
        <v>390</v>
      </c>
    </row>
    <row r="302" spans="1:1" x14ac:dyDescent="0.3">
      <c r="A302" s="22">
        <v>395</v>
      </c>
    </row>
    <row r="303" spans="1:1" x14ac:dyDescent="0.3">
      <c r="A303" s="22">
        <v>400</v>
      </c>
    </row>
    <row r="304" spans="1:1" x14ac:dyDescent="0.3">
      <c r="A304" s="22">
        <v>405</v>
      </c>
    </row>
    <row r="305" spans="1:1" x14ac:dyDescent="0.3">
      <c r="A305" s="22">
        <v>410</v>
      </c>
    </row>
    <row r="306" spans="1:1" x14ac:dyDescent="0.3">
      <c r="A306" s="22">
        <v>415</v>
      </c>
    </row>
    <row r="307" spans="1:1" x14ac:dyDescent="0.3">
      <c r="A307" s="22">
        <v>420</v>
      </c>
    </row>
    <row r="308" spans="1:1" x14ac:dyDescent="0.3">
      <c r="A308" s="22">
        <v>425</v>
      </c>
    </row>
    <row r="309" spans="1:1" x14ac:dyDescent="0.3">
      <c r="A309" s="22">
        <v>430</v>
      </c>
    </row>
    <row r="310" spans="1:1" x14ac:dyDescent="0.3">
      <c r="A310" s="22">
        <v>435</v>
      </c>
    </row>
    <row r="311" spans="1:1" x14ac:dyDescent="0.3">
      <c r="A311" s="22">
        <v>440</v>
      </c>
    </row>
    <row r="312" spans="1:1" x14ac:dyDescent="0.3">
      <c r="A312" s="22">
        <v>445</v>
      </c>
    </row>
    <row r="313" spans="1:1" x14ac:dyDescent="0.3">
      <c r="A313" s="22">
        <v>450</v>
      </c>
    </row>
    <row r="314" spans="1:1" x14ac:dyDescent="0.3">
      <c r="A314" s="22">
        <v>455</v>
      </c>
    </row>
    <row r="315" spans="1:1" x14ac:dyDescent="0.3">
      <c r="A315" s="22">
        <v>460</v>
      </c>
    </row>
    <row r="316" spans="1:1" x14ac:dyDescent="0.3">
      <c r="A316" s="22">
        <v>465</v>
      </c>
    </row>
    <row r="317" spans="1:1" x14ac:dyDescent="0.3">
      <c r="A317" s="22">
        <v>470</v>
      </c>
    </row>
    <row r="318" spans="1:1" x14ac:dyDescent="0.3">
      <c r="A318" s="22">
        <v>475</v>
      </c>
    </row>
    <row r="319" spans="1:1" x14ac:dyDescent="0.3">
      <c r="A319" s="22">
        <v>480</v>
      </c>
    </row>
    <row r="320" spans="1:1" x14ac:dyDescent="0.3">
      <c r="A320" s="22">
        <v>485</v>
      </c>
    </row>
    <row r="321" spans="1:1" x14ac:dyDescent="0.3">
      <c r="A321" s="22">
        <v>490</v>
      </c>
    </row>
    <row r="322" spans="1:1" x14ac:dyDescent="0.3">
      <c r="A322" s="22">
        <v>495</v>
      </c>
    </row>
    <row r="323" spans="1:1" x14ac:dyDescent="0.3">
      <c r="A323" s="22">
        <v>500</v>
      </c>
    </row>
    <row r="324" spans="1:1" x14ac:dyDescent="0.3">
      <c r="A324" s="22">
        <v>505</v>
      </c>
    </row>
    <row r="325" spans="1:1" x14ac:dyDescent="0.3">
      <c r="A325" s="22">
        <v>510</v>
      </c>
    </row>
    <row r="326" spans="1:1" x14ac:dyDescent="0.3">
      <c r="A326" s="22">
        <v>515</v>
      </c>
    </row>
    <row r="327" spans="1:1" x14ac:dyDescent="0.3">
      <c r="A327" s="22">
        <v>520</v>
      </c>
    </row>
    <row r="328" spans="1:1" x14ac:dyDescent="0.3">
      <c r="A328" s="22">
        <v>525</v>
      </c>
    </row>
    <row r="329" spans="1:1" x14ac:dyDescent="0.3">
      <c r="A329" s="22">
        <v>530</v>
      </c>
    </row>
    <row r="330" spans="1:1" x14ac:dyDescent="0.3">
      <c r="A330" s="22">
        <v>535</v>
      </c>
    </row>
    <row r="331" spans="1:1" x14ac:dyDescent="0.3">
      <c r="A331" s="22">
        <v>540</v>
      </c>
    </row>
    <row r="332" spans="1:1" x14ac:dyDescent="0.3">
      <c r="A332" s="22">
        <v>545</v>
      </c>
    </row>
    <row r="333" spans="1:1" x14ac:dyDescent="0.3">
      <c r="A333" s="22">
        <v>550</v>
      </c>
    </row>
    <row r="334" spans="1:1" x14ac:dyDescent="0.3">
      <c r="A334" s="22">
        <v>555</v>
      </c>
    </row>
    <row r="335" spans="1:1" x14ac:dyDescent="0.3">
      <c r="A335" s="22">
        <v>560</v>
      </c>
    </row>
    <row r="336" spans="1:1" x14ac:dyDescent="0.3">
      <c r="A336" s="22">
        <v>565</v>
      </c>
    </row>
    <row r="340" spans="1:16" ht="14.4" customHeight="1" x14ac:dyDescent="0.3">
      <c r="A340" s="75" t="s">
        <v>233</v>
      </c>
      <c r="B340" s="75"/>
      <c r="C340" s="75"/>
      <c r="D340" s="75"/>
      <c r="E340" s="75"/>
      <c r="F340" s="75"/>
      <c r="G340" s="75"/>
      <c r="H340" s="75"/>
    </row>
    <row r="341" spans="1:16" x14ac:dyDescent="0.3">
      <c r="A341" s="75"/>
      <c r="B341" s="75"/>
      <c r="C341" s="75"/>
      <c r="D341" s="75"/>
      <c r="E341" s="75"/>
      <c r="F341" s="75"/>
      <c r="G341" s="75"/>
      <c r="H341" s="75"/>
    </row>
    <row r="342" spans="1:16" x14ac:dyDescent="0.3">
      <c r="A342" s="75"/>
      <c r="B342" s="75"/>
      <c r="C342" s="75"/>
      <c r="D342" s="75"/>
      <c r="E342" s="75"/>
      <c r="F342" s="75"/>
      <c r="G342" s="75"/>
      <c r="H342" s="75"/>
    </row>
    <row r="343" spans="1:16" x14ac:dyDescent="0.3">
      <c r="A343" s="75"/>
      <c r="B343" s="75"/>
      <c r="C343" s="75"/>
      <c r="D343" s="75"/>
      <c r="E343" s="75"/>
      <c r="F343" s="75"/>
      <c r="G343" s="75"/>
      <c r="H343" s="75"/>
    </row>
    <row r="345" spans="1:16" x14ac:dyDescent="0.3">
      <c r="A345" s="47" t="s">
        <v>234</v>
      </c>
    </row>
    <row r="346" spans="1:16" x14ac:dyDescent="0.3">
      <c r="A346" s="22">
        <v>5</v>
      </c>
    </row>
    <row r="347" spans="1:16" ht="14.4" customHeight="1" x14ac:dyDescent="0.3">
      <c r="A347" s="22">
        <v>10</v>
      </c>
      <c r="D347" s="68" t="s">
        <v>198</v>
      </c>
      <c r="E347" s="68"/>
      <c r="I347" s="63" t="s">
        <v>235</v>
      </c>
      <c r="J347" s="63"/>
      <c r="K347" s="63"/>
      <c r="L347" s="63"/>
      <c r="M347" s="63"/>
      <c r="N347" s="63"/>
      <c r="O347" s="63"/>
      <c r="P347" s="63"/>
    </row>
    <row r="348" spans="1:16" x14ac:dyDescent="0.3">
      <c r="A348" s="22">
        <v>15</v>
      </c>
      <c r="D348" s="86" t="s">
        <v>215</v>
      </c>
      <c r="E348" s="90">
        <f>_xlfn.QUARTILE.INC(A346:A467,1)</f>
        <v>156.25</v>
      </c>
      <c r="I348" s="63"/>
      <c r="J348" s="63"/>
      <c r="K348" s="63"/>
      <c r="L348" s="63"/>
      <c r="M348" s="63"/>
      <c r="N348" s="63"/>
      <c r="O348" s="63"/>
      <c r="P348" s="63"/>
    </row>
    <row r="349" spans="1:16" x14ac:dyDescent="0.3">
      <c r="A349" s="22">
        <v>20</v>
      </c>
      <c r="D349" s="86"/>
      <c r="E349" s="90"/>
      <c r="I349" s="65" t="s">
        <v>93</v>
      </c>
      <c r="J349" s="65"/>
      <c r="K349" s="65"/>
      <c r="L349" s="65"/>
      <c r="M349" s="65"/>
      <c r="N349" s="65"/>
      <c r="O349" s="65"/>
      <c r="P349" s="65"/>
    </row>
    <row r="350" spans="1:16" x14ac:dyDescent="0.3">
      <c r="A350" s="22">
        <v>25</v>
      </c>
      <c r="D350" s="86" t="s">
        <v>216</v>
      </c>
      <c r="E350" s="90">
        <f>_xlfn.QUARTILE.INC(A346:A467,2)</f>
        <v>307.5</v>
      </c>
    </row>
    <row r="351" spans="1:16" ht="14.4" customHeight="1" x14ac:dyDescent="0.3">
      <c r="A351" s="22">
        <v>30</v>
      </c>
      <c r="D351" s="86"/>
      <c r="E351" s="90"/>
      <c r="I351" s="63" t="s">
        <v>236</v>
      </c>
      <c r="J351" s="63"/>
      <c r="K351" s="63"/>
      <c r="L351" s="63"/>
      <c r="M351" s="63"/>
      <c r="N351" s="63"/>
      <c r="O351" s="63"/>
      <c r="P351" s="63"/>
    </row>
    <row r="352" spans="1:16" x14ac:dyDescent="0.3">
      <c r="A352" s="22">
        <v>35</v>
      </c>
      <c r="D352" s="86" t="s">
        <v>217</v>
      </c>
      <c r="E352" s="90">
        <f>_xlfn.QUARTILE.INC(A346:A467,3)</f>
        <v>458.75</v>
      </c>
      <c r="I352" s="63"/>
      <c r="J352" s="63"/>
      <c r="K352" s="63"/>
      <c r="L352" s="63"/>
      <c r="M352" s="63"/>
      <c r="N352" s="63"/>
      <c r="O352" s="63"/>
      <c r="P352" s="63"/>
    </row>
    <row r="353" spans="1:16" x14ac:dyDescent="0.3">
      <c r="A353" s="22">
        <v>40</v>
      </c>
      <c r="D353" s="86"/>
      <c r="E353" s="90"/>
      <c r="I353" s="67" t="s">
        <v>94</v>
      </c>
      <c r="J353" s="67"/>
      <c r="K353" s="67"/>
      <c r="L353" s="67"/>
      <c r="M353" s="67"/>
      <c r="N353" s="67"/>
      <c r="O353" s="67"/>
      <c r="P353" s="67"/>
    </row>
    <row r="354" spans="1:16" x14ac:dyDescent="0.3">
      <c r="A354" s="22">
        <v>45</v>
      </c>
    </row>
    <row r="355" spans="1:16" ht="14.4" customHeight="1" x14ac:dyDescent="0.3">
      <c r="A355" s="22">
        <v>50</v>
      </c>
      <c r="I355" s="93" t="s">
        <v>239</v>
      </c>
      <c r="J355" s="93"/>
      <c r="K355" s="93"/>
      <c r="L355" s="93"/>
      <c r="M355" s="93"/>
      <c r="N355" s="93"/>
      <c r="O355" s="93"/>
      <c r="P355" s="93"/>
    </row>
    <row r="356" spans="1:16" x14ac:dyDescent="0.3">
      <c r="A356" s="22">
        <v>55</v>
      </c>
      <c r="I356" s="93"/>
      <c r="J356" s="93"/>
      <c r="K356" s="93"/>
      <c r="L356" s="93"/>
      <c r="M356" s="93"/>
      <c r="N356" s="93"/>
      <c r="O356" s="93"/>
      <c r="P356" s="93"/>
    </row>
    <row r="357" spans="1:16" ht="14.4" customHeight="1" x14ac:dyDescent="0.3">
      <c r="A357" s="22">
        <v>60</v>
      </c>
      <c r="D357" s="68" t="s">
        <v>204</v>
      </c>
      <c r="E357" s="68"/>
      <c r="I357" s="72" t="s">
        <v>274</v>
      </c>
      <c r="J357" s="72"/>
      <c r="K357" s="72"/>
      <c r="L357" s="72"/>
      <c r="M357" s="72"/>
      <c r="N357" s="72"/>
      <c r="O357" s="72"/>
      <c r="P357" s="72"/>
    </row>
    <row r="358" spans="1:16" x14ac:dyDescent="0.3">
      <c r="A358" s="22">
        <v>65</v>
      </c>
      <c r="D358" s="21" t="s">
        <v>237</v>
      </c>
      <c r="E358" s="42">
        <f xml:space="preserve"> _xlfn.PERCENTILE.INC(A346:A467,0.3)</f>
        <v>186.5</v>
      </c>
      <c r="I358" s="72"/>
      <c r="J358" s="72"/>
      <c r="K358" s="72"/>
      <c r="L358" s="72"/>
      <c r="M358" s="72"/>
      <c r="N358" s="72"/>
      <c r="O358" s="72"/>
      <c r="P358" s="72"/>
    </row>
    <row r="359" spans="1:16" x14ac:dyDescent="0.3">
      <c r="A359" s="22">
        <v>70</v>
      </c>
      <c r="D359" s="21"/>
      <c r="E359" s="42"/>
      <c r="I359" s="72"/>
      <c r="J359" s="72"/>
      <c r="K359" s="72"/>
      <c r="L359" s="72"/>
      <c r="M359" s="72"/>
      <c r="N359" s="72"/>
      <c r="O359" s="72"/>
      <c r="P359" s="72"/>
    </row>
    <row r="360" spans="1:16" x14ac:dyDescent="0.3">
      <c r="A360" s="22">
        <v>75</v>
      </c>
      <c r="D360" s="21" t="s">
        <v>221</v>
      </c>
      <c r="E360" s="42">
        <f xml:space="preserve"> _xlfn.PERCENTILE.INC(A346:A467,0.5)</f>
        <v>307.5</v>
      </c>
      <c r="I360" s="72"/>
      <c r="J360" s="72"/>
      <c r="K360" s="72"/>
      <c r="L360" s="72"/>
      <c r="M360" s="72"/>
      <c r="N360" s="72"/>
      <c r="O360" s="72"/>
      <c r="P360" s="72"/>
    </row>
    <row r="361" spans="1:16" x14ac:dyDescent="0.3">
      <c r="A361" s="22">
        <v>80</v>
      </c>
      <c r="D361" s="21"/>
      <c r="E361" s="42"/>
      <c r="I361" s="72"/>
      <c r="J361" s="72"/>
      <c r="K361" s="72"/>
      <c r="L361" s="72"/>
      <c r="M361" s="72"/>
      <c r="N361" s="72"/>
      <c r="O361" s="72"/>
      <c r="P361" s="72"/>
    </row>
    <row r="362" spans="1:16" x14ac:dyDescent="0.3">
      <c r="A362" s="22">
        <v>85</v>
      </c>
      <c r="D362" s="21" t="s">
        <v>238</v>
      </c>
      <c r="E362" s="42">
        <f>_xlfn.PERCENTILE.INC(A346:A467,0.7)</f>
        <v>428.49999999999994</v>
      </c>
    </row>
    <row r="363" spans="1:16" x14ac:dyDescent="0.3">
      <c r="A363" s="22">
        <v>90</v>
      </c>
    </row>
    <row r="364" spans="1:16" x14ac:dyDescent="0.3">
      <c r="A364" s="22">
        <v>95</v>
      </c>
    </row>
    <row r="365" spans="1:16" x14ac:dyDescent="0.3">
      <c r="A365" s="22">
        <v>100</v>
      </c>
    </row>
    <row r="366" spans="1:16" x14ac:dyDescent="0.3">
      <c r="A366" s="22">
        <v>105</v>
      </c>
    </row>
    <row r="367" spans="1:16" x14ac:dyDescent="0.3">
      <c r="A367" s="22">
        <v>110</v>
      </c>
    </row>
    <row r="368" spans="1:16" x14ac:dyDescent="0.3">
      <c r="A368" s="22">
        <v>115</v>
      </c>
    </row>
    <row r="369" spans="1:1" x14ac:dyDescent="0.3">
      <c r="A369" s="22">
        <v>120</v>
      </c>
    </row>
    <row r="370" spans="1:1" x14ac:dyDescent="0.3">
      <c r="A370" s="22">
        <v>125</v>
      </c>
    </row>
    <row r="371" spans="1:1" x14ac:dyDescent="0.3">
      <c r="A371" s="22">
        <v>130</v>
      </c>
    </row>
    <row r="372" spans="1:1" x14ac:dyDescent="0.3">
      <c r="A372" s="22">
        <v>135</v>
      </c>
    </row>
    <row r="373" spans="1:1" x14ac:dyDescent="0.3">
      <c r="A373" s="22">
        <v>140</v>
      </c>
    </row>
    <row r="374" spans="1:1" x14ac:dyDescent="0.3">
      <c r="A374" s="22">
        <v>145</v>
      </c>
    </row>
    <row r="375" spans="1:1" x14ac:dyDescent="0.3">
      <c r="A375" s="22">
        <v>150</v>
      </c>
    </row>
    <row r="376" spans="1:1" x14ac:dyDescent="0.3">
      <c r="A376" s="22">
        <v>155</v>
      </c>
    </row>
    <row r="377" spans="1:1" x14ac:dyDescent="0.3">
      <c r="A377" s="22">
        <v>160</v>
      </c>
    </row>
    <row r="378" spans="1:1" x14ac:dyDescent="0.3">
      <c r="A378" s="22">
        <v>165</v>
      </c>
    </row>
    <row r="379" spans="1:1" x14ac:dyDescent="0.3">
      <c r="A379" s="22">
        <v>170</v>
      </c>
    </row>
    <row r="380" spans="1:1" x14ac:dyDescent="0.3">
      <c r="A380" s="22">
        <v>175</v>
      </c>
    </row>
    <row r="381" spans="1:1" x14ac:dyDescent="0.3">
      <c r="A381" s="22">
        <v>180</v>
      </c>
    </row>
    <row r="382" spans="1:1" x14ac:dyDescent="0.3">
      <c r="A382" s="22">
        <v>185</v>
      </c>
    </row>
    <row r="383" spans="1:1" x14ac:dyDescent="0.3">
      <c r="A383" s="22">
        <v>190</v>
      </c>
    </row>
    <row r="384" spans="1:1" x14ac:dyDescent="0.3">
      <c r="A384" s="22">
        <v>195</v>
      </c>
    </row>
    <row r="385" spans="1:1" x14ac:dyDescent="0.3">
      <c r="A385" s="22">
        <v>200</v>
      </c>
    </row>
    <row r="386" spans="1:1" x14ac:dyDescent="0.3">
      <c r="A386" s="22">
        <v>205</v>
      </c>
    </row>
    <row r="387" spans="1:1" x14ac:dyDescent="0.3">
      <c r="A387" s="22">
        <v>210</v>
      </c>
    </row>
    <row r="388" spans="1:1" x14ac:dyDescent="0.3">
      <c r="A388" s="22">
        <v>215</v>
      </c>
    </row>
    <row r="389" spans="1:1" x14ac:dyDescent="0.3">
      <c r="A389" s="22">
        <v>220</v>
      </c>
    </row>
    <row r="390" spans="1:1" x14ac:dyDescent="0.3">
      <c r="A390" s="22">
        <v>225</v>
      </c>
    </row>
    <row r="391" spans="1:1" x14ac:dyDescent="0.3">
      <c r="A391" s="22">
        <v>230</v>
      </c>
    </row>
    <row r="392" spans="1:1" x14ac:dyDescent="0.3">
      <c r="A392" s="22">
        <v>235</v>
      </c>
    </row>
    <row r="393" spans="1:1" x14ac:dyDescent="0.3">
      <c r="A393" s="22">
        <v>240</v>
      </c>
    </row>
    <row r="394" spans="1:1" x14ac:dyDescent="0.3">
      <c r="A394" s="22">
        <v>245</v>
      </c>
    </row>
    <row r="395" spans="1:1" x14ac:dyDescent="0.3">
      <c r="A395" s="22">
        <v>250</v>
      </c>
    </row>
    <row r="396" spans="1:1" x14ac:dyDescent="0.3">
      <c r="A396" s="22">
        <v>255</v>
      </c>
    </row>
    <row r="397" spans="1:1" x14ac:dyDescent="0.3">
      <c r="A397" s="22">
        <v>260</v>
      </c>
    </row>
    <row r="398" spans="1:1" x14ac:dyDescent="0.3">
      <c r="A398" s="22">
        <v>265</v>
      </c>
    </row>
    <row r="399" spans="1:1" x14ac:dyDescent="0.3">
      <c r="A399" s="22">
        <v>270</v>
      </c>
    </row>
    <row r="400" spans="1:1" x14ac:dyDescent="0.3">
      <c r="A400" s="22">
        <v>275</v>
      </c>
    </row>
    <row r="401" spans="1:1" x14ac:dyDescent="0.3">
      <c r="A401" s="22">
        <v>280</v>
      </c>
    </row>
    <row r="402" spans="1:1" x14ac:dyDescent="0.3">
      <c r="A402" s="22">
        <v>285</v>
      </c>
    </row>
    <row r="403" spans="1:1" x14ac:dyDescent="0.3">
      <c r="A403" s="22">
        <v>290</v>
      </c>
    </row>
    <row r="404" spans="1:1" x14ac:dyDescent="0.3">
      <c r="A404" s="22">
        <v>295</v>
      </c>
    </row>
    <row r="405" spans="1:1" x14ac:dyDescent="0.3">
      <c r="A405" s="22">
        <v>300</v>
      </c>
    </row>
    <row r="406" spans="1:1" x14ac:dyDescent="0.3">
      <c r="A406" s="22">
        <v>305</v>
      </c>
    </row>
    <row r="407" spans="1:1" x14ac:dyDescent="0.3">
      <c r="A407" s="22">
        <v>310</v>
      </c>
    </row>
    <row r="408" spans="1:1" x14ac:dyDescent="0.3">
      <c r="A408" s="22">
        <v>315</v>
      </c>
    </row>
    <row r="409" spans="1:1" x14ac:dyDescent="0.3">
      <c r="A409" s="22">
        <v>320</v>
      </c>
    </row>
    <row r="410" spans="1:1" x14ac:dyDescent="0.3">
      <c r="A410" s="22">
        <v>325</v>
      </c>
    </row>
    <row r="411" spans="1:1" x14ac:dyDescent="0.3">
      <c r="A411" s="22">
        <v>330</v>
      </c>
    </row>
    <row r="412" spans="1:1" x14ac:dyDescent="0.3">
      <c r="A412" s="22">
        <v>335</v>
      </c>
    </row>
    <row r="413" spans="1:1" x14ac:dyDescent="0.3">
      <c r="A413" s="22">
        <v>340</v>
      </c>
    </row>
    <row r="414" spans="1:1" x14ac:dyDescent="0.3">
      <c r="A414" s="22">
        <v>345</v>
      </c>
    </row>
    <row r="415" spans="1:1" x14ac:dyDescent="0.3">
      <c r="A415" s="22">
        <v>350</v>
      </c>
    </row>
    <row r="416" spans="1:1" x14ac:dyDescent="0.3">
      <c r="A416" s="22">
        <v>355</v>
      </c>
    </row>
    <row r="417" spans="1:1" x14ac:dyDescent="0.3">
      <c r="A417" s="22">
        <v>360</v>
      </c>
    </row>
    <row r="418" spans="1:1" x14ac:dyDescent="0.3">
      <c r="A418" s="22">
        <v>365</v>
      </c>
    </row>
    <row r="419" spans="1:1" x14ac:dyDescent="0.3">
      <c r="A419" s="22">
        <v>370</v>
      </c>
    </row>
    <row r="420" spans="1:1" x14ac:dyDescent="0.3">
      <c r="A420" s="22">
        <v>375</v>
      </c>
    </row>
    <row r="421" spans="1:1" x14ac:dyDescent="0.3">
      <c r="A421" s="22">
        <v>380</v>
      </c>
    </row>
    <row r="422" spans="1:1" x14ac:dyDescent="0.3">
      <c r="A422" s="22">
        <v>385</v>
      </c>
    </row>
    <row r="423" spans="1:1" x14ac:dyDescent="0.3">
      <c r="A423" s="22">
        <v>390</v>
      </c>
    </row>
    <row r="424" spans="1:1" x14ac:dyDescent="0.3">
      <c r="A424" s="22">
        <v>395</v>
      </c>
    </row>
    <row r="425" spans="1:1" x14ac:dyDescent="0.3">
      <c r="A425" s="22">
        <v>400</v>
      </c>
    </row>
    <row r="426" spans="1:1" x14ac:dyDescent="0.3">
      <c r="A426" s="22">
        <v>405</v>
      </c>
    </row>
    <row r="427" spans="1:1" x14ac:dyDescent="0.3">
      <c r="A427" s="22">
        <v>410</v>
      </c>
    </row>
    <row r="428" spans="1:1" x14ac:dyDescent="0.3">
      <c r="A428" s="22">
        <v>415</v>
      </c>
    </row>
    <row r="429" spans="1:1" x14ac:dyDescent="0.3">
      <c r="A429" s="22">
        <v>420</v>
      </c>
    </row>
    <row r="430" spans="1:1" x14ac:dyDescent="0.3">
      <c r="A430" s="22">
        <v>425</v>
      </c>
    </row>
    <row r="431" spans="1:1" x14ac:dyDescent="0.3">
      <c r="A431" s="22">
        <v>430</v>
      </c>
    </row>
    <row r="432" spans="1:1" x14ac:dyDescent="0.3">
      <c r="A432" s="22">
        <v>435</v>
      </c>
    </row>
    <row r="433" spans="1:1" x14ac:dyDescent="0.3">
      <c r="A433" s="22">
        <v>440</v>
      </c>
    </row>
    <row r="434" spans="1:1" x14ac:dyDescent="0.3">
      <c r="A434" s="22">
        <v>445</v>
      </c>
    </row>
    <row r="435" spans="1:1" x14ac:dyDescent="0.3">
      <c r="A435" s="22">
        <v>450</v>
      </c>
    </row>
    <row r="436" spans="1:1" x14ac:dyDescent="0.3">
      <c r="A436" s="22">
        <v>455</v>
      </c>
    </row>
    <row r="437" spans="1:1" x14ac:dyDescent="0.3">
      <c r="A437" s="22">
        <v>460</v>
      </c>
    </row>
    <row r="438" spans="1:1" x14ac:dyDescent="0.3">
      <c r="A438" s="22">
        <v>465</v>
      </c>
    </row>
    <row r="439" spans="1:1" x14ac:dyDescent="0.3">
      <c r="A439" s="22">
        <v>470</v>
      </c>
    </row>
    <row r="440" spans="1:1" x14ac:dyDescent="0.3">
      <c r="A440" s="22">
        <v>475</v>
      </c>
    </row>
    <row r="441" spans="1:1" x14ac:dyDescent="0.3">
      <c r="A441" s="22">
        <v>480</v>
      </c>
    </row>
    <row r="442" spans="1:1" x14ac:dyDescent="0.3">
      <c r="A442" s="22">
        <v>485</v>
      </c>
    </row>
    <row r="443" spans="1:1" x14ac:dyDescent="0.3">
      <c r="A443" s="22">
        <v>490</v>
      </c>
    </row>
    <row r="444" spans="1:1" x14ac:dyDescent="0.3">
      <c r="A444" s="22">
        <v>495</v>
      </c>
    </row>
    <row r="445" spans="1:1" x14ac:dyDescent="0.3">
      <c r="A445" s="22">
        <v>500</v>
      </c>
    </row>
    <row r="446" spans="1:1" x14ac:dyDescent="0.3">
      <c r="A446" s="22">
        <v>505</v>
      </c>
    </row>
    <row r="447" spans="1:1" x14ac:dyDescent="0.3">
      <c r="A447" s="22">
        <v>510</v>
      </c>
    </row>
    <row r="448" spans="1:1" x14ac:dyDescent="0.3">
      <c r="A448" s="22">
        <v>515</v>
      </c>
    </row>
    <row r="449" spans="1:1" x14ac:dyDescent="0.3">
      <c r="A449" s="22">
        <v>520</v>
      </c>
    </row>
    <row r="450" spans="1:1" x14ac:dyDescent="0.3">
      <c r="A450" s="22">
        <v>525</v>
      </c>
    </row>
    <row r="451" spans="1:1" x14ac:dyDescent="0.3">
      <c r="A451" s="22">
        <v>530</v>
      </c>
    </row>
    <row r="452" spans="1:1" x14ac:dyDescent="0.3">
      <c r="A452" s="22">
        <v>535</v>
      </c>
    </row>
    <row r="453" spans="1:1" x14ac:dyDescent="0.3">
      <c r="A453" s="22">
        <v>540</v>
      </c>
    </row>
    <row r="454" spans="1:1" x14ac:dyDescent="0.3">
      <c r="A454" s="22">
        <v>545</v>
      </c>
    </row>
    <row r="455" spans="1:1" x14ac:dyDescent="0.3">
      <c r="A455" s="22">
        <v>550</v>
      </c>
    </row>
    <row r="456" spans="1:1" x14ac:dyDescent="0.3">
      <c r="A456" s="22">
        <v>555</v>
      </c>
    </row>
    <row r="457" spans="1:1" x14ac:dyDescent="0.3">
      <c r="A457" s="22">
        <v>560</v>
      </c>
    </row>
    <row r="458" spans="1:1" x14ac:dyDescent="0.3">
      <c r="A458" s="22">
        <v>565</v>
      </c>
    </row>
    <row r="459" spans="1:1" x14ac:dyDescent="0.3">
      <c r="A459" s="22">
        <v>570</v>
      </c>
    </row>
    <row r="460" spans="1:1" x14ac:dyDescent="0.3">
      <c r="A460" s="22">
        <v>575</v>
      </c>
    </row>
    <row r="461" spans="1:1" x14ac:dyDescent="0.3">
      <c r="A461" s="22">
        <v>580</v>
      </c>
    </row>
    <row r="462" spans="1:1" x14ac:dyDescent="0.3">
      <c r="A462" s="22">
        <v>585</v>
      </c>
    </row>
    <row r="463" spans="1:1" x14ac:dyDescent="0.3">
      <c r="A463" s="22">
        <v>590</v>
      </c>
    </row>
    <row r="464" spans="1:1" x14ac:dyDescent="0.3">
      <c r="A464" s="22">
        <v>595</v>
      </c>
    </row>
    <row r="465" spans="1:1" x14ac:dyDescent="0.3">
      <c r="A465" s="22">
        <v>600</v>
      </c>
    </row>
    <row r="466" spans="1:1" x14ac:dyDescent="0.3">
      <c r="A466" s="22">
        <v>605</v>
      </c>
    </row>
    <row r="467" spans="1:1" x14ac:dyDescent="0.3">
      <c r="A467" s="22">
        <v>610</v>
      </c>
    </row>
  </sheetData>
  <mergeCells count="69">
    <mergeCell ref="I357:P361"/>
    <mergeCell ref="D357:E357"/>
    <mergeCell ref="I353:P353"/>
    <mergeCell ref="I355:P356"/>
    <mergeCell ref="D352:D353"/>
    <mergeCell ref="E348:E349"/>
    <mergeCell ref="E350:E351"/>
    <mergeCell ref="E352:E353"/>
    <mergeCell ref="I349:P349"/>
    <mergeCell ref="I351:P352"/>
    <mergeCell ref="I347:P348"/>
    <mergeCell ref="D347:E347"/>
    <mergeCell ref="D348:D349"/>
    <mergeCell ref="D350:D351"/>
    <mergeCell ref="I235:P236"/>
    <mergeCell ref="A340:H343"/>
    <mergeCell ref="D236:E236"/>
    <mergeCell ref="E237:E238"/>
    <mergeCell ref="E239:E240"/>
    <mergeCell ref="E241:E242"/>
    <mergeCell ref="D237:D238"/>
    <mergeCell ref="D239:D240"/>
    <mergeCell ref="D241:D242"/>
    <mergeCell ref="I227:P228"/>
    <mergeCell ref="D227:E227"/>
    <mergeCell ref="D228:D229"/>
    <mergeCell ref="D230:D231"/>
    <mergeCell ref="I229:P229"/>
    <mergeCell ref="I231:P232"/>
    <mergeCell ref="E228:E229"/>
    <mergeCell ref="E230:E231"/>
    <mergeCell ref="E232:E233"/>
    <mergeCell ref="I233:P233"/>
    <mergeCell ref="D232:D233"/>
    <mergeCell ref="D127:E127"/>
    <mergeCell ref="I124:P124"/>
    <mergeCell ref="I126:P127"/>
    <mergeCell ref="A220:H223"/>
    <mergeCell ref="D123:D124"/>
    <mergeCell ref="E128:E129"/>
    <mergeCell ref="E130:E131"/>
    <mergeCell ref="E132:E133"/>
    <mergeCell ref="I11:P12"/>
    <mergeCell ref="I13:P13"/>
    <mergeCell ref="E119:E120"/>
    <mergeCell ref="E121:E122"/>
    <mergeCell ref="E123:E124"/>
    <mergeCell ref="I120:P120"/>
    <mergeCell ref="I122:P123"/>
    <mergeCell ref="I118:P119"/>
    <mergeCell ref="D118:E118"/>
    <mergeCell ref="D119:D120"/>
    <mergeCell ref="D121:D122"/>
    <mergeCell ref="I21:P27"/>
    <mergeCell ref="I128:P134"/>
    <mergeCell ref="I237:P243"/>
    <mergeCell ref="A1:H5"/>
    <mergeCell ref="I19:P20"/>
    <mergeCell ref="A111:H114"/>
    <mergeCell ref="D9:E9"/>
    <mergeCell ref="D10:D11"/>
    <mergeCell ref="D12:D13"/>
    <mergeCell ref="D14:D15"/>
    <mergeCell ref="E10:E11"/>
    <mergeCell ref="E12:E13"/>
    <mergeCell ref="E14:E15"/>
    <mergeCell ref="D17:E17"/>
    <mergeCell ref="I15:P16"/>
    <mergeCell ref="I17:P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3B299-0D20-490D-AE3C-A8ACAC5221A2}">
  <dimension ref="A1:P93"/>
  <sheetViews>
    <sheetView workbookViewId="0">
      <selection activeCell="I70" sqref="I70:P72"/>
    </sheetView>
  </sheetViews>
  <sheetFormatPr defaultRowHeight="14.4" x14ac:dyDescent="0.3"/>
  <cols>
    <col min="1" max="1" width="14.21875" customWidth="1"/>
    <col min="2" max="2" width="14.77734375" customWidth="1"/>
    <col min="3" max="3" width="12.44140625" customWidth="1"/>
    <col min="4" max="4" width="20.5546875" customWidth="1"/>
    <col min="5" max="5" width="21.21875" customWidth="1"/>
    <col min="6" max="6" width="11.77734375" customWidth="1"/>
    <col min="7" max="7" width="11" customWidth="1"/>
    <col min="8" max="8" width="9.77734375" customWidth="1"/>
    <col min="9" max="9" width="10.88671875" customWidth="1"/>
    <col min="10" max="10" width="9.88671875" customWidth="1"/>
    <col min="11" max="11" width="10.21875" customWidth="1"/>
    <col min="12" max="12" width="10.5546875" customWidth="1"/>
    <col min="13" max="13" width="10.33203125" customWidth="1"/>
    <col min="14" max="14" width="10.5546875" customWidth="1"/>
    <col min="15" max="15" width="9.77734375" customWidth="1"/>
    <col min="16" max="16" width="11.109375" customWidth="1"/>
  </cols>
  <sheetData>
    <row r="1" spans="1:16" ht="14.4" customHeight="1" x14ac:dyDescent="0.3">
      <c r="A1" s="69" t="s">
        <v>240</v>
      </c>
      <c r="B1" s="69"/>
      <c r="C1" s="69"/>
      <c r="D1" s="69"/>
      <c r="E1" s="69"/>
      <c r="F1" s="69"/>
      <c r="G1" s="69"/>
      <c r="H1" s="69"/>
    </row>
    <row r="2" spans="1:16" x14ac:dyDescent="0.3">
      <c r="A2" s="69"/>
      <c r="B2" s="69"/>
      <c r="C2" s="69"/>
      <c r="D2" s="69"/>
      <c r="E2" s="69"/>
      <c r="F2" s="69"/>
      <c r="G2" s="69"/>
      <c r="H2" s="69"/>
    </row>
    <row r="3" spans="1:16" x14ac:dyDescent="0.3">
      <c r="A3" s="69"/>
      <c r="B3" s="69"/>
      <c r="C3" s="69"/>
      <c r="D3" s="69"/>
      <c r="E3" s="69"/>
      <c r="F3" s="69"/>
      <c r="G3" s="69"/>
      <c r="H3" s="69"/>
    </row>
    <row r="4" spans="1:16" x14ac:dyDescent="0.3">
      <c r="A4" s="69"/>
      <c r="B4" s="69"/>
      <c r="C4" s="69"/>
      <c r="D4" s="69"/>
      <c r="E4" s="69"/>
      <c r="F4" s="69"/>
      <c r="G4" s="69"/>
      <c r="H4" s="69"/>
    </row>
    <row r="5" spans="1:16" x14ac:dyDescent="0.3">
      <c r="A5" s="69"/>
      <c r="B5" s="69"/>
      <c r="C5" s="69"/>
      <c r="D5" s="69"/>
      <c r="E5" s="69"/>
      <c r="F5" s="69"/>
      <c r="G5" s="69"/>
      <c r="H5" s="69"/>
    </row>
    <row r="6" spans="1:16" x14ac:dyDescent="0.3">
      <c r="A6" s="69"/>
      <c r="B6" s="69"/>
      <c r="C6" s="69"/>
      <c r="D6" s="69"/>
      <c r="E6" s="69"/>
      <c r="F6" s="69"/>
      <c r="G6" s="69"/>
      <c r="H6" s="69"/>
    </row>
    <row r="8" spans="1:16" ht="28.8" x14ac:dyDescent="0.3">
      <c r="A8" s="48" t="s">
        <v>241</v>
      </c>
      <c r="B8" s="48" t="s">
        <v>242</v>
      </c>
      <c r="C8" s="45"/>
    </row>
    <row r="9" spans="1:16" ht="14.4" customHeight="1" thickBot="1" x14ac:dyDescent="0.35">
      <c r="A9" s="49">
        <v>10</v>
      </c>
      <c r="B9" s="49">
        <v>50</v>
      </c>
      <c r="I9" s="69" t="s">
        <v>243</v>
      </c>
      <c r="J9" s="69"/>
      <c r="K9" s="69"/>
      <c r="L9" s="69"/>
      <c r="M9" s="69"/>
      <c r="N9" s="69"/>
      <c r="O9" s="69"/>
      <c r="P9" s="69"/>
    </row>
    <row r="10" spans="1:16" x14ac:dyDescent="0.3">
      <c r="A10" s="49">
        <v>12</v>
      </c>
      <c r="B10" s="49">
        <v>55</v>
      </c>
      <c r="D10" s="50"/>
      <c r="E10" s="50" t="s">
        <v>241</v>
      </c>
      <c r="F10" s="50" t="s">
        <v>242</v>
      </c>
      <c r="I10" s="69"/>
      <c r="J10" s="69"/>
      <c r="K10" s="69"/>
      <c r="L10" s="69"/>
      <c r="M10" s="69"/>
      <c r="N10" s="69"/>
      <c r="O10" s="69"/>
      <c r="P10" s="69"/>
    </row>
    <row r="11" spans="1:16" x14ac:dyDescent="0.3">
      <c r="A11" s="49">
        <v>15</v>
      </c>
      <c r="B11" s="49">
        <v>60</v>
      </c>
      <c r="D11" s="15" t="s">
        <v>241</v>
      </c>
      <c r="E11" s="15">
        <v>1</v>
      </c>
      <c r="F11" s="15"/>
      <c r="I11" s="69"/>
      <c r="J11" s="69"/>
      <c r="K11" s="69"/>
      <c r="L11" s="69"/>
      <c r="M11" s="69"/>
      <c r="N11" s="69"/>
      <c r="O11" s="69"/>
      <c r="P11" s="69"/>
    </row>
    <row r="12" spans="1:16" ht="15" thickBot="1" x14ac:dyDescent="0.35">
      <c r="A12" s="49">
        <v>18</v>
      </c>
      <c r="B12" s="49">
        <v>65</v>
      </c>
      <c r="D12" s="51" t="s">
        <v>242</v>
      </c>
      <c r="E12" s="51">
        <v>0.99921031003664817</v>
      </c>
      <c r="F12" s="51">
        <v>1</v>
      </c>
      <c r="I12" s="69"/>
      <c r="J12" s="69"/>
      <c r="K12" s="69"/>
      <c r="L12" s="69"/>
      <c r="M12" s="69"/>
      <c r="N12" s="69"/>
      <c r="O12" s="69"/>
      <c r="P12" s="69"/>
    </row>
    <row r="13" spans="1:16" x14ac:dyDescent="0.3">
      <c r="A13" s="49">
        <v>20</v>
      </c>
      <c r="B13" s="49">
        <v>70</v>
      </c>
      <c r="I13" s="69"/>
      <c r="J13" s="69"/>
      <c r="K13" s="69"/>
      <c r="L13" s="69"/>
      <c r="M13" s="69"/>
      <c r="N13" s="69"/>
      <c r="O13" s="69"/>
      <c r="P13" s="69"/>
    </row>
    <row r="14" spans="1:16" x14ac:dyDescent="0.3">
      <c r="A14" s="49">
        <v>22</v>
      </c>
      <c r="B14" s="49">
        <v>75</v>
      </c>
      <c r="I14" s="69"/>
      <c r="J14" s="69"/>
      <c r="K14" s="69"/>
      <c r="L14" s="69"/>
      <c r="M14" s="69"/>
      <c r="N14" s="69"/>
      <c r="O14" s="69"/>
      <c r="P14" s="69"/>
    </row>
    <row r="15" spans="1:16" x14ac:dyDescent="0.3">
      <c r="A15" s="49">
        <v>25</v>
      </c>
      <c r="B15" s="49">
        <v>80</v>
      </c>
    </row>
    <row r="16" spans="1:16" ht="14.4" customHeight="1" x14ac:dyDescent="0.3">
      <c r="A16" s="49">
        <v>28</v>
      </c>
      <c r="B16" s="49">
        <v>85</v>
      </c>
      <c r="I16" s="92" t="s">
        <v>244</v>
      </c>
      <c r="J16" s="92"/>
      <c r="K16" s="92"/>
      <c r="L16" s="92"/>
      <c r="M16" s="92"/>
      <c r="N16" s="92"/>
      <c r="O16" s="92"/>
      <c r="P16" s="92"/>
    </row>
    <row r="17" spans="1:16" x14ac:dyDescent="0.3">
      <c r="A17" s="49">
        <v>30</v>
      </c>
      <c r="B17" s="49">
        <v>90</v>
      </c>
      <c r="I17" s="92"/>
      <c r="J17" s="92"/>
      <c r="K17" s="92"/>
      <c r="L17" s="92"/>
      <c r="M17" s="92"/>
      <c r="N17" s="92"/>
      <c r="O17" s="92"/>
      <c r="P17" s="92"/>
    </row>
    <row r="18" spans="1:16" x14ac:dyDescent="0.3">
      <c r="A18" s="49">
        <v>32</v>
      </c>
      <c r="B18" s="49">
        <v>95</v>
      </c>
    </row>
    <row r="19" spans="1:16" ht="14.4" customHeight="1" x14ac:dyDescent="0.3">
      <c r="A19" s="49">
        <v>35</v>
      </c>
      <c r="B19" s="49">
        <v>100</v>
      </c>
      <c r="I19" s="92" t="s">
        <v>245</v>
      </c>
      <c r="J19" s="92"/>
      <c r="K19" s="92"/>
      <c r="L19" s="92"/>
      <c r="M19" s="92"/>
      <c r="N19" s="92"/>
      <c r="O19" s="92"/>
      <c r="P19" s="92"/>
    </row>
    <row r="20" spans="1:16" x14ac:dyDescent="0.3">
      <c r="A20" s="49">
        <v>38</v>
      </c>
      <c r="B20" s="49">
        <v>105</v>
      </c>
      <c r="I20" s="92"/>
      <c r="J20" s="92"/>
      <c r="K20" s="92"/>
      <c r="L20" s="92"/>
      <c r="M20" s="92"/>
      <c r="N20" s="92"/>
      <c r="O20" s="92"/>
      <c r="P20" s="92"/>
    </row>
    <row r="26" spans="1:16" ht="14.4" customHeight="1" x14ac:dyDescent="0.3">
      <c r="A26" s="69" t="s">
        <v>246</v>
      </c>
      <c r="B26" s="69"/>
      <c r="C26" s="69"/>
      <c r="D26" s="69"/>
      <c r="E26" s="69"/>
      <c r="F26" s="69"/>
      <c r="G26" s="69"/>
      <c r="H26" s="69"/>
    </row>
    <row r="27" spans="1:16" x14ac:dyDescent="0.3">
      <c r="A27" s="69"/>
      <c r="B27" s="69"/>
      <c r="C27" s="69"/>
      <c r="D27" s="69"/>
      <c r="E27" s="69"/>
      <c r="F27" s="69"/>
      <c r="G27" s="69"/>
      <c r="H27" s="69"/>
    </row>
    <row r="28" spans="1:16" x14ac:dyDescent="0.3">
      <c r="A28" s="69"/>
      <c r="B28" s="69"/>
      <c r="C28" s="69"/>
      <c r="D28" s="69"/>
      <c r="E28" s="69"/>
      <c r="F28" s="69"/>
      <c r="G28" s="69"/>
      <c r="H28" s="69"/>
    </row>
    <row r="29" spans="1:16" x14ac:dyDescent="0.3">
      <c r="A29" s="69"/>
      <c r="B29" s="69"/>
      <c r="C29" s="69"/>
      <c r="D29" s="69"/>
      <c r="E29" s="69"/>
      <c r="F29" s="69"/>
      <c r="G29" s="69"/>
      <c r="H29" s="69"/>
    </row>
    <row r="30" spans="1:16" x14ac:dyDescent="0.3">
      <c r="A30" s="69"/>
      <c r="B30" s="69"/>
      <c r="C30" s="69"/>
      <c r="D30" s="69"/>
      <c r="E30" s="69"/>
      <c r="F30" s="69"/>
      <c r="G30" s="69"/>
      <c r="H30" s="69"/>
    </row>
    <row r="33" spans="1:16" x14ac:dyDescent="0.3">
      <c r="A33" s="52" t="s">
        <v>247</v>
      </c>
      <c r="B33" s="52" t="s">
        <v>248</v>
      </c>
    </row>
    <row r="34" spans="1:16" x14ac:dyDescent="0.3">
      <c r="A34" s="49">
        <v>45</v>
      </c>
      <c r="B34" s="49">
        <v>52</v>
      </c>
      <c r="K34" t="s">
        <v>251</v>
      </c>
    </row>
    <row r="35" spans="1:16" ht="15" thickBot="1" x14ac:dyDescent="0.35">
      <c r="A35" s="49">
        <v>47</v>
      </c>
      <c r="B35" s="49">
        <v>54</v>
      </c>
    </row>
    <row r="36" spans="1:16" ht="14.4" customHeight="1" x14ac:dyDescent="0.3">
      <c r="A36" s="49">
        <v>48</v>
      </c>
      <c r="B36" s="49">
        <v>55</v>
      </c>
      <c r="D36" s="53"/>
      <c r="E36" s="53" t="s">
        <v>247</v>
      </c>
      <c r="F36" s="53" t="s">
        <v>248</v>
      </c>
      <c r="I36" s="69" t="s">
        <v>249</v>
      </c>
      <c r="J36" s="69"/>
      <c r="K36" s="69"/>
      <c r="L36" s="69"/>
      <c r="M36" s="69"/>
      <c r="N36" s="69"/>
      <c r="O36" s="69"/>
      <c r="P36" s="69"/>
    </row>
    <row r="37" spans="1:16" x14ac:dyDescent="0.3">
      <c r="A37" s="49">
        <v>50</v>
      </c>
      <c r="B37" s="49">
        <v>57</v>
      </c>
      <c r="D37" s="54" t="s">
        <v>247</v>
      </c>
      <c r="E37" s="54">
        <f>VARP(' Correlation and Covariance'!$A$34:$A$53)</f>
        <v>96.8</v>
      </c>
      <c r="F37" s="54"/>
      <c r="I37" s="69"/>
      <c r="J37" s="69"/>
      <c r="K37" s="69"/>
      <c r="L37" s="69"/>
      <c r="M37" s="69"/>
      <c r="N37" s="69"/>
      <c r="O37" s="69"/>
      <c r="P37" s="69"/>
    </row>
    <row r="38" spans="1:16" ht="15" thickBot="1" x14ac:dyDescent="0.35">
      <c r="A38" s="49">
        <v>52</v>
      </c>
      <c r="B38" s="49">
        <v>59</v>
      </c>
      <c r="D38" s="55" t="s">
        <v>248</v>
      </c>
      <c r="E38" s="55">
        <v>92.65</v>
      </c>
      <c r="F38" s="55">
        <f>VARP(' Correlation and Covariance'!$B$34:$B$53)</f>
        <v>88.927499999999995</v>
      </c>
      <c r="I38" s="69"/>
      <c r="J38" s="69"/>
      <c r="K38" s="69"/>
      <c r="L38" s="69"/>
      <c r="M38" s="69"/>
      <c r="N38" s="69"/>
      <c r="O38" s="69"/>
      <c r="P38" s="69"/>
    </row>
    <row r="39" spans="1:16" x14ac:dyDescent="0.3">
      <c r="A39" s="49">
        <v>53</v>
      </c>
      <c r="B39" s="49">
        <v>60</v>
      </c>
      <c r="I39" s="69"/>
      <c r="J39" s="69"/>
      <c r="K39" s="69"/>
      <c r="L39" s="69"/>
      <c r="M39" s="69"/>
      <c r="N39" s="69"/>
      <c r="O39" s="69"/>
      <c r="P39" s="69"/>
    </row>
    <row r="40" spans="1:16" x14ac:dyDescent="0.3">
      <c r="A40" s="49">
        <v>55</v>
      </c>
      <c r="B40" s="49">
        <v>61</v>
      </c>
    </row>
    <row r="41" spans="1:16" ht="14.4" customHeight="1" x14ac:dyDescent="0.3">
      <c r="A41" s="49">
        <v>56</v>
      </c>
      <c r="B41" s="49">
        <v>62</v>
      </c>
      <c r="I41" s="92" t="s">
        <v>250</v>
      </c>
      <c r="J41" s="92"/>
      <c r="K41" s="92"/>
      <c r="L41" s="92"/>
      <c r="M41" s="92"/>
      <c r="N41" s="92"/>
      <c r="O41" s="92"/>
      <c r="P41" s="92"/>
    </row>
    <row r="42" spans="1:16" x14ac:dyDescent="0.3">
      <c r="A42" s="49">
        <v>58</v>
      </c>
      <c r="B42" s="49">
        <v>64</v>
      </c>
      <c r="I42" s="92"/>
      <c r="J42" s="92"/>
      <c r="K42" s="92"/>
      <c r="L42" s="92"/>
      <c r="M42" s="92"/>
      <c r="N42" s="92"/>
      <c r="O42" s="92"/>
      <c r="P42" s="92"/>
    </row>
    <row r="43" spans="1:16" x14ac:dyDescent="0.3">
      <c r="A43" s="49">
        <v>60</v>
      </c>
      <c r="B43" s="49">
        <v>66</v>
      </c>
      <c r="I43" s="92"/>
      <c r="J43" s="92"/>
      <c r="K43" s="92"/>
      <c r="L43" s="92"/>
      <c r="M43" s="92"/>
      <c r="N43" s="92"/>
      <c r="O43" s="92"/>
      <c r="P43" s="92"/>
    </row>
    <row r="44" spans="1:16" x14ac:dyDescent="0.3">
      <c r="A44" s="49">
        <v>62</v>
      </c>
      <c r="B44" s="49">
        <v>67</v>
      </c>
    </row>
    <row r="45" spans="1:16" x14ac:dyDescent="0.3">
      <c r="A45" s="49">
        <v>64</v>
      </c>
      <c r="B45" s="49">
        <v>69</v>
      </c>
    </row>
    <row r="46" spans="1:16" x14ac:dyDescent="0.3">
      <c r="A46" s="49">
        <v>65</v>
      </c>
      <c r="B46" s="49">
        <v>71</v>
      </c>
    </row>
    <row r="47" spans="1:16" x14ac:dyDescent="0.3">
      <c r="A47" s="49">
        <v>67</v>
      </c>
      <c r="B47" s="49">
        <v>73</v>
      </c>
    </row>
    <row r="48" spans="1:16" x14ac:dyDescent="0.3">
      <c r="A48" s="49">
        <v>69</v>
      </c>
      <c r="B48" s="49">
        <v>74</v>
      </c>
    </row>
    <row r="49" spans="1:8" x14ac:dyDescent="0.3">
      <c r="A49" s="49">
        <v>70</v>
      </c>
      <c r="B49" s="49">
        <v>76</v>
      </c>
    </row>
    <row r="50" spans="1:8" x14ac:dyDescent="0.3">
      <c r="A50" s="49">
        <v>72</v>
      </c>
      <c r="B50" s="49">
        <v>78</v>
      </c>
    </row>
    <row r="51" spans="1:8" x14ac:dyDescent="0.3">
      <c r="A51" s="49">
        <v>74</v>
      </c>
      <c r="B51" s="49">
        <v>80</v>
      </c>
    </row>
    <row r="52" spans="1:8" x14ac:dyDescent="0.3">
      <c r="A52" s="49">
        <v>76</v>
      </c>
      <c r="B52" s="49">
        <v>82</v>
      </c>
    </row>
    <row r="53" spans="1:8" x14ac:dyDescent="0.3">
      <c r="A53" s="49">
        <v>77</v>
      </c>
      <c r="B53" s="49">
        <v>83</v>
      </c>
    </row>
    <row r="57" spans="1:8" ht="14.4" customHeight="1" x14ac:dyDescent="0.3">
      <c r="A57" s="69" t="s">
        <v>252</v>
      </c>
      <c r="B57" s="69"/>
      <c r="C57" s="69"/>
      <c r="D57" s="69"/>
      <c r="E57" s="69"/>
      <c r="F57" s="69"/>
      <c r="G57" s="69"/>
      <c r="H57" s="69"/>
    </row>
    <row r="58" spans="1:8" x14ac:dyDescent="0.3">
      <c r="A58" s="69"/>
      <c r="B58" s="69"/>
      <c r="C58" s="69"/>
      <c r="D58" s="69"/>
      <c r="E58" s="69"/>
      <c r="F58" s="69"/>
      <c r="G58" s="69"/>
      <c r="H58" s="69"/>
    </row>
    <row r="59" spans="1:8" x14ac:dyDescent="0.3">
      <c r="A59" s="69"/>
      <c r="B59" s="69"/>
      <c r="C59" s="69"/>
      <c r="D59" s="69"/>
      <c r="E59" s="69"/>
      <c r="F59" s="69"/>
      <c r="G59" s="69"/>
      <c r="H59" s="69"/>
    </row>
    <row r="60" spans="1:8" x14ac:dyDescent="0.3">
      <c r="A60" s="69"/>
      <c r="B60" s="69"/>
      <c r="C60" s="69"/>
      <c r="D60" s="69"/>
      <c r="E60" s="69"/>
      <c r="F60" s="69"/>
      <c r="G60" s="69"/>
      <c r="H60" s="69"/>
    </row>
    <row r="61" spans="1:8" x14ac:dyDescent="0.3">
      <c r="A61" s="69"/>
      <c r="B61" s="69"/>
      <c r="C61" s="69"/>
      <c r="D61" s="69"/>
      <c r="E61" s="69"/>
      <c r="F61" s="69"/>
      <c r="G61" s="69"/>
      <c r="H61" s="69"/>
    </row>
    <row r="63" spans="1:8" x14ac:dyDescent="0.3">
      <c r="A63" s="49" t="s">
        <v>254</v>
      </c>
      <c r="B63" s="49" t="s">
        <v>255</v>
      </c>
    </row>
    <row r="64" spans="1:8" x14ac:dyDescent="0.3">
      <c r="A64" s="49">
        <v>10</v>
      </c>
      <c r="B64" s="49">
        <v>60</v>
      </c>
    </row>
    <row r="65" spans="1:16" ht="14.4" customHeight="1" thickBot="1" x14ac:dyDescent="0.35">
      <c r="A65" s="49">
        <v>12</v>
      </c>
      <c r="B65" s="49">
        <v>65</v>
      </c>
      <c r="I65" s="69" t="s">
        <v>256</v>
      </c>
      <c r="J65" s="69"/>
      <c r="K65" s="69"/>
      <c r="L65" s="69"/>
      <c r="M65" s="69"/>
      <c r="N65" s="69"/>
      <c r="O65" s="69"/>
      <c r="P65" s="69"/>
    </row>
    <row r="66" spans="1:16" x14ac:dyDescent="0.3">
      <c r="A66" s="49">
        <v>15</v>
      </c>
      <c r="B66" s="49">
        <v>70</v>
      </c>
      <c r="C66" t="s">
        <v>253</v>
      </c>
      <c r="D66" s="56"/>
      <c r="E66" s="56" t="s">
        <v>254</v>
      </c>
      <c r="F66" s="56" t="s">
        <v>255</v>
      </c>
      <c r="I66" s="69"/>
      <c r="J66" s="69"/>
      <c r="K66" s="69"/>
      <c r="L66" s="69"/>
      <c r="M66" s="69"/>
      <c r="N66" s="69"/>
      <c r="O66" s="69"/>
      <c r="P66" s="69"/>
    </row>
    <row r="67" spans="1:16" x14ac:dyDescent="0.3">
      <c r="A67" s="49">
        <v>18</v>
      </c>
      <c r="B67" s="49">
        <v>75</v>
      </c>
      <c r="D67" s="39" t="s">
        <v>254</v>
      </c>
      <c r="E67" s="39">
        <v>1</v>
      </c>
      <c r="F67" s="39"/>
      <c r="I67" s="69"/>
      <c r="J67" s="69"/>
      <c r="K67" s="69"/>
      <c r="L67" s="69"/>
      <c r="M67" s="69"/>
      <c r="N67" s="69"/>
      <c r="O67" s="69"/>
      <c r="P67" s="69"/>
    </row>
    <row r="68" spans="1:16" ht="15" thickBot="1" x14ac:dyDescent="0.35">
      <c r="A68" s="49">
        <v>20</v>
      </c>
      <c r="B68" s="49">
        <v>80</v>
      </c>
      <c r="D68" s="57" t="s">
        <v>255</v>
      </c>
      <c r="E68" s="57">
        <v>0.97729508301867352</v>
      </c>
      <c r="F68" s="57">
        <v>1</v>
      </c>
      <c r="I68" s="69"/>
      <c r="J68" s="69"/>
      <c r="K68" s="69"/>
      <c r="L68" s="69"/>
      <c r="M68" s="69"/>
      <c r="N68" s="69"/>
      <c r="O68" s="69"/>
      <c r="P68" s="69"/>
    </row>
    <row r="69" spans="1:16" x14ac:dyDescent="0.3">
      <c r="A69" s="49">
        <v>22</v>
      </c>
      <c r="B69" s="49">
        <v>82</v>
      </c>
      <c r="I69" t="s">
        <v>251</v>
      </c>
    </row>
    <row r="70" spans="1:16" ht="14.4" customHeight="1" x14ac:dyDescent="0.3">
      <c r="A70" s="49">
        <v>25</v>
      </c>
      <c r="B70" s="49">
        <v>85</v>
      </c>
      <c r="I70" s="92" t="s">
        <v>273</v>
      </c>
      <c r="J70" s="92"/>
      <c r="K70" s="92"/>
      <c r="L70" s="92"/>
      <c r="M70" s="92"/>
      <c r="N70" s="92"/>
      <c r="O70" s="92"/>
      <c r="P70" s="92"/>
    </row>
    <row r="71" spans="1:16" x14ac:dyDescent="0.3">
      <c r="A71" s="49">
        <v>28</v>
      </c>
      <c r="B71" s="49">
        <v>88</v>
      </c>
      <c r="I71" s="92"/>
      <c r="J71" s="92"/>
      <c r="K71" s="92"/>
      <c r="L71" s="92"/>
      <c r="M71" s="92"/>
      <c r="N71" s="92"/>
      <c r="O71" s="92"/>
      <c r="P71" s="92"/>
    </row>
    <row r="72" spans="1:16" x14ac:dyDescent="0.3">
      <c r="A72" s="49">
        <v>30</v>
      </c>
      <c r="B72" s="49">
        <v>90</v>
      </c>
      <c r="I72" s="92"/>
      <c r="J72" s="92"/>
      <c r="K72" s="92"/>
      <c r="L72" s="92"/>
      <c r="M72" s="92"/>
      <c r="N72" s="92"/>
      <c r="O72" s="92"/>
      <c r="P72" s="92"/>
    </row>
    <row r="73" spans="1:16" x14ac:dyDescent="0.3">
      <c r="A73" s="49">
        <v>32</v>
      </c>
      <c r="B73" s="49">
        <v>92</v>
      </c>
    </row>
    <row r="74" spans="1:16" x14ac:dyDescent="0.3">
      <c r="A74" s="49">
        <v>35</v>
      </c>
      <c r="B74" s="49">
        <v>93</v>
      </c>
    </row>
    <row r="75" spans="1:16" x14ac:dyDescent="0.3">
      <c r="A75" s="49">
        <v>38</v>
      </c>
      <c r="B75" s="49">
        <v>95</v>
      </c>
    </row>
    <row r="76" spans="1:16" x14ac:dyDescent="0.3">
      <c r="A76" s="49">
        <v>40</v>
      </c>
      <c r="B76" s="49">
        <v>96</v>
      </c>
    </row>
    <row r="77" spans="1:16" x14ac:dyDescent="0.3">
      <c r="A77" s="49">
        <v>42</v>
      </c>
      <c r="B77" s="49">
        <v>97</v>
      </c>
    </row>
    <row r="78" spans="1:16" x14ac:dyDescent="0.3">
      <c r="A78" s="49">
        <v>45</v>
      </c>
      <c r="B78" s="49">
        <v>98</v>
      </c>
    </row>
    <row r="79" spans="1:16" x14ac:dyDescent="0.3">
      <c r="A79" s="49">
        <v>48</v>
      </c>
      <c r="B79" s="49">
        <v>99</v>
      </c>
    </row>
    <row r="80" spans="1:16" x14ac:dyDescent="0.3">
      <c r="A80" s="49">
        <v>50</v>
      </c>
      <c r="B80" s="49">
        <v>100</v>
      </c>
    </row>
    <row r="81" spans="1:2" x14ac:dyDescent="0.3">
      <c r="A81" s="49">
        <v>52</v>
      </c>
      <c r="B81" s="49">
        <v>102</v>
      </c>
    </row>
    <row r="82" spans="1:2" x14ac:dyDescent="0.3">
      <c r="A82" s="49">
        <v>55</v>
      </c>
      <c r="B82" s="49">
        <v>105</v>
      </c>
    </row>
    <row r="83" spans="1:2" x14ac:dyDescent="0.3">
      <c r="A83" s="49">
        <v>58</v>
      </c>
      <c r="B83" s="49">
        <v>106</v>
      </c>
    </row>
    <row r="84" spans="1:2" x14ac:dyDescent="0.3">
      <c r="A84" s="49">
        <v>60</v>
      </c>
      <c r="B84" s="49">
        <v>107</v>
      </c>
    </row>
    <row r="85" spans="1:2" x14ac:dyDescent="0.3">
      <c r="A85" s="49">
        <v>62</v>
      </c>
      <c r="B85" s="49">
        <v>108</v>
      </c>
    </row>
    <row r="86" spans="1:2" x14ac:dyDescent="0.3">
      <c r="A86" s="49">
        <v>65</v>
      </c>
      <c r="B86" s="49">
        <v>110</v>
      </c>
    </row>
    <row r="87" spans="1:2" x14ac:dyDescent="0.3">
      <c r="A87" s="49">
        <v>68</v>
      </c>
      <c r="B87" s="49">
        <v>112</v>
      </c>
    </row>
    <row r="88" spans="1:2" x14ac:dyDescent="0.3">
      <c r="A88" s="49">
        <v>70</v>
      </c>
      <c r="B88" s="49">
        <v>114</v>
      </c>
    </row>
    <row r="89" spans="1:2" x14ac:dyDescent="0.3">
      <c r="A89" s="49">
        <v>72</v>
      </c>
      <c r="B89" s="49">
        <v>115</v>
      </c>
    </row>
    <row r="90" spans="1:2" x14ac:dyDescent="0.3">
      <c r="A90" s="49">
        <v>75</v>
      </c>
      <c r="B90" s="49">
        <v>116</v>
      </c>
    </row>
    <row r="91" spans="1:2" x14ac:dyDescent="0.3">
      <c r="A91" s="49">
        <v>78</v>
      </c>
      <c r="B91" s="49">
        <v>118</v>
      </c>
    </row>
    <row r="92" spans="1:2" x14ac:dyDescent="0.3">
      <c r="A92" s="49">
        <v>80</v>
      </c>
      <c r="B92" s="49">
        <v>120</v>
      </c>
    </row>
    <row r="93" spans="1:2" x14ac:dyDescent="0.3">
      <c r="A93" s="49">
        <v>82</v>
      </c>
      <c r="B93" s="49">
        <v>122</v>
      </c>
    </row>
  </sheetData>
  <mergeCells count="10">
    <mergeCell ref="I70:P72"/>
    <mergeCell ref="A1:H6"/>
    <mergeCell ref="I9:P14"/>
    <mergeCell ref="I65:P68"/>
    <mergeCell ref="I36:P39"/>
    <mergeCell ref="I41:P43"/>
    <mergeCell ref="A57:H61"/>
    <mergeCell ref="I16:P17"/>
    <mergeCell ref="I19:P20"/>
    <mergeCell ref="A26:H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 Measure of Central Tendency</vt:lpstr>
      <vt:lpstr>measure of dispersion</vt:lpstr>
      <vt:lpstr> More Statistics Questions</vt:lpstr>
      <vt:lpstr> Measure of Skewness and Kurtos</vt:lpstr>
      <vt:lpstr> Percentile and Quartiles</vt:lpstr>
      <vt:lpstr> Correlation and Covariance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Gamot</dc:creator>
  <cp:lastModifiedBy>Chirag Gamot</cp:lastModifiedBy>
  <cp:lastPrinted>2024-01-08T07:53:42Z</cp:lastPrinted>
  <dcterms:created xsi:type="dcterms:W3CDTF">2024-01-05T06:17:43Z</dcterms:created>
  <dcterms:modified xsi:type="dcterms:W3CDTF">2024-01-11T11:02:44Z</dcterms:modified>
</cp:coreProperties>
</file>