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irag\Desktop\DASC 5302- prob&amp;Statistics\Project part 1&amp;2\"/>
    </mc:Choice>
  </mc:AlternateContent>
  <xr:revisionPtr revIDLastSave="0" documentId="13_ncr:1_{2DC3C3C6-6062-450A-92EA-1A20B7395CB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ock_times_mean" sheetId="1" r:id="rId1"/>
    <sheet name="frequency table" sheetId="2" r:id="rId2"/>
    <sheet name="Project_Part_2" sheetId="3" r:id="rId3"/>
  </sheets>
  <definedNames>
    <definedName name="_xlchart.v1.0" hidden="1">Clock_times_mean!$C$2:$C$110</definedName>
    <definedName name="_xlchart.v1.1" hidden="1">'frequency table'!$A$2:$A$11</definedName>
    <definedName name="_xlchart.v1.2" hidden="1">'frequency table'!$B$2:$B$11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B10" i="3"/>
  <c r="D3" i="3" l="1"/>
  <c r="E3" i="3" s="1"/>
  <c r="D8" i="3"/>
  <c r="E8" i="3" s="1"/>
  <c r="D2" i="3"/>
  <c r="E2" i="3" s="1"/>
  <c r="D7" i="3" l="1"/>
  <c r="E7" i="3" s="1"/>
  <c r="D6" i="3"/>
  <c r="E6" i="3" s="1"/>
  <c r="D5" i="3"/>
  <c r="E5" i="3" s="1"/>
  <c r="B14" i="3"/>
  <c r="E12" i="1"/>
  <c r="E11" i="1"/>
  <c r="E20" i="1"/>
  <c r="E19" i="1"/>
  <c r="E17" i="1"/>
  <c r="E16" i="1"/>
  <c r="E15" i="1"/>
  <c r="E9" i="1"/>
  <c r="E8" i="1"/>
  <c r="E7" i="1"/>
  <c r="B32" i="1"/>
  <c r="C109" i="1"/>
  <c r="C108" i="1"/>
  <c r="C110" i="1"/>
  <c r="C3" i="1"/>
  <c r="C4" i="1"/>
  <c r="C5" i="1"/>
  <c r="C6" i="1"/>
  <c r="E4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2" i="1"/>
  <c r="D4" i="3" l="1"/>
  <c r="C12" i="3"/>
  <c r="E18" i="1"/>
  <c r="E5" i="1"/>
  <c r="E4" i="3" l="1"/>
  <c r="E12" i="3" s="1"/>
  <c r="D12" i="3"/>
</calcChain>
</file>

<file path=xl/sharedStrings.xml><?xml version="1.0" encoding="utf-8"?>
<sst xmlns="http://schemas.openxmlformats.org/spreadsheetml/2006/main" count="44" uniqueCount="43">
  <si>
    <t>Clock time</t>
  </si>
  <si>
    <t>Interval between occurrences</t>
  </si>
  <si>
    <t>SAMPLE MEAN</t>
  </si>
  <si>
    <t>SAMPLE STANDARD DEVIATION</t>
  </si>
  <si>
    <t>Interval (in seconds)</t>
  </si>
  <si>
    <t>Q1</t>
  </si>
  <si>
    <t>Q2</t>
  </si>
  <si>
    <t>Q3</t>
  </si>
  <si>
    <t>MAX</t>
  </si>
  <si>
    <t>MIN</t>
  </si>
  <si>
    <t>Class interval (in seconds)</t>
  </si>
  <si>
    <t>Frequency</t>
  </si>
  <si>
    <t>0 - 10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</si>
  <si>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</si>
  <si>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</si>
  <si>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</si>
  <si>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</si>
  <si>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</si>
  <si>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</si>
  <si>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</si>
  <si>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</si>
  <si>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10 - 20</t>
  </si>
  <si>
    <t>GEOMETRIC MEAN</t>
  </si>
  <si>
    <t>SAMPLE MEDIAN</t>
  </si>
  <si>
    <t>SAMPLE MODE</t>
  </si>
  <si>
    <t>SAMPLE RANGE</t>
  </si>
  <si>
    <t>SAMPLE VARIANCE</t>
  </si>
  <si>
    <t>COEFFICIENT OF VARIATION</t>
  </si>
  <si>
    <t>Frequency(Oi)</t>
  </si>
  <si>
    <t>n (Sum of freq)</t>
  </si>
  <si>
    <t>Class probability(Pi)</t>
  </si>
  <si>
    <t>Expected value (ei=nPi)</t>
  </si>
  <si>
    <t>β is sample mean</t>
  </si>
  <si>
    <t>Chi-square [(Oi-ei)^2]/ei</t>
  </si>
  <si>
    <t>χ2</t>
  </si>
  <si>
    <t xml:space="preserve"> ≤10</t>
  </si>
  <si>
    <t>10 ≤ 20</t>
  </si>
  <si>
    <t>20 ≤ 30</t>
  </si>
  <si>
    <t>30 ≤ 40</t>
  </si>
  <si>
    <t>40 ≤ 50</t>
  </si>
  <si>
    <t>50 ≤ 60</t>
  </si>
  <si>
    <t>&gt;60</t>
  </si>
  <si>
    <t>n (sum of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</si>
</sst>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ar(--jp-code-font-family)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for time intervals between clock times of car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time intervals between clock times of car</a:t>
          </a:r>
        </a:p>
      </cx:txPr>
    </cx:title>
    <cx:plotArea>
      <cx:plotAreaRegion>
        <cx:series layoutId="boxWhisker" uniqueId="{AB6B22AF-FA5F-45B0-A4D0-AD1A81AA4F0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intervals for car crossings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intervals for car crossings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Frequency distribution of Time intervals VS number of clock times(no. of cars clocked)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distribution of Time intervals VS number of clock times(no. of cars clocked)</a:t>
          </a:r>
        </a:p>
      </cx:txPr>
    </cx:title>
    <cx:plotArea>
      <cx:plotAreaRegion>
        <cx:series layoutId="clusteredColumn" uniqueId="{C2F54C61-83DF-4D1C-95BB-CC1D1FBBAB1D}" formatIdx="0">
          <cx:dataLabels/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Time intervals(seconds)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intervals(seconds)</a:t>
              </a:r>
            </a:p>
          </cx:txPr>
        </cx:title>
        <cx:tickLabels/>
      </cx:axis>
      <cx:axis id="1">
        <cx:valScaling/>
        <cx:title>
          <cx:tx>
            <cx:txData>
              <cx:v>Number of car crossings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car crossings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25</xdr:row>
      <xdr:rowOff>152400</xdr:rowOff>
    </xdr:from>
    <xdr:to>
      <xdr:col>6</xdr:col>
      <xdr:colOff>1386840</xdr:colOff>
      <xdr:row>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4424EB-B787-8209-53A5-DE6C855BF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2220" y="4724400"/>
              <a:ext cx="7665720" cy="3032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7620</xdr:rowOff>
    </xdr:from>
    <xdr:to>
      <xdr:col>6</xdr:col>
      <xdr:colOff>914400</xdr:colOff>
      <xdr:row>22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3B3289C-305C-A1F7-B8E5-2E77931ED7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373380"/>
              <a:ext cx="80391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opLeftCell="A16" zoomScaleNormal="100" workbookViewId="0">
      <selection activeCell="E5" sqref="E5"/>
    </sheetView>
  </sheetViews>
  <sheetFormatPr defaultColWidth="35.5546875" defaultRowHeight="14.4"/>
  <cols>
    <col min="1" max="2" width="35.5546875" style="1"/>
    <col min="3" max="3" width="19.6640625" style="1" customWidth="1"/>
    <col min="4" max="4" width="29.33203125" style="1" customWidth="1"/>
    <col min="5" max="5" width="28.21875" style="6" customWidth="1"/>
    <col min="6" max="16384" width="35.5546875" style="1"/>
  </cols>
  <sheetData>
    <row r="1" spans="1:5" s="2" customFormat="1">
      <c r="A1" s="2" t="s">
        <v>0</v>
      </c>
      <c r="B1" s="2" t="s">
        <v>1</v>
      </c>
      <c r="C1" s="2" t="s">
        <v>4</v>
      </c>
      <c r="E1" s="5"/>
    </row>
    <row r="2" spans="1:5">
      <c r="A2" s="3">
        <v>0.39380787037037041</v>
      </c>
      <c r="B2" s="3">
        <f>A3-A2</f>
        <v>1.7361111111108274E-4</v>
      </c>
      <c r="C2" s="7">
        <f>(A3-A2)*24*60*60</f>
        <v>14.999999999997549</v>
      </c>
    </row>
    <row r="3" spans="1:5">
      <c r="A3" s="3">
        <v>0.39398148148148149</v>
      </c>
      <c r="B3" s="3">
        <f t="shared" ref="B3:B66" si="0">A4-A3</f>
        <v>4.6296296296322037E-5</v>
      </c>
      <c r="C3" s="7">
        <f t="shared" ref="C3:C66" si="1">(A4-A3)*24*60*60</f>
        <v>4.000000000002224</v>
      </c>
    </row>
    <row r="4" spans="1:5">
      <c r="A4" s="3">
        <v>0.39402777777777781</v>
      </c>
      <c r="B4" s="3">
        <f t="shared" si="0"/>
        <v>2.4305555555553804E-4</v>
      </c>
      <c r="C4" s="7">
        <f t="shared" si="1"/>
        <v>20.999999999998487</v>
      </c>
      <c r="D4" s="4" t="s">
        <v>2</v>
      </c>
      <c r="E4" s="6">
        <f>AVERAGE(C2:C110)</f>
        <v>25.926605504587155</v>
      </c>
    </row>
    <row r="5" spans="1:5">
      <c r="A5" s="3">
        <v>0.39427083333333335</v>
      </c>
      <c r="B5" s="3">
        <f t="shared" si="0"/>
        <v>9.2592592592588563E-5</v>
      </c>
      <c r="C5" s="7">
        <f t="shared" si="1"/>
        <v>7.9999999999996518</v>
      </c>
      <c r="D5" s="4" t="s">
        <v>3</v>
      </c>
      <c r="E5" s="6">
        <f>_xlfn.STDEV.S(C2:C110)</f>
        <v>23.44248534021639</v>
      </c>
    </row>
    <row r="6" spans="1:5">
      <c r="A6" s="3">
        <v>0.39436342592592594</v>
      </c>
      <c r="B6" s="3">
        <f t="shared" si="0"/>
        <v>6.134259259259478E-4</v>
      </c>
      <c r="C6" s="7">
        <f t="shared" si="1"/>
        <v>53.00000000000189</v>
      </c>
    </row>
    <row r="7" spans="1:5">
      <c r="A7" s="3">
        <v>0.39497685185185188</v>
      </c>
      <c r="B7" s="3">
        <f t="shared" si="0"/>
        <v>1.96759259259216E-4</v>
      </c>
      <c r="C7" s="7">
        <f t="shared" si="1"/>
        <v>16.999999999996263</v>
      </c>
      <c r="D7" s="4" t="s">
        <v>5</v>
      </c>
      <c r="E7" s="6">
        <f>QUARTILE(C2:C110,1)</f>
        <v>10.000000000003162</v>
      </c>
    </row>
    <row r="8" spans="1:5">
      <c r="A8" s="3">
        <v>0.3951736111111111</v>
      </c>
      <c r="B8" s="3">
        <f t="shared" si="0"/>
        <v>7.1759259259257524E-4</v>
      </c>
      <c r="C8" s="7">
        <f t="shared" si="1"/>
        <v>61.999999999998501</v>
      </c>
      <c r="D8" s="4" t="s">
        <v>6</v>
      </c>
      <c r="E8" s="6">
        <f>QUARTILE(C2:C110,2)</f>
        <v>16.999999999996263</v>
      </c>
    </row>
    <row r="9" spans="1:5">
      <c r="A9" s="3">
        <v>0.39589120370370368</v>
      </c>
      <c r="B9" s="3">
        <f t="shared" si="0"/>
        <v>1.7361111111119376E-4</v>
      </c>
      <c r="C9" s="7">
        <f t="shared" si="1"/>
        <v>15.000000000007141</v>
      </c>
      <c r="D9" s="4" t="s">
        <v>7</v>
      </c>
      <c r="E9" s="6">
        <f>QUARTILE(C2:C110,3)</f>
        <v>38.999999999996504</v>
      </c>
    </row>
    <row r="10" spans="1:5">
      <c r="A10" s="3">
        <v>0.39606481481481487</v>
      </c>
      <c r="B10" s="3">
        <f t="shared" si="0"/>
        <v>1.8518518518512161E-4</v>
      </c>
      <c r="C10" s="7">
        <f t="shared" si="1"/>
        <v>15.999999999994508</v>
      </c>
    </row>
    <row r="11" spans="1:5">
      <c r="A11" s="3">
        <v>0.39624999999999999</v>
      </c>
      <c r="B11" s="3">
        <f t="shared" si="0"/>
        <v>1.6203703703704386E-4</v>
      </c>
      <c r="C11" s="7">
        <f t="shared" si="1"/>
        <v>14.00000000000059</v>
      </c>
      <c r="D11" s="4" t="s">
        <v>8</v>
      </c>
      <c r="E11" s="6">
        <f>MAX(C2:C110)</f>
        <v>100.00000000000284</v>
      </c>
    </row>
    <row r="12" spans="1:5">
      <c r="A12" s="3">
        <v>0.39641203703703703</v>
      </c>
      <c r="B12" s="3">
        <f t="shared" si="0"/>
        <v>1.9675925925927151E-4</v>
      </c>
      <c r="C12" s="7">
        <f t="shared" si="1"/>
        <v>17.000000000001059</v>
      </c>
      <c r="D12" s="4" t="s">
        <v>9</v>
      </c>
      <c r="E12" s="6">
        <f>MIN(C3:C110)</f>
        <v>0.99999999999695888</v>
      </c>
    </row>
    <row r="13" spans="1:5">
      <c r="A13" s="3">
        <v>0.39660879629629631</v>
      </c>
      <c r="B13" s="3">
        <f t="shared" si="0"/>
        <v>1.8518518518512161E-4</v>
      </c>
      <c r="C13" s="7">
        <f t="shared" si="1"/>
        <v>15.999999999994508</v>
      </c>
    </row>
    <row r="14" spans="1:5">
      <c r="A14" s="3">
        <v>0.39679398148148143</v>
      </c>
      <c r="B14" s="3">
        <f t="shared" si="0"/>
        <v>1.1574074074077734E-4</v>
      </c>
      <c r="C14" s="7">
        <f t="shared" si="1"/>
        <v>10.000000000003162</v>
      </c>
    </row>
    <row r="15" spans="1:5">
      <c r="A15" s="3">
        <v>0.39690972222222221</v>
      </c>
      <c r="B15" s="3">
        <f t="shared" si="0"/>
        <v>8.9120370370371349E-4</v>
      </c>
      <c r="C15" s="7">
        <f t="shared" si="1"/>
        <v>77.000000000000853</v>
      </c>
      <c r="D15" s="4" t="s">
        <v>22</v>
      </c>
      <c r="E15" s="6">
        <f>GEOMEAN(C2:C110)</f>
        <v>17.252376306402724</v>
      </c>
    </row>
    <row r="16" spans="1:5">
      <c r="A16" s="3">
        <v>0.39780092592592592</v>
      </c>
      <c r="B16" s="3">
        <f t="shared" si="0"/>
        <v>9.2592592592644074E-5</v>
      </c>
      <c r="C16" s="7">
        <f t="shared" si="1"/>
        <v>8.000000000004448</v>
      </c>
      <c r="D16" s="4" t="s">
        <v>23</v>
      </c>
      <c r="E16" s="6">
        <f>MEDIAN(C2:C110)</f>
        <v>16.999999999996263</v>
      </c>
    </row>
    <row r="17" spans="1:5">
      <c r="A17" s="3">
        <v>0.39789351851851856</v>
      </c>
      <c r="B17" s="3">
        <f t="shared" si="0"/>
        <v>9.6064814814811328E-4</v>
      </c>
      <c r="C17" s="7">
        <f t="shared" si="1"/>
        <v>82.999999999996987</v>
      </c>
      <c r="D17" s="4" t="s">
        <v>24</v>
      </c>
      <c r="E17" s="6">
        <f>MODE(C2:C110)</f>
        <v>12.000000000001876</v>
      </c>
    </row>
    <row r="18" spans="1:5">
      <c r="A18" s="3">
        <v>0.39885416666666668</v>
      </c>
      <c r="B18" s="3">
        <f t="shared" si="0"/>
        <v>7.7546296296293615E-4</v>
      </c>
      <c r="C18" s="7">
        <f t="shared" si="1"/>
        <v>66.999999999997684</v>
      </c>
      <c r="D18" s="4" t="s">
        <v>25</v>
      </c>
      <c r="E18" s="6">
        <f>E11-E12</f>
        <v>99.000000000005883</v>
      </c>
    </row>
    <row r="19" spans="1:5">
      <c r="A19" s="3">
        <v>0.39962962962962961</v>
      </c>
      <c r="B19" s="3">
        <f t="shared" si="0"/>
        <v>2.7777777777776569E-4</v>
      </c>
      <c r="C19" s="7">
        <f t="shared" si="1"/>
        <v>23.999999999998956</v>
      </c>
      <c r="D19" s="4" t="s">
        <v>26</v>
      </c>
      <c r="E19" s="6">
        <f>VAR(C2:C110)</f>
        <v>549.55011892626032</v>
      </c>
    </row>
    <row r="20" spans="1:5">
      <c r="A20" s="3">
        <v>0.39990740740740738</v>
      </c>
      <c r="B20" s="3">
        <f t="shared" si="0"/>
        <v>3.4722222222283161E-5</v>
      </c>
      <c r="C20" s="7">
        <f t="shared" si="1"/>
        <v>3.0000000000052651</v>
      </c>
      <c r="D20" s="4" t="s">
        <v>27</v>
      </c>
      <c r="E20" s="6">
        <f>E5/E4</f>
        <v>0.90418644801259263</v>
      </c>
    </row>
    <row r="21" spans="1:5">
      <c r="A21" s="3">
        <v>0.39994212962962966</v>
      </c>
      <c r="B21" s="3">
        <f t="shared" si="0"/>
        <v>3.4722222222216548E-4</v>
      </c>
      <c r="C21" s="7">
        <f t="shared" si="1"/>
        <v>29.999999999995097</v>
      </c>
      <c r="E21" s="10"/>
    </row>
    <row r="22" spans="1:5">
      <c r="A22" s="3">
        <v>0.40028935185185183</v>
      </c>
      <c r="B22" s="3">
        <f t="shared" si="0"/>
        <v>3.4722222222283161E-5</v>
      </c>
      <c r="C22" s="7">
        <f t="shared" si="1"/>
        <v>3.0000000000052651</v>
      </c>
    </row>
    <row r="23" spans="1:5">
      <c r="A23" s="3">
        <v>0.40032407407407411</v>
      </c>
      <c r="B23" s="3">
        <f t="shared" si="0"/>
        <v>1.0416666666662744E-4</v>
      </c>
      <c r="C23" s="7">
        <f t="shared" si="1"/>
        <v>8.9999999999966107</v>
      </c>
    </row>
    <row r="24" spans="1:5">
      <c r="A24" s="3">
        <v>0.40042824074074074</v>
      </c>
      <c r="B24" s="3">
        <f t="shared" si="0"/>
        <v>9.2592592592644074E-5</v>
      </c>
      <c r="C24" s="7">
        <f t="shared" si="1"/>
        <v>8.000000000004448</v>
      </c>
    </row>
    <row r="25" spans="1:5">
      <c r="A25" s="3">
        <v>0.40052083333333338</v>
      </c>
      <c r="B25" s="3">
        <f t="shared" si="0"/>
        <v>2.3148148148144365E-4</v>
      </c>
      <c r="C25" s="7">
        <f t="shared" si="1"/>
        <v>19.999999999996732</v>
      </c>
    </row>
    <row r="26" spans="1:5">
      <c r="A26" s="3">
        <v>0.40075231481481483</v>
      </c>
      <c r="B26" s="3">
        <f t="shared" si="0"/>
        <v>1.5046296296294948E-4</v>
      </c>
      <c r="C26" s="7">
        <f t="shared" si="1"/>
        <v>12.999999999998835</v>
      </c>
    </row>
    <row r="27" spans="1:5">
      <c r="A27" s="3">
        <v>0.40090277777777777</v>
      </c>
      <c r="B27" s="3">
        <f t="shared" si="0"/>
        <v>1.96759259259216E-4</v>
      </c>
      <c r="C27" s="7">
        <f t="shared" si="1"/>
        <v>16.999999999996263</v>
      </c>
    </row>
    <row r="28" spans="1:5">
      <c r="A28" s="3">
        <v>0.40109953703703699</v>
      </c>
      <c r="B28" s="3">
        <f t="shared" si="0"/>
        <v>6.7129629629636423E-4</v>
      </c>
      <c r="C28" s="7">
        <f t="shared" si="1"/>
        <v>58.000000000005869</v>
      </c>
    </row>
    <row r="29" spans="1:5">
      <c r="A29" s="3">
        <v>0.40177083333333335</v>
      </c>
      <c r="B29" s="3">
        <f t="shared" si="0"/>
        <v>1.388888888889106E-4</v>
      </c>
      <c r="C29" s="7">
        <f t="shared" si="1"/>
        <v>12.000000000001876</v>
      </c>
    </row>
    <row r="30" spans="1:5">
      <c r="A30" s="3">
        <v>0.40190972222222227</v>
      </c>
      <c r="B30" s="3">
        <f t="shared" si="0"/>
        <v>2.8935185185186008E-4</v>
      </c>
      <c r="C30" s="7">
        <f t="shared" si="1"/>
        <v>25.000000000000711</v>
      </c>
    </row>
    <row r="31" spans="1:5">
      <c r="A31" s="3">
        <v>0.40219907407407413</v>
      </c>
      <c r="B31" s="3">
        <f t="shared" si="0"/>
        <v>2.3148148148144365E-4</v>
      </c>
      <c r="C31" s="7">
        <f t="shared" si="1"/>
        <v>19.999999999996732</v>
      </c>
    </row>
    <row r="32" spans="1:5">
      <c r="A32" s="3">
        <v>0.40243055555555557</v>
      </c>
      <c r="B32" s="3">
        <f>A33-A32</f>
        <v>1.1574074074074403E-3</v>
      </c>
      <c r="C32" s="7">
        <f t="shared" si="1"/>
        <v>100.00000000000284</v>
      </c>
    </row>
    <row r="33" spans="1:3">
      <c r="A33" s="3">
        <v>0.40358796296296301</v>
      </c>
      <c r="B33" s="3">
        <f t="shared" si="0"/>
        <v>1.7361111111108274E-4</v>
      </c>
      <c r="C33" s="7">
        <f t="shared" si="1"/>
        <v>14.999999999997549</v>
      </c>
    </row>
    <row r="34" spans="1:3">
      <c r="A34" s="3">
        <v>0.40376157407407409</v>
      </c>
      <c r="B34" s="3">
        <f t="shared" si="0"/>
        <v>4.9768518518517046E-4</v>
      </c>
      <c r="C34" s="7">
        <f t="shared" si="1"/>
        <v>42.999999999998728</v>
      </c>
    </row>
    <row r="35" spans="1:3">
      <c r="A35" s="3">
        <v>0.40425925925925926</v>
      </c>
      <c r="B35" s="3">
        <f t="shared" si="0"/>
        <v>1.6203703703704386E-4</v>
      </c>
      <c r="C35" s="7">
        <f t="shared" si="1"/>
        <v>14.00000000000059</v>
      </c>
    </row>
    <row r="36" spans="1:3">
      <c r="A36" s="3">
        <v>0.40442129629629631</v>
      </c>
      <c r="B36" s="3">
        <f t="shared" si="0"/>
        <v>8.1018518518494176E-5</v>
      </c>
      <c r="C36" s="7">
        <f t="shared" si="1"/>
        <v>6.9999999999978968</v>
      </c>
    </row>
    <row r="37" spans="1:3">
      <c r="A37" s="3">
        <v>0.4045023148148148</v>
      </c>
      <c r="B37" s="3">
        <f t="shared" si="0"/>
        <v>3.3564814814818211E-4</v>
      </c>
      <c r="C37" s="7">
        <f t="shared" si="1"/>
        <v>29.000000000002935</v>
      </c>
    </row>
    <row r="38" spans="1:3">
      <c r="A38" s="3">
        <v>0.40483796296296298</v>
      </c>
      <c r="B38" s="3">
        <f t="shared" si="0"/>
        <v>2.5462962962957691E-4</v>
      </c>
      <c r="C38" s="7">
        <f t="shared" si="1"/>
        <v>21.999999999995445</v>
      </c>
    </row>
    <row r="39" spans="1:3">
      <c r="A39" s="3">
        <v>0.40509259259259256</v>
      </c>
      <c r="B39" s="3">
        <f t="shared" si="0"/>
        <v>1.7361111111119376E-4</v>
      </c>
      <c r="C39" s="7">
        <f t="shared" si="1"/>
        <v>15.000000000007141</v>
      </c>
    </row>
    <row r="40" spans="1:3">
      <c r="A40" s="3">
        <v>0.40526620370370375</v>
      </c>
      <c r="B40" s="3">
        <f t="shared" si="0"/>
        <v>7.986111111110139E-4</v>
      </c>
      <c r="C40" s="7">
        <f t="shared" si="1"/>
        <v>68.999999999991601</v>
      </c>
    </row>
    <row r="41" spans="1:3">
      <c r="A41" s="3">
        <v>0.40606481481481477</v>
      </c>
      <c r="B41" s="3">
        <f t="shared" si="0"/>
        <v>1.8518518518523264E-4</v>
      </c>
      <c r="C41" s="7">
        <f t="shared" si="1"/>
        <v>16.0000000000041</v>
      </c>
    </row>
    <row r="42" spans="1:3">
      <c r="A42" s="3">
        <v>0.40625</v>
      </c>
      <c r="B42" s="3">
        <f t="shared" si="0"/>
        <v>1.388888888889106E-4</v>
      </c>
      <c r="C42" s="7">
        <f t="shared" si="1"/>
        <v>12.000000000001876</v>
      </c>
    </row>
    <row r="43" spans="1:3">
      <c r="A43" s="3">
        <v>0.40638888888888891</v>
      </c>
      <c r="B43" s="3">
        <f t="shared" si="0"/>
        <v>1.9675925925927151E-4</v>
      </c>
      <c r="C43" s="7">
        <f t="shared" si="1"/>
        <v>17.000000000001059</v>
      </c>
    </row>
    <row r="44" spans="1:3">
      <c r="A44" s="3">
        <v>0.40658564814814818</v>
      </c>
      <c r="B44" s="3">
        <f t="shared" si="0"/>
        <v>9.2592592592588563E-5</v>
      </c>
      <c r="C44" s="7">
        <f t="shared" si="1"/>
        <v>7.9999999999996518</v>
      </c>
    </row>
    <row r="45" spans="1:3">
      <c r="A45" s="3">
        <v>0.40667824074074077</v>
      </c>
      <c r="B45" s="3">
        <f t="shared" si="0"/>
        <v>9.2592592592533052E-5</v>
      </c>
      <c r="C45" s="7">
        <f t="shared" si="1"/>
        <v>7.9999999999948557</v>
      </c>
    </row>
    <row r="46" spans="1:3">
      <c r="A46" s="3">
        <v>0.4067708333333333</v>
      </c>
      <c r="B46" s="3">
        <f t="shared" si="0"/>
        <v>8.1018518518549687E-5</v>
      </c>
      <c r="C46" s="7">
        <f t="shared" si="1"/>
        <v>7.000000000002693</v>
      </c>
    </row>
    <row r="47" spans="1:3">
      <c r="A47" s="3">
        <v>0.40685185185185185</v>
      </c>
      <c r="B47" s="3">
        <f t="shared" si="0"/>
        <v>4.9768518518517046E-4</v>
      </c>
      <c r="C47" s="7">
        <f t="shared" si="1"/>
        <v>42.999999999998728</v>
      </c>
    </row>
    <row r="48" spans="1:3">
      <c r="A48" s="3">
        <v>0.40734953703703702</v>
      </c>
      <c r="B48" s="3">
        <f t="shared" si="0"/>
        <v>1.0532407407407018E-3</v>
      </c>
      <c r="C48" s="7">
        <f t="shared" si="1"/>
        <v>90.999999999996646</v>
      </c>
    </row>
    <row r="49" spans="1:3">
      <c r="A49" s="3">
        <v>0.40840277777777773</v>
      </c>
      <c r="B49" s="3">
        <f t="shared" si="0"/>
        <v>4.5138888888895945E-4</v>
      </c>
      <c r="C49" s="7">
        <f t="shared" si="1"/>
        <v>39.000000000006096</v>
      </c>
    </row>
    <row r="50" spans="1:3">
      <c r="A50" s="3">
        <v>0.40885416666666669</v>
      </c>
      <c r="B50" s="3">
        <f t="shared" si="0"/>
        <v>1.388888888889106E-4</v>
      </c>
      <c r="C50" s="7">
        <f t="shared" si="1"/>
        <v>12.000000000001876</v>
      </c>
    </row>
    <row r="51" spans="1:3">
      <c r="A51" s="3">
        <v>0.4089930555555556</v>
      </c>
      <c r="B51" s="3">
        <f t="shared" si="0"/>
        <v>1.8518518518512161E-4</v>
      </c>
      <c r="C51" s="7">
        <f t="shared" si="1"/>
        <v>15.999999999994508</v>
      </c>
    </row>
    <row r="52" spans="1:3">
      <c r="A52" s="3">
        <v>0.40917824074074072</v>
      </c>
      <c r="B52" s="3">
        <f t="shared" si="0"/>
        <v>1.0648148148148517E-3</v>
      </c>
      <c r="C52" s="7">
        <f t="shared" si="1"/>
        <v>92.000000000003183</v>
      </c>
    </row>
    <row r="53" spans="1:3">
      <c r="A53" s="3">
        <v>0.41024305555555557</v>
      </c>
      <c r="B53" s="3">
        <f t="shared" si="0"/>
        <v>3.2407407407403221E-4</v>
      </c>
      <c r="C53" s="7">
        <f t="shared" si="1"/>
        <v>27.999999999996383</v>
      </c>
    </row>
    <row r="54" spans="1:3">
      <c r="A54" s="3">
        <v>0.4105671296296296</v>
      </c>
      <c r="B54" s="3">
        <f t="shared" si="0"/>
        <v>1.0416666666673846E-4</v>
      </c>
      <c r="C54" s="7">
        <f t="shared" si="1"/>
        <v>9.000000000006203</v>
      </c>
    </row>
    <row r="55" spans="1:3">
      <c r="A55" s="3">
        <v>0.41067129629629634</v>
      </c>
      <c r="B55" s="3">
        <f t="shared" si="0"/>
        <v>9.2592592592533052E-5</v>
      </c>
      <c r="C55" s="7">
        <f t="shared" si="1"/>
        <v>7.9999999999948557</v>
      </c>
    </row>
    <row r="56" spans="1:3">
      <c r="A56" s="3">
        <v>0.41076388888888887</v>
      </c>
      <c r="B56" s="3">
        <f t="shared" si="0"/>
        <v>5.0925925925926485E-4</v>
      </c>
      <c r="C56" s="7">
        <f t="shared" si="1"/>
        <v>44.000000000000483</v>
      </c>
    </row>
    <row r="57" spans="1:3">
      <c r="A57" s="3">
        <v>0.41127314814814814</v>
      </c>
      <c r="B57" s="3">
        <f t="shared" si="0"/>
        <v>3.7037037037040976E-4</v>
      </c>
      <c r="C57" s="7">
        <f t="shared" si="1"/>
        <v>32.000000000003403</v>
      </c>
    </row>
    <row r="58" spans="1:3">
      <c r="A58" s="3">
        <v>0.41164351851851855</v>
      </c>
      <c r="B58" s="3">
        <f t="shared" si="0"/>
        <v>3.4722222222172139E-5</v>
      </c>
      <c r="C58" s="7">
        <f t="shared" si="1"/>
        <v>2.9999999999956728</v>
      </c>
    </row>
    <row r="59" spans="1:3">
      <c r="A59" s="3">
        <v>0.41167824074074072</v>
      </c>
      <c r="B59" s="3">
        <f t="shared" si="0"/>
        <v>1.8518518518523264E-4</v>
      </c>
      <c r="C59" s="7">
        <f t="shared" si="1"/>
        <v>16.0000000000041</v>
      </c>
    </row>
    <row r="60" spans="1:3">
      <c r="A60" s="3">
        <v>0.41186342592592595</v>
      </c>
      <c r="B60" s="3">
        <f t="shared" si="0"/>
        <v>4.7453703703698169E-4</v>
      </c>
      <c r="C60" s="7">
        <f t="shared" si="1"/>
        <v>40.999999999995218</v>
      </c>
    </row>
    <row r="61" spans="1:3">
      <c r="A61" s="3">
        <v>0.41233796296296293</v>
      </c>
      <c r="B61" s="3">
        <f t="shared" si="0"/>
        <v>3.4722222222283161E-5</v>
      </c>
      <c r="C61" s="7">
        <f t="shared" si="1"/>
        <v>3.0000000000052651</v>
      </c>
    </row>
    <row r="62" spans="1:3">
      <c r="A62" s="3">
        <v>0.41237268518518522</v>
      </c>
      <c r="B62" s="3">
        <f t="shared" si="0"/>
        <v>6.3657407407408106E-4</v>
      </c>
      <c r="C62" s="7">
        <f t="shared" si="1"/>
        <v>55.000000000000604</v>
      </c>
    </row>
    <row r="63" spans="1:3">
      <c r="A63" s="3">
        <v>0.4130092592592593</v>
      </c>
      <c r="B63" s="3">
        <f t="shared" si="0"/>
        <v>4.5138888888884843E-4</v>
      </c>
      <c r="C63" s="7">
        <f t="shared" si="1"/>
        <v>38.999999999996504</v>
      </c>
    </row>
    <row r="64" spans="1:3">
      <c r="A64" s="3">
        <v>0.41346064814814815</v>
      </c>
      <c r="B64" s="3">
        <f t="shared" si="0"/>
        <v>1.6203703703704386E-4</v>
      </c>
      <c r="C64" s="7">
        <f t="shared" si="1"/>
        <v>14.00000000000059</v>
      </c>
    </row>
    <row r="65" spans="1:3">
      <c r="A65" s="3">
        <v>0.41362268518518519</v>
      </c>
      <c r="B65" s="3">
        <f t="shared" si="0"/>
        <v>1.2731481481481621E-4</v>
      </c>
      <c r="C65" s="7">
        <f t="shared" si="1"/>
        <v>11.000000000000121</v>
      </c>
    </row>
    <row r="66" spans="1:3">
      <c r="A66" s="3">
        <v>0.41375000000000001</v>
      </c>
      <c r="B66" s="3">
        <f t="shared" si="0"/>
        <v>4.6296296296266526E-5</v>
      </c>
      <c r="C66" s="7">
        <f t="shared" si="1"/>
        <v>3.9999999999974278</v>
      </c>
    </row>
    <row r="67" spans="1:3">
      <c r="A67" s="3">
        <v>0.41379629629629627</v>
      </c>
      <c r="B67" s="3">
        <f t="shared" ref="B67:B110" si="2">A68-A67</f>
        <v>1.1574074074077734E-4</v>
      </c>
      <c r="C67" s="7">
        <f t="shared" ref="C67:C110" si="3">(A68-A67)*24*60*60</f>
        <v>10.000000000003162</v>
      </c>
    </row>
    <row r="68" spans="1:3">
      <c r="A68" s="3">
        <v>0.41391203703703705</v>
      </c>
      <c r="B68" s="3">
        <f t="shared" si="2"/>
        <v>1.1574074074038876E-5</v>
      </c>
      <c r="C68" s="7">
        <f t="shared" si="3"/>
        <v>0.99999999999695888</v>
      </c>
    </row>
    <row r="69" spans="1:3">
      <c r="A69" s="3">
        <v>0.41392361111111109</v>
      </c>
      <c r="B69" s="3">
        <f t="shared" si="2"/>
        <v>9.6064814814816879E-4</v>
      </c>
      <c r="C69" s="7">
        <f t="shared" si="3"/>
        <v>83.000000000001791</v>
      </c>
    </row>
    <row r="70" spans="1:3">
      <c r="A70" s="3">
        <v>0.41488425925925926</v>
      </c>
      <c r="B70" s="3">
        <f t="shared" si="2"/>
        <v>3.7037037037035425E-4</v>
      </c>
      <c r="C70" s="7">
        <f t="shared" si="3"/>
        <v>31.999999999998607</v>
      </c>
    </row>
    <row r="71" spans="1:3">
      <c r="A71" s="3">
        <v>0.41525462962962961</v>
      </c>
      <c r="B71" s="3">
        <f t="shared" si="2"/>
        <v>4.6296296296299833E-4</v>
      </c>
      <c r="C71" s="7">
        <f t="shared" si="3"/>
        <v>40.000000000003055</v>
      </c>
    </row>
    <row r="72" spans="1:3">
      <c r="A72" s="3">
        <v>0.41571759259259261</v>
      </c>
      <c r="B72" s="3">
        <f t="shared" si="2"/>
        <v>6.1342592592589229E-4</v>
      </c>
      <c r="C72" s="7">
        <f t="shared" si="3"/>
        <v>52.999999999997094</v>
      </c>
    </row>
    <row r="73" spans="1:3">
      <c r="A73" s="3">
        <v>0.4163310185185185</v>
      </c>
      <c r="B73" s="3">
        <f t="shared" si="2"/>
        <v>3.1249999999999334E-4</v>
      </c>
      <c r="C73" s="7">
        <f t="shared" si="3"/>
        <v>26.999999999999424</v>
      </c>
    </row>
    <row r="74" spans="1:3">
      <c r="A74" s="3">
        <v>0.4166435185185185</v>
      </c>
      <c r="B74" s="3">
        <f t="shared" si="2"/>
        <v>5.439814814814925E-4</v>
      </c>
      <c r="C74" s="7">
        <f t="shared" si="3"/>
        <v>47.000000000000952</v>
      </c>
    </row>
    <row r="75" spans="1:3">
      <c r="A75" s="3">
        <v>0.41718749999999999</v>
      </c>
      <c r="B75" s="3">
        <f t="shared" si="2"/>
        <v>2.083333333333659E-4</v>
      </c>
      <c r="C75" s="7">
        <f t="shared" si="3"/>
        <v>18.000000000002814</v>
      </c>
    </row>
    <row r="76" spans="1:3">
      <c r="A76" s="3">
        <v>0.41739583333333335</v>
      </c>
      <c r="B76" s="3">
        <f t="shared" si="2"/>
        <v>4.6296296296266526E-5</v>
      </c>
      <c r="C76" s="7">
        <f t="shared" si="3"/>
        <v>3.9999999999974278</v>
      </c>
    </row>
    <row r="77" spans="1:3">
      <c r="A77" s="3">
        <v>0.41744212962962962</v>
      </c>
      <c r="B77" s="3">
        <f t="shared" si="2"/>
        <v>8.1018518518494176E-5</v>
      </c>
      <c r="C77" s="7">
        <f t="shared" si="3"/>
        <v>6.9999999999978968</v>
      </c>
    </row>
    <row r="78" spans="1:3">
      <c r="A78" s="3">
        <v>0.41752314814814812</v>
      </c>
      <c r="B78" s="3">
        <f t="shared" si="2"/>
        <v>8.1018518518605198E-5</v>
      </c>
      <c r="C78" s="7">
        <f t="shared" si="3"/>
        <v>7.0000000000074891</v>
      </c>
    </row>
    <row r="79" spans="1:3">
      <c r="A79" s="3">
        <v>0.41760416666666672</v>
      </c>
      <c r="B79" s="3">
        <f t="shared" si="2"/>
        <v>1.96759259259216E-4</v>
      </c>
      <c r="C79" s="7">
        <f t="shared" si="3"/>
        <v>16.999999999996263</v>
      </c>
    </row>
    <row r="80" spans="1:3">
      <c r="A80" s="3">
        <v>0.41780092592592594</v>
      </c>
      <c r="B80" s="3">
        <f t="shared" si="2"/>
        <v>4.6296296296322037E-5</v>
      </c>
      <c r="C80" s="7">
        <f t="shared" si="3"/>
        <v>4.000000000002224</v>
      </c>
    </row>
    <row r="81" spans="1:3">
      <c r="A81" s="3">
        <v>0.41784722222222226</v>
      </c>
      <c r="B81" s="3">
        <f t="shared" si="2"/>
        <v>6.3657407407408106E-4</v>
      </c>
      <c r="C81" s="7">
        <f t="shared" si="3"/>
        <v>55.000000000000604</v>
      </c>
    </row>
    <row r="82" spans="1:3">
      <c r="A82" s="3">
        <v>0.41848379629629634</v>
      </c>
      <c r="B82" s="3">
        <f t="shared" si="2"/>
        <v>7.2916666666666963E-4</v>
      </c>
      <c r="C82" s="7">
        <f t="shared" si="3"/>
        <v>63.000000000000256</v>
      </c>
    </row>
    <row r="83" spans="1:3">
      <c r="A83" s="3">
        <v>0.41921296296296301</v>
      </c>
      <c r="B83" s="3">
        <f t="shared" si="2"/>
        <v>2.3148148148133263E-5</v>
      </c>
      <c r="C83" s="7">
        <f t="shared" si="3"/>
        <v>1.9999999999987139</v>
      </c>
    </row>
    <row r="84" spans="1:3">
      <c r="A84" s="3">
        <v>0.41923611111111114</v>
      </c>
      <c r="B84" s="3">
        <f t="shared" si="2"/>
        <v>1.8518518518512161E-4</v>
      </c>
      <c r="C84" s="7">
        <f t="shared" si="3"/>
        <v>15.999999999994508</v>
      </c>
    </row>
    <row r="85" spans="1:3">
      <c r="A85" s="3">
        <v>0.41942129629629626</v>
      </c>
      <c r="B85" s="3">
        <f t="shared" si="2"/>
        <v>2.5462962962968794E-4</v>
      </c>
      <c r="C85" s="7">
        <f t="shared" si="3"/>
        <v>22.000000000005038</v>
      </c>
    </row>
    <row r="86" spans="1:3">
      <c r="A86" s="3">
        <v>0.41967592592592595</v>
      </c>
      <c r="B86" s="3">
        <f t="shared" si="2"/>
        <v>2.5462962962957691E-4</v>
      </c>
      <c r="C86" s="7">
        <f t="shared" si="3"/>
        <v>21.999999999995445</v>
      </c>
    </row>
    <row r="87" spans="1:3">
      <c r="A87" s="3">
        <v>0.41993055555555553</v>
      </c>
      <c r="B87" s="3">
        <f t="shared" si="2"/>
        <v>4.6296296296322037E-5</v>
      </c>
      <c r="C87" s="7">
        <f t="shared" si="3"/>
        <v>4.000000000002224</v>
      </c>
    </row>
    <row r="88" spans="1:3">
      <c r="A88" s="3">
        <v>0.41997685185185185</v>
      </c>
      <c r="B88" s="3">
        <f t="shared" si="2"/>
        <v>4.7453703703709271E-4</v>
      </c>
      <c r="C88" s="7">
        <f t="shared" si="3"/>
        <v>41.00000000000481</v>
      </c>
    </row>
    <row r="89" spans="1:3">
      <c r="A89" s="3">
        <v>0.42045138888888894</v>
      </c>
      <c r="B89" s="3">
        <f t="shared" si="2"/>
        <v>2.6620370370361579E-4</v>
      </c>
      <c r="C89" s="7">
        <f t="shared" si="3"/>
        <v>22.999999999992404</v>
      </c>
    </row>
    <row r="90" spans="1:3">
      <c r="A90" s="3">
        <v>0.42071759259259256</v>
      </c>
      <c r="B90" s="3">
        <f t="shared" si="2"/>
        <v>1.9675925925932702E-4</v>
      </c>
      <c r="C90" s="7">
        <f t="shared" si="3"/>
        <v>17.000000000005855</v>
      </c>
    </row>
    <row r="91" spans="1:3">
      <c r="A91" s="3">
        <v>0.42091435185185189</v>
      </c>
      <c r="B91" s="3">
        <f t="shared" si="2"/>
        <v>2.4305555555553804E-4</v>
      </c>
      <c r="C91" s="7">
        <f t="shared" si="3"/>
        <v>20.999999999998487</v>
      </c>
    </row>
    <row r="92" spans="1:3">
      <c r="A92" s="3">
        <v>0.42115740740740742</v>
      </c>
      <c r="B92" s="3">
        <f t="shared" si="2"/>
        <v>1.2731481481481621E-4</v>
      </c>
      <c r="C92" s="7">
        <f t="shared" si="3"/>
        <v>11.000000000000121</v>
      </c>
    </row>
    <row r="93" spans="1:3">
      <c r="A93" s="3">
        <v>0.42128472222222224</v>
      </c>
      <c r="B93" s="3">
        <f t="shared" si="2"/>
        <v>4.6296296296294281E-4</v>
      </c>
      <c r="C93" s="7">
        <f t="shared" si="3"/>
        <v>39.999999999998259</v>
      </c>
    </row>
    <row r="94" spans="1:3">
      <c r="A94" s="3">
        <v>0.42174768518518518</v>
      </c>
      <c r="B94" s="3">
        <f t="shared" si="2"/>
        <v>2.1990740740740478E-4</v>
      </c>
      <c r="C94" s="7">
        <f t="shared" si="3"/>
        <v>18.999999999999773</v>
      </c>
    </row>
    <row r="95" spans="1:3">
      <c r="A95" s="3">
        <v>0.42196759259259259</v>
      </c>
      <c r="B95" s="3">
        <f t="shared" si="2"/>
        <v>8.217592592593137E-4</v>
      </c>
      <c r="C95" s="7">
        <f t="shared" si="3"/>
        <v>71.000000000004704</v>
      </c>
    </row>
    <row r="96" spans="1:3">
      <c r="A96" s="3">
        <v>0.4227893518518519</v>
      </c>
      <c r="B96" s="3">
        <f t="shared" si="2"/>
        <v>6.9444444444344278E-5</v>
      </c>
      <c r="C96" s="7">
        <f t="shared" si="3"/>
        <v>5.9999999999913456</v>
      </c>
    </row>
    <row r="97" spans="1:3">
      <c r="A97" s="3">
        <v>0.42285879629629625</v>
      </c>
      <c r="B97" s="3">
        <f t="shared" si="2"/>
        <v>1.388888888889106E-4</v>
      </c>
      <c r="C97" s="7">
        <f t="shared" si="3"/>
        <v>12.000000000001876</v>
      </c>
    </row>
    <row r="98" spans="1:3">
      <c r="A98" s="3">
        <v>0.42299768518518516</v>
      </c>
      <c r="B98" s="3">
        <f t="shared" si="2"/>
        <v>1.5046296296294948E-4</v>
      </c>
      <c r="C98" s="7">
        <f t="shared" si="3"/>
        <v>12.999999999998835</v>
      </c>
    </row>
    <row r="99" spans="1:3">
      <c r="A99" s="3">
        <v>0.42314814814814811</v>
      </c>
      <c r="B99" s="3">
        <f t="shared" si="2"/>
        <v>2.083333333333659E-4</v>
      </c>
      <c r="C99" s="7">
        <f t="shared" si="3"/>
        <v>18.000000000002814</v>
      </c>
    </row>
    <row r="100" spans="1:3">
      <c r="A100" s="3">
        <v>0.42335648148148147</v>
      </c>
      <c r="B100" s="3">
        <f t="shared" si="2"/>
        <v>5.7870370370360913E-5</v>
      </c>
      <c r="C100" s="7">
        <f t="shared" si="3"/>
        <v>4.9999999999991829</v>
      </c>
    </row>
    <row r="101" spans="1:3">
      <c r="A101" s="3">
        <v>0.42341435185185183</v>
      </c>
      <c r="B101" s="3">
        <f t="shared" si="2"/>
        <v>1.388888888889106E-4</v>
      </c>
      <c r="C101" s="7">
        <f t="shared" si="3"/>
        <v>12.000000000001876</v>
      </c>
    </row>
    <row r="102" spans="1:3">
      <c r="A102" s="3">
        <v>0.42355324074074074</v>
      </c>
      <c r="B102" s="3">
        <f t="shared" si="2"/>
        <v>2.7777777777776569E-4</v>
      </c>
      <c r="C102" s="7">
        <f t="shared" si="3"/>
        <v>23.999999999998956</v>
      </c>
    </row>
    <row r="103" spans="1:3">
      <c r="A103" s="3">
        <v>0.42383101851851851</v>
      </c>
      <c r="B103" s="3">
        <f t="shared" si="2"/>
        <v>2.777777777778212E-4</v>
      </c>
      <c r="C103" s="7">
        <f t="shared" si="3"/>
        <v>24.000000000003752</v>
      </c>
    </row>
    <row r="104" spans="1:3">
      <c r="A104" s="3">
        <v>0.42410879629629633</v>
      </c>
      <c r="B104" s="3">
        <f t="shared" si="2"/>
        <v>2.4305555555553804E-4</v>
      </c>
      <c r="C104" s="7">
        <f t="shared" si="3"/>
        <v>20.999999999998487</v>
      </c>
    </row>
    <row r="105" spans="1:3">
      <c r="A105" s="3">
        <v>0.42435185185185187</v>
      </c>
      <c r="B105" s="3">
        <f t="shared" si="2"/>
        <v>4.6296296296322037E-5</v>
      </c>
      <c r="C105" s="7">
        <f t="shared" si="3"/>
        <v>4.000000000002224</v>
      </c>
    </row>
    <row r="106" spans="1:3">
      <c r="A106" s="3">
        <v>0.42439814814814819</v>
      </c>
      <c r="B106" s="3">
        <f t="shared" si="2"/>
        <v>8.2175925925920268E-4</v>
      </c>
      <c r="C106" s="7">
        <f t="shared" si="3"/>
        <v>70.999999999995111</v>
      </c>
    </row>
    <row r="107" spans="1:3">
      <c r="A107" s="3">
        <v>0.42521990740740739</v>
      </c>
      <c r="B107" s="3">
        <f t="shared" si="2"/>
        <v>3.472222222222765E-5</v>
      </c>
      <c r="C107" s="7">
        <f t="shared" si="3"/>
        <v>3.000000000000469</v>
      </c>
    </row>
    <row r="108" spans="1:3">
      <c r="A108" s="3">
        <v>0.42525462962962962</v>
      </c>
      <c r="B108" s="3">
        <f t="shared" si="2"/>
        <v>9.0277777777780788E-4</v>
      </c>
      <c r="C108" s="7">
        <f t="shared" si="3"/>
        <v>78.000000000002601</v>
      </c>
    </row>
    <row r="109" spans="1:3">
      <c r="A109" s="3">
        <v>0.42615740740740743</v>
      </c>
      <c r="B109" s="3">
        <f t="shared" si="2"/>
        <v>1.96759259259216E-4</v>
      </c>
      <c r="C109" s="7">
        <f t="shared" si="3"/>
        <v>16.999999999996263</v>
      </c>
    </row>
    <row r="110" spans="1:3">
      <c r="A110" s="3">
        <v>0.42635416666666665</v>
      </c>
      <c r="B110" s="3">
        <f t="shared" si="2"/>
        <v>1.6203703703709937E-4</v>
      </c>
      <c r="C110" s="7">
        <f t="shared" si="3"/>
        <v>14.000000000005386</v>
      </c>
    </row>
    <row r="111" spans="1:3">
      <c r="A111" s="3">
        <v>0.42651620370370374</v>
      </c>
      <c r="B11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E7FE-CF41-4A0E-9725-6F27E88BE87C}">
  <dimension ref="A1:D11"/>
  <sheetViews>
    <sheetView workbookViewId="0">
      <selection activeCell="B16" sqref="B16"/>
    </sheetView>
  </sheetViews>
  <sheetFormatPr defaultColWidth="26.6640625" defaultRowHeight="14.4"/>
  <cols>
    <col min="1" max="16384" width="26.6640625" style="1"/>
  </cols>
  <sheetData>
    <row r="1" spans="1:4" s="2" customFormat="1">
      <c r="A1" s="2" t="s">
        <v>10</v>
      </c>
      <c r="B1" s="2" t="s">
        <v>11</v>
      </c>
    </row>
    <row r="2" spans="1:4">
      <c r="A2" s="1" t="s">
        <v>12</v>
      </c>
      <c r="B2" s="1">
        <v>28</v>
      </c>
    </row>
    <row r="3" spans="1:4">
      <c r="A3" s="8" t="s">
        <v>21</v>
      </c>
      <c r="B3" s="1">
        <v>37</v>
      </c>
    </row>
    <row r="4" spans="1:4">
      <c r="A4" s="1" t="s">
        <v>13</v>
      </c>
      <c r="B4" s="1">
        <v>15</v>
      </c>
      <c r="D4" s="9"/>
    </row>
    <row r="5" spans="1:4">
      <c r="A5" s="1" t="s">
        <v>14</v>
      </c>
      <c r="B5" s="1">
        <v>5</v>
      </c>
    </row>
    <row r="6" spans="1:4">
      <c r="A6" s="1" t="s">
        <v>15</v>
      </c>
      <c r="B6" s="1">
        <v>7</v>
      </c>
    </row>
    <row r="7" spans="1:4">
      <c r="A7" s="1" t="s">
        <v>16</v>
      </c>
      <c r="B7" s="1">
        <v>5</v>
      </c>
    </row>
    <row r="8" spans="1:4">
      <c r="A8" s="1" t="s">
        <v>17</v>
      </c>
      <c r="B8" s="1">
        <v>4</v>
      </c>
    </row>
    <row r="9" spans="1:4">
      <c r="A9" s="1" t="s">
        <v>18</v>
      </c>
      <c r="B9" s="1">
        <v>4</v>
      </c>
    </row>
    <row r="10" spans="1:4">
      <c r="A10" s="1" t="s">
        <v>19</v>
      </c>
      <c r="B10" s="1">
        <v>2</v>
      </c>
    </row>
    <row r="11" spans="1:4">
      <c r="A11" s="1" t="s">
        <v>20</v>
      </c>
      <c r="B11" s="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ED9B-F64C-42B4-B24F-DB517FBA36D1}">
  <dimension ref="A1:E15"/>
  <sheetViews>
    <sheetView tabSelected="1" workbookViewId="0">
      <selection activeCell="C9" sqref="C9"/>
    </sheetView>
  </sheetViews>
  <sheetFormatPr defaultColWidth="24.109375" defaultRowHeight="14.4"/>
  <cols>
    <col min="1" max="16384" width="24.109375" style="1"/>
  </cols>
  <sheetData>
    <row r="1" spans="1:5">
      <c r="A1" s="2" t="s">
        <v>10</v>
      </c>
      <c r="B1" s="2" t="s">
        <v>28</v>
      </c>
      <c r="C1" s="2" t="s">
        <v>30</v>
      </c>
      <c r="D1" s="2" t="s">
        <v>31</v>
      </c>
      <c r="E1" s="2" t="s">
        <v>33</v>
      </c>
    </row>
    <row r="2" spans="1:5">
      <c r="A2" s="1" t="s">
        <v>35</v>
      </c>
      <c r="B2" s="1">
        <v>28</v>
      </c>
      <c r="C2" s="1">
        <f>GAMMADIST(10,1,25.93,1)</f>
        <v>0.31999401745655115</v>
      </c>
      <c r="D2" s="1">
        <f>110*C2</f>
        <v>35.199341920220625</v>
      </c>
      <c r="E2" s="1">
        <f>((B2-D2)^2)/D2</f>
        <v>1.4724855993535328</v>
      </c>
    </row>
    <row r="3" spans="1:5">
      <c r="A3" s="8" t="s">
        <v>36</v>
      </c>
      <c r="B3" s="1">
        <v>37</v>
      </c>
      <c r="C3" s="1">
        <f>GAMMADIST(20,1,25.93,1)-GAMMADIST(10,1,25.93,1)</f>
        <v>0.21759784624856754</v>
      </c>
      <c r="D3" s="1">
        <f t="shared" ref="D3:D8" si="0">110*C3</f>
        <v>23.93576308734243</v>
      </c>
      <c r="E3" s="1">
        <f t="shared" ref="E3:E8" si="1">((B3-D3)^2)/D3</f>
        <v>7.1305136789350811</v>
      </c>
    </row>
    <row r="4" spans="1:5">
      <c r="A4" s="1" t="s">
        <v>37</v>
      </c>
      <c r="B4" s="1">
        <v>15</v>
      </c>
      <c r="C4" s="1">
        <f>GAMMADIST(30,1,25.93,1)-GAMMADIST(20,1,25.93,1)</f>
        <v>0.14796783723759566</v>
      </c>
      <c r="D4" s="1">
        <f t="shared" si="0"/>
        <v>16.276462096135521</v>
      </c>
      <c r="E4" s="1">
        <f t="shared" si="1"/>
        <v>0.10010501503625549</v>
      </c>
    </row>
    <row r="5" spans="1:5">
      <c r="A5" s="1" t="s">
        <v>38</v>
      </c>
      <c r="B5" s="1">
        <v>5</v>
      </c>
      <c r="C5" s="1">
        <f>GAMMADIST(40,1,25.93,1)-GAMMADIST(30,1,25.93,1)</f>
        <v>0.1006190145455802</v>
      </c>
      <c r="D5" s="1">
        <f t="shared" si="0"/>
        <v>11.068091600013823</v>
      </c>
      <c r="E5" s="1">
        <f t="shared" si="1"/>
        <v>3.3268369107202118</v>
      </c>
    </row>
    <row r="6" spans="1:5">
      <c r="A6" s="1" t="s">
        <v>39</v>
      </c>
      <c r="B6" s="1">
        <v>7</v>
      </c>
      <c r="C6" s="1">
        <f>GAMMADIST(50,1,25.93,1)-GAMMADIST(40,1,25.93,1)</f>
        <v>6.8421531848620876E-2</v>
      </c>
      <c r="D6" s="1">
        <f t="shared" si="0"/>
        <v>7.5263685033482961</v>
      </c>
      <c r="E6" s="1">
        <f t="shared" si="1"/>
        <v>3.6812415070278097E-2</v>
      </c>
    </row>
    <row r="7" spans="1:5">
      <c r="A7" s="1" t="s">
        <v>40</v>
      </c>
      <c r="B7" s="1">
        <v>5</v>
      </c>
      <c r="C7" s="1">
        <f>GAMMADIST(60,1,25.93,1)-GAMMADIST(50,1,25.93,1)</f>
        <v>4.6527050991849284E-2</v>
      </c>
      <c r="D7" s="1">
        <f t="shared" si="0"/>
        <v>5.1179756091034214</v>
      </c>
      <c r="E7" s="1">
        <f t="shared" si="1"/>
        <v>2.7194823512966138E-3</v>
      </c>
    </row>
    <row r="8" spans="1:5">
      <c r="A8" s="1" t="s">
        <v>41</v>
      </c>
      <c r="B8" s="1">
        <v>13</v>
      </c>
      <c r="C8" s="1">
        <f>1-GAMMADIST(60,1,25.93,1)</f>
        <v>9.8872701671235297E-2</v>
      </c>
      <c r="D8" s="1">
        <f t="shared" si="0"/>
        <v>10.875997183835883</v>
      </c>
      <c r="E8" s="1">
        <f t="shared" si="1"/>
        <v>0.41480223714824149</v>
      </c>
    </row>
    <row r="10" spans="1:5">
      <c r="A10" s="2" t="s">
        <v>42</v>
      </c>
      <c r="B10" s="1">
        <f>SUM(B2:B8)</f>
        <v>110</v>
      </c>
    </row>
    <row r="11" spans="1:5">
      <c r="E11" s="2" t="s">
        <v>34</v>
      </c>
    </row>
    <row r="12" spans="1:5">
      <c r="C12" s="1">
        <f>SUM(C2:C10)</f>
        <v>1</v>
      </c>
      <c r="D12" s="1">
        <f>SUM(D2:D10)</f>
        <v>110</v>
      </c>
      <c r="E12" s="12">
        <f>SUM(E2:E8)</f>
        <v>12.4842753386149</v>
      </c>
    </row>
    <row r="14" spans="1:5">
      <c r="A14" s="2" t="s">
        <v>29</v>
      </c>
      <c r="B14" s="1">
        <f>SUM(B2:B10)</f>
        <v>220</v>
      </c>
    </row>
    <row r="15" spans="1:5">
      <c r="A15" s="11" t="s">
        <v>32</v>
      </c>
      <c r="B15" s="1">
        <v>25.93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Clock_times_mean</vt:lpstr>
      <vt:lpstr>frequency table</vt:lpstr>
      <vt:lpstr>Project_Part_2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Rudresh, Chirag Hebbal</cp:lastModifiedBy>
  <dcterms:created xsi:type="dcterms:W3CDTF">2015-06-05T18:17:20Z</dcterms:created>
  <dcterms:modified xsi:type="dcterms:W3CDTF">2023-11-28T02:33:54Z</dcterms:modified>
</cp:coreProperties>
</file>