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hs/Library/Mobile Documents/com~apple~CloudDocs/UON/MSDS/"/>
    </mc:Choice>
  </mc:AlternateContent>
  <xr:revisionPtr revIDLastSave="0" documentId="13_ncr:1_{728D2E2A-2311-4E42-A7AD-68B5D78A2640}" xr6:coauthVersionLast="47" xr6:coauthVersionMax="47" xr10:uidLastSave="{00000000-0000-0000-0000-000000000000}"/>
  <bookViews>
    <workbookView xWindow="0" yWindow="500" windowWidth="28800" windowHeight="16100" activeTab="3" xr2:uid="{52BA4D6F-3647-E44F-B25D-DE8E1EC260E4}"/>
  </bookViews>
  <sheets>
    <sheet name="Goal programing (2)" sheetId="10" r:id="rId1"/>
    <sheet name="Goal programing" sheetId="9" r:id="rId2"/>
    <sheet name="Answer Report 1" sheetId="11" r:id="rId3"/>
    <sheet name="Sensitivity Report 1" sheetId="12" r:id="rId4"/>
    <sheet name="1" sheetId="2" r:id="rId5"/>
    <sheet name="2" sheetId="8" r:id="rId6"/>
    <sheet name="all scenarios" sheetId="7" r:id="rId7"/>
  </sheets>
  <definedNames>
    <definedName name="solver_adj" localSheetId="4" hidden="1">'1'!$C$3:$J$3</definedName>
    <definedName name="solver_adj" localSheetId="5" hidden="1">'2'!$C$3:$J$3</definedName>
    <definedName name="solver_adj" localSheetId="6" hidden="1">'all scenarios'!$C$3:$V$3</definedName>
    <definedName name="solver_adj" localSheetId="1" hidden="1">'Goal programing'!$C$3:$J$3,'Goal programing'!$F$19:$G$19</definedName>
    <definedName name="solver_adj" localSheetId="0" hidden="1">'Goal programing (2)'!$C$3:$J$3,'Goal programing (2)'!$F$16:$I$16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0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0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ng" localSheetId="0" hidden="1">2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0" hidden="1">2147483647</definedName>
    <definedName name="solver_lhs1" localSheetId="4" hidden="1">'1'!$K$7:$K$9</definedName>
    <definedName name="solver_lhs1" localSheetId="5" hidden="1">'2'!$C$3:$J$3</definedName>
    <definedName name="solver_lhs1" localSheetId="6" hidden="1">'all scenarios'!$W$7:$W$9</definedName>
    <definedName name="solver_lhs1" localSheetId="1" hidden="1">'Goal programing'!$C$3:$J$3</definedName>
    <definedName name="solver_lhs1" localSheetId="0" hidden="1">'Goal programing (2)'!$C$3:$J$3</definedName>
    <definedName name="solver_lhs2" localSheetId="4" hidden="1">'1'!$K$7:$K$9</definedName>
    <definedName name="solver_lhs2" localSheetId="5" hidden="1">'2'!$K$7:$K$9</definedName>
    <definedName name="solver_lhs2" localSheetId="1" hidden="1">'Goal programing'!$J$20</definedName>
    <definedName name="solver_lhs2" localSheetId="0" hidden="1">'Goal programing (2)'!$J$17</definedName>
    <definedName name="solver_lhs3" localSheetId="1" hidden="1">'Goal programing'!$K$7:$K$9</definedName>
    <definedName name="solver_lhs3" localSheetId="0" hidden="1">'Goal programing (2)'!$J$18</definedName>
    <definedName name="solver_lhs4" localSheetId="0" hidden="1">'Goal programing (2)'!$J$20</definedName>
    <definedName name="solver_lhs5" localSheetId="0" hidden="1">'Goal programing (2)'!$K$7:$K$9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1" hidden="1">1</definedName>
    <definedName name="solver_lin" localSheetId="0" hidden="1">1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0" hidden="1">2147483647</definedName>
    <definedName name="solver_num" localSheetId="4" hidden="1">1</definedName>
    <definedName name="solver_num" localSheetId="5" hidden="1">2</definedName>
    <definedName name="solver_num" localSheetId="6" hidden="1">1</definedName>
    <definedName name="solver_num" localSheetId="1" hidden="1">3</definedName>
    <definedName name="solver_num" localSheetId="0" hidden="1">5</definedName>
    <definedName name="solver_opt" localSheetId="4" hidden="1">'1'!$K$4</definedName>
    <definedName name="solver_opt" localSheetId="5" hidden="1">'2'!$K$4</definedName>
    <definedName name="solver_opt" localSheetId="6" hidden="1">'all scenarios'!$W$4</definedName>
    <definedName name="solver_opt" localSheetId="1" hidden="1">'Goal programing'!$C$20</definedName>
    <definedName name="solver_opt" localSheetId="0" hidden="1">'Goal programing (2)'!$I$16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0" hidden="1">1</definedName>
    <definedName name="solver_rel1" localSheetId="4" hidden="1">3</definedName>
    <definedName name="solver_rel1" localSheetId="5" hidden="1">4</definedName>
    <definedName name="solver_rel1" localSheetId="6" hidden="1">3</definedName>
    <definedName name="solver_rel1" localSheetId="1" hidden="1">4</definedName>
    <definedName name="solver_rel1" localSheetId="0" hidden="1">4</definedName>
    <definedName name="solver_rel2" localSheetId="4" hidden="1">3</definedName>
    <definedName name="solver_rel2" localSheetId="5" hidden="1">3</definedName>
    <definedName name="solver_rel2" localSheetId="1" hidden="1">1</definedName>
    <definedName name="solver_rel2" localSheetId="0" hidden="1">2</definedName>
    <definedName name="solver_rel3" localSheetId="1" hidden="1">2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hs1" localSheetId="4" hidden="1">'1'!$M$7:$M$9</definedName>
    <definedName name="solver_rhs1" localSheetId="5" hidden="1">"integer"</definedName>
    <definedName name="solver_rhs1" localSheetId="6" hidden="1">'all scenarios'!$Y$7:$Y$9</definedName>
    <definedName name="solver_rhs1" localSheetId="1" hidden="1">"integer"</definedName>
    <definedName name="solver_rhs1" localSheetId="0" hidden="1">"integer"</definedName>
    <definedName name="solver_rhs2" localSheetId="4" hidden="1">'1'!$M$7:$M$9</definedName>
    <definedName name="solver_rhs2" localSheetId="5" hidden="1">'2'!$M$7:$M$9</definedName>
    <definedName name="solver_rhs2" localSheetId="1" hidden="1">'Goal programing'!$L$20</definedName>
    <definedName name="solver_rhs2" localSheetId="0" hidden="1">'Goal programing (2)'!$L$17</definedName>
    <definedName name="solver_rhs3" localSheetId="1" hidden="1">'Goal programing'!$M$7:$M$9</definedName>
    <definedName name="solver_rhs3" localSheetId="0" hidden="1">'Goal programing (2)'!$L$18</definedName>
    <definedName name="solver_rhs4" localSheetId="0" hidden="1">'Goal programing (2)'!$L$20</definedName>
    <definedName name="solver_rhs5" localSheetId="0" hidden="1">'Goal programing (2)'!$M$7:$M$9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0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0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0" hidden="1">0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0" l="1"/>
  <c r="C17" i="10"/>
  <c r="K11" i="10"/>
  <c r="E17" i="10" s="1"/>
  <c r="K9" i="10"/>
  <c r="N9" i="10" s="1"/>
  <c r="K8" i="10"/>
  <c r="N8" i="10" s="1"/>
  <c r="K7" i="10"/>
  <c r="N7" i="10" s="1"/>
  <c r="K4" i="10"/>
  <c r="E18" i="10" s="1"/>
  <c r="J18" i="10" s="1"/>
  <c r="K4" i="2"/>
  <c r="C20" i="9"/>
  <c r="K11" i="9"/>
  <c r="E20" i="9" s="1"/>
  <c r="J20" i="9" s="1"/>
  <c r="K11" i="2"/>
  <c r="K9" i="9"/>
  <c r="K8" i="9"/>
  <c r="K7" i="9"/>
  <c r="K4" i="9"/>
  <c r="K9" i="8"/>
  <c r="K8" i="8"/>
  <c r="K7" i="8"/>
  <c r="K4" i="8"/>
  <c r="W8" i="7"/>
  <c r="W9" i="7"/>
  <c r="W7" i="7"/>
  <c r="W4" i="7"/>
  <c r="K8" i="2"/>
  <c r="K9" i="2"/>
  <c r="K7" i="2"/>
  <c r="J17" i="10" l="1"/>
</calcChain>
</file>

<file path=xl/sharedStrings.xml><?xml version="1.0" encoding="utf-8"?>
<sst xmlns="http://schemas.openxmlformats.org/spreadsheetml/2006/main" count="255" uniqueCount="118">
  <si>
    <t>Objective</t>
  </si>
  <si>
    <t>Constraints</t>
  </si>
  <si>
    <t>&gt;=</t>
  </si>
  <si>
    <t>Possible ways to cut</t>
  </si>
  <si>
    <t>X1</t>
  </si>
  <si>
    <t>X2</t>
  </si>
  <si>
    <t>X3</t>
  </si>
  <si>
    <t>X4</t>
  </si>
  <si>
    <t>X5</t>
  </si>
  <si>
    <t>X6</t>
  </si>
  <si>
    <t>X7</t>
  </si>
  <si>
    <t>Cost</t>
  </si>
  <si>
    <t>4ft</t>
  </si>
  <si>
    <t>9ft</t>
  </si>
  <si>
    <t>12ft</t>
  </si>
  <si>
    <t>wastage</t>
  </si>
  <si>
    <t>1 feet 650 rolls</t>
  </si>
  <si>
    <t>3 feet 155 rolls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</si>
  <si>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</si>
  <si>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</si>
  <si>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</si>
  <si>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</si>
  <si>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</si>
  <si>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</si>
  <si>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</si>
  <si>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</si>
  <si>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</si>
  <si>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</si>
  <si>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</si>
  <si>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</si>
  <si>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</si>
  <si>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Total wastage</t>
  </si>
  <si>
    <t>Rank 1 obj</t>
  </si>
  <si>
    <t>d1-</t>
  </si>
  <si>
    <t>d1+</t>
  </si>
  <si>
    <t>rank 1</t>
  </si>
  <si>
    <t>&lt;=</t>
  </si>
  <si>
    <t>Wastage in feet</t>
  </si>
  <si>
    <t>4ft demand</t>
  </si>
  <si>
    <t>9ft demand</t>
  </si>
  <si>
    <t>12ft demand</t>
  </si>
  <si>
    <t>Cost in pounds</t>
  </si>
  <si>
    <t>650 rolls  of 1ft</t>
  </si>
  <si>
    <t>155 rolls of 3ft</t>
  </si>
  <si>
    <t>=</t>
  </si>
  <si>
    <t>Keeping wastage of 1115 constant</t>
  </si>
  <si>
    <t>Fix rank 1</t>
  </si>
  <si>
    <t>d2-</t>
  </si>
  <si>
    <t>d2+</t>
  </si>
  <si>
    <t>rank 2</t>
  </si>
  <si>
    <t>R1C1</t>
  </si>
  <si>
    <t>R1C2</t>
  </si>
  <si>
    <t>R1C3</t>
  </si>
  <si>
    <t>R2C1</t>
  </si>
  <si>
    <t>R2C2</t>
  </si>
  <si>
    <t>R2C3</t>
  </si>
  <si>
    <t>R2C4</t>
  </si>
  <si>
    <t>R2C5</t>
  </si>
  <si>
    <t>Over Production</t>
  </si>
  <si>
    <t>Microsoft Excel 16.67 Answer Report</t>
  </si>
  <si>
    <t>Worksheet: [Coursework1.xlsx]1</t>
  </si>
  <si>
    <t>Report Created: 13/12/22 6:46:13 PM</t>
  </si>
  <si>
    <t>Result: Solver found a solution.  All constraints and optimality conditions are satisfied.</t>
  </si>
  <si>
    <t>Solver Engine</t>
  </si>
  <si>
    <t>Engine: Simplex LP</t>
  </si>
  <si>
    <t>Solution Time: 426.344 Seconds.</t>
  </si>
  <si>
    <t>Iterations: 5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</si>
  <si>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</si>
  <si>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</si>
  <si>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</si>
  <si>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</si>
  <si>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</si>
  <si>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</si>
  <si>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</si>
  <si>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</si>
  <si>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</si>
  <si>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</si>
  <si>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</si>
  <si>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</si>
  <si>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</si>
  <si>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</si>
  <si>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$K$4</t>
  </si>
  <si>
    <t>$C$3</t>
  </si>
  <si>
    <t>Objective R1C1</t>
  </si>
  <si>
    <t>Contin</t>
  </si>
  <si>
    <t>$D$3</t>
  </si>
  <si>
    <t>Objective R1C2</t>
  </si>
  <si>
    <t>$E$3</t>
  </si>
  <si>
    <t>Objective R1C3</t>
  </si>
  <si>
    <t>$F$3</t>
  </si>
  <si>
    <t>Objective R2C1</t>
  </si>
  <si>
    <t>$G$3</t>
  </si>
  <si>
    <t>Objective R2C2</t>
  </si>
  <si>
    <t>$H$3</t>
  </si>
  <si>
    <t>Objective R2C3</t>
  </si>
  <si>
    <t>$I$3</t>
  </si>
  <si>
    <t>Objective R2C4</t>
  </si>
  <si>
    <t>$J$3</t>
  </si>
  <si>
    <t>Objective R2C5</t>
  </si>
  <si>
    <t>$K$7</t>
  </si>
  <si>
    <t>$K$7&gt;=$M$7</t>
  </si>
  <si>
    <t>Binding</t>
  </si>
  <si>
    <t>$K$8</t>
  </si>
  <si>
    <t>$K$8&gt;=$M$8</t>
  </si>
  <si>
    <t>$K$9</t>
  </si>
  <si>
    <t>$K$9&gt;=$M$9</t>
  </si>
  <si>
    <t>Microsoft Excel 16.67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</si>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</sst>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7" borderId="0" xfId="0" applyFill="1"/>
    <xf numFmtId="0" fontId="4" fillId="6" borderId="0" xfId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4" fillId="8" borderId="0" xfId="1" applyFill="1"/>
    <xf numFmtId="0" fontId="0" fillId="3" borderId="1" xfId="0" applyFill="1" applyBorder="1"/>
    <xf numFmtId="0" fontId="1" fillId="9" borderId="2" xfId="0" applyFont="1" applyFill="1" applyBorder="1"/>
    <xf numFmtId="0" fontId="1" fillId="9" borderId="3" xfId="0" applyFont="1" applyFill="1" applyBorder="1"/>
    <xf numFmtId="0" fontId="0" fillId="0" borderId="3" xfId="0" applyBorder="1"/>
    <xf numFmtId="0" fontId="0" fillId="0" borderId="4" xfId="0" applyBorder="1"/>
    <xf numFmtId="0" fontId="1" fillId="9" borderId="5" xfId="0" applyFont="1" applyFill="1" applyBorder="1"/>
    <xf numFmtId="0" fontId="0" fillId="0" borderId="6" xfId="0" applyBorder="1"/>
    <xf numFmtId="0" fontId="1" fillId="0" borderId="6" xfId="0" applyFont="1" applyBorder="1"/>
    <xf numFmtId="0" fontId="1" fillId="9" borderId="7" xfId="0" applyFont="1" applyFill="1" applyBorder="1"/>
    <xf numFmtId="0" fontId="0" fillId="7" borderId="8" xfId="0" applyFill="1" applyBorder="1"/>
    <xf numFmtId="0" fontId="0" fillId="0" borderId="8" xfId="0" applyBorder="1"/>
    <xf numFmtId="0" fontId="0" fillId="0" borderId="9" xfId="0" applyBorder="1"/>
    <xf numFmtId="0" fontId="1" fillId="3" borderId="1" xfId="0" applyFont="1" applyFill="1" applyBorder="1"/>
    <xf numFmtId="0" fontId="0" fillId="4" borderId="8" xfId="0" applyFill="1" applyBorder="1"/>
    <xf numFmtId="0" fontId="1" fillId="10" borderId="5" xfId="0" applyFont="1" applyFill="1" applyBorder="1"/>
    <xf numFmtId="0" fontId="1" fillId="10" borderId="2" xfId="0" applyFont="1" applyFill="1" applyBorder="1"/>
    <xf numFmtId="0" fontId="1" fillId="10" borderId="7" xfId="0" applyFont="1" applyFill="1" applyBorder="1"/>
    <xf numFmtId="0" fontId="0" fillId="0" borderId="13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2">
    <cellStyle name="60% - Accent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75340</xdr:rowOff>
    </xdr:from>
    <xdr:to>
      <xdr:col>12</xdr:col>
      <xdr:colOff>64577</xdr:colOff>
      <xdr:row>4</xdr:row>
      <xdr:rowOff>161441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4642813-AED0-95ED-7B08-CAB8E5E43932}"/>
            </a:ext>
          </a:extLst>
        </xdr:cNvPr>
        <xdr:cNvSpPr/>
      </xdr:nvSpPr>
      <xdr:spPr>
        <a:xfrm>
          <a:off x="10052374" y="495086"/>
          <a:ext cx="893305" cy="49508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Minimum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cost</a:t>
          </a:r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387458</xdr:colOff>
      <xdr:row>11</xdr:row>
      <xdr:rowOff>43051</xdr:rowOff>
    </xdr:from>
    <xdr:to>
      <xdr:col>5</xdr:col>
      <xdr:colOff>452035</xdr:colOff>
      <xdr:row>12</xdr:row>
      <xdr:rowOff>182966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7A2AD1F-9009-F943-921D-BEAB095C1BC9}"/>
            </a:ext>
          </a:extLst>
        </xdr:cNvPr>
        <xdr:cNvSpPr/>
      </xdr:nvSpPr>
      <xdr:spPr>
        <a:xfrm>
          <a:off x="4434238" y="2292458"/>
          <a:ext cx="893305" cy="344406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Wastage</a:t>
          </a:r>
        </a:p>
      </xdr:txBody>
    </xdr:sp>
    <xdr:clientData/>
  </xdr:twoCellAnchor>
  <xdr:twoCellAnchor>
    <xdr:from>
      <xdr:col>5</xdr:col>
      <xdr:colOff>452035</xdr:colOff>
      <xdr:row>11</xdr:row>
      <xdr:rowOff>118390</xdr:rowOff>
    </xdr:from>
    <xdr:to>
      <xdr:col>5</xdr:col>
      <xdr:colOff>807204</xdr:colOff>
      <xdr:row>12</xdr:row>
      <xdr:rowOff>10763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50E46A9-8D76-B3A8-BBC5-723B61F334CF}"/>
            </a:ext>
          </a:extLst>
        </xdr:cNvPr>
        <xdr:cNvCxnSpPr>
          <a:stCxn id="4" idx="3"/>
        </xdr:cNvCxnSpPr>
      </xdr:nvCxnSpPr>
      <xdr:spPr>
        <a:xfrm flipV="1">
          <a:off x="5327543" y="2367797"/>
          <a:ext cx="355169" cy="96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968644</xdr:colOff>
      <xdr:row>11</xdr:row>
      <xdr:rowOff>129152</xdr:rowOff>
    </xdr:from>
    <xdr:to>
      <xdr:col>4</xdr:col>
      <xdr:colOff>387458</xdr:colOff>
      <xdr:row>12</xdr:row>
      <xdr:rowOff>10763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57D6C56-BB38-A01C-BAC7-E49DD6E4477E}"/>
            </a:ext>
          </a:extLst>
        </xdr:cNvPr>
        <xdr:cNvCxnSpPr>
          <a:stCxn id="4" idx="1"/>
        </xdr:cNvCxnSpPr>
      </xdr:nvCxnSpPr>
      <xdr:spPr>
        <a:xfrm flipH="1" flipV="1">
          <a:off x="3982203" y="2378559"/>
          <a:ext cx="452035" cy="8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10763</xdr:colOff>
      <xdr:row>9</xdr:row>
      <xdr:rowOff>139916</xdr:rowOff>
    </xdr:from>
    <xdr:to>
      <xdr:col>13</xdr:col>
      <xdr:colOff>32288</xdr:colOff>
      <xdr:row>13</xdr:row>
      <xdr:rowOff>1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9E02CC5F-698B-E14D-B56E-C6E881C6C36D}"/>
            </a:ext>
          </a:extLst>
        </xdr:cNvPr>
        <xdr:cNvSpPr/>
      </xdr:nvSpPr>
      <xdr:spPr>
        <a:xfrm>
          <a:off x="10063136" y="1991102"/>
          <a:ext cx="1678983" cy="68881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wastage =  sumproduct of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number of rolls and wastage.</a:t>
          </a:r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00E6-D222-B141-9777-27E6145443F7}">
  <dimension ref="B1:N20"/>
  <sheetViews>
    <sheetView zoomScale="115" workbookViewId="0">
      <selection activeCell="E22" sqref="E22"/>
    </sheetView>
  </sheetViews>
  <sheetFormatPr baseColWidth="10" defaultRowHeight="16" x14ac:dyDescent="0.2"/>
  <cols>
    <col min="2" max="2" width="30.33203125" bestFit="1" customWidth="1"/>
    <col min="4" max="4" width="13.5" bestFit="1" customWidth="1"/>
    <col min="7" max="7" width="13.5" bestFit="1" customWidth="1"/>
    <col min="11" max="11" width="12.83203125" bestFit="1" customWidth="1"/>
    <col min="14" max="14" width="14.6640625" bestFit="1" customWidth="1"/>
  </cols>
  <sheetData>
    <row r="1" spans="2:14" ht="17" thickBot="1" x14ac:dyDescent="0.25"/>
    <row r="2" spans="2:14" x14ac:dyDescent="0.2">
      <c r="B2" s="14" t="s">
        <v>3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57</v>
      </c>
      <c r="K2" s="16"/>
      <c r="L2" s="16"/>
      <c r="M2" s="16"/>
      <c r="N2" s="17"/>
    </row>
    <row r="3" spans="2:14" x14ac:dyDescent="0.2">
      <c r="B3" s="18" t="s">
        <v>0</v>
      </c>
      <c r="C3" s="9">
        <v>0</v>
      </c>
      <c r="D3" s="9">
        <v>650</v>
      </c>
      <c r="E3" s="9">
        <v>0</v>
      </c>
      <c r="F3" s="9">
        <v>1470</v>
      </c>
      <c r="G3" s="9">
        <v>155</v>
      </c>
      <c r="H3" s="9">
        <v>0</v>
      </c>
      <c r="I3" s="9">
        <v>0</v>
      </c>
      <c r="J3" s="9">
        <v>0</v>
      </c>
      <c r="K3" s="10"/>
      <c r="L3" s="10"/>
      <c r="M3" s="10"/>
      <c r="N3" s="19"/>
    </row>
    <row r="4" spans="2:14" x14ac:dyDescent="0.2">
      <c r="B4" s="18" t="s">
        <v>11</v>
      </c>
      <c r="C4" s="10">
        <v>635</v>
      </c>
      <c r="D4" s="10">
        <v>635</v>
      </c>
      <c r="E4" s="10">
        <v>635</v>
      </c>
      <c r="F4" s="10">
        <v>1190</v>
      </c>
      <c r="G4" s="10">
        <v>1190</v>
      </c>
      <c r="H4" s="10">
        <v>1190</v>
      </c>
      <c r="I4" s="10">
        <v>1190</v>
      </c>
      <c r="J4" s="10">
        <v>1190</v>
      </c>
      <c r="K4" s="13">
        <f>SUMPRODUCT($C$3:$J$3,C4:J4)</f>
        <v>2346500</v>
      </c>
      <c r="L4" s="10"/>
      <c r="M4" s="10"/>
      <c r="N4" s="19"/>
    </row>
    <row r="5" spans="2:14" x14ac:dyDescent="0.2">
      <c r="B5" s="1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9"/>
    </row>
    <row r="6" spans="2:14" x14ac:dyDescent="0.2">
      <c r="B6" s="18" t="s">
        <v>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0" t="s">
        <v>58</v>
      </c>
    </row>
    <row r="7" spans="2:14" x14ac:dyDescent="0.2">
      <c r="B7" s="18" t="s">
        <v>12</v>
      </c>
      <c r="C7" s="10"/>
      <c r="D7" s="10">
        <v>1</v>
      </c>
      <c r="E7" s="10">
        <v>3</v>
      </c>
      <c r="F7" s="10"/>
      <c r="G7" s="10"/>
      <c r="H7" s="10">
        <v>3</v>
      </c>
      <c r="I7" s="10">
        <v>5</v>
      </c>
      <c r="J7" s="10">
        <v>2</v>
      </c>
      <c r="K7" s="11">
        <f>SUMPRODUCT($C$3:$J$3,C7:J7)</f>
        <v>650</v>
      </c>
      <c r="L7" s="10" t="s">
        <v>2</v>
      </c>
      <c r="M7" s="10">
        <v>650</v>
      </c>
      <c r="N7" s="19">
        <f>(K7-M7)*4</f>
        <v>0</v>
      </c>
    </row>
    <row r="8" spans="2:14" x14ac:dyDescent="0.2">
      <c r="B8" s="18" t="s">
        <v>13</v>
      </c>
      <c r="C8" s="10"/>
      <c r="D8" s="10">
        <v>1</v>
      </c>
      <c r="E8" s="10"/>
      <c r="F8" s="10">
        <v>1</v>
      </c>
      <c r="G8" s="10">
        <v>2</v>
      </c>
      <c r="H8" s="10">
        <v>1</v>
      </c>
      <c r="I8" s="10"/>
      <c r="J8" s="10"/>
      <c r="K8" s="11">
        <f t="shared" ref="K8:K9" si="0">SUMPRODUCT($C$3:$J$3,C8:J8)</f>
        <v>2430</v>
      </c>
      <c r="L8" s="10" t="s">
        <v>2</v>
      </c>
      <c r="M8" s="10">
        <v>2430</v>
      </c>
      <c r="N8" s="19">
        <f>(K8-M8)*9</f>
        <v>0</v>
      </c>
    </row>
    <row r="9" spans="2:14" x14ac:dyDescent="0.2">
      <c r="B9" s="18" t="s">
        <v>14</v>
      </c>
      <c r="C9" s="10">
        <v>1</v>
      </c>
      <c r="D9" s="10"/>
      <c r="E9" s="10"/>
      <c r="F9" s="10">
        <v>1</v>
      </c>
      <c r="G9" s="10"/>
      <c r="H9" s="10"/>
      <c r="I9" s="10"/>
      <c r="J9" s="10">
        <v>1</v>
      </c>
      <c r="K9" s="11">
        <f t="shared" si="0"/>
        <v>1470</v>
      </c>
      <c r="L9" s="10" t="s">
        <v>2</v>
      </c>
      <c r="M9" s="10">
        <v>1470</v>
      </c>
      <c r="N9" s="19">
        <f>(K9-M9)*12</f>
        <v>0</v>
      </c>
    </row>
    <row r="10" spans="2:14" x14ac:dyDescent="0.2">
      <c r="B10" s="1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9"/>
    </row>
    <row r="11" spans="2:14" ht="17" thickBot="1" x14ac:dyDescent="0.25">
      <c r="B11" s="21" t="s">
        <v>15</v>
      </c>
      <c r="C11" s="22">
        <v>2</v>
      </c>
      <c r="D11" s="22">
        <v>1</v>
      </c>
      <c r="E11" s="22">
        <v>2</v>
      </c>
      <c r="F11" s="22">
        <v>0</v>
      </c>
      <c r="G11" s="22">
        <v>3</v>
      </c>
      <c r="H11" s="22">
        <v>0</v>
      </c>
      <c r="I11" s="22">
        <v>1</v>
      </c>
      <c r="J11" s="22">
        <v>1</v>
      </c>
      <c r="K11" s="23">
        <f>SUMPRODUCT(C3:J3,C11:J11)</f>
        <v>1115</v>
      </c>
      <c r="L11" s="23"/>
      <c r="M11" s="23"/>
      <c r="N11" s="24"/>
    </row>
    <row r="12" spans="2:14" x14ac:dyDescent="0.2">
      <c r="K12" t="s">
        <v>31</v>
      </c>
    </row>
    <row r="13" spans="2:14" x14ac:dyDescent="0.2">
      <c r="D13" s="4" t="s">
        <v>16</v>
      </c>
      <c r="G13" s="4" t="s">
        <v>17</v>
      </c>
    </row>
    <row r="15" spans="2:14" x14ac:dyDescent="0.2">
      <c r="F15" t="s">
        <v>33</v>
      </c>
      <c r="G15" t="s">
        <v>34</v>
      </c>
      <c r="H15" t="s">
        <v>47</v>
      </c>
      <c r="I15" t="s">
        <v>48</v>
      </c>
    </row>
    <row r="16" spans="2:14" x14ac:dyDescent="0.2">
      <c r="F16" s="8">
        <v>0</v>
      </c>
      <c r="G16" s="8">
        <v>1115</v>
      </c>
      <c r="H16" s="12">
        <v>0</v>
      </c>
      <c r="I16" s="12">
        <v>0</v>
      </c>
    </row>
    <row r="17" spans="2:12" x14ac:dyDescent="0.2">
      <c r="B17" t="s">
        <v>32</v>
      </c>
      <c r="C17">
        <f>G16</f>
        <v>1115</v>
      </c>
      <c r="D17" t="s">
        <v>35</v>
      </c>
      <c r="E17">
        <f>SUM(K11+N7+N8+N9)</f>
        <v>1115</v>
      </c>
      <c r="F17">
        <v>1</v>
      </c>
      <c r="G17">
        <v>-1</v>
      </c>
      <c r="J17">
        <f>E17+(SUMPRODUCT(F16:I16,F17:I17))</f>
        <v>0</v>
      </c>
      <c r="K17" t="s">
        <v>44</v>
      </c>
      <c r="L17">
        <v>0</v>
      </c>
    </row>
    <row r="18" spans="2:12" x14ac:dyDescent="0.2">
      <c r="D18" t="s">
        <v>49</v>
      </c>
      <c r="E18">
        <f>K4</f>
        <v>2346500</v>
      </c>
      <c r="H18">
        <v>1</v>
      </c>
      <c r="I18">
        <v>-1</v>
      </c>
      <c r="J18">
        <f>E18+(SUMPRODUCT(F16:I16,F18:I18))</f>
        <v>2346500</v>
      </c>
      <c r="K18" t="s">
        <v>2</v>
      </c>
      <c r="L18">
        <v>2346500</v>
      </c>
    </row>
    <row r="20" spans="2:12" x14ac:dyDescent="0.2">
      <c r="B20" t="s">
        <v>45</v>
      </c>
      <c r="D20" t="s">
        <v>46</v>
      </c>
      <c r="G20">
        <v>-1</v>
      </c>
      <c r="J20">
        <f>SUMPRODUCT(F16:G16,F20:G20)</f>
        <v>-1115</v>
      </c>
      <c r="K20" t="s">
        <v>44</v>
      </c>
      <c r="L20">
        <v>-1115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4765-E634-FE42-B01A-11AF95842643}">
  <dimension ref="B2:M20"/>
  <sheetViews>
    <sheetView topLeftCell="B1" zoomScale="75" workbookViewId="0">
      <selection activeCell="G21" sqref="G21"/>
    </sheetView>
  </sheetViews>
  <sheetFormatPr baseColWidth="10" defaultRowHeight="16" x14ac:dyDescent="0.2"/>
  <cols>
    <col min="2" max="2" width="17.83203125" bestFit="1" customWidth="1"/>
    <col min="4" max="4" width="13.5" bestFit="1" customWidth="1"/>
    <col min="7" max="7" width="13.5" bestFit="1" customWidth="1"/>
    <col min="11" max="11" width="12.83203125" bestFit="1" customWidth="1"/>
  </cols>
  <sheetData>
    <row r="2" spans="2:13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18</v>
      </c>
    </row>
    <row r="3" spans="2:13" x14ac:dyDescent="0.2">
      <c r="B3" s="2" t="s">
        <v>0</v>
      </c>
      <c r="C3" s="1">
        <v>0</v>
      </c>
      <c r="D3" s="1">
        <v>2</v>
      </c>
      <c r="E3" s="1">
        <v>0</v>
      </c>
      <c r="F3" s="1">
        <v>1470</v>
      </c>
      <c r="G3" s="1">
        <v>371</v>
      </c>
      <c r="H3" s="1">
        <v>216</v>
      </c>
      <c r="I3" s="1">
        <v>0</v>
      </c>
      <c r="J3" s="1">
        <v>0</v>
      </c>
    </row>
    <row r="4" spans="2:13" x14ac:dyDescent="0.2">
      <c r="B4" s="2" t="s">
        <v>11</v>
      </c>
      <c r="C4">
        <v>635</v>
      </c>
      <c r="D4">
        <v>635</v>
      </c>
      <c r="E4">
        <v>635</v>
      </c>
      <c r="F4">
        <v>1190</v>
      </c>
      <c r="G4">
        <v>1190</v>
      </c>
      <c r="H4">
        <v>1190</v>
      </c>
      <c r="I4">
        <v>1190</v>
      </c>
      <c r="J4">
        <v>1190</v>
      </c>
      <c r="K4" s="3">
        <f>SUMPRODUCT($C$3:$J$3,C4:J4)</f>
        <v>2449100</v>
      </c>
    </row>
    <row r="5" spans="2:13" x14ac:dyDescent="0.2">
      <c r="B5" s="2"/>
    </row>
    <row r="6" spans="2:13" x14ac:dyDescent="0.2">
      <c r="B6" s="2" t="s">
        <v>1</v>
      </c>
    </row>
    <row r="7" spans="2:13" x14ac:dyDescent="0.2">
      <c r="B7" s="2" t="s">
        <v>12</v>
      </c>
      <c r="D7">
        <v>1</v>
      </c>
      <c r="E7">
        <v>3</v>
      </c>
      <c r="H7">
        <v>3</v>
      </c>
      <c r="I7">
        <v>5</v>
      </c>
      <c r="J7">
        <v>2</v>
      </c>
      <c r="K7" s="5">
        <f>SUMPRODUCT($C$3:$J$3,C7:J7)</f>
        <v>650</v>
      </c>
      <c r="L7" t="s">
        <v>2</v>
      </c>
      <c r="M7">
        <v>650</v>
      </c>
    </row>
    <row r="8" spans="2:13" x14ac:dyDescent="0.2">
      <c r="B8" s="2" t="s">
        <v>13</v>
      </c>
      <c r="D8">
        <v>1</v>
      </c>
      <c r="F8">
        <v>1</v>
      </c>
      <c r="G8">
        <v>2</v>
      </c>
      <c r="H8">
        <v>1</v>
      </c>
      <c r="K8" s="5">
        <f t="shared" ref="K8:K9" si="0">SUMPRODUCT($C$3:$J$3,C8:J8)</f>
        <v>2430</v>
      </c>
      <c r="L8" t="s">
        <v>2</v>
      </c>
      <c r="M8">
        <v>2430</v>
      </c>
    </row>
    <row r="9" spans="2:13" x14ac:dyDescent="0.2">
      <c r="B9" s="2" t="s">
        <v>14</v>
      </c>
      <c r="C9">
        <v>1</v>
      </c>
      <c r="F9">
        <v>1</v>
      </c>
      <c r="J9">
        <v>1</v>
      </c>
      <c r="K9" s="5">
        <f t="shared" si="0"/>
        <v>1470</v>
      </c>
      <c r="L9" t="s">
        <v>2</v>
      </c>
      <c r="M9">
        <v>1470</v>
      </c>
    </row>
    <row r="10" spans="2:13" x14ac:dyDescent="0.2">
      <c r="B10" s="2"/>
    </row>
    <row r="11" spans="2:13" x14ac:dyDescent="0.2">
      <c r="B11" s="2" t="s">
        <v>15</v>
      </c>
      <c r="C11" s="7">
        <v>2</v>
      </c>
      <c r="D11" s="7">
        <v>1</v>
      </c>
      <c r="E11" s="7">
        <v>2</v>
      </c>
      <c r="F11" s="7">
        <v>0</v>
      </c>
      <c r="G11" s="7">
        <v>3</v>
      </c>
      <c r="H11" s="7">
        <v>0</v>
      </c>
      <c r="I11" s="7">
        <v>1</v>
      </c>
      <c r="J11" s="7">
        <v>1</v>
      </c>
      <c r="K11">
        <f>SUMPRODUCT(C3:J3,C11:J11)</f>
        <v>1115</v>
      </c>
    </row>
    <row r="12" spans="2:13" x14ac:dyDescent="0.2">
      <c r="K12" t="s">
        <v>31</v>
      </c>
    </row>
    <row r="13" spans="2:13" x14ac:dyDescent="0.2">
      <c r="D13" s="4" t="s">
        <v>16</v>
      </c>
      <c r="G13" s="4" t="s">
        <v>17</v>
      </c>
    </row>
    <row r="18" spans="2:12" x14ac:dyDescent="0.2">
      <c r="F18" t="s">
        <v>33</v>
      </c>
      <c r="G18" t="s">
        <v>34</v>
      </c>
    </row>
    <row r="19" spans="2:12" x14ac:dyDescent="0.2">
      <c r="F19" s="8">
        <v>0</v>
      </c>
      <c r="G19" s="8">
        <v>3.4106051316484809E-13</v>
      </c>
      <c r="H19" s="8"/>
      <c r="I19" s="8"/>
    </row>
    <row r="20" spans="2:12" x14ac:dyDescent="0.2">
      <c r="B20" t="s">
        <v>32</v>
      </c>
      <c r="C20">
        <f>F19</f>
        <v>0</v>
      </c>
      <c r="D20" t="s">
        <v>35</v>
      </c>
      <c r="E20">
        <f>K11</f>
        <v>1115</v>
      </c>
      <c r="F20">
        <v>1</v>
      </c>
      <c r="G20">
        <v>-1</v>
      </c>
      <c r="J20">
        <f>E20+(SUMPRODUCT(F19:I19,F20:I20))</f>
        <v>1114.9999999999995</v>
      </c>
      <c r="K20" t="s">
        <v>36</v>
      </c>
      <c r="L20">
        <v>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0F597-3B53-1549-9688-8ABBC3A699D4}">
  <dimension ref="A1:G35"/>
  <sheetViews>
    <sheetView showGridLines="0" topLeftCell="A7" zoomScale="101" workbookViewId="0">
      <selection activeCell="J13" sqref="J13"/>
    </sheetView>
  </sheetViews>
  <sheetFormatPr baseColWidth="10" defaultRowHeight="16" x14ac:dyDescent="0.2"/>
  <cols>
    <col min="1" max="1" width="2.33203125" customWidth="1"/>
    <col min="2" max="2" width="5.1640625" bestFit="1" customWidth="1"/>
    <col min="3" max="3" width="13.5" bestFit="1" customWidth="1"/>
    <col min="4" max="4" width="12.83203125" bestFit="1" customWidth="1"/>
    <col min="5" max="5" width="11.83203125" bestFit="1" customWidth="1"/>
    <col min="6" max="6" width="7.33203125" bestFit="1" customWidth="1"/>
    <col min="7" max="7" width="5.5" bestFit="1" customWidth="1"/>
  </cols>
  <sheetData>
    <row r="1" spans="1:5" x14ac:dyDescent="0.2">
      <c r="A1" s="2" t="s">
        <v>59</v>
      </c>
    </row>
    <row r="2" spans="1:5" x14ac:dyDescent="0.2">
      <c r="A2" s="2" t="s">
        <v>60</v>
      </c>
    </row>
    <row r="3" spans="1:5" x14ac:dyDescent="0.2">
      <c r="A3" s="2" t="s">
        <v>61</v>
      </c>
    </row>
    <row r="4" spans="1:5" x14ac:dyDescent="0.2">
      <c r="A4" s="2" t="s">
        <v>62</v>
      </c>
    </row>
    <row r="5" spans="1:5" x14ac:dyDescent="0.2">
      <c r="A5" s="2" t="s">
        <v>63</v>
      </c>
    </row>
    <row r="6" spans="1:5" x14ac:dyDescent="0.2">
      <c r="A6" s="2"/>
      <c r="B6" t="s">
        <v>64</v>
      </c>
    </row>
    <row r="7" spans="1:5" x14ac:dyDescent="0.2">
      <c r="A7" s="2"/>
      <c r="B7" t="s">
        <v>65</v>
      </c>
    </row>
    <row r="8" spans="1:5" x14ac:dyDescent="0.2">
      <c r="A8" s="2"/>
      <c r="B8" t="s">
        <v>66</v>
      </c>
    </row>
    <row r="9" spans="1:5" x14ac:dyDescent="0.2">
      <c r="A9" s="2" t="s">
        <v>67</v>
      </c>
    </row>
    <row r="10" spans="1:5" x14ac:dyDescent="0.2">
      <c r="B10" t="s">
        <v>68</v>
      </c>
    </row>
    <row r="11" spans="1:5" x14ac:dyDescent="0.2">
      <c r="B11" t="s">
        <v>69</v>
      </c>
    </row>
    <row r="14" spans="1:5" ht="17" thickBot="1" x14ac:dyDescent="0.25">
      <c r="A14" t="s">
        <v>70</v>
      </c>
    </row>
    <row r="15" spans="1:5" ht="17" thickBot="1" x14ac:dyDescent="0.25">
      <c r="B15" s="31" t="s">
        <v>71</v>
      </c>
      <c r="C15" s="31" t="s">
        <v>72</v>
      </c>
      <c r="D15" s="31" t="s">
        <v>73</v>
      </c>
      <c r="E15" s="31" t="s">
        <v>74</v>
      </c>
    </row>
    <row r="16" spans="1:5" ht="17" thickBot="1" x14ac:dyDescent="0.25">
      <c r="B16" s="30" t="s">
        <v>81</v>
      </c>
      <c r="C16" s="30" t="s">
        <v>41</v>
      </c>
      <c r="D16" s="33">
        <v>2346500</v>
      </c>
      <c r="E16" s="33">
        <v>2346500</v>
      </c>
    </row>
    <row r="19" spans="1:7" ht="17" thickBot="1" x14ac:dyDescent="0.25">
      <c r="A19" t="s">
        <v>75</v>
      </c>
    </row>
    <row r="20" spans="1:7" ht="17" thickBot="1" x14ac:dyDescent="0.25">
      <c r="B20" s="31" t="s">
        <v>71</v>
      </c>
      <c r="C20" s="31" t="s">
        <v>72</v>
      </c>
      <c r="D20" s="31" t="s">
        <v>73</v>
      </c>
      <c r="E20" s="31" t="s">
        <v>74</v>
      </c>
      <c r="F20" s="31" t="s">
        <v>76</v>
      </c>
    </row>
    <row r="21" spans="1:7" x14ac:dyDescent="0.2">
      <c r="B21" s="32" t="s">
        <v>82</v>
      </c>
      <c r="C21" s="32" t="s">
        <v>83</v>
      </c>
      <c r="D21" s="34">
        <v>0</v>
      </c>
      <c r="E21" s="34">
        <v>0</v>
      </c>
      <c r="F21" s="32" t="s">
        <v>84</v>
      </c>
    </row>
    <row r="22" spans="1:7" x14ac:dyDescent="0.2">
      <c r="B22" s="32" t="s">
        <v>85</v>
      </c>
      <c r="C22" s="32" t="s">
        <v>86</v>
      </c>
      <c r="D22" s="34">
        <v>650</v>
      </c>
      <c r="E22" s="34">
        <v>650</v>
      </c>
      <c r="F22" s="32" t="s">
        <v>84</v>
      </c>
    </row>
    <row r="23" spans="1:7" x14ac:dyDescent="0.2">
      <c r="B23" s="32" t="s">
        <v>87</v>
      </c>
      <c r="C23" s="32" t="s">
        <v>88</v>
      </c>
      <c r="D23" s="34">
        <v>0</v>
      </c>
      <c r="E23" s="34">
        <v>0</v>
      </c>
      <c r="F23" s="32" t="s">
        <v>84</v>
      </c>
    </row>
    <row r="24" spans="1:7" x14ac:dyDescent="0.2">
      <c r="B24" s="32" t="s">
        <v>89</v>
      </c>
      <c r="C24" s="32" t="s">
        <v>90</v>
      </c>
      <c r="D24" s="34">
        <v>1470</v>
      </c>
      <c r="E24" s="34">
        <v>1470</v>
      </c>
      <c r="F24" s="32" t="s">
        <v>84</v>
      </c>
    </row>
    <row r="25" spans="1:7" x14ac:dyDescent="0.2">
      <c r="B25" s="32" t="s">
        <v>91</v>
      </c>
      <c r="C25" s="32" t="s">
        <v>92</v>
      </c>
      <c r="D25" s="34">
        <v>155.00000000000006</v>
      </c>
      <c r="E25" s="34">
        <v>155.00000000000006</v>
      </c>
      <c r="F25" s="32" t="s">
        <v>84</v>
      </c>
    </row>
    <row r="26" spans="1:7" x14ac:dyDescent="0.2">
      <c r="B26" s="32" t="s">
        <v>93</v>
      </c>
      <c r="C26" s="32" t="s">
        <v>94</v>
      </c>
      <c r="D26" s="34">
        <v>0</v>
      </c>
      <c r="E26" s="34">
        <v>0</v>
      </c>
      <c r="F26" s="32" t="s">
        <v>84</v>
      </c>
    </row>
    <row r="27" spans="1:7" x14ac:dyDescent="0.2">
      <c r="B27" s="32" t="s">
        <v>95</v>
      </c>
      <c r="C27" s="32" t="s">
        <v>96</v>
      </c>
      <c r="D27" s="34">
        <v>0</v>
      </c>
      <c r="E27" s="34">
        <v>0</v>
      </c>
      <c r="F27" s="32" t="s">
        <v>84</v>
      </c>
    </row>
    <row r="28" spans="1:7" ht="17" thickBot="1" x14ac:dyDescent="0.25">
      <c r="B28" s="30" t="s">
        <v>97</v>
      </c>
      <c r="C28" s="30" t="s">
        <v>98</v>
      </c>
      <c r="D28" s="33">
        <v>0</v>
      </c>
      <c r="E28" s="33">
        <v>0</v>
      </c>
      <c r="F28" s="30" t="s">
        <v>84</v>
      </c>
    </row>
    <row r="31" spans="1:7" ht="17" thickBot="1" x14ac:dyDescent="0.25">
      <c r="A31" t="s">
        <v>1</v>
      </c>
    </row>
    <row r="32" spans="1:7" ht="17" thickBot="1" x14ac:dyDescent="0.25">
      <c r="B32" s="31" t="s">
        <v>71</v>
      </c>
      <c r="C32" s="31" t="s">
        <v>72</v>
      </c>
      <c r="D32" s="31" t="s">
        <v>77</v>
      </c>
      <c r="E32" s="31" t="s">
        <v>78</v>
      </c>
      <c r="F32" s="31" t="s">
        <v>79</v>
      </c>
      <c r="G32" s="31" t="s">
        <v>80</v>
      </c>
    </row>
    <row r="33" spans="2:7" x14ac:dyDescent="0.2">
      <c r="B33" s="32" t="s">
        <v>99</v>
      </c>
      <c r="C33" s="32" t="s">
        <v>38</v>
      </c>
      <c r="D33" s="34">
        <v>650</v>
      </c>
      <c r="E33" s="32" t="s">
        <v>100</v>
      </c>
      <c r="F33" s="32" t="s">
        <v>101</v>
      </c>
      <c r="G33" s="34">
        <v>0</v>
      </c>
    </row>
    <row r="34" spans="2:7" x14ac:dyDescent="0.2">
      <c r="B34" s="32" t="s">
        <v>102</v>
      </c>
      <c r="C34" s="32" t="s">
        <v>39</v>
      </c>
      <c r="D34" s="34">
        <v>2430</v>
      </c>
      <c r="E34" s="32" t="s">
        <v>103</v>
      </c>
      <c r="F34" s="32" t="s">
        <v>101</v>
      </c>
      <c r="G34" s="34">
        <v>0</v>
      </c>
    </row>
    <row r="35" spans="2:7" ht="17" thickBot="1" x14ac:dyDescent="0.25">
      <c r="B35" s="30" t="s">
        <v>104</v>
      </c>
      <c r="C35" s="30" t="s">
        <v>40</v>
      </c>
      <c r="D35" s="33">
        <v>1470</v>
      </c>
      <c r="E35" s="30" t="s">
        <v>105</v>
      </c>
      <c r="F35" s="30" t="s">
        <v>101</v>
      </c>
      <c r="G35" s="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45A7-94E8-EA45-9E5D-18C2A9CC0705}">
  <dimension ref="A1:H23"/>
  <sheetViews>
    <sheetView showGridLines="0" tabSelected="1" workbookViewId="0">
      <selection activeCell="M11" sqref="M11"/>
    </sheetView>
  </sheetViews>
  <sheetFormatPr baseColWidth="10" defaultRowHeight="16" x14ac:dyDescent="0.2"/>
  <cols>
    <col min="1" max="1" width="2.33203125" customWidth="1"/>
    <col min="2" max="2" width="5.5" bestFit="1" customWidth="1"/>
    <col min="3" max="3" width="13.5" bestFit="1" customWidth="1"/>
    <col min="4" max="4" width="5.83203125" bestFit="1" customWidth="1"/>
    <col min="5" max="5" width="8.1640625" bestFit="1" customWidth="1"/>
    <col min="6" max="6" width="10" bestFit="1" customWidth="1"/>
    <col min="7" max="7" width="12.1640625" bestFit="1" customWidth="1"/>
    <col min="8" max="8" width="9.33203125" bestFit="1" customWidth="1"/>
  </cols>
  <sheetData>
    <row r="1" spans="1:8" x14ac:dyDescent="0.2">
      <c r="A1" s="2" t="s">
        <v>106</v>
      </c>
    </row>
    <row r="2" spans="1:8" x14ac:dyDescent="0.2">
      <c r="A2" s="2" t="s">
        <v>60</v>
      </c>
    </row>
    <row r="3" spans="1:8" x14ac:dyDescent="0.2">
      <c r="A3" s="2" t="s">
        <v>61</v>
      </c>
    </row>
    <row r="6" spans="1:8" ht="17" thickBot="1" x14ac:dyDescent="0.25">
      <c r="A6" t="s">
        <v>75</v>
      </c>
    </row>
    <row r="7" spans="1:8" x14ac:dyDescent="0.2">
      <c r="B7" s="35"/>
      <c r="C7" s="35"/>
      <c r="D7" s="35" t="s">
        <v>107</v>
      </c>
      <c r="E7" s="35" t="s">
        <v>109</v>
      </c>
      <c r="F7" s="35" t="s">
        <v>0</v>
      </c>
      <c r="G7" s="35" t="s">
        <v>111</v>
      </c>
      <c r="H7" s="35" t="s">
        <v>111</v>
      </c>
    </row>
    <row r="8" spans="1:8" ht="17" thickBot="1" x14ac:dyDescent="0.25">
      <c r="B8" s="36" t="s">
        <v>71</v>
      </c>
      <c r="C8" s="36" t="s">
        <v>72</v>
      </c>
      <c r="D8" s="36" t="s">
        <v>108</v>
      </c>
      <c r="E8" s="36" t="s">
        <v>11</v>
      </c>
      <c r="F8" s="36" t="s">
        <v>110</v>
      </c>
      <c r="G8" s="36" t="s">
        <v>112</v>
      </c>
      <c r="H8" s="36" t="s">
        <v>113</v>
      </c>
    </row>
    <row r="9" spans="1:8" x14ac:dyDescent="0.2">
      <c r="B9" s="32" t="s">
        <v>82</v>
      </c>
      <c r="C9" s="32" t="s">
        <v>83</v>
      </c>
      <c r="D9" s="32">
        <v>0</v>
      </c>
      <c r="E9" s="32">
        <v>40</v>
      </c>
      <c r="F9" s="32">
        <v>635</v>
      </c>
      <c r="G9" s="32">
        <v>1E+30</v>
      </c>
      <c r="H9" s="32">
        <v>40</v>
      </c>
    </row>
    <row r="10" spans="1:8" x14ac:dyDescent="0.2">
      <c r="B10" s="32" t="s">
        <v>85</v>
      </c>
      <c r="C10" s="32" t="s">
        <v>86</v>
      </c>
      <c r="D10" s="32">
        <v>650</v>
      </c>
      <c r="E10" s="32">
        <v>0</v>
      </c>
      <c r="F10" s="32">
        <v>635</v>
      </c>
      <c r="G10" s="32">
        <v>158.33333333333331</v>
      </c>
      <c r="H10" s="32">
        <v>40</v>
      </c>
    </row>
    <row r="11" spans="1:8" x14ac:dyDescent="0.2">
      <c r="B11" s="32" t="s">
        <v>87</v>
      </c>
      <c r="C11" s="32" t="s">
        <v>88</v>
      </c>
      <c r="D11" s="32">
        <v>0</v>
      </c>
      <c r="E11" s="32">
        <v>515</v>
      </c>
      <c r="F11" s="32">
        <v>635</v>
      </c>
      <c r="G11" s="32">
        <v>1E+30</v>
      </c>
      <c r="H11" s="32">
        <v>515</v>
      </c>
    </row>
    <row r="12" spans="1:8" x14ac:dyDescent="0.2">
      <c r="B12" s="32" t="s">
        <v>89</v>
      </c>
      <c r="C12" s="32" t="s">
        <v>90</v>
      </c>
      <c r="D12" s="32">
        <v>1470</v>
      </c>
      <c r="E12" s="32">
        <v>0</v>
      </c>
      <c r="F12" s="32">
        <v>1190</v>
      </c>
      <c r="G12" s="32">
        <v>40</v>
      </c>
      <c r="H12" s="32">
        <v>595</v>
      </c>
    </row>
    <row r="13" spans="1:8" x14ac:dyDescent="0.2">
      <c r="B13" s="32" t="s">
        <v>91</v>
      </c>
      <c r="C13" s="32" t="s">
        <v>92</v>
      </c>
      <c r="D13" s="32">
        <v>155.00000000000006</v>
      </c>
      <c r="E13" s="32">
        <v>0</v>
      </c>
      <c r="F13" s="32">
        <v>1190</v>
      </c>
      <c r="G13" s="32">
        <v>80</v>
      </c>
      <c r="H13" s="32">
        <v>80</v>
      </c>
    </row>
    <row r="14" spans="1:8" x14ac:dyDescent="0.2">
      <c r="B14" s="32" t="s">
        <v>93</v>
      </c>
      <c r="C14" s="32" t="s">
        <v>94</v>
      </c>
      <c r="D14" s="32">
        <v>0</v>
      </c>
      <c r="E14" s="32">
        <v>474.99999999999994</v>
      </c>
      <c r="F14" s="32">
        <v>1190</v>
      </c>
      <c r="G14" s="32">
        <v>1E+30</v>
      </c>
      <c r="H14" s="32">
        <v>474.99999999999994</v>
      </c>
    </row>
    <row r="15" spans="1:8" x14ac:dyDescent="0.2">
      <c r="B15" s="32" t="s">
        <v>95</v>
      </c>
      <c r="C15" s="32" t="s">
        <v>96</v>
      </c>
      <c r="D15" s="32">
        <v>0</v>
      </c>
      <c r="E15" s="32">
        <v>989.99999999999989</v>
      </c>
      <c r="F15" s="32">
        <v>1190</v>
      </c>
      <c r="G15" s="32">
        <v>1E+30</v>
      </c>
      <c r="H15" s="32">
        <v>989.99999999999989</v>
      </c>
    </row>
    <row r="16" spans="1:8" ht="17" thickBot="1" x14ac:dyDescent="0.25">
      <c r="B16" s="30" t="s">
        <v>97</v>
      </c>
      <c r="C16" s="30" t="s">
        <v>98</v>
      </c>
      <c r="D16" s="30">
        <v>0</v>
      </c>
      <c r="E16" s="30">
        <v>515</v>
      </c>
      <c r="F16" s="30">
        <v>1190</v>
      </c>
      <c r="G16" s="30">
        <v>1E+30</v>
      </c>
      <c r="H16" s="30">
        <v>515</v>
      </c>
    </row>
    <row r="18" spans="1:8" ht="17" thickBot="1" x14ac:dyDescent="0.25">
      <c r="A18" t="s">
        <v>1</v>
      </c>
    </row>
    <row r="19" spans="1:8" x14ac:dyDescent="0.2">
      <c r="B19" s="35"/>
      <c r="C19" s="35"/>
      <c r="D19" s="35" t="s">
        <v>107</v>
      </c>
      <c r="E19" s="35" t="s">
        <v>114</v>
      </c>
      <c r="F19" s="35" t="s">
        <v>116</v>
      </c>
      <c r="G19" s="35" t="s">
        <v>111</v>
      </c>
      <c r="H19" s="35" t="s">
        <v>111</v>
      </c>
    </row>
    <row r="20" spans="1:8" ht="17" thickBot="1" x14ac:dyDescent="0.25">
      <c r="B20" s="36" t="s">
        <v>71</v>
      </c>
      <c r="C20" s="36" t="s">
        <v>72</v>
      </c>
      <c r="D20" s="36" t="s">
        <v>108</v>
      </c>
      <c r="E20" s="36" t="s">
        <v>115</v>
      </c>
      <c r="F20" s="36" t="s">
        <v>117</v>
      </c>
      <c r="G20" s="36" t="s">
        <v>112</v>
      </c>
      <c r="H20" s="36" t="s">
        <v>113</v>
      </c>
    </row>
    <row r="21" spans="1:8" x14ac:dyDescent="0.2">
      <c r="B21" s="32" t="s">
        <v>99</v>
      </c>
      <c r="C21" s="32" t="s">
        <v>38</v>
      </c>
      <c r="D21" s="32">
        <v>650</v>
      </c>
      <c r="E21" s="32">
        <v>40</v>
      </c>
      <c r="F21" s="32">
        <v>650</v>
      </c>
      <c r="G21" s="32">
        <v>310.00000000000011</v>
      </c>
      <c r="H21" s="32">
        <v>650</v>
      </c>
    </row>
    <row r="22" spans="1:8" x14ac:dyDescent="0.2">
      <c r="B22" s="32" t="s">
        <v>102</v>
      </c>
      <c r="C22" s="32" t="s">
        <v>39</v>
      </c>
      <c r="D22" s="32">
        <v>2430</v>
      </c>
      <c r="E22" s="32">
        <v>595</v>
      </c>
      <c r="F22" s="32">
        <v>2430</v>
      </c>
      <c r="G22" s="32">
        <v>1E+30</v>
      </c>
      <c r="H22" s="32">
        <v>310.00000000000011</v>
      </c>
    </row>
    <row r="23" spans="1:8" ht="17" thickBot="1" x14ac:dyDescent="0.25">
      <c r="B23" s="30" t="s">
        <v>104</v>
      </c>
      <c r="C23" s="30" t="s">
        <v>40</v>
      </c>
      <c r="D23" s="30">
        <v>1470</v>
      </c>
      <c r="E23" s="30">
        <v>595</v>
      </c>
      <c r="F23" s="30">
        <v>1470</v>
      </c>
      <c r="G23" s="30">
        <v>310.00000000000011</v>
      </c>
      <c r="H23" s="30">
        <v>1470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025B-68CA-A046-9BC0-FEA294B0DB79}">
  <dimension ref="B1:M12"/>
  <sheetViews>
    <sheetView zoomScale="118" workbookViewId="0">
      <selection activeCell="F17" sqref="F17"/>
    </sheetView>
  </sheetViews>
  <sheetFormatPr baseColWidth="10" defaultRowHeight="16" x14ac:dyDescent="0.2"/>
  <cols>
    <col min="2" max="2" width="17.83203125" bestFit="1" customWidth="1"/>
    <col min="4" max="4" width="13.5" bestFit="1" customWidth="1"/>
    <col min="7" max="7" width="13.5" bestFit="1" customWidth="1"/>
  </cols>
  <sheetData>
    <row r="1" spans="2:13" ht="17" thickBot="1" x14ac:dyDescent="0.25"/>
    <row r="2" spans="2:13" x14ac:dyDescent="0.2">
      <c r="B2" s="28" t="s">
        <v>3</v>
      </c>
      <c r="C2" s="15" t="s">
        <v>50</v>
      </c>
      <c r="D2" s="15" t="s">
        <v>51</v>
      </c>
      <c r="E2" s="15" t="s">
        <v>52</v>
      </c>
      <c r="F2" s="15" t="s">
        <v>53</v>
      </c>
      <c r="G2" s="15" t="s">
        <v>54</v>
      </c>
      <c r="H2" s="15" t="s">
        <v>55</v>
      </c>
      <c r="I2" s="15" t="s">
        <v>56</v>
      </c>
      <c r="J2" s="15" t="s">
        <v>57</v>
      </c>
      <c r="K2" s="16"/>
      <c r="L2" s="16"/>
      <c r="M2" s="17"/>
    </row>
    <row r="3" spans="2:13" x14ac:dyDescent="0.2">
      <c r="B3" s="18" t="s">
        <v>0</v>
      </c>
      <c r="C3" s="9">
        <v>0</v>
      </c>
      <c r="D3" s="9">
        <v>650</v>
      </c>
      <c r="E3" s="9">
        <v>0</v>
      </c>
      <c r="F3" s="9">
        <v>1470</v>
      </c>
      <c r="G3" s="9">
        <v>155.00000000000006</v>
      </c>
      <c r="H3" s="9">
        <v>0</v>
      </c>
      <c r="I3" s="9">
        <v>0</v>
      </c>
      <c r="J3" s="9">
        <v>0</v>
      </c>
      <c r="K3" s="10"/>
      <c r="L3" s="10"/>
      <c r="M3" s="19"/>
    </row>
    <row r="4" spans="2:13" x14ac:dyDescent="0.2">
      <c r="B4" s="18" t="s">
        <v>41</v>
      </c>
      <c r="C4" s="10">
        <v>635</v>
      </c>
      <c r="D4" s="10">
        <v>635</v>
      </c>
      <c r="E4" s="10">
        <v>635</v>
      </c>
      <c r="F4" s="10">
        <v>1190</v>
      </c>
      <c r="G4" s="10">
        <v>1190</v>
      </c>
      <c r="H4" s="10">
        <v>1190</v>
      </c>
      <c r="I4" s="10">
        <v>1190</v>
      </c>
      <c r="J4" s="10">
        <v>1190</v>
      </c>
      <c r="K4" s="25">
        <f>SUMPRODUCT($C$3:$J$3,C4:J4)</f>
        <v>2346500</v>
      </c>
      <c r="L4" s="10"/>
      <c r="M4" s="19"/>
    </row>
    <row r="5" spans="2:13" x14ac:dyDescent="0.2">
      <c r="B5" s="18"/>
      <c r="C5" s="10"/>
      <c r="D5" s="10"/>
      <c r="E5" s="10"/>
      <c r="F5" s="10"/>
      <c r="G5" s="10"/>
      <c r="H5" s="10"/>
      <c r="I5" s="10"/>
      <c r="J5" s="10"/>
      <c r="K5" s="10"/>
      <c r="L5" s="10"/>
      <c r="M5" s="19"/>
    </row>
    <row r="6" spans="2:13" x14ac:dyDescent="0.2">
      <c r="B6" s="27" t="s">
        <v>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9"/>
    </row>
    <row r="7" spans="2:13" x14ac:dyDescent="0.2">
      <c r="B7" s="18" t="s">
        <v>38</v>
      </c>
      <c r="C7" s="10"/>
      <c r="D7" s="10">
        <v>1</v>
      </c>
      <c r="E7" s="10">
        <v>3</v>
      </c>
      <c r="F7" s="10"/>
      <c r="G7" s="10"/>
      <c r="H7" s="10">
        <v>3</v>
      </c>
      <c r="I7" s="10">
        <v>5</v>
      </c>
      <c r="J7" s="10">
        <v>2</v>
      </c>
      <c r="K7" s="11">
        <f>SUMPRODUCT($C$3:$J$3,C7:J7)</f>
        <v>650</v>
      </c>
      <c r="L7" s="10" t="s">
        <v>2</v>
      </c>
      <c r="M7" s="19">
        <v>650</v>
      </c>
    </row>
    <row r="8" spans="2:13" x14ac:dyDescent="0.2">
      <c r="B8" s="18" t="s">
        <v>39</v>
      </c>
      <c r="C8" s="10"/>
      <c r="D8" s="10">
        <v>1</v>
      </c>
      <c r="E8" s="10"/>
      <c r="F8" s="10">
        <v>1</v>
      </c>
      <c r="G8" s="10">
        <v>2</v>
      </c>
      <c r="H8" s="10">
        <v>1</v>
      </c>
      <c r="I8" s="10"/>
      <c r="J8" s="10"/>
      <c r="K8" s="11">
        <f t="shared" ref="K8:K9" si="0">SUMPRODUCT($C$3:$J$3,C8:J8)</f>
        <v>2430</v>
      </c>
      <c r="L8" s="10" t="s">
        <v>2</v>
      </c>
      <c r="M8" s="19">
        <v>2430</v>
      </c>
    </row>
    <row r="9" spans="2:13" x14ac:dyDescent="0.2">
      <c r="B9" s="18" t="s">
        <v>40</v>
      </c>
      <c r="C9" s="10">
        <v>1</v>
      </c>
      <c r="D9" s="10"/>
      <c r="E9" s="10"/>
      <c r="F9" s="10">
        <v>1</v>
      </c>
      <c r="G9" s="10"/>
      <c r="H9" s="10"/>
      <c r="I9" s="10"/>
      <c r="J9" s="10">
        <v>1</v>
      </c>
      <c r="K9" s="11">
        <f t="shared" si="0"/>
        <v>1470</v>
      </c>
      <c r="L9" s="10" t="s">
        <v>2</v>
      </c>
      <c r="M9" s="19">
        <v>1470</v>
      </c>
    </row>
    <row r="10" spans="2:13" x14ac:dyDescent="0.2">
      <c r="B10" s="1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9"/>
    </row>
    <row r="11" spans="2:13" ht="17" thickBot="1" x14ac:dyDescent="0.25">
      <c r="B11" s="29" t="s">
        <v>37</v>
      </c>
      <c r="C11" s="23">
        <v>2</v>
      </c>
      <c r="D11" s="23">
        <v>1</v>
      </c>
      <c r="E11" s="23">
        <v>2</v>
      </c>
      <c r="F11" s="23">
        <v>0</v>
      </c>
      <c r="G11" s="23">
        <v>3</v>
      </c>
      <c r="H11" s="23">
        <v>0</v>
      </c>
      <c r="I11" s="23">
        <v>1</v>
      </c>
      <c r="J11" s="23">
        <v>1</v>
      </c>
      <c r="K11" s="26">
        <f>SUMPRODUCT(C3:J3,C11:J11)</f>
        <v>1115.0000000000002</v>
      </c>
      <c r="L11" s="23"/>
      <c r="M11" s="24"/>
    </row>
    <row r="12" spans="2:13" x14ac:dyDescent="0.2">
      <c r="D12" t="s">
        <v>42</v>
      </c>
      <c r="G12" t="s">
        <v>43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F240-B2A6-A74D-BFE0-906247FD88F4}">
  <dimension ref="B2:M13"/>
  <sheetViews>
    <sheetView zoomScale="75" workbookViewId="0">
      <selection activeCell="B16" sqref="B16"/>
    </sheetView>
  </sheetViews>
  <sheetFormatPr baseColWidth="10" defaultRowHeight="16" x14ac:dyDescent="0.2"/>
  <cols>
    <col min="2" max="2" width="18" bestFit="1" customWidth="1"/>
  </cols>
  <sheetData>
    <row r="2" spans="2:13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18</v>
      </c>
    </row>
    <row r="3" spans="2:13" x14ac:dyDescent="0.2">
      <c r="B3" s="2" t="s">
        <v>0</v>
      </c>
      <c r="C3" s="1">
        <v>0</v>
      </c>
      <c r="D3" s="1">
        <v>0</v>
      </c>
      <c r="E3" s="1">
        <v>0</v>
      </c>
      <c r="F3" s="1">
        <v>2213</v>
      </c>
      <c r="G3" s="1">
        <v>0</v>
      </c>
      <c r="H3" s="1">
        <v>217</v>
      </c>
      <c r="I3" s="1">
        <v>0</v>
      </c>
      <c r="J3" s="1">
        <v>0</v>
      </c>
    </row>
    <row r="4" spans="2:13" x14ac:dyDescent="0.2">
      <c r="B4" s="2" t="s">
        <v>11</v>
      </c>
      <c r="C4">
        <v>635</v>
      </c>
      <c r="D4">
        <v>635</v>
      </c>
      <c r="E4">
        <v>635</v>
      </c>
      <c r="F4">
        <v>1190</v>
      </c>
      <c r="G4">
        <v>1190</v>
      </c>
      <c r="H4">
        <v>1190</v>
      </c>
      <c r="I4">
        <v>1190</v>
      </c>
      <c r="J4">
        <v>1190</v>
      </c>
      <c r="K4" s="3">
        <f>SUMPRODUCT($C$3:$J$3,C4:J4)</f>
        <v>2891700</v>
      </c>
    </row>
    <row r="5" spans="2:13" x14ac:dyDescent="0.2">
      <c r="B5" s="2"/>
    </row>
    <row r="6" spans="2:13" x14ac:dyDescent="0.2">
      <c r="B6" s="2" t="s">
        <v>1</v>
      </c>
    </row>
    <row r="7" spans="2:13" x14ac:dyDescent="0.2">
      <c r="B7" s="2" t="s">
        <v>12</v>
      </c>
      <c r="C7" s="6"/>
      <c r="D7" s="6">
        <v>0</v>
      </c>
      <c r="E7" s="6">
        <v>0</v>
      </c>
      <c r="G7" s="6"/>
      <c r="H7">
        <v>3</v>
      </c>
      <c r="I7" s="6">
        <v>0</v>
      </c>
      <c r="J7" s="6">
        <v>0</v>
      </c>
      <c r="K7" s="5">
        <f>SUMPRODUCT($C$3:$J$3,C7:J7)</f>
        <v>651</v>
      </c>
      <c r="L7" t="s">
        <v>2</v>
      </c>
      <c r="M7">
        <v>650</v>
      </c>
    </row>
    <row r="8" spans="2:13" x14ac:dyDescent="0.2">
      <c r="B8" s="2" t="s">
        <v>13</v>
      </c>
      <c r="C8" s="6"/>
      <c r="D8" s="6">
        <v>0</v>
      </c>
      <c r="E8" s="6"/>
      <c r="F8">
        <v>1</v>
      </c>
      <c r="G8" s="6">
        <v>0</v>
      </c>
      <c r="H8">
        <v>1</v>
      </c>
      <c r="I8" s="6"/>
      <c r="J8" s="6"/>
      <c r="K8" s="5">
        <f t="shared" ref="K8:K9" si="0">SUMPRODUCT($C$3:$J$3,C8:J8)</f>
        <v>2430</v>
      </c>
      <c r="L8" t="s">
        <v>2</v>
      </c>
      <c r="M8">
        <v>2430</v>
      </c>
    </row>
    <row r="9" spans="2:13" x14ac:dyDescent="0.2">
      <c r="B9" s="2" t="s">
        <v>14</v>
      </c>
      <c r="C9" s="6">
        <v>0</v>
      </c>
      <c r="D9" s="6"/>
      <c r="E9" s="6"/>
      <c r="F9">
        <v>1</v>
      </c>
      <c r="G9" s="6"/>
      <c r="I9" s="6"/>
      <c r="J9" s="6">
        <v>0</v>
      </c>
      <c r="K9" s="5">
        <f t="shared" si="0"/>
        <v>2213</v>
      </c>
      <c r="L9" t="s">
        <v>2</v>
      </c>
      <c r="M9">
        <v>1470</v>
      </c>
    </row>
    <row r="10" spans="2:13" x14ac:dyDescent="0.2">
      <c r="B10" s="2"/>
    </row>
    <row r="11" spans="2:13" x14ac:dyDescent="0.2">
      <c r="B11" s="2" t="s">
        <v>15</v>
      </c>
      <c r="C11">
        <v>2</v>
      </c>
      <c r="D11">
        <v>1</v>
      </c>
      <c r="E11">
        <v>2</v>
      </c>
      <c r="F11">
        <v>0</v>
      </c>
      <c r="G11">
        <v>3</v>
      </c>
      <c r="H11">
        <v>0</v>
      </c>
      <c r="I11">
        <v>1</v>
      </c>
      <c r="J11">
        <v>1</v>
      </c>
    </row>
    <row r="13" spans="2:13" x14ac:dyDescent="0.2">
      <c r="D13" s="4" t="s">
        <v>16</v>
      </c>
      <c r="G13" s="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620F-6A64-364A-858A-44CCF947E620}">
  <dimension ref="B2:Y13"/>
  <sheetViews>
    <sheetView workbookViewId="0">
      <selection activeCell="U15" sqref="U15"/>
    </sheetView>
  </sheetViews>
  <sheetFormatPr baseColWidth="10" defaultRowHeight="16" x14ac:dyDescent="0.2"/>
  <cols>
    <col min="7" max="7" width="13.5" bestFit="1" customWidth="1"/>
  </cols>
  <sheetData>
    <row r="2" spans="2:25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24</v>
      </c>
      <c r="Q2" s="2" t="s">
        <v>25</v>
      </c>
      <c r="R2" s="2" t="s">
        <v>26</v>
      </c>
      <c r="S2" s="2" t="s">
        <v>27</v>
      </c>
      <c r="T2" s="2" t="s">
        <v>28</v>
      </c>
      <c r="U2" s="2" t="s">
        <v>29</v>
      </c>
      <c r="V2" s="2" t="s">
        <v>30</v>
      </c>
    </row>
    <row r="3" spans="2:25" x14ac:dyDescent="0.2">
      <c r="B3" s="2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650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155.00000000000006</v>
      </c>
      <c r="Q3" s="1">
        <v>1470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2:25" x14ac:dyDescent="0.2">
      <c r="B4" s="2" t="s">
        <v>11</v>
      </c>
      <c r="C4">
        <v>635</v>
      </c>
      <c r="D4">
        <v>635</v>
      </c>
      <c r="E4">
        <v>635</v>
      </c>
      <c r="F4">
        <v>635</v>
      </c>
      <c r="G4">
        <v>635</v>
      </c>
      <c r="H4">
        <v>635</v>
      </c>
      <c r="I4">
        <v>1190</v>
      </c>
      <c r="J4">
        <v>1190</v>
      </c>
      <c r="K4">
        <v>1190</v>
      </c>
      <c r="L4">
        <v>1190</v>
      </c>
      <c r="M4">
        <v>1190</v>
      </c>
      <c r="N4">
        <v>1190</v>
      </c>
      <c r="O4">
        <v>1190</v>
      </c>
      <c r="P4">
        <v>1190</v>
      </c>
      <c r="Q4">
        <v>1190</v>
      </c>
      <c r="R4">
        <v>1190</v>
      </c>
      <c r="S4">
        <v>1190</v>
      </c>
      <c r="T4">
        <v>1190</v>
      </c>
      <c r="U4">
        <v>1190</v>
      </c>
      <c r="V4">
        <v>1190</v>
      </c>
      <c r="W4">
        <f>SUMPRODUCT($C$3:$V$3,C4:V4)</f>
        <v>2346500</v>
      </c>
    </row>
    <row r="5" spans="2:25" x14ac:dyDescent="0.2">
      <c r="B5" s="2"/>
    </row>
    <row r="6" spans="2:25" x14ac:dyDescent="0.2">
      <c r="B6" s="2" t="s">
        <v>1</v>
      </c>
    </row>
    <row r="7" spans="2:25" x14ac:dyDescent="0.2">
      <c r="B7" s="2" t="s">
        <v>12</v>
      </c>
      <c r="E7">
        <v>1</v>
      </c>
      <c r="F7">
        <v>2</v>
      </c>
      <c r="G7">
        <v>3</v>
      </c>
      <c r="H7">
        <v>1</v>
      </c>
      <c r="K7">
        <v>1</v>
      </c>
      <c r="L7">
        <v>2</v>
      </c>
      <c r="M7">
        <v>5</v>
      </c>
      <c r="N7">
        <v>3</v>
      </c>
      <c r="O7">
        <v>4</v>
      </c>
      <c r="R7">
        <v>1</v>
      </c>
      <c r="S7">
        <v>2</v>
      </c>
      <c r="T7">
        <v>3</v>
      </c>
      <c r="U7">
        <v>1</v>
      </c>
      <c r="V7">
        <v>2</v>
      </c>
      <c r="W7">
        <f>SUMPRODUCT($C$3:$V$3,C7:V7)</f>
        <v>650</v>
      </c>
      <c r="X7" t="s">
        <v>2</v>
      </c>
      <c r="Y7">
        <v>650</v>
      </c>
    </row>
    <row r="8" spans="2:25" x14ac:dyDescent="0.2">
      <c r="B8" s="2" t="s">
        <v>13</v>
      </c>
      <c r="D8">
        <v>1</v>
      </c>
      <c r="H8">
        <v>1</v>
      </c>
      <c r="J8">
        <v>1</v>
      </c>
      <c r="P8">
        <v>2</v>
      </c>
      <c r="Q8">
        <v>1</v>
      </c>
      <c r="R8">
        <v>1</v>
      </c>
      <c r="S8">
        <v>1</v>
      </c>
      <c r="T8">
        <v>1</v>
      </c>
      <c r="W8">
        <f t="shared" ref="W8:W9" si="0">SUMPRODUCT($C$3:$V$3,C8:V8)</f>
        <v>2430</v>
      </c>
      <c r="X8" t="s">
        <v>2</v>
      </c>
      <c r="Y8">
        <v>2430</v>
      </c>
    </row>
    <row r="9" spans="2:25" x14ac:dyDescent="0.2">
      <c r="B9" s="2" t="s">
        <v>14</v>
      </c>
      <c r="C9">
        <v>1</v>
      </c>
      <c r="I9">
        <v>1</v>
      </c>
      <c r="Q9">
        <v>1</v>
      </c>
      <c r="U9">
        <v>1</v>
      </c>
      <c r="V9">
        <v>1</v>
      </c>
      <c r="W9">
        <f t="shared" si="0"/>
        <v>1470</v>
      </c>
      <c r="X9" t="s">
        <v>2</v>
      </c>
      <c r="Y9">
        <v>1470</v>
      </c>
    </row>
    <row r="10" spans="2:25" x14ac:dyDescent="0.2">
      <c r="B10" s="2"/>
    </row>
    <row r="11" spans="2:25" x14ac:dyDescent="0.2">
      <c r="B11" s="2" t="s">
        <v>15</v>
      </c>
      <c r="C11">
        <v>2</v>
      </c>
      <c r="D11">
        <v>1</v>
      </c>
      <c r="E11">
        <v>2</v>
      </c>
      <c r="F11">
        <v>0</v>
      </c>
      <c r="G11">
        <v>3</v>
      </c>
      <c r="H11">
        <v>0</v>
      </c>
      <c r="I11">
        <v>1</v>
      </c>
      <c r="J11">
        <v>1</v>
      </c>
    </row>
    <row r="13" spans="2:25" x14ac:dyDescent="0.2">
      <c r="D13" s="4" t="s">
        <v>16</v>
      </c>
      <c r="G13" s="4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 programing (2)</vt:lpstr>
      <vt:lpstr>Goal programing</vt:lpstr>
      <vt:lpstr>Answer Report 1</vt:lpstr>
      <vt:lpstr>Sensitivity Report 1</vt:lpstr>
      <vt:lpstr>1</vt:lpstr>
      <vt:lpstr>2</vt:lpstr>
      <vt:lpstr>all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2022-11-14T16:56:56Z</dcterms:created>
  <dcterms:modified xsi:type="dcterms:W3CDTF">2022-12-13T19:01:35Z</dcterms:modified>
</cp:coreProperties>
</file>