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shivakumar/Desktop/Year4_Term8/Game Theory/Project/"/>
    </mc:Choice>
  </mc:AlternateContent>
  <xr:revisionPtr revIDLastSave="0" documentId="13_ncr:1_{F5E04D54-C75B-FE40-8BB8-ECEDF0A6960D}" xr6:coauthVersionLast="47" xr6:coauthVersionMax="47" xr10:uidLastSave="{00000000-0000-0000-0000-000000000000}"/>
  <bookViews>
    <workbookView xWindow="38400" yWindow="2320" windowWidth="32000" windowHeight="17500" xr2:uid="{0463CC20-2389-4D9D-B8D4-4C20BCA92276}"/>
  </bookViews>
  <sheets>
    <sheet name="Nash Perfect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L25" i="1"/>
  <c r="L13" i="1"/>
  <c r="L10" i="1"/>
  <c r="P13" i="1"/>
  <c r="N13" i="1"/>
  <c r="N10" i="1"/>
  <c r="D12" i="1"/>
  <c r="C32" i="1"/>
  <c r="K67" i="1" s="1"/>
  <c r="C8" i="1"/>
  <c r="D8" i="1"/>
  <c r="C9" i="1"/>
  <c r="D9" i="1"/>
  <c r="C10" i="1"/>
  <c r="D10" i="1"/>
  <c r="C11" i="1"/>
  <c r="D11" i="1"/>
  <c r="C12" i="1"/>
  <c r="C13" i="1"/>
  <c r="D13" i="1"/>
  <c r="C14" i="1"/>
  <c r="D14" i="1"/>
  <c r="C15" i="1"/>
  <c r="D15" i="1"/>
  <c r="C16" i="1"/>
  <c r="K51" i="1" s="1"/>
  <c r="M51" i="1" s="1"/>
  <c r="D16" i="1"/>
  <c r="C17" i="1"/>
  <c r="K52" i="1" s="1"/>
  <c r="D17" i="1"/>
  <c r="C18" i="1"/>
  <c r="K53" i="1" s="1"/>
  <c r="D18" i="1"/>
  <c r="C19" i="1"/>
  <c r="D19" i="1"/>
  <c r="C20" i="1"/>
  <c r="K55" i="1" s="1"/>
  <c r="D20" i="1"/>
  <c r="C21" i="1"/>
  <c r="K56" i="1" s="1"/>
  <c r="D21" i="1"/>
  <c r="C22" i="1"/>
  <c r="K57" i="1" s="1"/>
  <c r="D22" i="1"/>
  <c r="C23" i="1"/>
  <c r="K58" i="1" s="1"/>
  <c r="D23" i="1"/>
  <c r="C24" i="1"/>
  <c r="K59" i="1" s="1"/>
  <c r="D24" i="1"/>
  <c r="C25" i="1"/>
  <c r="K60" i="1" s="1"/>
  <c r="D25" i="1"/>
  <c r="C26" i="1"/>
  <c r="K61" i="1" s="1"/>
  <c r="D26" i="1"/>
  <c r="C27" i="1"/>
  <c r="K62" i="1" s="1"/>
  <c r="D27" i="1"/>
  <c r="C28" i="1"/>
  <c r="K63" i="1" s="1"/>
  <c r="D28" i="1"/>
  <c r="C29" i="1"/>
  <c r="K64" i="1" s="1"/>
  <c r="D29" i="1"/>
  <c r="C30" i="1"/>
  <c r="K65" i="1" s="1"/>
  <c r="D30" i="1"/>
  <c r="C31" i="1"/>
  <c r="K66" i="1" s="1"/>
  <c r="D31" i="1"/>
  <c r="D32" i="1"/>
  <c r="C33" i="1"/>
  <c r="K68" i="1" s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L51" i="1" s="1"/>
  <c r="C42" i="1"/>
  <c r="D42" i="1"/>
  <c r="L52" i="1" s="1"/>
  <c r="C43" i="1"/>
  <c r="D43" i="1"/>
  <c r="L53" i="1" s="1"/>
  <c r="C44" i="1"/>
  <c r="D44" i="1"/>
  <c r="L54" i="1" s="1"/>
  <c r="C45" i="1"/>
  <c r="D45" i="1"/>
  <c r="L55" i="1" s="1"/>
  <c r="C46" i="1"/>
  <c r="D46" i="1"/>
  <c r="L56" i="1" s="1"/>
  <c r="C47" i="1"/>
  <c r="D47" i="1"/>
  <c r="L57" i="1" s="1"/>
  <c r="C48" i="1"/>
  <c r="D48" i="1"/>
  <c r="L58" i="1" s="1"/>
  <c r="C49" i="1"/>
  <c r="D49" i="1"/>
  <c r="L59" i="1" s="1"/>
  <c r="C50" i="1"/>
  <c r="D50" i="1"/>
  <c r="L60" i="1" s="1"/>
  <c r="C51" i="1"/>
  <c r="D51" i="1"/>
  <c r="L61" i="1" s="1"/>
  <c r="C52" i="1"/>
  <c r="D52" i="1"/>
  <c r="L62" i="1" s="1"/>
  <c r="C53" i="1"/>
  <c r="D53" i="1"/>
  <c r="L63" i="1" s="1"/>
  <c r="C54" i="1"/>
  <c r="D54" i="1"/>
  <c r="L64" i="1" s="1"/>
  <c r="C55" i="1"/>
  <c r="D55" i="1"/>
  <c r="L65" i="1" s="1"/>
  <c r="C56" i="1"/>
  <c r="D56" i="1"/>
  <c r="L66" i="1" s="1"/>
  <c r="C57" i="1"/>
  <c r="D57" i="1"/>
  <c r="L67" i="1" s="1"/>
  <c r="C58" i="1"/>
  <c r="D58" i="1"/>
  <c r="L68" i="1" s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" i="1"/>
  <c r="D7" i="1"/>
  <c r="G7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" i="1"/>
  <c r="E7" i="1" s="1"/>
  <c r="E8" i="1" s="1"/>
  <c r="D33" i="1" l="1"/>
  <c r="P28" i="1"/>
  <c r="N25" i="1"/>
  <c r="K54" i="1"/>
  <c r="N28" i="1"/>
  <c r="N51" i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F7" i="1"/>
  <c r="F8" i="1" s="1"/>
  <c r="M52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O51" i="1" l="1"/>
  <c r="G32" i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M53" i="1" l="1"/>
  <c r="O52" i="1"/>
  <c r="G50" i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F26" i="1"/>
  <c r="F27" i="1" s="1"/>
  <c r="M54" i="1" l="1"/>
  <c r="O53" i="1"/>
  <c r="Q13" i="1"/>
  <c r="Q28" i="1"/>
  <c r="Q25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Q10" i="1"/>
  <c r="Q16" i="1" l="1"/>
  <c r="M55" i="1"/>
  <c r="O54" i="1"/>
  <c r="Q31" i="1"/>
  <c r="M56" i="1" l="1"/>
  <c r="O55" i="1"/>
  <c r="M57" i="1" l="1"/>
  <c r="O56" i="1"/>
  <c r="M58" i="1" l="1"/>
  <c r="O57" i="1"/>
  <c r="M59" i="1" l="1"/>
  <c r="O58" i="1"/>
  <c r="M60" i="1" l="1"/>
  <c r="O59" i="1"/>
  <c r="M61" i="1" l="1"/>
  <c r="O60" i="1"/>
  <c r="M62" i="1" l="1"/>
  <c r="O61" i="1"/>
  <c r="M63" i="1" l="1"/>
  <c r="O62" i="1"/>
  <c r="M64" i="1" l="1"/>
  <c r="O63" i="1"/>
  <c r="M65" i="1" l="1"/>
  <c r="O64" i="1"/>
  <c r="M66" i="1" l="1"/>
  <c r="O65" i="1"/>
  <c r="M67" i="1" l="1"/>
  <c r="O66" i="1"/>
  <c r="M68" i="1" l="1"/>
  <c r="O68" i="1" s="1"/>
  <c r="O67" i="1"/>
</calcChain>
</file>

<file path=xl/sharedStrings.xml><?xml version="1.0" encoding="utf-8"?>
<sst xmlns="http://schemas.openxmlformats.org/spreadsheetml/2006/main" count="100" uniqueCount="75">
  <si>
    <t>SOFT</t>
  </si>
  <si>
    <t>MEDIUM</t>
  </si>
  <si>
    <t>HARD</t>
  </si>
  <si>
    <t>Tyre</t>
  </si>
  <si>
    <t>a</t>
  </si>
  <si>
    <t>b</t>
  </si>
  <si>
    <t>c</t>
  </si>
  <si>
    <t>soft_lap</t>
  </si>
  <si>
    <t>med_lap</t>
  </si>
  <si>
    <t>soft_sum</t>
  </si>
  <si>
    <t>med_sum</t>
  </si>
  <si>
    <t>hard_lap</t>
  </si>
  <si>
    <t>hard_sum</t>
  </si>
  <si>
    <t>tyre_age</t>
  </si>
  <si>
    <t>20 M</t>
  </si>
  <si>
    <t>42 H</t>
  </si>
  <si>
    <t>Total</t>
  </si>
  <si>
    <t>Pitstop 1</t>
  </si>
  <si>
    <t>Pitstop 2</t>
  </si>
  <si>
    <t>24 H</t>
  </si>
  <si>
    <t>18 M</t>
  </si>
  <si>
    <t>STRATEGY</t>
  </si>
  <si>
    <t>Start Position</t>
  </si>
  <si>
    <t>MERCEDES STRATEGY</t>
  </si>
  <si>
    <t>18 S (Used)</t>
  </si>
  <si>
    <t>SC + Warm</t>
  </si>
  <si>
    <t>VSC + Warm</t>
  </si>
  <si>
    <t>Assumptions:</t>
  </si>
  <si>
    <t>Time</t>
  </si>
  <si>
    <t>FERRARI STRATEGY</t>
  </si>
  <si>
    <t>New (H)</t>
  </si>
  <si>
    <t>New (M)</t>
  </si>
  <si>
    <t>Used (S)</t>
  </si>
  <si>
    <t>M1</t>
  </si>
  <si>
    <t>M2</t>
  </si>
  <si>
    <t>F1</t>
  </si>
  <si>
    <t>F2</t>
  </si>
  <si>
    <t>NASH PERFECT INFO (MIN TIME)</t>
  </si>
  <si>
    <t>Available Tyre Sets</t>
  </si>
  <si>
    <t>BUT… the following assumptions were made.</t>
  </si>
  <si>
    <t>Time to Pole</t>
  </si>
  <si>
    <t>HAM will win the race even if he started 5th position!</t>
  </si>
  <si>
    <t>2. Driver aggressiveness was not considered.</t>
  </si>
  <si>
    <t>Time cost</t>
  </si>
  <si>
    <t>5 (32m)</t>
  </si>
  <si>
    <t>1 (0m)</t>
  </si>
  <si>
    <t>M1 Stop</t>
  </si>
  <si>
    <t>M2 Stops</t>
  </si>
  <si>
    <t>F1 Stop</t>
  </si>
  <si>
    <t>F2 Stops</t>
  </si>
  <si>
    <t>Race Start Tyres are Cold, with tyre age 0 to account for slow start</t>
  </si>
  <si>
    <t>This is why MERC opted for 2-stop, to undercut.</t>
  </si>
  <si>
    <t>MER_lap</t>
  </si>
  <si>
    <t>MER_sum</t>
  </si>
  <si>
    <t>FER_lap</t>
  </si>
  <si>
    <t>FER_sum</t>
  </si>
  <si>
    <t>On the last 18 laps:</t>
  </si>
  <si>
    <t>Lap No.</t>
  </si>
  <si>
    <t>Leader</t>
  </si>
  <si>
    <t>Assumption:</t>
  </si>
  <si>
    <t>1. Overtake happens only once per lap, until MER overtakes FER.</t>
  </si>
  <si>
    <t>** Can show how much the NE changes if VSC was deployed earlier or later, or other scenarios.</t>
  </si>
  <si>
    <t>VSC pitstop takes 20s</t>
  </si>
  <si>
    <t>Used Soft Tyres have tyre age 20</t>
  </si>
  <si>
    <t>New M/H/S Tyres at Pitstop are warm (H&lt;101.5s, M&lt;100s, S&lt;99s)</t>
  </si>
  <si>
    <t>3. Presence of other drivers in the race.</t>
  </si>
  <si>
    <t>1. Overtaking has no risk or time cost.</t>
  </si>
  <si>
    <t>2. In each unsuccessful round, MER gets more desparate, and the risk of making a mistake/crashing out increases (discount factor).</t>
  </si>
  <si>
    <t>SC pitstop takes 0s</t>
  </si>
  <si>
    <t>Normal pitstop takes 30s</t>
  </si>
  <si>
    <r>
      <t xml:space="preserve">(6311, </t>
    </r>
    <r>
      <rPr>
        <b/>
        <sz val="11"/>
        <color theme="1"/>
        <rFont val="Calibri"/>
        <family val="2"/>
        <scheme val="minor"/>
      </rPr>
      <t>6311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</si>
  <si>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sz val="11"/>
        <color theme="1"/>
        <rFont val="Calibri"/>
        <family val="2"/>
        <scheme val="minor"/>
      </rPr>
      <t>6284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6311</t>
    </r>
    <r>
      <rPr>
        <sz val="11"/>
        <color theme="1"/>
        <rFont val="Calibri"/>
        <family val="2"/>
        <scheme val="minor"/>
      </rPr>
      <t>)</t>
    </r>
  </si>
  <si>
    <t>(6311, 6350)</t>
  </si>
  <si>
    <r>
      <t>(</t>
    </r>
    <r>
      <rPr>
        <b/>
        <sz val="11"/>
        <color theme="1"/>
        <rFont val="Calibri"/>
        <family val="2"/>
        <scheme val="minor"/>
      </rPr>
      <t>6284</t>
    </r>
    <r>
      <rPr>
        <sz val="11"/>
        <color theme="1"/>
        <rFont val="Calibri"/>
        <family val="2"/>
        <scheme val="minor"/>
      </rPr>
      <t>, 6350)</t>
    </r>
  </si>
  <si>
    <t>[TBC] This can be modelled as an 6-round finite sequential subgame.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</si>
</sst>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 style="medium">
        <color indexed="64"/>
      </top>
      <bottom style="medium">
        <color indexed="64"/>
      </bottom>
      <diagonal/>
    </border>
    <border>
      <left style="medium">
        <color rgb="FF00B050"/>
      </left>
      <right style="medium">
        <color rgb="FF00B050"/>
      </right>
      <top/>
      <bottom style="medium">
        <color indexed="64"/>
      </bottom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 style="medium">
        <color indexed="64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0" fillId="0" borderId="11" xfId="0" applyBorder="1"/>
    <xf numFmtId="0" fontId="1" fillId="2" borderId="0" xfId="0" applyFont="1" applyFill="1"/>
    <xf numFmtId="0" fontId="0" fillId="0" borderId="12" xfId="0" applyBorder="1"/>
    <xf numFmtId="0" fontId="0" fillId="0" borderId="13" xfId="0" applyBorder="1"/>
    <xf numFmtId="0" fontId="1" fillId="0" borderId="7" xfId="0" applyFont="1" applyBorder="1"/>
    <xf numFmtId="0" fontId="2" fillId="0" borderId="8" xfId="0" applyFont="1" applyBorder="1" applyAlignment="1">
      <alignment horizontal="left" vertical="center"/>
    </xf>
    <xf numFmtId="0" fontId="1" fillId="3" borderId="14" xfId="0" applyFont="1" applyFill="1" applyBorder="1"/>
    <xf numFmtId="0" fontId="0" fillId="3" borderId="4" xfId="0" applyFill="1" applyBorder="1"/>
    <xf numFmtId="0" fontId="1" fillId="0" borderId="14" xfId="0" applyFont="1" applyBorder="1"/>
    <xf numFmtId="0" fontId="1" fillId="0" borderId="6" xfId="0" applyFont="1" applyBorder="1"/>
    <xf numFmtId="0" fontId="1" fillId="0" borderId="15" xfId="0" applyFont="1" applyBorder="1"/>
    <xf numFmtId="0" fontId="0" fillId="2" borderId="1" xfId="0" applyFill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3" borderId="17" xfId="0" applyFont="1" applyFill="1" applyBorder="1"/>
    <xf numFmtId="0" fontId="0" fillId="3" borderId="18" xfId="0" applyFill="1" applyBorder="1"/>
    <xf numFmtId="0" fontId="0" fillId="0" borderId="21" xfId="0" applyBorder="1"/>
    <xf numFmtId="0" fontId="0" fillId="0" borderId="22" xfId="0" applyBorder="1"/>
    <xf numFmtId="0" fontId="1" fillId="0" borderId="22" xfId="0" applyFont="1" applyBorder="1"/>
    <xf numFmtId="0" fontId="0" fillId="0" borderId="7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D23-0B14-4FB6-AB93-1034713A33EA}">
  <dimension ref="A1:U74"/>
  <sheetViews>
    <sheetView tabSelected="1" zoomScale="125" zoomScaleNormal="85" workbookViewId="0">
      <selection activeCell="I8" sqref="I8"/>
    </sheetView>
  </sheetViews>
  <sheetFormatPr baseColWidth="10" defaultColWidth="8.83203125" defaultRowHeight="15" x14ac:dyDescent="0.2"/>
  <cols>
    <col min="11" max="11" width="11.5" customWidth="1"/>
    <col min="12" max="13" width="12.1640625" customWidth="1"/>
    <col min="15" max="15" width="12.5" customWidth="1"/>
    <col min="16" max="16" width="12" bestFit="1" customWidth="1"/>
    <col min="17" max="17" width="12.6640625" bestFit="1" customWidth="1"/>
    <col min="18" max="20" width="12.6640625" customWidth="1"/>
  </cols>
  <sheetData>
    <row r="1" spans="1:21" x14ac:dyDescent="0.2">
      <c r="B1" t="s">
        <v>3</v>
      </c>
      <c r="C1" t="s">
        <v>4</v>
      </c>
      <c r="D1" t="s">
        <v>5</v>
      </c>
      <c r="E1" t="s">
        <v>6</v>
      </c>
      <c r="J1" t="s">
        <v>27</v>
      </c>
    </row>
    <row r="2" spans="1:21" x14ac:dyDescent="0.2">
      <c r="B2" t="s">
        <v>0</v>
      </c>
      <c r="C2">
        <v>1.0632527089783199E-2</v>
      </c>
      <c r="D2">
        <v>-0.20480955237358101</v>
      </c>
      <c r="E2">
        <v>99.321814099587101</v>
      </c>
      <c r="J2" t="s">
        <v>69</v>
      </c>
      <c r="L2" t="s">
        <v>50</v>
      </c>
    </row>
    <row r="3" spans="1:21" x14ac:dyDescent="0.2">
      <c r="B3" t="s">
        <v>1</v>
      </c>
      <c r="C3">
        <v>1.3739024770421601E-2</v>
      </c>
      <c r="D3">
        <v>-0.54453358636215399</v>
      </c>
      <c r="E3">
        <v>103.666386216132</v>
      </c>
      <c r="J3" t="s">
        <v>62</v>
      </c>
      <c r="L3" t="s">
        <v>64</v>
      </c>
    </row>
    <row r="4" spans="1:21" x14ac:dyDescent="0.2">
      <c r="B4" t="s">
        <v>2</v>
      </c>
      <c r="C4">
        <v>9.3427505563069505E-3</v>
      </c>
      <c r="D4">
        <v>-0.495842335211581</v>
      </c>
      <c r="E4">
        <v>105.26568511257</v>
      </c>
      <c r="J4" t="s">
        <v>68</v>
      </c>
      <c r="L4" t="s">
        <v>63</v>
      </c>
    </row>
    <row r="5" spans="1:21" ht="16" thickBot="1" x14ac:dyDescent="0.25"/>
    <row r="6" spans="1:21" x14ac:dyDescent="0.2">
      <c r="A6" t="s">
        <v>13</v>
      </c>
      <c r="B6" t="s">
        <v>7</v>
      </c>
      <c r="C6" t="s">
        <v>8</v>
      </c>
      <c r="D6" t="s">
        <v>11</v>
      </c>
      <c r="E6" t="s">
        <v>9</v>
      </c>
      <c r="F6" t="s">
        <v>10</v>
      </c>
      <c r="G6" t="s">
        <v>12</v>
      </c>
      <c r="J6" s="18" t="s">
        <v>23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</row>
    <row r="7" spans="1:21" ht="16" thickBot="1" x14ac:dyDescent="0.25">
      <c r="A7">
        <v>0</v>
      </c>
      <c r="B7">
        <f>$C$2*$A7^2+$D$2*$A7+$E$2</f>
        <v>99.321814099587101</v>
      </c>
      <c r="C7">
        <f>$C$3*$A7^2+$D$3*$A7+$E$3</f>
        <v>103.666386216132</v>
      </c>
      <c r="D7">
        <f>$C$4*$A7^2+$D$4*$A7+$E$4</f>
        <v>105.26568511257</v>
      </c>
      <c r="E7">
        <f>B7</f>
        <v>99.321814099587101</v>
      </c>
      <c r="F7">
        <f>C7</f>
        <v>103.666386216132</v>
      </c>
      <c r="G7">
        <f>D7</f>
        <v>105.26568511257</v>
      </c>
      <c r="J7" s="12"/>
      <c r="L7" s="13"/>
      <c r="U7" s="14"/>
    </row>
    <row r="8" spans="1:21" ht="16" thickBot="1" x14ac:dyDescent="0.25">
      <c r="A8">
        <v>1</v>
      </c>
      <c r="B8">
        <f t="shared" ref="B8:B69" si="0">$C$2*$A8^2+$D$2*$A8+$E$2</f>
        <v>99.127637074303308</v>
      </c>
      <c r="C8">
        <f t="shared" ref="C8:C69" si="1">$C$3*$A8^2+$D$3*$A8+$E$3</f>
        <v>103.13559165454026</v>
      </c>
      <c r="D8">
        <f t="shared" ref="D8:D69" si="2">$C$4*$A8^2+$D$4*$A8+$E$4</f>
        <v>104.77918552791472</v>
      </c>
      <c r="E8">
        <f>E7+B8</f>
        <v>198.4494511738904</v>
      </c>
      <c r="F8">
        <f>F7+C8</f>
        <v>206.80197787067226</v>
      </c>
      <c r="G8">
        <f>G7+D8</f>
        <v>210.0448706404847</v>
      </c>
      <c r="J8" s="12"/>
      <c r="K8" s="15" t="s">
        <v>21</v>
      </c>
      <c r="M8" s="28" t="s">
        <v>25</v>
      </c>
      <c r="O8" s="28" t="s">
        <v>26</v>
      </c>
      <c r="S8" s="15" t="s">
        <v>38</v>
      </c>
      <c r="U8" s="14"/>
    </row>
    <row r="9" spans="1:21" ht="16" thickBot="1" x14ac:dyDescent="0.25">
      <c r="A9">
        <v>2</v>
      </c>
      <c r="B9">
        <f t="shared" si="0"/>
        <v>98.954725103199067</v>
      </c>
      <c r="C9">
        <f t="shared" si="1"/>
        <v>102.63227514248938</v>
      </c>
      <c r="D9">
        <f t="shared" si="2"/>
        <v>104.31137144437206</v>
      </c>
      <c r="E9">
        <f t="shared" ref="E9:E39" si="3">E8+B9</f>
        <v>297.40417627708945</v>
      </c>
      <c r="F9">
        <f t="shared" ref="F9:F39" si="4">F8+C9</f>
        <v>309.43425301316165</v>
      </c>
      <c r="G9">
        <f>G8+D9</f>
        <v>314.35624208485677</v>
      </c>
      <c r="J9" s="12"/>
      <c r="K9" s="5" t="s">
        <v>46</v>
      </c>
      <c r="L9" s="23" t="s">
        <v>14</v>
      </c>
      <c r="M9" s="29" t="s">
        <v>17</v>
      </c>
      <c r="N9" s="24" t="s">
        <v>15</v>
      </c>
      <c r="O9" s="33"/>
      <c r="P9" s="20"/>
      <c r="Q9" s="5" t="s">
        <v>16</v>
      </c>
      <c r="S9" s="2" t="s">
        <v>30</v>
      </c>
      <c r="T9" s="2">
        <v>1</v>
      </c>
      <c r="U9" s="14"/>
    </row>
    <row r="10" spans="1:21" ht="16" thickBot="1" x14ac:dyDescent="0.25">
      <c r="A10">
        <v>3</v>
      </c>
      <c r="B10">
        <f t="shared" si="0"/>
        <v>98.803078186274405</v>
      </c>
      <c r="C10">
        <f t="shared" si="1"/>
        <v>102.15643667997934</v>
      </c>
      <c r="D10">
        <f t="shared" si="2"/>
        <v>103.86224286194202</v>
      </c>
      <c r="E10">
        <f t="shared" si="3"/>
        <v>396.20725446336382</v>
      </c>
      <c r="F10">
        <f t="shared" si="4"/>
        <v>411.59068969314097</v>
      </c>
      <c r="G10">
        <f t="shared" ref="G10:G39" si="5">G9+D10</f>
        <v>418.21848494679881</v>
      </c>
      <c r="J10" s="12"/>
      <c r="K10" s="9" t="s">
        <v>28</v>
      </c>
      <c r="L10" s="9">
        <f>F26</f>
        <v>2003.801734096772</v>
      </c>
      <c r="M10" s="30">
        <v>20</v>
      </c>
      <c r="N10" s="17">
        <f>SUM(D18:D59)</f>
        <v>4212.1632656095244</v>
      </c>
      <c r="O10" s="34"/>
      <c r="P10" s="21"/>
      <c r="Q10" s="3">
        <f>SUM(L10:N10)</f>
        <v>6235.9649997062961</v>
      </c>
      <c r="S10" s="2" t="s">
        <v>31</v>
      </c>
      <c r="T10" s="2">
        <v>2</v>
      </c>
      <c r="U10" s="14"/>
    </row>
    <row r="11" spans="1:21" ht="16" thickBot="1" x14ac:dyDescent="0.25">
      <c r="A11">
        <v>4</v>
      </c>
      <c r="B11">
        <f t="shared" si="0"/>
        <v>98.672696323529308</v>
      </c>
      <c r="C11">
        <f t="shared" si="1"/>
        <v>101.70807626701013</v>
      </c>
      <c r="D11">
        <f t="shared" si="2"/>
        <v>103.43179978062459</v>
      </c>
      <c r="E11">
        <f t="shared" si="3"/>
        <v>494.87995078689312</v>
      </c>
      <c r="F11">
        <f t="shared" si="4"/>
        <v>513.29876596015106</v>
      </c>
      <c r="G11">
        <f t="shared" si="5"/>
        <v>521.65028472742335</v>
      </c>
      <c r="J11" s="12"/>
      <c r="M11" s="31"/>
      <c r="O11" s="31"/>
      <c r="S11" s="2" t="s">
        <v>32</v>
      </c>
      <c r="T11" s="2">
        <v>4</v>
      </c>
      <c r="U11" s="14"/>
    </row>
    <row r="12" spans="1:21" ht="16" thickBot="1" x14ac:dyDescent="0.25">
      <c r="A12">
        <v>5</v>
      </c>
      <c r="B12">
        <f t="shared" si="0"/>
        <v>98.563579514963777</v>
      </c>
      <c r="C12">
        <f t="shared" si="1"/>
        <v>101.28719390358177</v>
      </c>
      <c r="D12">
        <f t="shared" si="2"/>
        <v>103.02004220041977</v>
      </c>
      <c r="E12">
        <f t="shared" si="3"/>
        <v>593.44353030185687</v>
      </c>
      <c r="F12">
        <f t="shared" si="4"/>
        <v>614.5859598637328</v>
      </c>
      <c r="G12">
        <f t="shared" si="5"/>
        <v>624.67032692784312</v>
      </c>
      <c r="J12" s="12"/>
      <c r="K12" s="8" t="s">
        <v>47</v>
      </c>
      <c r="L12" s="18" t="s">
        <v>14</v>
      </c>
      <c r="M12" s="29" t="s">
        <v>17</v>
      </c>
      <c r="N12" s="24" t="s">
        <v>19</v>
      </c>
      <c r="O12" s="29" t="s">
        <v>18</v>
      </c>
      <c r="P12" s="22" t="s">
        <v>20</v>
      </c>
      <c r="Q12" s="5" t="s">
        <v>16</v>
      </c>
      <c r="U12" s="14"/>
    </row>
    <row r="13" spans="1:21" ht="16" thickBot="1" x14ac:dyDescent="0.25">
      <c r="A13">
        <v>6</v>
      </c>
      <c r="B13">
        <f t="shared" si="0"/>
        <v>98.475727760577811</v>
      </c>
      <c r="C13">
        <f t="shared" si="1"/>
        <v>100.89378958969425</v>
      </c>
      <c r="D13">
        <f t="shared" si="2"/>
        <v>102.62697012132756</v>
      </c>
      <c r="E13">
        <f t="shared" si="3"/>
        <v>691.91925806243466</v>
      </c>
      <c r="F13">
        <f t="shared" si="4"/>
        <v>715.47974945342708</v>
      </c>
      <c r="G13">
        <f t="shared" si="5"/>
        <v>727.29729704917065</v>
      </c>
      <c r="J13" s="12"/>
      <c r="K13" s="9" t="s">
        <v>28</v>
      </c>
      <c r="L13" s="9">
        <f>F26</f>
        <v>2003.801734096772</v>
      </c>
      <c r="M13" s="32">
        <v>20</v>
      </c>
      <c r="N13" s="26">
        <f>SUM(D18:D41)</f>
        <v>2382.8801640863089</v>
      </c>
      <c r="O13" s="32">
        <v>20</v>
      </c>
      <c r="P13" s="27">
        <f>SUM(C16:C33)</f>
        <v>1776.8598037345155</v>
      </c>
      <c r="Q13" s="4">
        <f>SUM(L13:P13)</f>
        <v>6203.5417019175966</v>
      </c>
      <c r="U13" s="14"/>
    </row>
    <row r="14" spans="1:21" x14ac:dyDescent="0.2">
      <c r="A14">
        <v>7</v>
      </c>
      <c r="B14">
        <f t="shared" si="0"/>
        <v>98.409141060371411</v>
      </c>
      <c r="C14">
        <f t="shared" si="1"/>
        <v>100.52786332534758</v>
      </c>
      <c r="D14">
        <f t="shared" si="2"/>
        <v>102.25258354334797</v>
      </c>
      <c r="E14">
        <f t="shared" si="3"/>
        <v>790.3283991228061</v>
      </c>
      <c r="F14">
        <f t="shared" si="4"/>
        <v>816.00761277877461</v>
      </c>
      <c r="G14">
        <f t="shared" si="5"/>
        <v>829.54988059251866</v>
      </c>
      <c r="J14" s="12"/>
      <c r="U14" s="14"/>
    </row>
    <row r="15" spans="1:21" x14ac:dyDescent="0.2">
      <c r="A15">
        <v>8</v>
      </c>
      <c r="B15">
        <f t="shared" si="0"/>
        <v>98.363819414344576</v>
      </c>
      <c r="C15">
        <f t="shared" si="1"/>
        <v>100.18941511054174</v>
      </c>
      <c r="D15">
        <f t="shared" si="2"/>
        <v>101.89688246648099</v>
      </c>
      <c r="E15">
        <f t="shared" si="3"/>
        <v>888.69221853715067</v>
      </c>
      <c r="F15">
        <f t="shared" si="4"/>
        <v>916.19702788931636</v>
      </c>
      <c r="G15">
        <f t="shared" si="5"/>
        <v>931.44676305899964</v>
      </c>
      <c r="J15" s="12"/>
      <c r="O15" s="37" t="s">
        <v>22</v>
      </c>
      <c r="P15" s="37" t="s">
        <v>40</v>
      </c>
      <c r="Q15" s="37" t="s">
        <v>43</v>
      </c>
      <c r="R15" s="13"/>
      <c r="S15" s="13"/>
      <c r="T15" s="13"/>
      <c r="U15" s="14"/>
    </row>
    <row r="16" spans="1:21" x14ac:dyDescent="0.2">
      <c r="A16">
        <v>9</v>
      </c>
      <c r="B16">
        <f t="shared" si="0"/>
        <v>98.339762822497306</v>
      </c>
      <c r="C16">
        <f t="shared" si="1"/>
        <v>99.878444945276755</v>
      </c>
      <c r="D16">
        <f t="shared" si="2"/>
        <v>101.55986689072662</v>
      </c>
      <c r="E16">
        <f t="shared" si="3"/>
        <v>987.03198135964794</v>
      </c>
      <c r="F16">
        <f t="shared" si="4"/>
        <v>1016.0754728345931</v>
      </c>
      <c r="G16">
        <f t="shared" si="5"/>
        <v>1033.0066299497262</v>
      </c>
      <c r="J16" s="12"/>
      <c r="O16" s="36" t="s">
        <v>44</v>
      </c>
      <c r="P16" s="36">
        <v>2</v>
      </c>
      <c r="Q16" s="36">
        <f>Q13-Q10</f>
        <v>-32.423297788699529</v>
      </c>
      <c r="U16" s="14"/>
    </row>
    <row r="17" spans="1:21" ht="16" thickBot="1" x14ac:dyDescent="0.25">
      <c r="A17">
        <v>10</v>
      </c>
      <c r="B17">
        <f t="shared" si="0"/>
        <v>98.336971284829616</v>
      </c>
      <c r="C17">
        <f t="shared" si="1"/>
        <v>99.594952829552611</v>
      </c>
      <c r="D17">
        <f t="shared" si="2"/>
        <v>101.24153681608489</v>
      </c>
      <c r="E17">
        <f t="shared" si="3"/>
        <v>1085.3689526444775</v>
      </c>
      <c r="F17">
        <f t="shared" si="4"/>
        <v>1115.6704256641458</v>
      </c>
      <c r="G17">
        <f t="shared" si="5"/>
        <v>1134.248166765811</v>
      </c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7"/>
    </row>
    <row r="18" spans="1:21" x14ac:dyDescent="0.2">
      <c r="A18">
        <v>11</v>
      </c>
      <c r="B18">
        <f t="shared" si="0"/>
        <v>98.355444801341477</v>
      </c>
      <c r="C18">
        <f t="shared" si="1"/>
        <v>99.338938763369313</v>
      </c>
      <c r="D18">
        <f t="shared" si="2"/>
        <v>100.94189224255575</v>
      </c>
      <c r="E18">
        <f t="shared" si="3"/>
        <v>1183.724397445819</v>
      </c>
      <c r="F18">
        <f t="shared" si="4"/>
        <v>1215.009364427515</v>
      </c>
      <c r="G18">
        <f t="shared" si="5"/>
        <v>1235.1900590083667</v>
      </c>
    </row>
    <row r="19" spans="1:21" x14ac:dyDescent="0.2">
      <c r="A19">
        <v>12</v>
      </c>
      <c r="B19">
        <f t="shared" si="0"/>
        <v>98.395183372032903</v>
      </c>
      <c r="C19">
        <f t="shared" si="1"/>
        <v>99.110402746726862</v>
      </c>
      <c r="D19">
        <f t="shared" si="2"/>
        <v>100.66093317013923</v>
      </c>
      <c r="E19">
        <f t="shared" si="3"/>
        <v>1282.119580817852</v>
      </c>
      <c r="F19">
        <f t="shared" si="4"/>
        <v>1314.1197671742418</v>
      </c>
      <c r="G19">
        <f t="shared" si="5"/>
        <v>1335.850992178506</v>
      </c>
    </row>
    <row r="20" spans="1:21" ht="16" thickBot="1" x14ac:dyDescent="0.25">
      <c r="A20">
        <v>13</v>
      </c>
      <c r="B20">
        <f t="shared" si="0"/>
        <v>98.456186996903909</v>
      </c>
      <c r="C20">
        <f t="shared" si="1"/>
        <v>98.909344779625243</v>
      </c>
      <c r="D20">
        <f t="shared" si="2"/>
        <v>100.39865959883532</v>
      </c>
      <c r="E20">
        <f t="shared" si="3"/>
        <v>1380.5757678147559</v>
      </c>
      <c r="F20">
        <f t="shared" si="4"/>
        <v>1413.029111953867</v>
      </c>
      <c r="G20">
        <f t="shared" si="5"/>
        <v>1436.2496517773413</v>
      </c>
      <c r="K20" s="1"/>
    </row>
    <row r="21" spans="1:21" x14ac:dyDescent="0.2">
      <c r="A21">
        <v>14</v>
      </c>
      <c r="B21">
        <f t="shared" si="0"/>
        <v>98.538455675954481</v>
      </c>
      <c r="C21">
        <f t="shared" si="1"/>
        <v>98.735764862064471</v>
      </c>
      <c r="D21">
        <f t="shared" si="2"/>
        <v>100.15507152864403</v>
      </c>
      <c r="E21">
        <f t="shared" si="3"/>
        <v>1479.1142234907104</v>
      </c>
      <c r="F21">
        <f t="shared" si="4"/>
        <v>1511.7648768159315</v>
      </c>
      <c r="G21">
        <f t="shared" si="5"/>
        <v>1536.4047233059853</v>
      </c>
      <c r="J21" s="18" t="s">
        <v>29</v>
      </c>
      <c r="K21" s="19"/>
      <c r="L21" s="10"/>
      <c r="M21" s="10"/>
      <c r="N21" s="10"/>
      <c r="O21" s="10"/>
      <c r="P21" s="10"/>
      <c r="Q21" s="10"/>
      <c r="R21" s="10"/>
      <c r="S21" s="10"/>
      <c r="T21" s="10"/>
      <c r="U21" s="11"/>
    </row>
    <row r="22" spans="1:21" ht="16" thickBot="1" x14ac:dyDescent="0.25">
      <c r="A22">
        <v>15</v>
      </c>
      <c r="B22">
        <f t="shared" si="0"/>
        <v>98.641989409184603</v>
      </c>
      <c r="C22">
        <f t="shared" si="1"/>
        <v>98.589662994044545</v>
      </c>
      <c r="D22">
        <f t="shared" si="2"/>
        <v>99.93016895956535</v>
      </c>
      <c r="E22">
        <f t="shared" si="3"/>
        <v>1577.756212899895</v>
      </c>
      <c r="F22">
        <f t="shared" si="4"/>
        <v>1610.3545398099761</v>
      </c>
      <c r="G22">
        <f t="shared" si="5"/>
        <v>1636.3348922655507</v>
      </c>
      <c r="J22" s="12"/>
      <c r="U22" s="14"/>
    </row>
    <row r="23" spans="1:21" ht="16" thickBot="1" x14ac:dyDescent="0.25">
      <c r="A23">
        <v>16</v>
      </c>
      <c r="B23">
        <f t="shared" si="0"/>
        <v>98.766788196594305</v>
      </c>
      <c r="C23">
        <f t="shared" si="1"/>
        <v>98.471039175565465</v>
      </c>
      <c r="D23">
        <f t="shared" si="2"/>
        <v>99.723951891599285</v>
      </c>
      <c r="E23">
        <f t="shared" si="3"/>
        <v>1676.5230010964892</v>
      </c>
      <c r="F23">
        <f t="shared" si="4"/>
        <v>1708.8255789855416</v>
      </c>
      <c r="G23">
        <f t="shared" si="5"/>
        <v>1736.0588441571499</v>
      </c>
      <c r="J23" s="12"/>
      <c r="K23" s="15" t="s">
        <v>21</v>
      </c>
      <c r="M23" s="28" t="s">
        <v>25</v>
      </c>
      <c r="O23" s="28" t="s">
        <v>26</v>
      </c>
      <c r="S23" s="15" t="s">
        <v>38</v>
      </c>
      <c r="U23" s="14"/>
    </row>
    <row r="24" spans="1:21" ht="16" thickBot="1" x14ac:dyDescent="0.25">
      <c r="A24">
        <v>17</v>
      </c>
      <c r="B24">
        <f t="shared" si="0"/>
        <v>98.912852038183573</v>
      </c>
      <c r="C24">
        <f t="shared" si="1"/>
        <v>98.379893406627218</v>
      </c>
      <c r="D24">
        <f t="shared" si="2"/>
        <v>99.536420324745833</v>
      </c>
      <c r="E24">
        <f t="shared" si="3"/>
        <v>1775.4358531346727</v>
      </c>
      <c r="F24">
        <f t="shared" si="4"/>
        <v>1807.2054723921688</v>
      </c>
      <c r="G24">
        <f t="shared" si="5"/>
        <v>1835.5952644818958</v>
      </c>
      <c r="J24" s="12"/>
      <c r="K24" s="5" t="s">
        <v>48</v>
      </c>
      <c r="L24" s="23" t="s">
        <v>14</v>
      </c>
      <c r="M24" s="29" t="s">
        <v>17</v>
      </c>
      <c r="N24" s="24" t="s">
        <v>15</v>
      </c>
      <c r="O24" s="33"/>
      <c r="P24" s="20"/>
      <c r="Q24" s="5" t="s">
        <v>16</v>
      </c>
      <c r="S24" s="2" t="s">
        <v>30</v>
      </c>
      <c r="T24" s="2">
        <v>1</v>
      </c>
      <c r="U24" s="14"/>
    </row>
    <row r="25" spans="1:21" ht="16" thickBot="1" x14ac:dyDescent="0.25">
      <c r="A25">
        <v>18</v>
      </c>
      <c r="B25">
        <f t="shared" si="0"/>
        <v>99.080180933952406</v>
      </c>
      <c r="C25">
        <f t="shared" si="1"/>
        <v>98.316225687229817</v>
      </c>
      <c r="D25">
        <f t="shared" si="2"/>
        <v>99.367574259004996</v>
      </c>
      <c r="E25">
        <f t="shared" si="3"/>
        <v>1874.516034068625</v>
      </c>
      <c r="F25">
        <f t="shared" si="4"/>
        <v>1905.5216980793987</v>
      </c>
      <c r="G25">
        <f t="shared" si="5"/>
        <v>1934.9628387409009</v>
      </c>
      <c r="J25" s="12"/>
      <c r="K25" s="9" t="s">
        <v>28</v>
      </c>
      <c r="L25" s="9">
        <f>F26</f>
        <v>2003.801734096772</v>
      </c>
      <c r="M25" s="30">
        <v>0</v>
      </c>
      <c r="N25" s="17">
        <f>SUM(D17:D58)</f>
        <v>4208.6601212397873</v>
      </c>
      <c r="O25" s="34"/>
      <c r="P25" s="21"/>
      <c r="Q25" s="3">
        <f>SUM(L25:N25)</f>
        <v>6212.461855336559</v>
      </c>
      <c r="S25" s="2" t="s">
        <v>31</v>
      </c>
      <c r="T25" s="2">
        <v>1</v>
      </c>
      <c r="U25" s="14"/>
    </row>
    <row r="26" spans="1:21" ht="16" thickBot="1" x14ac:dyDescent="0.25">
      <c r="A26">
        <v>19</v>
      </c>
      <c r="B26">
        <f t="shared" si="0"/>
        <v>99.268774883900804</v>
      </c>
      <c r="C26">
        <f t="shared" si="1"/>
        <v>98.280036017373263</v>
      </c>
      <c r="D26">
        <f t="shared" si="2"/>
        <v>99.217413694376773</v>
      </c>
      <c r="E26">
        <f t="shared" si="3"/>
        <v>1973.7848089525257</v>
      </c>
      <c r="F26">
        <f t="shared" si="4"/>
        <v>2003.801734096772</v>
      </c>
      <c r="G26">
        <f t="shared" si="5"/>
        <v>2034.1802524352777</v>
      </c>
      <c r="J26" s="12"/>
      <c r="M26" s="31"/>
      <c r="O26" s="31"/>
      <c r="S26" s="2" t="s">
        <v>32</v>
      </c>
      <c r="T26" s="2">
        <v>4</v>
      </c>
      <c r="U26" s="14"/>
    </row>
    <row r="27" spans="1:21" ht="16" thickBot="1" x14ac:dyDescent="0.25">
      <c r="A27">
        <v>20</v>
      </c>
      <c r="B27">
        <f t="shared" si="0"/>
        <v>99.478633888028753</v>
      </c>
      <c r="C27">
        <f t="shared" si="1"/>
        <v>98.271324397057555</v>
      </c>
      <c r="D27">
        <f t="shared" si="2"/>
        <v>99.085938630861165</v>
      </c>
      <c r="E27">
        <f t="shared" si="3"/>
        <v>2073.2634428405545</v>
      </c>
      <c r="F27">
        <f t="shared" si="4"/>
        <v>2102.0730584938296</v>
      </c>
      <c r="G27">
        <f t="shared" si="5"/>
        <v>2133.2661910661391</v>
      </c>
      <c r="J27" s="12"/>
      <c r="K27" s="8" t="s">
        <v>49</v>
      </c>
      <c r="L27" s="18" t="s">
        <v>14</v>
      </c>
      <c r="M27" s="29" t="s">
        <v>17</v>
      </c>
      <c r="N27" s="24" t="s">
        <v>19</v>
      </c>
      <c r="O27" s="29" t="s">
        <v>18</v>
      </c>
      <c r="P27" s="22" t="s">
        <v>24</v>
      </c>
      <c r="Q27" s="5" t="s">
        <v>16</v>
      </c>
      <c r="U27" s="14"/>
    </row>
    <row r="28" spans="1:21" ht="16" thickBot="1" x14ac:dyDescent="0.25">
      <c r="A28">
        <v>21</v>
      </c>
      <c r="B28">
        <f t="shared" si="0"/>
        <v>99.709757946336296</v>
      </c>
      <c r="C28">
        <f t="shared" si="1"/>
        <v>98.290090826282693</v>
      </c>
      <c r="D28">
        <f t="shared" si="2"/>
        <v>98.973149068458156</v>
      </c>
      <c r="E28">
        <f t="shared" si="3"/>
        <v>2172.9732007868906</v>
      </c>
      <c r="F28">
        <f t="shared" si="4"/>
        <v>2200.3631493201124</v>
      </c>
      <c r="G28">
        <f t="shared" si="5"/>
        <v>2232.2393401345971</v>
      </c>
      <c r="J28" s="12"/>
      <c r="K28" s="9" t="s">
        <v>28</v>
      </c>
      <c r="L28" s="9">
        <f>F26</f>
        <v>2003.801734096772</v>
      </c>
      <c r="M28" s="35">
        <v>0</v>
      </c>
      <c r="N28" s="17">
        <f>SUM(D17:D40)</f>
        <v>2384.9144355439266</v>
      </c>
      <c r="O28" s="35">
        <v>20</v>
      </c>
      <c r="P28" s="7">
        <f>SUM(B27:B44)</f>
        <v>1843.329675116096</v>
      </c>
      <c r="Q28" s="3">
        <f>SUM(L28:P28)</f>
        <v>6252.0458447567944</v>
      </c>
      <c r="U28" s="14"/>
    </row>
    <row r="29" spans="1:21" x14ac:dyDescent="0.2">
      <c r="A29">
        <v>22</v>
      </c>
      <c r="B29">
        <f t="shared" si="0"/>
        <v>99.96214705882339</v>
      </c>
      <c r="C29">
        <f t="shared" si="1"/>
        <v>98.336335305048664</v>
      </c>
      <c r="D29">
        <f t="shared" si="2"/>
        <v>98.879045007167775</v>
      </c>
      <c r="E29">
        <f t="shared" si="3"/>
        <v>2272.9353478457142</v>
      </c>
      <c r="F29">
        <f t="shared" si="4"/>
        <v>2298.6994846251609</v>
      </c>
      <c r="G29">
        <f t="shared" si="5"/>
        <v>2331.118385141765</v>
      </c>
      <c r="J29" s="12"/>
      <c r="U29" s="14"/>
    </row>
    <row r="30" spans="1:21" x14ac:dyDescent="0.2">
      <c r="A30">
        <v>23</v>
      </c>
      <c r="B30">
        <f t="shared" si="0"/>
        <v>100.23580122549005</v>
      </c>
      <c r="C30">
        <f t="shared" si="1"/>
        <v>98.410057833355481</v>
      </c>
      <c r="D30">
        <f t="shared" si="2"/>
        <v>98.803626446990009</v>
      </c>
      <c r="E30">
        <f t="shared" si="3"/>
        <v>2373.1711490712041</v>
      </c>
      <c r="F30">
        <f t="shared" si="4"/>
        <v>2397.1095424585164</v>
      </c>
      <c r="G30">
        <f t="shared" si="5"/>
        <v>2429.9220115887551</v>
      </c>
      <c r="J30" s="12"/>
      <c r="O30" s="37" t="s">
        <v>22</v>
      </c>
      <c r="P30" s="37" t="s">
        <v>40</v>
      </c>
      <c r="Q30" s="6" t="s">
        <v>43</v>
      </c>
      <c r="R30" s="13"/>
      <c r="S30" s="13"/>
      <c r="T30" s="13"/>
      <c r="U30" s="14"/>
    </row>
    <row r="31" spans="1:21" x14ac:dyDescent="0.2">
      <c r="A31">
        <v>24</v>
      </c>
      <c r="B31">
        <f t="shared" si="0"/>
        <v>100.53072044633628</v>
      </c>
      <c r="C31">
        <f t="shared" si="1"/>
        <v>98.511258411203144</v>
      </c>
      <c r="D31">
        <f t="shared" si="2"/>
        <v>98.746893387924857</v>
      </c>
      <c r="E31">
        <f t="shared" si="3"/>
        <v>2473.7018695175402</v>
      </c>
      <c r="F31">
        <f t="shared" si="4"/>
        <v>2495.6208008697195</v>
      </c>
      <c r="G31">
        <f t="shared" si="5"/>
        <v>2528.6689049766801</v>
      </c>
      <c r="J31" s="12"/>
      <c r="O31" s="36" t="s">
        <v>45</v>
      </c>
      <c r="P31" s="36">
        <v>0</v>
      </c>
      <c r="Q31" s="2">
        <f>Q28-Q25</f>
        <v>39.583989420235412</v>
      </c>
      <c r="U31" s="14"/>
    </row>
    <row r="32" spans="1:21" ht="16" thickBot="1" x14ac:dyDescent="0.25">
      <c r="A32">
        <v>25</v>
      </c>
      <c r="B32">
        <f t="shared" si="0"/>
        <v>100.84690472136208</v>
      </c>
      <c r="C32">
        <f>$C$3*$A32^2+$D$3*$A32+$E$3</f>
        <v>98.639937038591654</v>
      </c>
      <c r="D32">
        <f t="shared" si="2"/>
        <v>98.708845829972319</v>
      </c>
      <c r="E32">
        <f t="shared" si="3"/>
        <v>2574.5487742389023</v>
      </c>
      <c r="F32">
        <f t="shared" si="4"/>
        <v>2594.2607379083111</v>
      </c>
      <c r="G32">
        <f t="shared" si="5"/>
        <v>2627.3777508066523</v>
      </c>
      <c r="J32" s="16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7"/>
    </row>
    <row r="33" spans="1:16" ht="16" thickBot="1" x14ac:dyDescent="0.25">
      <c r="A33">
        <v>26</v>
      </c>
      <c r="B33">
        <f t="shared" si="0"/>
        <v>101.18435405056744</v>
      </c>
      <c r="C33">
        <f t="shared" si="1"/>
        <v>98.796093715520996</v>
      </c>
      <c r="D33">
        <f t="shared" si="2"/>
        <v>98.689483773132395</v>
      </c>
      <c r="E33">
        <f t="shared" si="3"/>
        <v>2675.7331282894697</v>
      </c>
      <c r="F33">
        <f t="shared" si="4"/>
        <v>2693.0568316238318</v>
      </c>
      <c r="G33">
        <f t="shared" si="5"/>
        <v>2726.0672345797848</v>
      </c>
    </row>
    <row r="34" spans="1:16" x14ac:dyDescent="0.2">
      <c r="A34">
        <v>27</v>
      </c>
      <c r="B34">
        <f t="shared" si="0"/>
        <v>101.54306843395237</v>
      </c>
      <c r="C34">
        <f t="shared" si="1"/>
        <v>98.979728441991185</v>
      </c>
      <c r="D34">
        <f t="shared" si="2"/>
        <v>98.688807217405071</v>
      </c>
      <c r="E34">
        <f t="shared" si="3"/>
        <v>2777.2761967234219</v>
      </c>
      <c r="F34">
        <f t="shared" si="4"/>
        <v>2792.0365600658229</v>
      </c>
      <c r="G34">
        <f t="shared" si="5"/>
        <v>2824.7560417971899</v>
      </c>
      <c r="J34" s="18" t="s">
        <v>37</v>
      </c>
      <c r="K34" s="10"/>
      <c r="L34" s="10"/>
      <c r="M34" s="10"/>
      <c r="N34" s="11"/>
    </row>
    <row r="35" spans="1:16" x14ac:dyDescent="0.2">
      <c r="A35">
        <v>28</v>
      </c>
      <c r="B35">
        <f t="shared" si="0"/>
        <v>101.92304787151686</v>
      </c>
      <c r="C35">
        <f t="shared" si="1"/>
        <v>99.19084121800222</v>
      </c>
      <c r="D35">
        <f t="shared" si="2"/>
        <v>98.706816162790375</v>
      </c>
      <c r="E35">
        <f t="shared" si="3"/>
        <v>2879.1992445949386</v>
      </c>
      <c r="F35">
        <f t="shared" si="4"/>
        <v>2891.2274012838252</v>
      </c>
      <c r="G35">
        <f t="shared" si="5"/>
        <v>2923.4628579599803</v>
      </c>
      <c r="J35" s="12"/>
      <c r="N35" s="14"/>
      <c r="P35" t="s">
        <v>61</v>
      </c>
    </row>
    <row r="36" spans="1:16" x14ac:dyDescent="0.2">
      <c r="A36">
        <v>29</v>
      </c>
      <c r="B36">
        <f t="shared" si="0"/>
        <v>102.32429236326092</v>
      </c>
      <c r="C36">
        <f t="shared" si="1"/>
        <v>99.429432043554101</v>
      </c>
      <c r="D36">
        <f t="shared" si="2"/>
        <v>98.743510609288293</v>
      </c>
      <c r="E36">
        <f t="shared" si="3"/>
        <v>2981.5235369581997</v>
      </c>
      <c r="F36">
        <f t="shared" si="4"/>
        <v>2990.6568333273794</v>
      </c>
      <c r="G36">
        <f t="shared" si="5"/>
        <v>3022.2063685692688</v>
      </c>
      <c r="J36" s="12"/>
      <c r="K36" s="2"/>
      <c r="L36" s="2" t="s">
        <v>35</v>
      </c>
      <c r="M36" s="2" t="s">
        <v>36</v>
      </c>
      <c r="N36" s="14"/>
      <c r="P36" s="1"/>
    </row>
    <row r="37" spans="1:16" x14ac:dyDescent="0.2">
      <c r="A37">
        <v>30</v>
      </c>
      <c r="B37">
        <f t="shared" si="0"/>
        <v>102.74680190918455</v>
      </c>
      <c r="C37">
        <f t="shared" si="1"/>
        <v>99.695500918646815</v>
      </c>
      <c r="D37">
        <f t="shared" si="2"/>
        <v>98.798890556898826</v>
      </c>
      <c r="E37">
        <f t="shared" si="3"/>
        <v>3084.270338867384</v>
      </c>
      <c r="F37">
        <f t="shared" si="4"/>
        <v>3090.3523342460262</v>
      </c>
      <c r="G37">
        <f t="shared" si="5"/>
        <v>3121.0052591261674</v>
      </c>
      <c r="J37" s="12"/>
      <c r="K37" s="2" t="s">
        <v>33</v>
      </c>
      <c r="L37" s="2" t="s">
        <v>70</v>
      </c>
      <c r="M37" s="2" t="s">
        <v>72</v>
      </c>
      <c r="N37" s="14"/>
      <c r="P37" s="1"/>
    </row>
    <row r="38" spans="1:16" x14ac:dyDescent="0.2">
      <c r="A38">
        <v>31</v>
      </c>
      <c r="B38">
        <f t="shared" si="0"/>
        <v>103.19057650928775</v>
      </c>
      <c r="C38">
        <f t="shared" si="1"/>
        <v>99.989047843280375</v>
      </c>
      <c r="D38">
        <f t="shared" si="2"/>
        <v>98.872956005621973</v>
      </c>
      <c r="E38">
        <f t="shared" si="3"/>
        <v>3187.4609153766719</v>
      </c>
      <c r="F38">
        <f t="shared" si="4"/>
        <v>3190.3413820893065</v>
      </c>
      <c r="G38">
        <f t="shared" si="5"/>
        <v>3219.8782151317891</v>
      </c>
      <c r="J38" s="12"/>
      <c r="K38" s="2" t="s">
        <v>34</v>
      </c>
      <c r="L38" s="25" t="s">
        <v>71</v>
      </c>
      <c r="M38" s="2" t="s">
        <v>73</v>
      </c>
      <c r="N38" s="14"/>
      <c r="P38" s="1"/>
    </row>
    <row r="39" spans="1:16" x14ac:dyDescent="0.2">
      <c r="A39">
        <v>32</v>
      </c>
      <c r="B39">
        <f t="shared" si="0"/>
        <v>103.6556161635705</v>
      </c>
      <c r="C39">
        <f t="shared" si="1"/>
        <v>100.3100728174548</v>
      </c>
      <c r="D39">
        <f t="shared" si="2"/>
        <v>98.965706955457719</v>
      </c>
      <c r="E39">
        <f t="shared" si="3"/>
        <v>3291.1165315402422</v>
      </c>
      <c r="F39">
        <f t="shared" si="4"/>
        <v>3290.6514549067615</v>
      </c>
      <c r="G39">
        <f t="shared" si="5"/>
        <v>3318.8439220872469</v>
      </c>
      <c r="J39" s="12"/>
      <c r="K39" t="s">
        <v>41</v>
      </c>
      <c r="N39" s="14"/>
      <c r="P39" s="1"/>
    </row>
    <row r="40" spans="1:16" ht="16" thickBot="1" x14ac:dyDescent="0.25">
      <c r="A40">
        <v>33</v>
      </c>
      <c r="B40">
        <f t="shared" si="0"/>
        <v>104.14192087203283</v>
      </c>
      <c r="C40">
        <f t="shared" si="1"/>
        <v>100.65857584117003</v>
      </c>
      <c r="D40">
        <f t="shared" si="2"/>
        <v>99.077143406406094</v>
      </c>
      <c r="E40">
        <f t="shared" ref="E40:E69" si="6">E39+B40</f>
        <v>3395.2584524122749</v>
      </c>
      <c r="F40">
        <f t="shared" ref="F40:F69" si="7">F39+C40</f>
        <v>3391.3100307479317</v>
      </c>
      <c r="G40">
        <f t="shared" ref="G40:G69" si="8">G39+D40</f>
        <v>3417.9210654936533</v>
      </c>
      <c r="J40" s="16"/>
      <c r="K40" s="17" t="s">
        <v>51</v>
      </c>
      <c r="L40" s="17"/>
      <c r="M40" s="17"/>
      <c r="N40" s="7"/>
      <c r="P40" s="1"/>
    </row>
    <row r="41" spans="1:16" x14ac:dyDescent="0.2">
      <c r="A41">
        <v>34</v>
      </c>
      <c r="B41">
        <f t="shared" si="0"/>
        <v>104.64949063467472</v>
      </c>
      <c r="C41">
        <f t="shared" si="1"/>
        <v>101.03455691442613</v>
      </c>
      <c r="D41">
        <f t="shared" si="2"/>
        <v>99.207265358467083</v>
      </c>
      <c r="E41">
        <f t="shared" si="6"/>
        <v>3499.9079430469496</v>
      </c>
      <c r="F41">
        <f t="shared" si="7"/>
        <v>3492.3445876623578</v>
      </c>
      <c r="G41">
        <f t="shared" si="8"/>
        <v>3517.1283308521201</v>
      </c>
      <c r="P41" s="1"/>
    </row>
    <row r="42" spans="1:16" x14ac:dyDescent="0.2">
      <c r="A42">
        <v>35</v>
      </c>
      <c r="B42">
        <f t="shared" si="0"/>
        <v>105.17832545149618</v>
      </c>
      <c r="C42">
        <f t="shared" si="1"/>
        <v>101.43801603722306</v>
      </c>
      <c r="D42">
        <f t="shared" si="2"/>
        <v>99.356072811640672</v>
      </c>
      <c r="E42">
        <f t="shared" si="6"/>
        <v>3605.0862684984459</v>
      </c>
      <c r="F42">
        <f t="shared" si="7"/>
        <v>3593.7826036995807</v>
      </c>
      <c r="G42">
        <f t="shared" si="8"/>
        <v>3616.484403663761</v>
      </c>
      <c r="P42" s="1"/>
    </row>
    <row r="43" spans="1:16" x14ac:dyDescent="0.2">
      <c r="A43">
        <v>36</v>
      </c>
      <c r="B43">
        <f t="shared" si="0"/>
        <v>105.72842532249722</v>
      </c>
      <c r="C43">
        <f t="shared" si="1"/>
        <v>101.86895320956084</v>
      </c>
      <c r="D43">
        <f t="shared" si="2"/>
        <v>99.52356576592689</v>
      </c>
      <c r="E43">
        <f t="shared" si="6"/>
        <v>3710.8146938209429</v>
      </c>
      <c r="F43">
        <f t="shared" si="7"/>
        <v>3695.6515569091416</v>
      </c>
      <c r="G43">
        <f t="shared" si="8"/>
        <v>3716.0079694296878</v>
      </c>
      <c r="J43" t="s">
        <v>39</v>
      </c>
    </row>
    <row r="44" spans="1:16" x14ac:dyDescent="0.2">
      <c r="A44">
        <v>37</v>
      </c>
      <c r="B44">
        <f t="shared" si="0"/>
        <v>106.29979024767781</v>
      </c>
      <c r="C44">
        <f t="shared" si="1"/>
        <v>102.32736843143947</v>
      </c>
      <c r="D44">
        <f t="shared" si="2"/>
        <v>99.709744221325707</v>
      </c>
      <c r="E44">
        <f t="shared" si="6"/>
        <v>3817.1144840686206</v>
      </c>
      <c r="F44">
        <f t="shared" si="7"/>
        <v>3797.9789253405811</v>
      </c>
      <c r="G44">
        <f t="shared" si="8"/>
        <v>3815.7177136510136</v>
      </c>
      <c r="J44" t="s">
        <v>66</v>
      </c>
    </row>
    <row r="45" spans="1:16" x14ac:dyDescent="0.2">
      <c r="A45">
        <v>38</v>
      </c>
      <c r="B45">
        <f t="shared" si="0"/>
        <v>106.89242022703796</v>
      </c>
      <c r="C45">
        <f t="shared" si="1"/>
        <v>102.81326170285894</v>
      </c>
      <c r="D45">
        <f t="shared" si="2"/>
        <v>99.914608177837152</v>
      </c>
      <c r="E45">
        <f t="shared" si="6"/>
        <v>3924.0069042956584</v>
      </c>
      <c r="F45">
        <f t="shared" si="7"/>
        <v>3900.7921870434402</v>
      </c>
      <c r="G45">
        <f t="shared" si="8"/>
        <v>3915.6323218288508</v>
      </c>
      <c r="J45" t="s">
        <v>42</v>
      </c>
    </row>
    <row r="46" spans="1:16" x14ac:dyDescent="0.2">
      <c r="A46">
        <v>39</v>
      </c>
      <c r="B46">
        <f t="shared" si="0"/>
        <v>107.50631526057769</v>
      </c>
      <c r="C46">
        <f t="shared" si="1"/>
        <v>103.32663302381924</v>
      </c>
      <c r="D46">
        <f t="shared" si="2"/>
        <v>100.13815763546121</v>
      </c>
      <c r="E46">
        <f t="shared" si="6"/>
        <v>4031.513219556236</v>
      </c>
      <c r="F46">
        <f t="shared" si="7"/>
        <v>4004.1188200672595</v>
      </c>
      <c r="G46">
        <f t="shared" si="8"/>
        <v>4015.7704794643118</v>
      </c>
      <c r="J46" t="s">
        <v>65</v>
      </c>
    </row>
    <row r="47" spans="1:16" x14ac:dyDescent="0.2">
      <c r="A47">
        <v>40</v>
      </c>
      <c r="B47">
        <f t="shared" si="0"/>
        <v>108.14147534829698</v>
      </c>
      <c r="C47">
        <f t="shared" si="1"/>
        <v>103.8674823943204</v>
      </c>
      <c r="D47">
        <f t="shared" si="2"/>
        <v>100.38039259419787</v>
      </c>
      <c r="E47">
        <f t="shared" si="6"/>
        <v>4139.6546949045332</v>
      </c>
      <c r="F47">
        <f t="shared" si="7"/>
        <v>4107.9863024615797</v>
      </c>
      <c r="G47">
        <f t="shared" si="8"/>
        <v>4116.1508720585098</v>
      </c>
    </row>
    <row r="48" spans="1:16" x14ac:dyDescent="0.2">
      <c r="A48">
        <v>41</v>
      </c>
      <c r="B48">
        <f t="shared" si="0"/>
        <v>108.79790049019584</v>
      </c>
      <c r="C48">
        <f t="shared" si="1"/>
        <v>104.43580981436239</v>
      </c>
      <c r="D48">
        <f t="shared" si="2"/>
        <v>100.64131305404716</v>
      </c>
      <c r="E48">
        <f t="shared" si="6"/>
        <v>4248.4525953947286</v>
      </c>
      <c r="F48">
        <f t="shared" si="7"/>
        <v>4212.4221122759418</v>
      </c>
      <c r="G48">
        <f t="shared" si="8"/>
        <v>4216.7921851125566</v>
      </c>
    </row>
    <row r="49" spans="1:15" x14ac:dyDescent="0.2">
      <c r="A49">
        <v>42</v>
      </c>
      <c r="B49">
        <f t="shared" si="0"/>
        <v>109.47559068627426</v>
      </c>
      <c r="C49">
        <f t="shared" si="1"/>
        <v>105.03161528394523</v>
      </c>
      <c r="D49">
        <f t="shared" si="2"/>
        <v>100.92091901500905</v>
      </c>
      <c r="E49">
        <f t="shared" si="6"/>
        <v>4357.9281860810033</v>
      </c>
      <c r="F49">
        <f t="shared" si="7"/>
        <v>4317.4537275598868</v>
      </c>
      <c r="G49">
        <f t="shared" si="8"/>
        <v>4317.7131041275652</v>
      </c>
      <c r="J49" t="s">
        <v>56</v>
      </c>
    </row>
    <row r="50" spans="1:15" x14ac:dyDescent="0.2">
      <c r="A50">
        <v>43</v>
      </c>
      <c r="B50">
        <f t="shared" si="0"/>
        <v>110.17454593653225</v>
      </c>
      <c r="C50">
        <f t="shared" si="1"/>
        <v>105.65489880306892</v>
      </c>
      <c r="D50">
        <f t="shared" si="2"/>
        <v>101.21921047708356</v>
      </c>
      <c r="E50">
        <f t="shared" si="6"/>
        <v>4468.1027320175353</v>
      </c>
      <c r="F50">
        <f t="shared" si="7"/>
        <v>4423.1086263629559</v>
      </c>
      <c r="G50">
        <f t="shared" si="8"/>
        <v>4418.932314604649</v>
      </c>
      <c r="J50" t="s">
        <v>57</v>
      </c>
      <c r="K50" t="s">
        <v>52</v>
      </c>
      <c r="L50" t="s">
        <v>54</v>
      </c>
      <c r="M50" t="s">
        <v>53</v>
      </c>
      <c r="N50" t="s">
        <v>55</v>
      </c>
      <c r="O50" t="s">
        <v>58</v>
      </c>
    </row>
    <row r="51" spans="1:15" x14ac:dyDescent="0.2">
      <c r="A51">
        <v>44</v>
      </c>
      <c r="B51">
        <f t="shared" si="0"/>
        <v>110.89476624096982</v>
      </c>
      <c r="C51">
        <f t="shared" si="1"/>
        <v>106.30566037173344</v>
      </c>
      <c r="D51">
        <f t="shared" si="2"/>
        <v>101.53618744027069</v>
      </c>
      <c r="E51">
        <f t="shared" si="6"/>
        <v>4578.9974982585054</v>
      </c>
      <c r="F51">
        <f t="shared" si="7"/>
        <v>4529.4142867346891</v>
      </c>
      <c r="G51">
        <f t="shared" si="8"/>
        <v>4520.4685020449197</v>
      </c>
      <c r="J51">
        <v>45</v>
      </c>
      <c r="K51">
        <f>20+C16</f>
        <v>119.87844494527675</v>
      </c>
      <c r="L51">
        <f>D41</f>
        <v>99.207265358467083</v>
      </c>
      <c r="M51">
        <f>K51</f>
        <v>119.87844494527675</v>
      </c>
      <c r="N51">
        <f>L51</f>
        <v>99.207265358467083</v>
      </c>
      <c r="O51" t="str">
        <f>IF(M51&lt;N51,"MER","FER")</f>
        <v>FER</v>
      </c>
    </row>
    <row r="52" spans="1:15" x14ac:dyDescent="0.2">
      <c r="A52">
        <v>45</v>
      </c>
      <c r="B52">
        <f t="shared" si="0"/>
        <v>111.63625159958694</v>
      </c>
      <c r="C52">
        <f t="shared" si="1"/>
        <v>106.98389998993881</v>
      </c>
      <c r="D52">
        <f t="shared" si="2"/>
        <v>101.87184990457042</v>
      </c>
      <c r="E52">
        <f t="shared" si="6"/>
        <v>4690.6337498580924</v>
      </c>
      <c r="F52">
        <f t="shared" si="7"/>
        <v>4636.3981867246275</v>
      </c>
      <c r="G52">
        <f t="shared" si="8"/>
        <v>4622.3403519494905</v>
      </c>
      <c r="J52">
        <v>46</v>
      </c>
      <c r="K52">
        <f>C17</f>
        <v>99.594952829552611</v>
      </c>
      <c r="L52">
        <f t="shared" ref="L52:L68" si="9">D42</f>
        <v>99.356072811640672</v>
      </c>
      <c r="M52">
        <f>M51+K52</f>
        <v>219.47339777482938</v>
      </c>
      <c r="N52">
        <f>N51+L52</f>
        <v>198.56333817010776</v>
      </c>
      <c r="O52" t="str">
        <f t="shared" ref="O52:O68" si="10">IF(M52&lt;N52,"MER","FER")</f>
        <v>FER</v>
      </c>
    </row>
    <row r="53" spans="1:15" x14ac:dyDescent="0.2">
      <c r="A53">
        <v>46</v>
      </c>
      <c r="B53">
        <f t="shared" si="0"/>
        <v>112.39900201238362</v>
      </c>
      <c r="C53">
        <f t="shared" si="1"/>
        <v>107.68961765768502</v>
      </c>
      <c r="D53">
        <f t="shared" si="2"/>
        <v>102.22619786998278</v>
      </c>
      <c r="E53">
        <f t="shared" si="6"/>
        <v>4803.0327518704762</v>
      </c>
      <c r="F53">
        <f t="shared" si="7"/>
        <v>4744.0878043823122</v>
      </c>
      <c r="G53">
        <f t="shared" si="8"/>
        <v>4724.566549819473</v>
      </c>
      <c r="J53">
        <v>47</v>
      </c>
      <c r="K53">
        <f t="shared" ref="K53:K68" si="11">C18</f>
        <v>99.338938763369313</v>
      </c>
      <c r="L53">
        <f t="shared" si="9"/>
        <v>99.52356576592689</v>
      </c>
      <c r="M53">
        <f t="shared" ref="M53:M68" si="12">M52+K53</f>
        <v>318.81233653819868</v>
      </c>
      <c r="N53">
        <f>N52+L53</f>
        <v>298.08690393603467</v>
      </c>
      <c r="O53" t="str">
        <f t="shared" si="10"/>
        <v>FER</v>
      </c>
    </row>
    <row r="54" spans="1:15" x14ac:dyDescent="0.2">
      <c r="A54">
        <v>47</v>
      </c>
      <c r="B54">
        <f t="shared" si="0"/>
        <v>113.18301747935988</v>
      </c>
      <c r="C54">
        <f t="shared" si="1"/>
        <v>108.42281337497208</v>
      </c>
      <c r="D54">
        <f t="shared" si="2"/>
        <v>102.59923133650774</v>
      </c>
      <c r="E54">
        <f t="shared" si="6"/>
        <v>4916.2157693498357</v>
      </c>
      <c r="F54">
        <f t="shared" si="7"/>
        <v>4852.5106177572843</v>
      </c>
      <c r="G54">
        <f t="shared" si="8"/>
        <v>4827.1657811559808</v>
      </c>
      <c r="J54">
        <v>48</v>
      </c>
      <c r="K54">
        <f t="shared" si="11"/>
        <v>99.110402746726862</v>
      </c>
      <c r="L54">
        <f t="shared" si="9"/>
        <v>99.709744221325707</v>
      </c>
      <c r="M54">
        <f t="shared" si="12"/>
        <v>417.92273928492557</v>
      </c>
      <c r="N54">
        <f t="shared" ref="N54:N66" si="13">N53+L54</f>
        <v>397.79664815736038</v>
      </c>
      <c r="O54" t="str">
        <f t="shared" si="10"/>
        <v>FER</v>
      </c>
    </row>
    <row r="55" spans="1:15" x14ac:dyDescent="0.2">
      <c r="A55">
        <v>48</v>
      </c>
      <c r="B55">
        <f t="shared" si="0"/>
        <v>113.9882980005157</v>
      </c>
      <c r="C55">
        <f t="shared" si="1"/>
        <v>109.18348714179997</v>
      </c>
      <c r="D55">
        <f t="shared" si="2"/>
        <v>102.99095030414533</v>
      </c>
      <c r="E55">
        <f t="shared" si="6"/>
        <v>5030.2040673503516</v>
      </c>
      <c r="F55">
        <f t="shared" si="7"/>
        <v>4961.6941048990839</v>
      </c>
      <c r="G55">
        <f t="shared" si="8"/>
        <v>4930.1567314601261</v>
      </c>
      <c r="J55">
        <v>49</v>
      </c>
      <c r="K55">
        <f t="shared" si="11"/>
        <v>98.909344779625243</v>
      </c>
      <c r="L55">
        <f t="shared" si="9"/>
        <v>99.914608177837152</v>
      </c>
      <c r="M55">
        <f t="shared" si="12"/>
        <v>516.83208406455083</v>
      </c>
      <c r="N55">
        <f t="shared" si="13"/>
        <v>497.7112563351975</v>
      </c>
      <c r="O55" t="str">
        <f t="shared" si="10"/>
        <v>FER</v>
      </c>
    </row>
    <row r="56" spans="1:15" x14ac:dyDescent="0.2">
      <c r="A56">
        <v>49</v>
      </c>
      <c r="B56">
        <f t="shared" si="0"/>
        <v>114.81484357585109</v>
      </c>
      <c r="C56">
        <f t="shared" si="1"/>
        <v>109.97163895816871</v>
      </c>
      <c r="D56">
        <f t="shared" si="2"/>
        <v>103.40135477289552</v>
      </c>
      <c r="E56">
        <f t="shared" si="6"/>
        <v>5145.0189109262028</v>
      </c>
      <c r="F56">
        <f t="shared" si="7"/>
        <v>5071.6657438572529</v>
      </c>
      <c r="G56">
        <f t="shared" si="8"/>
        <v>5033.5580862330216</v>
      </c>
      <c r="J56">
        <v>50</v>
      </c>
      <c r="K56">
        <f t="shared" si="11"/>
        <v>98.735764862064471</v>
      </c>
      <c r="L56">
        <f t="shared" si="9"/>
        <v>100.13815763546121</v>
      </c>
      <c r="M56">
        <f t="shared" si="12"/>
        <v>615.56784892661528</v>
      </c>
      <c r="N56">
        <f t="shared" si="13"/>
        <v>597.8494139706587</v>
      </c>
      <c r="O56" t="str">
        <f t="shared" si="10"/>
        <v>FER</v>
      </c>
    </row>
    <row r="57" spans="1:15" x14ac:dyDescent="0.2">
      <c r="A57">
        <v>50</v>
      </c>
      <c r="B57">
        <f t="shared" si="0"/>
        <v>115.66265420536605</v>
      </c>
      <c r="C57">
        <f t="shared" si="1"/>
        <v>110.7872688240783</v>
      </c>
      <c r="D57">
        <f t="shared" si="2"/>
        <v>103.83044474275832</v>
      </c>
      <c r="E57">
        <f t="shared" si="6"/>
        <v>5260.6815651315692</v>
      </c>
      <c r="F57">
        <f t="shared" si="7"/>
        <v>5182.4530126813315</v>
      </c>
      <c r="G57">
        <f t="shared" si="8"/>
        <v>5137.3885309757798</v>
      </c>
      <c r="J57">
        <v>51</v>
      </c>
      <c r="K57">
        <f t="shared" si="11"/>
        <v>98.589662994044545</v>
      </c>
      <c r="L57">
        <f t="shared" si="9"/>
        <v>100.38039259419787</v>
      </c>
      <c r="M57">
        <f t="shared" si="12"/>
        <v>714.15751192065977</v>
      </c>
      <c r="N57">
        <f t="shared" si="13"/>
        <v>698.22980656485652</v>
      </c>
      <c r="O57" t="str">
        <f t="shared" si="10"/>
        <v>FER</v>
      </c>
    </row>
    <row r="58" spans="1:15" x14ac:dyDescent="0.2">
      <c r="A58">
        <v>51</v>
      </c>
      <c r="B58">
        <f t="shared" si="0"/>
        <v>116.53172988906057</v>
      </c>
      <c r="C58">
        <f t="shared" si="1"/>
        <v>111.63037673952873</v>
      </c>
      <c r="D58">
        <f t="shared" si="2"/>
        <v>104.27822021373375</v>
      </c>
      <c r="E58">
        <f t="shared" si="6"/>
        <v>5377.2132950206296</v>
      </c>
      <c r="F58">
        <f t="shared" si="7"/>
        <v>5294.0833894208599</v>
      </c>
      <c r="G58">
        <f t="shared" si="8"/>
        <v>5241.6667511895139</v>
      </c>
      <c r="J58">
        <v>52</v>
      </c>
      <c r="K58">
        <f t="shared" si="11"/>
        <v>98.471039175565465</v>
      </c>
      <c r="L58">
        <f t="shared" si="9"/>
        <v>100.64131305404716</v>
      </c>
      <c r="M58">
        <f t="shared" si="12"/>
        <v>812.62855109622524</v>
      </c>
      <c r="N58">
        <f t="shared" si="13"/>
        <v>798.87111961890366</v>
      </c>
      <c r="O58" t="str">
        <f t="shared" si="10"/>
        <v>FER</v>
      </c>
    </row>
    <row r="59" spans="1:15" x14ac:dyDescent="0.2">
      <c r="A59">
        <v>52</v>
      </c>
      <c r="B59">
        <f t="shared" si="0"/>
        <v>117.42207062693466</v>
      </c>
      <c r="C59">
        <f t="shared" si="1"/>
        <v>112.50096270451999</v>
      </c>
      <c r="D59">
        <f t="shared" si="2"/>
        <v>104.74468118582178</v>
      </c>
      <c r="E59">
        <f t="shared" si="6"/>
        <v>5494.635365647564</v>
      </c>
      <c r="F59">
        <f t="shared" si="7"/>
        <v>5406.5843521253801</v>
      </c>
      <c r="G59">
        <f t="shared" si="8"/>
        <v>5346.4114323753356</v>
      </c>
      <c r="J59">
        <v>53</v>
      </c>
      <c r="K59">
        <f t="shared" si="11"/>
        <v>98.379893406627218</v>
      </c>
      <c r="L59">
        <f t="shared" si="9"/>
        <v>100.92091901500905</v>
      </c>
      <c r="M59">
        <f t="shared" si="12"/>
        <v>911.0084445028524</v>
      </c>
      <c r="N59">
        <f t="shared" si="13"/>
        <v>899.79203863391274</v>
      </c>
      <c r="O59" t="str">
        <f t="shared" si="10"/>
        <v>FER</v>
      </c>
    </row>
    <row r="60" spans="1:15" x14ac:dyDescent="0.2">
      <c r="A60">
        <v>53</v>
      </c>
      <c r="B60">
        <f t="shared" si="0"/>
        <v>118.33367641898832</v>
      </c>
      <c r="C60">
        <f t="shared" si="1"/>
        <v>113.3990267190521</v>
      </c>
      <c r="D60">
        <f t="shared" si="2"/>
        <v>105.22982765902243</v>
      </c>
      <c r="E60">
        <f t="shared" si="6"/>
        <v>5612.969042066552</v>
      </c>
      <c r="F60">
        <f t="shared" si="7"/>
        <v>5519.9833788444321</v>
      </c>
      <c r="G60">
        <f t="shared" si="8"/>
        <v>5451.6412600343583</v>
      </c>
      <c r="J60">
        <v>54</v>
      </c>
      <c r="K60">
        <f t="shared" si="11"/>
        <v>98.316225687229817</v>
      </c>
      <c r="L60">
        <f t="shared" si="9"/>
        <v>101.21921047708356</v>
      </c>
      <c r="M60">
        <f t="shared" si="12"/>
        <v>1009.3246701900822</v>
      </c>
      <c r="N60">
        <f t="shared" si="13"/>
        <v>1001.0112491109963</v>
      </c>
      <c r="O60" t="str">
        <f t="shared" si="10"/>
        <v>FER</v>
      </c>
    </row>
    <row r="61" spans="1:15" x14ac:dyDescent="0.2">
      <c r="A61">
        <v>54</v>
      </c>
      <c r="B61">
        <f t="shared" si="0"/>
        <v>119.26654726522153</v>
      </c>
      <c r="C61">
        <f t="shared" si="1"/>
        <v>114.32456878312507</v>
      </c>
      <c r="D61">
        <f t="shared" si="2"/>
        <v>105.73365963333569</v>
      </c>
      <c r="E61">
        <f t="shared" si="6"/>
        <v>5732.2355893317736</v>
      </c>
      <c r="F61">
        <f t="shared" si="7"/>
        <v>5634.307947627557</v>
      </c>
      <c r="G61">
        <f t="shared" si="8"/>
        <v>5557.3749196676936</v>
      </c>
      <c r="J61">
        <v>55</v>
      </c>
      <c r="K61">
        <f t="shared" si="11"/>
        <v>98.280036017373263</v>
      </c>
      <c r="L61">
        <f t="shared" si="9"/>
        <v>101.53618744027069</v>
      </c>
      <c r="M61">
        <f t="shared" si="12"/>
        <v>1107.6047062074554</v>
      </c>
      <c r="N61">
        <f t="shared" si="13"/>
        <v>1102.5474365512671</v>
      </c>
      <c r="O61" t="str">
        <f t="shared" si="10"/>
        <v>FER</v>
      </c>
    </row>
    <row r="62" spans="1:15" ht="16" thickBot="1" x14ac:dyDescent="0.25">
      <c r="A62">
        <v>55</v>
      </c>
      <c r="B62">
        <f t="shared" si="0"/>
        <v>120.22068316563431</v>
      </c>
      <c r="C62">
        <f t="shared" si="1"/>
        <v>115.27758889673888</v>
      </c>
      <c r="D62">
        <f t="shared" si="2"/>
        <v>106.25617710876156</v>
      </c>
      <c r="E62">
        <f t="shared" si="6"/>
        <v>5852.4562724974076</v>
      </c>
      <c r="F62">
        <f t="shared" si="7"/>
        <v>5749.585536524296</v>
      </c>
      <c r="G62">
        <f t="shared" si="8"/>
        <v>5663.6310967764548</v>
      </c>
      <c r="J62">
        <v>56</v>
      </c>
      <c r="K62">
        <f t="shared" si="11"/>
        <v>98.271324397057555</v>
      </c>
      <c r="L62">
        <f t="shared" si="9"/>
        <v>101.87184990457042</v>
      </c>
      <c r="M62">
        <f t="shared" si="12"/>
        <v>1205.8760306045128</v>
      </c>
      <c r="N62">
        <f t="shared" si="13"/>
        <v>1204.4192864558374</v>
      </c>
      <c r="O62" t="str">
        <f t="shared" si="10"/>
        <v>FER</v>
      </c>
    </row>
    <row r="63" spans="1:15" x14ac:dyDescent="0.2">
      <c r="A63">
        <v>56</v>
      </c>
      <c r="B63">
        <f t="shared" si="0"/>
        <v>121.19608412022667</v>
      </c>
      <c r="C63">
        <f t="shared" si="1"/>
        <v>116.25808705989351</v>
      </c>
      <c r="D63">
        <f t="shared" si="2"/>
        <v>106.79738008530006</v>
      </c>
      <c r="E63">
        <f t="shared" si="6"/>
        <v>5973.6523566176338</v>
      </c>
      <c r="F63">
        <f t="shared" si="7"/>
        <v>5865.8436235841891</v>
      </c>
      <c r="G63">
        <f t="shared" si="8"/>
        <v>5770.4284768617545</v>
      </c>
      <c r="J63" s="38">
        <v>57</v>
      </c>
      <c r="K63" s="10">
        <f t="shared" si="11"/>
        <v>98.290090826282693</v>
      </c>
      <c r="L63" s="10">
        <f t="shared" si="9"/>
        <v>102.22619786998278</v>
      </c>
      <c r="M63" s="10">
        <f t="shared" si="12"/>
        <v>1304.1661214307956</v>
      </c>
      <c r="N63" s="10">
        <f t="shared" si="13"/>
        <v>1306.6454843258202</v>
      </c>
      <c r="O63" s="11" t="str">
        <f t="shared" si="10"/>
        <v>MER</v>
      </c>
    </row>
    <row r="64" spans="1:15" x14ac:dyDescent="0.2">
      <c r="A64">
        <v>57</v>
      </c>
      <c r="B64">
        <f t="shared" si="0"/>
        <v>122.1927501289986</v>
      </c>
      <c r="C64">
        <f t="shared" si="1"/>
        <v>117.26606327258899</v>
      </c>
      <c r="D64">
        <f t="shared" si="2"/>
        <v>107.35726856295116</v>
      </c>
      <c r="E64">
        <f t="shared" si="6"/>
        <v>6095.8451067466322</v>
      </c>
      <c r="F64">
        <f t="shared" si="7"/>
        <v>5983.1096868567784</v>
      </c>
      <c r="G64">
        <f t="shared" si="8"/>
        <v>5877.785745424706</v>
      </c>
      <c r="J64" s="12">
        <v>58</v>
      </c>
      <c r="K64">
        <f t="shared" si="11"/>
        <v>98.336335305048664</v>
      </c>
      <c r="L64">
        <f t="shared" si="9"/>
        <v>102.59923133650774</v>
      </c>
      <c r="M64">
        <f t="shared" si="12"/>
        <v>1402.5024567358441</v>
      </c>
      <c r="N64">
        <f t="shared" si="13"/>
        <v>1409.244715662328</v>
      </c>
      <c r="O64" s="14" t="str">
        <f t="shared" si="10"/>
        <v>MER</v>
      </c>
    </row>
    <row r="65" spans="1:15" x14ac:dyDescent="0.2">
      <c r="A65">
        <v>58</v>
      </c>
      <c r="B65">
        <f t="shared" si="0"/>
        <v>123.21068119195009</v>
      </c>
      <c r="C65">
        <f t="shared" si="1"/>
        <v>118.30151753482534</v>
      </c>
      <c r="D65">
        <f t="shared" si="2"/>
        <v>107.93584254171488</v>
      </c>
      <c r="E65">
        <f t="shared" si="6"/>
        <v>6219.0557879385824</v>
      </c>
      <c r="F65">
        <f t="shared" si="7"/>
        <v>6101.4112043916039</v>
      </c>
      <c r="G65">
        <f t="shared" si="8"/>
        <v>5985.7215879664209</v>
      </c>
      <c r="J65" s="12">
        <v>59</v>
      </c>
      <c r="K65">
        <f t="shared" si="11"/>
        <v>98.410057833355481</v>
      </c>
      <c r="L65">
        <f t="shared" si="9"/>
        <v>102.99095030414533</v>
      </c>
      <c r="M65">
        <f t="shared" si="12"/>
        <v>1500.9125145691996</v>
      </c>
      <c r="N65">
        <f t="shared" si="13"/>
        <v>1512.2356659664733</v>
      </c>
      <c r="O65" s="14" t="str">
        <f t="shared" si="10"/>
        <v>MER</v>
      </c>
    </row>
    <row r="66" spans="1:15" x14ac:dyDescent="0.2">
      <c r="A66">
        <v>59</v>
      </c>
      <c r="B66">
        <f t="shared" si="0"/>
        <v>124.24987730908114</v>
      </c>
      <c r="C66">
        <f t="shared" si="1"/>
        <v>119.3644498466025</v>
      </c>
      <c r="D66">
        <f t="shared" si="2"/>
        <v>108.53310202159122</v>
      </c>
      <c r="E66">
        <f t="shared" si="6"/>
        <v>6343.3056652476635</v>
      </c>
      <c r="F66">
        <f t="shared" si="7"/>
        <v>6220.7756542382067</v>
      </c>
      <c r="G66">
        <f t="shared" si="8"/>
        <v>6094.2546899880117</v>
      </c>
      <c r="J66" s="12">
        <v>60</v>
      </c>
      <c r="K66">
        <f t="shared" si="11"/>
        <v>98.511258411203144</v>
      </c>
      <c r="L66">
        <f t="shared" si="9"/>
        <v>103.40135477289552</v>
      </c>
      <c r="M66">
        <f t="shared" si="12"/>
        <v>1599.4237729804029</v>
      </c>
      <c r="N66">
        <f t="shared" si="13"/>
        <v>1615.6370207393688</v>
      </c>
      <c r="O66" s="14" t="str">
        <f t="shared" si="10"/>
        <v>MER</v>
      </c>
    </row>
    <row r="67" spans="1:15" x14ac:dyDescent="0.2">
      <c r="A67">
        <v>60</v>
      </c>
      <c r="B67">
        <f t="shared" si="0"/>
        <v>125.31033848039175</v>
      </c>
      <c r="C67">
        <f t="shared" si="1"/>
        <v>120.45486020792052</v>
      </c>
      <c r="D67">
        <f t="shared" si="2"/>
        <v>109.14904700258016</v>
      </c>
      <c r="E67">
        <f t="shared" si="6"/>
        <v>6468.6160037280551</v>
      </c>
      <c r="F67">
        <f t="shared" si="7"/>
        <v>6341.230514446127</v>
      </c>
      <c r="G67">
        <f t="shared" si="8"/>
        <v>6203.4037369905918</v>
      </c>
      <c r="J67" s="12">
        <v>61</v>
      </c>
      <c r="K67">
        <f t="shared" si="11"/>
        <v>98.639937038591654</v>
      </c>
      <c r="L67">
        <f t="shared" si="9"/>
        <v>103.83044474275832</v>
      </c>
      <c r="M67">
        <f t="shared" si="12"/>
        <v>1698.0637100189945</v>
      </c>
      <c r="N67">
        <f>N66+L67</f>
        <v>1719.4674654821272</v>
      </c>
      <c r="O67" s="14" t="str">
        <f t="shared" si="10"/>
        <v>MER</v>
      </c>
    </row>
    <row r="68" spans="1:15" ht="16" thickBot="1" x14ac:dyDescent="0.25">
      <c r="A68">
        <v>61</v>
      </c>
      <c r="B68">
        <f t="shared" si="0"/>
        <v>126.39206470588195</v>
      </c>
      <c r="C68">
        <f t="shared" si="1"/>
        <v>121.57274861877937</v>
      </c>
      <c r="D68">
        <f t="shared" si="2"/>
        <v>109.78367748468172</v>
      </c>
      <c r="E68">
        <f t="shared" si="6"/>
        <v>6595.0080684339373</v>
      </c>
      <c r="F68">
        <f t="shared" si="7"/>
        <v>6462.8032630649068</v>
      </c>
      <c r="G68">
        <f t="shared" si="8"/>
        <v>6313.1874144752737</v>
      </c>
      <c r="J68" s="16">
        <v>62</v>
      </c>
      <c r="K68" s="17">
        <f t="shared" si="11"/>
        <v>98.796093715520996</v>
      </c>
      <c r="L68" s="17">
        <f t="shared" si="9"/>
        <v>104.27822021373375</v>
      </c>
      <c r="M68" s="17">
        <f t="shared" si="12"/>
        <v>1796.8598037345155</v>
      </c>
      <c r="N68" s="17">
        <f>N67+L68</f>
        <v>1823.7456856958609</v>
      </c>
      <c r="O68" s="7" t="str">
        <f t="shared" si="10"/>
        <v>MER</v>
      </c>
    </row>
    <row r="69" spans="1:15" x14ac:dyDescent="0.2">
      <c r="A69">
        <v>62</v>
      </c>
      <c r="B69">
        <f t="shared" si="0"/>
        <v>127.4950559855517</v>
      </c>
      <c r="C69">
        <f t="shared" si="1"/>
        <v>122.71811507917909</v>
      </c>
      <c r="D69">
        <f t="shared" si="2"/>
        <v>110.43699346789589</v>
      </c>
      <c r="E69">
        <f t="shared" si="6"/>
        <v>6722.5031244194888</v>
      </c>
      <c r="F69">
        <f t="shared" si="7"/>
        <v>6585.5213781440862</v>
      </c>
      <c r="G69">
        <f t="shared" si="8"/>
        <v>6423.6244079431699</v>
      </c>
    </row>
    <row r="71" spans="1:15" x14ac:dyDescent="0.2">
      <c r="J71" s="13" t="s">
        <v>74</v>
      </c>
    </row>
    <row r="72" spans="1:15" x14ac:dyDescent="0.2">
      <c r="J72" t="s">
        <v>59</v>
      </c>
    </row>
    <row r="73" spans="1:15" x14ac:dyDescent="0.2">
      <c r="J73" t="s">
        <v>60</v>
      </c>
    </row>
    <row r="74" spans="1:15" x14ac:dyDescent="0.2">
      <c r="J74" t="s">
        <v>67</v>
      </c>
    </row>
  </sheetData>
  <conditionalFormatting sqref="O51:O68">
    <cfRule type="cellIs" dxfId="1" priority="1" operator="equal">
      <formula>"MER"</formula>
    </cfRule>
    <cfRule type="cellIs" dxfId="0" priority="2" operator="equal">
      <formula>"FER"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05751e-d708-4516-a6da-70856955136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4B2C3C4D8CA74380805C9D2D94E300" ma:contentTypeVersion="18" ma:contentTypeDescription="Create a new document." ma:contentTypeScope="" ma:versionID="ca3e37ca64604ff48f755c4c33daafec">
  <xsd:schema xmlns:xsd="http://www.w3.org/2001/XMLSchema" xmlns:xs="http://www.w3.org/2001/XMLSchema" xmlns:p="http://schemas.microsoft.com/office/2006/metadata/properties" xmlns:ns3="5805751e-d708-4516-a6da-70856955136b" xmlns:ns4="9190228f-752d-4f31-a7f6-4105099fa68c" targetNamespace="http://schemas.microsoft.com/office/2006/metadata/properties" ma:root="true" ma:fieldsID="ab3536b54250960b1d0c54424c59a3d1" ns3:_="" ns4:_="">
    <xsd:import namespace="5805751e-d708-4516-a6da-70856955136b"/>
    <xsd:import namespace="9190228f-752d-4f31-a7f6-4105099fa6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5751e-d708-4516-a6da-7085695513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0228f-752d-4f31-a7f6-4105099fa68c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712327-16B1-4EB1-A952-5E79A8EA23B1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190228f-752d-4f31-a7f6-4105099fa68c"/>
    <ds:schemaRef ds:uri="http://schemas.microsoft.com/office/infopath/2007/PartnerControls"/>
    <ds:schemaRef ds:uri="5805751e-d708-4516-a6da-70856955136b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F99963E-A64F-4260-8892-43D02AF125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57DAC3-9981-4E5D-AE91-75B93128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05751e-d708-4516-a6da-70856955136b"/>
    <ds:schemaRef ds:uri="9190228f-752d-4f31-a7f6-4105099fa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 Perfect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Leon Puah Phen Yi</dc:creator>
  <cp:lastModifiedBy>Chirag Shivakumar</cp:lastModifiedBy>
  <dcterms:created xsi:type="dcterms:W3CDTF">2024-03-29T13:16:57Z</dcterms:created>
  <dcterms:modified xsi:type="dcterms:W3CDTF">2024-04-06T11:52:56Z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0x010100324B2C3C4D8CA74380805C9D2D94E300</vt:lpwstr>
  </property>
</Properties>
</file>