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rdmccue/Downloads/"/>
    </mc:Choice>
  </mc:AlternateContent>
  <xr:revisionPtr revIDLastSave="0" documentId="13_ncr:1_{151EB335-308E-9C4A-85B9-F367C6DCF1BC}" xr6:coauthVersionLast="47" xr6:coauthVersionMax="47" xr10:uidLastSave="{00000000-0000-0000-0000-000000000000}"/>
  <bookViews>
    <workbookView xWindow="1500" yWindow="1320" windowWidth="27120" windowHeight="17040" xr2:uid="{1BEE6F77-026C-B34D-96AD-E6B63D55583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2" i="1" l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D59" i="1"/>
  <c r="C59" i="1"/>
  <c r="B59" i="1"/>
  <c r="F58" i="1"/>
  <c r="D58" i="1"/>
  <c r="C58" i="1"/>
  <c r="B58" i="1"/>
  <c r="D57" i="1"/>
  <c r="C57" i="1"/>
  <c r="E57" i="1" s="1"/>
  <c r="B57" i="1"/>
  <c r="F56" i="1"/>
  <c r="D56" i="1"/>
  <c r="C56" i="1"/>
  <c r="B56" i="1"/>
  <c r="F55" i="1"/>
  <c r="D55" i="1"/>
  <c r="C55" i="1"/>
  <c r="B55" i="1"/>
  <c r="F54" i="1"/>
  <c r="D54" i="1"/>
  <c r="C54" i="1"/>
  <c r="B54" i="1"/>
  <c r="F53" i="1"/>
  <c r="D53" i="1"/>
  <c r="C53" i="1"/>
  <c r="E53" i="1" s="1"/>
  <c r="B53" i="1"/>
  <c r="F52" i="1"/>
  <c r="D52" i="1"/>
  <c r="C52" i="1"/>
  <c r="B52" i="1"/>
  <c r="F51" i="1"/>
  <c r="C51" i="1"/>
  <c r="B51" i="1"/>
  <c r="F50" i="1"/>
  <c r="C50" i="1"/>
  <c r="B50" i="1"/>
  <c r="E50" i="1" s="1"/>
  <c r="F49" i="1"/>
  <c r="C49" i="1"/>
  <c r="B49" i="1"/>
  <c r="F48" i="1"/>
  <c r="E48" i="1"/>
  <c r="C48" i="1"/>
  <c r="B48" i="1"/>
  <c r="F47" i="1"/>
  <c r="C47" i="1"/>
  <c r="B47" i="1"/>
  <c r="E47" i="1" s="1"/>
  <c r="F46" i="1"/>
  <c r="C46" i="1"/>
  <c r="B46" i="1"/>
  <c r="F45" i="1"/>
  <c r="E45" i="1"/>
  <c r="C45" i="1"/>
  <c r="B45" i="1"/>
  <c r="F44" i="1"/>
  <c r="C44" i="1"/>
  <c r="B44" i="1"/>
  <c r="E44" i="1" s="1"/>
  <c r="F43" i="1"/>
  <c r="C43" i="1"/>
  <c r="B43" i="1"/>
  <c r="F42" i="1"/>
  <c r="C42" i="1"/>
  <c r="B42" i="1"/>
  <c r="F41" i="1"/>
  <c r="C41" i="1"/>
  <c r="B41" i="1"/>
  <c r="F40" i="1"/>
  <c r="C40" i="1"/>
  <c r="B40" i="1"/>
  <c r="E40" i="1" s="1"/>
  <c r="F39" i="1"/>
  <c r="C39" i="1"/>
  <c r="B39" i="1"/>
  <c r="F38" i="1"/>
  <c r="C38" i="1"/>
  <c r="B38" i="1"/>
  <c r="F37" i="1"/>
  <c r="C37" i="1"/>
  <c r="B37" i="1"/>
  <c r="E37" i="1" s="1"/>
  <c r="F36" i="1"/>
  <c r="C36" i="1"/>
  <c r="B36" i="1"/>
  <c r="E36" i="1" s="1"/>
  <c r="F35" i="1"/>
  <c r="C35" i="1"/>
  <c r="E35" i="1" s="1"/>
  <c r="B35" i="1"/>
  <c r="F34" i="1"/>
  <c r="C34" i="1"/>
  <c r="B34" i="1"/>
  <c r="F33" i="1"/>
  <c r="C33" i="1"/>
  <c r="B33" i="1"/>
  <c r="F32" i="1"/>
  <c r="C32" i="1"/>
  <c r="B32" i="1"/>
  <c r="F31" i="1"/>
  <c r="C31" i="1"/>
  <c r="B31" i="1"/>
  <c r="F30" i="1"/>
  <c r="C30" i="1"/>
  <c r="B30" i="1"/>
  <c r="E30" i="1" s="1"/>
  <c r="F29" i="1"/>
  <c r="C29" i="1"/>
  <c r="B29" i="1"/>
  <c r="F28" i="1"/>
  <c r="C28" i="1"/>
  <c r="B28" i="1"/>
  <c r="E28" i="1" s="1"/>
  <c r="F27" i="1"/>
  <c r="C27" i="1"/>
  <c r="B27" i="1"/>
  <c r="F26" i="1"/>
  <c r="C26" i="1"/>
  <c r="B26" i="1"/>
  <c r="E26" i="1" s="1"/>
  <c r="F25" i="1"/>
  <c r="C25" i="1"/>
  <c r="B25" i="1"/>
  <c r="F24" i="1"/>
  <c r="C24" i="1"/>
  <c r="B24" i="1"/>
  <c r="F23" i="1"/>
  <c r="C23" i="1"/>
  <c r="B23" i="1"/>
  <c r="F22" i="1"/>
  <c r="C22" i="1"/>
  <c r="B22" i="1"/>
  <c r="F21" i="1"/>
  <c r="C21" i="1"/>
  <c r="B21" i="1"/>
  <c r="E21" i="1" s="1"/>
  <c r="F20" i="1"/>
  <c r="C20" i="1"/>
  <c r="B20" i="1"/>
  <c r="F19" i="1"/>
  <c r="C19" i="1"/>
  <c r="B19" i="1"/>
  <c r="F18" i="1"/>
  <c r="C18" i="1"/>
  <c r="B18" i="1"/>
  <c r="F17" i="1"/>
  <c r="C17" i="1"/>
  <c r="B17" i="1"/>
  <c r="E17" i="1" s="1"/>
  <c r="F16" i="1"/>
  <c r="C16" i="1"/>
  <c r="B16" i="1"/>
  <c r="F15" i="1"/>
  <c r="C15" i="1"/>
  <c r="B15" i="1"/>
  <c r="E15" i="1" s="1"/>
  <c r="F14" i="1"/>
  <c r="C14" i="1"/>
  <c r="B14" i="1"/>
  <c r="E14" i="1" s="1"/>
  <c r="F13" i="1"/>
  <c r="C13" i="1"/>
  <c r="B13" i="1"/>
  <c r="F12" i="1"/>
  <c r="C12" i="1"/>
  <c r="B12" i="1"/>
  <c r="B11" i="1"/>
  <c r="E11" i="1" s="1"/>
  <c r="C10" i="1"/>
  <c r="B10" i="1"/>
  <c r="E10" i="1" s="1"/>
  <c r="C9" i="1"/>
  <c r="B9" i="1"/>
  <c r="E9" i="1" s="1"/>
  <c r="B8" i="1"/>
  <c r="E8" i="1" s="1"/>
  <c r="B7" i="1"/>
  <c r="E7" i="1" s="1"/>
  <c r="B6" i="1"/>
  <c r="E6" i="1" s="1"/>
  <c r="B5" i="1"/>
  <c r="E5" i="1" s="1"/>
  <c r="B4" i="1"/>
  <c r="E4" i="1" s="1"/>
  <c r="B3" i="1"/>
  <c r="E12" i="1" l="1"/>
  <c r="E25" i="1"/>
  <c r="E19" i="1"/>
  <c r="E22" i="1"/>
  <c r="E20" i="1"/>
  <c r="E23" i="1"/>
  <c r="E31" i="1"/>
  <c r="E29" i="1"/>
  <c r="E18" i="1"/>
  <c r="E43" i="1"/>
  <c r="E46" i="1"/>
  <c r="E49" i="1"/>
  <c r="E52" i="1"/>
  <c r="E55" i="1"/>
  <c r="E16" i="1"/>
  <c r="E24" i="1"/>
  <c r="F95" i="1"/>
  <c r="E27" i="1"/>
  <c r="E33" i="1"/>
  <c r="E39" i="1"/>
  <c r="E42" i="1"/>
  <c r="E51" i="1"/>
  <c r="E56" i="1"/>
  <c r="E59" i="1"/>
  <c r="E13" i="1"/>
  <c r="E54" i="1"/>
  <c r="C95" i="1"/>
  <c r="B95" i="1"/>
  <c r="E34" i="1"/>
  <c r="D95" i="1"/>
  <c r="E58" i="1"/>
  <c r="E32" i="1"/>
  <c r="E38" i="1"/>
  <c r="E41" i="1"/>
  <c r="E3" i="1"/>
  <c r="E95" i="1" l="1"/>
</calcChain>
</file>

<file path=xl/sharedStrings.xml><?xml version="1.0" encoding="utf-8"?>
<sst xmlns="http://schemas.openxmlformats.org/spreadsheetml/2006/main" count="8" uniqueCount="8">
  <si>
    <t>Month</t>
  </si>
  <si>
    <t>Total Participants</t>
  </si>
  <si>
    <t>Total Workshops Held</t>
  </si>
  <si>
    <t>All Time Totals</t>
  </si>
  <si>
    <t>Drop-In Workshop Participants</t>
  </si>
  <si>
    <t>Workshop Statistics</t>
  </si>
  <si>
    <t>Class-Based Workshops Participants Led by DSC</t>
  </si>
  <si>
    <t>Class-Based Workshops Participants Led by 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</si>
</sst>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&quot; &quot;yyyy"/>
    <numFmt numFmtId="165" formatCode="mmm\ yyyy"/>
    <numFmt numFmtId="166" formatCode="mmmm\ yyyy"/>
  </numFmts>
  <fonts count="4" x14ac:knownFonts="1">
    <font>
      <sz val="12"/>
      <color theme="1"/>
      <name val="Aptos Narrow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/>
    <xf numFmtId="0" fontId="3" fillId="0" borderId="0" xfId="0" applyFont="1"/>
    <xf numFmtId="0" fontId="3" fillId="2" borderId="0" xfId="0" applyFont="1" applyFill="1"/>
    <xf numFmtId="165" fontId="3" fillId="0" borderId="0" xfId="0" applyNumberFormat="1" applyFont="1"/>
    <xf numFmtId="166" fontId="3" fillId="0" borderId="0" xfId="0" applyNumberFormat="1" applyFont="1"/>
    <xf numFmtId="0" fontId="3" fillId="3" borderId="0" xfId="0" applyFont="1" applyFill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ichardmccue/Downloads/Workshop%20Report.xlsx" TargetMode="External"/><Relationship Id="rId1" Type="http://schemas.openxmlformats.org/officeDocument/2006/relationships/externalLinkPath" Target="Workshop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 Data"/>
      <sheetName val="2024-10"/>
      <sheetName val="2024-09"/>
      <sheetName val="2024-08"/>
      <sheetName val="2024-07"/>
      <sheetName val="2024-06"/>
      <sheetName val="2024-05"/>
      <sheetName val="2024-04"/>
      <sheetName val="2024-03"/>
      <sheetName val="2024-02"/>
      <sheetName val="2024-01"/>
      <sheetName val="2023 YE"/>
      <sheetName val="2023 PT"/>
      <sheetName val="2023 Depts"/>
      <sheetName val="2023-12"/>
      <sheetName val="2023-11"/>
      <sheetName val="2023-10"/>
      <sheetName val="2023-09"/>
      <sheetName val="2023-08"/>
      <sheetName val="2023-07"/>
      <sheetName val="2023-06"/>
      <sheetName val="2023-05"/>
      <sheetName val="2023-04"/>
      <sheetName val="2023-03"/>
      <sheetName val="2023-02"/>
      <sheetName val="2023-01"/>
      <sheetName val="2022 YE"/>
      <sheetName val="Pvt wkshp 2022"/>
      <sheetName val="Pvt depts 2022"/>
      <sheetName val="2022-12"/>
      <sheetName val="2022-11"/>
      <sheetName val="2022-10"/>
      <sheetName val="Pivot Table 17"/>
      <sheetName val="2022-09"/>
      <sheetName val="2022-08"/>
      <sheetName val="2022-07"/>
      <sheetName val="2022-06"/>
      <sheetName val="2022-05"/>
      <sheetName val="2022-04"/>
      <sheetName val="2022-03"/>
      <sheetName val="2022-02"/>
      <sheetName val="2022-01"/>
      <sheetName val="Pvt wkshp 2021"/>
      <sheetName val="Pvt depts 2021"/>
      <sheetName val="2021 YE"/>
      <sheetName val="2021-12"/>
      <sheetName val="2021-11"/>
      <sheetName val="2021-10"/>
      <sheetName val=" 2021-09"/>
      <sheetName val="2021-08"/>
      <sheetName val="2021-07"/>
      <sheetName val="2021-06"/>
      <sheetName val="2021-05"/>
      <sheetName val="2021-04"/>
      <sheetName val="2021-03"/>
      <sheetName val="2021-02"/>
      <sheetName val="2021-01"/>
      <sheetName val="2020 YE"/>
      <sheetName val="Sheet11"/>
      <sheetName val="2020 YE Data"/>
      <sheetName val="Pivot Table 8"/>
      <sheetName val="2020-12"/>
      <sheetName val="2020-11"/>
      <sheetName val="2020-10"/>
      <sheetName val="Sum 2020-10"/>
      <sheetName val="2020-09"/>
      <sheetName val="Sum 2020-09"/>
      <sheetName val="2020-08"/>
      <sheetName val="Sum 2020-08"/>
      <sheetName val="2020-07"/>
      <sheetName val="Sum 2020-07"/>
      <sheetName val="2020-06"/>
      <sheetName val="Sum 2020-06"/>
      <sheetName val="2020-05"/>
      <sheetName val="Sum 2020-05"/>
      <sheetName val="2020-04"/>
      <sheetName val="Sum 2020-04"/>
      <sheetName val="2020-03"/>
      <sheetName val="Sum 2020-03"/>
      <sheetName val="2020-03 Orig"/>
      <sheetName val="2020-02"/>
      <sheetName val="Sum 2020-02"/>
      <sheetName val="2020-01"/>
      <sheetName val="Summary 2020-01"/>
      <sheetName val="2019 Year End"/>
      <sheetName val="2019-12"/>
      <sheetName val="Summary 2019-12"/>
      <sheetName val="2019-11"/>
      <sheetName val="Summary 2019-11"/>
      <sheetName val="2019-10"/>
      <sheetName val="Summary 2019-10"/>
      <sheetName val="2019-09"/>
      <sheetName val="Summary 2019-09"/>
      <sheetName val="2019-08"/>
      <sheetName val="Summary 2019-08"/>
      <sheetName val="2019-07"/>
      <sheetName val="Summary 2019-07"/>
      <sheetName val="2019-06"/>
      <sheetName val="Summary 2019-06"/>
      <sheetName val="2019-05"/>
      <sheetName val="Summary 2019-05"/>
      <sheetName val="2019-04"/>
      <sheetName val="Summary 2019-04"/>
      <sheetName val="2019-03"/>
      <sheetName val="Summary 2019-03"/>
      <sheetName val="2019-02"/>
      <sheetName val="Summary 2019-02"/>
      <sheetName val="2019-01"/>
      <sheetName val="Summary 2019-01"/>
      <sheetName val="Copy of Sheet7"/>
      <sheetName val="2018 summary"/>
      <sheetName val="2018-12"/>
      <sheetName val="Summary 2018-12"/>
      <sheetName val="2018-11"/>
      <sheetName val="Summary 2018-11"/>
      <sheetName val="2018-10"/>
      <sheetName val="Summary 2018-10"/>
      <sheetName val="2018-09"/>
      <sheetName val="Summary 2018-09"/>
      <sheetName val="2018-08"/>
      <sheetName val="Summary 2018-08"/>
      <sheetName val="2018-07"/>
      <sheetName val="Summary 2018-07"/>
      <sheetName val="2018-06"/>
      <sheetName val="Summary 2018-06"/>
      <sheetName val="2018-05"/>
      <sheetName val="Summary 2018-05"/>
      <sheetName val="2018-04"/>
      <sheetName val="Summary 2018-04"/>
      <sheetName val="2018-03"/>
      <sheetName val="Summary 2018-03"/>
      <sheetName val="2018-02"/>
      <sheetName val="Summary 2018-02"/>
    </sheetNames>
    <sheetDataSet>
      <sheetData sheetId="0" refreshError="1"/>
      <sheetData sheetId="1" refreshError="1"/>
      <sheetData sheetId="2">
        <row r="37">
          <cell r="C37">
            <v>850</v>
          </cell>
          <cell r="E37">
            <v>116</v>
          </cell>
          <cell r="F37">
            <v>131</v>
          </cell>
          <cell r="G37">
            <v>327</v>
          </cell>
          <cell r="H37">
            <v>276</v>
          </cell>
        </row>
        <row r="38">
          <cell r="C38">
            <v>35</v>
          </cell>
        </row>
      </sheetData>
      <sheetData sheetId="3">
        <row r="22">
          <cell r="C22">
            <v>47</v>
          </cell>
          <cell r="E22">
            <v>47</v>
          </cell>
          <cell r="F22">
            <v>0</v>
          </cell>
          <cell r="G22">
            <v>0</v>
          </cell>
          <cell r="H22">
            <v>0</v>
          </cell>
        </row>
        <row r="23">
          <cell r="C23">
            <v>3</v>
          </cell>
        </row>
      </sheetData>
      <sheetData sheetId="4">
        <row r="28">
          <cell r="C28">
            <v>304</v>
          </cell>
          <cell r="E28">
            <v>118</v>
          </cell>
          <cell r="F28">
            <v>115</v>
          </cell>
          <cell r="G28">
            <v>71</v>
          </cell>
          <cell r="H28">
            <v>0</v>
          </cell>
        </row>
        <row r="29">
          <cell r="C29">
            <v>19</v>
          </cell>
        </row>
      </sheetData>
      <sheetData sheetId="5">
        <row r="28">
          <cell r="C28">
            <v>318</v>
          </cell>
          <cell r="E28">
            <v>0</v>
          </cell>
          <cell r="F28">
            <v>66</v>
          </cell>
          <cell r="G28">
            <v>202</v>
          </cell>
          <cell r="H28">
            <v>46</v>
          </cell>
        </row>
        <row r="29">
          <cell r="C29">
            <v>25</v>
          </cell>
        </row>
      </sheetData>
      <sheetData sheetId="6">
        <row r="22">
          <cell r="C22">
            <v>401</v>
          </cell>
          <cell r="E22">
            <v>33</v>
          </cell>
          <cell r="F22">
            <v>137</v>
          </cell>
          <cell r="G22">
            <v>141</v>
          </cell>
          <cell r="H22">
            <v>90</v>
          </cell>
        </row>
        <row r="23">
          <cell r="C23">
            <v>19</v>
          </cell>
        </row>
      </sheetData>
      <sheetData sheetId="7">
        <row r="18">
          <cell r="C18">
            <v>209</v>
          </cell>
          <cell r="E18">
            <v>82</v>
          </cell>
          <cell r="F18">
            <v>82</v>
          </cell>
          <cell r="G18">
            <v>45</v>
          </cell>
          <cell r="H18">
            <v>0</v>
          </cell>
        </row>
        <row r="19">
          <cell r="C19">
            <v>14</v>
          </cell>
        </row>
      </sheetData>
      <sheetData sheetId="8">
        <row r="48">
          <cell r="C48">
            <v>894</v>
          </cell>
          <cell r="E48">
            <v>57</v>
          </cell>
          <cell r="F48">
            <v>126</v>
          </cell>
          <cell r="G48">
            <v>606</v>
          </cell>
          <cell r="H48">
            <v>105</v>
          </cell>
        </row>
        <row r="49">
          <cell r="D49">
            <v>18</v>
          </cell>
        </row>
      </sheetData>
      <sheetData sheetId="9">
        <row r="47">
          <cell r="C47">
            <v>703</v>
          </cell>
          <cell r="E47">
            <v>87</v>
          </cell>
          <cell r="F47">
            <v>223</v>
          </cell>
          <cell r="G47">
            <v>245</v>
          </cell>
          <cell r="H47">
            <v>148</v>
          </cell>
        </row>
        <row r="48">
          <cell r="C48">
            <v>44</v>
          </cell>
        </row>
      </sheetData>
      <sheetData sheetId="10">
        <row r="28">
          <cell r="C28">
            <v>419</v>
          </cell>
          <cell r="E28">
            <v>0</v>
          </cell>
          <cell r="F28">
            <v>109</v>
          </cell>
          <cell r="G28">
            <v>121</v>
          </cell>
          <cell r="H28">
            <v>189</v>
          </cell>
        </row>
        <row r="34">
          <cell r="B34">
            <v>22</v>
          </cell>
        </row>
      </sheetData>
      <sheetData sheetId="11" refreshError="1"/>
      <sheetData sheetId="12" refreshError="1"/>
      <sheetData sheetId="13" refreshError="1"/>
      <sheetData sheetId="14">
        <row r="28">
          <cell r="C28">
            <v>151</v>
          </cell>
          <cell r="E28">
            <v>0</v>
          </cell>
          <cell r="F28">
            <v>90</v>
          </cell>
          <cell r="G28">
            <v>61</v>
          </cell>
          <cell r="H28">
            <v>0</v>
          </cell>
        </row>
        <row r="34">
          <cell r="B34">
            <v>12</v>
          </cell>
        </row>
      </sheetData>
      <sheetData sheetId="15">
        <row r="39">
          <cell r="C39">
            <v>948</v>
          </cell>
          <cell r="E39">
            <v>1</v>
          </cell>
          <cell r="F39">
            <v>358</v>
          </cell>
          <cell r="G39">
            <v>374</v>
          </cell>
          <cell r="H39">
            <v>213</v>
          </cell>
        </row>
        <row r="45">
          <cell r="B45">
            <v>32</v>
          </cell>
        </row>
      </sheetData>
      <sheetData sheetId="16">
        <row r="51">
          <cell r="C51">
            <v>914</v>
          </cell>
          <cell r="E51">
            <v>14</v>
          </cell>
          <cell r="F51">
            <v>193</v>
          </cell>
          <cell r="G51">
            <v>423</v>
          </cell>
          <cell r="H51">
            <v>284</v>
          </cell>
        </row>
        <row r="57">
          <cell r="B57">
            <v>48</v>
          </cell>
        </row>
      </sheetData>
      <sheetData sheetId="17">
        <row r="32">
          <cell r="C32">
            <v>769</v>
          </cell>
          <cell r="E32">
            <v>34</v>
          </cell>
          <cell r="F32">
            <v>104</v>
          </cell>
          <cell r="G32">
            <v>444</v>
          </cell>
          <cell r="H32">
            <v>187</v>
          </cell>
        </row>
        <row r="38">
          <cell r="B38">
            <v>27</v>
          </cell>
        </row>
      </sheetData>
      <sheetData sheetId="18">
        <row r="21">
          <cell r="C21">
            <v>74</v>
          </cell>
          <cell r="E21">
            <v>0</v>
          </cell>
          <cell r="F21">
            <v>33</v>
          </cell>
          <cell r="G21">
            <v>41</v>
          </cell>
          <cell r="H21">
            <v>0</v>
          </cell>
        </row>
        <row r="27">
          <cell r="B27">
            <v>7</v>
          </cell>
        </row>
      </sheetData>
      <sheetData sheetId="19">
        <row r="21">
          <cell r="C21">
            <v>185</v>
          </cell>
          <cell r="E21">
            <v>3</v>
          </cell>
          <cell r="F21">
            <v>120</v>
          </cell>
          <cell r="G21">
            <v>62</v>
          </cell>
          <cell r="H21">
            <v>0</v>
          </cell>
        </row>
        <row r="27">
          <cell r="B27">
            <v>16</v>
          </cell>
        </row>
      </sheetData>
      <sheetData sheetId="20">
        <row r="27">
          <cell r="C27">
            <v>142</v>
          </cell>
          <cell r="E27">
            <v>1</v>
          </cell>
          <cell r="F27">
            <v>60</v>
          </cell>
          <cell r="G27">
            <v>81</v>
          </cell>
          <cell r="H27">
            <v>0</v>
          </cell>
        </row>
        <row r="33">
          <cell r="B33">
            <v>11</v>
          </cell>
        </row>
      </sheetData>
      <sheetData sheetId="21">
        <row r="31">
          <cell r="C31">
            <v>539</v>
          </cell>
          <cell r="E31">
            <v>114</v>
          </cell>
          <cell r="F31">
            <v>231</v>
          </cell>
          <cell r="G31">
            <v>194</v>
          </cell>
          <cell r="H31">
            <v>0</v>
          </cell>
        </row>
        <row r="37">
          <cell r="B37">
            <v>25</v>
          </cell>
        </row>
      </sheetData>
      <sheetData sheetId="22">
        <row r="31">
          <cell r="C31">
            <v>169</v>
          </cell>
          <cell r="E31">
            <v>0</v>
          </cell>
          <cell r="F31">
            <v>69</v>
          </cell>
          <cell r="G31">
            <v>62</v>
          </cell>
          <cell r="H31">
            <v>38</v>
          </cell>
        </row>
        <row r="37">
          <cell r="B37">
            <v>11</v>
          </cell>
        </row>
      </sheetData>
      <sheetData sheetId="23">
        <row r="51">
          <cell r="C51">
            <v>992</v>
          </cell>
          <cell r="E51">
            <v>7</v>
          </cell>
          <cell r="F51">
            <v>158</v>
          </cell>
          <cell r="G51">
            <v>599</v>
          </cell>
          <cell r="H51">
            <v>228</v>
          </cell>
        </row>
        <row r="57">
          <cell r="B57">
            <v>47</v>
          </cell>
        </row>
      </sheetData>
      <sheetData sheetId="24">
        <row r="45">
          <cell r="C45">
            <v>964</v>
          </cell>
          <cell r="E45">
            <v>44</v>
          </cell>
          <cell r="F45">
            <v>185</v>
          </cell>
          <cell r="G45">
            <v>621</v>
          </cell>
          <cell r="H45">
            <v>114</v>
          </cell>
        </row>
        <row r="51">
          <cell r="B51">
            <v>41</v>
          </cell>
        </row>
      </sheetData>
      <sheetData sheetId="25">
        <row r="33">
          <cell r="C33">
            <v>615</v>
          </cell>
          <cell r="E33">
            <v>14</v>
          </cell>
          <cell r="F33">
            <v>143</v>
          </cell>
          <cell r="G33">
            <v>306</v>
          </cell>
          <cell r="H33">
            <v>152</v>
          </cell>
        </row>
        <row r="39">
          <cell r="B39">
            <v>29</v>
          </cell>
        </row>
      </sheetData>
      <sheetData sheetId="26" refreshError="1"/>
      <sheetData sheetId="27" refreshError="1"/>
      <sheetData sheetId="28" refreshError="1"/>
      <sheetData sheetId="29">
        <row r="18">
          <cell r="C18">
            <v>101</v>
          </cell>
          <cell r="E18">
            <v>0</v>
          </cell>
          <cell r="F18">
            <v>77</v>
          </cell>
          <cell r="G18">
            <v>24</v>
          </cell>
          <cell r="H18">
            <v>0</v>
          </cell>
        </row>
        <row r="23">
          <cell r="B23">
            <v>10</v>
          </cell>
        </row>
      </sheetData>
      <sheetData sheetId="30">
        <row r="38">
          <cell r="C38">
            <v>591</v>
          </cell>
          <cell r="E38">
            <v>38</v>
          </cell>
          <cell r="F38">
            <v>153</v>
          </cell>
          <cell r="G38">
            <v>40</v>
          </cell>
          <cell r="H38">
            <v>360</v>
          </cell>
        </row>
        <row r="43">
          <cell r="B43">
            <v>35</v>
          </cell>
        </row>
      </sheetData>
      <sheetData sheetId="31">
        <row r="59">
          <cell r="C59">
            <v>1131</v>
          </cell>
          <cell r="E59">
            <v>48</v>
          </cell>
          <cell r="F59">
            <v>277</v>
          </cell>
          <cell r="G59">
            <v>493</v>
          </cell>
          <cell r="H59">
            <v>313</v>
          </cell>
        </row>
        <row r="64">
          <cell r="B64">
            <v>55</v>
          </cell>
        </row>
      </sheetData>
      <sheetData sheetId="32" refreshError="1"/>
      <sheetData sheetId="33">
        <row r="30">
          <cell r="C30">
            <v>548</v>
          </cell>
          <cell r="E30">
            <v>39</v>
          </cell>
          <cell r="F30">
            <v>129</v>
          </cell>
          <cell r="G30">
            <v>153</v>
          </cell>
          <cell r="H30">
            <v>227</v>
          </cell>
        </row>
        <row r="35">
          <cell r="B35">
            <v>25</v>
          </cell>
        </row>
      </sheetData>
      <sheetData sheetId="34">
        <row r="24">
          <cell r="C24">
            <v>97</v>
          </cell>
          <cell r="E24">
            <v>0</v>
          </cell>
          <cell r="F24">
            <v>0</v>
          </cell>
          <cell r="G24">
            <v>97</v>
          </cell>
          <cell r="H24">
            <v>0</v>
          </cell>
        </row>
        <row r="29">
          <cell r="B29">
            <v>2</v>
          </cell>
        </row>
      </sheetData>
      <sheetData sheetId="35">
        <row r="24">
          <cell r="C24">
            <v>176</v>
          </cell>
          <cell r="E24">
            <v>8</v>
          </cell>
          <cell r="F24">
            <v>53</v>
          </cell>
          <cell r="G24">
            <v>36</v>
          </cell>
          <cell r="H24">
            <v>79</v>
          </cell>
        </row>
        <row r="29">
          <cell r="B29">
            <v>9</v>
          </cell>
        </row>
      </sheetData>
      <sheetData sheetId="36">
        <row r="35">
          <cell r="C35">
            <v>522</v>
          </cell>
          <cell r="E35">
            <v>55</v>
          </cell>
          <cell r="F35">
            <v>47</v>
          </cell>
          <cell r="G35">
            <v>252</v>
          </cell>
          <cell r="H35">
            <v>168</v>
          </cell>
        </row>
      </sheetData>
      <sheetData sheetId="37">
        <row r="26">
          <cell r="C26">
            <v>509</v>
          </cell>
          <cell r="E26">
            <v>28</v>
          </cell>
          <cell r="F26">
            <v>84</v>
          </cell>
          <cell r="G26">
            <v>148</v>
          </cell>
          <cell r="H26">
            <v>249</v>
          </cell>
        </row>
        <row r="31">
          <cell r="B31">
            <v>19</v>
          </cell>
        </row>
      </sheetData>
      <sheetData sheetId="38">
        <row r="19">
          <cell r="C19">
            <v>88</v>
          </cell>
          <cell r="E19">
            <v>0</v>
          </cell>
          <cell r="F19">
            <v>77</v>
          </cell>
          <cell r="G19">
            <v>6</v>
          </cell>
          <cell r="H19">
            <v>0</v>
          </cell>
        </row>
        <row r="24">
          <cell r="B24">
            <v>9</v>
          </cell>
        </row>
      </sheetData>
      <sheetData sheetId="39">
        <row r="42">
          <cell r="C42">
            <v>704</v>
          </cell>
          <cell r="E42">
            <v>0</v>
          </cell>
          <cell r="F42">
            <v>160</v>
          </cell>
          <cell r="G42">
            <v>361</v>
          </cell>
          <cell r="H42">
            <v>183</v>
          </cell>
        </row>
        <row r="47">
          <cell r="B47">
            <v>38</v>
          </cell>
        </row>
      </sheetData>
      <sheetData sheetId="40">
        <row r="41">
          <cell r="C41">
            <v>785</v>
          </cell>
          <cell r="E41">
            <v>1</v>
          </cell>
          <cell r="F41">
            <v>261</v>
          </cell>
          <cell r="G41">
            <v>371</v>
          </cell>
          <cell r="H41">
            <v>152</v>
          </cell>
        </row>
        <row r="46">
          <cell r="B46">
            <v>36</v>
          </cell>
        </row>
      </sheetData>
      <sheetData sheetId="41">
        <row r="35">
          <cell r="C35">
            <v>653</v>
          </cell>
          <cell r="E35">
            <v>0</v>
          </cell>
          <cell r="F35">
            <v>144</v>
          </cell>
          <cell r="G35">
            <v>331</v>
          </cell>
          <cell r="H35">
            <v>178</v>
          </cell>
        </row>
        <row r="40">
          <cell r="B40">
            <v>26</v>
          </cell>
        </row>
      </sheetData>
      <sheetData sheetId="42" refreshError="1"/>
      <sheetData sheetId="43" refreshError="1"/>
      <sheetData sheetId="44" refreshError="1"/>
      <sheetData sheetId="45">
        <row r="24">
          <cell r="E24">
            <v>4</v>
          </cell>
          <cell r="F24">
            <v>76</v>
          </cell>
          <cell r="G24">
            <v>0</v>
          </cell>
          <cell r="H24">
            <v>122</v>
          </cell>
        </row>
        <row r="29">
          <cell r="B29">
            <v>16</v>
          </cell>
        </row>
      </sheetData>
      <sheetData sheetId="46">
        <row r="46">
          <cell r="E46">
            <v>31</v>
          </cell>
          <cell r="F46">
            <v>200</v>
          </cell>
          <cell r="G46">
            <v>333</v>
          </cell>
          <cell r="H46">
            <v>202</v>
          </cell>
        </row>
        <row r="51">
          <cell r="B51">
            <v>42</v>
          </cell>
        </row>
      </sheetData>
      <sheetData sheetId="47">
        <row r="49">
          <cell r="E49">
            <v>30</v>
          </cell>
          <cell r="F49">
            <v>76</v>
          </cell>
          <cell r="G49">
            <v>419</v>
          </cell>
          <cell r="H49">
            <v>384</v>
          </cell>
        </row>
      </sheetData>
      <sheetData sheetId="48">
        <row r="28">
          <cell r="E28">
            <v>22</v>
          </cell>
          <cell r="F28">
            <v>79</v>
          </cell>
          <cell r="G28">
            <v>92</v>
          </cell>
          <cell r="H28">
            <v>295</v>
          </cell>
        </row>
        <row r="30">
          <cell r="C30">
            <v>25</v>
          </cell>
        </row>
      </sheetData>
      <sheetData sheetId="49">
        <row r="22">
          <cell r="E22">
            <v>0</v>
          </cell>
          <cell r="F22">
            <v>44</v>
          </cell>
          <cell r="G22">
            <v>0</v>
          </cell>
        </row>
        <row r="24">
          <cell r="C24">
            <v>2</v>
          </cell>
        </row>
      </sheetData>
      <sheetData sheetId="50">
        <row r="21">
          <cell r="F21">
            <v>37</v>
          </cell>
          <cell r="G21">
            <v>173</v>
          </cell>
          <cell r="H21">
            <v>0</v>
          </cell>
        </row>
        <row r="23">
          <cell r="C23">
            <v>18</v>
          </cell>
        </row>
      </sheetData>
      <sheetData sheetId="51">
        <row r="24">
          <cell r="E24">
            <v>125</v>
          </cell>
          <cell r="F24">
            <v>111</v>
          </cell>
          <cell r="G24">
            <v>160</v>
          </cell>
        </row>
        <row r="26">
          <cell r="C26">
            <v>21</v>
          </cell>
        </row>
      </sheetData>
      <sheetData sheetId="52">
        <row r="26">
          <cell r="E26">
            <v>136</v>
          </cell>
          <cell r="F26">
            <v>37</v>
          </cell>
          <cell r="G26">
            <v>200</v>
          </cell>
        </row>
        <row r="28">
          <cell r="C28">
            <v>19</v>
          </cell>
        </row>
      </sheetData>
      <sheetData sheetId="53">
        <row r="26">
          <cell r="E26">
            <v>137</v>
          </cell>
          <cell r="F26">
            <v>49</v>
          </cell>
        </row>
        <row r="28">
          <cell r="C28">
            <v>23</v>
          </cell>
        </row>
      </sheetData>
      <sheetData sheetId="54">
        <row r="42">
          <cell r="E42">
            <v>159</v>
          </cell>
          <cell r="F42">
            <v>495</v>
          </cell>
        </row>
        <row r="44">
          <cell r="C44">
            <v>40</v>
          </cell>
        </row>
      </sheetData>
      <sheetData sheetId="55">
        <row r="34">
          <cell r="E34">
            <v>200</v>
          </cell>
          <cell r="F34">
            <v>486</v>
          </cell>
        </row>
        <row r="36">
          <cell r="C36">
            <v>32</v>
          </cell>
        </row>
      </sheetData>
      <sheetData sheetId="56">
        <row r="31">
          <cell r="E31">
            <v>173</v>
          </cell>
          <cell r="F31">
            <v>769</v>
          </cell>
        </row>
        <row r="33">
          <cell r="C33">
            <v>28</v>
          </cell>
        </row>
      </sheetData>
      <sheetData sheetId="57" refreshError="1"/>
      <sheetData sheetId="58" refreshError="1"/>
      <sheetData sheetId="59" refreshError="1"/>
      <sheetData sheetId="60" refreshError="1"/>
      <sheetData sheetId="61">
        <row r="19">
          <cell r="F19">
            <v>84</v>
          </cell>
          <cell r="H19">
            <v>63</v>
          </cell>
        </row>
        <row r="21">
          <cell r="F21">
            <v>9</v>
          </cell>
          <cell r="H21">
            <v>3</v>
          </cell>
        </row>
      </sheetData>
      <sheetData sheetId="62">
        <row r="25">
          <cell r="F25">
            <v>129</v>
          </cell>
          <cell r="H25">
            <v>239</v>
          </cell>
        </row>
        <row r="27">
          <cell r="F27">
            <v>13</v>
          </cell>
          <cell r="H27">
            <v>9</v>
          </cell>
        </row>
      </sheetData>
      <sheetData sheetId="63">
        <row r="33">
          <cell r="F33">
            <v>131</v>
          </cell>
          <cell r="H33">
            <v>467</v>
          </cell>
        </row>
      </sheetData>
      <sheetData sheetId="64">
        <row r="20">
          <cell r="B20">
            <v>1</v>
          </cell>
        </row>
      </sheetData>
      <sheetData sheetId="65">
        <row r="33">
          <cell r="F33">
            <v>78</v>
          </cell>
          <cell r="H33">
            <v>583</v>
          </cell>
        </row>
      </sheetData>
      <sheetData sheetId="66"/>
      <sheetData sheetId="67">
        <row r="27">
          <cell r="F27">
            <v>78</v>
          </cell>
          <cell r="H27">
            <v>20</v>
          </cell>
        </row>
      </sheetData>
      <sheetData sheetId="68">
        <row r="8">
          <cell r="B8">
            <v>1</v>
          </cell>
        </row>
      </sheetData>
      <sheetData sheetId="69">
        <row r="25">
          <cell r="F25">
            <v>69</v>
          </cell>
          <cell r="H25">
            <v>0</v>
          </cell>
        </row>
      </sheetData>
      <sheetData sheetId="70"/>
      <sheetData sheetId="71">
        <row r="25">
          <cell r="F25">
            <v>134</v>
          </cell>
          <cell r="H25">
            <v>326</v>
          </cell>
        </row>
      </sheetData>
      <sheetData sheetId="72"/>
      <sheetData sheetId="73">
        <row r="2">
          <cell r="B2" t="str">
            <v>Canva</v>
          </cell>
        </row>
        <row r="3">
          <cell r="B3" t="str">
            <v>3D Design &amp; Print</v>
          </cell>
        </row>
        <row r="4">
          <cell r="B4" t="str">
            <v>Excel</v>
          </cell>
        </row>
        <row r="5">
          <cell r="B5" t="str">
            <v>RStudio</v>
          </cell>
        </row>
        <row r="6">
          <cell r="B6" t="str">
            <v>Canva</v>
          </cell>
        </row>
        <row r="7">
          <cell r="B7" t="str">
            <v>RStudio</v>
          </cell>
        </row>
        <row r="8">
          <cell r="B8" t="str">
            <v>RStudio</v>
          </cell>
        </row>
        <row r="9">
          <cell r="B9" t="str">
            <v>OpenRefine</v>
          </cell>
        </row>
        <row r="10">
          <cell r="B10" t="str">
            <v>VR/AR</v>
          </cell>
        </row>
        <row r="11">
          <cell r="B11" t="str">
            <v>RStudio</v>
          </cell>
        </row>
        <row r="12">
          <cell r="B12" t="str">
            <v>Wordpress</v>
          </cell>
        </row>
        <row r="13">
          <cell r="B13" t="str">
            <v>Video Editing</v>
          </cell>
        </row>
        <row r="14">
          <cell r="B14" t="str">
            <v>Podcasting</v>
          </cell>
        </row>
        <row r="15">
          <cell r="B15" t="str">
            <v>RStudio</v>
          </cell>
        </row>
        <row r="16">
          <cell r="B16" t="str">
            <v>Infographics</v>
          </cell>
        </row>
        <row r="17">
          <cell r="B17" t="str">
            <v>Zotero</v>
          </cell>
        </row>
        <row r="18">
          <cell r="B18" t="str">
            <v>Excel</v>
          </cell>
        </row>
        <row r="19">
          <cell r="B19" t="str">
            <v>Excel</v>
          </cell>
        </row>
        <row r="20">
          <cell r="B20" t="str">
            <v>Data Management Plans</v>
          </cell>
        </row>
        <row r="29">
          <cell r="F29">
            <v>129</v>
          </cell>
          <cell r="H29">
            <v>150</v>
          </cell>
        </row>
      </sheetData>
      <sheetData sheetId="74" refreshError="1"/>
      <sheetData sheetId="75">
        <row r="22">
          <cell r="C22">
            <v>76</v>
          </cell>
          <cell r="H22">
            <v>0</v>
          </cell>
        </row>
      </sheetData>
      <sheetData sheetId="76"/>
      <sheetData sheetId="77">
        <row r="32">
          <cell r="F32">
            <v>67</v>
          </cell>
          <cell r="H32">
            <v>456</v>
          </cell>
        </row>
      </sheetData>
      <sheetData sheetId="78">
        <row r="23">
          <cell r="B23">
            <v>1</v>
          </cell>
        </row>
      </sheetData>
      <sheetData sheetId="79" refreshError="1"/>
      <sheetData sheetId="80">
        <row r="46">
          <cell r="F46">
            <v>134</v>
          </cell>
          <cell r="H46">
            <v>370</v>
          </cell>
        </row>
      </sheetData>
      <sheetData sheetId="81">
        <row r="30">
          <cell r="B30">
            <v>1</v>
          </cell>
        </row>
      </sheetData>
      <sheetData sheetId="82">
        <row r="40">
          <cell r="F40">
            <v>48</v>
          </cell>
          <cell r="H40">
            <v>672</v>
          </cell>
        </row>
      </sheetData>
      <sheetData sheetId="83"/>
      <sheetData sheetId="84" refreshError="1"/>
      <sheetData sheetId="85">
        <row r="29">
          <cell r="F29">
            <v>30</v>
          </cell>
          <cell r="H29">
            <v>146</v>
          </cell>
        </row>
      </sheetData>
      <sheetData sheetId="86"/>
      <sheetData sheetId="87">
        <row r="40">
          <cell r="F40">
            <v>83</v>
          </cell>
          <cell r="H40">
            <v>381</v>
          </cell>
        </row>
      </sheetData>
      <sheetData sheetId="88">
        <row r="25">
          <cell r="B25">
            <v>1</v>
          </cell>
        </row>
      </sheetData>
      <sheetData sheetId="89">
        <row r="31">
          <cell r="F31">
            <v>101</v>
          </cell>
          <cell r="H31">
            <v>230</v>
          </cell>
        </row>
      </sheetData>
      <sheetData sheetId="90">
        <row r="22">
          <cell r="B22">
            <v>1</v>
          </cell>
        </row>
      </sheetData>
      <sheetData sheetId="91">
        <row r="36">
          <cell r="F36">
            <v>103</v>
          </cell>
          <cell r="H36">
            <v>480</v>
          </cell>
        </row>
      </sheetData>
      <sheetData sheetId="92">
        <row r="21">
          <cell r="B21">
            <v>1</v>
          </cell>
        </row>
      </sheetData>
      <sheetData sheetId="93">
        <row r="26">
          <cell r="E26">
            <v>5</v>
          </cell>
          <cell r="F26">
            <v>43</v>
          </cell>
        </row>
      </sheetData>
      <sheetData sheetId="94"/>
      <sheetData sheetId="95">
        <row r="25">
          <cell r="E25">
            <v>4</v>
          </cell>
          <cell r="F25">
            <v>227</v>
          </cell>
        </row>
      </sheetData>
      <sheetData sheetId="96"/>
      <sheetData sheetId="97">
        <row r="34">
          <cell r="E34">
            <v>24</v>
          </cell>
          <cell r="F34">
            <v>0</v>
          </cell>
        </row>
      </sheetData>
      <sheetData sheetId="98"/>
      <sheetData sheetId="99">
        <row r="34">
          <cell r="E34">
            <v>25</v>
          </cell>
          <cell r="F34">
            <v>188</v>
          </cell>
        </row>
      </sheetData>
      <sheetData sheetId="100"/>
      <sheetData sheetId="101">
        <row r="33">
          <cell r="D33">
            <v>45</v>
          </cell>
          <cell r="F33">
            <v>120</v>
          </cell>
        </row>
      </sheetData>
      <sheetData sheetId="102"/>
      <sheetData sheetId="103">
        <row r="31">
          <cell r="D31">
            <v>58</v>
          </cell>
          <cell r="F31">
            <v>237</v>
          </cell>
        </row>
        <row r="35">
          <cell r="B35">
            <v>23</v>
          </cell>
        </row>
      </sheetData>
      <sheetData sheetId="104" refreshError="1"/>
      <sheetData sheetId="105">
        <row r="33">
          <cell r="D33">
            <v>57</v>
          </cell>
          <cell r="F33">
            <v>235</v>
          </cell>
        </row>
        <row r="37">
          <cell r="B37">
            <v>17</v>
          </cell>
        </row>
      </sheetData>
      <sheetData sheetId="106" refreshError="1"/>
      <sheetData sheetId="107">
        <row r="28">
          <cell r="D28">
            <v>45</v>
          </cell>
          <cell r="F28">
            <v>249</v>
          </cell>
        </row>
        <row r="32">
          <cell r="B32">
            <v>25</v>
          </cell>
        </row>
      </sheetData>
      <sheetData sheetId="108" refreshError="1"/>
      <sheetData sheetId="109" refreshError="1"/>
      <sheetData sheetId="110" refreshError="1"/>
      <sheetData sheetId="111">
        <row r="28">
          <cell r="D28">
            <v>22</v>
          </cell>
          <cell r="F28">
            <v>59</v>
          </cell>
        </row>
        <row r="32">
          <cell r="B32">
            <v>9</v>
          </cell>
        </row>
      </sheetData>
      <sheetData sheetId="112" refreshError="1"/>
      <sheetData sheetId="113">
        <row r="34">
          <cell r="D34">
            <v>68</v>
          </cell>
          <cell r="F34">
            <v>364</v>
          </cell>
        </row>
        <row r="38">
          <cell r="B38">
            <v>32</v>
          </cell>
        </row>
      </sheetData>
      <sheetData sheetId="114" refreshError="1"/>
      <sheetData sheetId="115">
        <row r="39">
          <cell r="D39">
            <v>100</v>
          </cell>
          <cell r="F39">
            <v>408</v>
          </cell>
        </row>
        <row r="43">
          <cell r="B43">
            <v>37</v>
          </cell>
        </row>
      </sheetData>
      <sheetData sheetId="116" refreshError="1"/>
      <sheetData sheetId="117">
        <row r="23">
          <cell r="D23">
            <v>81</v>
          </cell>
          <cell r="F23">
            <v>262</v>
          </cell>
        </row>
      </sheetData>
      <sheetData sheetId="118">
        <row r="14">
          <cell r="B14">
            <v>1</v>
          </cell>
        </row>
      </sheetData>
      <sheetData sheetId="119">
        <row r="27">
          <cell r="D27">
            <v>16</v>
          </cell>
          <cell r="F27">
            <v>22</v>
          </cell>
        </row>
      </sheetData>
      <sheetData sheetId="120">
        <row r="8">
          <cell r="B8">
            <v>1</v>
          </cell>
        </row>
      </sheetData>
      <sheetData sheetId="121">
        <row r="27">
          <cell r="D27">
            <v>38</v>
          </cell>
          <cell r="F27">
            <v>106</v>
          </cell>
        </row>
      </sheetData>
      <sheetData sheetId="122"/>
      <sheetData sheetId="123">
        <row r="29">
          <cell r="D29">
            <v>80</v>
          </cell>
          <cell r="F29">
            <v>89</v>
          </cell>
        </row>
      </sheetData>
      <sheetData sheetId="124">
        <row r="17">
          <cell r="B17">
            <v>1</v>
          </cell>
        </row>
      </sheetData>
      <sheetData sheetId="125">
        <row r="11">
          <cell r="D11">
            <v>22</v>
          </cell>
          <cell r="F11">
            <v>54</v>
          </cell>
        </row>
      </sheetData>
      <sheetData sheetId="126">
        <row r="11">
          <cell r="B11">
            <v>1</v>
          </cell>
        </row>
      </sheetData>
      <sheetData sheetId="127">
        <row r="18">
          <cell r="D18">
            <v>63</v>
          </cell>
          <cell r="F18">
            <v>47</v>
          </cell>
        </row>
      </sheetData>
      <sheetData sheetId="128">
        <row r="15">
          <cell r="B15">
            <v>1</v>
          </cell>
        </row>
      </sheetData>
      <sheetData sheetId="129">
        <row r="30">
          <cell r="D30">
            <v>91</v>
          </cell>
          <cell r="F30">
            <v>189</v>
          </cell>
        </row>
      </sheetData>
      <sheetData sheetId="130">
        <row r="17">
          <cell r="B17">
            <v>1</v>
          </cell>
        </row>
      </sheetData>
      <sheetData sheetId="131">
        <row r="27">
          <cell r="D27">
            <v>39</v>
          </cell>
          <cell r="F27">
            <v>140</v>
          </cell>
        </row>
      </sheetData>
      <sheetData sheetId="132">
        <row r="14">
          <cell r="B1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06DD-878D-5A47-A3E7-2DC663646CE3}">
  <dimension ref="A1:F9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5" sqref="K15"/>
    </sheetView>
  </sheetViews>
  <sheetFormatPr baseColWidth="10" defaultRowHeight="16" x14ac:dyDescent="0.2"/>
  <sheetData>
    <row r="1" spans="1:6" ht="18" x14ac:dyDescent="0.2">
      <c r="A1" s="1" t="s">
        <v>5</v>
      </c>
    </row>
    <row r="2" spans="1:6" ht="85" x14ac:dyDescent="0.2">
      <c r="A2" s="2" t="s">
        <v>0</v>
      </c>
      <c r="B2" s="2" t="s">
        <v>4</v>
      </c>
      <c r="C2" s="2" t="s">
        <v>6</v>
      </c>
      <c r="D2" s="2" t="s">
        <v>7</v>
      </c>
      <c r="E2" s="3" t="s">
        <v>1</v>
      </c>
      <c r="F2" s="4" t="s">
        <v>2</v>
      </c>
    </row>
    <row r="3" spans="1:6" x14ac:dyDescent="0.2">
      <c r="A3" s="5">
        <v>42826</v>
      </c>
      <c r="B3">
        <f>14+8+10</f>
        <v>32</v>
      </c>
      <c r="C3" s="6">
        <v>0</v>
      </c>
      <c r="D3">
        <v>0</v>
      </c>
      <c r="E3" s="7">
        <f t="shared" ref="E3:E28" si="0">SUM(B3:C3)</f>
        <v>32</v>
      </c>
      <c r="F3" s="6">
        <v>2</v>
      </c>
    </row>
    <row r="4" spans="1:6" x14ac:dyDescent="0.2">
      <c r="A4" s="5">
        <v>42856</v>
      </c>
      <c r="B4">
        <f>10+10+11+11+12</f>
        <v>54</v>
      </c>
      <c r="C4" s="6">
        <v>0</v>
      </c>
      <c r="D4">
        <v>0</v>
      </c>
      <c r="E4" s="7">
        <f t="shared" si="0"/>
        <v>54</v>
      </c>
      <c r="F4" s="6">
        <v>4</v>
      </c>
    </row>
    <row r="5" spans="1:6" x14ac:dyDescent="0.2">
      <c r="A5" s="5">
        <v>42887</v>
      </c>
      <c r="B5">
        <f>10+9+13+12+16+15+7</f>
        <v>82</v>
      </c>
      <c r="C5" s="6">
        <v>0</v>
      </c>
      <c r="D5">
        <v>0</v>
      </c>
      <c r="E5" s="7">
        <f t="shared" si="0"/>
        <v>82</v>
      </c>
      <c r="F5" s="6">
        <v>7</v>
      </c>
    </row>
    <row r="6" spans="1:6" x14ac:dyDescent="0.2">
      <c r="A6" s="5">
        <v>42917</v>
      </c>
      <c r="B6">
        <f>16+15+9+10+6+7+11+11</f>
        <v>85</v>
      </c>
      <c r="C6" s="6">
        <v>40</v>
      </c>
      <c r="D6">
        <v>0</v>
      </c>
      <c r="E6" s="7">
        <f t="shared" si="0"/>
        <v>125</v>
      </c>
      <c r="F6" s="6">
        <v>8</v>
      </c>
    </row>
    <row r="7" spans="1:6" x14ac:dyDescent="0.2">
      <c r="A7" s="5">
        <v>42948</v>
      </c>
      <c r="B7">
        <f>13+8+16+6+15+1</f>
        <v>59</v>
      </c>
      <c r="C7" s="6">
        <v>0</v>
      </c>
      <c r="D7">
        <v>0</v>
      </c>
      <c r="E7" s="7">
        <f t="shared" si="0"/>
        <v>59</v>
      </c>
      <c r="F7" s="6">
        <v>5</v>
      </c>
    </row>
    <row r="8" spans="1:6" x14ac:dyDescent="0.2">
      <c r="A8" s="5">
        <v>42979</v>
      </c>
      <c r="B8">
        <f>7+2+4+1+2+7+4+5+5+1</f>
        <v>38</v>
      </c>
      <c r="C8" s="6">
        <v>10</v>
      </c>
      <c r="D8">
        <v>0</v>
      </c>
      <c r="E8" s="7">
        <f t="shared" si="0"/>
        <v>48</v>
      </c>
      <c r="F8" s="6">
        <v>4</v>
      </c>
    </row>
    <row r="9" spans="1:6" x14ac:dyDescent="0.2">
      <c r="A9" s="5">
        <v>43009</v>
      </c>
      <c r="B9">
        <f>2+1+3+5+1+10+4+6+4+4+2+10+1</f>
        <v>53</v>
      </c>
      <c r="C9">
        <f>35+9+19+8+8+20</f>
        <v>99</v>
      </c>
      <c r="D9">
        <v>0</v>
      </c>
      <c r="E9" s="7">
        <f t="shared" si="0"/>
        <v>152</v>
      </c>
      <c r="F9" s="6"/>
    </row>
    <row r="10" spans="1:6" x14ac:dyDescent="0.2">
      <c r="A10" s="5">
        <v>43040</v>
      </c>
      <c r="B10">
        <f>1+4+8+7+2+12+2+3+2+3+5</f>
        <v>49</v>
      </c>
      <c r="C10">
        <f>34+8+10+9</f>
        <v>61</v>
      </c>
      <c r="D10">
        <v>0</v>
      </c>
      <c r="E10" s="7">
        <f t="shared" si="0"/>
        <v>110</v>
      </c>
      <c r="F10" s="6"/>
    </row>
    <row r="11" spans="1:6" x14ac:dyDescent="0.2">
      <c r="A11" s="5">
        <v>43070</v>
      </c>
      <c r="B11">
        <f>2+10+9</f>
        <v>21</v>
      </c>
      <c r="C11" s="6">
        <v>0</v>
      </c>
      <c r="D11">
        <v>0</v>
      </c>
      <c r="E11" s="7">
        <f t="shared" si="0"/>
        <v>21</v>
      </c>
      <c r="F11" s="6">
        <v>3</v>
      </c>
    </row>
    <row r="12" spans="1:6" x14ac:dyDescent="0.2">
      <c r="A12" s="8">
        <v>43101</v>
      </c>
      <c r="B12">
        <f>3+6+5+3+5+6+5+5+7+7+4+3+5+5+5+2+8</f>
        <v>84</v>
      </c>
      <c r="C12" s="6">
        <f>8+12+8+32+16+9+14+25</f>
        <v>124</v>
      </c>
      <c r="D12">
        <v>0</v>
      </c>
      <c r="E12" s="7">
        <f t="shared" si="0"/>
        <v>208</v>
      </c>
      <c r="F12" s="6">
        <f>17+8</f>
        <v>25</v>
      </c>
    </row>
    <row r="13" spans="1:6" x14ac:dyDescent="0.2">
      <c r="A13" s="8">
        <v>43132</v>
      </c>
      <c r="B13" s="6">
        <f>'[1]2018-02'!D27</f>
        <v>39</v>
      </c>
      <c r="C13">
        <f>'[1]2018-02'!F27</f>
        <v>140</v>
      </c>
      <c r="D13">
        <v>0</v>
      </c>
      <c r="E13" s="7">
        <f t="shared" si="0"/>
        <v>179</v>
      </c>
      <c r="F13" s="6">
        <f>'[1]Summary 2018-02'!B14</f>
        <v>1</v>
      </c>
    </row>
    <row r="14" spans="1:6" x14ac:dyDescent="0.2">
      <c r="A14" s="8">
        <v>43160</v>
      </c>
      <c r="B14" s="6">
        <f>'[1]2018-03'!D$30</f>
        <v>91</v>
      </c>
      <c r="C14">
        <f>'[1]2018-03'!F$30</f>
        <v>189</v>
      </c>
      <c r="D14">
        <v>0</v>
      </c>
      <c r="E14" s="7">
        <f t="shared" si="0"/>
        <v>280</v>
      </c>
      <c r="F14" s="6">
        <f>'[1]Summary 2018-03'!B17</f>
        <v>1</v>
      </c>
    </row>
    <row r="15" spans="1:6" x14ac:dyDescent="0.2">
      <c r="A15" s="8">
        <v>43191</v>
      </c>
      <c r="B15" s="6">
        <f>'[1]2018-04'!D$18</f>
        <v>63</v>
      </c>
      <c r="C15">
        <f>'[1]2018-04'!F$18</f>
        <v>47</v>
      </c>
      <c r="D15">
        <v>0</v>
      </c>
      <c r="E15" s="7">
        <f t="shared" si="0"/>
        <v>110</v>
      </c>
      <c r="F15" s="6">
        <f>'[1]Summary 2018-04'!B15</f>
        <v>1</v>
      </c>
    </row>
    <row r="16" spans="1:6" x14ac:dyDescent="0.2">
      <c r="A16" s="9">
        <v>43221</v>
      </c>
      <c r="B16" s="6">
        <f>'[1]2018-05'!D$11</f>
        <v>22</v>
      </c>
      <c r="C16">
        <f>'[1]2018-05'!F$11</f>
        <v>54</v>
      </c>
      <c r="D16">
        <v>0</v>
      </c>
      <c r="E16" s="7">
        <f t="shared" si="0"/>
        <v>76</v>
      </c>
      <c r="F16">
        <f>'[1]Summary 2018-05'!B11</f>
        <v>1</v>
      </c>
    </row>
    <row r="17" spans="1:6" x14ac:dyDescent="0.2">
      <c r="A17" s="5">
        <v>43252</v>
      </c>
      <c r="B17" s="6">
        <f>'[1]2018-06'!D$29</f>
        <v>80</v>
      </c>
      <c r="C17">
        <f>'[1]2018-06'!F$29</f>
        <v>89</v>
      </c>
      <c r="D17">
        <v>0</v>
      </c>
      <c r="E17" s="7">
        <f t="shared" si="0"/>
        <v>169</v>
      </c>
      <c r="F17">
        <f>'[1]Summary 2018-06'!B17</f>
        <v>1</v>
      </c>
    </row>
    <row r="18" spans="1:6" x14ac:dyDescent="0.2">
      <c r="A18" s="5">
        <v>43282</v>
      </c>
      <c r="B18" s="6">
        <f>'[1]2018-07'!D$27</f>
        <v>38</v>
      </c>
      <c r="C18">
        <f>'[1]2018-07'!F$27</f>
        <v>106</v>
      </c>
      <c r="D18">
        <v>0</v>
      </c>
      <c r="E18" s="7">
        <f t="shared" si="0"/>
        <v>144</v>
      </c>
      <c r="F18">
        <f>'[1]Summary 2018-07'!B12</f>
        <v>0</v>
      </c>
    </row>
    <row r="19" spans="1:6" x14ac:dyDescent="0.2">
      <c r="A19" s="5">
        <v>43313</v>
      </c>
      <c r="B19" s="6">
        <f>'[1]2018-08'!D$27</f>
        <v>16</v>
      </c>
      <c r="C19">
        <f>'[1]2018-08'!F$27</f>
        <v>22</v>
      </c>
      <c r="D19">
        <v>0</v>
      </c>
      <c r="E19" s="7">
        <f t="shared" si="0"/>
        <v>38</v>
      </c>
      <c r="F19">
        <f>'[1]Summary 2018-08'!B8</f>
        <v>1</v>
      </c>
    </row>
    <row r="20" spans="1:6" x14ac:dyDescent="0.2">
      <c r="A20" s="5">
        <v>43344</v>
      </c>
      <c r="B20" s="6">
        <f>'[1]2018-09'!D$23</f>
        <v>81</v>
      </c>
      <c r="C20">
        <f>'[1]2018-09'!F$23</f>
        <v>262</v>
      </c>
      <c r="D20">
        <v>0</v>
      </c>
      <c r="E20" s="7">
        <f t="shared" si="0"/>
        <v>343</v>
      </c>
      <c r="F20">
        <f>'[1]Summary 2018-09'!B14</f>
        <v>1</v>
      </c>
    </row>
    <row r="21" spans="1:6" x14ac:dyDescent="0.2">
      <c r="A21" s="5">
        <v>43374</v>
      </c>
      <c r="B21" s="6">
        <f>'[1]2018-10'!D$39</f>
        <v>100</v>
      </c>
      <c r="C21">
        <f>'[1]2018-10'!F$39</f>
        <v>408</v>
      </c>
      <c r="D21">
        <v>0</v>
      </c>
      <c r="E21" s="7">
        <f t="shared" si="0"/>
        <v>508</v>
      </c>
      <c r="F21">
        <f>'[1]2018-10'!B43</f>
        <v>37</v>
      </c>
    </row>
    <row r="22" spans="1:6" x14ac:dyDescent="0.2">
      <c r="A22" s="8">
        <v>43405</v>
      </c>
      <c r="B22" s="6">
        <f>'[1]2018-11'!D$34</f>
        <v>68</v>
      </c>
      <c r="C22">
        <f>'[1]2018-11'!F$34</f>
        <v>364</v>
      </c>
      <c r="D22">
        <v>0</v>
      </c>
      <c r="E22" s="7">
        <f t="shared" si="0"/>
        <v>432</v>
      </c>
      <c r="F22">
        <f>'[1]2018-11'!B38</f>
        <v>32</v>
      </c>
    </row>
    <row r="23" spans="1:6" x14ac:dyDescent="0.2">
      <c r="A23" s="8">
        <v>43435</v>
      </c>
      <c r="B23" s="6">
        <f>'[1]2018-12'!D$28</f>
        <v>22</v>
      </c>
      <c r="C23">
        <f>'[1]2018-12'!F$28</f>
        <v>59</v>
      </c>
      <c r="D23">
        <v>0</v>
      </c>
      <c r="E23" s="7">
        <f t="shared" si="0"/>
        <v>81</v>
      </c>
      <c r="F23">
        <f>'[1]2018-12'!B32</f>
        <v>9</v>
      </c>
    </row>
    <row r="24" spans="1:6" x14ac:dyDescent="0.2">
      <c r="A24" s="8">
        <v>43466</v>
      </c>
      <c r="B24" s="6">
        <f>'[1]2019-01'!D$28</f>
        <v>45</v>
      </c>
      <c r="C24">
        <f>'[1]2019-01'!F$28</f>
        <v>249</v>
      </c>
      <c r="D24">
        <v>0</v>
      </c>
      <c r="E24" s="7">
        <f t="shared" si="0"/>
        <v>294</v>
      </c>
      <c r="F24">
        <f>'[1]2019-01'!B32</f>
        <v>25</v>
      </c>
    </row>
    <row r="25" spans="1:6" x14ac:dyDescent="0.2">
      <c r="A25" s="8">
        <v>43497</v>
      </c>
      <c r="B25" s="6">
        <f>'[1]2019-02'!D33</f>
        <v>57</v>
      </c>
      <c r="C25">
        <f>'[1]2019-02'!F33</f>
        <v>235</v>
      </c>
      <c r="D25">
        <v>0</v>
      </c>
      <c r="E25" s="7">
        <f t="shared" si="0"/>
        <v>292</v>
      </c>
      <c r="F25">
        <f>'[1]2019-02'!B37</f>
        <v>17</v>
      </c>
    </row>
    <row r="26" spans="1:6" x14ac:dyDescent="0.2">
      <c r="A26" s="8">
        <v>43525</v>
      </c>
      <c r="B26">
        <f>'[1]2019-03'!D31</f>
        <v>58</v>
      </c>
      <c r="C26">
        <f>'[1]2019-03'!F31</f>
        <v>237</v>
      </c>
      <c r="D26">
        <v>0</v>
      </c>
      <c r="E26" s="7">
        <f t="shared" si="0"/>
        <v>295</v>
      </c>
      <c r="F26">
        <f>'[1]2019-03'!B35</f>
        <v>23</v>
      </c>
    </row>
    <row r="27" spans="1:6" x14ac:dyDescent="0.2">
      <c r="A27" s="8">
        <v>43556</v>
      </c>
      <c r="B27">
        <f>'[1]2019-04'!D33</f>
        <v>45</v>
      </c>
      <c r="C27">
        <f>'[1]2019-04'!F33</f>
        <v>120</v>
      </c>
      <c r="D27">
        <v>0</v>
      </c>
      <c r="E27" s="7">
        <f t="shared" si="0"/>
        <v>165</v>
      </c>
      <c r="F27">
        <f>'[1]Summary 2019-04'!B14</f>
        <v>0</v>
      </c>
    </row>
    <row r="28" spans="1:6" x14ac:dyDescent="0.2">
      <c r="A28" s="9">
        <v>43586</v>
      </c>
      <c r="B28">
        <f>'[1]2019-05'!E34</f>
        <v>25</v>
      </c>
      <c r="C28">
        <f>'[1]2019-05'!F34</f>
        <v>188</v>
      </c>
      <c r="D28">
        <v>0</v>
      </c>
      <c r="E28" s="7">
        <f t="shared" si="0"/>
        <v>213</v>
      </c>
      <c r="F28">
        <f>'[1]Summary 2019-05'!B11</f>
        <v>0</v>
      </c>
    </row>
    <row r="29" spans="1:6" x14ac:dyDescent="0.2">
      <c r="A29" s="8">
        <v>43617</v>
      </c>
      <c r="B29">
        <f>'[1]2019-06'!E34</f>
        <v>24</v>
      </c>
      <c r="C29">
        <f>'[1]2019-06'!F34</f>
        <v>0</v>
      </c>
      <c r="D29">
        <v>0</v>
      </c>
      <c r="E29" s="10">
        <f t="shared" ref="E29:E59" si="1">SUM(B29:D29)</f>
        <v>24</v>
      </c>
      <c r="F29">
        <f>'[1]Summary 2019-06'!B6</f>
        <v>0</v>
      </c>
    </row>
    <row r="30" spans="1:6" x14ac:dyDescent="0.2">
      <c r="A30" s="8">
        <v>43647</v>
      </c>
      <c r="B30">
        <f>'[1]2019-07'!E25</f>
        <v>4</v>
      </c>
      <c r="C30">
        <f>'[1]2019-07'!F25</f>
        <v>227</v>
      </c>
      <c r="D30">
        <v>0</v>
      </c>
      <c r="E30" s="10">
        <f t="shared" si="1"/>
        <v>231</v>
      </c>
      <c r="F30">
        <f>'[1]Summary 2019-07'!B13</f>
        <v>0</v>
      </c>
    </row>
    <row r="31" spans="1:6" x14ac:dyDescent="0.2">
      <c r="A31" s="8">
        <v>43678</v>
      </c>
      <c r="B31">
        <f>'[1]2019-08'!E26</f>
        <v>5</v>
      </c>
      <c r="C31">
        <f>'[1]2019-08'!F26</f>
        <v>43</v>
      </c>
      <c r="D31">
        <v>0</v>
      </c>
      <c r="E31" s="10">
        <f t="shared" si="1"/>
        <v>48</v>
      </c>
      <c r="F31" s="6">
        <f>'[1]Summary 2019-08'!B6</f>
        <v>0</v>
      </c>
    </row>
    <row r="32" spans="1:6" x14ac:dyDescent="0.2">
      <c r="A32" s="8">
        <v>43709</v>
      </c>
      <c r="B32">
        <f>'[1]2019-09'!F36</f>
        <v>103</v>
      </c>
      <c r="C32">
        <f>'[1]2019-09'!H36</f>
        <v>480</v>
      </c>
      <c r="D32">
        <v>0</v>
      </c>
      <c r="E32" s="10">
        <f t="shared" si="1"/>
        <v>583</v>
      </c>
      <c r="F32">
        <f>'[1]Summary 2019-09'!B21</f>
        <v>1</v>
      </c>
    </row>
    <row r="33" spans="1:6" x14ac:dyDescent="0.2">
      <c r="A33" s="8">
        <v>43739</v>
      </c>
      <c r="B33">
        <f>'[1]2019-10'!F31</f>
        <v>101</v>
      </c>
      <c r="C33">
        <f>'[1]2019-10'!H31</f>
        <v>230</v>
      </c>
      <c r="D33">
        <v>0</v>
      </c>
      <c r="E33" s="10">
        <f t="shared" si="1"/>
        <v>331</v>
      </c>
      <c r="F33">
        <f>'[1]Summary 2019-10'!B22</f>
        <v>1</v>
      </c>
    </row>
    <row r="34" spans="1:6" x14ac:dyDescent="0.2">
      <c r="A34" s="8">
        <v>43770</v>
      </c>
      <c r="B34">
        <f>'[1]2019-11'!F40</f>
        <v>83</v>
      </c>
      <c r="C34">
        <f>'[1]2019-11'!H40</f>
        <v>381</v>
      </c>
      <c r="D34">
        <v>0</v>
      </c>
      <c r="E34" s="10">
        <f t="shared" si="1"/>
        <v>464</v>
      </c>
      <c r="F34">
        <f>'[1]Summary 2019-11'!B25</f>
        <v>1</v>
      </c>
    </row>
    <row r="35" spans="1:6" x14ac:dyDescent="0.2">
      <c r="A35" s="8">
        <v>43800</v>
      </c>
      <c r="B35">
        <f>'[1]2019-12'!F29</f>
        <v>30</v>
      </c>
      <c r="C35">
        <f>'[1]2019-12'!H29</f>
        <v>146</v>
      </c>
      <c r="D35">
        <v>0</v>
      </c>
      <c r="E35" s="10">
        <f t="shared" si="1"/>
        <v>176</v>
      </c>
      <c r="F35">
        <f>'[1]Summary 2019-12'!B9</f>
        <v>0</v>
      </c>
    </row>
    <row r="36" spans="1:6" x14ac:dyDescent="0.2">
      <c r="A36" s="8">
        <v>43831</v>
      </c>
      <c r="B36">
        <f>'[1]2020-01'!F40</f>
        <v>48</v>
      </c>
      <c r="C36">
        <f>'[1]2020-01'!H40</f>
        <v>672</v>
      </c>
      <c r="D36">
        <v>0</v>
      </c>
      <c r="E36" s="10">
        <f t="shared" si="1"/>
        <v>720</v>
      </c>
      <c r="F36">
        <f>'[1]Summary 2020-01'!B25</f>
        <v>0</v>
      </c>
    </row>
    <row r="37" spans="1:6" x14ac:dyDescent="0.2">
      <c r="A37" s="8">
        <v>43862</v>
      </c>
      <c r="B37">
        <f>'[1]2020-02'!F46</f>
        <v>134</v>
      </c>
      <c r="C37">
        <f>'[1]2020-02'!H46</f>
        <v>370</v>
      </c>
      <c r="D37">
        <v>0</v>
      </c>
      <c r="E37" s="10">
        <f t="shared" si="1"/>
        <v>504</v>
      </c>
      <c r="F37">
        <f>'[1]Sum 2020-02'!B30</f>
        <v>1</v>
      </c>
    </row>
    <row r="38" spans="1:6" x14ac:dyDescent="0.2">
      <c r="A38" s="8">
        <v>43891</v>
      </c>
      <c r="B38">
        <f>'[1]2020-03'!F32</f>
        <v>67</v>
      </c>
      <c r="C38">
        <f>'[1]2020-03'!H32</f>
        <v>456</v>
      </c>
      <c r="D38">
        <v>0</v>
      </c>
      <c r="E38" s="10">
        <f t="shared" si="1"/>
        <v>523</v>
      </c>
      <c r="F38">
        <f>'[1]Sum 2020-03'!B23</f>
        <v>1</v>
      </c>
    </row>
    <row r="39" spans="1:6" x14ac:dyDescent="0.2">
      <c r="A39" s="8">
        <v>43922</v>
      </c>
      <c r="B39">
        <f>'[1]2020-04'!C22</f>
        <v>76</v>
      </c>
      <c r="C39">
        <f>'[1]2020-04'!H22</f>
        <v>0</v>
      </c>
      <c r="D39">
        <v>0</v>
      </c>
      <c r="E39" s="10">
        <f t="shared" si="1"/>
        <v>76</v>
      </c>
      <c r="F39">
        <f>'[1]Sum 2020-04'!B9</f>
        <v>0</v>
      </c>
    </row>
    <row r="40" spans="1:6" x14ac:dyDescent="0.2">
      <c r="A40" s="8">
        <v>43952</v>
      </c>
      <c r="B40">
        <f>'[1]2020-05'!F29</f>
        <v>129</v>
      </c>
      <c r="C40">
        <f>'[1]2020-05'!H29</f>
        <v>150</v>
      </c>
      <c r="D40">
        <v>0</v>
      </c>
      <c r="E40" s="10">
        <f t="shared" si="1"/>
        <v>279</v>
      </c>
      <c r="F40">
        <f>COUNTA('[1]2020-05'!B2:B28)</f>
        <v>19</v>
      </c>
    </row>
    <row r="41" spans="1:6" x14ac:dyDescent="0.2">
      <c r="A41" s="8">
        <v>43983</v>
      </c>
      <c r="B41">
        <f>'[1]2020-06'!F25</f>
        <v>134</v>
      </c>
      <c r="C41">
        <f>'[1]2020-06'!H25</f>
        <v>326</v>
      </c>
      <c r="D41">
        <v>0</v>
      </c>
      <c r="E41" s="10">
        <f t="shared" si="1"/>
        <v>460</v>
      </c>
      <c r="F41" s="6">
        <f>'[1]Sum 2020-06'!B19</f>
        <v>0</v>
      </c>
    </row>
    <row r="42" spans="1:6" x14ac:dyDescent="0.2">
      <c r="A42" s="8">
        <v>44013</v>
      </c>
      <c r="B42">
        <f>'[1]2020-07'!F25</f>
        <v>69</v>
      </c>
      <c r="C42">
        <f>'[1]2020-07'!H25</f>
        <v>0</v>
      </c>
      <c r="D42">
        <v>0</v>
      </c>
      <c r="E42" s="10">
        <f t="shared" si="1"/>
        <v>69</v>
      </c>
      <c r="F42">
        <f>'[1]Sum 2020-07'!B10</f>
        <v>0</v>
      </c>
    </row>
    <row r="43" spans="1:6" x14ac:dyDescent="0.2">
      <c r="A43" s="8">
        <v>44044</v>
      </c>
      <c r="B43">
        <f>'[1]2020-08'!F27</f>
        <v>78</v>
      </c>
      <c r="C43">
        <f>'[1]2020-08'!H27</f>
        <v>20</v>
      </c>
      <c r="D43">
        <v>0</v>
      </c>
      <c r="E43" s="10">
        <f t="shared" si="1"/>
        <v>98</v>
      </c>
      <c r="F43">
        <f>'[1]Sum 2020-08'!B8</f>
        <v>1</v>
      </c>
    </row>
    <row r="44" spans="1:6" x14ac:dyDescent="0.2">
      <c r="A44" s="8">
        <v>44075</v>
      </c>
      <c r="B44">
        <f>'[1]2020-09'!F33</f>
        <v>78</v>
      </c>
      <c r="C44">
        <f>'[1]2020-09'!H33</f>
        <v>583</v>
      </c>
      <c r="D44">
        <v>0</v>
      </c>
      <c r="E44" s="10">
        <f t="shared" si="1"/>
        <v>661</v>
      </c>
      <c r="F44">
        <f>'[1]Sum 2020-09'!B19</f>
        <v>0</v>
      </c>
    </row>
    <row r="45" spans="1:6" x14ac:dyDescent="0.2">
      <c r="A45" s="8">
        <v>44105</v>
      </c>
      <c r="B45">
        <f>'[1]2020-10'!F33</f>
        <v>131</v>
      </c>
      <c r="C45">
        <f>'[1]2020-10'!H33</f>
        <v>467</v>
      </c>
      <c r="D45">
        <v>0</v>
      </c>
      <c r="E45" s="10">
        <f t="shared" si="1"/>
        <v>598</v>
      </c>
      <c r="F45">
        <f>'[1]Sum 2020-10'!B20</f>
        <v>1</v>
      </c>
    </row>
    <row r="46" spans="1:6" x14ac:dyDescent="0.2">
      <c r="A46" s="8">
        <v>44136</v>
      </c>
      <c r="B46">
        <f>'[1]2020-11'!F25</f>
        <v>129</v>
      </c>
      <c r="C46">
        <f>'[1]2020-11'!H25</f>
        <v>239</v>
      </c>
      <c r="D46">
        <v>0</v>
      </c>
      <c r="E46" s="10">
        <f t="shared" si="1"/>
        <v>368</v>
      </c>
      <c r="F46">
        <f>'[1]2020-11'!F27+'[1]2020-11'!H27</f>
        <v>22</v>
      </c>
    </row>
    <row r="47" spans="1:6" x14ac:dyDescent="0.2">
      <c r="A47" s="8">
        <v>44166</v>
      </c>
      <c r="B47">
        <f>'[1]2020-12'!F19</f>
        <v>84</v>
      </c>
      <c r="C47">
        <f>'[1]2020-12'!H19</f>
        <v>63</v>
      </c>
      <c r="D47">
        <v>0</v>
      </c>
      <c r="E47" s="10">
        <f t="shared" si="1"/>
        <v>147</v>
      </c>
      <c r="F47">
        <f>'[1]2020-12'!F21+'[1]2020-12'!H21</f>
        <v>12</v>
      </c>
    </row>
    <row r="48" spans="1:6" x14ac:dyDescent="0.2">
      <c r="A48" s="8">
        <v>44197</v>
      </c>
      <c r="B48">
        <f>'[1]2021-01'!E31</f>
        <v>173</v>
      </c>
      <c r="C48">
        <f>'[1]2021-01'!F31</f>
        <v>769</v>
      </c>
      <c r="D48">
        <v>0</v>
      </c>
      <c r="E48" s="10">
        <f t="shared" si="1"/>
        <v>942</v>
      </c>
      <c r="F48">
        <f>'[1]2021-01'!C33</f>
        <v>28</v>
      </c>
    </row>
    <row r="49" spans="1:6" x14ac:dyDescent="0.2">
      <c r="A49" s="8">
        <v>44228</v>
      </c>
      <c r="B49">
        <f>'[1]2021-02'!E34</f>
        <v>200</v>
      </c>
      <c r="C49">
        <f>'[1]2021-02'!F34</f>
        <v>486</v>
      </c>
      <c r="D49">
        <v>0</v>
      </c>
      <c r="E49" s="10">
        <f t="shared" si="1"/>
        <v>686</v>
      </c>
      <c r="F49">
        <f>'[1]2021-02'!C36</f>
        <v>32</v>
      </c>
    </row>
    <row r="50" spans="1:6" x14ac:dyDescent="0.2">
      <c r="A50" s="8">
        <v>44256</v>
      </c>
      <c r="B50">
        <f>'[1]2021-03'!E42</f>
        <v>159</v>
      </c>
      <c r="C50">
        <f>'[1]2021-03'!F42</f>
        <v>495</v>
      </c>
      <c r="D50">
        <v>0</v>
      </c>
      <c r="E50" s="10">
        <f t="shared" si="1"/>
        <v>654</v>
      </c>
      <c r="F50">
        <f>'[1]2021-03'!C44</f>
        <v>40</v>
      </c>
    </row>
    <row r="51" spans="1:6" x14ac:dyDescent="0.2">
      <c r="A51" s="8">
        <v>44287</v>
      </c>
      <c r="B51">
        <f>'[1]2021-04'!E26</f>
        <v>137</v>
      </c>
      <c r="C51">
        <f>'[1]2021-04'!F26</f>
        <v>49</v>
      </c>
      <c r="D51">
        <v>0</v>
      </c>
      <c r="E51" s="10">
        <f t="shared" si="1"/>
        <v>186</v>
      </c>
      <c r="F51">
        <f>'[1]2021-04'!C28</f>
        <v>23</v>
      </c>
    </row>
    <row r="52" spans="1:6" x14ac:dyDescent="0.2">
      <c r="A52" s="8">
        <v>44317</v>
      </c>
      <c r="B52">
        <f>'[1]2021-05'!E26</f>
        <v>136</v>
      </c>
      <c r="C52">
        <f>'[1]2021-05'!F26</f>
        <v>37</v>
      </c>
      <c r="D52">
        <f>'[1]2021-05'!G26</f>
        <v>200</v>
      </c>
      <c r="E52" s="10">
        <f t="shared" si="1"/>
        <v>373</v>
      </c>
      <c r="F52">
        <f>'[1]2021-05'!C28</f>
        <v>19</v>
      </c>
    </row>
    <row r="53" spans="1:6" x14ac:dyDescent="0.2">
      <c r="A53" s="8">
        <v>44348</v>
      </c>
      <c r="B53">
        <f>'[1]2021-06'!E24</f>
        <v>125</v>
      </c>
      <c r="C53">
        <f>'[1]2021-06'!F24</f>
        <v>111</v>
      </c>
      <c r="D53">
        <f>'[1]2021-06'!G24</f>
        <v>160</v>
      </c>
      <c r="E53" s="10">
        <f t="shared" si="1"/>
        <v>396</v>
      </c>
      <c r="F53">
        <f>'[1]2021-06'!C26</f>
        <v>21</v>
      </c>
    </row>
    <row r="54" spans="1:6" x14ac:dyDescent="0.2">
      <c r="A54" s="8">
        <v>44378</v>
      </c>
      <c r="B54">
        <f>'[1]2021-07'!F21</f>
        <v>37</v>
      </c>
      <c r="C54">
        <f>'[1]2021-07'!G21</f>
        <v>173</v>
      </c>
      <c r="D54">
        <f>'[1]2021-07'!H21</f>
        <v>0</v>
      </c>
      <c r="E54" s="10">
        <f t="shared" si="1"/>
        <v>210</v>
      </c>
      <c r="F54">
        <f>'[1]2021-07'!C23</f>
        <v>18</v>
      </c>
    </row>
    <row r="55" spans="1:6" x14ac:dyDescent="0.2">
      <c r="A55" s="8">
        <v>44409</v>
      </c>
      <c r="B55">
        <f>'[1]2021-08'!E22</f>
        <v>0</v>
      </c>
      <c r="C55">
        <f>'[1]2021-08'!F22</f>
        <v>44</v>
      </c>
      <c r="D55">
        <f>'[1]2021-08'!G22</f>
        <v>0</v>
      </c>
      <c r="E55" s="10">
        <f t="shared" si="1"/>
        <v>44</v>
      </c>
      <c r="F55">
        <f>'[1]2021-08'!C24</f>
        <v>2</v>
      </c>
    </row>
    <row r="56" spans="1:6" x14ac:dyDescent="0.2">
      <c r="A56" s="8">
        <v>44440</v>
      </c>
      <c r="B56">
        <f>SUM('[1] 2021-09'!E28:F28)</f>
        <v>101</v>
      </c>
      <c r="C56">
        <f>'[1] 2021-09'!G28</f>
        <v>92</v>
      </c>
      <c r="D56" s="6">
        <f>'[1] 2021-09'!H28</f>
        <v>295</v>
      </c>
      <c r="E56" s="10">
        <f t="shared" si="1"/>
        <v>488</v>
      </c>
      <c r="F56">
        <f>'[1] 2021-09'!C30</f>
        <v>25</v>
      </c>
    </row>
    <row r="57" spans="1:6" x14ac:dyDescent="0.2">
      <c r="A57" s="8">
        <v>44470</v>
      </c>
      <c r="B57">
        <f>'[1]2021-10'!E49+'[1]2021-10'!F49</f>
        <v>106</v>
      </c>
      <c r="C57">
        <f>'[1]2021-10'!G49</f>
        <v>419</v>
      </c>
      <c r="D57">
        <f>'[1]2021-10'!H49</f>
        <v>384</v>
      </c>
      <c r="E57" s="10">
        <f t="shared" si="1"/>
        <v>909</v>
      </c>
      <c r="F57" s="6">
        <v>45</v>
      </c>
    </row>
    <row r="58" spans="1:6" x14ac:dyDescent="0.2">
      <c r="A58" s="8">
        <v>44501</v>
      </c>
      <c r="B58">
        <f>SUM('[1]2021-11'!E46:F46)</f>
        <v>231</v>
      </c>
      <c r="C58">
        <f>'[1]2021-11'!G46</f>
        <v>333</v>
      </c>
      <c r="D58">
        <f>'[1]2021-11'!H46</f>
        <v>202</v>
      </c>
      <c r="E58" s="10">
        <f t="shared" si="1"/>
        <v>766</v>
      </c>
      <c r="F58">
        <f>'[1]2021-11'!B51</f>
        <v>42</v>
      </c>
    </row>
    <row r="59" spans="1:6" x14ac:dyDescent="0.2">
      <c r="A59" s="8">
        <v>44531</v>
      </c>
      <c r="B59">
        <f>SUM('[1]2021-12'!E24:F24)</f>
        <v>80</v>
      </c>
      <c r="C59">
        <f>'[1]2021-12'!G24</f>
        <v>0</v>
      </c>
      <c r="D59">
        <f>'[1]2021-12'!H24</f>
        <v>122</v>
      </c>
      <c r="E59" s="10">
        <f t="shared" si="1"/>
        <v>202</v>
      </c>
      <c r="F59">
        <f>'[1]2021-12'!B29</f>
        <v>16</v>
      </c>
    </row>
    <row r="60" spans="1:6" x14ac:dyDescent="0.2">
      <c r="A60" s="8">
        <v>44562</v>
      </c>
      <c r="B60">
        <f>SUM('[1]2022-01'!E35:F35)</f>
        <v>144</v>
      </c>
      <c r="C60">
        <f>'[1]2022-01'!G35</f>
        <v>331</v>
      </c>
      <c r="D60">
        <f>'[1]2022-01'!H35</f>
        <v>178</v>
      </c>
      <c r="E60" s="10">
        <f>'[1]2022-01'!C35</f>
        <v>653</v>
      </c>
      <c r="F60">
        <f>'[1]2022-01'!B40</f>
        <v>26</v>
      </c>
    </row>
    <row r="61" spans="1:6" x14ac:dyDescent="0.2">
      <c r="A61" s="8">
        <v>44593</v>
      </c>
      <c r="B61">
        <f>SUM('[1]2022-02'!E41:F41)</f>
        <v>262</v>
      </c>
      <c r="C61">
        <f>'[1]2022-02'!G41</f>
        <v>371</v>
      </c>
      <c r="D61">
        <f>'[1]2022-02'!H41</f>
        <v>152</v>
      </c>
      <c r="E61" s="10">
        <f>'[1]2022-02'!C41</f>
        <v>785</v>
      </c>
      <c r="F61">
        <f>'[1]2022-02'!B46</f>
        <v>36</v>
      </c>
    </row>
    <row r="62" spans="1:6" x14ac:dyDescent="0.2">
      <c r="A62" s="8">
        <v>44621</v>
      </c>
      <c r="B62">
        <f>SUM('[1]2022-03'!E42:F42)</f>
        <v>160</v>
      </c>
      <c r="C62">
        <f>'[1]2022-03'!G42</f>
        <v>361</v>
      </c>
      <c r="D62">
        <f>'[1]2022-03'!H42</f>
        <v>183</v>
      </c>
      <c r="E62" s="10">
        <f>'[1]2022-03'!C42</f>
        <v>704</v>
      </c>
      <c r="F62">
        <f>'[1]2022-03'!B47</f>
        <v>38</v>
      </c>
    </row>
    <row r="63" spans="1:6" x14ac:dyDescent="0.2">
      <c r="A63" s="8">
        <v>44652</v>
      </c>
      <c r="B63">
        <f>SUM('[1]2022-04'!E19:F19)</f>
        <v>77</v>
      </c>
      <c r="C63">
        <f>'[1]2022-04'!G19</f>
        <v>6</v>
      </c>
      <c r="D63">
        <f>'[1]2022-04'!H19</f>
        <v>0</v>
      </c>
      <c r="E63" s="10">
        <f>'[1]2022-04'!C19</f>
        <v>88</v>
      </c>
      <c r="F63">
        <f>'[1]2022-04'!B24</f>
        <v>9</v>
      </c>
    </row>
    <row r="64" spans="1:6" x14ac:dyDescent="0.2">
      <c r="A64" s="8">
        <v>44682</v>
      </c>
      <c r="B64">
        <f>SUM('[1]2022-05'!E26:F26)</f>
        <v>112</v>
      </c>
      <c r="C64">
        <f>'[1]2022-05'!G26</f>
        <v>148</v>
      </c>
      <c r="D64">
        <f>'[1]2022-05'!H26</f>
        <v>249</v>
      </c>
      <c r="E64" s="10">
        <f>'[1]2022-05'!C26</f>
        <v>509</v>
      </c>
      <c r="F64">
        <f>'[1]2022-05'!B31</f>
        <v>19</v>
      </c>
    </row>
    <row r="65" spans="1:6" x14ac:dyDescent="0.2">
      <c r="A65" s="8">
        <v>44713</v>
      </c>
      <c r="B65">
        <f>SUM('[1]2022-06'!E35:F35)</f>
        <v>102</v>
      </c>
      <c r="C65">
        <f>'[1]2022-06'!G35</f>
        <v>252</v>
      </c>
      <c r="D65">
        <f>'[1]2022-06'!H35</f>
        <v>168</v>
      </c>
      <c r="E65" s="10">
        <f>'[1]2022-06'!C35</f>
        <v>522</v>
      </c>
      <c r="F65" s="6">
        <v>29</v>
      </c>
    </row>
    <row r="66" spans="1:6" x14ac:dyDescent="0.2">
      <c r="A66" s="8">
        <v>44743</v>
      </c>
      <c r="B66">
        <f>SUM('[1]2022-07'!E24:F24)</f>
        <v>61</v>
      </c>
      <c r="C66">
        <f>'[1]2022-07'!G24</f>
        <v>36</v>
      </c>
      <c r="D66">
        <f>'[1]2022-07'!H24</f>
        <v>79</v>
      </c>
      <c r="E66" s="10">
        <f>'[1]2022-07'!C24</f>
        <v>176</v>
      </c>
      <c r="F66">
        <f>'[1]2022-07'!B29</f>
        <v>9</v>
      </c>
    </row>
    <row r="67" spans="1:6" x14ac:dyDescent="0.2">
      <c r="A67" s="8">
        <v>44774</v>
      </c>
      <c r="B67">
        <f>SUM('[1]2022-08'!E24:F24)</f>
        <v>0</v>
      </c>
      <c r="C67">
        <f>'[1]2022-08'!G24</f>
        <v>97</v>
      </c>
      <c r="D67">
        <f>'[1]2022-08'!H24</f>
        <v>0</v>
      </c>
      <c r="E67" s="10">
        <f>'[1]2022-08'!C24</f>
        <v>97</v>
      </c>
      <c r="F67">
        <f>'[1]2022-08'!B29</f>
        <v>2</v>
      </c>
    </row>
    <row r="68" spans="1:6" x14ac:dyDescent="0.2">
      <c r="A68" s="8">
        <v>44805</v>
      </c>
      <c r="B68">
        <f>SUM('[1]2022-09'!E30:F30)</f>
        <v>168</v>
      </c>
      <c r="C68">
        <f>'[1]2022-09'!G30</f>
        <v>153</v>
      </c>
      <c r="D68">
        <f>'[1]2022-09'!H30</f>
        <v>227</v>
      </c>
      <c r="E68" s="10">
        <f>'[1]2022-09'!C30</f>
        <v>548</v>
      </c>
      <c r="F68">
        <f>'[1]2022-09'!B35</f>
        <v>25</v>
      </c>
    </row>
    <row r="69" spans="1:6" x14ac:dyDescent="0.2">
      <c r="A69" s="8">
        <v>44835</v>
      </c>
      <c r="B69">
        <f>SUM('[1]2022-10'!E59:F59)</f>
        <v>325</v>
      </c>
      <c r="C69">
        <f>'[1]2022-10'!G59</f>
        <v>493</v>
      </c>
      <c r="D69">
        <f>'[1]2022-10'!H59</f>
        <v>313</v>
      </c>
      <c r="E69" s="10">
        <f>'[1]2022-10'!C59</f>
        <v>1131</v>
      </c>
      <c r="F69">
        <f>'[1]2022-10'!B64</f>
        <v>55</v>
      </c>
    </row>
    <row r="70" spans="1:6" x14ac:dyDescent="0.2">
      <c r="A70" s="8">
        <v>44866</v>
      </c>
      <c r="B70">
        <f>SUM('[1]2022-11'!E38:F38)</f>
        <v>191</v>
      </c>
      <c r="C70">
        <f>'[1]2022-11'!G38</f>
        <v>40</v>
      </c>
      <c r="D70">
        <f>'[1]2022-11'!H38</f>
        <v>360</v>
      </c>
      <c r="E70" s="10">
        <f>'[1]2022-11'!C38</f>
        <v>591</v>
      </c>
      <c r="F70">
        <f>'[1]2022-11'!B43</f>
        <v>35</v>
      </c>
    </row>
    <row r="71" spans="1:6" x14ac:dyDescent="0.2">
      <c r="A71" s="8">
        <v>44896</v>
      </c>
      <c r="B71">
        <f>SUM('[1]2022-12'!E18:F18)</f>
        <v>77</v>
      </c>
      <c r="C71">
        <f>'[1]2022-12'!G18</f>
        <v>24</v>
      </c>
      <c r="D71">
        <f>'[1]2022-12'!H18</f>
        <v>0</v>
      </c>
      <c r="E71" s="10">
        <f>'[1]2022-12'!C18</f>
        <v>101</v>
      </c>
      <c r="F71">
        <f>'[1]2022-12'!B23</f>
        <v>10</v>
      </c>
    </row>
    <row r="72" spans="1:6" x14ac:dyDescent="0.2">
      <c r="A72" s="8">
        <v>44927</v>
      </c>
      <c r="B72">
        <f>SUM('[1]2023-01'!E33:F33)</f>
        <v>157</v>
      </c>
      <c r="C72">
        <f>'[1]2023-01'!G33</f>
        <v>306</v>
      </c>
      <c r="D72">
        <f>'[1]2023-01'!H33</f>
        <v>152</v>
      </c>
      <c r="E72" s="10">
        <f>'[1]2023-01'!C33</f>
        <v>615</v>
      </c>
      <c r="F72">
        <f>'[1]2023-01'!B39</f>
        <v>29</v>
      </c>
    </row>
    <row r="73" spans="1:6" x14ac:dyDescent="0.2">
      <c r="A73" s="8">
        <v>44958</v>
      </c>
      <c r="B73">
        <f>SUM('[1]2023-02'!E45:F45)</f>
        <v>229</v>
      </c>
      <c r="C73">
        <f>'[1]2023-02'!G45</f>
        <v>621</v>
      </c>
      <c r="D73">
        <f>'[1]2023-02'!H45</f>
        <v>114</v>
      </c>
      <c r="E73" s="10">
        <f>'[1]2023-02'!C45</f>
        <v>964</v>
      </c>
      <c r="F73">
        <f>'[1]2023-02'!B51</f>
        <v>41</v>
      </c>
    </row>
    <row r="74" spans="1:6" x14ac:dyDescent="0.2">
      <c r="A74" s="8">
        <v>44986</v>
      </c>
      <c r="B74">
        <f>SUM('[1]2023-03'!E51:F51)</f>
        <v>165</v>
      </c>
      <c r="C74">
        <f>'[1]2023-03'!G51</f>
        <v>599</v>
      </c>
      <c r="D74">
        <f>'[1]2023-03'!H51</f>
        <v>228</v>
      </c>
      <c r="E74" s="10">
        <f>'[1]2023-03'!C51</f>
        <v>992</v>
      </c>
      <c r="F74">
        <f>'[1]2023-03'!B57</f>
        <v>47</v>
      </c>
    </row>
    <row r="75" spans="1:6" x14ac:dyDescent="0.2">
      <c r="A75" s="8">
        <v>45017</v>
      </c>
      <c r="B75">
        <f>SUM('[1]2023-04'!E31:F31)</f>
        <v>69</v>
      </c>
      <c r="C75">
        <f>'[1]2023-04'!G31</f>
        <v>62</v>
      </c>
      <c r="D75">
        <f>'[1]2023-04'!H31</f>
        <v>38</v>
      </c>
      <c r="E75" s="10">
        <f>'[1]2023-04'!C31</f>
        <v>169</v>
      </c>
      <c r="F75">
        <f>'[1]2023-04'!B37</f>
        <v>11</v>
      </c>
    </row>
    <row r="76" spans="1:6" x14ac:dyDescent="0.2">
      <c r="A76" s="8">
        <v>45047</v>
      </c>
      <c r="B76">
        <f>SUM('[1]2023-05'!E31:F31)</f>
        <v>345</v>
      </c>
      <c r="C76">
        <f>'[1]2023-05'!G31</f>
        <v>194</v>
      </c>
      <c r="D76">
        <f>'[1]2023-05'!H31</f>
        <v>0</v>
      </c>
      <c r="E76" s="10">
        <f>'[1]2023-05'!C31</f>
        <v>539</v>
      </c>
      <c r="F76">
        <f>'[1]2023-05'!B37</f>
        <v>25</v>
      </c>
    </row>
    <row r="77" spans="1:6" x14ac:dyDescent="0.2">
      <c r="A77" s="8">
        <v>45078</v>
      </c>
      <c r="B77">
        <f>SUM('[1]2023-06'!E27:F27)</f>
        <v>61</v>
      </c>
      <c r="C77">
        <f>'[1]2023-06'!G27</f>
        <v>81</v>
      </c>
      <c r="D77">
        <f>'[1]2023-06'!H27</f>
        <v>0</v>
      </c>
      <c r="E77" s="10">
        <f>'[1]2023-06'!C27</f>
        <v>142</v>
      </c>
      <c r="F77">
        <f>'[1]2023-06'!B33</f>
        <v>11</v>
      </c>
    </row>
    <row r="78" spans="1:6" x14ac:dyDescent="0.2">
      <c r="A78" s="8">
        <v>45108</v>
      </c>
      <c r="B78">
        <f>SUM('[1]2023-07'!E21:F21)</f>
        <v>123</v>
      </c>
      <c r="C78">
        <f>'[1]2023-07'!G21</f>
        <v>62</v>
      </c>
      <c r="D78">
        <f>'[1]2023-07'!H21</f>
        <v>0</v>
      </c>
      <c r="E78" s="10">
        <f>'[1]2023-07'!C21</f>
        <v>185</v>
      </c>
      <c r="F78">
        <f>'[1]2023-07'!B27</f>
        <v>16</v>
      </c>
    </row>
    <row r="79" spans="1:6" x14ac:dyDescent="0.2">
      <c r="A79" s="8">
        <v>45139</v>
      </c>
      <c r="B79">
        <f>SUM('[1]2023-08'!E21:F21)</f>
        <v>33</v>
      </c>
      <c r="C79">
        <f>'[1]2023-08'!G21</f>
        <v>41</v>
      </c>
      <c r="D79">
        <f>'[1]2023-08'!H21</f>
        <v>0</v>
      </c>
      <c r="E79" s="10">
        <f>'[1]2023-08'!C21</f>
        <v>74</v>
      </c>
      <c r="F79">
        <f>'[1]2023-08'!B27</f>
        <v>7</v>
      </c>
    </row>
    <row r="80" spans="1:6" x14ac:dyDescent="0.2">
      <c r="A80" s="8">
        <v>45170</v>
      </c>
      <c r="B80">
        <f>SUM('[1]2023-09'!E32:F32)</f>
        <v>138</v>
      </c>
      <c r="C80">
        <f>'[1]2023-09'!G32</f>
        <v>444</v>
      </c>
      <c r="D80">
        <f>'[1]2023-09'!H32</f>
        <v>187</v>
      </c>
      <c r="E80" s="10">
        <f>'[1]2023-09'!C32</f>
        <v>769</v>
      </c>
      <c r="F80">
        <f>'[1]2023-09'!B38</f>
        <v>27</v>
      </c>
    </row>
    <row r="81" spans="1:6" x14ac:dyDescent="0.2">
      <c r="A81" s="8">
        <v>45200</v>
      </c>
      <c r="B81">
        <f>SUM('[1]2023-10'!E51:F51)</f>
        <v>207</v>
      </c>
      <c r="C81">
        <f>'[1]2023-10'!G51</f>
        <v>423</v>
      </c>
      <c r="D81">
        <f>'[1]2023-10'!H51</f>
        <v>284</v>
      </c>
      <c r="E81" s="10">
        <f>'[1]2023-10'!C51</f>
        <v>914</v>
      </c>
      <c r="F81">
        <f>'[1]2023-10'!B57</f>
        <v>48</v>
      </c>
    </row>
    <row r="82" spans="1:6" x14ac:dyDescent="0.2">
      <c r="A82" s="8">
        <v>45231</v>
      </c>
      <c r="B82">
        <f>SUM('[1]2023-11'!E39:F39)</f>
        <v>359</v>
      </c>
      <c r="C82">
        <f>'[1]2023-11'!G39</f>
        <v>374</v>
      </c>
      <c r="D82">
        <f>'[1]2023-11'!H39</f>
        <v>213</v>
      </c>
      <c r="E82" s="10">
        <f>'[1]2023-11'!C39</f>
        <v>948</v>
      </c>
      <c r="F82">
        <f>'[1]2023-11'!B45</f>
        <v>32</v>
      </c>
    </row>
    <row r="83" spans="1:6" x14ac:dyDescent="0.2">
      <c r="A83" s="8">
        <v>45261</v>
      </c>
      <c r="B83">
        <f>SUM('[1]2023-12'!E28:F28)</f>
        <v>90</v>
      </c>
      <c r="C83">
        <f>'[1]2023-12'!G28</f>
        <v>61</v>
      </c>
      <c r="D83">
        <f>'[1]2023-12'!H28</f>
        <v>0</v>
      </c>
      <c r="E83" s="10">
        <f>'[1]2023-12'!C28</f>
        <v>151</v>
      </c>
      <c r="F83">
        <f>'[1]2023-12'!B34</f>
        <v>12</v>
      </c>
    </row>
    <row r="84" spans="1:6" x14ac:dyDescent="0.2">
      <c r="A84" s="8">
        <v>45292</v>
      </c>
      <c r="B84">
        <f>SUM('[1]2024-01'!E28:F28)</f>
        <v>109</v>
      </c>
      <c r="C84">
        <f>'[1]2024-01'!G28</f>
        <v>121</v>
      </c>
      <c r="D84">
        <f>'[1]2024-01'!H28</f>
        <v>189</v>
      </c>
      <c r="E84" s="10">
        <f>'[1]2024-01'!C28</f>
        <v>419</v>
      </c>
      <c r="F84">
        <f>'[1]2024-01'!B34</f>
        <v>22</v>
      </c>
    </row>
    <row r="85" spans="1:6" x14ac:dyDescent="0.2">
      <c r="A85" s="8">
        <v>45323</v>
      </c>
      <c r="B85" s="6">
        <f>SUM('[1]2024-02'!E47:F47)</f>
        <v>310</v>
      </c>
      <c r="C85">
        <f>'[1]2024-02'!G47</f>
        <v>245</v>
      </c>
      <c r="D85">
        <f>'[1]2024-02'!H47</f>
        <v>148</v>
      </c>
      <c r="E85" s="10">
        <f>'[1]2024-02'!C47</f>
        <v>703</v>
      </c>
      <c r="F85" s="11">
        <f>'[1]2024-02'!C48</f>
        <v>44</v>
      </c>
    </row>
    <row r="86" spans="1:6" x14ac:dyDescent="0.2">
      <c r="A86" s="8">
        <v>45352</v>
      </c>
      <c r="B86">
        <f>'[1]2024-03'!E48+'[1]2024-03'!F48</f>
        <v>183</v>
      </c>
      <c r="C86">
        <f>'[1]2024-03'!G48</f>
        <v>606</v>
      </c>
      <c r="D86">
        <f>'[1]2024-03'!H48</f>
        <v>105</v>
      </c>
      <c r="E86" s="10">
        <f>'[1]2024-03'!C48</f>
        <v>894</v>
      </c>
      <c r="F86" s="11">
        <f>'[1]2024-03'!D49</f>
        <v>18</v>
      </c>
    </row>
    <row r="87" spans="1:6" x14ac:dyDescent="0.2">
      <c r="A87" s="8">
        <v>45383</v>
      </c>
      <c r="B87">
        <f>'[1]2024-04'!E18+'[1]2024-04'!F18</f>
        <v>164</v>
      </c>
      <c r="C87">
        <f>'[1]2024-04'!G18</f>
        <v>45</v>
      </c>
      <c r="D87">
        <f>'[1]2024-04'!H18</f>
        <v>0</v>
      </c>
      <c r="E87" s="10">
        <f>'[1]2024-04'!C18</f>
        <v>209</v>
      </c>
      <c r="F87" s="11">
        <f>'[1]2024-04'!C19</f>
        <v>14</v>
      </c>
    </row>
    <row r="88" spans="1:6" x14ac:dyDescent="0.2">
      <c r="A88" s="8">
        <v>45413</v>
      </c>
      <c r="B88">
        <f>'[1]2024-05'!E22+'[1]2024-05'!F22</f>
        <v>170</v>
      </c>
      <c r="C88">
        <f>'[1]2024-05'!G22</f>
        <v>141</v>
      </c>
      <c r="D88">
        <f>'[1]2024-05'!H22</f>
        <v>90</v>
      </c>
      <c r="E88" s="10">
        <f>'[1]2024-05'!C22</f>
        <v>401</v>
      </c>
      <c r="F88" s="11">
        <f>'[1]2024-05'!C23</f>
        <v>19</v>
      </c>
    </row>
    <row r="89" spans="1:6" x14ac:dyDescent="0.2">
      <c r="A89" s="8">
        <v>45444</v>
      </c>
      <c r="B89">
        <f>'[1]2024-06'!E28+'[1]2024-06'!F28</f>
        <v>66</v>
      </c>
      <c r="C89">
        <f>'[1]2024-06'!G28</f>
        <v>202</v>
      </c>
      <c r="D89">
        <f>'[1]2024-06'!H28</f>
        <v>46</v>
      </c>
      <c r="E89" s="10">
        <f>'[1]2024-06'!C28</f>
        <v>318</v>
      </c>
      <c r="F89" s="11">
        <f>'[1]2024-06'!C29</f>
        <v>25</v>
      </c>
    </row>
    <row r="90" spans="1:6" x14ac:dyDescent="0.2">
      <c r="A90" s="8">
        <v>45474</v>
      </c>
      <c r="B90">
        <f>'[1]2024-07'!E28+'[1]2024-07'!F28</f>
        <v>233</v>
      </c>
      <c r="C90">
        <f>'[1]2024-07'!G28</f>
        <v>71</v>
      </c>
      <c r="D90">
        <f>'[1]2024-07'!H28</f>
        <v>0</v>
      </c>
      <c r="E90" s="10">
        <f>'[1]2024-07'!C28</f>
        <v>304</v>
      </c>
      <c r="F90" s="11">
        <f>'[1]2024-07'!C29</f>
        <v>19</v>
      </c>
    </row>
    <row r="91" spans="1:6" x14ac:dyDescent="0.2">
      <c r="A91" s="8">
        <v>45505</v>
      </c>
      <c r="B91">
        <f>'[1]2024-08'!E22+'[1]2024-08'!F22</f>
        <v>47</v>
      </c>
      <c r="C91">
        <f>'[1]2024-08'!G22</f>
        <v>0</v>
      </c>
      <c r="D91">
        <f>'[1]2024-08'!H22</f>
        <v>0</v>
      </c>
      <c r="E91" s="10">
        <f>'[1]2024-08'!C22</f>
        <v>47</v>
      </c>
      <c r="F91" s="11">
        <f>'[1]2024-08'!C23</f>
        <v>3</v>
      </c>
    </row>
    <row r="92" spans="1:6" x14ac:dyDescent="0.2">
      <c r="A92" s="8">
        <v>45536</v>
      </c>
      <c r="B92">
        <f>'[1]2024-09'!E37+'[1]2024-09'!F37</f>
        <v>247</v>
      </c>
      <c r="C92">
        <f>'[1]2024-09'!G37</f>
        <v>327</v>
      </c>
      <c r="D92">
        <f>'[1]2024-09'!H37</f>
        <v>276</v>
      </c>
      <c r="E92" s="10">
        <f>'[1]2024-09'!C37</f>
        <v>850</v>
      </c>
      <c r="F92" s="11">
        <f>'[1]2024-09'!C38</f>
        <v>35</v>
      </c>
    </row>
    <row r="93" spans="1:6" x14ac:dyDescent="0.2">
      <c r="A93" s="8"/>
      <c r="E93" s="10"/>
    </row>
    <row r="94" spans="1:6" x14ac:dyDescent="0.2">
      <c r="A94" s="8"/>
    </row>
    <row r="95" spans="1:6" x14ac:dyDescent="0.2">
      <c r="A95" s="6" t="s">
        <v>3</v>
      </c>
      <c r="B95">
        <f t="shared" ref="B95:F95" si="2">SUM(B3:B94)</f>
        <v>9583</v>
      </c>
      <c r="C95">
        <f t="shared" si="2"/>
        <v>18302</v>
      </c>
      <c r="D95">
        <f t="shared" si="2"/>
        <v>5342</v>
      </c>
      <c r="E95">
        <f t="shared" si="2"/>
        <v>33238</v>
      </c>
      <c r="F95">
        <f t="shared" si="2"/>
        <v>1377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McCue</dc:creator>
  <cp:lastModifiedBy>Rich McCue</cp:lastModifiedBy>
  <dcterms:created xsi:type="dcterms:W3CDTF">2024-10-30T23:09:00Z</dcterms:created>
  <dcterms:modified xsi:type="dcterms:W3CDTF">2024-10-30T23:13:28Z</dcterms:modified>
</cp:coreProperties>
</file>