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mgomez\Desktop\"/>
    </mc:Choice>
  </mc:AlternateContent>
  <bookViews>
    <workbookView xWindow="-120" yWindow="-120" windowWidth="20730" windowHeight="11160" tabRatio="779" activeTab="6"/>
  </bookViews>
  <sheets>
    <sheet name="ENERO" sheetId="11" r:id="rId1"/>
    <sheet name="FEBRERO" sheetId="33" r:id="rId2"/>
    <sheet name="MARZO" sheetId="32" r:id="rId3"/>
    <sheet name="ABRIL" sheetId="45" r:id="rId4"/>
    <sheet name="MAYO" sheetId="46" r:id="rId5"/>
    <sheet name="JUNIO" sheetId="47" r:id="rId6"/>
    <sheet name="JULIO" sheetId="48" r:id="rId7"/>
    <sheet name="AGOSTO" sheetId="49" r:id="rId8"/>
    <sheet name="SEPTIEMBRE" sheetId="50" r:id="rId9"/>
    <sheet name="OCTUBRE" sheetId="51" r:id="rId10"/>
    <sheet name="NOVIEMBRE" sheetId="52" r:id="rId11"/>
    <sheet name="DICIEMBRE" sheetId="53" r:id="rId12"/>
    <sheet name="Datosbasicos" sheetId="36" state="hidden" r:id="rId13"/>
  </sheets>
  <definedNames>
    <definedName name="acti">Datosbasicos!$C$2:$C$4</definedName>
    <definedName name="actividad">Datosbasicos!$C$2:$C$7</definedName>
    <definedName name="_xlnm.Print_Area" localSheetId="7">AGOSTO!$A$1:$AX$51</definedName>
    <definedName name="_xlnm.Print_Area" localSheetId="11">DICIEMBRE!$A$1:$AP$52</definedName>
    <definedName name="_xlnm.Print_Area" localSheetId="1">FEBRERO!$A$1:$AM$51</definedName>
    <definedName name="_xlnm.Print_Area" localSheetId="10">NOVIEMBRE!$A$1:$AO$50</definedName>
    <definedName name="_xlnm.Print_Area" localSheetId="8">SEPTIEMBRE!$A$1:$AO$50</definedName>
    <definedName name="elyear">Datosbasicos!$D$2</definedName>
    <definedName name="hospi">Datosbasicos!$A$2:$A$3</definedName>
    <definedName name="hospitales">Datosbasicos!$A$2:$A$8</definedName>
    <definedName name="probando">#REF!,#REF!,#REF!,#REF!,#REF!</definedName>
    <definedName name="programas">Datosbasicos!$B$2:$B$52</definedName>
  </definedNames>
  <calcPr calcId="152511"/>
</workbook>
</file>

<file path=xl/calcChain.xml><?xml version="1.0" encoding="utf-8"?>
<calcChain xmlns="http://schemas.openxmlformats.org/spreadsheetml/2006/main">
  <c r="AN32" i="36" l="1"/>
  <c r="AH32" i="36"/>
  <c r="AB32" i="36"/>
  <c r="Y32" i="36"/>
  <c r="S32" i="36"/>
  <c r="M32" i="36"/>
  <c r="G32" i="36"/>
  <c r="AN31" i="36"/>
  <c r="AK31" i="36"/>
  <c r="AH31" i="36"/>
  <c r="AE31" i="36"/>
  <c r="AB31" i="36"/>
  <c r="Y31" i="36"/>
  <c r="V31" i="36"/>
  <c r="S31" i="36"/>
  <c r="P31" i="36"/>
  <c r="M31" i="36"/>
  <c r="G31" i="36"/>
  <c r="AN30" i="36"/>
  <c r="AK30" i="36"/>
  <c r="AH30" i="36"/>
  <c r="AE30" i="36"/>
  <c r="AB30" i="36"/>
  <c r="Y30" i="36"/>
  <c r="V30" i="36"/>
  <c r="S30" i="36"/>
  <c r="P30" i="36"/>
  <c r="M30" i="36"/>
  <c r="G30" i="36"/>
  <c r="AN29" i="36"/>
  <c r="AK29" i="36"/>
  <c r="AH29" i="36"/>
  <c r="AE29" i="36"/>
  <c r="AB29" i="36"/>
  <c r="Y29" i="36"/>
  <c r="V29" i="36"/>
  <c r="S29" i="36"/>
  <c r="P29" i="36"/>
  <c r="M29" i="36"/>
  <c r="J29" i="36"/>
  <c r="G29" i="36"/>
  <c r="AN28" i="36"/>
  <c r="AK28" i="36"/>
  <c r="AH28" i="36"/>
  <c r="AE28" i="36"/>
  <c r="AB28" i="36"/>
  <c r="Y28" i="36"/>
  <c r="V28" i="36"/>
  <c r="S28" i="36"/>
  <c r="P28" i="36"/>
  <c r="M28" i="36"/>
  <c r="J28" i="36"/>
  <c r="G28" i="36"/>
  <c r="AN27" i="36"/>
  <c r="AK27" i="36"/>
  <c r="AH27" i="36"/>
  <c r="AE27" i="36"/>
  <c r="AB27" i="36"/>
  <c r="Y27" i="36"/>
  <c r="V27" i="36"/>
  <c r="S27" i="36"/>
  <c r="P27" i="36"/>
  <c r="M27" i="36"/>
  <c r="J27" i="36"/>
  <c r="G27" i="36"/>
  <c r="AN26" i="36"/>
  <c r="AK26" i="36"/>
  <c r="AH26" i="36"/>
  <c r="AE26" i="36"/>
  <c r="AB26" i="36"/>
  <c r="Y26" i="36"/>
  <c r="V26" i="36"/>
  <c r="S26" i="36"/>
  <c r="P26" i="36"/>
  <c r="M26" i="36"/>
  <c r="J26" i="36"/>
  <c r="G26" i="36"/>
  <c r="AN25" i="36"/>
  <c r="AK25" i="36"/>
  <c r="AH25" i="36"/>
  <c r="AE25" i="36"/>
  <c r="AB25" i="36"/>
  <c r="Y25" i="36"/>
  <c r="V25" i="36"/>
  <c r="S25" i="36"/>
  <c r="P25" i="36"/>
  <c r="M25" i="36"/>
  <c r="J25" i="36"/>
  <c r="G25" i="36"/>
  <c r="AN24" i="36"/>
  <c r="AK24" i="36"/>
  <c r="AH24" i="36"/>
  <c r="AE24" i="36"/>
  <c r="AB24" i="36"/>
  <c r="Y24" i="36"/>
  <c r="V24" i="36"/>
  <c r="S24" i="36"/>
  <c r="P24" i="36"/>
  <c r="M24" i="36"/>
  <c r="J24" i="36"/>
  <c r="G24" i="36"/>
  <c r="AN23" i="36"/>
  <c r="AK23" i="36"/>
  <c r="AH23" i="36"/>
  <c r="AE23" i="36"/>
  <c r="AB23" i="36"/>
  <c r="Y23" i="36"/>
  <c r="V23" i="36"/>
  <c r="S23" i="36"/>
  <c r="P23" i="36"/>
  <c r="M23" i="36"/>
  <c r="J23" i="36"/>
  <c r="G23" i="36"/>
  <c r="AN22" i="36"/>
  <c r="AK22" i="36"/>
  <c r="AH22" i="36"/>
  <c r="AE22" i="36"/>
  <c r="AB22" i="36"/>
  <c r="Y22" i="36"/>
  <c r="V22" i="36"/>
  <c r="S22" i="36"/>
  <c r="P22" i="36"/>
  <c r="M22" i="36"/>
  <c r="J22" i="36"/>
  <c r="G22" i="36"/>
  <c r="AN21" i="36"/>
  <c r="AK21" i="36"/>
  <c r="AH21" i="36"/>
  <c r="AE21" i="36"/>
  <c r="AB21" i="36"/>
  <c r="Y21" i="36"/>
  <c r="V21" i="36"/>
  <c r="S21" i="36"/>
  <c r="P21" i="36"/>
  <c r="M21" i="36"/>
  <c r="J21" i="36"/>
  <c r="G21" i="36"/>
  <c r="AN20" i="36"/>
  <c r="AK20" i="36"/>
  <c r="AH20" i="36"/>
  <c r="AE20" i="36"/>
  <c r="AB20" i="36"/>
  <c r="Y20" i="36"/>
  <c r="V20" i="36"/>
  <c r="S20" i="36"/>
  <c r="P20" i="36"/>
  <c r="M20" i="36"/>
  <c r="J20" i="36"/>
  <c r="G20" i="36"/>
  <c r="AN19" i="36"/>
  <c r="AK19" i="36"/>
  <c r="AH19" i="36"/>
  <c r="AE19" i="36"/>
  <c r="AB19" i="36"/>
  <c r="Y19" i="36"/>
  <c r="V19" i="36"/>
  <c r="S19" i="36"/>
  <c r="P19" i="36"/>
  <c r="M19" i="36"/>
  <c r="J19" i="36"/>
  <c r="G19" i="36"/>
  <c r="AN18" i="36"/>
  <c r="AK18" i="36"/>
  <c r="AH18" i="36"/>
  <c r="AE18" i="36"/>
  <c r="AB18" i="36"/>
  <c r="Y18" i="36"/>
  <c r="V18" i="36"/>
  <c r="S18" i="36"/>
  <c r="P18" i="36"/>
  <c r="M18" i="36"/>
  <c r="J18" i="36"/>
  <c r="G18" i="36"/>
  <c r="AN17" i="36"/>
  <c r="AK17" i="36"/>
  <c r="AH17" i="36"/>
  <c r="AE17" i="36"/>
  <c r="AB17" i="36"/>
  <c r="Y17" i="36"/>
  <c r="V17" i="36"/>
  <c r="S17" i="36"/>
  <c r="P17" i="36"/>
  <c r="M17" i="36"/>
  <c r="J17" i="36"/>
  <c r="G17" i="36"/>
  <c r="AN16" i="36"/>
  <c r="AK16" i="36"/>
  <c r="AH16" i="36"/>
  <c r="AE16" i="36"/>
  <c r="AB16" i="36"/>
  <c r="Y16" i="36"/>
  <c r="V16" i="36"/>
  <c r="S16" i="36"/>
  <c r="P16" i="36"/>
  <c r="M16" i="36"/>
  <c r="J16" i="36"/>
  <c r="G16" i="36"/>
  <c r="AN15" i="36"/>
  <c r="AK15" i="36"/>
  <c r="AH15" i="36"/>
  <c r="AE15" i="36"/>
  <c r="AB15" i="36"/>
  <c r="Y15" i="36"/>
  <c r="V15" i="36"/>
  <c r="S15" i="36"/>
  <c r="P15" i="36"/>
  <c r="M15" i="36"/>
  <c r="J15" i="36"/>
  <c r="G15" i="36"/>
  <c r="AN14" i="36"/>
  <c r="AK14" i="36"/>
  <c r="AH14" i="36"/>
  <c r="AE14" i="36"/>
  <c r="AB14" i="36"/>
  <c r="Y14" i="36"/>
  <c r="V14" i="36"/>
  <c r="S14" i="36"/>
  <c r="P14" i="36"/>
  <c r="M14" i="36"/>
  <c r="J14" i="36"/>
  <c r="G14" i="36"/>
  <c r="AN13" i="36"/>
  <c r="AK13" i="36"/>
  <c r="AH13" i="36"/>
  <c r="AE13" i="36"/>
  <c r="AB13" i="36"/>
  <c r="Y13" i="36"/>
  <c r="V13" i="36"/>
  <c r="S13" i="36"/>
  <c r="P13" i="36"/>
  <c r="M13" i="36"/>
  <c r="J13" i="36"/>
  <c r="G13" i="36"/>
  <c r="AN12" i="36"/>
  <c r="AK12" i="36"/>
  <c r="AH12" i="36"/>
  <c r="AE12" i="36"/>
  <c r="AB12" i="36"/>
  <c r="Y12" i="36"/>
  <c r="V12" i="36"/>
  <c r="S12" i="36"/>
  <c r="P12" i="36"/>
  <c r="M12" i="36"/>
  <c r="J12" i="36"/>
  <c r="G12" i="36"/>
  <c r="AN11" i="36"/>
  <c r="AK11" i="36"/>
  <c r="AH11" i="36"/>
  <c r="AE11" i="36"/>
  <c r="AB11" i="36"/>
  <c r="Y11" i="36"/>
  <c r="V11" i="36"/>
  <c r="S11" i="36"/>
  <c r="P11" i="36"/>
  <c r="M11" i="36"/>
  <c r="J11" i="36"/>
  <c r="G11" i="36"/>
  <c r="AN10" i="36"/>
  <c r="AK10" i="36"/>
  <c r="AH10" i="36"/>
  <c r="AE10" i="36"/>
  <c r="AB10" i="36"/>
  <c r="Y10" i="36"/>
  <c r="V10" i="36"/>
  <c r="S10" i="36"/>
  <c r="P10" i="36"/>
  <c r="M10" i="36"/>
  <c r="J10" i="36"/>
  <c r="G10" i="36"/>
  <c r="AN9" i="36"/>
  <c r="AK9" i="36"/>
  <c r="AH9" i="36"/>
  <c r="AE9" i="36"/>
  <c r="AB9" i="36"/>
  <c r="Y9" i="36"/>
  <c r="V9" i="36"/>
  <c r="S9" i="36"/>
  <c r="P9" i="36"/>
  <c r="M9" i="36"/>
  <c r="J9" i="36"/>
  <c r="G9" i="36"/>
  <c r="AN8" i="36"/>
  <c r="AK8" i="36"/>
  <c r="AH8" i="36"/>
  <c r="AE8" i="36"/>
  <c r="AB8" i="36"/>
  <c r="Y8" i="36"/>
  <c r="V8" i="36"/>
  <c r="S8" i="36"/>
  <c r="P8" i="36"/>
  <c r="M8" i="36"/>
  <c r="J8" i="36"/>
  <c r="G8" i="36"/>
  <c r="AN7" i="36"/>
  <c r="AK7" i="36"/>
  <c r="AH7" i="36"/>
  <c r="AE7" i="36"/>
  <c r="AB7" i="36"/>
  <c r="Y7" i="36"/>
  <c r="V7" i="36"/>
  <c r="S7" i="36"/>
  <c r="P7" i="36"/>
  <c r="M7" i="36"/>
  <c r="J7" i="36"/>
  <c r="G7" i="36"/>
  <c r="AN6" i="36"/>
  <c r="AK6" i="36"/>
  <c r="AH6" i="36"/>
  <c r="AE6" i="36"/>
  <c r="AB6" i="36"/>
  <c r="Y6" i="36"/>
  <c r="V6" i="36"/>
  <c r="S6" i="36"/>
  <c r="P6" i="36"/>
  <c r="M6" i="36"/>
  <c r="J6" i="36"/>
  <c r="G6" i="36"/>
  <c r="AN5" i="36"/>
  <c r="AK5" i="36"/>
  <c r="AH5" i="36"/>
  <c r="AE5" i="36"/>
  <c r="AB5" i="36"/>
  <c r="Y5" i="36"/>
  <c r="V5" i="36"/>
  <c r="S5" i="36"/>
  <c r="P5" i="36"/>
  <c r="M5" i="36"/>
  <c r="J5" i="36"/>
  <c r="G5" i="36"/>
  <c r="AN4" i="36"/>
  <c r="AK4" i="36"/>
  <c r="AH4" i="36"/>
  <c r="AE4" i="36"/>
  <c r="AB4" i="36"/>
  <c r="Y4" i="36"/>
  <c r="V4" i="36"/>
  <c r="S4" i="36"/>
  <c r="P4" i="36"/>
  <c r="M4" i="36"/>
  <c r="J4" i="36"/>
  <c r="G4" i="36"/>
  <c r="AN3" i="36"/>
  <c r="AK3" i="36"/>
  <c r="AH3" i="36"/>
  <c r="AE3" i="36"/>
  <c r="AB3" i="36"/>
  <c r="Y3" i="36"/>
  <c r="V3" i="36"/>
  <c r="S3" i="36"/>
  <c r="P3" i="36"/>
  <c r="M3" i="36"/>
  <c r="J3" i="36"/>
  <c r="G3" i="36"/>
  <c r="AN2" i="36"/>
  <c r="AK2" i="36"/>
  <c r="AH2" i="36"/>
  <c r="AE2" i="36"/>
  <c r="AB2" i="36"/>
  <c r="Y2" i="36"/>
  <c r="V2" i="36"/>
  <c r="S2" i="36"/>
  <c r="P2" i="36"/>
  <c r="M2" i="36"/>
  <c r="J2" i="36"/>
  <c r="G2" i="36"/>
  <c r="AW40" i="53"/>
  <c r="AV40" i="53"/>
  <c r="AU40" i="53"/>
  <c r="AT40" i="53"/>
  <c r="AS40" i="53"/>
  <c r="AR40" i="53"/>
  <c r="AW39" i="53"/>
  <c r="AV39" i="53"/>
  <c r="AU39" i="53"/>
  <c r="AT39" i="53"/>
  <c r="AS39" i="53"/>
  <c r="AR39" i="53"/>
  <c r="AW38" i="53"/>
  <c r="AV38" i="53"/>
  <c r="AU38" i="53"/>
  <c r="AT38" i="53"/>
  <c r="AS38" i="53"/>
  <c r="AR38" i="53"/>
  <c r="AW24" i="53"/>
  <c r="AV24" i="53"/>
  <c r="AU24" i="53"/>
  <c r="AT24" i="53"/>
  <c r="AS24" i="53"/>
  <c r="AR24" i="53"/>
  <c r="AW23" i="53"/>
  <c r="AV23" i="53"/>
  <c r="AU23" i="53"/>
  <c r="AT23" i="53"/>
  <c r="AS23" i="53"/>
  <c r="AR23" i="53"/>
  <c r="AW22" i="53"/>
  <c r="AV22" i="53"/>
  <c r="AU22" i="53"/>
  <c r="AT22" i="53"/>
  <c r="AS22" i="53"/>
  <c r="AR22" i="53"/>
  <c r="AW21" i="53"/>
  <c r="AV21" i="53"/>
  <c r="AU21" i="53"/>
  <c r="AT21" i="53"/>
  <c r="AS21" i="53"/>
  <c r="AR21" i="53"/>
  <c r="AW20" i="53"/>
  <c r="AV20" i="53"/>
  <c r="AU20" i="53"/>
  <c r="AT20" i="53"/>
  <c r="AS20" i="53"/>
  <c r="AR20" i="53"/>
  <c r="AW19" i="53"/>
  <c r="AV19" i="53"/>
  <c r="AU19" i="53"/>
  <c r="AT19" i="53"/>
  <c r="AS19" i="53"/>
  <c r="AR19" i="53"/>
  <c r="AW18" i="53"/>
  <c r="AV18" i="53"/>
  <c r="AU18" i="53"/>
  <c r="AT18" i="53"/>
  <c r="AS18" i="53"/>
  <c r="AR18" i="53"/>
  <c r="AW17" i="53"/>
  <c r="AV17" i="53"/>
  <c r="AU17" i="53"/>
  <c r="AT17" i="53"/>
  <c r="AS17" i="53"/>
  <c r="AR17" i="53"/>
  <c r="AW16" i="53"/>
  <c r="AV16" i="53"/>
  <c r="AU16" i="53"/>
  <c r="AT16" i="53"/>
  <c r="AS16" i="53"/>
  <c r="AR16" i="53"/>
  <c r="AW15" i="53"/>
  <c r="AV15" i="53"/>
  <c r="AU15" i="53"/>
  <c r="AT15" i="53"/>
  <c r="AS15" i="53"/>
  <c r="AR15" i="53"/>
  <c r="AW14" i="53"/>
  <c r="AV14" i="53"/>
  <c r="AU14" i="53"/>
  <c r="AT14" i="53"/>
  <c r="AS14" i="53"/>
  <c r="AR14" i="53"/>
  <c r="AW13" i="53"/>
  <c r="AV13" i="53"/>
  <c r="AU13" i="53"/>
  <c r="AT13" i="53"/>
  <c r="AS13" i="53"/>
  <c r="AR13" i="53"/>
  <c r="AW12" i="53"/>
  <c r="AV12" i="53"/>
  <c r="AU12" i="53"/>
  <c r="AT12" i="53"/>
  <c r="AS12" i="53"/>
  <c r="AR12" i="53"/>
  <c r="AW11" i="53"/>
  <c r="AV11" i="53"/>
  <c r="AU11" i="53"/>
  <c r="AT11" i="53"/>
  <c r="AS11" i="53"/>
  <c r="AR11" i="53"/>
  <c r="AW10" i="53"/>
  <c r="AW41" i="53"/>
  <c r="AV10" i="53"/>
  <c r="AU10" i="53"/>
  <c r="AT10" i="53"/>
  <c r="AS10" i="53"/>
  <c r="AR10" i="53"/>
  <c r="AW9" i="53"/>
  <c r="AV9" i="53"/>
  <c r="AV41" i="53"/>
  <c r="AU9" i="53"/>
  <c r="AT9" i="53"/>
  <c r="AS9" i="53"/>
  <c r="AR9" i="53"/>
  <c r="AW8" i="53"/>
  <c r="AV8" i="53"/>
  <c r="AU8" i="53"/>
  <c r="AU41" i="53" s="1"/>
  <c r="AT8" i="53"/>
  <c r="AS8" i="53"/>
  <c r="AR8" i="53"/>
  <c r="AV40" i="52"/>
  <c r="AU40" i="52"/>
  <c r="AT40" i="52"/>
  <c r="AS40" i="52"/>
  <c r="AR40" i="52"/>
  <c r="AQ40" i="52"/>
  <c r="AV39" i="52"/>
  <c r="AU39" i="52"/>
  <c r="AT39" i="52"/>
  <c r="AS39" i="52"/>
  <c r="AR39" i="52"/>
  <c r="AQ39" i="52"/>
  <c r="AV25" i="52"/>
  <c r="AU25" i="52"/>
  <c r="AT25" i="52"/>
  <c r="AS25" i="52"/>
  <c r="AR25" i="52"/>
  <c r="AQ25" i="52"/>
  <c r="AV24" i="52"/>
  <c r="AU24" i="52"/>
  <c r="AT24" i="52"/>
  <c r="AS24" i="52"/>
  <c r="AR24" i="52"/>
  <c r="AQ24" i="52"/>
  <c r="AV23" i="52"/>
  <c r="AU23" i="52"/>
  <c r="AT23" i="52"/>
  <c r="AS23" i="52"/>
  <c r="AR23" i="52"/>
  <c r="AQ23" i="52"/>
  <c r="AV22" i="52"/>
  <c r="AU22" i="52"/>
  <c r="AT22" i="52"/>
  <c r="AS22" i="52"/>
  <c r="AR22" i="52"/>
  <c r="AQ22" i="52"/>
  <c r="AV21" i="52"/>
  <c r="AU21" i="52"/>
  <c r="AT21" i="52"/>
  <c r="AS21" i="52"/>
  <c r="AR21" i="52"/>
  <c r="AQ21" i="52"/>
  <c r="AV20" i="52"/>
  <c r="AU20" i="52"/>
  <c r="AT20" i="52"/>
  <c r="AS20" i="52"/>
  <c r="AR20" i="52"/>
  <c r="AQ20" i="52"/>
  <c r="AV19" i="52"/>
  <c r="AU19" i="52"/>
  <c r="AT19" i="52"/>
  <c r="AS19" i="52"/>
  <c r="AR19" i="52"/>
  <c r="AQ19" i="52"/>
  <c r="AV18" i="52"/>
  <c r="AU18" i="52"/>
  <c r="AT18" i="52"/>
  <c r="AS18" i="52"/>
  <c r="AR18" i="52"/>
  <c r="AQ18" i="52"/>
  <c r="AV17" i="52"/>
  <c r="AU17" i="52"/>
  <c r="AT17" i="52"/>
  <c r="AS17" i="52"/>
  <c r="AR17" i="52"/>
  <c r="AQ17" i="52"/>
  <c r="AV16" i="52"/>
  <c r="AU16" i="52"/>
  <c r="AT16" i="52"/>
  <c r="AS16" i="52"/>
  <c r="AR16" i="52"/>
  <c r="AQ16" i="52"/>
  <c r="AV15" i="52"/>
  <c r="AU15" i="52"/>
  <c r="AT15" i="52"/>
  <c r="AS15" i="52"/>
  <c r="AR15" i="52"/>
  <c r="AQ15" i="52"/>
  <c r="AV14" i="52"/>
  <c r="AU14" i="52"/>
  <c r="AT14" i="52"/>
  <c r="AS14" i="52"/>
  <c r="AR14" i="52"/>
  <c r="AQ14" i="52"/>
  <c r="AV13" i="52"/>
  <c r="AU13" i="52"/>
  <c r="AT13" i="52"/>
  <c r="AS13" i="52"/>
  <c r="AR13" i="52"/>
  <c r="AQ13" i="52"/>
  <c r="AV12" i="52"/>
  <c r="AU12" i="52"/>
  <c r="AT12" i="52"/>
  <c r="AS12" i="52"/>
  <c r="AR12" i="52"/>
  <c r="AQ12" i="52"/>
  <c r="AV11" i="52"/>
  <c r="AU11" i="52"/>
  <c r="AT11" i="52"/>
  <c r="AS11" i="52"/>
  <c r="AR11" i="52"/>
  <c r="AQ11" i="52"/>
  <c r="AV10" i="52"/>
  <c r="AU10" i="52"/>
  <c r="AT10" i="52"/>
  <c r="AS10" i="52"/>
  <c r="AR10" i="52"/>
  <c r="AQ10" i="52"/>
  <c r="AV9" i="52"/>
  <c r="AU9" i="52"/>
  <c r="AT9" i="52"/>
  <c r="AS9" i="52"/>
  <c r="AR9" i="52"/>
  <c r="AQ9" i="52"/>
  <c r="AV8" i="52"/>
  <c r="AU8" i="52"/>
  <c r="AT8" i="52"/>
  <c r="AS8" i="52"/>
  <c r="AR8" i="52"/>
  <c r="AQ8" i="52"/>
  <c r="AR43" i="51"/>
  <c r="AW40" i="51"/>
  <c r="AV40" i="51"/>
  <c r="AU40" i="51"/>
  <c r="AT40" i="51"/>
  <c r="AS40" i="51"/>
  <c r="AR40" i="51"/>
  <c r="AW39" i="51"/>
  <c r="AV39" i="51"/>
  <c r="AU39" i="51"/>
  <c r="AT39" i="51"/>
  <c r="AS39" i="51"/>
  <c r="AR39" i="51"/>
  <c r="AX39" i="51" s="1"/>
  <c r="AW25" i="51"/>
  <c r="AV25" i="51"/>
  <c r="AU25" i="51"/>
  <c r="AT25" i="51"/>
  <c r="AS25" i="51"/>
  <c r="AR25" i="51"/>
  <c r="AW24" i="51"/>
  <c r="AV24" i="51"/>
  <c r="AU24" i="51"/>
  <c r="AT24" i="51"/>
  <c r="AS24" i="51"/>
  <c r="AR24" i="51"/>
  <c r="AW23" i="51"/>
  <c r="AV23" i="51"/>
  <c r="AU23" i="51"/>
  <c r="AT23" i="51"/>
  <c r="AX23" i="51" s="1"/>
  <c r="AS23" i="51"/>
  <c r="AR23" i="51"/>
  <c r="AW22" i="51"/>
  <c r="AV22" i="51"/>
  <c r="AU22" i="51"/>
  <c r="AT22" i="51"/>
  <c r="AS22" i="51"/>
  <c r="AR22" i="51"/>
  <c r="AW21" i="51"/>
  <c r="AV21" i="51"/>
  <c r="AU21" i="51"/>
  <c r="AT21" i="51"/>
  <c r="AS21" i="51"/>
  <c r="AR21" i="51"/>
  <c r="AW20" i="51"/>
  <c r="AV20" i="51"/>
  <c r="AU20" i="51"/>
  <c r="AT20" i="51"/>
  <c r="AS20" i="51"/>
  <c r="AX20" i="51" s="1"/>
  <c r="AR20" i="51"/>
  <c r="AW19" i="51"/>
  <c r="AV19" i="51"/>
  <c r="AU19" i="51"/>
  <c r="AT19" i="51"/>
  <c r="AS19" i="51"/>
  <c r="AR19" i="51"/>
  <c r="AW18" i="51"/>
  <c r="AV18" i="51"/>
  <c r="AU18" i="51"/>
  <c r="AT18" i="51"/>
  <c r="AS18" i="51"/>
  <c r="AR18" i="51"/>
  <c r="AW17" i="51"/>
  <c r="AV17" i="51"/>
  <c r="AU17" i="51"/>
  <c r="AX17" i="51" s="1"/>
  <c r="AT17" i="51"/>
  <c r="AS17" i="51"/>
  <c r="AR17" i="51"/>
  <c r="AW16" i="51"/>
  <c r="AV16" i="51"/>
  <c r="AU16" i="51"/>
  <c r="AT16" i="51"/>
  <c r="AS16" i="51"/>
  <c r="AX16" i="51" s="1"/>
  <c r="AR16" i="51"/>
  <c r="AW15" i="51"/>
  <c r="AV15" i="51"/>
  <c r="AU15" i="51"/>
  <c r="AX15" i="51" s="1"/>
  <c r="AT15" i="51"/>
  <c r="AS15" i="51"/>
  <c r="AR15" i="51"/>
  <c r="AW14" i="51"/>
  <c r="AV14" i="51"/>
  <c r="AU14" i="51"/>
  <c r="AT14" i="51"/>
  <c r="AS14" i="51"/>
  <c r="AX14" i="51" s="1"/>
  <c r="AR14" i="51"/>
  <c r="AW13" i="51"/>
  <c r="AV13" i="51"/>
  <c r="AU13" i="51"/>
  <c r="AT13" i="51"/>
  <c r="AS13" i="51"/>
  <c r="AR13" i="51"/>
  <c r="AW12" i="51"/>
  <c r="AV12" i="51"/>
  <c r="AU12" i="51"/>
  <c r="AT12" i="51"/>
  <c r="AS12" i="51"/>
  <c r="AX12" i="51" s="1"/>
  <c r="AR12" i="51"/>
  <c r="AW11" i="51"/>
  <c r="AV11" i="51"/>
  <c r="AU11" i="51"/>
  <c r="AX11" i="51" s="1"/>
  <c r="AT11" i="51"/>
  <c r="AS11" i="51"/>
  <c r="AR11" i="51"/>
  <c r="AW10" i="51"/>
  <c r="AV10" i="51"/>
  <c r="AU10" i="51"/>
  <c r="AT10" i="51"/>
  <c r="AS10" i="51"/>
  <c r="AX10" i="51" s="1"/>
  <c r="AR10" i="51"/>
  <c r="AW9" i="51"/>
  <c r="AV9" i="51"/>
  <c r="AU9" i="51"/>
  <c r="AT9" i="51"/>
  <c r="AS9" i="51"/>
  <c r="AR9" i="51"/>
  <c r="AW8" i="51"/>
  <c r="AW41" i="51" s="1"/>
  <c r="AV8" i="51"/>
  <c r="AU8" i="51"/>
  <c r="AT8" i="51"/>
  <c r="AS8" i="51"/>
  <c r="AX8" i="51" s="1"/>
  <c r="AR8" i="51"/>
  <c r="AV40" i="50"/>
  <c r="AU40" i="50"/>
  <c r="AT40" i="50"/>
  <c r="AW40" i="50" s="1"/>
  <c r="AS40" i="50"/>
  <c r="AR40" i="50"/>
  <c r="AQ40" i="50"/>
  <c r="AV39" i="50"/>
  <c r="AU39" i="50"/>
  <c r="AT39" i="50"/>
  <c r="AS39" i="50"/>
  <c r="AR39" i="50"/>
  <c r="AW39" i="50" s="1"/>
  <c r="AQ39" i="50"/>
  <c r="AV25" i="50"/>
  <c r="AU25" i="50"/>
  <c r="AT25" i="50"/>
  <c r="AW25" i="50" s="1"/>
  <c r="AS25" i="50"/>
  <c r="AR25" i="50"/>
  <c r="AQ25" i="50"/>
  <c r="AV24" i="50"/>
  <c r="AU24" i="50"/>
  <c r="AT24" i="50"/>
  <c r="AS24" i="50"/>
  <c r="AR24" i="50"/>
  <c r="AW24" i="50" s="1"/>
  <c r="AQ24" i="50"/>
  <c r="AV23" i="50"/>
  <c r="AU23" i="50"/>
  <c r="AT23" i="50"/>
  <c r="AS23" i="50"/>
  <c r="AR23" i="50"/>
  <c r="AQ23" i="50"/>
  <c r="AV22" i="50"/>
  <c r="AU22" i="50"/>
  <c r="AT22" i="50"/>
  <c r="AS22" i="50"/>
  <c r="AR22" i="50"/>
  <c r="AW22" i="50" s="1"/>
  <c r="AQ22" i="50"/>
  <c r="AV21" i="50"/>
  <c r="AU21" i="50"/>
  <c r="AT21" i="50"/>
  <c r="AS21" i="50"/>
  <c r="AR21" i="50"/>
  <c r="AQ21" i="50"/>
  <c r="AV20" i="50"/>
  <c r="AU20" i="50"/>
  <c r="AT20" i="50"/>
  <c r="AS20" i="50"/>
  <c r="AR20" i="50"/>
  <c r="AW20" i="50" s="1"/>
  <c r="AQ20" i="50"/>
  <c r="AV19" i="50"/>
  <c r="AU19" i="50"/>
  <c r="AT19" i="50"/>
  <c r="AS19" i="50"/>
  <c r="AR19" i="50"/>
  <c r="AQ19" i="50"/>
  <c r="AV18" i="50"/>
  <c r="AU18" i="50"/>
  <c r="AT18" i="50"/>
  <c r="AS18" i="50"/>
  <c r="AR18" i="50"/>
  <c r="AQ18" i="50"/>
  <c r="AV17" i="50"/>
  <c r="AU17" i="50"/>
  <c r="AT17" i="50"/>
  <c r="AW17" i="50" s="1"/>
  <c r="AS17" i="50"/>
  <c r="AR17" i="50"/>
  <c r="AQ17" i="50"/>
  <c r="AV16" i="50"/>
  <c r="AU16" i="50"/>
  <c r="AT16" i="50"/>
  <c r="AS16" i="50"/>
  <c r="AR16" i="50"/>
  <c r="AQ16" i="50"/>
  <c r="AV15" i="50"/>
  <c r="AU15" i="50"/>
  <c r="AT15" i="50"/>
  <c r="AS15" i="50"/>
  <c r="AR15" i="50"/>
  <c r="AQ15" i="50"/>
  <c r="AV14" i="50"/>
  <c r="AU14" i="50"/>
  <c r="AT14" i="50"/>
  <c r="AS14" i="50"/>
  <c r="AR14" i="50"/>
  <c r="AW14" i="50" s="1"/>
  <c r="AQ14" i="50"/>
  <c r="AV13" i="50"/>
  <c r="AU13" i="50"/>
  <c r="AT13" i="50"/>
  <c r="AS13" i="50"/>
  <c r="AR13" i="50"/>
  <c r="AQ13" i="50"/>
  <c r="AV12" i="50"/>
  <c r="AU12" i="50"/>
  <c r="AT12" i="50"/>
  <c r="AS12" i="50"/>
  <c r="AR12" i="50"/>
  <c r="AW12" i="50" s="1"/>
  <c r="AQ12" i="50"/>
  <c r="AV11" i="50"/>
  <c r="AU11" i="50"/>
  <c r="AT11" i="50"/>
  <c r="AS11" i="50"/>
  <c r="AR11" i="50"/>
  <c r="AQ11" i="50"/>
  <c r="AV10" i="50"/>
  <c r="AU10" i="50"/>
  <c r="AT10" i="50"/>
  <c r="AS10" i="50"/>
  <c r="AR10" i="50"/>
  <c r="AQ10" i="50"/>
  <c r="AV9" i="50"/>
  <c r="AU9" i="50"/>
  <c r="AT9" i="50"/>
  <c r="AT41" i="50" s="1"/>
  <c r="AS9" i="50"/>
  <c r="AR9" i="50"/>
  <c r="AQ9" i="50"/>
  <c r="AV8" i="50"/>
  <c r="AU8" i="50"/>
  <c r="AT8" i="50"/>
  <c r="AS8" i="50"/>
  <c r="AR8" i="50"/>
  <c r="AW8" i="50" s="1"/>
  <c r="AQ8" i="50"/>
  <c r="AW40" i="49"/>
  <c r="AV40" i="49"/>
  <c r="AU40" i="49"/>
  <c r="AT40" i="49"/>
  <c r="AS40" i="49"/>
  <c r="AR40" i="49"/>
  <c r="AW39" i="49"/>
  <c r="AV39" i="49"/>
  <c r="AU39" i="49"/>
  <c r="AT39" i="49"/>
  <c r="AS39" i="49"/>
  <c r="AR39" i="49"/>
  <c r="AW25" i="49"/>
  <c r="AV25" i="49"/>
  <c r="AU25" i="49"/>
  <c r="AX25" i="49" s="1"/>
  <c r="AT25" i="49"/>
  <c r="AS25" i="49"/>
  <c r="AR25" i="49"/>
  <c r="AW24" i="49"/>
  <c r="AV24" i="49"/>
  <c r="AU24" i="49"/>
  <c r="AT24" i="49"/>
  <c r="AS24" i="49"/>
  <c r="AR24" i="49"/>
  <c r="AW23" i="49"/>
  <c r="AV23" i="49"/>
  <c r="AU23" i="49"/>
  <c r="AT23" i="49"/>
  <c r="AS23" i="49"/>
  <c r="AR23" i="49"/>
  <c r="AW22" i="49"/>
  <c r="AV22" i="49"/>
  <c r="AU22" i="49"/>
  <c r="AT22" i="49"/>
  <c r="AS22" i="49"/>
  <c r="AR22" i="49"/>
  <c r="AW21" i="49"/>
  <c r="AV21" i="49"/>
  <c r="AU21" i="49"/>
  <c r="AT21" i="49"/>
  <c r="AS21" i="49"/>
  <c r="AR21" i="49"/>
  <c r="AW20" i="49"/>
  <c r="AV20" i="49"/>
  <c r="AU20" i="49"/>
  <c r="AT20" i="49"/>
  <c r="AS20" i="49"/>
  <c r="AR20" i="49"/>
  <c r="AW19" i="49"/>
  <c r="AV19" i="49"/>
  <c r="AU19" i="49"/>
  <c r="AT19" i="49"/>
  <c r="AS19" i="49"/>
  <c r="AR19" i="49"/>
  <c r="AW18" i="49"/>
  <c r="AV18" i="49"/>
  <c r="AU18" i="49"/>
  <c r="AT18" i="49"/>
  <c r="AS18" i="49"/>
  <c r="AX18" i="49" s="1"/>
  <c r="AR18" i="49"/>
  <c r="AW17" i="49"/>
  <c r="AV17" i="49"/>
  <c r="AU17" i="49"/>
  <c r="AT17" i="49"/>
  <c r="AS17" i="49"/>
  <c r="AR17" i="49"/>
  <c r="AW16" i="49"/>
  <c r="AV16" i="49"/>
  <c r="AU16" i="49"/>
  <c r="AT16" i="49"/>
  <c r="AS16" i="49"/>
  <c r="AX16" i="49" s="1"/>
  <c r="AR16" i="49"/>
  <c r="AW15" i="49"/>
  <c r="AV15" i="49"/>
  <c r="AU15" i="49"/>
  <c r="AT15" i="49"/>
  <c r="AS15" i="49"/>
  <c r="AR15" i="49"/>
  <c r="AW14" i="49"/>
  <c r="AV14" i="49"/>
  <c r="AU14" i="49"/>
  <c r="AT14" i="49"/>
  <c r="AS14" i="49"/>
  <c r="AX14" i="49" s="1"/>
  <c r="AR14" i="49"/>
  <c r="AW13" i="49"/>
  <c r="AV13" i="49"/>
  <c r="AU13" i="49"/>
  <c r="AX13" i="49" s="1"/>
  <c r="AT13" i="49"/>
  <c r="AS13" i="49"/>
  <c r="AR13" i="49"/>
  <c r="AW12" i="49"/>
  <c r="AV12" i="49"/>
  <c r="AU12" i="49"/>
  <c r="AT12" i="49"/>
  <c r="AS12" i="49"/>
  <c r="AX12" i="49" s="1"/>
  <c r="AR12" i="49"/>
  <c r="AW11" i="49"/>
  <c r="AV11" i="49"/>
  <c r="AU11" i="49"/>
  <c r="AT11" i="49"/>
  <c r="AS11" i="49"/>
  <c r="AR11" i="49"/>
  <c r="AW10" i="49"/>
  <c r="AV10" i="49"/>
  <c r="AU10" i="49"/>
  <c r="AT10" i="49"/>
  <c r="AS10" i="49"/>
  <c r="AX10" i="49" s="1"/>
  <c r="AR10" i="49"/>
  <c r="AW9" i="49"/>
  <c r="AV9" i="49"/>
  <c r="AU9" i="49"/>
  <c r="AX9" i="49" s="1"/>
  <c r="AT9" i="49"/>
  <c r="AS9" i="49"/>
  <c r="AR9" i="49"/>
  <c r="AW8" i="49"/>
  <c r="AW42" i="49" s="1"/>
  <c r="AV8" i="49"/>
  <c r="AU8" i="49"/>
  <c r="AT8" i="49"/>
  <c r="AS8" i="49"/>
  <c r="AX8" i="49" s="1"/>
  <c r="AR8" i="49"/>
  <c r="AW40" i="48"/>
  <c r="AV40" i="48"/>
  <c r="AU40" i="48"/>
  <c r="AT40" i="48"/>
  <c r="AS40" i="48"/>
  <c r="AR40" i="48"/>
  <c r="AW39" i="48"/>
  <c r="AV39" i="48"/>
  <c r="AU39" i="48"/>
  <c r="AT39" i="48"/>
  <c r="AS39" i="48"/>
  <c r="AX39" i="48" s="1"/>
  <c r="AR39" i="48"/>
  <c r="AW25" i="48"/>
  <c r="AV25" i="48"/>
  <c r="AU25" i="48"/>
  <c r="AT25" i="48"/>
  <c r="AS25" i="48"/>
  <c r="AR25" i="48"/>
  <c r="AW24" i="48"/>
  <c r="AV24" i="48"/>
  <c r="AU24" i="48"/>
  <c r="AT24" i="48"/>
  <c r="AS24" i="48"/>
  <c r="AX24" i="48" s="1"/>
  <c r="AR24" i="48"/>
  <c r="AW23" i="48"/>
  <c r="AV23" i="48"/>
  <c r="AU23" i="48"/>
  <c r="AT23" i="48"/>
  <c r="AS23" i="48"/>
  <c r="AR23" i="48"/>
  <c r="AW22" i="48"/>
  <c r="AV22" i="48"/>
  <c r="AU22" i="48"/>
  <c r="AT22" i="48"/>
  <c r="AS22" i="48"/>
  <c r="AX22" i="48" s="1"/>
  <c r="AR22" i="48"/>
  <c r="AW21" i="48"/>
  <c r="AV21" i="48"/>
  <c r="AU21" i="48"/>
  <c r="AT21" i="48"/>
  <c r="AS21" i="48"/>
  <c r="AR21" i="48"/>
  <c r="AW20" i="48"/>
  <c r="AV20" i="48"/>
  <c r="AU20" i="48"/>
  <c r="AT20" i="48"/>
  <c r="AS20" i="48"/>
  <c r="AX20" i="48" s="1"/>
  <c r="AR20" i="48"/>
  <c r="AW19" i="48"/>
  <c r="AV19" i="48"/>
  <c r="AU19" i="48"/>
  <c r="AX19" i="48" s="1"/>
  <c r="AT19" i="48"/>
  <c r="AS19" i="48"/>
  <c r="AR19" i="48"/>
  <c r="AW18" i="48"/>
  <c r="AV18" i="48"/>
  <c r="AU18" i="48"/>
  <c r="AT18" i="48"/>
  <c r="AS18" i="48"/>
  <c r="AX18" i="48" s="1"/>
  <c r="AR18" i="48"/>
  <c r="AW17" i="48"/>
  <c r="AV17" i="48"/>
  <c r="AU17" i="48"/>
  <c r="AT17" i="48"/>
  <c r="AS17" i="48"/>
  <c r="AR17" i="48"/>
  <c r="AW16" i="48"/>
  <c r="AV16" i="48"/>
  <c r="AU16" i="48"/>
  <c r="AT16" i="48"/>
  <c r="AS16" i="48"/>
  <c r="AX16" i="48" s="1"/>
  <c r="AR16" i="48"/>
  <c r="AW15" i="48"/>
  <c r="AV15" i="48"/>
  <c r="AU15" i="48"/>
  <c r="AX15" i="48" s="1"/>
  <c r="AT15" i="48"/>
  <c r="AS15" i="48"/>
  <c r="AR15" i="48"/>
  <c r="AW14" i="48"/>
  <c r="AV14" i="48"/>
  <c r="AU14" i="48"/>
  <c r="AT14" i="48"/>
  <c r="AS14" i="48"/>
  <c r="AX14" i="48" s="1"/>
  <c r="AR14" i="48"/>
  <c r="AW13" i="48"/>
  <c r="AV13" i="48"/>
  <c r="AU13" i="48"/>
  <c r="AT13" i="48"/>
  <c r="AS13" i="48"/>
  <c r="AR13" i="48"/>
  <c r="AW12" i="48"/>
  <c r="AV12" i="48"/>
  <c r="AU12" i="48"/>
  <c r="AT12" i="48"/>
  <c r="AS12" i="48"/>
  <c r="AR12" i="48"/>
  <c r="AW11" i="48"/>
  <c r="AV11" i="48"/>
  <c r="AU11" i="48"/>
  <c r="AT11" i="48"/>
  <c r="AS11" i="48"/>
  <c r="AR11" i="48"/>
  <c r="AW10" i="48"/>
  <c r="AV10" i="48"/>
  <c r="AU10" i="48"/>
  <c r="AT10" i="48"/>
  <c r="AS10" i="48"/>
  <c r="AR10" i="48"/>
  <c r="AW9" i="48"/>
  <c r="AV9" i="48"/>
  <c r="AU9" i="48"/>
  <c r="AX9" i="48" s="1"/>
  <c r="AT9" i="48"/>
  <c r="AS9" i="48"/>
  <c r="AR9" i="48"/>
  <c r="AW8" i="48"/>
  <c r="AV8" i="48"/>
  <c r="AU8" i="48"/>
  <c r="AT8" i="48"/>
  <c r="AS8" i="48"/>
  <c r="AR8" i="48"/>
  <c r="AV40" i="47"/>
  <c r="AU40" i="47"/>
  <c r="AT40" i="47"/>
  <c r="AW40" i="47" s="1"/>
  <c r="AS40" i="47"/>
  <c r="AR40" i="47"/>
  <c r="AQ40" i="47"/>
  <c r="AV39" i="47"/>
  <c r="AV42" i="47" s="1"/>
  <c r="AU39" i="47"/>
  <c r="AT39" i="47"/>
  <c r="AS39" i="47"/>
  <c r="AR39" i="47"/>
  <c r="AR42" i="47" s="1"/>
  <c r="AQ39" i="47"/>
  <c r="AV25" i="47"/>
  <c r="AU25" i="47"/>
  <c r="AT25" i="47"/>
  <c r="AS25" i="47"/>
  <c r="AR25" i="47"/>
  <c r="AQ25" i="47"/>
  <c r="AV24" i="47"/>
  <c r="AU24" i="47"/>
  <c r="AT24" i="47"/>
  <c r="AS24" i="47"/>
  <c r="AW24" i="47" s="1"/>
  <c r="AR24" i="47"/>
  <c r="AQ24" i="47"/>
  <c r="AV23" i="47"/>
  <c r="AU23" i="47"/>
  <c r="AT23" i="47"/>
  <c r="AS23" i="47"/>
  <c r="AR23" i="47"/>
  <c r="AQ23" i="47"/>
  <c r="AV22" i="47"/>
  <c r="AU22" i="47"/>
  <c r="AT22" i="47"/>
  <c r="AS22" i="47"/>
  <c r="AR22" i="47"/>
  <c r="AQ22" i="47"/>
  <c r="AV21" i="47"/>
  <c r="AU21" i="47"/>
  <c r="AT21" i="47"/>
  <c r="AS21" i="47"/>
  <c r="AR21" i="47"/>
  <c r="AQ21" i="47"/>
  <c r="AV20" i="47"/>
  <c r="AU20" i="47"/>
  <c r="AT20" i="47"/>
  <c r="AS20" i="47"/>
  <c r="AW20" i="47" s="1"/>
  <c r="AR20" i="47"/>
  <c r="AQ20" i="47"/>
  <c r="AV19" i="47"/>
  <c r="AU19" i="47"/>
  <c r="AT19" i="47"/>
  <c r="AS19" i="47"/>
  <c r="AR19" i="47"/>
  <c r="AQ19" i="47"/>
  <c r="AV18" i="47"/>
  <c r="AU18" i="47"/>
  <c r="AT18" i="47"/>
  <c r="AS18" i="47"/>
  <c r="AR18" i="47"/>
  <c r="AQ18" i="47"/>
  <c r="AV17" i="47"/>
  <c r="AU17" i="47"/>
  <c r="AT17" i="47"/>
  <c r="AS17" i="47"/>
  <c r="AR17" i="47"/>
  <c r="AQ17" i="47"/>
  <c r="AV16" i="47"/>
  <c r="AU16" i="47"/>
  <c r="AT16" i="47"/>
  <c r="AS16" i="47"/>
  <c r="AW16" i="47" s="1"/>
  <c r="AR16" i="47"/>
  <c r="AQ16" i="47"/>
  <c r="AV15" i="47"/>
  <c r="AU15" i="47"/>
  <c r="AT15" i="47"/>
  <c r="AS15" i="47"/>
  <c r="AR15" i="47"/>
  <c r="AQ15" i="47"/>
  <c r="AW15" i="47" s="1"/>
  <c r="AV14" i="47"/>
  <c r="AU14" i="47"/>
  <c r="AT14" i="47"/>
  <c r="AS14" i="47"/>
  <c r="AR14" i="47"/>
  <c r="AQ14" i="47"/>
  <c r="AV13" i="47"/>
  <c r="AU13" i="47"/>
  <c r="AT13" i="47"/>
  <c r="AS13" i="47"/>
  <c r="AR13" i="47"/>
  <c r="AQ13" i="47"/>
  <c r="AV12" i="47"/>
  <c r="AU12" i="47"/>
  <c r="AT12" i="47"/>
  <c r="AS12" i="47"/>
  <c r="AW12" i="47" s="1"/>
  <c r="AR12" i="47"/>
  <c r="AQ12" i="47"/>
  <c r="AV11" i="47"/>
  <c r="AU11" i="47"/>
  <c r="AT11" i="47"/>
  <c r="AS11" i="47"/>
  <c r="AR11" i="47"/>
  <c r="AQ11" i="47"/>
  <c r="AW11" i="47" s="1"/>
  <c r="AV10" i="47"/>
  <c r="AU10" i="47"/>
  <c r="AT10" i="47"/>
  <c r="AS10" i="47"/>
  <c r="AW10" i="47" s="1"/>
  <c r="AR10" i="47"/>
  <c r="AQ10" i="47"/>
  <c r="AV9" i="47"/>
  <c r="AU9" i="47"/>
  <c r="AT9" i="47"/>
  <c r="AS9" i="47"/>
  <c r="AR9" i="47"/>
  <c r="AQ9" i="47"/>
  <c r="AQ42" i="47" s="1"/>
  <c r="AV8" i="47"/>
  <c r="AU8" i="47"/>
  <c r="AT8" i="47"/>
  <c r="AS8" i="47"/>
  <c r="AW8" i="47" s="1"/>
  <c r="AR8" i="47"/>
  <c r="AQ8" i="47"/>
  <c r="AW40" i="46"/>
  <c r="AV40" i="46"/>
  <c r="AU40" i="46"/>
  <c r="AT40" i="46"/>
  <c r="AS40" i="46"/>
  <c r="AR40" i="46"/>
  <c r="AW39" i="46"/>
  <c r="AV39" i="46"/>
  <c r="AU39" i="46"/>
  <c r="AT39" i="46"/>
  <c r="AX39" i="46" s="1"/>
  <c r="AS39" i="46"/>
  <c r="AR39" i="46"/>
  <c r="AW38" i="46"/>
  <c r="AV38" i="46"/>
  <c r="AU38" i="46"/>
  <c r="AT38" i="46"/>
  <c r="AS38" i="46"/>
  <c r="AR38" i="46"/>
  <c r="AW24" i="46"/>
  <c r="AV24" i="46"/>
  <c r="AU24" i="46"/>
  <c r="AT24" i="46"/>
  <c r="AX24" i="46" s="1"/>
  <c r="AS24" i="46"/>
  <c r="AR24" i="46"/>
  <c r="AW23" i="46"/>
  <c r="AV23" i="46"/>
  <c r="AU23" i="46"/>
  <c r="AT23" i="46"/>
  <c r="AS23" i="46"/>
  <c r="AR23" i="46"/>
  <c r="AX23" i="46" s="1"/>
  <c r="AW22" i="46"/>
  <c r="AV22" i="46"/>
  <c r="AU22" i="46"/>
  <c r="AT22" i="46"/>
  <c r="AS22" i="46"/>
  <c r="AR22" i="46"/>
  <c r="AW21" i="46"/>
  <c r="AV21" i="46"/>
  <c r="AU21" i="46"/>
  <c r="AT21" i="46"/>
  <c r="AS21" i="46"/>
  <c r="AR21" i="46"/>
  <c r="AX21" i="46" s="1"/>
  <c r="AW20" i="46"/>
  <c r="AV20" i="46"/>
  <c r="AU20" i="46"/>
  <c r="AT20" i="46"/>
  <c r="AS20" i="46"/>
  <c r="AR20" i="46"/>
  <c r="AW19" i="46"/>
  <c r="AV19" i="46"/>
  <c r="AU19" i="46"/>
  <c r="AT19" i="46"/>
  <c r="AS19" i="46"/>
  <c r="AR19" i="46"/>
  <c r="AX19" i="46" s="1"/>
  <c r="AW18" i="46"/>
  <c r="AV18" i="46"/>
  <c r="AU18" i="46"/>
  <c r="AX18" i="46" s="1"/>
  <c r="AT18" i="46"/>
  <c r="AS18" i="46"/>
  <c r="AR18" i="46"/>
  <c r="AW17" i="46"/>
  <c r="AV17" i="46"/>
  <c r="AU17" i="46"/>
  <c r="AT17" i="46"/>
  <c r="AS17" i="46"/>
  <c r="AR17" i="46"/>
  <c r="AW16" i="46"/>
  <c r="AV16" i="46"/>
  <c r="AU16" i="46"/>
  <c r="AT16" i="46"/>
  <c r="AS16" i="46"/>
  <c r="AR16" i="46"/>
  <c r="AW15" i="46"/>
  <c r="AV15" i="46"/>
  <c r="AU15" i="46"/>
  <c r="AT15" i="46"/>
  <c r="AS15" i="46"/>
  <c r="AX15" i="46" s="1"/>
  <c r="AR15" i="46"/>
  <c r="AW14" i="46"/>
  <c r="AV14" i="46"/>
  <c r="AV41" i="46" s="1"/>
  <c r="AU14" i="46"/>
  <c r="AT14" i="46"/>
  <c r="AS14" i="46"/>
  <c r="AR14" i="46"/>
  <c r="AW13" i="46"/>
  <c r="AV13" i="46"/>
  <c r="AU13" i="46"/>
  <c r="AT13" i="46"/>
  <c r="AX13" i="46" s="1"/>
  <c r="AS13" i="46"/>
  <c r="AR13" i="46"/>
  <c r="AW12" i="46"/>
  <c r="AV12" i="46"/>
  <c r="AU12" i="46"/>
  <c r="AT12" i="46"/>
  <c r="AS12" i="46"/>
  <c r="AX12" i="46" s="1"/>
  <c r="AR12" i="46"/>
  <c r="AW11" i="46"/>
  <c r="AV11" i="46"/>
  <c r="AU11" i="46"/>
  <c r="AT11" i="46"/>
  <c r="AS11" i="46"/>
  <c r="AR11" i="46"/>
  <c r="AW10" i="46"/>
  <c r="AV10" i="46"/>
  <c r="AU10" i="46"/>
  <c r="AT10" i="46"/>
  <c r="AS10" i="46"/>
  <c r="AX10" i="46" s="1"/>
  <c r="AR10" i="46"/>
  <c r="AW9" i="46"/>
  <c r="AV9" i="46"/>
  <c r="AU9" i="46"/>
  <c r="AT9" i="46"/>
  <c r="AS9" i="46"/>
  <c r="AR9" i="46"/>
  <c r="AW8" i="46"/>
  <c r="AW41" i="46" s="1"/>
  <c r="AV8" i="46"/>
  <c r="AU8" i="46"/>
  <c r="AT8" i="46"/>
  <c r="AS8" i="46"/>
  <c r="AS41" i="46" s="1"/>
  <c r="AR8" i="46"/>
  <c r="AQ40" i="45"/>
  <c r="AR40" i="45"/>
  <c r="AV40" i="45"/>
  <c r="AW40" i="45" s="1"/>
  <c r="AU40" i="45"/>
  <c r="AT40" i="45"/>
  <c r="AS40" i="45"/>
  <c r="AQ39" i="45"/>
  <c r="AR39" i="45"/>
  <c r="AV39" i="45"/>
  <c r="AU39" i="45"/>
  <c r="AT39" i="45"/>
  <c r="AS39" i="45"/>
  <c r="AQ38" i="45"/>
  <c r="AR38" i="45"/>
  <c r="AV38" i="45"/>
  <c r="AW38" i="45" s="1"/>
  <c r="AU38" i="45"/>
  <c r="AT38" i="45"/>
  <c r="AS38" i="45"/>
  <c r="AQ37" i="45"/>
  <c r="AR37" i="45"/>
  <c r="AV37" i="45"/>
  <c r="AU37" i="45"/>
  <c r="AT37" i="45"/>
  <c r="AS37" i="45"/>
  <c r="AQ36" i="45"/>
  <c r="AR36" i="45"/>
  <c r="AV36" i="45"/>
  <c r="AW36" i="45" s="1"/>
  <c r="AU36" i="45"/>
  <c r="AT36" i="45"/>
  <c r="AS36" i="45"/>
  <c r="AQ22" i="45"/>
  <c r="AR22" i="45"/>
  <c r="AV22" i="45"/>
  <c r="AU22" i="45"/>
  <c r="AT22" i="45"/>
  <c r="AS22" i="45"/>
  <c r="AQ21" i="45"/>
  <c r="AR21" i="45"/>
  <c r="AV21" i="45"/>
  <c r="AW21" i="45" s="1"/>
  <c r="AU21" i="45"/>
  <c r="AT21" i="45"/>
  <c r="AS21" i="45"/>
  <c r="AQ20" i="45"/>
  <c r="AR20" i="45"/>
  <c r="AV20" i="45"/>
  <c r="AU20" i="45"/>
  <c r="AT20" i="45"/>
  <c r="AS20" i="45"/>
  <c r="AQ19" i="45"/>
  <c r="AR19" i="45"/>
  <c r="AV19" i="45"/>
  <c r="AW19" i="45" s="1"/>
  <c r="AU19" i="45"/>
  <c r="AT19" i="45"/>
  <c r="AS19" i="45"/>
  <c r="AQ18" i="45"/>
  <c r="AR18" i="45"/>
  <c r="AV18" i="45"/>
  <c r="AU18" i="45"/>
  <c r="AT18" i="45"/>
  <c r="AS18" i="45"/>
  <c r="AQ17" i="45"/>
  <c r="AR17" i="45"/>
  <c r="AV17" i="45"/>
  <c r="AU17" i="45"/>
  <c r="AT17" i="45"/>
  <c r="AS17" i="45"/>
  <c r="AQ16" i="45"/>
  <c r="AW16" i="45" s="1"/>
  <c r="AR16" i="45"/>
  <c r="AV16" i="45"/>
  <c r="AU16" i="45"/>
  <c r="AT16" i="45"/>
  <c r="AS16" i="45"/>
  <c r="AQ15" i="45"/>
  <c r="AR15" i="45"/>
  <c r="AV15" i="45"/>
  <c r="AW15" i="45" s="1"/>
  <c r="AU15" i="45"/>
  <c r="AT15" i="45"/>
  <c r="AS15" i="45"/>
  <c r="AQ14" i="45"/>
  <c r="AR14" i="45"/>
  <c r="AV14" i="45"/>
  <c r="AU14" i="45"/>
  <c r="AT14" i="45"/>
  <c r="AS14" i="45"/>
  <c r="AQ13" i="45"/>
  <c r="AR13" i="45"/>
  <c r="AV13" i="45"/>
  <c r="AW13" i="45" s="1"/>
  <c r="AU13" i="45"/>
  <c r="AT13" i="45"/>
  <c r="AS13" i="45"/>
  <c r="AQ12" i="45"/>
  <c r="AR12" i="45"/>
  <c r="AV12" i="45"/>
  <c r="AU12" i="45"/>
  <c r="AT12" i="45"/>
  <c r="AS12" i="45"/>
  <c r="AQ11" i="45"/>
  <c r="AR11" i="45"/>
  <c r="AV11" i="45"/>
  <c r="AW11" i="45" s="1"/>
  <c r="AU11" i="45"/>
  <c r="AT11" i="45"/>
  <c r="AS11" i="45"/>
  <c r="AV10" i="45"/>
  <c r="AU10" i="45"/>
  <c r="AT10" i="45"/>
  <c r="AS10" i="45"/>
  <c r="AQ10" i="45"/>
  <c r="AW10" i="45" s="1"/>
  <c r="AR10" i="45"/>
  <c r="AQ9" i="45"/>
  <c r="AR9" i="45"/>
  <c r="AV9" i="45"/>
  <c r="AW9" i="45" s="1"/>
  <c r="AU9" i="45"/>
  <c r="AT9" i="45"/>
  <c r="AS9" i="45"/>
  <c r="AV8" i="45"/>
  <c r="AU8" i="45"/>
  <c r="AT8" i="45"/>
  <c r="AS8" i="45"/>
  <c r="AQ8" i="45"/>
  <c r="AR8" i="45"/>
  <c r="AW40" i="32"/>
  <c r="AV40" i="32"/>
  <c r="AU40" i="32"/>
  <c r="AX40" i="32" s="1"/>
  <c r="AT40" i="32"/>
  <c r="AS40" i="32"/>
  <c r="AR40" i="32"/>
  <c r="AR39" i="32"/>
  <c r="AX39" i="32" s="1"/>
  <c r="AS39" i="32"/>
  <c r="AW39" i="32"/>
  <c r="AV39" i="32"/>
  <c r="AU39" i="32"/>
  <c r="AT39" i="32"/>
  <c r="AR25" i="32"/>
  <c r="AX25" i="32"/>
  <c r="AW25" i="32"/>
  <c r="AV25" i="32"/>
  <c r="AU25" i="32"/>
  <c r="AT25" i="32"/>
  <c r="AS25" i="32"/>
  <c r="AR24" i="32"/>
  <c r="AX24" i="32" s="1"/>
  <c r="AW24" i="32"/>
  <c r="AV24" i="32"/>
  <c r="AU24" i="32"/>
  <c r="AT24" i="32"/>
  <c r="AS24" i="32"/>
  <c r="AR23" i="32"/>
  <c r="AX23" i="32" s="1"/>
  <c r="AW23" i="32"/>
  <c r="AV23" i="32"/>
  <c r="AU23" i="32"/>
  <c r="AT23" i="32"/>
  <c r="AS23" i="32"/>
  <c r="AR22" i="32"/>
  <c r="AX22" i="32"/>
  <c r="AW22" i="32"/>
  <c r="AV22" i="32"/>
  <c r="AU22" i="32"/>
  <c r="AT22" i="32"/>
  <c r="AS22" i="32"/>
  <c r="AR21" i="32"/>
  <c r="AX21" i="32"/>
  <c r="AW21" i="32"/>
  <c r="AV21" i="32"/>
  <c r="AU21" i="32"/>
  <c r="AT21" i="32"/>
  <c r="AS21" i="32"/>
  <c r="AR20" i="32"/>
  <c r="AX20" i="32" s="1"/>
  <c r="AW20" i="32"/>
  <c r="AV20" i="32"/>
  <c r="AU20" i="32"/>
  <c r="AT20" i="32"/>
  <c r="AS20" i="32"/>
  <c r="AR19" i="32"/>
  <c r="AX19" i="32" s="1"/>
  <c r="AW19" i="32"/>
  <c r="AV19" i="32"/>
  <c r="AU19" i="32"/>
  <c r="AT19" i="32"/>
  <c r="AS19" i="32"/>
  <c r="AR18" i="32"/>
  <c r="AX18" i="32"/>
  <c r="AW18" i="32"/>
  <c r="AV18" i="32"/>
  <c r="AU18" i="32"/>
  <c r="AT18" i="32"/>
  <c r="AS18" i="32"/>
  <c r="AR17" i="32"/>
  <c r="AX17" i="32"/>
  <c r="AW17" i="32"/>
  <c r="AV17" i="32"/>
  <c r="AU17" i="32"/>
  <c r="AT17" i="32"/>
  <c r="AS17" i="32"/>
  <c r="AR16" i="32"/>
  <c r="AX16" i="32" s="1"/>
  <c r="AW16" i="32"/>
  <c r="AV16" i="32"/>
  <c r="AU16" i="32"/>
  <c r="AT16" i="32"/>
  <c r="AS16" i="32"/>
  <c r="AR15" i="32"/>
  <c r="AX15" i="32" s="1"/>
  <c r="AW15" i="32"/>
  <c r="AV15" i="32"/>
  <c r="AU15" i="32"/>
  <c r="AT15" i="32"/>
  <c r="AS15" i="32"/>
  <c r="AR14" i="32"/>
  <c r="AX14" i="32"/>
  <c r="AW14" i="32"/>
  <c r="AV14" i="32"/>
  <c r="AU14" i="32"/>
  <c r="AT14" i="32"/>
  <c r="AS14" i="32"/>
  <c r="AR13" i="32"/>
  <c r="AX13" i="32"/>
  <c r="AW13" i="32"/>
  <c r="AV13" i="32"/>
  <c r="AU13" i="32"/>
  <c r="AT13" i="32"/>
  <c r="AS13" i="32"/>
  <c r="AR12" i="32"/>
  <c r="AX12" i="32" s="1"/>
  <c r="AW12" i="32"/>
  <c r="AV12" i="32"/>
  <c r="AU12" i="32"/>
  <c r="AT12" i="32"/>
  <c r="AS12" i="32"/>
  <c r="AR11" i="32"/>
  <c r="AX11" i="32" s="1"/>
  <c r="AW11" i="32"/>
  <c r="AV11" i="32"/>
  <c r="AU11" i="32"/>
  <c r="AT11" i="32"/>
  <c r="AS11" i="32"/>
  <c r="AR10" i="32"/>
  <c r="AX10" i="32"/>
  <c r="AW10" i="32"/>
  <c r="AV10" i="32"/>
  <c r="AU10" i="32"/>
  <c r="AT10" i="32"/>
  <c r="AS10" i="32"/>
  <c r="AR9" i="32"/>
  <c r="AS9" i="32"/>
  <c r="AW9" i="32"/>
  <c r="AX9" i="32" s="1"/>
  <c r="AV9" i="32"/>
  <c r="AU9" i="32"/>
  <c r="AT9" i="32"/>
  <c r="AW8" i="32"/>
  <c r="AV8" i="32"/>
  <c r="AU8" i="32"/>
  <c r="AT8" i="32"/>
  <c r="AS8" i="32"/>
  <c r="AR8" i="32"/>
  <c r="AP40" i="33"/>
  <c r="AQ40" i="33"/>
  <c r="AU40" i="33"/>
  <c r="AT40" i="33"/>
  <c r="AS40" i="33"/>
  <c r="AR40" i="33"/>
  <c r="AP39" i="33"/>
  <c r="AQ39" i="33"/>
  <c r="AU39" i="33"/>
  <c r="AT39" i="33"/>
  <c r="AS39" i="33"/>
  <c r="AR39" i="33"/>
  <c r="AP25" i="33"/>
  <c r="AQ25" i="33"/>
  <c r="AU25" i="33"/>
  <c r="AT25" i="33"/>
  <c r="AS25" i="33"/>
  <c r="AR25" i="33"/>
  <c r="AP24" i="33"/>
  <c r="AQ24" i="33"/>
  <c r="AU24" i="33"/>
  <c r="AT24" i="33"/>
  <c r="AS24" i="33"/>
  <c r="AR24" i="33"/>
  <c r="AP23" i="33"/>
  <c r="AQ23" i="33"/>
  <c r="AU23" i="33"/>
  <c r="AT23" i="33"/>
  <c r="AS23" i="33"/>
  <c r="AR23" i="33"/>
  <c r="AP22" i="33"/>
  <c r="AQ22" i="33"/>
  <c r="AU22" i="33"/>
  <c r="AT22" i="33"/>
  <c r="AS22" i="33"/>
  <c r="AR22" i="33"/>
  <c r="AP21" i="33"/>
  <c r="AQ21" i="33"/>
  <c r="AU21" i="33"/>
  <c r="AT21" i="33"/>
  <c r="AS21" i="33"/>
  <c r="AR21" i="33"/>
  <c r="AP20" i="33"/>
  <c r="AQ20" i="33"/>
  <c r="AU20" i="33"/>
  <c r="AT20" i="33"/>
  <c r="AS20" i="33"/>
  <c r="AR20" i="33"/>
  <c r="AP19" i="33"/>
  <c r="AQ19" i="33"/>
  <c r="AU19" i="33"/>
  <c r="AT19" i="33"/>
  <c r="AS19" i="33"/>
  <c r="AR19" i="33"/>
  <c r="AP18" i="33"/>
  <c r="AQ18" i="33"/>
  <c r="AU18" i="33"/>
  <c r="AT18" i="33"/>
  <c r="AS18" i="33"/>
  <c r="AR18" i="33"/>
  <c r="AP17" i="33"/>
  <c r="AQ17" i="33"/>
  <c r="AU17" i="33"/>
  <c r="AT17" i="33"/>
  <c r="AS17" i="33"/>
  <c r="AR17" i="33"/>
  <c r="AU16" i="33"/>
  <c r="AT16" i="33"/>
  <c r="AS16" i="33"/>
  <c r="AR16" i="33"/>
  <c r="AP16" i="33"/>
  <c r="AQ16" i="33"/>
  <c r="AP15" i="33"/>
  <c r="AQ15" i="33"/>
  <c r="AU15" i="33"/>
  <c r="AT15" i="33"/>
  <c r="AS15" i="33"/>
  <c r="AR15" i="33"/>
  <c r="AP14" i="33"/>
  <c r="AQ14" i="33"/>
  <c r="AU14" i="33"/>
  <c r="AT14" i="33"/>
  <c r="AS14" i="33"/>
  <c r="AR14" i="33"/>
  <c r="AP13" i="33"/>
  <c r="AQ13" i="33"/>
  <c r="AU13" i="33"/>
  <c r="AT13" i="33"/>
  <c r="AS13" i="33"/>
  <c r="AR13" i="33"/>
  <c r="AP12" i="33"/>
  <c r="AQ12" i="33"/>
  <c r="AU12" i="33"/>
  <c r="AT12" i="33"/>
  <c r="AS12" i="33"/>
  <c r="AR12" i="33"/>
  <c r="AP11" i="33"/>
  <c r="AQ11" i="33"/>
  <c r="AU11" i="33"/>
  <c r="AT11" i="33"/>
  <c r="AS11" i="33"/>
  <c r="AR11" i="33"/>
  <c r="AP10" i="33"/>
  <c r="AV10" i="33" s="1"/>
  <c r="AQ10" i="33"/>
  <c r="AU10" i="33"/>
  <c r="AT10" i="33"/>
  <c r="AS10" i="33"/>
  <c r="AR10" i="33"/>
  <c r="AU9" i="33"/>
  <c r="AT9" i="33"/>
  <c r="AS9" i="33"/>
  <c r="AR9" i="33"/>
  <c r="AP9" i="33"/>
  <c r="AQ9" i="33"/>
  <c r="AU8" i="33"/>
  <c r="AT8" i="33"/>
  <c r="AS8" i="33"/>
  <c r="AR8" i="33"/>
  <c r="AP8" i="33"/>
  <c r="AQ8" i="33"/>
  <c r="AR40" i="11"/>
  <c r="AS40" i="11"/>
  <c r="AW40" i="11"/>
  <c r="AV40" i="11"/>
  <c r="AU40" i="11"/>
  <c r="AT40" i="11"/>
  <c r="AR39" i="11"/>
  <c r="AS39" i="11"/>
  <c r="AW39" i="11"/>
  <c r="AV39" i="11"/>
  <c r="AX39" i="11" s="1"/>
  <c r="AU39" i="11"/>
  <c r="AT39" i="11"/>
  <c r="AR24" i="11"/>
  <c r="AS24" i="11"/>
  <c r="AW24" i="11"/>
  <c r="AV24" i="11"/>
  <c r="AU24" i="11"/>
  <c r="AT24" i="11"/>
  <c r="AR23" i="11"/>
  <c r="AS23" i="11"/>
  <c r="AW23" i="11"/>
  <c r="AV23" i="11"/>
  <c r="AX23" i="11" s="1"/>
  <c r="AU23" i="11"/>
  <c r="AT23" i="11"/>
  <c r="AW22" i="11"/>
  <c r="AV22" i="11"/>
  <c r="AU22" i="11"/>
  <c r="AT22" i="11"/>
  <c r="AR22" i="11"/>
  <c r="AS22" i="11"/>
  <c r="AR21" i="11"/>
  <c r="AS21" i="11"/>
  <c r="AW21" i="11"/>
  <c r="AV21" i="11"/>
  <c r="AX21" i="11" s="1"/>
  <c r="AU21" i="11"/>
  <c r="AT21" i="11"/>
  <c r="AR20" i="11"/>
  <c r="AS20" i="11"/>
  <c r="AW20" i="11"/>
  <c r="AV20" i="11"/>
  <c r="AU20" i="11"/>
  <c r="AX20" i="11" s="1"/>
  <c r="AT20" i="11"/>
  <c r="AW19" i="11"/>
  <c r="AV19" i="11"/>
  <c r="AU19" i="11"/>
  <c r="AT19" i="11"/>
  <c r="AR19" i="11"/>
  <c r="AS19" i="11"/>
  <c r="AU18" i="11"/>
  <c r="AR18" i="11"/>
  <c r="AS18" i="11"/>
  <c r="AW18" i="11"/>
  <c r="AV18" i="11"/>
  <c r="AT18" i="11"/>
  <c r="AR17" i="11"/>
  <c r="AS17" i="11"/>
  <c r="AW17" i="11"/>
  <c r="AX17" i="11" s="1"/>
  <c r="AV17" i="11"/>
  <c r="AU17" i="11"/>
  <c r="AT17" i="11"/>
  <c r="AR16" i="11"/>
  <c r="AS16" i="11"/>
  <c r="AW16" i="11"/>
  <c r="AV16" i="11"/>
  <c r="AU16" i="11"/>
  <c r="AT16" i="11"/>
  <c r="AW15" i="11"/>
  <c r="AV15" i="11"/>
  <c r="AU15" i="11"/>
  <c r="AT15" i="11"/>
  <c r="AR15" i="11"/>
  <c r="AS15" i="11"/>
  <c r="AW14" i="11"/>
  <c r="AV14" i="11"/>
  <c r="AU14" i="11"/>
  <c r="AT14" i="11"/>
  <c r="AS14" i="11"/>
  <c r="AR14" i="11"/>
  <c r="AR13" i="11"/>
  <c r="AS13" i="11"/>
  <c r="AW13" i="11"/>
  <c r="AX13" i="11" s="1"/>
  <c r="AV13" i="11"/>
  <c r="AU13" i="11"/>
  <c r="AT13" i="11"/>
  <c r="AR12" i="11"/>
  <c r="AS12" i="11"/>
  <c r="AW12" i="11"/>
  <c r="AV12" i="11"/>
  <c r="AU12" i="11"/>
  <c r="AT12" i="11"/>
  <c r="AW11" i="11"/>
  <c r="AV11" i="11"/>
  <c r="AU11" i="11"/>
  <c r="AT11" i="11"/>
  <c r="AS11" i="11"/>
  <c r="AR11" i="11"/>
  <c r="AW10" i="11"/>
  <c r="AV10" i="11"/>
  <c r="AU10" i="11"/>
  <c r="AT10" i="11"/>
  <c r="AS10" i="11"/>
  <c r="AX10" i="11" s="1"/>
  <c r="AR10" i="11"/>
  <c r="AW9" i="11"/>
  <c r="AV9" i="11"/>
  <c r="AU9" i="11"/>
  <c r="AT9" i="11"/>
  <c r="AR9" i="11"/>
  <c r="AS9" i="11"/>
  <c r="AW8" i="11"/>
  <c r="AV8" i="11"/>
  <c r="AU8" i="11"/>
  <c r="AT8" i="11"/>
  <c r="AS8" i="11"/>
  <c r="AX8" i="11" s="1"/>
  <c r="AR8" i="11"/>
  <c r="AT41" i="53"/>
  <c r="AX16" i="46"/>
  <c r="AT41" i="46"/>
  <c r="AX14" i="11"/>
  <c r="AX24" i="11"/>
  <c r="AW12" i="45"/>
  <c r="AX18" i="11"/>
  <c r="AV19" i="33"/>
  <c r="AW20" i="45"/>
  <c r="AX11" i="46"/>
  <c r="AX17" i="46"/>
  <c r="AX38" i="46"/>
  <c r="AX40" i="46"/>
  <c r="AV13" i="33"/>
  <c r="AW39" i="45"/>
  <c r="AW17" i="45"/>
  <c r="AX8" i="46"/>
  <c r="AX20" i="46"/>
  <c r="AX22" i="46"/>
  <c r="AW25" i="47"/>
  <c r="AR41" i="53"/>
  <c r="AV11" i="33"/>
  <c r="AV23" i="33"/>
  <c r="AX40" i="49"/>
  <c r="AX23" i="48"/>
  <c r="AX40" i="48"/>
  <c r="AX40" i="51"/>
  <c r="AX8" i="53"/>
  <c r="AX10" i="53"/>
  <c r="AX41" i="53" s="1"/>
  <c r="AX18" i="53"/>
  <c r="AX9" i="53"/>
  <c r="AX11" i="53"/>
  <c r="AX13" i="53"/>
  <c r="AX15" i="53"/>
  <c r="AX17" i="53"/>
  <c r="AX19" i="53"/>
  <c r="AX21" i="53"/>
  <c r="AX23" i="53"/>
  <c r="AX38" i="53"/>
  <c r="AX40" i="53"/>
  <c r="AS41" i="53"/>
  <c r="AX14" i="53"/>
  <c r="AX22" i="53"/>
  <c r="AX12" i="53"/>
  <c r="AX16" i="53"/>
  <c r="AX20" i="53"/>
  <c r="AX24" i="53"/>
  <c r="AX39" i="53"/>
  <c r="AW13" i="52"/>
  <c r="AW17" i="52"/>
  <c r="AW21" i="52"/>
  <c r="AW25" i="52"/>
  <c r="AU41" i="52"/>
  <c r="AW20" i="52"/>
  <c r="AT41" i="52"/>
  <c r="AW19" i="52"/>
  <c r="AW22" i="52"/>
  <c r="AW24" i="52"/>
  <c r="AW39" i="52"/>
  <c r="AQ41" i="52"/>
  <c r="AS41" i="52"/>
  <c r="AW10" i="52"/>
  <c r="AW12" i="52"/>
  <c r="AW23" i="52"/>
  <c r="AW11" i="52"/>
  <c r="AW15" i="52"/>
  <c r="AW18" i="52"/>
  <c r="AR41" i="52"/>
  <c r="AV41" i="52"/>
  <c r="AW14" i="52"/>
  <c r="AW16" i="52"/>
  <c r="AW40" i="52"/>
  <c r="AW9" i="52"/>
  <c r="AW41" i="52" s="1"/>
  <c r="AW8" i="52"/>
  <c r="AX19" i="51"/>
  <c r="AU41" i="51"/>
  <c r="AT41" i="51"/>
  <c r="AS41" i="51"/>
  <c r="AX18" i="51"/>
  <c r="AX21" i="51"/>
  <c r="AR41" i="51"/>
  <c r="AX9" i="51"/>
  <c r="AV41" i="51"/>
  <c r="AX22" i="51"/>
  <c r="AX25" i="51"/>
  <c r="AX13" i="51"/>
  <c r="AX24" i="51"/>
  <c r="AW18" i="50"/>
  <c r="AV41" i="50"/>
  <c r="AW9" i="50"/>
  <c r="AW10" i="50"/>
  <c r="AU41" i="50"/>
  <c r="AR41" i="50"/>
  <c r="AW15" i="50"/>
  <c r="AW11" i="50"/>
  <c r="AW13" i="50"/>
  <c r="AS41" i="50"/>
  <c r="AW19" i="50"/>
  <c r="AW21" i="50"/>
  <c r="AQ41" i="50"/>
  <c r="AW16" i="50"/>
  <c r="AW23" i="50"/>
  <c r="AX20" i="49"/>
  <c r="AX24" i="49"/>
  <c r="AR42" i="49"/>
  <c r="AX11" i="49"/>
  <c r="AU42" i="49"/>
  <c r="AX39" i="49"/>
  <c r="AV42" i="49"/>
  <c r="AT42" i="49"/>
  <c r="AX19" i="49"/>
  <c r="AX21" i="49"/>
  <c r="AX15" i="49"/>
  <c r="AX42" i="49" s="1"/>
  <c r="AX17" i="49"/>
  <c r="AX22" i="49"/>
  <c r="AX23" i="49"/>
  <c r="AX17" i="48"/>
  <c r="AT42" i="48"/>
  <c r="AS42" i="48"/>
  <c r="AX10" i="48"/>
  <c r="AR42" i="48"/>
  <c r="AX8" i="48"/>
  <c r="AW42" i="48"/>
  <c r="AX21" i="48"/>
  <c r="AX12" i="48"/>
  <c r="AV42" i="48"/>
  <c r="AX11" i="48"/>
  <c r="AU42" i="48"/>
  <c r="AX25" i="48"/>
  <c r="AX13" i="48"/>
  <c r="AW18" i="47"/>
  <c r="AW22" i="47"/>
  <c r="AW14" i="47"/>
  <c r="AT42" i="47"/>
  <c r="AU42" i="47"/>
  <c r="AS42" i="47"/>
  <c r="AW17" i="47"/>
  <c r="AW23" i="47"/>
  <c r="AW13" i="47"/>
  <c r="AW19" i="47"/>
  <c r="AW9" i="47"/>
  <c r="AW21" i="47"/>
  <c r="AW41" i="50"/>
  <c r="AV24" i="33" l="1"/>
  <c r="AV8" i="33"/>
  <c r="AV12" i="33"/>
  <c r="AV14" i="33"/>
  <c r="AV15" i="33"/>
  <c r="AV16" i="33"/>
  <c r="AV18" i="33"/>
  <c r="AV20" i="33"/>
  <c r="AV21" i="33"/>
  <c r="AV22" i="33"/>
  <c r="AX8" i="32"/>
  <c r="AX42" i="48"/>
  <c r="AX9" i="11"/>
  <c r="AX14" i="46"/>
  <c r="AR41" i="46"/>
  <c r="AW8" i="45"/>
  <c r="AW14" i="45"/>
  <c r="AW18" i="45"/>
  <c r="AW22" i="45"/>
  <c r="AW37" i="45"/>
  <c r="AU41" i="46"/>
  <c r="AX9" i="46"/>
  <c r="AX41" i="46" s="1"/>
  <c r="AX41" i="51"/>
  <c r="AV39" i="33"/>
  <c r="AX16" i="11"/>
  <c r="AV25" i="33"/>
  <c r="AV40" i="33"/>
  <c r="AX12" i="11"/>
  <c r="AX11" i="11"/>
  <c r="AX15" i="11"/>
  <c r="AX19" i="11"/>
  <c r="AX22" i="11"/>
  <c r="AX40" i="11"/>
  <c r="AV9" i="33"/>
  <c r="AV17" i="33"/>
  <c r="AW39" i="47"/>
  <c r="AW42" i="47" s="1"/>
  <c r="AS42" i="49"/>
</calcChain>
</file>

<file path=xl/sharedStrings.xml><?xml version="1.0" encoding="utf-8"?>
<sst xmlns="http://schemas.openxmlformats.org/spreadsheetml/2006/main" count="1916" uniqueCount="115">
  <si>
    <t>Programa</t>
  </si>
  <si>
    <t>Periodo Rotación</t>
  </si>
  <si>
    <t>S</t>
  </si>
  <si>
    <t>D</t>
  </si>
  <si>
    <t>L</t>
  </si>
  <si>
    <t>M</t>
  </si>
  <si>
    <t>J</t>
  </si>
  <si>
    <t>V</t>
  </si>
  <si>
    <t>Desde</t>
  </si>
  <si>
    <t>Hasta</t>
  </si>
  <si>
    <t>Nombres y Apellidos</t>
  </si>
  <si>
    <t>ENE</t>
  </si>
  <si>
    <t>MAR</t>
  </si>
  <si>
    <t>desayunos</t>
  </si>
  <si>
    <t xml:space="preserve">almuerzo </t>
  </si>
  <si>
    <t>comida</t>
  </si>
  <si>
    <t>trasnocho</t>
  </si>
  <si>
    <t>des adic</t>
  </si>
  <si>
    <t>alm. Adic</t>
  </si>
  <si>
    <t>Actividad</t>
  </si>
  <si>
    <t>Hospitales</t>
  </si>
  <si>
    <t>Hospital de</t>
  </si>
  <si>
    <t>Rotación</t>
  </si>
  <si>
    <t>Documento</t>
  </si>
  <si>
    <t>ARTROSCOPIA Y CIRUGÍA DE RODILLA</t>
  </si>
  <si>
    <t>GINECOLOGIA ONCOLOGICA</t>
  </si>
  <si>
    <t>MEDICINA MATERNO FETAL</t>
  </si>
  <si>
    <t>programas</t>
  </si>
  <si>
    <t>Residente</t>
  </si>
  <si>
    <t>Interno</t>
  </si>
  <si>
    <t xml:space="preserve"> </t>
  </si>
  <si>
    <t>Total</t>
  </si>
  <si>
    <t>Hosp. Inf. San josé</t>
  </si>
  <si>
    <t>Hosp. San José</t>
  </si>
  <si>
    <t>ÚNICAMENTE PARA TURNOS NOCTURNOS</t>
  </si>
  <si>
    <t>MEDICINA NUCLEAR</t>
  </si>
  <si>
    <t>GASTROENTEROLOGIA Y ENDOSCOPIA DIGESTIVA</t>
  </si>
  <si>
    <t>HEMODINAMIA Y CARDIOLOGIA IINTERVENCIONISTA</t>
  </si>
  <si>
    <t>MEDICINA INTERNA</t>
  </si>
  <si>
    <t>ORTOPEDIA Y TRAUMATOLOGIA</t>
  </si>
  <si>
    <t>PEDIATRIA</t>
  </si>
  <si>
    <t>UROLÓGIA</t>
  </si>
  <si>
    <t>ANESTESIOLOGIA CARDIOVASCULAR</t>
  </si>
  <si>
    <t>ANESTESIOLOGIA Y REANIMACION</t>
  </si>
  <si>
    <t>CARDIOLOGIA</t>
  </si>
  <si>
    <t>CIRUGIA CARDIOVASCULAR</t>
  </si>
  <si>
    <t>CIRUGIA CRANEOFACIAL</t>
  </si>
  <si>
    <t>CIRUGIA DE LA MANO</t>
  </si>
  <si>
    <t>CIRUGIA DE MAMA Y TEJIDOS BLANDOS</t>
  </si>
  <si>
    <t>CIRUGIA ENDOSCOPICA GINECOLOGICA</t>
  </si>
  <si>
    <t>CIRUGIA GENERAL</t>
  </si>
  <si>
    <t>CIRUGIA MAXILOFACIAL</t>
  </si>
  <si>
    <t>CIRUGIA PLASTICA RECONSTRUCTIVA Y ESTETICA</t>
  </si>
  <si>
    <t>CIRUGIA VASCULAR PERIFERICA</t>
  </si>
  <si>
    <t>DERMATOLOGIA</t>
  </si>
  <si>
    <t>ENDOCRINOLOGIA</t>
  </si>
  <si>
    <t>ENFERMERÍA EN CUIDADO INTENSIVO</t>
  </si>
  <si>
    <t>ENFERMERÍA EN URGENCIAS</t>
  </si>
  <si>
    <t>ENFERMERÍA GERONTOLÓGICA</t>
  </si>
  <si>
    <t>ENFERMERÍA NEFROLÓGICA Y UROLÓGICA</t>
  </si>
  <si>
    <t>ENFERMERÍA NEUROLOGIA</t>
  </si>
  <si>
    <t>GERENCIA DE LA SALUD</t>
  </si>
  <si>
    <t>GINECOLOGIA Y OBSTETRICIA</t>
  </si>
  <si>
    <t>HEMATOLOGIA</t>
  </si>
  <si>
    <t>MASTOLOGIA</t>
  </si>
  <si>
    <t>MEDICINA CRITICA Y CUIDADO INTENSIVO</t>
  </si>
  <si>
    <t>MEDICINA DE LA ACTIVIDAD FISICA Y DEL DEPORTE</t>
  </si>
  <si>
    <t>MEDICINA DE URGENCIAS</t>
  </si>
  <si>
    <t>MEDICINA DEL DOLOR Y CUIDADOS PALIATIVOS</t>
  </si>
  <si>
    <t>MEDICINA FAMILIAR</t>
  </si>
  <si>
    <t>NEFROLOGIA</t>
  </si>
  <si>
    <t>NEUROCIRUGIA</t>
  </si>
  <si>
    <t>NEUROLOGIA</t>
  </si>
  <si>
    <t>OFTALMOLOGIA</t>
  </si>
  <si>
    <t>OTOLOGIA Y OTOREUNOLOGIA</t>
  </si>
  <si>
    <t>OTORRINOLARINGOLOGIA</t>
  </si>
  <si>
    <t>OTORRINOLARINGOLOGIA Y CIRUGIA DE LA CABEZA</t>
  </si>
  <si>
    <t>PATOLOGIA</t>
  </si>
  <si>
    <t>RADIOLOGIA E IMAGNES DIAGNOSTICAS</t>
  </si>
  <si>
    <t>Estudiante</t>
  </si>
  <si>
    <t>year</t>
  </si>
  <si>
    <t>F</t>
  </si>
  <si>
    <t>H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</si>
  <si>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</si>
  <si>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</si>
  <si>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</si>
  <si>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</si>
  <si>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</si>
  <si>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</si>
  <si>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</si>
  <si>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</si>
  <si>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</si>
  <si>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</si>
  <si>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</si>
  <si>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mayo</t>
  </si>
  <si>
    <t>Ago</t>
  </si>
  <si>
    <t>Sep</t>
  </si>
  <si>
    <t>Oct</t>
  </si>
  <si>
    <t>Nov</t>
  </si>
  <si>
    <t>Dic</t>
  </si>
  <si>
    <t>ºº</t>
  </si>
  <si>
    <t>FIRMA DE APROBACIÓN JEFE DE SERVICIO</t>
  </si>
  <si>
    <t>__________________________________________</t>
  </si>
  <si>
    <t>INVESTIGACION</t>
  </si>
  <si>
    <t>INFECTOLOGIA</t>
  </si>
  <si>
    <t>FEB</t>
  </si>
  <si>
    <t>TOXICOLOGÍA</t>
  </si>
  <si>
    <t>FUNDACIÓN UNIVERSITARIA DE CIENCIAS DE LA SALUD</t>
  </si>
  <si>
    <t>SISTEMA DE ALIMENTACION PARA ESTUDIANTES</t>
  </si>
  <si>
    <t>CODIGO: F-GBI-SAE-01</t>
  </si>
  <si>
    <t>PLANILLA DE TURNOS</t>
  </si>
  <si>
    <t>FECHA:  27-ABRIL-2015</t>
  </si>
  <si>
    <t xml:space="preserve">INSTRUMENTACION QUIRURGICA </t>
  </si>
  <si>
    <t>VERSION: 02</t>
  </si>
  <si>
    <t xml:space="preserve">DILIGENCIE EL FORMULARIO MARCANDO UNA X (EQUIS)SI EL RESIDENTE, INTERNO  O ESTUDIANTE TIENE TURNO NOCTURNO, ENVÍE EL CUADRO AL CORREO bienestar@fucsalud.edu.co, IMPRIMA UNA COPIA Y ENTRÉGUELA EN LA OFICINA DE BIENESTAR CON FIRMA Y SELLO DEL JEFE DEL SERVICIO, COORDINADOR DEL PROGRAMA, INSTRUCTOR ENCARGADO, EN CASO DE QUE ESTA PERSONA NO TENGA SELLO, ESCRIBIR CLARAMENTE NOMBRE COMPLETO, NUMERO DE REGISTRO MEDICO Y SELLO DEL SERVICIO, PARA EL RETROACTIVO DE LAS CARGAS SE RECIBE A MÁS TARDAR AL 5° DÍA DE INICIAR LA ROTACIÓN DE LO CONTRARIO SE CARGA DESDE LA FECHA DE RECIBIDO.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</si>
</sst>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3366"/>
      <name val="Arial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indexed="10"/>
      <name val="Calibri"/>
      <family val="2"/>
    </font>
    <font>
      <b/>
      <sz val="11"/>
      <name val="Calibri"/>
      <family val="2"/>
    </font>
    <font>
      <b/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8" borderId="0" applyNumberFormat="0" applyBorder="0" applyAlignment="0" applyProtection="0"/>
  </cellStyleXfs>
  <cellXfs count="256">
    <xf numFmtId="0" fontId="0" fillId="0" borderId="0" xfId="0"/>
    <xf numFmtId="0" fontId="0" fillId="0" borderId="0" xfId="0"/>
    <xf numFmtId="0" fontId="0" fillId="2" borderId="0" xfId="0" applyFill="1"/>
    <xf numFmtId="0" fontId="2" fillId="2" borderId="0" xfId="0" applyFont="1" applyFill="1"/>
    <xf numFmtId="14" fontId="4" fillId="2" borderId="1" xfId="0" applyNumberFormat="1" applyFont="1" applyFill="1" applyBorder="1" applyAlignment="1">
      <alignment horizontal="center"/>
    </xf>
    <xf numFmtId="0" fontId="5" fillId="2" borderId="0" xfId="0" applyFont="1" applyFill="1"/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0" fillId="5" borderId="0" xfId="0" applyFill="1"/>
    <xf numFmtId="0" fontId="4" fillId="2" borderId="2" xfId="0" applyFont="1" applyFill="1" applyBorder="1" applyProtection="1"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3" fillId="2" borderId="3" xfId="0" applyFont="1" applyFill="1" applyBorder="1" applyProtection="1"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Protection="1">
      <protection locked="0"/>
    </xf>
    <xf numFmtId="0" fontId="7" fillId="2" borderId="1" xfId="0" applyFont="1" applyFill="1" applyBorder="1"/>
    <xf numFmtId="0" fontId="7" fillId="2" borderId="2" xfId="0" applyFont="1" applyFill="1" applyBorder="1"/>
    <xf numFmtId="0" fontId="7" fillId="7" borderId="6" xfId="0" applyFont="1" applyFill="1" applyBorder="1"/>
    <xf numFmtId="0" fontId="7" fillId="7" borderId="7" xfId="0" applyFont="1" applyFill="1" applyBorder="1"/>
    <xf numFmtId="0" fontId="3" fillId="3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14" fontId="0" fillId="0" borderId="0" xfId="0" applyNumberFormat="1"/>
    <xf numFmtId="0" fontId="7" fillId="9" borderId="9" xfId="0" applyFont="1" applyFill="1" applyBorder="1"/>
    <xf numFmtId="0" fontId="7" fillId="9" borderId="10" xfId="0" applyFont="1" applyFill="1" applyBorder="1"/>
    <xf numFmtId="0" fontId="7" fillId="7" borderId="18" xfId="0" applyFont="1" applyFill="1" applyBorder="1"/>
    <xf numFmtId="0" fontId="6" fillId="2" borderId="0" xfId="0" applyFont="1" applyFill="1" applyAlignment="1">
      <alignment wrapText="1"/>
    </xf>
    <xf numFmtId="0" fontId="4" fillId="2" borderId="20" xfId="0" applyFont="1" applyFill="1" applyBorder="1" applyProtection="1">
      <protection locked="0"/>
    </xf>
    <xf numFmtId="0" fontId="0" fillId="0" borderId="0" xfId="0" applyFill="1" applyBorder="1"/>
    <xf numFmtId="0" fontId="6" fillId="2" borderId="0" xfId="0" applyFont="1" applyFill="1" applyAlignment="1">
      <alignment horizontal="left" wrapText="1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8" fillId="8" borderId="0" xfId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/>
    </xf>
    <xf numFmtId="0" fontId="0" fillId="0" borderId="0" xfId="0" applyBorder="1"/>
    <xf numFmtId="0" fontId="0" fillId="0" borderId="23" xfId="0" applyBorder="1"/>
    <xf numFmtId="0" fontId="3" fillId="2" borderId="14" xfId="0" applyFont="1" applyFill="1" applyBorder="1"/>
    <xf numFmtId="0" fontId="0" fillId="0" borderId="24" xfId="0" applyBorder="1"/>
    <xf numFmtId="0" fontId="3" fillId="3" borderId="14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10" borderId="0" xfId="0" applyFill="1"/>
    <xf numFmtId="0" fontId="0" fillId="10" borderId="24" xfId="0" applyFill="1" applyBorder="1"/>
    <xf numFmtId="0" fontId="0" fillId="10" borderId="0" xfId="0" applyFill="1" applyBorder="1"/>
    <xf numFmtId="0" fontId="0" fillId="10" borderId="23" xfId="0" applyFill="1" applyBorder="1"/>
    <xf numFmtId="0" fontId="3" fillId="4" borderId="30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5" fillId="3" borderId="20" xfId="0" applyFont="1" applyFill="1" applyBorder="1" applyAlignment="1" applyProtection="1">
      <alignment horizontal="center"/>
      <protection locked="0"/>
    </xf>
    <xf numFmtId="0" fontId="12" fillId="11" borderId="0" xfId="0" applyFont="1" applyFill="1" applyAlignment="1">
      <alignment vertical="top"/>
    </xf>
    <xf numFmtId="0" fontId="12" fillId="11" borderId="0" xfId="0" applyFont="1" applyFill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0" borderId="0" xfId="0"/>
    <xf numFmtId="0" fontId="3" fillId="4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3" fillId="2" borderId="1" xfId="0" applyFont="1" applyFill="1" applyBorder="1" applyProtection="1">
      <protection locked="0"/>
    </xf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0" fillId="2" borderId="0" xfId="0" applyFill="1" applyProtection="1"/>
    <xf numFmtId="0" fontId="0" fillId="0" borderId="0" xfId="0" applyProtection="1"/>
    <xf numFmtId="0" fontId="0" fillId="2" borderId="0" xfId="0" applyFill="1" applyAlignment="1" applyProtection="1">
      <alignment horizontal="center"/>
    </xf>
    <xf numFmtId="0" fontId="0" fillId="2" borderId="0" xfId="0" applyFill="1" applyAlignment="1" applyProtection="1">
      <alignment vertical="center"/>
    </xf>
    <xf numFmtId="0" fontId="2" fillId="2" borderId="0" xfId="0" applyFont="1" applyFill="1" applyProtection="1"/>
    <xf numFmtId="0" fontId="1" fillId="2" borderId="0" xfId="0" applyFont="1" applyFill="1" applyBorder="1" applyAlignment="1" applyProtection="1">
      <alignment horizontal="center" vertical="center" wrapText="1"/>
    </xf>
    <xf numFmtId="0" fontId="0" fillId="4" borderId="21" xfId="0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0" fillId="4" borderId="22" xfId="0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14" fontId="4" fillId="2" borderId="1" xfId="0" applyNumberFormat="1" applyFont="1" applyFill="1" applyBorder="1" applyAlignment="1" applyProtection="1">
      <alignment horizontal="center"/>
    </xf>
    <xf numFmtId="0" fontId="7" fillId="2" borderId="1" xfId="0" applyFont="1" applyFill="1" applyBorder="1" applyProtection="1"/>
    <xf numFmtId="0" fontId="7" fillId="2" borderId="2" xfId="0" applyFont="1" applyFill="1" applyBorder="1" applyProtection="1"/>
    <xf numFmtId="0" fontId="7" fillId="9" borderId="9" xfId="0" applyFont="1" applyFill="1" applyBorder="1" applyProtection="1"/>
    <xf numFmtId="0" fontId="6" fillId="2" borderId="0" xfId="0" applyFont="1" applyFill="1" applyAlignment="1" applyProtection="1">
      <alignment horizontal="left" wrapText="1"/>
    </xf>
    <xf numFmtId="0" fontId="7" fillId="7" borderId="6" xfId="0" applyFont="1" applyFill="1" applyBorder="1" applyProtection="1"/>
    <xf numFmtId="0" fontId="7" fillId="7" borderId="7" xfId="0" applyFont="1" applyFill="1" applyBorder="1" applyProtection="1"/>
    <xf numFmtId="0" fontId="7" fillId="7" borderId="18" xfId="0" applyFont="1" applyFill="1" applyBorder="1" applyProtection="1"/>
    <xf numFmtId="0" fontId="7" fillId="9" borderId="10" xfId="0" applyFont="1" applyFill="1" applyBorder="1" applyProtection="1"/>
    <xf numFmtId="0" fontId="6" fillId="2" borderId="0" xfId="0" applyFont="1" applyFill="1" applyAlignment="1" applyProtection="1">
      <alignment wrapText="1"/>
    </xf>
    <xf numFmtId="0" fontId="6" fillId="2" borderId="0" xfId="0" applyFont="1" applyFill="1" applyAlignment="1" applyProtection="1">
      <alignment horizontal="center" wrapText="1"/>
    </xf>
    <xf numFmtId="0" fontId="12" fillId="11" borderId="0" xfId="0" applyFont="1" applyFill="1" applyAlignment="1" applyProtection="1">
      <alignment vertical="top"/>
    </xf>
    <xf numFmtId="0" fontId="12" fillId="11" borderId="0" xfId="0" applyFont="1" applyFill="1" applyProtection="1"/>
    <xf numFmtId="0" fontId="0" fillId="0" borderId="0" xfId="0" applyAlignment="1" applyProtection="1">
      <alignment vertical="center"/>
    </xf>
    <xf numFmtId="0" fontId="4" fillId="0" borderId="2" xfId="0" applyFont="1" applyFill="1" applyBorder="1" applyProtection="1">
      <protection locked="0"/>
    </xf>
    <xf numFmtId="14" fontId="0" fillId="0" borderId="0" xfId="0" applyNumberFormat="1" applyProtection="1"/>
    <xf numFmtId="0" fontId="8" fillId="8" borderId="0" xfId="1" applyFont="1" applyBorder="1" applyAlignment="1" applyProtection="1">
      <alignment horizontal="center" vertical="center"/>
    </xf>
    <xf numFmtId="0" fontId="5" fillId="2" borderId="0" xfId="0" applyFont="1" applyFill="1" applyProtection="1"/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center"/>
    </xf>
    <xf numFmtId="0" fontId="0" fillId="0" borderId="0" xfId="0"/>
    <xf numFmtId="0" fontId="3" fillId="4" borderId="1" xfId="0" applyFont="1" applyFill="1" applyBorder="1" applyAlignment="1" applyProtection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20" xfId="0" applyFont="1" applyFill="1" applyBorder="1" applyAlignment="1" applyProtection="1">
      <alignment horizontal="center"/>
      <protection locked="0"/>
    </xf>
    <xf numFmtId="0" fontId="3" fillId="4" borderId="34" xfId="0" applyFont="1" applyFill="1" applyBorder="1" applyAlignment="1">
      <alignment horizontal="center"/>
    </xf>
    <xf numFmtId="0" fontId="3" fillId="4" borderId="36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0" fontId="0" fillId="0" borderId="0" xfId="0"/>
    <xf numFmtId="0" fontId="3" fillId="4" borderId="1" xfId="0" applyFont="1" applyFill="1" applyBorder="1" applyAlignment="1" applyProtection="1">
      <alignment horizontal="center"/>
    </xf>
    <xf numFmtId="0" fontId="0" fillId="0" borderId="0" xfId="0"/>
    <xf numFmtId="0" fontId="5" fillId="0" borderId="30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/>
    <xf numFmtId="0" fontId="5" fillId="0" borderId="1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</xf>
    <xf numFmtId="0" fontId="3" fillId="0" borderId="15" xfId="0" applyFont="1" applyFill="1" applyBorder="1" applyAlignment="1" applyProtection="1">
      <alignment horizontal="center"/>
    </xf>
    <xf numFmtId="0" fontId="4" fillId="2" borderId="0" xfId="0" applyFont="1" applyFill="1" applyBorder="1" applyProtection="1">
      <protection locked="0"/>
    </xf>
    <xf numFmtId="0" fontId="0" fillId="0" borderId="0" xfId="0" applyBorder="1" applyAlignment="1" applyProtection="1">
      <alignment horizontal="left" wrapText="1"/>
      <protection locked="0"/>
    </xf>
    <xf numFmtId="0" fontId="3" fillId="2" borderId="0" xfId="0" applyFont="1" applyFill="1" applyBorder="1" applyProtection="1">
      <protection locked="0"/>
    </xf>
    <xf numFmtId="14" fontId="4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7" fillId="2" borderId="37" xfId="0" applyFont="1" applyFill="1" applyBorder="1"/>
    <xf numFmtId="0" fontId="7" fillId="2" borderId="34" xfId="0" applyFont="1" applyFill="1" applyBorder="1"/>
    <xf numFmtId="0" fontId="7" fillId="2" borderId="36" xfId="0" applyFont="1" applyFill="1" applyBorder="1"/>
    <xf numFmtId="0" fontId="7" fillId="9" borderId="38" xfId="0" applyFont="1" applyFill="1" applyBorder="1"/>
    <xf numFmtId="0" fontId="3" fillId="4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0" fillId="0" borderId="0" xfId="0"/>
    <xf numFmtId="0" fontId="3" fillId="4" borderId="3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5" fillId="0" borderId="15" xfId="0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0" fillId="0" borderId="0" xfId="0"/>
    <xf numFmtId="0" fontId="0" fillId="0" borderId="0" xfId="0"/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" xfId="0" applyFont="1" applyFill="1" applyBorder="1"/>
    <xf numFmtId="0" fontId="5" fillId="3" borderId="1" xfId="0" applyFont="1" applyFill="1" applyBorder="1" applyProtection="1">
      <protection locked="0"/>
    </xf>
    <xf numFmtId="0" fontId="3" fillId="0" borderId="30" xfId="0" applyFont="1" applyFill="1" applyBorder="1"/>
    <xf numFmtId="0" fontId="5" fillId="0" borderId="30" xfId="0" applyFont="1" applyFill="1" applyBorder="1" applyProtection="1">
      <protection locked="0"/>
    </xf>
    <xf numFmtId="0" fontId="3" fillId="0" borderId="14" xfId="0" applyFont="1" applyFill="1" applyBorder="1" applyAlignment="1" applyProtection="1">
      <alignment horizontal="center"/>
    </xf>
    <xf numFmtId="0" fontId="5" fillId="0" borderId="14" xfId="0" applyFont="1" applyFill="1" applyBorder="1" applyAlignment="1" applyProtection="1">
      <alignment horizontal="center"/>
      <protection locked="0"/>
    </xf>
    <xf numFmtId="0" fontId="3" fillId="3" borderId="15" xfId="0" applyFont="1" applyFill="1" applyBorder="1" applyAlignment="1" applyProtection="1">
      <alignment horizontal="center"/>
    </xf>
    <xf numFmtId="0" fontId="0" fillId="3" borderId="15" xfId="0" applyFill="1" applyBorder="1" applyProtection="1">
      <protection locked="0"/>
    </xf>
    <xf numFmtId="0" fontId="3" fillId="0" borderId="20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0" fillId="3" borderId="30" xfId="0" applyFill="1" applyBorder="1" applyProtection="1">
      <protection locked="0"/>
    </xf>
    <xf numFmtId="0" fontId="3" fillId="0" borderId="20" xfId="0" applyFon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3" fillId="0" borderId="40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26" xfId="0" applyFont="1" applyBorder="1" applyAlignment="1">
      <alignment horizontal="left" vertical="center" wrapText="1"/>
    </xf>
    <xf numFmtId="0" fontId="13" fillId="0" borderId="42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1" fillId="11" borderId="0" xfId="0" applyFont="1" applyFill="1" applyAlignment="1">
      <alignment horizontal="left" wrapText="1"/>
    </xf>
    <xf numFmtId="0" fontId="0" fillId="0" borderId="0" xfId="0"/>
    <xf numFmtId="0" fontId="3" fillId="6" borderId="2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8" fillId="8" borderId="27" xfId="1" applyFont="1" applyBorder="1" applyAlignment="1">
      <alignment horizontal="center" vertical="center" wrapText="1"/>
    </xf>
    <xf numFmtId="0" fontId="8" fillId="8" borderId="28" xfId="1" applyFont="1" applyBorder="1" applyAlignment="1">
      <alignment horizontal="center" vertical="center" wrapText="1"/>
    </xf>
    <xf numFmtId="0" fontId="8" fillId="8" borderId="29" xfId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8" fillId="8" borderId="35" xfId="1" applyFont="1" applyBorder="1" applyAlignment="1">
      <alignment horizontal="center" vertical="center"/>
    </xf>
    <xf numFmtId="0" fontId="8" fillId="8" borderId="19" xfId="1" applyFont="1" applyBorder="1" applyAlignment="1">
      <alignment horizontal="center" vertical="center"/>
    </xf>
    <xf numFmtId="0" fontId="3" fillId="4" borderId="26" xfId="0" applyFont="1" applyFill="1" applyBorder="1" applyAlignment="1">
      <alignment horizontal="center"/>
    </xf>
    <xf numFmtId="0" fontId="8" fillId="8" borderId="27" xfId="1" applyFont="1" applyBorder="1" applyAlignment="1">
      <alignment horizontal="center" vertical="center"/>
    </xf>
    <xf numFmtId="0" fontId="8" fillId="8" borderId="28" xfId="1" applyFont="1" applyBorder="1" applyAlignment="1">
      <alignment horizontal="center" vertical="center"/>
    </xf>
    <xf numFmtId="0" fontId="8" fillId="8" borderId="29" xfId="1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13" fillId="0" borderId="44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left" vertical="center" wrapText="1"/>
    </xf>
    <xf numFmtId="0" fontId="13" fillId="0" borderId="45" xfId="0" applyFont="1" applyBorder="1" applyAlignment="1">
      <alignment horizontal="left" vertical="center" wrapText="1"/>
    </xf>
    <xf numFmtId="0" fontId="8" fillId="8" borderId="35" xfId="1" applyFont="1" applyBorder="1" applyAlignment="1">
      <alignment horizontal="center" vertical="center" wrapText="1"/>
    </xf>
    <xf numFmtId="0" fontId="8" fillId="8" borderId="19" xfId="1" applyFont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13" fillId="0" borderId="46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9" borderId="8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/>
    </xf>
    <xf numFmtId="0" fontId="3" fillId="4" borderId="2" xfId="0" applyFont="1" applyFill="1" applyBorder="1" applyAlignment="1" applyProtection="1">
      <alignment horizontal="center"/>
    </xf>
    <xf numFmtId="0" fontId="3" fillId="6" borderId="5" xfId="0" applyFont="1" applyFill="1" applyBorder="1" applyAlignment="1" applyProtection="1">
      <alignment horizontal="center" vertical="center"/>
    </xf>
    <xf numFmtId="0" fontId="3" fillId="6" borderId="4" xfId="0" applyFont="1" applyFill="1" applyBorder="1" applyAlignment="1" applyProtection="1">
      <alignment horizontal="center" vertical="center"/>
    </xf>
    <xf numFmtId="0" fontId="3" fillId="6" borderId="16" xfId="0" applyFont="1" applyFill="1" applyBorder="1" applyAlignment="1" applyProtection="1">
      <alignment horizontal="center" vertical="center"/>
    </xf>
    <xf numFmtId="0" fontId="3" fillId="6" borderId="17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center"/>
    </xf>
    <xf numFmtId="0" fontId="3" fillId="4" borderId="1" xfId="0" applyFont="1" applyFill="1" applyBorder="1" applyAlignment="1" applyProtection="1">
      <alignment horizontal="center" vertical="center"/>
    </xf>
    <xf numFmtId="0" fontId="3" fillId="4" borderId="5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/>
    </xf>
    <xf numFmtId="0" fontId="3" fillId="4" borderId="3" xfId="0" applyFont="1" applyFill="1" applyBorder="1" applyAlignment="1" applyProtection="1">
      <alignment horizontal="center"/>
    </xf>
    <xf numFmtId="0" fontId="8" fillId="8" borderId="11" xfId="1" applyFont="1" applyBorder="1" applyAlignment="1" applyProtection="1">
      <alignment horizontal="center" vertical="center"/>
    </xf>
    <xf numFmtId="0" fontId="8" fillId="8" borderId="12" xfId="1" applyFont="1" applyBorder="1" applyAlignment="1" applyProtection="1">
      <alignment horizontal="center" vertical="center"/>
    </xf>
    <xf numFmtId="0" fontId="8" fillId="8" borderId="13" xfId="1" applyFont="1" applyBorder="1" applyAlignment="1" applyProtection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</xf>
    <xf numFmtId="0" fontId="3" fillId="6" borderId="2" xfId="0" applyFont="1" applyFill="1" applyBorder="1" applyAlignment="1" applyProtection="1">
      <alignment horizontal="center" vertical="center"/>
    </xf>
    <xf numFmtId="0" fontId="8" fillId="8" borderId="11" xfId="1" applyFont="1" applyBorder="1" applyAlignment="1" applyProtection="1">
      <alignment horizontal="center" vertical="center" wrapText="1"/>
    </xf>
    <xf numFmtId="0" fontId="8" fillId="8" borderId="12" xfId="1" applyFont="1" applyBorder="1" applyAlignment="1" applyProtection="1">
      <alignment horizontal="center" vertical="center" wrapText="1"/>
    </xf>
    <xf numFmtId="0" fontId="8" fillId="8" borderId="13" xfId="1" applyFont="1" applyBorder="1" applyAlignment="1" applyProtection="1">
      <alignment horizontal="center" vertical="center" wrapText="1"/>
    </xf>
    <xf numFmtId="0" fontId="8" fillId="8" borderId="19" xfId="1" applyFont="1" applyBorder="1" applyAlignment="1" applyProtection="1">
      <alignment horizontal="center" vertical="center"/>
    </xf>
    <xf numFmtId="0" fontId="8" fillId="8" borderId="31" xfId="1" applyFont="1" applyBorder="1" applyAlignment="1" applyProtection="1">
      <alignment horizontal="center" vertical="center"/>
    </xf>
    <xf numFmtId="0" fontId="8" fillId="8" borderId="32" xfId="1" applyFont="1" applyBorder="1" applyAlignment="1" applyProtection="1">
      <alignment horizontal="center" vertical="center"/>
    </xf>
    <xf numFmtId="0" fontId="8" fillId="8" borderId="33" xfId="1" applyFont="1" applyBorder="1" applyAlignment="1" applyProtection="1">
      <alignment horizontal="center" vertical="center"/>
    </xf>
    <xf numFmtId="0" fontId="0" fillId="10" borderId="24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0" xfId="0" applyFill="1" applyAlignment="1">
      <alignment horizontal="center"/>
    </xf>
  </cellXfs>
  <cellStyles count="2">
    <cellStyle name="Énfasis1" xfId="1" builtinId="29"/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243417</xdr:colOff>
      <xdr:row>1</xdr:row>
      <xdr:rowOff>37904</xdr:rowOff>
    </xdr:from>
    <xdr:to>
      <xdr:col>0</xdr:col>
      <xdr:colOff>867833</xdr:colOff>
      <xdr:row>3</xdr:row>
      <xdr:rowOff>227344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417" y="238987"/>
          <a:ext cx="624416" cy="67627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275170</xdr:colOff>
      <xdr:row>1</xdr:row>
      <xdr:rowOff>31748</xdr:rowOff>
    </xdr:from>
    <xdr:to>
      <xdr:col>0</xdr:col>
      <xdr:colOff>899586</xdr:colOff>
      <xdr:row>3</xdr:row>
      <xdr:rowOff>221188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170" y="232831"/>
          <a:ext cx="624416" cy="67627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240742</xdr:colOff>
      <xdr:row>1</xdr:row>
      <xdr:rowOff>20934</xdr:rowOff>
    </xdr:from>
    <xdr:to>
      <xdr:col>0</xdr:col>
      <xdr:colOff>865158</xdr:colOff>
      <xdr:row>3</xdr:row>
      <xdr:rowOff>215725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742" y="219808"/>
          <a:ext cx="624416" cy="67627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287965</xdr:colOff>
      <xdr:row>1</xdr:row>
      <xdr:rowOff>33228</xdr:rowOff>
    </xdr:from>
    <xdr:to>
      <xdr:col>0</xdr:col>
      <xdr:colOff>912381</xdr:colOff>
      <xdr:row>3</xdr:row>
      <xdr:rowOff>222176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965" y="232588"/>
          <a:ext cx="624416" cy="6762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264583</xdr:colOff>
      <xdr:row>1</xdr:row>
      <xdr:rowOff>31750</xdr:rowOff>
    </xdr:from>
    <xdr:to>
      <xdr:col>0</xdr:col>
      <xdr:colOff>888999</xdr:colOff>
      <xdr:row>3</xdr:row>
      <xdr:rowOff>221190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83" y="232833"/>
          <a:ext cx="624416" cy="6762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204108</xdr:colOff>
      <xdr:row>1</xdr:row>
      <xdr:rowOff>11339</xdr:rowOff>
    </xdr:from>
    <xdr:to>
      <xdr:col>0</xdr:col>
      <xdr:colOff>828524</xdr:colOff>
      <xdr:row>3</xdr:row>
      <xdr:rowOff>211363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108" y="260803"/>
          <a:ext cx="624416" cy="6762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294822</xdr:colOff>
      <xdr:row>1</xdr:row>
      <xdr:rowOff>22680</xdr:rowOff>
    </xdr:from>
    <xdr:to>
      <xdr:col>0</xdr:col>
      <xdr:colOff>919238</xdr:colOff>
      <xdr:row>3</xdr:row>
      <xdr:rowOff>222704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822" y="226787"/>
          <a:ext cx="624416" cy="6762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265816</xdr:colOff>
      <xdr:row>1</xdr:row>
      <xdr:rowOff>33226</xdr:rowOff>
    </xdr:from>
    <xdr:to>
      <xdr:col>0</xdr:col>
      <xdr:colOff>890232</xdr:colOff>
      <xdr:row>3</xdr:row>
      <xdr:rowOff>222174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816" y="232586"/>
          <a:ext cx="624416" cy="6762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267556</xdr:colOff>
      <xdr:row>1</xdr:row>
      <xdr:rowOff>10703</xdr:rowOff>
    </xdr:from>
    <xdr:to>
      <xdr:col>0</xdr:col>
      <xdr:colOff>891972</xdr:colOff>
      <xdr:row>3</xdr:row>
      <xdr:rowOff>216078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556" y="214046"/>
          <a:ext cx="624416" cy="6762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232833</xdr:colOff>
      <xdr:row>1</xdr:row>
      <xdr:rowOff>31748</xdr:rowOff>
    </xdr:from>
    <xdr:to>
      <xdr:col>0</xdr:col>
      <xdr:colOff>857249</xdr:colOff>
      <xdr:row>3</xdr:row>
      <xdr:rowOff>221188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833" y="232831"/>
          <a:ext cx="624416" cy="6762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251209</xdr:colOff>
      <xdr:row>1</xdr:row>
      <xdr:rowOff>20933</xdr:rowOff>
    </xdr:from>
    <xdr:to>
      <xdr:col>0</xdr:col>
      <xdr:colOff>875625</xdr:colOff>
      <xdr:row>3</xdr:row>
      <xdr:rowOff>215724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209" y="219807"/>
          <a:ext cx="624416" cy="6762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227302</xdr:colOff>
      <xdr:row>1</xdr:row>
      <xdr:rowOff>21646</xdr:rowOff>
    </xdr:from>
    <xdr:to>
      <xdr:col>0</xdr:col>
      <xdr:colOff>851718</xdr:colOff>
      <xdr:row>3</xdr:row>
      <xdr:rowOff>221670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302" y="216476"/>
          <a:ext cx="624416" cy="676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AY55"/>
  <sheetViews>
    <sheetView zoomScale="90" zoomScaleNormal="90" workbookViewId="0">
      <selection activeCell="E12" sqref="E12"/>
    </sheetView>
  </sheetViews>
  <sheetFormatPr baseColWidth="10" defaultRowHeight="15" x14ac:dyDescent="0.25"/>
  <cols>
    <col min="1" max="1" width="18.140625" style="1" customWidth="1"/>
    <col min="2" max="2" width="13.140625" style="1" customWidth="1"/>
    <col min="3" max="3" width="12.28515625" style="1" customWidth="1"/>
    <col min="4" max="4" width="19.28515625" style="1" customWidth="1"/>
    <col min="5" max="5" width="17.28515625" style="1" bestFit="1" customWidth="1"/>
    <col min="6" max="6" width="3.85546875" style="1" customWidth="1"/>
    <col min="7" max="7" width="5.85546875" style="1" customWidth="1"/>
    <col min="8" max="8" width="7" style="1" customWidth="1"/>
    <col min="9" max="9" width="4.7109375" style="1" customWidth="1"/>
    <col min="10" max="10" width="5.85546875" style="1" customWidth="1"/>
    <col min="11" max="11" width="6" style="1" customWidth="1"/>
    <col min="12" max="19" width="2.7109375" style="7" customWidth="1"/>
    <col min="20" max="20" width="2.7109375" style="8" customWidth="1"/>
    <col min="21" max="21" width="2.7109375" style="7" customWidth="1"/>
    <col min="22" max="41" width="2.7109375" style="8" customWidth="1"/>
    <col min="42" max="42" width="3" style="1" customWidth="1"/>
    <col min="43" max="43" width="11.85546875" style="1" customWidth="1"/>
    <col min="44" max="44" width="11.85546875" style="1" hidden="1" customWidth="1"/>
    <col min="45" max="51" width="11.42578125" style="1" hidden="1" customWidth="1"/>
    <col min="52" max="52" width="11.42578125" style="1" customWidth="1"/>
    <col min="53" max="16384" width="11.42578125" style="1"/>
  </cols>
  <sheetData>
    <row r="1" spans="1:50" ht="15.75" thickBot="1" x14ac:dyDescent="0.3">
      <c r="A1" s="2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</row>
    <row r="2" spans="1:50" ht="18.75" customHeight="1" x14ac:dyDescent="0.25">
      <c r="A2" s="170"/>
      <c r="B2" s="172" t="s">
        <v>107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3" t="s">
        <v>113</v>
      </c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4"/>
    </row>
    <row r="3" spans="1:50" ht="18.75" customHeight="1" x14ac:dyDescent="0.25">
      <c r="A3" s="171"/>
      <c r="B3" s="175" t="s">
        <v>108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6" t="s">
        <v>109</v>
      </c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8"/>
    </row>
    <row r="4" spans="1:50" ht="18.75" customHeight="1" thickBot="1" x14ac:dyDescent="0.3">
      <c r="A4" s="171"/>
      <c r="B4" s="175" t="s">
        <v>110</v>
      </c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9" t="s">
        <v>111</v>
      </c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80"/>
    </row>
    <row r="5" spans="1:50" ht="18.75" customHeight="1" thickTop="1" thickBot="1" x14ac:dyDescent="0.3">
      <c r="A5" s="2"/>
      <c r="B5" s="3"/>
      <c r="C5" s="3"/>
      <c r="D5" s="3"/>
      <c r="E5" s="9"/>
      <c r="F5" s="9"/>
      <c r="G5" s="9"/>
      <c r="H5" s="9"/>
      <c r="I5" s="9"/>
      <c r="J5" s="9"/>
      <c r="K5" s="9"/>
      <c r="L5" s="186" t="s">
        <v>34</v>
      </c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8"/>
    </row>
    <row r="6" spans="1:50" ht="15" customHeight="1" thickTop="1" x14ac:dyDescent="0.25">
      <c r="A6" s="49" t="s">
        <v>21</v>
      </c>
      <c r="B6" s="191" t="s">
        <v>0</v>
      </c>
      <c r="C6" s="194" t="s">
        <v>19</v>
      </c>
      <c r="D6" s="191" t="s">
        <v>23</v>
      </c>
      <c r="E6" s="191" t="s">
        <v>10</v>
      </c>
      <c r="F6" s="192" t="s">
        <v>1</v>
      </c>
      <c r="G6" s="192"/>
      <c r="H6" s="192"/>
      <c r="I6" s="192"/>
      <c r="J6" s="192"/>
      <c r="K6" s="193"/>
      <c r="L6" s="137" t="s">
        <v>7</v>
      </c>
      <c r="M6" s="137" t="s">
        <v>2</v>
      </c>
      <c r="N6" s="137" t="s">
        <v>3</v>
      </c>
      <c r="O6" s="137" t="s">
        <v>4</v>
      </c>
      <c r="P6" s="137" t="s">
        <v>5</v>
      </c>
      <c r="Q6" s="137" t="s">
        <v>5</v>
      </c>
      <c r="R6" s="137" t="s">
        <v>6</v>
      </c>
      <c r="S6" s="137" t="s">
        <v>7</v>
      </c>
      <c r="T6" s="137" t="s">
        <v>2</v>
      </c>
      <c r="U6" s="137" t="s">
        <v>3</v>
      </c>
      <c r="V6" s="137" t="s">
        <v>4</v>
      </c>
      <c r="W6" s="137" t="s">
        <v>5</v>
      </c>
      <c r="X6" s="137" t="s">
        <v>5</v>
      </c>
      <c r="Y6" s="137" t="s">
        <v>6</v>
      </c>
      <c r="Z6" s="137" t="s">
        <v>7</v>
      </c>
      <c r="AA6" s="137" t="s">
        <v>2</v>
      </c>
      <c r="AB6" s="137" t="s">
        <v>3</v>
      </c>
      <c r="AC6" s="137" t="s">
        <v>4</v>
      </c>
      <c r="AD6" s="153" t="s">
        <v>5</v>
      </c>
      <c r="AE6" s="153" t="s">
        <v>5</v>
      </c>
      <c r="AF6" s="153" t="s">
        <v>6</v>
      </c>
      <c r="AG6" s="153" t="s">
        <v>7</v>
      </c>
      <c r="AH6" s="153" t="s">
        <v>2</v>
      </c>
      <c r="AI6" s="153" t="s">
        <v>3</v>
      </c>
      <c r="AJ6" s="153" t="s">
        <v>4</v>
      </c>
      <c r="AK6" s="153" t="s">
        <v>5</v>
      </c>
      <c r="AL6" s="153" t="s">
        <v>5</v>
      </c>
      <c r="AM6" s="145" t="s">
        <v>6</v>
      </c>
      <c r="AN6" s="145" t="s">
        <v>7</v>
      </c>
      <c r="AO6" s="155" t="s">
        <v>2</v>
      </c>
      <c r="AP6" s="155" t="s">
        <v>3</v>
      </c>
      <c r="AR6" s="189" t="s">
        <v>13</v>
      </c>
      <c r="AS6" s="189" t="s">
        <v>14</v>
      </c>
      <c r="AT6" s="189" t="s">
        <v>15</v>
      </c>
      <c r="AU6" s="189" t="s">
        <v>16</v>
      </c>
      <c r="AV6" s="189" t="s">
        <v>17</v>
      </c>
      <c r="AW6" s="183" t="s">
        <v>18</v>
      </c>
      <c r="AX6" s="184" t="s">
        <v>31</v>
      </c>
    </row>
    <row r="7" spans="1:50" x14ac:dyDescent="0.25">
      <c r="A7" s="50" t="s">
        <v>22</v>
      </c>
      <c r="B7" s="191"/>
      <c r="C7" s="195"/>
      <c r="D7" s="191"/>
      <c r="E7" s="191"/>
      <c r="F7" s="192" t="s">
        <v>8</v>
      </c>
      <c r="G7" s="192"/>
      <c r="H7" s="192"/>
      <c r="I7" s="192" t="s">
        <v>9</v>
      </c>
      <c r="J7" s="192"/>
      <c r="K7" s="193"/>
      <c r="L7" s="59">
        <v>1</v>
      </c>
      <c r="M7" s="6">
        <v>2</v>
      </c>
      <c r="N7" s="6">
        <v>3</v>
      </c>
      <c r="O7" s="110">
        <v>4</v>
      </c>
      <c r="P7" s="110">
        <v>5</v>
      </c>
      <c r="Q7" s="110">
        <v>6</v>
      </c>
      <c r="R7" s="110">
        <v>7</v>
      </c>
      <c r="S7" s="110">
        <v>8</v>
      </c>
      <c r="T7" s="6">
        <v>9</v>
      </c>
      <c r="U7" s="6">
        <v>10</v>
      </c>
      <c r="V7" s="6">
        <v>11</v>
      </c>
      <c r="W7" s="110">
        <v>12</v>
      </c>
      <c r="X7" s="110">
        <v>13</v>
      </c>
      <c r="Y7" s="110">
        <v>14</v>
      </c>
      <c r="Z7" s="110">
        <v>15</v>
      </c>
      <c r="AA7" s="6">
        <v>16</v>
      </c>
      <c r="AB7" s="6">
        <v>17</v>
      </c>
      <c r="AC7" s="110">
        <v>18</v>
      </c>
      <c r="AD7" s="110">
        <v>19</v>
      </c>
      <c r="AE7" s="110">
        <v>20</v>
      </c>
      <c r="AF7" s="110">
        <v>21</v>
      </c>
      <c r="AG7" s="110">
        <v>22</v>
      </c>
      <c r="AH7" s="6">
        <v>23</v>
      </c>
      <c r="AI7" s="6">
        <v>24</v>
      </c>
      <c r="AJ7" s="110">
        <v>25</v>
      </c>
      <c r="AK7" s="110">
        <v>26</v>
      </c>
      <c r="AL7" s="110">
        <v>27</v>
      </c>
      <c r="AM7" s="110">
        <v>28</v>
      </c>
      <c r="AN7" s="47">
        <v>29</v>
      </c>
      <c r="AO7" s="6">
        <v>30</v>
      </c>
      <c r="AP7" s="157">
        <v>31</v>
      </c>
      <c r="AR7" s="189"/>
      <c r="AS7" s="189"/>
      <c r="AT7" s="189"/>
      <c r="AU7" s="189"/>
      <c r="AV7" s="189"/>
      <c r="AW7" s="183"/>
      <c r="AX7" s="185"/>
    </row>
    <row r="8" spans="1:50" ht="15.75" x14ac:dyDescent="0.25">
      <c r="A8" s="32"/>
      <c r="B8" s="13"/>
      <c r="C8" s="13"/>
      <c r="D8" s="13"/>
      <c r="E8" s="14"/>
      <c r="F8" s="15"/>
      <c r="G8" s="138" t="s">
        <v>11</v>
      </c>
      <c r="H8" s="17">
        <v>2021</v>
      </c>
      <c r="I8" s="17"/>
      <c r="J8" s="4" t="s">
        <v>11</v>
      </c>
      <c r="K8" s="17">
        <v>2021</v>
      </c>
      <c r="L8" s="60"/>
      <c r="M8" s="18"/>
      <c r="N8" s="18"/>
      <c r="O8" s="111"/>
      <c r="P8" s="111"/>
      <c r="Q8" s="111"/>
      <c r="R8" s="111"/>
      <c r="S8" s="111"/>
      <c r="T8" s="18"/>
      <c r="U8" s="18"/>
      <c r="V8" s="18"/>
      <c r="W8" s="111"/>
      <c r="X8" s="111"/>
      <c r="Y8" s="111"/>
      <c r="Z8" s="111"/>
      <c r="AA8" s="18"/>
      <c r="AB8" s="18"/>
      <c r="AC8" s="111"/>
      <c r="AD8" s="111"/>
      <c r="AE8" s="111"/>
      <c r="AF8" s="111"/>
      <c r="AG8" s="111"/>
      <c r="AH8" s="18"/>
      <c r="AI8" s="18"/>
      <c r="AJ8" s="111"/>
      <c r="AK8" s="111"/>
      <c r="AL8" s="111"/>
      <c r="AM8" s="111"/>
      <c r="AN8" s="19"/>
      <c r="AO8" s="18"/>
      <c r="AP8" s="168"/>
      <c r="AR8" s="21">
        <f>IF(C8&lt;&gt;"Estudiante",IF(NOT(ISBLANK(I8)),VLOOKUP(I8,Datosbasicos!$E$2:$G$32,3,FALSE),0),0)</f>
        <v>0</v>
      </c>
      <c r="AS8" s="21">
        <f>IF(C8&lt;&gt;"Estudiante",IF(NOT(ISBLANK(I8)),VLOOKUP(I8,Datosbasicos!$E$2:$G$32,3,FALSE),0),0)</f>
        <v>0</v>
      </c>
      <c r="AT8" s="21">
        <f xml:space="preserve"> COUNTIFS(L8:AP8,"X")</f>
        <v>0</v>
      </c>
      <c r="AU8" s="21">
        <f t="shared" ref="AU8:AU40" si="0">IF(A8="Hosp. San josé", COUNTIFS(L8:AP8,"X"),0)</f>
        <v>0</v>
      </c>
      <c r="AV8" s="21">
        <f>COUNTIF(L8,"=X")+COUNTIFS(N8:O8,"=X")+COUNTIFS(U8:W8,"=X")+COUNTIFS(AB8:AC8,"=X")+COUNTIFS(AI8:AJ8,"=X")+COUNTIFS(AP8,"=X")</f>
        <v>0</v>
      </c>
      <c r="AW8" s="22">
        <f>COUNTIF(L8,"=X")+COUNTIFS(O8:Q8,"=X")+COUNTIFS(V8:W8,"=X")+COUNTIFS(AC8:AD8,"=X")+COUNTIFS(AJ8:AK8,"=X")</f>
        <v>0</v>
      </c>
      <c r="AX8" s="28">
        <f>SUM(AR8:AW8)</f>
        <v>0</v>
      </c>
    </row>
    <row r="9" spans="1:50" ht="15.75" x14ac:dyDescent="0.25">
      <c r="A9" s="32"/>
      <c r="B9" s="13"/>
      <c r="C9" s="13"/>
      <c r="D9" s="13"/>
      <c r="E9" s="16"/>
      <c r="F9" s="15"/>
      <c r="G9" s="138" t="s">
        <v>11</v>
      </c>
      <c r="H9" s="17">
        <v>2021</v>
      </c>
      <c r="I9" s="17"/>
      <c r="J9" s="4" t="s">
        <v>11</v>
      </c>
      <c r="K9" s="17">
        <v>2021</v>
      </c>
      <c r="L9" s="60"/>
      <c r="M9" s="18"/>
      <c r="N9" s="18"/>
      <c r="O9" s="111"/>
      <c r="P9" s="111"/>
      <c r="Q9" s="111"/>
      <c r="R9" s="111"/>
      <c r="S9" s="111"/>
      <c r="T9" s="18"/>
      <c r="U9" s="18"/>
      <c r="V9" s="18"/>
      <c r="W9" s="111"/>
      <c r="X9" s="111"/>
      <c r="Y9" s="111"/>
      <c r="Z9" s="111"/>
      <c r="AA9" s="18"/>
      <c r="AB9" s="18"/>
      <c r="AC9" s="111"/>
      <c r="AD9" s="111"/>
      <c r="AE9" s="111"/>
      <c r="AF9" s="111"/>
      <c r="AG9" s="111"/>
      <c r="AH9" s="18"/>
      <c r="AI9" s="18"/>
      <c r="AJ9" s="111"/>
      <c r="AK9" s="111"/>
      <c r="AL9" s="111"/>
      <c r="AM9" s="111"/>
      <c r="AN9" s="19"/>
      <c r="AO9" s="18"/>
      <c r="AP9" s="168"/>
      <c r="AR9" s="21">
        <f>IF(C9&lt;&gt;"Estudiante",IF(NOT(ISBLANK(I9)),VLOOKUP(I9,Datosbasicos!$E$2:$G$32,3,FALSE),0),0)</f>
        <v>0</v>
      </c>
      <c r="AS9" s="21">
        <f>IF(C9&lt;&gt;"Estudiante",IF(NOT(ISBLANK(I9)),VLOOKUP(I9,Datosbasicos!$E$2:$G$32,3,FALSE),0),0)</f>
        <v>0</v>
      </c>
      <c r="AT9" s="21">
        <f t="shared" ref="AT9:AT40" si="1" xml:space="preserve"> COUNTIFS(L9:AP9,"X")</f>
        <v>0</v>
      </c>
      <c r="AU9" s="21">
        <f t="shared" si="0"/>
        <v>0</v>
      </c>
      <c r="AV9" s="21">
        <f t="shared" ref="AV9:AV40" si="2">COUNTIF(L9,"=X")+COUNTIFS(N9:O9,"=X")+COUNTIFS(U9:W9,"=X")+COUNTIFS(AB9:AC9,"=X")+COUNTIFS(AI9:AJ9,"=X")+COUNTIFS(AP9,"=X")</f>
        <v>0</v>
      </c>
      <c r="AW9" s="22">
        <f t="shared" ref="AW9:AW40" si="3">COUNTIF(L9,"=X")+COUNTIFS(O9:Q9,"=X")+COUNTIFS(V9:W9,"=X")+COUNTIFS(AC9:AD9,"=X")+COUNTIFS(AJ9:AK9,"=X")</f>
        <v>0</v>
      </c>
      <c r="AX9" s="28">
        <f t="shared" ref="AX9:AX39" si="4">SUM(AR9:AW9)</f>
        <v>0</v>
      </c>
    </row>
    <row r="10" spans="1:50" ht="15.75" x14ac:dyDescent="0.25">
      <c r="A10" s="32"/>
      <c r="B10" s="13"/>
      <c r="C10" s="13"/>
      <c r="D10" s="13"/>
      <c r="E10" s="16" t="s">
        <v>30</v>
      </c>
      <c r="F10" s="15"/>
      <c r="G10" s="138" t="s">
        <v>11</v>
      </c>
      <c r="H10" s="17">
        <v>2021</v>
      </c>
      <c r="I10" s="17"/>
      <c r="J10" s="4" t="s">
        <v>11</v>
      </c>
      <c r="K10" s="17">
        <v>2021</v>
      </c>
      <c r="L10" s="60"/>
      <c r="M10" s="18"/>
      <c r="N10" s="18"/>
      <c r="O10" s="111"/>
      <c r="P10" s="111"/>
      <c r="Q10" s="111"/>
      <c r="R10" s="111"/>
      <c r="S10" s="111"/>
      <c r="T10" s="18"/>
      <c r="U10" s="18"/>
      <c r="V10" s="18"/>
      <c r="W10" s="111"/>
      <c r="X10" s="111"/>
      <c r="Y10" s="111"/>
      <c r="Z10" s="111"/>
      <c r="AA10" s="18"/>
      <c r="AB10" s="18"/>
      <c r="AC10" s="111"/>
      <c r="AD10" s="111"/>
      <c r="AE10" s="111"/>
      <c r="AF10" s="111"/>
      <c r="AG10" s="111"/>
      <c r="AH10" s="18"/>
      <c r="AI10" s="18"/>
      <c r="AJ10" s="111"/>
      <c r="AK10" s="111"/>
      <c r="AL10" s="111"/>
      <c r="AM10" s="111"/>
      <c r="AN10" s="19"/>
      <c r="AO10" s="18"/>
      <c r="AP10" s="168"/>
      <c r="AR10" s="21">
        <f>IF(C10&lt;&gt;"Estudiante",IF(NOT(ISBLANK(I10)),VLOOKUP(I10,Datosbasicos!$E$2:$G$32,3,FALSE),0),0)</f>
        <v>0</v>
      </c>
      <c r="AS10" s="21">
        <f>IF(C10&lt;&gt;"Estudiante",IF(NOT(ISBLANK(I10)),VLOOKUP(I10,Datosbasicos!$E$2:$G$32,3,FALSE),0),0)</f>
        <v>0</v>
      </c>
      <c r="AT10" s="21">
        <f t="shared" si="1"/>
        <v>0</v>
      </c>
      <c r="AU10" s="21">
        <f t="shared" si="0"/>
        <v>0</v>
      </c>
      <c r="AV10" s="21">
        <f t="shared" si="2"/>
        <v>0</v>
      </c>
      <c r="AW10" s="22">
        <f t="shared" si="3"/>
        <v>0</v>
      </c>
      <c r="AX10" s="28">
        <f t="shared" si="4"/>
        <v>0</v>
      </c>
    </row>
    <row r="11" spans="1:50" ht="15.75" x14ac:dyDescent="0.25">
      <c r="A11" s="32"/>
      <c r="B11" s="13"/>
      <c r="C11" s="13"/>
      <c r="D11" s="13"/>
      <c r="E11" s="16"/>
      <c r="F11" s="15"/>
      <c r="G11" s="138" t="s">
        <v>11</v>
      </c>
      <c r="H11" s="17">
        <v>2021</v>
      </c>
      <c r="I11" s="17"/>
      <c r="J11" s="4" t="s">
        <v>11</v>
      </c>
      <c r="K11" s="17">
        <v>2021</v>
      </c>
      <c r="L11" s="60"/>
      <c r="M11" s="18"/>
      <c r="N11" s="18"/>
      <c r="O11" s="111"/>
      <c r="P11" s="111"/>
      <c r="Q11" s="111"/>
      <c r="R11" s="111"/>
      <c r="S11" s="111"/>
      <c r="T11" s="18"/>
      <c r="U11" s="18"/>
      <c r="V11" s="18"/>
      <c r="W11" s="111"/>
      <c r="X11" s="111"/>
      <c r="Y11" s="111"/>
      <c r="Z11" s="111"/>
      <c r="AA11" s="18"/>
      <c r="AB11" s="18"/>
      <c r="AC11" s="111"/>
      <c r="AD11" s="111"/>
      <c r="AE11" s="111"/>
      <c r="AF11" s="111"/>
      <c r="AG11" s="111"/>
      <c r="AH11" s="18"/>
      <c r="AI11" s="18"/>
      <c r="AJ11" s="111"/>
      <c r="AK11" s="111"/>
      <c r="AL11" s="111"/>
      <c r="AM11" s="111"/>
      <c r="AN11" s="19"/>
      <c r="AO11" s="18"/>
      <c r="AP11" s="168"/>
      <c r="AR11" s="21">
        <f>IF(C11&lt;&gt;"Estudiante",IF(NOT(ISBLANK(I11)),VLOOKUP(I11,Datosbasicos!$E$2:$G$32,3,FALSE),0),0)</f>
        <v>0</v>
      </c>
      <c r="AS11" s="21">
        <f>IF(C11&lt;&gt;"Estudiante",IF(NOT(ISBLANK(I11)),VLOOKUP(I11,Datosbasicos!$E$2:$G$32,3,FALSE),0),0)</f>
        <v>0</v>
      </c>
      <c r="AT11" s="21">
        <f t="shared" si="1"/>
        <v>0</v>
      </c>
      <c r="AU11" s="21">
        <f t="shared" si="0"/>
        <v>0</v>
      </c>
      <c r="AV11" s="21">
        <f t="shared" si="2"/>
        <v>0</v>
      </c>
      <c r="AW11" s="22">
        <f t="shared" si="3"/>
        <v>0</v>
      </c>
      <c r="AX11" s="28">
        <f t="shared" si="4"/>
        <v>0</v>
      </c>
    </row>
    <row r="12" spans="1:50" ht="15.75" x14ac:dyDescent="0.25">
      <c r="A12" s="32"/>
      <c r="B12" s="13"/>
      <c r="C12" s="13"/>
      <c r="D12" s="13"/>
      <c r="E12" s="14"/>
      <c r="F12" s="15"/>
      <c r="G12" s="138" t="s">
        <v>11</v>
      </c>
      <c r="H12" s="17">
        <v>2021</v>
      </c>
      <c r="I12" s="17"/>
      <c r="J12" s="4" t="s">
        <v>11</v>
      </c>
      <c r="K12" s="17">
        <v>2021</v>
      </c>
      <c r="L12" s="60"/>
      <c r="M12" s="18"/>
      <c r="N12" s="18"/>
      <c r="O12" s="111"/>
      <c r="P12" s="111"/>
      <c r="Q12" s="111"/>
      <c r="R12" s="111"/>
      <c r="S12" s="111"/>
      <c r="T12" s="18"/>
      <c r="U12" s="18"/>
      <c r="V12" s="18"/>
      <c r="W12" s="111"/>
      <c r="X12" s="111"/>
      <c r="Y12" s="111"/>
      <c r="Z12" s="111"/>
      <c r="AA12" s="18"/>
      <c r="AB12" s="18"/>
      <c r="AC12" s="111"/>
      <c r="AD12" s="111"/>
      <c r="AE12" s="111"/>
      <c r="AF12" s="111"/>
      <c r="AG12" s="111"/>
      <c r="AH12" s="18"/>
      <c r="AI12" s="18"/>
      <c r="AJ12" s="111"/>
      <c r="AK12" s="111"/>
      <c r="AL12" s="111"/>
      <c r="AM12" s="111"/>
      <c r="AN12" s="19"/>
      <c r="AO12" s="18"/>
      <c r="AP12" s="168"/>
      <c r="AR12" s="21">
        <f>IF(C12&lt;&gt;"Estudiante",IF(NOT(ISBLANK(I12)),VLOOKUP(I12,Datosbasicos!$E$2:$G$32,3,FALSE),0),0)</f>
        <v>0</v>
      </c>
      <c r="AS12" s="21">
        <f>IF(C12&lt;&gt;"Estudiante",IF(NOT(ISBLANK(I12)),VLOOKUP(I12,Datosbasicos!$E$2:$G$32,3,FALSE),0),0)</f>
        <v>0</v>
      </c>
      <c r="AT12" s="21">
        <f t="shared" si="1"/>
        <v>0</v>
      </c>
      <c r="AU12" s="21">
        <f t="shared" si="0"/>
        <v>0</v>
      </c>
      <c r="AV12" s="21">
        <f t="shared" si="2"/>
        <v>0</v>
      </c>
      <c r="AW12" s="22">
        <f t="shared" si="3"/>
        <v>0</v>
      </c>
      <c r="AX12" s="28">
        <f t="shared" si="4"/>
        <v>0</v>
      </c>
    </row>
    <row r="13" spans="1:50" ht="15.75" x14ac:dyDescent="0.25">
      <c r="A13" s="32"/>
      <c r="B13" s="13"/>
      <c r="C13" s="13"/>
      <c r="D13" s="13"/>
      <c r="E13" s="16"/>
      <c r="F13" s="15"/>
      <c r="G13" s="138" t="s">
        <v>11</v>
      </c>
      <c r="H13" s="17">
        <v>2021</v>
      </c>
      <c r="I13" s="17"/>
      <c r="J13" s="4" t="s">
        <v>11</v>
      </c>
      <c r="K13" s="17">
        <v>2021</v>
      </c>
      <c r="L13" s="60"/>
      <c r="M13" s="18"/>
      <c r="N13" s="18"/>
      <c r="O13" s="111"/>
      <c r="P13" s="111"/>
      <c r="Q13" s="111"/>
      <c r="R13" s="111"/>
      <c r="S13" s="111"/>
      <c r="T13" s="18"/>
      <c r="U13" s="18"/>
      <c r="V13" s="18"/>
      <c r="W13" s="111"/>
      <c r="X13" s="111"/>
      <c r="Y13" s="111"/>
      <c r="Z13" s="111"/>
      <c r="AA13" s="18"/>
      <c r="AB13" s="18"/>
      <c r="AC13" s="111"/>
      <c r="AD13" s="111"/>
      <c r="AE13" s="111"/>
      <c r="AF13" s="111"/>
      <c r="AG13" s="111"/>
      <c r="AH13" s="18"/>
      <c r="AI13" s="18"/>
      <c r="AJ13" s="111"/>
      <c r="AK13" s="111"/>
      <c r="AL13" s="111"/>
      <c r="AM13" s="111"/>
      <c r="AN13" s="19"/>
      <c r="AO13" s="18"/>
      <c r="AP13" s="168"/>
      <c r="AR13" s="21">
        <f>IF(C13&lt;&gt;"Estudiante",IF(NOT(ISBLANK(I13)),VLOOKUP(I13,Datosbasicos!$E$2:$G$32,3,FALSE),0),0)</f>
        <v>0</v>
      </c>
      <c r="AS13" s="21">
        <f>IF(C13&lt;&gt;"Estudiante",IF(NOT(ISBLANK(I13)),VLOOKUP(I13,Datosbasicos!$E$2:$G$32,3,FALSE),0),0)</f>
        <v>0</v>
      </c>
      <c r="AT13" s="21">
        <f t="shared" si="1"/>
        <v>0</v>
      </c>
      <c r="AU13" s="21">
        <f t="shared" si="0"/>
        <v>0</v>
      </c>
      <c r="AV13" s="21">
        <f t="shared" si="2"/>
        <v>0</v>
      </c>
      <c r="AW13" s="22">
        <f t="shared" si="3"/>
        <v>0</v>
      </c>
      <c r="AX13" s="28">
        <f t="shared" si="4"/>
        <v>0</v>
      </c>
    </row>
    <row r="14" spans="1:50" ht="15.75" x14ac:dyDescent="0.25">
      <c r="A14" s="32"/>
      <c r="B14" s="13"/>
      <c r="C14" s="13"/>
      <c r="D14" s="13"/>
      <c r="E14" s="16"/>
      <c r="F14" s="15"/>
      <c r="G14" s="138" t="s">
        <v>11</v>
      </c>
      <c r="H14" s="17">
        <v>2021</v>
      </c>
      <c r="I14" s="17"/>
      <c r="J14" s="4" t="s">
        <v>11</v>
      </c>
      <c r="K14" s="17">
        <v>2021</v>
      </c>
      <c r="L14" s="60"/>
      <c r="M14" s="18"/>
      <c r="N14" s="18"/>
      <c r="O14" s="111"/>
      <c r="P14" s="111"/>
      <c r="Q14" s="111"/>
      <c r="R14" s="111"/>
      <c r="S14" s="111"/>
      <c r="T14" s="18"/>
      <c r="U14" s="18"/>
      <c r="V14" s="18"/>
      <c r="W14" s="111"/>
      <c r="X14" s="111"/>
      <c r="Y14" s="111"/>
      <c r="Z14" s="111"/>
      <c r="AA14" s="18"/>
      <c r="AB14" s="18"/>
      <c r="AC14" s="111"/>
      <c r="AD14" s="111"/>
      <c r="AE14" s="111"/>
      <c r="AF14" s="111"/>
      <c r="AG14" s="111"/>
      <c r="AH14" s="18"/>
      <c r="AI14" s="18"/>
      <c r="AJ14" s="111"/>
      <c r="AK14" s="111"/>
      <c r="AL14" s="111"/>
      <c r="AM14" s="111"/>
      <c r="AN14" s="19"/>
      <c r="AO14" s="18"/>
      <c r="AP14" s="168"/>
      <c r="AR14" s="21">
        <f>IF(C14&lt;&gt;"Estudiante",IF(NOT(ISBLANK(I14)),VLOOKUP(I14,Datosbasicos!$E$2:$G$32,3,FALSE),0),0)</f>
        <v>0</v>
      </c>
      <c r="AS14" s="21">
        <f>IF(C14&lt;&gt;"Estudiante",IF(NOT(ISBLANK(I14)),VLOOKUP(I14,Datosbasicos!$E$2:$G$32,3,FALSE),0),0)</f>
        <v>0</v>
      </c>
      <c r="AT14" s="21">
        <f t="shared" si="1"/>
        <v>0</v>
      </c>
      <c r="AU14" s="21">
        <f t="shared" si="0"/>
        <v>0</v>
      </c>
      <c r="AV14" s="21">
        <f t="shared" si="2"/>
        <v>0</v>
      </c>
      <c r="AW14" s="22">
        <f t="shared" si="3"/>
        <v>0</v>
      </c>
      <c r="AX14" s="28">
        <f t="shared" si="4"/>
        <v>0</v>
      </c>
    </row>
    <row r="15" spans="1:50" ht="15.75" x14ac:dyDescent="0.25">
      <c r="A15" s="32"/>
      <c r="B15" s="13"/>
      <c r="C15" s="13"/>
      <c r="D15" s="13"/>
      <c r="E15" s="16"/>
      <c r="F15" s="15"/>
      <c r="G15" s="138" t="s">
        <v>11</v>
      </c>
      <c r="H15" s="17">
        <v>2021</v>
      </c>
      <c r="I15" s="17"/>
      <c r="J15" s="4" t="s">
        <v>11</v>
      </c>
      <c r="K15" s="17">
        <v>2021</v>
      </c>
      <c r="L15" s="60"/>
      <c r="M15" s="18"/>
      <c r="N15" s="18"/>
      <c r="O15" s="111"/>
      <c r="P15" s="111"/>
      <c r="Q15" s="111"/>
      <c r="R15" s="111"/>
      <c r="S15" s="111"/>
      <c r="T15" s="18"/>
      <c r="U15" s="18"/>
      <c r="V15" s="18"/>
      <c r="W15" s="111"/>
      <c r="X15" s="111"/>
      <c r="Y15" s="111"/>
      <c r="Z15" s="111"/>
      <c r="AA15" s="18"/>
      <c r="AB15" s="18"/>
      <c r="AC15" s="111"/>
      <c r="AD15" s="111"/>
      <c r="AE15" s="111"/>
      <c r="AF15" s="111"/>
      <c r="AG15" s="111"/>
      <c r="AH15" s="18"/>
      <c r="AI15" s="18"/>
      <c r="AJ15" s="111"/>
      <c r="AK15" s="111"/>
      <c r="AL15" s="111"/>
      <c r="AM15" s="111"/>
      <c r="AN15" s="19"/>
      <c r="AO15" s="18"/>
      <c r="AP15" s="168"/>
      <c r="AR15" s="21">
        <f>IF(C15&lt;&gt;"Estudiante",IF(NOT(ISBLANK(I15)),VLOOKUP(I15,Datosbasicos!$E$2:$G$32,3,FALSE),0),0)</f>
        <v>0</v>
      </c>
      <c r="AS15" s="21">
        <f>IF(C15&lt;&gt;"Estudiante",IF(NOT(ISBLANK(I15)),VLOOKUP(I15,Datosbasicos!$E$2:$G$32,3,FALSE),0),0)</f>
        <v>0</v>
      </c>
      <c r="AT15" s="21">
        <f t="shared" si="1"/>
        <v>0</v>
      </c>
      <c r="AU15" s="21">
        <f t="shared" si="0"/>
        <v>0</v>
      </c>
      <c r="AV15" s="21">
        <f t="shared" si="2"/>
        <v>0</v>
      </c>
      <c r="AW15" s="22">
        <f t="shared" si="3"/>
        <v>0</v>
      </c>
      <c r="AX15" s="28">
        <f t="shared" si="4"/>
        <v>0</v>
      </c>
    </row>
    <row r="16" spans="1:50" ht="15.75" x14ac:dyDescent="0.25">
      <c r="A16" s="32"/>
      <c r="B16" s="13"/>
      <c r="C16" s="13"/>
      <c r="D16" s="13"/>
      <c r="E16" s="14"/>
      <c r="F16" s="15"/>
      <c r="G16" s="138" t="s">
        <v>11</v>
      </c>
      <c r="H16" s="17">
        <v>2021</v>
      </c>
      <c r="I16" s="17"/>
      <c r="J16" s="4" t="s">
        <v>11</v>
      </c>
      <c r="K16" s="17">
        <v>2021</v>
      </c>
      <c r="L16" s="60"/>
      <c r="M16" s="18"/>
      <c r="N16" s="18"/>
      <c r="O16" s="111"/>
      <c r="P16" s="111"/>
      <c r="Q16" s="111"/>
      <c r="R16" s="111"/>
      <c r="S16" s="111"/>
      <c r="T16" s="18"/>
      <c r="U16" s="18"/>
      <c r="V16" s="18"/>
      <c r="W16" s="111"/>
      <c r="X16" s="111"/>
      <c r="Y16" s="111"/>
      <c r="Z16" s="111"/>
      <c r="AA16" s="18"/>
      <c r="AB16" s="18"/>
      <c r="AC16" s="111"/>
      <c r="AD16" s="111"/>
      <c r="AE16" s="111"/>
      <c r="AF16" s="111"/>
      <c r="AG16" s="111"/>
      <c r="AH16" s="18"/>
      <c r="AI16" s="18"/>
      <c r="AJ16" s="111"/>
      <c r="AK16" s="111"/>
      <c r="AL16" s="111"/>
      <c r="AM16" s="111"/>
      <c r="AN16" s="19"/>
      <c r="AO16" s="18"/>
      <c r="AP16" s="168"/>
      <c r="AR16" s="21">
        <f>IF(C16&lt;&gt;"Estudiante",IF(NOT(ISBLANK(I16)),VLOOKUP(I16,Datosbasicos!$E$2:$G$32,3,FALSE),0),0)</f>
        <v>0</v>
      </c>
      <c r="AS16" s="21">
        <f>IF(C16&lt;&gt;"Estudiante",IF(NOT(ISBLANK(I16)),VLOOKUP(I16,Datosbasicos!$E$2:$G$32,3,FALSE),0),0)</f>
        <v>0</v>
      </c>
      <c r="AT16" s="21">
        <f t="shared" si="1"/>
        <v>0</v>
      </c>
      <c r="AU16" s="21">
        <f t="shared" si="0"/>
        <v>0</v>
      </c>
      <c r="AV16" s="21">
        <f t="shared" si="2"/>
        <v>0</v>
      </c>
      <c r="AW16" s="22">
        <f t="shared" si="3"/>
        <v>0</v>
      </c>
      <c r="AX16" s="28">
        <f t="shared" si="4"/>
        <v>0</v>
      </c>
    </row>
    <row r="17" spans="1:50" ht="15.75" x14ac:dyDescent="0.25">
      <c r="A17" s="32"/>
      <c r="B17" s="13"/>
      <c r="C17" s="13"/>
      <c r="D17" s="13"/>
      <c r="E17" s="16"/>
      <c r="F17" s="15"/>
      <c r="G17" s="138" t="s">
        <v>11</v>
      </c>
      <c r="H17" s="17">
        <v>2021</v>
      </c>
      <c r="I17" s="17"/>
      <c r="J17" s="4" t="s">
        <v>11</v>
      </c>
      <c r="K17" s="17">
        <v>2021</v>
      </c>
      <c r="L17" s="60"/>
      <c r="M17" s="18"/>
      <c r="N17" s="18"/>
      <c r="O17" s="111"/>
      <c r="P17" s="111"/>
      <c r="Q17" s="111"/>
      <c r="R17" s="111"/>
      <c r="S17" s="111"/>
      <c r="T17" s="18"/>
      <c r="U17" s="18"/>
      <c r="V17" s="18"/>
      <c r="W17" s="111"/>
      <c r="X17" s="111"/>
      <c r="Y17" s="111"/>
      <c r="Z17" s="111"/>
      <c r="AA17" s="18"/>
      <c r="AB17" s="18"/>
      <c r="AC17" s="111"/>
      <c r="AD17" s="111"/>
      <c r="AE17" s="111"/>
      <c r="AF17" s="111"/>
      <c r="AG17" s="111"/>
      <c r="AH17" s="18"/>
      <c r="AI17" s="18"/>
      <c r="AJ17" s="111"/>
      <c r="AK17" s="111"/>
      <c r="AL17" s="111"/>
      <c r="AM17" s="111"/>
      <c r="AN17" s="19"/>
      <c r="AO17" s="18"/>
      <c r="AP17" s="168"/>
      <c r="AR17" s="21">
        <f>IF(C17&lt;&gt;"Estudiante",IF(NOT(ISBLANK(I17)),VLOOKUP(I17,Datosbasicos!$E$2:$G$32,3,FALSE),0),0)</f>
        <v>0</v>
      </c>
      <c r="AS17" s="21">
        <f>IF(C17&lt;&gt;"Estudiante",IF(NOT(ISBLANK(I17)),VLOOKUP(I17,Datosbasicos!$E$2:$G$32,3,FALSE),0),0)</f>
        <v>0</v>
      </c>
      <c r="AT17" s="21">
        <f t="shared" si="1"/>
        <v>0</v>
      </c>
      <c r="AU17" s="21">
        <f t="shared" si="0"/>
        <v>0</v>
      </c>
      <c r="AV17" s="21">
        <f t="shared" si="2"/>
        <v>0</v>
      </c>
      <c r="AW17" s="22">
        <f t="shared" si="3"/>
        <v>0</v>
      </c>
      <c r="AX17" s="28">
        <f t="shared" si="4"/>
        <v>0</v>
      </c>
    </row>
    <row r="18" spans="1:50" ht="15.75" x14ac:dyDescent="0.25">
      <c r="A18" s="32"/>
      <c r="B18" s="13"/>
      <c r="C18" s="13"/>
      <c r="D18" s="13"/>
      <c r="E18" s="14"/>
      <c r="F18" s="15"/>
      <c r="G18" s="138" t="s">
        <v>11</v>
      </c>
      <c r="H18" s="17">
        <v>2021</v>
      </c>
      <c r="I18" s="17"/>
      <c r="J18" s="4" t="s">
        <v>11</v>
      </c>
      <c r="K18" s="17">
        <v>2021</v>
      </c>
      <c r="L18" s="60"/>
      <c r="M18" s="18"/>
      <c r="N18" s="18"/>
      <c r="O18" s="111"/>
      <c r="P18" s="111"/>
      <c r="Q18" s="111"/>
      <c r="R18" s="111"/>
      <c r="S18" s="111"/>
      <c r="T18" s="18"/>
      <c r="U18" s="18"/>
      <c r="V18" s="18"/>
      <c r="W18" s="111"/>
      <c r="X18" s="111"/>
      <c r="Y18" s="111"/>
      <c r="Z18" s="111"/>
      <c r="AA18" s="18"/>
      <c r="AB18" s="18"/>
      <c r="AC18" s="111"/>
      <c r="AD18" s="111"/>
      <c r="AE18" s="111"/>
      <c r="AF18" s="111"/>
      <c r="AG18" s="111"/>
      <c r="AH18" s="18"/>
      <c r="AI18" s="18"/>
      <c r="AJ18" s="111"/>
      <c r="AK18" s="111"/>
      <c r="AL18" s="111"/>
      <c r="AM18" s="111"/>
      <c r="AN18" s="19"/>
      <c r="AO18" s="18"/>
      <c r="AP18" s="168"/>
      <c r="AR18" s="21">
        <f>IF(C18&lt;&gt;"Estudiante",IF(NOT(ISBLANK(I18)),VLOOKUP(I18,Datosbasicos!$E$2:$G$32,3,FALSE),0),0)</f>
        <v>0</v>
      </c>
      <c r="AS18" s="21">
        <f>IF(C18&lt;&gt;"Estudiante",IF(NOT(ISBLANK(I18)),VLOOKUP(I18,Datosbasicos!$E$2:$G$32,3,FALSE),0),0)</f>
        <v>0</v>
      </c>
      <c r="AT18" s="21">
        <f t="shared" si="1"/>
        <v>0</v>
      </c>
      <c r="AU18" s="21">
        <f t="shared" si="0"/>
        <v>0</v>
      </c>
      <c r="AV18" s="21">
        <f t="shared" si="2"/>
        <v>0</v>
      </c>
      <c r="AW18" s="22">
        <f t="shared" si="3"/>
        <v>0</v>
      </c>
      <c r="AX18" s="28">
        <f t="shared" si="4"/>
        <v>0</v>
      </c>
    </row>
    <row r="19" spans="1:50" s="68" customFormat="1" ht="15.75" x14ac:dyDescent="0.25">
      <c r="A19" s="32"/>
      <c r="B19" s="13"/>
      <c r="C19" s="13"/>
      <c r="D19" s="13"/>
      <c r="E19" s="14"/>
      <c r="F19" s="15"/>
      <c r="G19" s="138" t="s">
        <v>11</v>
      </c>
      <c r="H19" s="17">
        <v>2021</v>
      </c>
      <c r="I19" s="17"/>
      <c r="J19" s="4" t="s">
        <v>11</v>
      </c>
      <c r="K19" s="17">
        <v>2021</v>
      </c>
      <c r="L19" s="60"/>
      <c r="M19" s="18"/>
      <c r="N19" s="18"/>
      <c r="O19" s="111"/>
      <c r="P19" s="111"/>
      <c r="Q19" s="111"/>
      <c r="R19" s="111"/>
      <c r="S19" s="111"/>
      <c r="T19" s="18"/>
      <c r="U19" s="18"/>
      <c r="V19" s="18"/>
      <c r="W19" s="111"/>
      <c r="X19" s="111"/>
      <c r="Y19" s="111"/>
      <c r="Z19" s="111"/>
      <c r="AA19" s="18"/>
      <c r="AB19" s="18"/>
      <c r="AC19" s="111"/>
      <c r="AD19" s="111"/>
      <c r="AE19" s="111"/>
      <c r="AF19" s="111"/>
      <c r="AG19" s="111"/>
      <c r="AH19" s="18"/>
      <c r="AI19" s="18"/>
      <c r="AJ19" s="111"/>
      <c r="AK19" s="111"/>
      <c r="AL19" s="111"/>
      <c r="AM19" s="111"/>
      <c r="AN19" s="19"/>
      <c r="AO19" s="18"/>
      <c r="AP19" s="168"/>
      <c r="AR19" s="21">
        <f>IF(C19&lt;&gt;"Estudiante",IF(NOT(ISBLANK(I19)),VLOOKUP(I19,Datosbasicos!$E$2:$G$32,3,FALSE),0),0)</f>
        <v>0</v>
      </c>
      <c r="AS19" s="21">
        <f>IF(C19&lt;&gt;"Estudiante",IF(NOT(ISBLANK(I19)),VLOOKUP(I19,Datosbasicos!$E$2:$G$32,3,FALSE),0),0)</f>
        <v>0</v>
      </c>
      <c r="AT19" s="21">
        <f t="shared" si="1"/>
        <v>0</v>
      </c>
      <c r="AU19" s="21">
        <f t="shared" si="0"/>
        <v>0</v>
      </c>
      <c r="AV19" s="21">
        <f t="shared" si="2"/>
        <v>0</v>
      </c>
      <c r="AW19" s="22">
        <f t="shared" si="3"/>
        <v>0</v>
      </c>
      <c r="AX19" s="28">
        <f>SUM(AR19:AW19)</f>
        <v>0</v>
      </c>
    </row>
    <row r="20" spans="1:50" s="68" customFormat="1" ht="15.75" x14ac:dyDescent="0.25">
      <c r="A20" s="32"/>
      <c r="B20" s="13"/>
      <c r="C20" s="13"/>
      <c r="D20" s="13"/>
      <c r="E20" s="14"/>
      <c r="F20" s="15"/>
      <c r="G20" s="138" t="s">
        <v>11</v>
      </c>
      <c r="H20" s="17">
        <v>2021</v>
      </c>
      <c r="I20" s="17"/>
      <c r="J20" s="4" t="s">
        <v>11</v>
      </c>
      <c r="K20" s="17">
        <v>2021</v>
      </c>
      <c r="L20" s="60"/>
      <c r="M20" s="18"/>
      <c r="N20" s="18"/>
      <c r="O20" s="111"/>
      <c r="P20" s="111"/>
      <c r="Q20" s="111"/>
      <c r="R20" s="111"/>
      <c r="S20" s="111"/>
      <c r="T20" s="18"/>
      <c r="U20" s="18"/>
      <c r="V20" s="18"/>
      <c r="W20" s="111"/>
      <c r="X20" s="111"/>
      <c r="Y20" s="111"/>
      <c r="Z20" s="111"/>
      <c r="AA20" s="18"/>
      <c r="AB20" s="18"/>
      <c r="AC20" s="111"/>
      <c r="AD20" s="111"/>
      <c r="AE20" s="111"/>
      <c r="AF20" s="111"/>
      <c r="AG20" s="111"/>
      <c r="AH20" s="18"/>
      <c r="AI20" s="18"/>
      <c r="AJ20" s="111"/>
      <c r="AK20" s="111"/>
      <c r="AL20" s="111"/>
      <c r="AM20" s="111"/>
      <c r="AN20" s="19"/>
      <c r="AO20" s="18"/>
      <c r="AP20" s="168"/>
      <c r="AR20" s="21">
        <f>IF(C20&lt;&gt;"Estudiante",IF(NOT(ISBLANK(I20)),VLOOKUP(I20,Datosbasicos!$E$2:$G$32,3,FALSE),0),0)</f>
        <v>0</v>
      </c>
      <c r="AS20" s="21">
        <f>IF(C20&lt;&gt;"Estudiante",IF(NOT(ISBLANK(I20)),VLOOKUP(I20,Datosbasicos!$E$2:$G$32,3,FALSE),0),0)</f>
        <v>0</v>
      </c>
      <c r="AT20" s="21">
        <f t="shared" si="1"/>
        <v>0</v>
      </c>
      <c r="AU20" s="21">
        <f t="shared" si="0"/>
        <v>0</v>
      </c>
      <c r="AV20" s="21">
        <f t="shared" si="2"/>
        <v>0</v>
      </c>
      <c r="AW20" s="22">
        <f t="shared" si="3"/>
        <v>0</v>
      </c>
      <c r="AX20" s="28">
        <f>SUM(AR20:AW20)</f>
        <v>0</v>
      </c>
    </row>
    <row r="21" spans="1:50" s="68" customFormat="1" ht="15.75" x14ac:dyDescent="0.25">
      <c r="A21" s="32"/>
      <c r="B21" s="13"/>
      <c r="C21" s="13"/>
      <c r="D21" s="13"/>
      <c r="E21" s="14"/>
      <c r="F21" s="15"/>
      <c r="G21" s="138" t="s">
        <v>11</v>
      </c>
      <c r="H21" s="17">
        <v>2021</v>
      </c>
      <c r="I21" s="17"/>
      <c r="J21" s="4" t="s">
        <v>11</v>
      </c>
      <c r="K21" s="17">
        <v>2021</v>
      </c>
      <c r="L21" s="60"/>
      <c r="M21" s="18"/>
      <c r="N21" s="18"/>
      <c r="O21" s="111"/>
      <c r="P21" s="111"/>
      <c r="Q21" s="111"/>
      <c r="R21" s="111"/>
      <c r="S21" s="111"/>
      <c r="T21" s="18"/>
      <c r="U21" s="18"/>
      <c r="V21" s="18"/>
      <c r="W21" s="111"/>
      <c r="X21" s="111"/>
      <c r="Y21" s="111"/>
      <c r="Z21" s="111"/>
      <c r="AA21" s="18"/>
      <c r="AB21" s="18"/>
      <c r="AC21" s="111"/>
      <c r="AD21" s="111"/>
      <c r="AE21" s="111"/>
      <c r="AF21" s="111"/>
      <c r="AG21" s="111"/>
      <c r="AH21" s="18"/>
      <c r="AI21" s="18"/>
      <c r="AJ21" s="111"/>
      <c r="AK21" s="111"/>
      <c r="AL21" s="111"/>
      <c r="AM21" s="111"/>
      <c r="AN21" s="19"/>
      <c r="AO21" s="18"/>
      <c r="AP21" s="168"/>
      <c r="AR21" s="21">
        <f>IF(C21&lt;&gt;"Estudiante",IF(NOT(ISBLANK(I21)),VLOOKUP(I21,Datosbasicos!$E$2:$G$32,3,FALSE),0),0)</f>
        <v>0</v>
      </c>
      <c r="AS21" s="21">
        <f>IF(C21&lt;&gt;"Estudiante",IF(NOT(ISBLANK(I21)),VLOOKUP(I21,Datosbasicos!$E$2:$G$32,3,FALSE),0),0)</f>
        <v>0</v>
      </c>
      <c r="AT21" s="21">
        <f t="shared" si="1"/>
        <v>0</v>
      </c>
      <c r="AU21" s="21">
        <f t="shared" si="0"/>
        <v>0</v>
      </c>
      <c r="AV21" s="21">
        <f t="shared" si="2"/>
        <v>0</v>
      </c>
      <c r="AW21" s="22">
        <f t="shared" si="3"/>
        <v>0</v>
      </c>
      <c r="AX21" s="28">
        <f>SUM(AR21:AW21)</f>
        <v>0</v>
      </c>
    </row>
    <row r="22" spans="1:50" s="68" customFormat="1" ht="15.75" x14ac:dyDescent="0.25">
      <c r="A22" s="32"/>
      <c r="B22" s="13"/>
      <c r="C22" s="13"/>
      <c r="D22" s="13"/>
      <c r="E22" s="14"/>
      <c r="F22" s="15"/>
      <c r="G22" s="138" t="s">
        <v>11</v>
      </c>
      <c r="H22" s="17">
        <v>2021</v>
      </c>
      <c r="I22" s="17"/>
      <c r="J22" s="4" t="s">
        <v>11</v>
      </c>
      <c r="K22" s="17">
        <v>2021</v>
      </c>
      <c r="L22" s="60"/>
      <c r="M22" s="18"/>
      <c r="N22" s="18"/>
      <c r="O22" s="111"/>
      <c r="P22" s="111"/>
      <c r="Q22" s="111"/>
      <c r="R22" s="111"/>
      <c r="S22" s="111"/>
      <c r="T22" s="18"/>
      <c r="U22" s="18"/>
      <c r="V22" s="18"/>
      <c r="W22" s="111"/>
      <c r="X22" s="111"/>
      <c r="Y22" s="111"/>
      <c r="Z22" s="111"/>
      <c r="AA22" s="18"/>
      <c r="AB22" s="18"/>
      <c r="AC22" s="111"/>
      <c r="AD22" s="111"/>
      <c r="AE22" s="111"/>
      <c r="AF22" s="111"/>
      <c r="AG22" s="111"/>
      <c r="AH22" s="18"/>
      <c r="AI22" s="18"/>
      <c r="AJ22" s="111"/>
      <c r="AK22" s="111"/>
      <c r="AL22" s="111"/>
      <c r="AM22" s="111"/>
      <c r="AN22" s="19"/>
      <c r="AO22" s="18"/>
      <c r="AP22" s="168"/>
      <c r="AR22" s="21">
        <f>IF(C22&lt;&gt;"Estudiante",IF(NOT(ISBLANK(I22)),VLOOKUP(I22,Datosbasicos!$E$2:$G$32,3,FALSE),0),0)</f>
        <v>0</v>
      </c>
      <c r="AS22" s="21">
        <f>IF(C22&lt;&gt;"Estudiante",IF(NOT(ISBLANK(I22)),VLOOKUP(I22,Datosbasicos!$E$2:$G$32,3,FALSE),0),0)</f>
        <v>0</v>
      </c>
      <c r="AT22" s="21">
        <f t="shared" si="1"/>
        <v>0</v>
      </c>
      <c r="AU22" s="21">
        <f t="shared" si="0"/>
        <v>0</v>
      </c>
      <c r="AV22" s="21">
        <f t="shared" si="2"/>
        <v>0</v>
      </c>
      <c r="AW22" s="22">
        <f t="shared" si="3"/>
        <v>0</v>
      </c>
      <c r="AX22" s="28">
        <f>SUM(AR22:AW22)</f>
        <v>0</v>
      </c>
    </row>
    <row r="23" spans="1:50" s="68" customFormat="1" ht="15.75" x14ac:dyDescent="0.25">
      <c r="A23" s="32"/>
      <c r="B23" s="13"/>
      <c r="C23" s="13"/>
      <c r="D23" s="13"/>
      <c r="E23" s="14"/>
      <c r="F23" s="15"/>
      <c r="G23" s="138" t="s">
        <v>11</v>
      </c>
      <c r="H23" s="17">
        <v>2021</v>
      </c>
      <c r="I23" s="17"/>
      <c r="J23" s="4" t="s">
        <v>11</v>
      </c>
      <c r="K23" s="17">
        <v>2021</v>
      </c>
      <c r="L23" s="60"/>
      <c r="M23" s="18"/>
      <c r="N23" s="18"/>
      <c r="O23" s="111"/>
      <c r="P23" s="111"/>
      <c r="Q23" s="111"/>
      <c r="R23" s="111"/>
      <c r="S23" s="111"/>
      <c r="T23" s="18"/>
      <c r="U23" s="18"/>
      <c r="V23" s="18"/>
      <c r="W23" s="111"/>
      <c r="X23" s="111"/>
      <c r="Y23" s="111"/>
      <c r="Z23" s="111"/>
      <c r="AA23" s="18"/>
      <c r="AB23" s="18"/>
      <c r="AC23" s="111"/>
      <c r="AD23" s="111"/>
      <c r="AE23" s="111"/>
      <c r="AF23" s="111"/>
      <c r="AG23" s="111"/>
      <c r="AH23" s="18"/>
      <c r="AI23" s="18"/>
      <c r="AJ23" s="111"/>
      <c r="AK23" s="111"/>
      <c r="AL23" s="111"/>
      <c r="AM23" s="111"/>
      <c r="AN23" s="19"/>
      <c r="AO23" s="18"/>
      <c r="AP23" s="168"/>
      <c r="AR23" s="21">
        <f>IF(C23&lt;&gt;"Estudiante",IF(NOT(ISBLANK(I23)),VLOOKUP(I23,Datosbasicos!$E$2:$G$32,3,FALSE),0),0)</f>
        <v>0</v>
      </c>
      <c r="AS23" s="21">
        <f>IF(C23&lt;&gt;"Estudiante",IF(NOT(ISBLANK(I23)),VLOOKUP(I23,Datosbasicos!$E$2:$G$32,3,FALSE),0),0)</f>
        <v>0</v>
      </c>
      <c r="AT23" s="21">
        <f t="shared" si="1"/>
        <v>0</v>
      </c>
      <c r="AU23" s="21">
        <f t="shared" si="0"/>
        <v>0</v>
      </c>
      <c r="AV23" s="21">
        <f t="shared" si="2"/>
        <v>0</v>
      </c>
      <c r="AW23" s="22">
        <f t="shared" si="3"/>
        <v>0</v>
      </c>
      <c r="AX23" s="28">
        <f>SUM(AR23:AW23)</f>
        <v>0</v>
      </c>
    </row>
    <row r="24" spans="1:50" ht="15.75" x14ac:dyDescent="0.25">
      <c r="A24" s="32"/>
      <c r="B24" s="13"/>
      <c r="C24" s="13"/>
      <c r="D24" s="13"/>
      <c r="E24" s="16"/>
      <c r="F24" s="15"/>
      <c r="G24" s="138" t="s">
        <v>11</v>
      </c>
      <c r="H24" s="17">
        <v>2021</v>
      </c>
      <c r="I24" s="17"/>
      <c r="J24" s="4" t="s">
        <v>11</v>
      </c>
      <c r="K24" s="17">
        <v>2021</v>
      </c>
      <c r="L24" s="60"/>
      <c r="M24" s="18"/>
      <c r="N24" s="18"/>
      <c r="O24" s="111"/>
      <c r="P24" s="111"/>
      <c r="Q24" s="111"/>
      <c r="R24" s="111"/>
      <c r="S24" s="111"/>
      <c r="T24" s="18"/>
      <c r="U24" s="18"/>
      <c r="V24" s="18"/>
      <c r="W24" s="111"/>
      <c r="X24" s="111"/>
      <c r="Y24" s="111"/>
      <c r="Z24" s="111"/>
      <c r="AA24" s="18"/>
      <c r="AB24" s="18"/>
      <c r="AC24" s="111"/>
      <c r="AD24" s="111"/>
      <c r="AE24" s="111"/>
      <c r="AF24" s="111"/>
      <c r="AG24" s="111"/>
      <c r="AH24" s="18"/>
      <c r="AI24" s="18"/>
      <c r="AJ24" s="111"/>
      <c r="AK24" s="111"/>
      <c r="AL24" s="111"/>
      <c r="AM24" s="111"/>
      <c r="AN24" s="19"/>
      <c r="AO24" s="18"/>
      <c r="AP24" s="168"/>
      <c r="AR24" s="21">
        <f>IF(C24&lt;&gt;"Estudiante",IF(NOT(ISBLANK(I24)),VLOOKUP(I24,Datosbasicos!$E$2:$G$32,3,FALSE),0),0)</f>
        <v>0</v>
      </c>
      <c r="AS24" s="21">
        <f>IF(C24&lt;&gt;"Estudiante",IF(NOT(ISBLANK(I24)),VLOOKUP(I24,Datosbasicos!$E$2:$G$32,3,FALSE),0),0)</f>
        <v>0</v>
      </c>
      <c r="AT24" s="21">
        <f t="shared" si="1"/>
        <v>0</v>
      </c>
      <c r="AU24" s="21">
        <f t="shared" si="0"/>
        <v>0</v>
      </c>
      <c r="AV24" s="21">
        <f t="shared" si="2"/>
        <v>0</v>
      </c>
      <c r="AW24" s="22">
        <f t="shared" si="3"/>
        <v>0</v>
      </c>
      <c r="AX24" s="28">
        <f t="shared" si="4"/>
        <v>0</v>
      </c>
    </row>
    <row r="25" spans="1:50" s="144" customFormat="1" ht="15.75" x14ac:dyDescent="0.25">
      <c r="A25" s="32"/>
      <c r="B25" s="13"/>
      <c r="C25" s="13"/>
      <c r="D25" s="13"/>
      <c r="E25" s="16"/>
      <c r="F25" s="15"/>
      <c r="G25" s="138" t="s">
        <v>11</v>
      </c>
      <c r="H25" s="17">
        <v>2021</v>
      </c>
      <c r="I25" s="17"/>
      <c r="J25" s="4" t="s">
        <v>11</v>
      </c>
      <c r="K25" s="17">
        <v>2021</v>
      </c>
      <c r="L25" s="60"/>
      <c r="M25" s="18"/>
      <c r="N25" s="18"/>
      <c r="O25" s="111"/>
      <c r="P25" s="111"/>
      <c r="Q25" s="111"/>
      <c r="R25" s="111"/>
      <c r="S25" s="111"/>
      <c r="T25" s="18"/>
      <c r="U25" s="18"/>
      <c r="V25" s="18"/>
      <c r="W25" s="111"/>
      <c r="X25" s="111"/>
      <c r="Y25" s="111"/>
      <c r="Z25" s="111"/>
      <c r="AA25" s="18"/>
      <c r="AB25" s="18"/>
      <c r="AC25" s="111"/>
      <c r="AD25" s="111"/>
      <c r="AE25" s="111"/>
      <c r="AF25" s="111"/>
      <c r="AG25" s="111"/>
      <c r="AH25" s="18"/>
      <c r="AI25" s="18"/>
      <c r="AJ25" s="111"/>
      <c r="AK25" s="111"/>
      <c r="AL25" s="111"/>
      <c r="AM25" s="111"/>
      <c r="AN25" s="19"/>
      <c r="AO25" s="18"/>
      <c r="AP25" s="168"/>
      <c r="AR25" s="21"/>
      <c r="AS25" s="21"/>
      <c r="AT25" s="21"/>
      <c r="AU25" s="21"/>
      <c r="AV25" s="21"/>
      <c r="AW25" s="22"/>
      <c r="AX25" s="28"/>
    </row>
    <row r="26" spans="1:50" s="144" customFormat="1" ht="15.75" x14ac:dyDescent="0.25">
      <c r="A26" s="32"/>
      <c r="B26" s="13"/>
      <c r="C26" s="13"/>
      <c r="D26" s="13"/>
      <c r="E26" s="16"/>
      <c r="F26" s="15"/>
      <c r="G26" s="138" t="s">
        <v>11</v>
      </c>
      <c r="H26" s="17">
        <v>2021</v>
      </c>
      <c r="I26" s="17"/>
      <c r="J26" s="4" t="s">
        <v>11</v>
      </c>
      <c r="K26" s="17">
        <v>2021</v>
      </c>
      <c r="L26" s="60"/>
      <c r="M26" s="18"/>
      <c r="N26" s="18"/>
      <c r="O26" s="111"/>
      <c r="P26" s="111"/>
      <c r="Q26" s="111"/>
      <c r="R26" s="111"/>
      <c r="S26" s="111"/>
      <c r="T26" s="18"/>
      <c r="U26" s="18"/>
      <c r="V26" s="18"/>
      <c r="W26" s="111"/>
      <c r="X26" s="111"/>
      <c r="Y26" s="111"/>
      <c r="Z26" s="111"/>
      <c r="AA26" s="18"/>
      <c r="AB26" s="18"/>
      <c r="AC26" s="111"/>
      <c r="AD26" s="111"/>
      <c r="AE26" s="111"/>
      <c r="AF26" s="111"/>
      <c r="AG26" s="111"/>
      <c r="AH26" s="18"/>
      <c r="AI26" s="18"/>
      <c r="AJ26" s="111"/>
      <c r="AK26" s="111"/>
      <c r="AL26" s="111"/>
      <c r="AM26" s="111"/>
      <c r="AN26" s="19"/>
      <c r="AO26" s="18"/>
      <c r="AP26" s="168"/>
      <c r="AR26" s="21"/>
      <c r="AS26" s="21"/>
      <c r="AT26" s="21"/>
      <c r="AU26" s="21"/>
      <c r="AV26" s="21"/>
      <c r="AW26" s="22"/>
      <c r="AX26" s="28"/>
    </row>
    <row r="27" spans="1:50" s="144" customFormat="1" ht="15.75" x14ac:dyDescent="0.25">
      <c r="A27" s="32"/>
      <c r="B27" s="13"/>
      <c r="C27" s="13"/>
      <c r="D27" s="13"/>
      <c r="E27" s="16"/>
      <c r="F27" s="15"/>
      <c r="G27" s="138" t="s">
        <v>11</v>
      </c>
      <c r="H27" s="17">
        <v>2021</v>
      </c>
      <c r="I27" s="17"/>
      <c r="J27" s="4" t="s">
        <v>11</v>
      </c>
      <c r="K27" s="17">
        <v>2021</v>
      </c>
      <c r="L27" s="60"/>
      <c r="M27" s="18"/>
      <c r="N27" s="18"/>
      <c r="O27" s="111"/>
      <c r="P27" s="111"/>
      <c r="Q27" s="111"/>
      <c r="R27" s="111"/>
      <c r="S27" s="111"/>
      <c r="T27" s="18"/>
      <c r="U27" s="18"/>
      <c r="V27" s="18"/>
      <c r="W27" s="111"/>
      <c r="X27" s="111"/>
      <c r="Y27" s="111"/>
      <c r="Z27" s="111"/>
      <c r="AA27" s="18"/>
      <c r="AB27" s="18"/>
      <c r="AC27" s="111"/>
      <c r="AD27" s="111"/>
      <c r="AE27" s="111"/>
      <c r="AF27" s="111"/>
      <c r="AG27" s="111"/>
      <c r="AH27" s="18"/>
      <c r="AI27" s="18"/>
      <c r="AJ27" s="111"/>
      <c r="AK27" s="111"/>
      <c r="AL27" s="111"/>
      <c r="AM27" s="111"/>
      <c r="AN27" s="19"/>
      <c r="AO27" s="18"/>
      <c r="AP27" s="168"/>
      <c r="AR27" s="21"/>
      <c r="AS27" s="21"/>
      <c r="AT27" s="21"/>
      <c r="AU27" s="21"/>
      <c r="AV27" s="21"/>
      <c r="AW27" s="22"/>
      <c r="AX27" s="28"/>
    </row>
    <row r="28" spans="1:50" s="144" customFormat="1" ht="15.75" x14ac:dyDescent="0.25">
      <c r="A28" s="32"/>
      <c r="B28" s="13"/>
      <c r="C28" s="13"/>
      <c r="D28" s="13"/>
      <c r="E28" s="16"/>
      <c r="F28" s="15"/>
      <c r="G28" s="138" t="s">
        <v>11</v>
      </c>
      <c r="H28" s="17">
        <v>2021</v>
      </c>
      <c r="I28" s="17"/>
      <c r="J28" s="4" t="s">
        <v>11</v>
      </c>
      <c r="K28" s="17">
        <v>2021</v>
      </c>
      <c r="L28" s="60"/>
      <c r="M28" s="18"/>
      <c r="N28" s="18"/>
      <c r="O28" s="111"/>
      <c r="P28" s="111"/>
      <c r="Q28" s="111"/>
      <c r="R28" s="111"/>
      <c r="S28" s="111"/>
      <c r="T28" s="18"/>
      <c r="U28" s="18"/>
      <c r="V28" s="18"/>
      <c r="W28" s="111"/>
      <c r="X28" s="111"/>
      <c r="Y28" s="111"/>
      <c r="Z28" s="111"/>
      <c r="AA28" s="18"/>
      <c r="AB28" s="18"/>
      <c r="AC28" s="111"/>
      <c r="AD28" s="111"/>
      <c r="AE28" s="111"/>
      <c r="AF28" s="111"/>
      <c r="AG28" s="111"/>
      <c r="AH28" s="18"/>
      <c r="AI28" s="18"/>
      <c r="AJ28" s="111"/>
      <c r="AK28" s="111"/>
      <c r="AL28" s="111"/>
      <c r="AM28" s="111"/>
      <c r="AN28" s="19"/>
      <c r="AO28" s="18"/>
      <c r="AP28" s="168"/>
      <c r="AR28" s="21"/>
      <c r="AS28" s="21"/>
      <c r="AT28" s="21"/>
      <c r="AU28" s="21"/>
      <c r="AV28" s="21"/>
      <c r="AW28" s="22"/>
      <c r="AX28" s="28"/>
    </row>
    <row r="29" spans="1:50" s="144" customFormat="1" ht="15.75" x14ac:dyDescent="0.25">
      <c r="A29" s="32"/>
      <c r="B29" s="13"/>
      <c r="C29" s="13"/>
      <c r="D29" s="13"/>
      <c r="E29" s="16"/>
      <c r="F29" s="15"/>
      <c r="G29" s="138" t="s">
        <v>11</v>
      </c>
      <c r="H29" s="17">
        <v>2021</v>
      </c>
      <c r="I29" s="17"/>
      <c r="J29" s="4" t="s">
        <v>11</v>
      </c>
      <c r="K29" s="17">
        <v>2021</v>
      </c>
      <c r="L29" s="60"/>
      <c r="M29" s="18"/>
      <c r="N29" s="18"/>
      <c r="O29" s="111"/>
      <c r="P29" s="111"/>
      <c r="Q29" s="111"/>
      <c r="R29" s="111"/>
      <c r="S29" s="111"/>
      <c r="T29" s="18"/>
      <c r="U29" s="18"/>
      <c r="V29" s="18"/>
      <c r="W29" s="111"/>
      <c r="X29" s="111"/>
      <c r="Y29" s="111"/>
      <c r="Z29" s="111"/>
      <c r="AA29" s="18"/>
      <c r="AB29" s="18"/>
      <c r="AC29" s="111"/>
      <c r="AD29" s="111"/>
      <c r="AE29" s="111"/>
      <c r="AF29" s="111"/>
      <c r="AG29" s="111"/>
      <c r="AH29" s="18"/>
      <c r="AI29" s="18"/>
      <c r="AJ29" s="111"/>
      <c r="AK29" s="111"/>
      <c r="AL29" s="111"/>
      <c r="AM29" s="111"/>
      <c r="AN29" s="19"/>
      <c r="AO29" s="18"/>
      <c r="AP29" s="168"/>
      <c r="AR29" s="21"/>
      <c r="AS29" s="21"/>
      <c r="AT29" s="21"/>
      <c r="AU29" s="21"/>
      <c r="AV29" s="21"/>
      <c r="AW29" s="22"/>
      <c r="AX29" s="28"/>
    </row>
    <row r="30" spans="1:50" s="144" customFormat="1" ht="15.75" x14ac:dyDescent="0.25">
      <c r="A30" s="32"/>
      <c r="B30" s="13"/>
      <c r="C30" s="13"/>
      <c r="D30" s="13"/>
      <c r="E30" s="16"/>
      <c r="F30" s="15"/>
      <c r="G30" s="138" t="s">
        <v>11</v>
      </c>
      <c r="H30" s="17">
        <v>2021</v>
      </c>
      <c r="I30" s="17"/>
      <c r="J30" s="4" t="s">
        <v>11</v>
      </c>
      <c r="K30" s="17">
        <v>2021</v>
      </c>
      <c r="L30" s="60"/>
      <c r="M30" s="18"/>
      <c r="N30" s="18"/>
      <c r="O30" s="111"/>
      <c r="P30" s="111"/>
      <c r="Q30" s="111"/>
      <c r="R30" s="111"/>
      <c r="S30" s="111"/>
      <c r="T30" s="18"/>
      <c r="U30" s="18"/>
      <c r="V30" s="18"/>
      <c r="W30" s="111"/>
      <c r="X30" s="111"/>
      <c r="Y30" s="111"/>
      <c r="Z30" s="111"/>
      <c r="AA30" s="18"/>
      <c r="AB30" s="18"/>
      <c r="AC30" s="111"/>
      <c r="AD30" s="111"/>
      <c r="AE30" s="111"/>
      <c r="AF30" s="111"/>
      <c r="AG30" s="111"/>
      <c r="AH30" s="18"/>
      <c r="AI30" s="18"/>
      <c r="AJ30" s="111"/>
      <c r="AK30" s="111"/>
      <c r="AL30" s="111"/>
      <c r="AM30" s="111"/>
      <c r="AN30" s="19"/>
      <c r="AO30" s="18"/>
      <c r="AP30" s="168"/>
      <c r="AR30" s="21"/>
      <c r="AS30" s="21"/>
      <c r="AT30" s="21"/>
      <c r="AU30" s="21"/>
      <c r="AV30" s="21"/>
      <c r="AW30" s="22"/>
      <c r="AX30" s="28"/>
    </row>
    <row r="31" spans="1:50" s="144" customFormat="1" ht="15.75" x14ac:dyDescent="0.25">
      <c r="A31" s="32"/>
      <c r="B31" s="13"/>
      <c r="C31" s="13"/>
      <c r="D31" s="13"/>
      <c r="E31" s="16"/>
      <c r="F31" s="15"/>
      <c r="G31" s="138" t="s">
        <v>11</v>
      </c>
      <c r="H31" s="17">
        <v>2021</v>
      </c>
      <c r="I31" s="17"/>
      <c r="J31" s="4" t="s">
        <v>11</v>
      </c>
      <c r="K31" s="17">
        <v>2021</v>
      </c>
      <c r="L31" s="60"/>
      <c r="M31" s="18"/>
      <c r="N31" s="18"/>
      <c r="O31" s="111"/>
      <c r="P31" s="111"/>
      <c r="Q31" s="111"/>
      <c r="R31" s="111"/>
      <c r="S31" s="111"/>
      <c r="T31" s="18"/>
      <c r="U31" s="18"/>
      <c r="V31" s="18"/>
      <c r="W31" s="111"/>
      <c r="X31" s="111"/>
      <c r="Y31" s="111"/>
      <c r="Z31" s="111"/>
      <c r="AA31" s="18"/>
      <c r="AB31" s="18"/>
      <c r="AC31" s="111"/>
      <c r="AD31" s="111"/>
      <c r="AE31" s="111"/>
      <c r="AF31" s="111"/>
      <c r="AG31" s="111"/>
      <c r="AH31" s="18"/>
      <c r="AI31" s="18"/>
      <c r="AJ31" s="111"/>
      <c r="AK31" s="111"/>
      <c r="AL31" s="111"/>
      <c r="AM31" s="111"/>
      <c r="AN31" s="19"/>
      <c r="AO31" s="18"/>
      <c r="AP31" s="168"/>
      <c r="AR31" s="21"/>
      <c r="AS31" s="21"/>
      <c r="AT31" s="21"/>
      <c r="AU31" s="21"/>
      <c r="AV31" s="21"/>
      <c r="AW31" s="22"/>
      <c r="AX31" s="28"/>
    </row>
    <row r="32" spans="1:50" s="144" customFormat="1" ht="15.75" x14ac:dyDescent="0.25">
      <c r="A32" s="32"/>
      <c r="B32" s="13"/>
      <c r="C32" s="13"/>
      <c r="D32" s="13"/>
      <c r="E32" s="16"/>
      <c r="F32" s="15"/>
      <c r="G32" s="138" t="s">
        <v>11</v>
      </c>
      <c r="H32" s="17">
        <v>2021</v>
      </c>
      <c r="I32" s="17"/>
      <c r="J32" s="4" t="s">
        <v>11</v>
      </c>
      <c r="K32" s="17">
        <v>2021</v>
      </c>
      <c r="L32" s="60"/>
      <c r="M32" s="18"/>
      <c r="N32" s="18"/>
      <c r="O32" s="111"/>
      <c r="P32" s="111"/>
      <c r="Q32" s="111"/>
      <c r="R32" s="111"/>
      <c r="S32" s="111"/>
      <c r="T32" s="18"/>
      <c r="U32" s="18"/>
      <c r="V32" s="18"/>
      <c r="W32" s="111"/>
      <c r="X32" s="111"/>
      <c r="Y32" s="111"/>
      <c r="Z32" s="111"/>
      <c r="AA32" s="18"/>
      <c r="AB32" s="18"/>
      <c r="AC32" s="111"/>
      <c r="AD32" s="111"/>
      <c r="AE32" s="111"/>
      <c r="AF32" s="111"/>
      <c r="AG32" s="111"/>
      <c r="AH32" s="18"/>
      <c r="AI32" s="18"/>
      <c r="AJ32" s="111"/>
      <c r="AK32" s="111"/>
      <c r="AL32" s="111"/>
      <c r="AM32" s="111"/>
      <c r="AN32" s="19"/>
      <c r="AO32" s="18"/>
      <c r="AP32" s="168"/>
      <c r="AR32" s="21"/>
      <c r="AS32" s="21"/>
      <c r="AT32" s="21"/>
      <c r="AU32" s="21"/>
      <c r="AV32" s="21"/>
      <c r="AW32" s="22"/>
      <c r="AX32" s="28"/>
    </row>
    <row r="33" spans="1:50" s="144" customFormat="1" ht="15.75" x14ac:dyDescent="0.25">
      <c r="A33" s="32"/>
      <c r="B33" s="13"/>
      <c r="C33" s="13"/>
      <c r="D33" s="13"/>
      <c r="E33" s="16"/>
      <c r="F33" s="15"/>
      <c r="G33" s="138" t="s">
        <v>11</v>
      </c>
      <c r="H33" s="17">
        <v>2021</v>
      </c>
      <c r="I33" s="17"/>
      <c r="J33" s="4" t="s">
        <v>11</v>
      </c>
      <c r="K33" s="17">
        <v>2021</v>
      </c>
      <c r="L33" s="60"/>
      <c r="M33" s="18"/>
      <c r="N33" s="18"/>
      <c r="O33" s="111"/>
      <c r="P33" s="111"/>
      <c r="Q33" s="111"/>
      <c r="R33" s="111"/>
      <c r="S33" s="111"/>
      <c r="T33" s="18"/>
      <c r="U33" s="18"/>
      <c r="V33" s="18"/>
      <c r="W33" s="111"/>
      <c r="X33" s="111"/>
      <c r="Y33" s="111"/>
      <c r="Z33" s="111"/>
      <c r="AA33" s="18"/>
      <c r="AB33" s="18"/>
      <c r="AC33" s="111"/>
      <c r="AD33" s="111"/>
      <c r="AE33" s="111"/>
      <c r="AF33" s="111"/>
      <c r="AG33" s="111"/>
      <c r="AH33" s="18"/>
      <c r="AI33" s="18"/>
      <c r="AJ33" s="111"/>
      <c r="AK33" s="111"/>
      <c r="AL33" s="111"/>
      <c r="AM33" s="111"/>
      <c r="AN33" s="19"/>
      <c r="AO33" s="18"/>
      <c r="AP33" s="168"/>
      <c r="AR33" s="21"/>
      <c r="AS33" s="21"/>
      <c r="AT33" s="21"/>
      <c r="AU33" s="21"/>
      <c r="AV33" s="21"/>
      <c r="AW33" s="22"/>
      <c r="AX33" s="28"/>
    </row>
    <row r="34" spans="1:50" s="144" customFormat="1" ht="15.75" x14ac:dyDescent="0.25">
      <c r="A34" s="32"/>
      <c r="B34" s="13"/>
      <c r="C34" s="13"/>
      <c r="D34" s="13"/>
      <c r="E34" s="16"/>
      <c r="F34" s="15"/>
      <c r="G34" s="138" t="s">
        <v>11</v>
      </c>
      <c r="H34" s="17">
        <v>2021</v>
      </c>
      <c r="I34" s="17"/>
      <c r="J34" s="4" t="s">
        <v>11</v>
      </c>
      <c r="K34" s="17">
        <v>2021</v>
      </c>
      <c r="L34" s="60"/>
      <c r="M34" s="18"/>
      <c r="N34" s="18"/>
      <c r="O34" s="111"/>
      <c r="P34" s="111"/>
      <c r="Q34" s="111"/>
      <c r="R34" s="111"/>
      <c r="S34" s="111"/>
      <c r="T34" s="18"/>
      <c r="U34" s="18"/>
      <c r="V34" s="18"/>
      <c r="W34" s="111"/>
      <c r="X34" s="111"/>
      <c r="Y34" s="111"/>
      <c r="Z34" s="111"/>
      <c r="AA34" s="18"/>
      <c r="AB34" s="18"/>
      <c r="AC34" s="111"/>
      <c r="AD34" s="111"/>
      <c r="AE34" s="111"/>
      <c r="AF34" s="111"/>
      <c r="AG34" s="111"/>
      <c r="AH34" s="18"/>
      <c r="AI34" s="18"/>
      <c r="AJ34" s="111"/>
      <c r="AK34" s="111"/>
      <c r="AL34" s="111"/>
      <c r="AM34" s="111"/>
      <c r="AN34" s="19"/>
      <c r="AO34" s="18"/>
      <c r="AP34" s="168"/>
      <c r="AR34" s="21"/>
      <c r="AS34" s="21"/>
      <c r="AT34" s="21"/>
      <c r="AU34" s="21"/>
      <c r="AV34" s="21"/>
      <c r="AW34" s="22"/>
      <c r="AX34" s="28"/>
    </row>
    <row r="35" spans="1:50" s="144" customFormat="1" ht="15.75" x14ac:dyDescent="0.25">
      <c r="A35" s="32"/>
      <c r="B35" s="13"/>
      <c r="C35" s="13"/>
      <c r="D35" s="13"/>
      <c r="E35" s="16"/>
      <c r="F35" s="15"/>
      <c r="G35" s="138" t="s">
        <v>11</v>
      </c>
      <c r="H35" s="17">
        <v>2021</v>
      </c>
      <c r="I35" s="17"/>
      <c r="J35" s="4" t="s">
        <v>11</v>
      </c>
      <c r="K35" s="17">
        <v>2021</v>
      </c>
      <c r="L35" s="60"/>
      <c r="M35" s="18"/>
      <c r="N35" s="18"/>
      <c r="O35" s="111"/>
      <c r="P35" s="111"/>
      <c r="Q35" s="111"/>
      <c r="R35" s="111"/>
      <c r="S35" s="111"/>
      <c r="T35" s="18"/>
      <c r="U35" s="18"/>
      <c r="V35" s="18"/>
      <c r="W35" s="111"/>
      <c r="X35" s="111"/>
      <c r="Y35" s="111"/>
      <c r="Z35" s="111"/>
      <c r="AA35" s="18"/>
      <c r="AB35" s="18"/>
      <c r="AC35" s="111"/>
      <c r="AD35" s="111"/>
      <c r="AE35" s="111"/>
      <c r="AF35" s="111"/>
      <c r="AG35" s="111"/>
      <c r="AH35" s="18"/>
      <c r="AI35" s="18"/>
      <c r="AJ35" s="111"/>
      <c r="AK35" s="111"/>
      <c r="AL35" s="111"/>
      <c r="AM35" s="111"/>
      <c r="AN35" s="19"/>
      <c r="AO35" s="18"/>
      <c r="AP35" s="168"/>
      <c r="AR35" s="21"/>
      <c r="AS35" s="21"/>
      <c r="AT35" s="21"/>
      <c r="AU35" s="21"/>
      <c r="AV35" s="21"/>
      <c r="AW35" s="22"/>
      <c r="AX35" s="28"/>
    </row>
    <row r="36" spans="1:50" s="144" customFormat="1" ht="15.75" x14ac:dyDescent="0.25">
      <c r="A36" s="32"/>
      <c r="B36" s="13"/>
      <c r="C36" s="13"/>
      <c r="D36" s="13"/>
      <c r="E36" s="16"/>
      <c r="F36" s="15"/>
      <c r="G36" s="138" t="s">
        <v>11</v>
      </c>
      <c r="H36" s="17">
        <v>2021</v>
      </c>
      <c r="I36" s="17"/>
      <c r="J36" s="4" t="s">
        <v>11</v>
      </c>
      <c r="K36" s="17">
        <v>2021</v>
      </c>
      <c r="L36" s="60"/>
      <c r="M36" s="18"/>
      <c r="N36" s="18"/>
      <c r="O36" s="111"/>
      <c r="P36" s="111"/>
      <c r="Q36" s="111"/>
      <c r="R36" s="111"/>
      <c r="S36" s="111"/>
      <c r="T36" s="18"/>
      <c r="U36" s="18"/>
      <c r="V36" s="18"/>
      <c r="W36" s="111"/>
      <c r="X36" s="111"/>
      <c r="Y36" s="111"/>
      <c r="Z36" s="111"/>
      <c r="AA36" s="18"/>
      <c r="AB36" s="18"/>
      <c r="AC36" s="111"/>
      <c r="AD36" s="111"/>
      <c r="AE36" s="111"/>
      <c r="AF36" s="111"/>
      <c r="AG36" s="111"/>
      <c r="AH36" s="18"/>
      <c r="AI36" s="18"/>
      <c r="AJ36" s="111"/>
      <c r="AK36" s="111"/>
      <c r="AL36" s="111"/>
      <c r="AM36" s="111"/>
      <c r="AN36" s="19"/>
      <c r="AO36" s="18"/>
      <c r="AP36" s="168"/>
      <c r="AR36" s="21"/>
      <c r="AS36" s="21"/>
      <c r="AT36" s="21"/>
      <c r="AU36" s="21"/>
      <c r="AV36" s="21"/>
      <c r="AW36" s="22"/>
      <c r="AX36" s="28"/>
    </row>
    <row r="37" spans="1:50" s="144" customFormat="1" ht="15.75" x14ac:dyDescent="0.25">
      <c r="A37" s="32"/>
      <c r="B37" s="13"/>
      <c r="C37" s="13"/>
      <c r="D37" s="13"/>
      <c r="E37" s="16"/>
      <c r="F37" s="15"/>
      <c r="G37" s="138" t="s">
        <v>11</v>
      </c>
      <c r="H37" s="17">
        <v>2021</v>
      </c>
      <c r="I37" s="17"/>
      <c r="J37" s="4" t="s">
        <v>11</v>
      </c>
      <c r="K37" s="17">
        <v>2021</v>
      </c>
      <c r="L37" s="60"/>
      <c r="M37" s="18"/>
      <c r="N37" s="18"/>
      <c r="O37" s="111"/>
      <c r="P37" s="111"/>
      <c r="Q37" s="111"/>
      <c r="R37" s="111"/>
      <c r="S37" s="111"/>
      <c r="T37" s="18"/>
      <c r="U37" s="18"/>
      <c r="V37" s="18"/>
      <c r="W37" s="111"/>
      <c r="X37" s="111"/>
      <c r="Y37" s="111"/>
      <c r="Z37" s="111"/>
      <c r="AA37" s="18"/>
      <c r="AB37" s="18"/>
      <c r="AC37" s="111"/>
      <c r="AD37" s="111"/>
      <c r="AE37" s="111"/>
      <c r="AF37" s="111"/>
      <c r="AG37" s="111"/>
      <c r="AH37" s="18"/>
      <c r="AI37" s="18"/>
      <c r="AJ37" s="111"/>
      <c r="AK37" s="111"/>
      <c r="AL37" s="111"/>
      <c r="AM37" s="111"/>
      <c r="AN37" s="19"/>
      <c r="AO37" s="18"/>
      <c r="AP37" s="168"/>
      <c r="AR37" s="21"/>
      <c r="AS37" s="21"/>
      <c r="AT37" s="21"/>
      <c r="AU37" s="21"/>
      <c r="AV37" s="21"/>
      <c r="AW37" s="22"/>
      <c r="AX37" s="28"/>
    </row>
    <row r="38" spans="1:50" s="119" customFormat="1" ht="15.75" x14ac:dyDescent="0.25">
      <c r="A38" s="32"/>
      <c r="B38" s="13"/>
      <c r="C38" s="13"/>
      <c r="D38" s="13"/>
      <c r="E38" s="16"/>
      <c r="F38" s="15"/>
      <c r="G38" s="138" t="s">
        <v>105</v>
      </c>
      <c r="H38" s="17">
        <v>2021</v>
      </c>
      <c r="I38" s="17"/>
      <c r="J38" s="4" t="s">
        <v>11</v>
      </c>
      <c r="K38" s="17">
        <v>2021</v>
      </c>
      <c r="L38" s="60"/>
      <c r="M38" s="18"/>
      <c r="N38" s="18"/>
      <c r="O38" s="111"/>
      <c r="P38" s="111"/>
      <c r="Q38" s="111"/>
      <c r="R38" s="111"/>
      <c r="S38" s="111"/>
      <c r="T38" s="18"/>
      <c r="U38" s="18"/>
      <c r="V38" s="18"/>
      <c r="W38" s="111"/>
      <c r="X38" s="111"/>
      <c r="Y38" s="111"/>
      <c r="Z38" s="111"/>
      <c r="AA38" s="18"/>
      <c r="AB38" s="18"/>
      <c r="AC38" s="111"/>
      <c r="AD38" s="111"/>
      <c r="AE38" s="111"/>
      <c r="AF38" s="111"/>
      <c r="AG38" s="111"/>
      <c r="AH38" s="18"/>
      <c r="AI38" s="18"/>
      <c r="AJ38" s="111"/>
      <c r="AK38" s="111"/>
      <c r="AL38" s="111"/>
      <c r="AM38" s="111"/>
      <c r="AN38" s="19"/>
      <c r="AO38" s="18"/>
      <c r="AP38" s="168"/>
      <c r="AR38" s="21"/>
      <c r="AS38" s="21"/>
      <c r="AT38" s="21"/>
      <c r="AU38" s="21"/>
      <c r="AV38" s="21"/>
      <c r="AW38" s="22"/>
      <c r="AX38" s="28"/>
    </row>
    <row r="39" spans="1:50" ht="15.75" x14ac:dyDescent="0.25">
      <c r="A39" s="32"/>
      <c r="B39" s="13"/>
      <c r="C39" s="13"/>
      <c r="D39" s="13"/>
      <c r="E39" s="14"/>
      <c r="F39" s="15"/>
      <c r="G39" s="138" t="s">
        <v>11</v>
      </c>
      <c r="H39" s="17">
        <v>2021</v>
      </c>
      <c r="I39" s="17"/>
      <c r="J39" s="4" t="s">
        <v>11</v>
      </c>
      <c r="K39" s="17">
        <v>2021</v>
      </c>
      <c r="L39" s="60"/>
      <c r="M39" s="18"/>
      <c r="N39" s="18"/>
      <c r="O39" s="111"/>
      <c r="P39" s="111"/>
      <c r="Q39" s="111"/>
      <c r="R39" s="111"/>
      <c r="S39" s="111"/>
      <c r="T39" s="18"/>
      <c r="U39" s="18"/>
      <c r="V39" s="18"/>
      <c r="W39" s="111"/>
      <c r="X39" s="111"/>
      <c r="Y39" s="111"/>
      <c r="Z39" s="111"/>
      <c r="AA39" s="18"/>
      <c r="AB39" s="18"/>
      <c r="AC39" s="111"/>
      <c r="AD39" s="111"/>
      <c r="AE39" s="111"/>
      <c r="AF39" s="111"/>
      <c r="AG39" s="111"/>
      <c r="AH39" s="18"/>
      <c r="AI39" s="18"/>
      <c r="AJ39" s="111"/>
      <c r="AK39" s="111"/>
      <c r="AL39" s="111"/>
      <c r="AM39" s="111"/>
      <c r="AN39" s="19"/>
      <c r="AO39" s="18"/>
      <c r="AP39" s="168"/>
      <c r="AR39" s="21">
        <f>IF(C39&lt;&gt;"Estudiante",IF(NOT(ISBLANK(I39)),VLOOKUP(I39,Datosbasicos!$E$2:$G$32,3,FALSE),0),0)</f>
        <v>0</v>
      </c>
      <c r="AS39" s="21">
        <f>IF(C39&lt;&gt;"Estudiante",IF(NOT(ISBLANK(I39)),VLOOKUP(I39,Datosbasicos!$E$2:$G$32,3,FALSE),0),0)</f>
        <v>0</v>
      </c>
      <c r="AT39" s="21">
        <f t="shared" si="1"/>
        <v>0</v>
      </c>
      <c r="AU39" s="21">
        <f t="shared" si="0"/>
        <v>0</v>
      </c>
      <c r="AV39" s="21">
        <f t="shared" si="2"/>
        <v>0</v>
      </c>
      <c r="AW39" s="22">
        <f t="shared" si="3"/>
        <v>0</v>
      </c>
      <c r="AX39" s="28">
        <f t="shared" si="4"/>
        <v>0</v>
      </c>
    </row>
    <row r="40" spans="1:50" s="70" customFormat="1" ht="15.75" x14ac:dyDescent="0.25">
      <c r="A40" s="32"/>
      <c r="B40" s="13"/>
      <c r="C40" s="13"/>
      <c r="D40" s="13"/>
      <c r="E40" s="14"/>
      <c r="F40" s="15"/>
      <c r="G40" s="138" t="s">
        <v>11</v>
      </c>
      <c r="H40" s="17">
        <v>2021</v>
      </c>
      <c r="I40" s="17"/>
      <c r="J40" s="4" t="s">
        <v>11</v>
      </c>
      <c r="K40" s="17">
        <v>2021</v>
      </c>
      <c r="L40" s="60"/>
      <c r="M40" s="18"/>
      <c r="N40" s="18"/>
      <c r="O40" s="111"/>
      <c r="P40" s="111"/>
      <c r="Q40" s="111"/>
      <c r="R40" s="111"/>
      <c r="S40" s="111"/>
      <c r="T40" s="18"/>
      <c r="U40" s="18"/>
      <c r="V40" s="18"/>
      <c r="W40" s="111"/>
      <c r="X40" s="111"/>
      <c r="Y40" s="111"/>
      <c r="Z40" s="111"/>
      <c r="AA40" s="18"/>
      <c r="AB40" s="18"/>
      <c r="AC40" s="111"/>
      <c r="AD40" s="111"/>
      <c r="AE40" s="111"/>
      <c r="AF40" s="111"/>
      <c r="AG40" s="111"/>
      <c r="AH40" s="18"/>
      <c r="AI40" s="18"/>
      <c r="AJ40" s="111"/>
      <c r="AK40" s="111"/>
      <c r="AL40" s="111"/>
      <c r="AM40" s="111"/>
      <c r="AN40" s="19"/>
      <c r="AO40" s="18"/>
      <c r="AP40" s="168"/>
      <c r="AR40" s="21">
        <f>IF(C40&lt;&gt;"Estudiante",IF(NOT(ISBLANK(I40)),VLOOKUP(I40,Datosbasicos!$E$2:$G$32,3,FALSE),0),0)</f>
        <v>0</v>
      </c>
      <c r="AS40" s="21">
        <f>IF(C40&lt;&gt;"Estudiante",IF(NOT(ISBLANK(I40)),VLOOKUP(I40,Datosbasicos!$E$2:$G$32,3,FALSE),0),0)</f>
        <v>0</v>
      </c>
      <c r="AT40" s="21">
        <f t="shared" si="1"/>
        <v>0</v>
      </c>
      <c r="AU40" s="21">
        <f t="shared" si="0"/>
        <v>0</v>
      </c>
      <c r="AV40" s="21">
        <f t="shared" si="2"/>
        <v>0</v>
      </c>
      <c r="AW40" s="22">
        <f t="shared" si="3"/>
        <v>0</v>
      </c>
      <c r="AX40" s="28">
        <f>SUM(AR40:AW40)</f>
        <v>0</v>
      </c>
    </row>
    <row r="41" spans="1:50" ht="15" customHeight="1" x14ac:dyDescent="0.25">
      <c r="A41" s="64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</row>
    <row r="42" spans="1:50" ht="15" customHeight="1" x14ac:dyDescent="0.25">
      <c r="A42" s="181" t="s">
        <v>114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63"/>
      <c r="AO42" s="63"/>
      <c r="AP42" s="117"/>
    </row>
    <row r="43" spans="1:50" x14ac:dyDescent="0.25">
      <c r="A43" s="182"/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63"/>
      <c r="AO43" s="63"/>
      <c r="AP43" s="117"/>
    </row>
    <row r="44" spans="1:50" x14ac:dyDescent="0.25">
      <c r="A44" s="182"/>
      <c r="B44" s="182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63"/>
      <c r="AO44" s="63"/>
      <c r="AP44" s="117"/>
      <c r="AR44" s="27"/>
    </row>
    <row r="45" spans="1:50" x14ac:dyDescent="0.25"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63"/>
      <c r="AO45" s="63"/>
    </row>
    <row r="46" spans="1:50" s="151" customFormat="1" x14ac:dyDescent="0.25">
      <c r="AN46" s="63"/>
      <c r="AO46" s="63"/>
    </row>
    <row r="47" spans="1:50" x14ac:dyDescent="0.25">
      <c r="A47" s="61" t="s">
        <v>101</v>
      </c>
      <c r="B47" s="62"/>
      <c r="C47" s="6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63"/>
      <c r="AO47" s="63"/>
    </row>
    <row r="48" spans="1:50" x14ac:dyDescent="0.25"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63"/>
      <c r="AO48" s="63"/>
    </row>
    <row r="49" spans="1:41" x14ac:dyDescent="0.25"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63"/>
      <c r="AO49" s="63"/>
    </row>
    <row r="50" spans="1:41" x14ac:dyDescent="0.25"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63"/>
      <c r="AO50" s="63"/>
    </row>
    <row r="51" spans="1:41" x14ac:dyDescent="0.25">
      <c r="A51" s="1" t="s">
        <v>102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63"/>
      <c r="AO51" s="63"/>
    </row>
    <row r="52" spans="1:41" x14ac:dyDescent="0.25"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4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U53" s="8"/>
    </row>
    <row r="54" spans="1:41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U54" s="8"/>
    </row>
    <row r="55" spans="1:41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U55" s="8"/>
    </row>
  </sheetData>
  <sheetProtection sheet="1" objects="1" scenarios="1"/>
  <mergeCells count="24">
    <mergeCell ref="B1:AN1"/>
    <mergeCell ref="B6:B7"/>
    <mergeCell ref="E6:E7"/>
    <mergeCell ref="F6:K6"/>
    <mergeCell ref="F7:H7"/>
    <mergeCell ref="I7:K7"/>
    <mergeCell ref="C6:C7"/>
    <mergeCell ref="D6:D7"/>
    <mergeCell ref="A42:AM44"/>
    <mergeCell ref="AW6:AW7"/>
    <mergeCell ref="AX6:AX7"/>
    <mergeCell ref="L5:AP5"/>
    <mergeCell ref="AR6:AR7"/>
    <mergeCell ref="AS6:AS7"/>
    <mergeCell ref="AT6:AT7"/>
    <mergeCell ref="AU6:AU7"/>
    <mergeCell ref="AV6:AV7"/>
    <mergeCell ref="A2:A4"/>
    <mergeCell ref="B2:Z2"/>
    <mergeCell ref="AA2:AP2"/>
    <mergeCell ref="B3:Z3"/>
    <mergeCell ref="AA3:AP3"/>
    <mergeCell ref="B4:Z4"/>
    <mergeCell ref="AA4:AP4"/>
  </mergeCells>
  <dataValidations count="2">
    <dataValidation type="list" allowBlank="1" showInputMessage="1" showErrorMessage="1" sqref="C8:C40">
      <formula1>acti</formula1>
    </dataValidation>
    <dataValidation type="list" allowBlank="1" showInputMessage="1" showErrorMessage="1" sqref="A8:A40">
      <formula1>hospi</formula1>
    </dataValidation>
  </dataValidations>
  <pageMargins left="0.7" right="0.7" top="0.75" bottom="0.75" header="0.3" footer="0.3"/>
  <pageSetup orientation="portrait" r:id="rId1"/>
  <ignoredErrors>
    <ignoredError sqref="AT8" formulaRange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Datosbasicos!$A$2:$A$4</xm:f>
          </x14:formula1>
          <xm:sqref>A8:A38</xm:sqref>
        </x14:dataValidation>
        <x14:dataValidation type="list" allowBlank="1" showInputMessage="1" showErrorMessage="1">
          <x14:formula1>
            <xm:f>Datosbasicos!$B$2:$B$52</xm:f>
          </x14:formula1>
          <xm:sqref>B8:B40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B050"/>
  </sheetPr>
  <dimension ref="A1:AX49"/>
  <sheetViews>
    <sheetView showGridLines="0" zoomScale="90" zoomScaleNormal="90" workbookViewId="0">
      <selection activeCell="A6" activeCellId="2" sqref="G1:H1048576 J1:K1048576 A6:XFD7"/>
    </sheetView>
  </sheetViews>
  <sheetFormatPr baseColWidth="10" defaultRowHeight="15" x14ac:dyDescent="0.25"/>
  <cols>
    <col min="1" max="1" width="17.42578125" style="74" bestFit="1" customWidth="1"/>
    <col min="2" max="2" width="15.42578125" style="74" customWidth="1"/>
    <col min="3" max="3" width="12.28515625" style="74" customWidth="1"/>
    <col min="4" max="4" width="16.42578125" style="74" customWidth="1"/>
    <col min="5" max="5" width="17.28515625" style="74" bestFit="1" customWidth="1"/>
    <col min="6" max="6" width="3.85546875" style="74" customWidth="1"/>
    <col min="7" max="7" width="5.85546875" style="74" customWidth="1"/>
    <col min="8" max="8" width="7" style="74" customWidth="1"/>
    <col min="9" max="9" width="4.7109375" style="74" customWidth="1"/>
    <col min="10" max="10" width="5.85546875" style="74" customWidth="1"/>
    <col min="11" max="11" width="7.140625" style="74" customWidth="1"/>
    <col min="12" max="12" width="2.7109375" style="96" customWidth="1"/>
    <col min="13" max="13" width="2.5703125" style="96" customWidth="1"/>
    <col min="14" max="14" width="2.7109375" style="96" customWidth="1"/>
    <col min="15" max="15" width="2.5703125" style="96" customWidth="1"/>
    <col min="16" max="16" width="2.85546875" style="96" customWidth="1"/>
    <col min="17" max="19" width="2.7109375" style="96" customWidth="1"/>
    <col min="20" max="20" width="3.28515625" style="76" customWidth="1"/>
    <col min="21" max="21" width="3.140625" style="96" bestFit="1" customWidth="1"/>
    <col min="22" max="41" width="3.140625" style="76" bestFit="1" customWidth="1"/>
    <col min="42" max="42" width="3.140625" style="74" bestFit="1" customWidth="1"/>
    <col min="43" max="43" width="11.85546875" style="74" hidden="1" customWidth="1"/>
    <col min="44" max="44" width="9.140625" style="74" hidden="1" customWidth="1"/>
    <col min="45" max="45" width="8.7109375" style="74" hidden="1" customWidth="1"/>
    <col min="46" max="46" width="6.5703125" style="74" hidden="1" customWidth="1"/>
    <col min="47" max="47" width="8.7109375" style="74" hidden="1" customWidth="1"/>
    <col min="48" max="48" width="7.140625" style="74" hidden="1" customWidth="1"/>
    <col min="49" max="49" width="8" style="74" hidden="1" customWidth="1"/>
    <col min="50" max="50" width="11.42578125" style="74" hidden="1" customWidth="1"/>
    <col min="51" max="51" width="11.42578125" style="74" customWidth="1"/>
    <col min="52" max="16384" width="11.42578125" style="74"/>
  </cols>
  <sheetData>
    <row r="1" spans="1:50" ht="15.75" thickBot="1" x14ac:dyDescent="0.3">
      <c r="A1" s="73"/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</row>
    <row r="2" spans="1:50" ht="18.75" customHeight="1" x14ac:dyDescent="0.25">
      <c r="A2" s="170"/>
      <c r="B2" s="172" t="s">
        <v>107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3" t="s">
        <v>113</v>
      </c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4"/>
    </row>
    <row r="3" spans="1:50" ht="18.75" customHeight="1" x14ac:dyDescent="0.25">
      <c r="A3" s="171"/>
      <c r="B3" s="175" t="s">
        <v>108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6" t="s">
        <v>109</v>
      </c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8"/>
    </row>
    <row r="4" spans="1:50" ht="18.75" customHeight="1" thickBot="1" x14ac:dyDescent="0.3">
      <c r="A4" s="171"/>
      <c r="B4" s="175" t="s">
        <v>110</v>
      </c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9" t="s">
        <v>111</v>
      </c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80"/>
    </row>
    <row r="5" spans="1:50" ht="18.75" customHeight="1" thickBot="1" x14ac:dyDescent="0.3">
      <c r="A5" s="73"/>
      <c r="B5" s="77"/>
      <c r="C5" s="77"/>
      <c r="D5" s="77"/>
      <c r="E5" s="78"/>
      <c r="F5" s="78"/>
      <c r="G5" s="78"/>
      <c r="H5" s="78"/>
      <c r="I5" s="78"/>
      <c r="J5" s="78"/>
      <c r="K5" s="78"/>
      <c r="L5" s="245" t="s">
        <v>34</v>
      </c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7"/>
    </row>
    <row r="6" spans="1:50" ht="15" customHeight="1" thickTop="1" x14ac:dyDescent="0.25">
      <c r="A6" s="79" t="s">
        <v>21</v>
      </c>
      <c r="B6" s="234" t="s">
        <v>0</v>
      </c>
      <c r="C6" s="235" t="s">
        <v>19</v>
      </c>
      <c r="D6" s="234" t="s">
        <v>23</v>
      </c>
      <c r="E6" s="234" t="s">
        <v>10</v>
      </c>
      <c r="F6" s="227" t="s">
        <v>1</v>
      </c>
      <c r="G6" s="227"/>
      <c r="H6" s="227"/>
      <c r="I6" s="227"/>
      <c r="J6" s="227"/>
      <c r="K6" s="228"/>
      <c r="L6" s="80" t="s">
        <v>7</v>
      </c>
      <c r="M6" s="80" t="s">
        <v>2</v>
      </c>
      <c r="N6" s="80" t="s">
        <v>3</v>
      </c>
      <c r="O6" s="80" t="s">
        <v>4</v>
      </c>
      <c r="P6" s="80" t="s">
        <v>5</v>
      </c>
      <c r="Q6" s="80" t="s">
        <v>5</v>
      </c>
      <c r="R6" s="80" t="s">
        <v>6</v>
      </c>
      <c r="S6" s="80" t="s">
        <v>7</v>
      </c>
      <c r="T6" s="80" t="s">
        <v>2</v>
      </c>
      <c r="U6" s="80" t="s">
        <v>3</v>
      </c>
      <c r="V6" s="80" t="s">
        <v>4</v>
      </c>
      <c r="W6" s="80" t="s">
        <v>5</v>
      </c>
      <c r="X6" s="80" t="s">
        <v>5</v>
      </c>
      <c r="Y6" s="80" t="s">
        <v>6</v>
      </c>
      <c r="Z6" s="80" t="s">
        <v>7</v>
      </c>
      <c r="AA6" s="80" t="s">
        <v>2</v>
      </c>
      <c r="AB6" s="80" t="s">
        <v>3</v>
      </c>
      <c r="AC6" s="80" t="s">
        <v>4</v>
      </c>
      <c r="AD6" s="80" t="s">
        <v>5</v>
      </c>
      <c r="AE6" s="80" t="s">
        <v>5</v>
      </c>
      <c r="AF6" s="80" t="s">
        <v>6</v>
      </c>
      <c r="AG6" s="80" t="s">
        <v>7</v>
      </c>
      <c r="AH6" s="107" t="s">
        <v>2</v>
      </c>
      <c r="AI6" s="114" t="s">
        <v>3</v>
      </c>
      <c r="AJ6" s="114" t="s">
        <v>4</v>
      </c>
      <c r="AK6" s="114" t="s">
        <v>5</v>
      </c>
      <c r="AL6" s="114" t="s">
        <v>5</v>
      </c>
      <c r="AM6" s="114" t="s">
        <v>6</v>
      </c>
      <c r="AN6" s="154" t="s">
        <v>7</v>
      </c>
      <c r="AO6" s="154" t="s">
        <v>2</v>
      </c>
      <c r="AP6" s="114" t="s">
        <v>3</v>
      </c>
      <c r="AR6" s="243" t="s">
        <v>13</v>
      </c>
      <c r="AS6" s="243" t="s">
        <v>14</v>
      </c>
      <c r="AT6" s="243" t="s">
        <v>15</v>
      </c>
      <c r="AU6" s="243" t="s">
        <v>16</v>
      </c>
      <c r="AV6" s="243" t="s">
        <v>17</v>
      </c>
      <c r="AW6" s="244" t="s">
        <v>18</v>
      </c>
      <c r="AX6" s="225" t="s">
        <v>31</v>
      </c>
    </row>
    <row r="7" spans="1:50" x14ac:dyDescent="0.25">
      <c r="A7" s="81" t="s">
        <v>22</v>
      </c>
      <c r="B7" s="234"/>
      <c r="C7" s="236"/>
      <c r="D7" s="234"/>
      <c r="E7" s="234"/>
      <c r="F7" s="227" t="s">
        <v>8</v>
      </c>
      <c r="G7" s="227"/>
      <c r="H7" s="227"/>
      <c r="I7" s="227" t="s">
        <v>9</v>
      </c>
      <c r="J7" s="227"/>
      <c r="K7" s="228"/>
      <c r="L7" s="162">
        <v>1</v>
      </c>
      <c r="M7" s="147">
        <v>2</v>
      </c>
      <c r="N7" s="147">
        <v>3</v>
      </c>
      <c r="O7" s="123">
        <v>4</v>
      </c>
      <c r="P7" s="123">
        <v>5</v>
      </c>
      <c r="Q7" s="123">
        <v>6</v>
      </c>
      <c r="R7" s="123">
        <v>7</v>
      </c>
      <c r="S7" s="123">
        <v>8</v>
      </c>
      <c r="T7" s="147">
        <v>9</v>
      </c>
      <c r="U7" s="147">
        <v>10</v>
      </c>
      <c r="V7" s="123">
        <v>11</v>
      </c>
      <c r="W7" s="123">
        <v>12</v>
      </c>
      <c r="X7" s="123">
        <v>13</v>
      </c>
      <c r="Y7" s="123">
        <v>14</v>
      </c>
      <c r="Z7" s="123">
        <v>15</v>
      </c>
      <c r="AA7" s="147">
        <v>16</v>
      </c>
      <c r="AB7" s="147">
        <v>17</v>
      </c>
      <c r="AC7" s="147">
        <v>18</v>
      </c>
      <c r="AD7" s="123">
        <v>19</v>
      </c>
      <c r="AE7" s="123">
        <v>20</v>
      </c>
      <c r="AF7" s="123">
        <v>21</v>
      </c>
      <c r="AG7" s="123">
        <v>22</v>
      </c>
      <c r="AH7" s="147">
        <v>23</v>
      </c>
      <c r="AI7" s="147">
        <v>24</v>
      </c>
      <c r="AJ7" s="123">
        <v>25</v>
      </c>
      <c r="AK7" s="123">
        <v>26</v>
      </c>
      <c r="AL7" s="123">
        <v>27</v>
      </c>
      <c r="AM7" s="123">
        <v>28</v>
      </c>
      <c r="AN7" s="123">
        <v>29</v>
      </c>
      <c r="AO7" s="147">
        <v>30</v>
      </c>
      <c r="AP7" s="164">
        <v>31</v>
      </c>
      <c r="AR7" s="243"/>
      <c r="AS7" s="243"/>
      <c r="AT7" s="243"/>
      <c r="AU7" s="243"/>
      <c r="AV7" s="243"/>
      <c r="AW7" s="244"/>
      <c r="AX7" s="226"/>
    </row>
    <row r="8" spans="1:50" ht="15.75" x14ac:dyDescent="0.25">
      <c r="A8" s="32"/>
      <c r="B8" s="13"/>
      <c r="C8" s="13"/>
      <c r="D8" s="13"/>
      <c r="E8" s="14"/>
      <c r="F8" s="15"/>
      <c r="G8" s="83" t="s">
        <v>91</v>
      </c>
      <c r="H8" s="82">
        <v>2021</v>
      </c>
      <c r="I8" s="17"/>
      <c r="J8" s="83" t="s">
        <v>91</v>
      </c>
      <c r="K8" s="82">
        <v>2021</v>
      </c>
      <c r="L8" s="163"/>
      <c r="M8" s="18"/>
      <c r="N8" s="18"/>
      <c r="O8" s="111"/>
      <c r="P8" s="111"/>
      <c r="Q8" s="111"/>
      <c r="R8" s="111"/>
      <c r="S8" s="111"/>
      <c r="T8" s="18"/>
      <c r="U8" s="18"/>
      <c r="V8" s="111"/>
      <c r="W8" s="111"/>
      <c r="X8" s="111"/>
      <c r="Y8" s="111"/>
      <c r="Z8" s="111"/>
      <c r="AA8" s="18"/>
      <c r="AB8" s="18"/>
      <c r="AC8" s="18"/>
      <c r="AD8" s="111"/>
      <c r="AE8" s="111"/>
      <c r="AF8" s="111"/>
      <c r="AG8" s="111"/>
      <c r="AH8" s="18"/>
      <c r="AI8" s="18"/>
      <c r="AJ8" s="111"/>
      <c r="AK8" s="111"/>
      <c r="AL8" s="111"/>
      <c r="AM8" s="111"/>
      <c r="AN8" s="111"/>
      <c r="AO8" s="18"/>
      <c r="AP8" s="165"/>
      <c r="AR8" s="84">
        <f>IF(A8&lt;&gt;"Estudiante",IF(NOT(ISBLANK(I8)),VLOOKUP(I8,Datosbasicos!$AF$2:$AH$32,3,FALSE),0),0)</f>
        <v>0</v>
      </c>
      <c r="AS8" s="84">
        <f>IF(A8&lt;&gt;"Estudiante",IF(NOT(ISBLANK(I8)),VLOOKUP(I8,Datosbasicos!$AF$2:$AH$32,3,FALSE),0),0)</f>
        <v>0</v>
      </c>
      <c r="AT8" s="84">
        <f t="shared" ref="AT8:AT19" si="0" xml:space="preserve"> COUNTIFS(L8:AP8,"X")</f>
        <v>0</v>
      </c>
      <c r="AU8" s="84">
        <f>IF(A8="Hosp. San José",COUNTIFS(M8:AP8,"X"),0)</f>
        <v>0</v>
      </c>
      <c r="AV8" s="84">
        <f t="shared" ref="AV8:AV19" si="1">IF(D8="Estudiante",COUNTIFS(L8:AP8,"X"),COUNTIFS(O8:P8,"X")+COUNTIFS(V8:X8,"X")+COUNTIFS(AC8:AD8,"X")+COUNTIFS(AJ8:AK8,"X"))</f>
        <v>0</v>
      </c>
      <c r="AW8" s="84">
        <f t="shared" ref="AW8:AW19" si="2">IF(E8="Estudiante",COUNTIFS(L8:AP8,"X"),COUNTIFS(O8:P8,"X")+COUNTIFS(V8:X8,"X")+COUNTIFS(AC8:AD8,"X")+COUNTIFS(AJ8:AK8,"X"))</f>
        <v>0</v>
      </c>
      <c r="AX8" s="86">
        <f t="shared" ref="AX8:AX19" si="3">SUM(AR8:AW8)</f>
        <v>0</v>
      </c>
    </row>
    <row r="9" spans="1:50" ht="15.75" x14ac:dyDescent="0.25">
      <c r="A9" s="32"/>
      <c r="B9" s="13"/>
      <c r="C9" s="13"/>
      <c r="D9" s="13"/>
      <c r="E9" s="16"/>
      <c r="F9" s="15"/>
      <c r="G9" s="83" t="s">
        <v>91</v>
      </c>
      <c r="H9" s="82">
        <v>2021</v>
      </c>
      <c r="I9" s="17"/>
      <c r="J9" s="83" t="s">
        <v>91</v>
      </c>
      <c r="K9" s="82">
        <v>2021</v>
      </c>
      <c r="L9" s="163"/>
      <c r="M9" s="18"/>
      <c r="N9" s="18"/>
      <c r="O9" s="111"/>
      <c r="P9" s="111"/>
      <c r="Q9" s="111"/>
      <c r="R9" s="111"/>
      <c r="S9" s="111"/>
      <c r="T9" s="18"/>
      <c r="U9" s="18"/>
      <c r="V9" s="111"/>
      <c r="W9" s="111"/>
      <c r="X9" s="111"/>
      <c r="Y9" s="111"/>
      <c r="Z9" s="111"/>
      <c r="AA9" s="18"/>
      <c r="AB9" s="18"/>
      <c r="AC9" s="18"/>
      <c r="AD9" s="111"/>
      <c r="AE9" s="111"/>
      <c r="AF9" s="111"/>
      <c r="AG9" s="111"/>
      <c r="AH9" s="18"/>
      <c r="AI9" s="18"/>
      <c r="AJ9" s="111"/>
      <c r="AK9" s="111"/>
      <c r="AL9" s="111"/>
      <c r="AM9" s="111"/>
      <c r="AN9" s="111"/>
      <c r="AO9" s="18"/>
      <c r="AP9" s="165"/>
      <c r="AR9" s="84">
        <f>IF(A9&lt;&gt;"Estudiante",IF(NOT(ISBLANK(I9)),VLOOKUP(I9,Datosbasicos!$AF$2:$AH$32,3,FALSE),0),0)</f>
        <v>0</v>
      </c>
      <c r="AS9" s="84">
        <f>IF(A9&lt;&gt;"Estudiante",IF(NOT(ISBLANK(I9)),VLOOKUP(I9,Datosbasicos!$AF$2:$AH$32,3,FALSE),0),0)</f>
        <v>0</v>
      </c>
      <c r="AT9" s="84">
        <f t="shared" si="0"/>
        <v>0</v>
      </c>
      <c r="AU9" s="84">
        <f t="shared" ref="AU9:AU19" si="4">IF(B9="Hosp. San José", COUNTIFS(L9:AP9,"X"),0)</f>
        <v>0</v>
      </c>
      <c r="AV9" s="84">
        <f t="shared" si="1"/>
        <v>0</v>
      </c>
      <c r="AW9" s="84">
        <f t="shared" si="2"/>
        <v>0</v>
      </c>
      <c r="AX9" s="86">
        <f t="shared" si="3"/>
        <v>0</v>
      </c>
    </row>
    <row r="10" spans="1:50" ht="15.75" x14ac:dyDescent="0.25">
      <c r="A10" s="32"/>
      <c r="B10" s="13"/>
      <c r="C10" s="13"/>
      <c r="D10" s="13"/>
      <c r="E10" s="16"/>
      <c r="F10" s="15"/>
      <c r="G10" s="83" t="s">
        <v>91</v>
      </c>
      <c r="H10" s="82">
        <v>2021</v>
      </c>
      <c r="I10" s="17"/>
      <c r="J10" s="83" t="s">
        <v>91</v>
      </c>
      <c r="K10" s="82">
        <v>2021</v>
      </c>
      <c r="L10" s="163"/>
      <c r="M10" s="18"/>
      <c r="N10" s="18"/>
      <c r="O10" s="111"/>
      <c r="P10" s="111"/>
      <c r="Q10" s="111"/>
      <c r="R10" s="111"/>
      <c r="S10" s="111"/>
      <c r="T10" s="18"/>
      <c r="U10" s="18"/>
      <c r="V10" s="111"/>
      <c r="W10" s="111"/>
      <c r="X10" s="111"/>
      <c r="Y10" s="111"/>
      <c r="Z10" s="111"/>
      <c r="AA10" s="18"/>
      <c r="AB10" s="18"/>
      <c r="AC10" s="18"/>
      <c r="AD10" s="111"/>
      <c r="AE10" s="111"/>
      <c r="AF10" s="111"/>
      <c r="AG10" s="111"/>
      <c r="AH10" s="18"/>
      <c r="AI10" s="18"/>
      <c r="AJ10" s="111"/>
      <c r="AK10" s="111"/>
      <c r="AL10" s="111"/>
      <c r="AM10" s="111"/>
      <c r="AN10" s="111"/>
      <c r="AO10" s="18"/>
      <c r="AP10" s="165"/>
      <c r="AR10" s="84">
        <f>IF(A10&lt;&gt;"Estudiante",IF(NOT(ISBLANK(I10)),VLOOKUP(I10,Datosbasicos!$AF$2:$AH$32,3,FALSE),0),0)</f>
        <v>0</v>
      </c>
      <c r="AS10" s="84">
        <f>IF(A10&lt;&gt;"Estudiante",IF(NOT(ISBLANK(I10)),VLOOKUP(I10,Datosbasicos!$AF$2:$AH$32,3,FALSE),0),0)</f>
        <v>0</v>
      </c>
      <c r="AT10" s="84">
        <f t="shared" si="0"/>
        <v>0</v>
      </c>
      <c r="AU10" s="84">
        <f t="shared" si="4"/>
        <v>0</v>
      </c>
      <c r="AV10" s="84">
        <f t="shared" si="1"/>
        <v>0</v>
      </c>
      <c r="AW10" s="84">
        <f t="shared" si="2"/>
        <v>0</v>
      </c>
      <c r="AX10" s="86">
        <f t="shared" si="3"/>
        <v>0</v>
      </c>
    </row>
    <row r="11" spans="1:50" ht="15.75" x14ac:dyDescent="0.25">
      <c r="A11" s="32"/>
      <c r="B11" s="13"/>
      <c r="C11" s="13"/>
      <c r="D11" s="13"/>
      <c r="E11" s="16"/>
      <c r="F11" s="15"/>
      <c r="G11" s="83" t="s">
        <v>91</v>
      </c>
      <c r="H11" s="82">
        <v>2021</v>
      </c>
      <c r="I11" s="17"/>
      <c r="J11" s="83" t="s">
        <v>91</v>
      </c>
      <c r="K11" s="82">
        <v>2021</v>
      </c>
      <c r="L11" s="163"/>
      <c r="M11" s="18"/>
      <c r="N11" s="18"/>
      <c r="O11" s="111"/>
      <c r="P11" s="111"/>
      <c r="Q11" s="111"/>
      <c r="R11" s="111"/>
      <c r="S11" s="111"/>
      <c r="T11" s="18"/>
      <c r="U11" s="18"/>
      <c r="V11" s="111"/>
      <c r="W11" s="111"/>
      <c r="X11" s="111"/>
      <c r="Y11" s="111"/>
      <c r="Z11" s="111"/>
      <c r="AA11" s="18"/>
      <c r="AB11" s="18"/>
      <c r="AC11" s="18"/>
      <c r="AD11" s="111"/>
      <c r="AE11" s="111"/>
      <c r="AF11" s="111"/>
      <c r="AG11" s="111"/>
      <c r="AH11" s="18"/>
      <c r="AI11" s="18"/>
      <c r="AJ11" s="111"/>
      <c r="AK11" s="111"/>
      <c r="AL11" s="111"/>
      <c r="AM11" s="111"/>
      <c r="AN11" s="111"/>
      <c r="AO11" s="18"/>
      <c r="AP11" s="165"/>
      <c r="AR11" s="84">
        <f>IF(A11&lt;&gt;"Estudiante",IF(NOT(ISBLANK(I11)),VLOOKUP(I11,Datosbasicos!$AF$2:$AH$32,3,FALSE),0),0)</f>
        <v>0</v>
      </c>
      <c r="AS11" s="84">
        <f>IF(A11&lt;&gt;"Estudiante",IF(NOT(ISBLANK(I11)),VLOOKUP(I11,Datosbasicos!$AF$2:$AH$32,3,FALSE),0),0)</f>
        <v>0</v>
      </c>
      <c r="AT11" s="84">
        <f t="shared" si="0"/>
        <v>0</v>
      </c>
      <c r="AU11" s="84">
        <f t="shared" si="4"/>
        <v>0</v>
      </c>
      <c r="AV11" s="84">
        <f t="shared" si="1"/>
        <v>0</v>
      </c>
      <c r="AW11" s="84">
        <f t="shared" si="2"/>
        <v>0</v>
      </c>
      <c r="AX11" s="86">
        <f t="shared" si="3"/>
        <v>0</v>
      </c>
    </row>
    <row r="12" spans="1:50" ht="15.75" x14ac:dyDescent="0.25">
      <c r="A12" s="32"/>
      <c r="B12" s="13"/>
      <c r="C12" s="13"/>
      <c r="D12" s="13"/>
      <c r="E12" s="16"/>
      <c r="F12" s="15"/>
      <c r="G12" s="83" t="s">
        <v>91</v>
      </c>
      <c r="H12" s="82">
        <v>2021</v>
      </c>
      <c r="I12" s="17"/>
      <c r="J12" s="83" t="s">
        <v>91</v>
      </c>
      <c r="K12" s="82">
        <v>2021</v>
      </c>
      <c r="L12" s="163"/>
      <c r="M12" s="18"/>
      <c r="N12" s="18"/>
      <c r="O12" s="111"/>
      <c r="P12" s="111"/>
      <c r="Q12" s="111"/>
      <c r="R12" s="111"/>
      <c r="S12" s="111"/>
      <c r="T12" s="18"/>
      <c r="U12" s="18"/>
      <c r="V12" s="111"/>
      <c r="W12" s="111"/>
      <c r="X12" s="111"/>
      <c r="Y12" s="111"/>
      <c r="Z12" s="111"/>
      <c r="AA12" s="18"/>
      <c r="AB12" s="18"/>
      <c r="AC12" s="18"/>
      <c r="AD12" s="111"/>
      <c r="AE12" s="111"/>
      <c r="AF12" s="111"/>
      <c r="AG12" s="111"/>
      <c r="AH12" s="18"/>
      <c r="AI12" s="18"/>
      <c r="AJ12" s="111"/>
      <c r="AK12" s="111"/>
      <c r="AL12" s="111"/>
      <c r="AM12" s="111"/>
      <c r="AN12" s="111"/>
      <c r="AO12" s="18"/>
      <c r="AP12" s="165"/>
      <c r="AR12" s="84">
        <f>IF(A12&lt;&gt;"Estudiante",IF(NOT(ISBLANK(I12)),VLOOKUP(I12,Datosbasicos!$AF$2:$AH$32,3,FALSE),0),0)</f>
        <v>0</v>
      </c>
      <c r="AS12" s="84">
        <f>IF(A12&lt;&gt;"Estudiante",IF(NOT(ISBLANK(I12)),VLOOKUP(I12,Datosbasicos!$AF$2:$AH$32,3,FALSE),0),0)</f>
        <v>0</v>
      </c>
      <c r="AT12" s="84">
        <f t="shared" si="0"/>
        <v>0</v>
      </c>
      <c r="AU12" s="84">
        <f t="shared" si="4"/>
        <v>0</v>
      </c>
      <c r="AV12" s="84">
        <f t="shared" si="1"/>
        <v>0</v>
      </c>
      <c r="AW12" s="84">
        <f t="shared" si="2"/>
        <v>0</v>
      </c>
      <c r="AX12" s="86">
        <f t="shared" si="3"/>
        <v>0</v>
      </c>
    </row>
    <row r="13" spans="1:50" ht="15.75" x14ac:dyDescent="0.25">
      <c r="A13" s="32"/>
      <c r="B13" s="13"/>
      <c r="C13" s="13"/>
      <c r="D13" s="13"/>
      <c r="E13" s="16"/>
      <c r="F13" s="15"/>
      <c r="G13" s="83" t="s">
        <v>91</v>
      </c>
      <c r="H13" s="82">
        <v>2021</v>
      </c>
      <c r="I13" s="17"/>
      <c r="J13" s="83" t="s">
        <v>91</v>
      </c>
      <c r="K13" s="82">
        <v>2021</v>
      </c>
      <c r="L13" s="163"/>
      <c r="M13" s="18"/>
      <c r="N13" s="18"/>
      <c r="O13" s="111"/>
      <c r="P13" s="111"/>
      <c r="Q13" s="111"/>
      <c r="R13" s="111"/>
      <c r="S13" s="111"/>
      <c r="T13" s="18"/>
      <c r="U13" s="18"/>
      <c r="V13" s="111"/>
      <c r="W13" s="111"/>
      <c r="X13" s="111"/>
      <c r="Y13" s="111"/>
      <c r="Z13" s="111"/>
      <c r="AA13" s="18"/>
      <c r="AB13" s="18"/>
      <c r="AC13" s="18"/>
      <c r="AD13" s="111"/>
      <c r="AE13" s="111"/>
      <c r="AF13" s="111"/>
      <c r="AG13" s="111"/>
      <c r="AH13" s="18"/>
      <c r="AI13" s="18"/>
      <c r="AJ13" s="111"/>
      <c r="AK13" s="111"/>
      <c r="AL13" s="111"/>
      <c r="AM13" s="111"/>
      <c r="AN13" s="111"/>
      <c r="AO13" s="18"/>
      <c r="AP13" s="165"/>
      <c r="AR13" s="84">
        <f>IF(A13&lt;&gt;"Estudiante",IF(NOT(ISBLANK(I13)),VLOOKUP(I13,Datosbasicos!$AF$2:$AH$32,3,FALSE),0),0)</f>
        <v>0</v>
      </c>
      <c r="AS13" s="84">
        <f>IF(A13&lt;&gt;"Estudiante",IF(NOT(ISBLANK(I13)),VLOOKUP(I13,Datosbasicos!$AF$2:$AH$32,3,FALSE),0),0)</f>
        <v>0</v>
      </c>
      <c r="AT13" s="84">
        <f t="shared" si="0"/>
        <v>0</v>
      </c>
      <c r="AU13" s="84">
        <f t="shared" si="4"/>
        <v>0</v>
      </c>
      <c r="AV13" s="84">
        <f t="shared" si="1"/>
        <v>0</v>
      </c>
      <c r="AW13" s="84">
        <f t="shared" si="2"/>
        <v>0</v>
      </c>
      <c r="AX13" s="86">
        <f t="shared" si="3"/>
        <v>0</v>
      </c>
    </row>
    <row r="14" spans="1:50" ht="15.75" x14ac:dyDescent="0.25">
      <c r="A14" s="32"/>
      <c r="B14" s="13"/>
      <c r="C14" s="13"/>
      <c r="D14" s="13"/>
      <c r="E14" s="16"/>
      <c r="F14" s="15"/>
      <c r="G14" s="83" t="s">
        <v>91</v>
      </c>
      <c r="H14" s="82">
        <v>2021</v>
      </c>
      <c r="I14" s="17"/>
      <c r="J14" s="83" t="s">
        <v>91</v>
      </c>
      <c r="K14" s="82">
        <v>2021</v>
      </c>
      <c r="L14" s="163"/>
      <c r="M14" s="18"/>
      <c r="N14" s="18"/>
      <c r="O14" s="111"/>
      <c r="P14" s="111"/>
      <c r="Q14" s="111"/>
      <c r="R14" s="111"/>
      <c r="S14" s="111"/>
      <c r="T14" s="18"/>
      <c r="U14" s="18"/>
      <c r="V14" s="111"/>
      <c r="W14" s="111"/>
      <c r="X14" s="111"/>
      <c r="Y14" s="111"/>
      <c r="Z14" s="111"/>
      <c r="AA14" s="18"/>
      <c r="AB14" s="18"/>
      <c r="AC14" s="18"/>
      <c r="AD14" s="111"/>
      <c r="AE14" s="111"/>
      <c r="AF14" s="111"/>
      <c r="AG14" s="111"/>
      <c r="AH14" s="18"/>
      <c r="AI14" s="18"/>
      <c r="AJ14" s="111"/>
      <c r="AK14" s="111"/>
      <c r="AL14" s="111"/>
      <c r="AM14" s="111"/>
      <c r="AN14" s="111"/>
      <c r="AO14" s="18"/>
      <c r="AP14" s="165"/>
      <c r="AR14" s="84">
        <f>IF(A14&lt;&gt;"Estudiante",IF(NOT(ISBLANK(I14)),VLOOKUP(I14,Datosbasicos!$AF$2:$AH$32,3,FALSE),0),0)</f>
        <v>0</v>
      </c>
      <c r="AS14" s="84">
        <f>IF(A14&lt;&gt;"Estudiante",IF(NOT(ISBLANK(I14)),VLOOKUP(I14,Datosbasicos!$AF$2:$AH$32,3,FALSE),0),0)</f>
        <v>0</v>
      </c>
      <c r="AT14" s="84">
        <f t="shared" si="0"/>
        <v>0</v>
      </c>
      <c r="AU14" s="84">
        <f t="shared" si="4"/>
        <v>0</v>
      </c>
      <c r="AV14" s="84">
        <f t="shared" si="1"/>
        <v>0</v>
      </c>
      <c r="AW14" s="84">
        <f t="shared" si="2"/>
        <v>0</v>
      </c>
      <c r="AX14" s="86">
        <f t="shared" si="3"/>
        <v>0</v>
      </c>
    </row>
    <row r="15" spans="1:50" ht="15.75" x14ac:dyDescent="0.25">
      <c r="A15" s="32"/>
      <c r="B15" s="13"/>
      <c r="C15" s="13"/>
      <c r="D15" s="13"/>
      <c r="E15" s="16"/>
      <c r="F15" s="15"/>
      <c r="G15" s="83" t="s">
        <v>91</v>
      </c>
      <c r="H15" s="82">
        <v>2021</v>
      </c>
      <c r="I15" s="17"/>
      <c r="J15" s="83" t="s">
        <v>91</v>
      </c>
      <c r="K15" s="82">
        <v>2021</v>
      </c>
      <c r="L15" s="163"/>
      <c r="M15" s="18"/>
      <c r="N15" s="18"/>
      <c r="O15" s="111"/>
      <c r="P15" s="111"/>
      <c r="Q15" s="111"/>
      <c r="R15" s="111"/>
      <c r="S15" s="111"/>
      <c r="T15" s="18"/>
      <c r="U15" s="18"/>
      <c r="V15" s="111"/>
      <c r="W15" s="111"/>
      <c r="X15" s="111"/>
      <c r="Y15" s="111"/>
      <c r="Z15" s="111"/>
      <c r="AA15" s="18"/>
      <c r="AB15" s="18"/>
      <c r="AC15" s="18"/>
      <c r="AD15" s="111"/>
      <c r="AE15" s="111"/>
      <c r="AF15" s="111"/>
      <c r="AG15" s="111"/>
      <c r="AH15" s="18"/>
      <c r="AI15" s="18"/>
      <c r="AJ15" s="111"/>
      <c r="AK15" s="111"/>
      <c r="AL15" s="111"/>
      <c r="AM15" s="111"/>
      <c r="AN15" s="111"/>
      <c r="AO15" s="18"/>
      <c r="AP15" s="165"/>
      <c r="AR15" s="84">
        <f>IF(A15&lt;&gt;"Estudiante",IF(NOT(ISBLANK(I15)),VLOOKUP(I15,Datosbasicos!$AF$2:$AH$32,3,FALSE),0),0)</f>
        <v>0</v>
      </c>
      <c r="AS15" s="84">
        <f>IF(A15&lt;&gt;"Estudiante",IF(NOT(ISBLANK(I15)),VLOOKUP(I15,Datosbasicos!$AF$2:$AH$32,3,FALSE),0),0)</f>
        <v>0</v>
      </c>
      <c r="AT15" s="84">
        <f t="shared" si="0"/>
        <v>0</v>
      </c>
      <c r="AU15" s="84">
        <f t="shared" si="4"/>
        <v>0</v>
      </c>
      <c r="AV15" s="84">
        <f t="shared" si="1"/>
        <v>0</v>
      </c>
      <c r="AW15" s="84">
        <f t="shared" si="2"/>
        <v>0</v>
      </c>
      <c r="AX15" s="86">
        <f t="shared" si="3"/>
        <v>0</v>
      </c>
    </row>
    <row r="16" spans="1:50" ht="15.75" x14ac:dyDescent="0.25">
      <c r="A16" s="32"/>
      <c r="B16" s="13"/>
      <c r="C16" s="13"/>
      <c r="D16" s="13"/>
      <c r="E16" s="16"/>
      <c r="F16" s="15"/>
      <c r="G16" s="83" t="s">
        <v>91</v>
      </c>
      <c r="H16" s="82">
        <v>2021</v>
      </c>
      <c r="I16" s="17"/>
      <c r="J16" s="83" t="s">
        <v>91</v>
      </c>
      <c r="K16" s="82">
        <v>2021</v>
      </c>
      <c r="L16" s="163"/>
      <c r="M16" s="18"/>
      <c r="N16" s="18"/>
      <c r="O16" s="111"/>
      <c r="P16" s="111"/>
      <c r="Q16" s="111"/>
      <c r="R16" s="111"/>
      <c r="S16" s="111"/>
      <c r="T16" s="18"/>
      <c r="U16" s="18"/>
      <c r="V16" s="111"/>
      <c r="W16" s="111"/>
      <c r="X16" s="111"/>
      <c r="Y16" s="111"/>
      <c r="Z16" s="111"/>
      <c r="AA16" s="18"/>
      <c r="AB16" s="18"/>
      <c r="AC16" s="18"/>
      <c r="AD16" s="111"/>
      <c r="AE16" s="111"/>
      <c r="AF16" s="111"/>
      <c r="AG16" s="111"/>
      <c r="AH16" s="18"/>
      <c r="AI16" s="18"/>
      <c r="AJ16" s="111"/>
      <c r="AK16" s="111"/>
      <c r="AL16" s="111"/>
      <c r="AM16" s="111"/>
      <c r="AN16" s="111"/>
      <c r="AO16" s="18"/>
      <c r="AP16" s="165"/>
      <c r="AR16" s="84">
        <f>IF(A16&lt;&gt;"Estudiante",IF(NOT(ISBLANK(I16)),VLOOKUP(I16,Datosbasicos!$AF$2:$AH$32,3,FALSE),0),0)</f>
        <v>0</v>
      </c>
      <c r="AS16" s="84">
        <f>IF(A16&lt;&gt;"Estudiante",IF(NOT(ISBLANK(I16)),VLOOKUP(I16,Datosbasicos!$AF$2:$AH$32,3,FALSE),0),0)</f>
        <v>0</v>
      </c>
      <c r="AT16" s="84">
        <f t="shared" si="0"/>
        <v>0</v>
      </c>
      <c r="AU16" s="84">
        <f t="shared" si="4"/>
        <v>0</v>
      </c>
      <c r="AV16" s="84">
        <f t="shared" si="1"/>
        <v>0</v>
      </c>
      <c r="AW16" s="84">
        <f t="shared" si="2"/>
        <v>0</v>
      </c>
      <c r="AX16" s="86">
        <f t="shared" si="3"/>
        <v>0</v>
      </c>
    </row>
    <row r="17" spans="1:50" ht="15.75" x14ac:dyDescent="0.25">
      <c r="A17" s="32"/>
      <c r="B17" s="13"/>
      <c r="C17" s="13"/>
      <c r="D17" s="13"/>
      <c r="E17" s="16"/>
      <c r="F17" s="15"/>
      <c r="G17" s="83" t="s">
        <v>91</v>
      </c>
      <c r="H17" s="82">
        <v>2021</v>
      </c>
      <c r="I17" s="17"/>
      <c r="J17" s="83" t="s">
        <v>91</v>
      </c>
      <c r="K17" s="82">
        <v>2021</v>
      </c>
      <c r="L17" s="163"/>
      <c r="M17" s="18"/>
      <c r="N17" s="18"/>
      <c r="O17" s="111"/>
      <c r="P17" s="111"/>
      <c r="Q17" s="111"/>
      <c r="R17" s="111"/>
      <c r="S17" s="111"/>
      <c r="T17" s="18"/>
      <c r="U17" s="18"/>
      <c r="V17" s="111"/>
      <c r="W17" s="111"/>
      <c r="X17" s="111"/>
      <c r="Y17" s="111"/>
      <c r="Z17" s="111"/>
      <c r="AA17" s="18"/>
      <c r="AB17" s="18"/>
      <c r="AC17" s="18"/>
      <c r="AD17" s="111"/>
      <c r="AE17" s="111"/>
      <c r="AF17" s="111"/>
      <c r="AG17" s="111"/>
      <c r="AH17" s="18"/>
      <c r="AI17" s="18"/>
      <c r="AJ17" s="111"/>
      <c r="AK17" s="111"/>
      <c r="AL17" s="111"/>
      <c r="AM17" s="111"/>
      <c r="AN17" s="111"/>
      <c r="AO17" s="18"/>
      <c r="AP17" s="165"/>
      <c r="AR17" s="84">
        <f>IF(A17&lt;&gt;"Estudiante",IF(NOT(ISBLANK(I17)),VLOOKUP(I17,Datosbasicos!$AF$2:$AH$32,3,FALSE),0),0)</f>
        <v>0</v>
      </c>
      <c r="AS17" s="84">
        <f>IF(A17&lt;&gt;"Estudiante",IF(NOT(ISBLANK(I17)),VLOOKUP(I17,Datosbasicos!$AF$2:$AH$32,3,FALSE),0),0)</f>
        <v>0</v>
      </c>
      <c r="AT17" s="84">
        <f t="shared" si="0"/>
        <v>0</v>
      </c>
      <c r="AU17" s="84">
        <f t="shared" si="4"/>
        <v>0</v>
      </c>
      <c r="AV17" s="84">
        <f t="shared" si="1"/>
        <v>0</v>
      </c>
      <c r="AW17" s="84">
        <f t="shared" si="2"/>
        <v>0</v>
      </c>
      <c r="AX17" s="86">
        <f t="shared" si="3"/>
        <v>0</v>
      </c>
    </row>
    <row r="18" spans="1:50" ht="15.75" x14ac:dyDescent="0.25">
      <c r="A18" s="32"/>
      <c r="B18" s="13"/>
      <c r="C18" s="13"/>
      <c r="D18" s="13"/>
      <c r="E18" s="16"/>
      <c r="F18" s="15"/>
      <c r="G18" s="83" t="s">
        <v>91</v>
      </c>
      <c r="H18" s="82">
        <v>2021</v>
      </c>
      <c r="I18" s="17"/>
      <c r="J18" s="83" t="s">
        <v>91</v>
      </c>
      <c r="K18" s="82">
        <v>2021</v>
      </c>
      <c r="L18" s="163"/>
      <c r="M18" s="18"/>
      <c r="N18" s="18"/>
      <c r="O18" s="111"/>
      <c r="P18" s="111"/>
      <c r="Q18" s="111"/>
      <c r="R18" s="111"/>
      <c r="S18" s="111"/>
      <c r="T18" s="18"/>
      <c r="U18" s="18"/>
      <c r="V18" s="111"/>
      <c r="W18" s="111"/>
      <c r="X18" s="111"/>
      <c r="Y18" s="111"/>
      <c r="Z18" s="111"/>
      <c r="AA18" s="18"/>
      <c r="AB18" s="18"/>
      <c r="AC18" s="18"/>
      <c r="AD18" s="111"/>
      <c r="AE18" s="111"/>
      <c r="AF18" s="111"/>
      <c r="AG18" s="111"/>
      <c r="AH18" s="18"/>
      <c r="AI18" s="18"/>
      <c r="AJ18" s="111"/>
      <c r="AK18" s="111"/>
      <c r="AL18" s="111"/>
      <c r="AM18" s="111"/>
      <c r="AN18" s="111"/>
      <c r="AO18" s="18"/>
      <c r="AP18" s="165"/>
      <c r="AR18" s="84">
        <f>IF(A18&lt;&gt;"Estudiante",IF(NOT(ISBLANK(I18)),VLOOKUP(I18,Datosbasicos!$AF$2:$AH$32,3,FALSE),0),0)</f>
        <v>0</v>
      </c>
      <c r="AS18" s="84">
        <f>IF(A18&lt;&gt;"Estudiante",IF(NOT(ISBLANK(I18)),VLOOKUP(I18,Datosbasicos!$AF$2:$AH$32,3,FALSE),0),0)</f>
        <v>0</v>
      </c>
      <c r="AT18" s="84">
        <f t="shared" si="0"/>
        <v>0</v>
      </c>
      <c r="AU18" s="84">
        <f t="shared" si="4"/>
        <v>0</v>
      </c>
      <c r="AV18" s="84">
        <f t="shared" si="1"/>
        <v>0</v>
      </c>
      <c r="AW18" s="84">
        <f t="shared" si="2"/>
        <v>0</v>
      </c>
      <c r="AX18" s="86">
        <f t="shared" si="3"/>
        <v>0</v>
      </c>
    </row>
    <row r="19" spans="1:50" ht="15.75" x14ac:dyDescent="0.25">
      <c r="A19" s="32"/>
      <c r="B19" s="13"/>
      <c r="C19" s="13"/>
      <c r="D19" s="13"/>
      <c r="E19" s="16"/>
      <c r="F19" s="15"/>
      <c r="G19" s="83" t="s">
        <v>91</v>
      </c>
      <c r="H19" s="82">
        <v>2021</v>
      </c>
      <c r="I19" s="17"/>
      <c r="J19" s="83" t="s">
        <v>91</v>
      </c>
      <c r="K19" s="82">
        <v>2021</v>
      </c>
      <c r="L19" s="163"/>
      <c r="M19" s="18"/>
      <c r="N19" s="18"/>
      <c r="O19" s="111"/>
      <c r="P19" s="111"/>
      <c r="Q19" s="111"/>
      <c r="R19" s="111"/>
      <c r="S19" s="111"/>
      <c r="T19" s="18"/>
      <c r="U19" s="18"/>
      <c r="V19" s="111"/>
      <c r="W19" s="111"/>
      <c r="X19" s="111"/>
      <c r="Y19" s="111"/>
      <c r="Z19" s="111"/>
      <c r="AA19" s="18"/>
      <c r="AB19" s="18"/>
      <c r="AC19" s="18"/>
      <c r="AD19" s="111"/>
      <c r="AE19" s="111"/>
      <c r="AF19" s="111"/>
      <c r="AG19" s="111"/>
      <c r="AH19" s="18"/>
      <c r="AI19" s="18"/>
      <c r="AJ19" s="111"/>
      <c r="AK19" s="111"/>
      <c r="AL19" s="111"/>
      <c r="AM19" s="111"/>
      <c r="AN19" s="111"/>
      <c r="AO19" s="18"/>
      <c r="AP19" s="165"/>
      <c r="AR19" s="84">
        <f>IF(A19&lt;&gt;"Estudiante",IF(NOT(ISBLANK(I19)),VLOOKUP(I19,Datosbasicos!$AF$2:$AH$32,3,FALSE),0),0)</f>
        <v>0</v>
      </c>
      <c r="AS19" s="84">
        <f>IF(A19&lt;&gt;"Estudiante",IF(NOT(ISBLANK(I19)),VLOOKUP(I19,Datosbasicos!$AF$2:$AH$32,3,FALSE),0),0)</f>
        <v>0</v>
      </c>
      <c r="AT19" s="84">
        <f t="shared" si="0"/>
        <v>0</v>
      </c>
      <c r="AU19" s="84">
        <f t="shared" si="4"/>
        <v>0</v>
      </c>
      <c r="AV19" s="84">
        <f t="shared" si="1"/>
        <v>0</v>
      </c>
      <c r="AW19" s="84">
        <f t="shared" si="2"/>
        <v>0</v>
      </c>
      <c r="AX19" s="86">
        <f t="shared" si="3"/>
        <v>0</v>
      </c>
    </row>
    <row r="20" spans="1:50" ht="15.75" x14ac:dyDescent="0.25">
      <c r="A20" s="32"/>
      <c r="B20" s="13"/>
      <c r="C20" s="13"/>
      <c r="D20" s="13"/>
      <c r="E20" s="16"/>
      <c r="F20" s="15"/>
      <c r="G20" s="83" t="s">
        <v>91</v>
      </c>
      <c r="H20" s="82">
        <v>2021</v>
      </c>
      <c r="I20" s="17"/>
      <c r="J20" s="83" t="s">
        <v>91</v>
      </c>
      <c r="K20" s="82">
        <v>2021</v>
      </c>
      <c r="L20" s="163"/>
      <c r="M20" s="18"/>
      <c r="N20" s="18"/>
      <c r="O20" s="111"/>
      <c r="P20" s="111"/>
      <c r="Q20" s="111"/>
      <c r="R20" s="111"/>
      <c r="S20" s="111"/>
      <c r="T20" s="18"/>
      <c r="U20" s="18"/>
      <c r="V20" s="111"/>
      <c r="W20" s="111"/>
      <c r="X20" s="111"/>
      <c r="Y20" s="111"/>
      <c r="Z20" s="111"/>
      <c r="AA20" s="18"/>
      <c r="AB20" s="18"/>
      <c r="AC20" s="18"/>
      <c r="AD20" s="111"/>
      <c r="AE20" s="111"/>
      <c r="AF20" s="111"/>
      <c r="AG20" s="111"/>
      <c r="AH20" s="18"/>
      <c r="AI20" s="18"/>
      <c r="AJ20" s="111"/>
      <c r="AK20" s="111"/>
      <c r="AL20" s="111"/>
      <c r="AM20" s="111"/>
      <c r="AN20" s="111"/>
      <c r="AO20" s="18"/>
      <c r="AP20" s="165"/>
      <c r="AR20" s="84">
        <f>IF(A20&lt;&gt;"Estudiante",IF(NOT(ISBLANK(I20)),VLOOKUP(I20,Datosbasicos!$AF$2:$AH$32,3,FALSE),0),0)</f>
        <v>0</v>
      </c>
      <c r="AS20" s="84">
        <f>IF(A20&lt;&gt;"Estudiante",IF(NOT(ISBLANK(I20)),VLOOKUP(I20,Datosbasicos!$AF$2:$AH$32,3,FALSE),0),0)</f>
        <v>0</v>
      </c>
      <c r="AT20" s="84">
        <f t="shared" ref="AT20:AT40" si="5" xml:space="preserve"> COUNTIFS(L20:AP20,"X")</f>
        <v>0</v>
      </c>
      <c r="AU20" s="84">
        <f t="shared" ref="AU20:AU40" si="6">IF(B20="Hosp. San José", COUNTIFS(L20:AP20,"X"),0)</f>
        <v>0</v>
      </c>
      <c r="AV20" s="84">
        <f t="shared" ref="AV20:AV40" si="7">IF(D20="Estudiante",COUNTIFS(L20:AP20,"X"),COUNTIFS(O20:P20,"X")+COUNTIFS(V20:X20,"X")+COUNTIFS(AC20:AD20,"X")+COUNTIFS(AJ20:AK20,"X"))</f>
        <v>0</v>
      </c>
      <c r="AW20" s="84">
        <f t="shared" ref="AW20:AW40" si="8">IF(E20="Estudiante",COUNTIFS(L20:AP20,"X"),COUNTIFS(O20:P20,"X")+COUNTIFS(V20:X20,"X")+COUNTIFS(AC20:AD20,"X")+COUNTIFS(AJ20:AK20,"X"))</f>
        <v>0</v>
      </c>
      <c r="AX20" s="86">
        <f t="shared" ref="AX20:AX40" si="9">SUM(AR20:AW20)</f>
        <v>0</v>
      </c>
    </row>
    <row r="21" spans="1:50" ht="15.75" x14ac:dyDescent="0.25">
      <c r="A21" s="32"/>
      <c r="B21" s="13"/>
      <c r="C21" s="13"/>
      <c r="D21" s="13"/>
      <c r="E21" s="16"/>
      <c r="F21" s="15"/>
      <c r="G21" s="83" t="s">
        <v>91</v>
      </c>
      <c r="H21" s="82">
        <v>2021</v>
      </c>
      <c r="I21" s="17"/>
      <c r="J21" s="83" t="s">
        <v>91</v>
      </c>
      <c r="K21" s="82">
        <v>2021</v>
      </c>
      <c r="L21" s="163"/>
      <c r="M21" s="18"/>
      <c r="N21" s="18"/>
      <c r="O21" s="111"/>
      <c r="P21" s="111"/>
      <c r="Q21" s="111"/>
      <c r="R21" s="111"/>
      <c r="S21" s="111"/>
      <c r="T21" s="18"/>
      <c r="U21" s="18"/>
      <c r="V21" s="111"/>
      <c r="W21" s="111"/>
      <c r="X21" s="111"/>
      <c r="Y21" s="111"/>
      <c r="Z21" s="111"/>
      <c r="AA21" s="18"/>
      <c r="AB21" s="18"/>
      <c r="AC21" s="18"/>
      <c r="AD21" s="111"/>
      <c r="AE21" s="111"/>
      <c r="AF21" s="111"/>
      <c r="AG21" s="111"/>
      <c r="AH21" s="18"/>
      <c r="AI21" s="18"/>
      <c r="AJ21" s="111"/>
      <c r="AK21" s="111"/>
      <c r="AL21" s="111"/>
      <c r="AM21" s="111"/>
      <c r="AN21" s="111"/>
      <c r="AO21" s="18"/>
      <c r="AP21" s="165"/>
      <c r="AR21" s="84">
        <f>IF(A21&lt;&gt;"Estudiante",IF(NOT(ISBLANK(I21)),VLOOKUP(I21,Datosbasicos!$AF$2:$AH$32,3,FALSE),0),0)</f>
        <v>0</v>
      </c>
      <c r="AS21" s="84">
        <f>IF(A21&lt;&gt;"Estudiante",IF(NOT(ISBLANK(I21)),VLOOKUP(I21,Datosbasicos!$AF$2:$AH$32,3,FALSE),0),0)</f>
        <v>0</v>
      </c>
      <c r="AT21" s="84">
        <f t="shared" si="5"/>
        <v>0</v>
      </c>
      <c r="AU21" s="84">
        <f t="shared" si="6"/>
        <v>0</v>
      </c>
      <c r="AV21" s="84">
        <f t="shared" si="7"/>
        <v>0</v>
      </c>
      <c r="AW21" s="84">
        <f t="shared" si="8"/>
        <v>0</v>
      </c>
      <c r="AX21" s="86">
        <f t="shared" si="9"/>
        <v>0</v>
      </c>
    </row>
    <row r="22" spans="1:50" ht="15.75" x14ac:dyDescent="0.25">
      <c r="A22" s="32"/>
      <c r="B22" s="13"/>
      <c r="C22" s="13"/>
      <c r="D22" s="13"/>
      <c r="E22" s="16"/>
      <c r="F22" s="15"/>
      <c r="G22" s="83" t="s">
        <v>91</v>
      </c>
      <c r="H22" s="82">
        <v>2021</v>
      </c>
      <c r="I22" s="17"/>
      <c r="J22" s="83" t="s">
        <v>91</v>
      </c>
      <c r="K22" s="82">
        <v>2021</v>
      </c>
      <c r="L22" s="163"/>
      <c r="M22" s="18"/>
      <c r="N22" s="18"/>
      <c r="O22" s="111"/>
      <c r="P22" s="111"/>
      <c r="Q22" s="111"/>
      <c r="R22" s="111"/>
      <c r="S22" s="111"/>
      <c r="T22" s="18"/>
      <c r="U22" s="18"/>
      <c r="V22" s="111"/>
      <c r="W22" s="111"/>
      <c r="X22" s="111"/>
      <c r="Y22" s="111"/>
      <c r="Z22" s="111"/>
      <c r="AA22" s="18"/>
      <c r="AB22" s="18"/>
      <c r="AC22" s="18"/>
      <c r="AD22" s="111"/>
      <c r="AE22" s="111"/>
      <c r="AF22" s="111"/>
      <c r="AG22" s="111"/>
      <c r="AH22" s="18"/>
      <c r="AI22" s="18"/>
      <c r="AJ22" s="111"/>
      <c r="AK22" s="111"/>
      <c r="AL22" s="111"/>
      <c r="AM22" s="111"/>
      <c r="AN22" s="111"/>
      <c r="AO22" s="18"/>
      <c r="AP22" s="165"/>
      <c r="AR22" s="84">
        <f>IF(A22&lt;&gt;"Estudiante",IF(NOT(ISBLANK(I22)),VLOOKUP(I22,Datosbasicos!$AF$2:$AH$32,3,FALSE),0),0)</f>
        <v>0</v>
      </c>
      <c r="AS22" s="84">
        <f>IF(A22&lt;&gt;"Estudiante",IF(NOT(ISBLANK(I22)),VLOOKUP(I22,Datosbasicos!$AF$2:$AH$32,3,FALSE),0),0)</f>
        <v>0</v>
      </c>
      <c r="AT22" s="84">
        <f t="shared" si="5"/>
        <v>0</v>
      </c>
      <c r="AU22" s="84">
        <f t="shared" si="6"/>
        <v>0</v>
      </c>
      <c r="AV22" s="84">
        <f t="shared" si="7"/>
        <v>0</v>
      </c>
      <c r="AW22" s="84">
        <f t="shared" si="8"/>
        <v>0</v>
      </c>
      <c r="AX22" s="86">
        <f t="shared" si="9"/>
        <v>0</v>
      </c>
    </row>
    <row r="23" spans="1:50" ht="15.75" x14ac:dyDescent="0.25">
      <c r="A23" s="32"/>
      <c r="B23" s="13"/>
      <c r="C23" s="13"/>
      <c r="D23" s="13"/>
      <c r="E23" s="16"/>
      <c r="F23" s="15"/>
      <c r="G23" s="83" t="s">
        <v>91</v>
      </c>
      <c r="H23" s="82">
        <v>2021</v>
      </c>
      <c r="I23" s="17"/>
      <c r="J23" s="83" t="s">
        <v>91</v>
      </c>
      <c r="K23" s="82">
        <v>2021</v>
      </c>
      <c r="L23" s="163"/>
      <c r="M23" s="18"/>
      <c r="N23" s="18"/>
      <c r="O23" s="111"/>
      <c r="P23" s="111"/>
      <c r="Q23" s="111"/>
      <c r="R23" s="111"/>
      <c r="S23" s="111"/>
      <c r="T23" s="18"/>
      <c r="U23" s="18"/>
      <c r="V23" s="111"/>
      <c r="W23" s="111"/>
      <c r="X23" s="111"/>
      <c r="Y23" s="111"/>
      <c r="Z23" s="111"/>
      <c r="AA23" s="18"/>
      <c r="AB23" s="18"/>
      <c r="AC23" s="18"/>
      <c r="AD23" s="111"/>
      <c r="AE23" s="111"/>
      <c r="AF23" s="111"/>
      <c r="AG23" s="111"/>
      <c r="AH23" s="18"/>
      <c r="AI23" s="18"/>
      <c r="AJ23" s="111"/>
      <c r="AK23" s="111"/>
      <c r="AL23" s="111"/>
      <c r="AM23" s="111"/>
      <c r="AN23" s="111"/>
      <c r="AO23" s="18"/>
      <c r="AP23" s="165"/>
      <c r="AR23" s="84">
        <f>IF(A23&lt;&gt;"Estudiante",IF(NOT(ISBLANK(I23)),VLOOKUP(I23,Datosbasicos!$AF$2:$AH$32,3,FALSE),0),0)</f>
        <v>0</v>
      </c>
      <c r="AS23" s="84">
        <f>IF(A23&lt;&gt;"Estudiante",IF(NOT(ISBLANK(I23)),VLOOKUP(I23,Datosbasicos!$AF$2:$AH$32,3,FALSE),0),0)</f>
        <v>0</v>
      </c>
      <c r="AT23" s="84">
        <f t="shared" si="5"/>
        <v>0</v>
      </c>
      <c r="AU23" s="84">
        <f t="shared" si="6"/>
        <v>0</v>
      </c>
      <c r="AV23" s="84">
        <f t="shared" si="7"/>
        <v>0</v>
      </c>
      <c r="AW23" s="84">
        <f t="shared" si="8"/>
        <v>0</v>
      </c>
      <c r="AX23" s="86">
        <f t="shared" si="9"/>
        <v>0</v>
      </c>
    </row>
    <row r="24" spans="1:50" ht="15.75" x14ac:dyDescent="0.25">
      <c r="A24" s="32"/>
      <c r="B24" s="13"/>
      <c r="C24" s="13"/>
      <c r="D24" s="13"/>
      <c r="E24" s="16"/>
      <c r="F24" s="15"/>
      <c r="G24" s="83" t="s">
        <v>91</v>
      </c>
      <c r="H24" s="82">
        <v>2021</v>
      </c>
      <c r="I24" s="17"/>
      <c r="J24" s="83" t="s">
        <v>91</v>
      </c>
      <c r="K24" s="82">
        <v>2021</v>
      </c>
      <c r="L24" s="163"/>
      <c r="M24" s="18"/>
      <c r="N24" s="18"/>
      <c r="O24" s="111"/>
      <c r="P24" s="111"/>
      <c r="Q24" s="111"/>
      <c r="R24" s="111"/>
      <c r="S24" s="111"/>
      <c r="T24" s="18"/>
      <c r="U24" s="18"/>
      <c r="V24" s="111"/>
      <c r="W24" s="111"/>
      <c r="X24" s="111"/>
      <c r="Y24" s="111"/>
      <c r="Z24" s="111"/>
      <c r="AA24" s="18"/>
      <c r="AB24" s="18"/>
      <c r="AC24" s="18"/>
      <c r="AD24" s="111"/>
      <c r="AE24" s="111"/>
      <c r="AF24" s="111"/>
      <c r="AG24" s="111"/>
      <c r="AH24" s="18"/>
      <c r="AI24" s="18"/>
      <c r="AJ24" s="111"/>
      <c r="AK24" s="111"/>
      <c r="AL24" s="111"/>
      <c r="AM24" s="111"/>
      <c r="AN24" s="111"/>
      <c r="AO24" s="18"/>
      <c r="AP24" s="165"/>
      <c r="AR24" s="84">
        <f>IF(A24&lt;&gt;"Estudiante",IF(NOT(ISBLANK(I24)),VLOOKUP(I24,Datosbasicos!$AF$2:$AH$32,3,FALSE),0),0)</f>
        <v>0</v>
      </c>
      <c r="AS24" s="84">
        <f>IF(A24&lt;&gt;"Estudiante",IF(NOT(ISBLANK(I24)),VLOOKUP(I24,Datosbasicos!$AF$2:$AH$32,3,FALSE),0),0)</f>
        <v>0</v>
      </c>
      <c r="AT24" s="84">
        <f t="shared" si="5"/>
        <v>0</v>
      </c>
      <c r="AU24" s="84">
        <f t="shared" si="6"/>
        <v>0</v>
      </c>
      <c r="AV24" s="84">
        <f t="shared" si="7"/>
        <v>0</v>
      </c>
      <c r="AW24" s="84">
        <f t="shared" si="8"/>
        <v>0</v>
      </c>
      <c r="AX24" s="86">
        <f t="shared" si="9"/>
        <v>0</v>
      </c>
    </row>
    <row r="25" spans="1:50" ht="15.75" x14ac:dyDescent="0.25">
      <c r="A25" s="32"/>
      <c r="B25" s="13"/>
      <c r="C25" s="13"/>
      <c r="D25" s="13"/>
      <c r="E25" s="16"/>
      <c r="F25" s="15"/>
      <c r="G25" s="83" t="s">
        <v>91</v>
      </c>
      <c r="H25" s="82">
        <v>2021</v>
      </c>
      <c r="I25" s="17"/>
      <c r="J25" s="83" t="s">
        <v>91</v>
      </c>
      <c r="K25" s="82">
        <v>2021</v>
      </c>
      <c r="L25" s="163"/>
      <c r="M25" s="18"/>
      <c r="N25" s="18"/>
      <c r="O25" s="111"/>
      <c r="P25" s="111"/>
      <c r="Q25" s="111"/>
      <c r="R25" s="111"/>
      <c r="S25" s="111"/>
      <c r="T25" s="18"/>
      <c r="U25" s="18"/>
      <c r="V25" s="111"/>
      <c r="W25" s="111"/>
      <c r="X25" s="111"/>
      <c r="Y25" s="111"/>
      <c r="Z25" s="111"/>
      <c r="AA25" s="18"/>
      <c r="AB25" s="18"/>
      <c r="AC25" s="18"/>
      <c r="AD25" s="111"/>
      <c r="AE25" s="111"/>
      <c r="AF25" s="111"/>
      <c r="AG25" s="111"/>
      <c r="AH25" s="18"/>
      <c r="AI25" s="18"/>
      <c r="AJ25" s="111"/>
      <c r="AK25" s="111"/>
      <c r="AL25" s="111"/>
      <c r="AM25" s="111"/>
      <c r="AN25" s="111"/>
      <c r="AO25" s="18"/>
      <c r="AP25" s="165"/>
      <c r="AR25" s="84">
        <f>IF(A25&lt;&gt;"Estudiante",IF(NOT(ISBLANK(I25)),VLOOKUP(I25,Datosbasicos!$AF$2:$AH$32,3,FALSE),0),0)</f>
        <v>0</v>
      </c>
      <c r="AS25" s="84">
        <f>IF(A25&lt;&gt;"Estudiante",IF(NOT(ISBLANK(I25)),VLOOKUP(I25,Datosbasicos!$AF$2:$AH$32,3,FALSE),0),0)</f>
        <v>0</v>
      </c>
      <c r="AT25" s="84">
        <f t="shared" si="5"/>
        <v>0</v>
      </c>
      <c r="AU25" s="84">
        <f t="shared" si="6"/>
        <v>0</v>
      </c>
      <c r="AV25" s="84">
        <f t="shared" si="7"/>
        <v>0</v>
      </c>
      <c r="AW25" s="84">
        <f t="shared" si="8"/>
        <v>0</v>
      </c>
      <c r="AX25" s="86">
        <f t="shared" si="9"/>
        <v>0</v>
      </c>
    </row>
    <row r="26" spans="1:50" ht="15.75" x14ac:dyDescent="0.25">
      <c r="A26" s="32"/>
      <c r="B26" s="13"/>
      <c r="C26" s="13"/>
      <c r="D26" s="13"/>
      <c r="E26" s="16"/>
      <c r="F26" s="15"/>
      <c r="G26" s="83" t="s">
        <v>91</v>
      </c>
      <c r="H26" s="82">
        <v>2021</v>
      </c>
      <c r="I26" s="17"/>
      <c r="J26" s="83" t="s">
        <v>91</v>
      </c>
      <c r="K26" s="82">
        <v>2021</v>
      </c>
      <c r="L26" s="163"/>
      <c r="M26" s="18"/>
      <c r="N26" s="18"/>
      <c r="O26" s="111"/>
      <c r="P26" s="111"/>
      <c r="Q26" s="111"/>
      <c r="R26" s="111"/>
      <c r="S26" s="111"/>
      <c r="T26" s="18"/>
      <c r="U26" s="18"/>
      <c r="V26" s="111"/>
      <c r="W26" s="111"/>
      <c r="X26" s="111"/>
      <c r="Y26" s="111"/>
      <c r="Z26" s="111"/>
      <c r="AA26" s="18"/>
      <c r="AB26" s="18"/>
      <c r="AC26" s="18"/>
      <c r="AD26" s="111"/>
      <c r="AE26" s="111"/>
      <c r="AF26" s="111"/>
      <c r="AG26" s="111"/>
      <c r="AH26" s="18"/>
      <c r="AI26" s="18"/>
      <c r="AJ26" s="111"/>
      <c r="AK26" s="111"/>
      <c r="AL26" s="111"/>
      <c r="AM26" s="111"/>
      <c r="AN26" s="111"/>
      <c r="AO26" s="18"/>
      <c r="AP26" s="165"/>
      <c r="AR26" s="84"/>
      <c r="AS26" s="84"/>
      <c r="AT26" s="84"/>
      <c r="AU26" s="84"/>
      <c r="AV26" s="84"/>
      <c r="AW26" s="84"/>
      <c r="AX26" s="86"/>
    </row>
    <row r="27" spans="1:50" ht="15.75" x14ac:dyDescent="0.25">
      <c r="A27" s="32"/>
      <c r="B27" s="13"/>
      <c r="C27" s="13"/>
      <c r="D27" s="13"/>
      <c r="E27" s="16"/>
      <c r="F27" s="15"/>
      <c r="G27" s="83" t="s">
        <v>91</v>
      </c>
      <c r="H27" s="82">
        <v>2021</v>
      </c>
      <c r="I27" s="17"/>
      <c r="J27" s="83" t="s">
        <v>91</v>
      </c>
      <c r="K27" s="82">
        <v>2021</v>
      </c>
      <c r="L27" s="163"/>
      <c r="M27" s="18"/>
      <c r="N27" s="18"/>
      <c r="O27" s="111"/>
      <c r="P27" s="111"/>
      <c r="Q27" s="111"/>
      <c r="R27" s="111"/>
      <c r="S27" s="111"/>
      <c r="T27" s="18"/>
      <c r="U27" s="18"/>
      <c r="V27" s="111"/>
      <c r="W27" s="111"/>
      <c r="X27" s="111"/>
      <c r="Y27" s="111"/>
      <c r="Z27" s="111"/>
      <c r="AA27" s="18"/>
      <c r="AB27" s="18"/>
      <c r="AC27" s="18"/>
      <c r="AD27" s="111"/>
      <c r="AE27" s="111"/>
      <c r="AF27" s="111"/>
      <c r="AG27" s="111"/>
      <c r="AH27" s="18"/>
      <c r="AI27" s="18"/>
      <c r="AJ27" s="111"/>
      <c r="AK27" s="111"/>
      <c r="AL27" s="111"/>
      <c r="AM27" s="111"/>
      <c r="AN27" s="111"/>
      <c r="AO27" s="18"/>
      <c r="AP27" s="165"/>
      <c r="AR27" s="84"/>
      <c r="AS27" s="84"/>
      <c r="AT27" s="84"/>
      <c r="AU27" s="84"/>
      <c r="AV27" s="84"/>
      <c r="AW27" s="84"/>
      <c r="AX27" s="86"/>
    </row>
    <row r="28" spans="1:50" ht="15.75" x14ac:dyDescent="0.25">
      <c r="A28" s="32"/>
      <c r="B28" s="13"/>
      <c r="C28" s="13"/>
      <c r="D28" s="13"/>
      <c r="E28" s="16"/>
      <c r="F28" s="15"/>
      <c r="G28" s="83" t="s">
        <v>91</v>
      </c>
      <c r="H28" s="82">
        <v>2021</v>
      </c>
      <c r="I28" s="17"/>
      <c r="J28" s="83" t="s">
        <v>91</v>
      </c>
      <c r="K28" s="82">
        <v>2021</v>
      </c>
      <c r="L28" s="163"/>
      <c r="M28" s="18"/>
      <c r="N28" s="18"/>
      <c r="O28" s="111"/>
      <c r="P28" s="111"/>
      <c r="Q28" s="111"/>
      <c r="R28" s="111"/>
      <c r="S28" s="111"/>
      <c r="T28" s="18"/>
      <c r="U28" s="18"/>
      <c r="V28" s="111"/>
      <c r="W28" s="111"/>
      <c r="X28" s="111"/>
      <c r="Y28" s="111"/>
      <c r="Z28" s="111"/>
      <c r="AA28" s="18"/>
      <c r="AB28" s="18"/>
      <c r="AC28" s="18"/>
      <c r="AD28" s="111"/>
      <c r="AE28" s="111"/>
      <c r="AF28" s="111"/>
      <c r="AG28" s="111"/>
      <c r="AH28" s="18"/>
      <c r="AI28" s="18"/>
      <c r="AJ28" s="111"/>
      <c r="AK28" s="111"/>
      <c r="AL28" s="111"/>
      <c r="AM28" s="111"/>
      <c r="AN28" s="111"/>
      <c r="AO28" s="18"/>
      <c r="AP28" s="165"/>
      <c r="AR28" s="84"/>
      <c r="AS28" s="84"/>
      <c r="AT28" s="84"/>
      <c r="AU28" s="84"/>
      <c r="AV28" s="84"/>
      <c r="AW28" s="84"/>
      <c r="AX28" s="86"/>
    </row>
    <row r="29" spans="1:50" ht="15.75" x14ac:dyDescent="0.25">
      <c r="A29" s="32"/>
      <c r="B29" s="13"/>
      <c r="C29" s="13"/>
      <c r="D29" s="13"/>
      <c r="E29" s="16"/>
      <c r="F29" s="15"/>
      <c r="G29" s="83" t="s">
        <v>91</v>
      </c>
      <c r="H29" s="82">
        <v>2021</v>
      </c>
      <c r="I29" s="17"/>
      <c r="J29" s="83" t="s">
        <v>91</v>
      </c>
      <c r="K29" s="82">
        <v>2021</v>
      </c>
      <c r="L29" s="163"/>
      <c r="M29" s="18"/>
      <c r="N29" s="18"/>
      <c r="O29" s="111"/>
      <c r="P29" s="111"/>
      <c r="Q29" s="111"/>
      <c r="R29" s="111"/>
      <c r="S29" s="111"/>
      <c r="T29" s="18"/>
      <c r="U29" s="18"/>
      <c r="V29" s="111"/>
      <c r="W29" s="111"/>
      <c r="X29" s="111"/>
      <c r="Y29" s="111"/>
      <c r="Z29" s="111"/>
      <c r="AA29" s="18"/>
      <c r="AB29" s="18"/>
      <c r="AC29" s="18"/>
      <c r="AD29" s="111"/>
      <c r="AE29" s="111"/>
      <c r="AF29" s="111"/>
      <c r="AG29" s="111"/>
      <c r="AH29" s="18"/>
      <c r="AI29" s="18"/>
      <c r="AJ29" s="111"/>
      <c r="AK29" s="111"/>
      <c r="AL29" s="111"/>
      <c r="AM29" s="111"/>
      <c r="AN29" s="111"/>
      <c r="AO29" s="18"/>
      <c r="AP29" s="165"/>
      <c r="AR29" s="84"/>
      <c r="AS29" s="84"/>
      <c r="AT29" s="84"/>
      <c r="AU29" s="84"/>
      <c r="AV29" s="84"/>
      <c r="AW29" s="84"/>
      <c r="AX29" s="86"/>
    </row>
    <row r="30" spans="1:50" ht="15.75" x14ac:dyDescent="0.25">
      <c r="A30" s="32"/>
      <c r="B30" s="13"/>
      <c r="C30" s="13"/>
      <c r="D30" s="13"/>
      <c r="E30" s="16"/>
      <c r="F30" s="15"/>
      <c r="G30" s="83" t="s">
        <v>91</v>
      </c>
      <c r="H30" s="82">
        <v>2021</v>
      </c>
      <c r="I30" s="17"/>
      <c r="J30" s="83" t="s">
        <v>91</v>
      </c>
      <c r="K30" s="82">
        <v>2021</v>
      </c>
      <c r="L30" s="163"/>
      <c r="M30" s="18"/>
      <c r="N30" s="18"/>
      <c r="O30" s="111"/>
      <c r="P30" s="111"/>
      <c r="Q30" s="111"/>
      <c r="R30" s="111"/>
      <c r="S30" s="111"/>
      <c r="T30" s="18"/>
      <c r="U30" s="18"/>
      <c r="V30" s="111"/>
      <c r="W30" s="111"/>
      <c r="X30" s="111"/>
      <c r="Y30" s="111"/>
      <c r="Z30" s="111"/>
      <c r="AA30" s="18"/>
      <c r="AB30" s="18"/>
      <c r="AC30" s="18"/>
      <c r="AD30" s="111"/>
      <c r="AE30" s="111"/>
      <c r="AF30" s="111"/>
      <c r="AG30" s="111"/>
      <c r="AH30" s="18"/>
      <c r="AI30" s="18"/>
      <c r="AJ30" s="111"/>
      <c r="AK30" s="111"/>
      <c r="AL30" s="111"/>
      <c r="AM30" s="111"/>
      <c r="AN30" s="111"/>
      <c r="AO30" s="18"/>
      <c r="AP30" s="165"/>
      <c r="AR30" s="84"/>
      <c r="AS30" s="84"/>
      <c r="AT30" s="84"/>
      <c r="AU30" s="84"/>
      <c r="AV30" s="84"/>
      <c r="AW30" s="84"/>
      <c r="AX30" s="86"/>
    </row>
    <row r="31" spans="1:50" ht="15.75" x14ac:dyDescent="0.25">
      <c r="A31" s="32"/>
      <c r="B31" s="13"/>
      <c r="C31" s="13"/>
      <c r="D31" s="13"/>
      <c r="E31" s="16"/>
      <c r="F31" s="15"/>
      <c r="G31" s="83" t="s">
        <v>91</v>
      </c>
      <c r="H31" s="82">
        <v>2021</v>
      </c>
      <c r="I31" s="17"/>
      <c r="J31" s="83" t="s">
        <v>91</v>
      </c>
      <c r="K31" s="82">
        <v>2021</v>
      </c>
      <c r="L31" s="163"/>
      <c r="M31" s="18"/>
      <c r="N31" s="18"/>
      <c r="O31" s="111"/>
      <c r="P31" s="111"/>
      <c r="Q31" s="111"/>
      <c r="R31" s="111"/>
      <c r="S31" s="111"/>
      <c r="T31" s="18"/>
      <c r="U31" s="18"/>
      <c r="V31" s="111"/>
      <c r="W31" s="111"/>
      <c r="X31" s="111"/>
      <c r="Y31" s="111"/>
      <c r="Z31" s="111"/>
      <c r="AA31" s="18"/>
      <c r="AB31" s="18"/>
      <c r="AC31" s="18"/>
      <c r="AD31" s="111"/>
      <c r="AE31" s="111"/>
      <c r="AF31" s="111"/>
      <c r="AG31" s="111"/>
      <c r="AH31" s="18"/>
      <c r="AI31" s="18"/>
      <c r="AJ31" s="111"/>
      <c r="AK31" s="111"/>
      <c r="AL31" s="111"/>
      <c r="AM31" s="111"/>
      <c r="AN31" s="111"/>
      <c r="AO31" s="18"/>
      <c r="AP31" s="165"/>
      <c r="AR31" s="84"/>
      <c r="AS31" s="84"/>
      <c r="AT31" s="84"/>
      <c r="AU31" s="84"/>
      <c r="AV31" s="84"/>
      <c r="AW31" s="84"/>
      <c r="AX31" s="86"/>
    </row>
    <row r="32" spans="1:50" ht="15.75" x14ac:dyDescent="0.25">
      <c r="A32" s="32"/>
      <c r="B32" s="13"/>
      <c r="C32" s="13"/>
      <c r="D32" s="13"/>
      <c r="E32" s="16"/>
      <c r="F32" s="15"/>
      <c r="G32" s="83" t="s">
        <v>91</v>
      </c>
      <c r="H32" s="82">
        <v>2021</v>
      </c>
      <c r="I32" s="17"/>
      <c r="J32" s="83" t="s">
        <v>91</v>
      </c>
      <c r="K32" s="82">
        <v>2021</v>
      </c>
      <c r="L32" s="163"/>
      <c r="M32" s="18"/>
      <c r="N32" s="18"/>
      <c r="O32" s="111"/>
      <c r="P32" s="111"/>
      <c r="Q32" s="111"/>
      <c r="R32" s="111"/>
      <c r="S32" s="111"/>
      <c r="T32" s="18"/>
      <c r="U32" s="18"/>
      <c r="V32" s="111"/>
      <c r="W32" s="111"/>
      <c r="X32" s="111"/>
      <c r="Y32" s="111"/>
      <c r="Z32" s="111"/>
      <c r="AA32" s="18"/>
      <c r="AB32" s="18"/>
      <c r="AC32" s="18"/>
      <c r="AD32" s="111"/>
      <c r="AE32" s="111"/>
      <c r="AF32" s="111"/>
      <c r="AG32" s="111"/>
      <c r="AH32" s="18"/>
      <c r="AI32" s="18"/>
      <c r="AJ32" s="111"/>
      <c r="AK32" s="111"/>
      <c r="AL32" s="111"/>
      <c r="AM32" s="111"/>
      <c r="AN32" s="111"/>
      <c r="AO32" s="18"/>
      <c r="AP32" s="165"/>
      <c r="AR32" s="84"/>
      <c r="AS32" s="84"/>
      <c r="AT32" s="84"/>
      <c r="AU32" s="84"/>
      <c r="AV32" s="84"/>
      <c r="AW32" s="84"/>
      <c r="AX32" s="86"/>
    </row>
    <row r="33" spans="1:50" ht="15.75" x14ac:dyDescent="0.25">
      <c r="A33" s="32"/>
      <c r="B33" s="13"/>
      <c r="C33" s="13"/>
      <c r="D33" s="13"/>
      <c r="E33" s="16"/>
      <c r="F33" s="15"/>
      <c r="G33" s="83" t="s">
        <v>91</v>
      </c>
      <c r="H33" s="82">
        <v>2021</v>
      </c>
      <c r="I33" s="17"/>
      <c r="J33" s="83" t="s">
        <v>91</v>
      </c>
      <c r="K33" s="82">
        <v>2021</v>
      </c>
      <c r="L33" s="163"/>
      <c r="M33" s="18"/>
      <c r="N33" s="18"/>
      <c r="O33" s="111"/>
      <c r="P33" s="111"/>
      <c r="Q33" s="111"/>
      <c r="R33" s="111"/>
      <c r="S33" s="111"/>
      <c r="T33" s="18"/>
      <c r="U33" s="18"/>
      <c r="V33" s="111"/>
      <c r="W33" s="111"/>
      <c r="X33" s="111"/>
      <c r="Y33" s="111"/>
      <c r="Z33" s="111"/>
      <c r="AA33" s="18"/>
      <c r="AB33" s="18"/>
      <c r="AC33" s="18"/>
      <c r="AD33" s="111"/>
      <c r="AE33" s="111"/>
      <c r="AF33" s="111"/>
      <c r="AG33" s="111"/>
      <c r="AH33" s="18"/>
      <c r="AI33" s="18"/>
      <c r="AJ33" s="111"/>
      <c r="AK33" s="111"/>
      <c r="AL33" s="111"/>
      <c r="AM33" s="111"/>
      <c r="AN33" s="111"/>
      <c r="AO33" s="18"/>
      <c r="AP33" s="165"/>
      <c r="AR33" s="84"/>
      <c r="AS33" s="84"/>
      <c r="AT33" s="84"/>
      <c r="AU33" s="84"/>
      <c r="AV33" s="84"/>
      <c r="AW33" s="84"/>
      <c r="AX33" s="86"/>
    </row>
    <row r="34" spans="1:50" ht="15.75" x14ac:dyDescent="0.25">
      <c r="A34" s="32"/>
      <c r="B34" s="13"/>
      <c r="C34" s="13"/>
      <c r="D34" s="13"/>
      <c r="E34" s="16"/>
      <c r="F34" s="15"/>
      <c r="G34" s="83" t="s">
        <v>91</v>
      </c>
      <c r="H34" s="82">
        <v>2021</v>
      </c>
      <c r="I34" s="17"/>
      <c r="J34" s="83" t="s">
        <v>91</v>
      </c>
      <c r="K34" s="82">
        <v>2021</v>
      </c>
      <c r="L34" s="163"/>
      <c r="M34" s="18"/>
      <c r="N34" s="18"/>
      <c r="O34" s="111"/>
      <c r="P34" s="111"/>
      <c r="Q34" s="111"/>
      <c r="R34" s="111"/>
      <c r="S34" s="111"/>
      <c r="T34" s="18"/>
      <c r="U34" s="18"/>
      <c r="V34" s="111"/>
      <c r="W34" s="111"/>
      <c r="X34" s="111"/>
      <c r="Y34" s="111"/>
      <c r="Z34" s="111"/>
      <c r="AA34" s="18"/>
      <c r="AB34" s="18"/>
      <c r="AC34" s="18"/>
      <c r="AD34" s="111"/>
      <c r="AE34" s="111"/>
      <c r="AF34" s="111"/>
      <c r="AG34" s="111"/>
      <c r="AH34" s="18"/>
      <c r="AI34" s="18"/>
      <c r="AJ34" s="111"/>
      <c r="AK34" s="111"/>
      <c r="AL34" s="111"/>
      <c r="AM34" s="111"/>
      <c r="AN34" s="111"/>
      <c r="AO34" s="18"/>
      <c r="AP34" s="165"/>
      <c r="AR34" s="84"/>
      <c r="AS34" s="84"/>
      <c r="AT34" s="84"/>
      <c r="AU34" s="84"/>
      <c r="AV34" s="84"/>
      <c r="AW34" s="84"/>
      <c r="AX34" s="86"/>
    </row>
    <row r="35" spans="1:50" ht="15.75" x14ac:dyDescent="0.25">
      <c r="A35" s="32"/>
      <c r="B35" s="13"/>
      <c r="C35" s="13"/>
      <c r="D35" s="13"/>
      <c r="E35" s="16"/>
      <c r="F35" s="15"/>
      <c r="G35" s="83" t="s">
        <v>91</v>
      </c>
      <c r="H35" s="82">
        <v>2021</v>
      </c>
      <c r="I35" s="17"/>
      <c r="J35" s="83" t="s">
        <v>91</v>
      </c>
      <c r="K35" s="82">
        <v>2021</v>
      </c>
      <c r="L35" s="163"/>
      <c r="M35" s="18"/>
      <c r="N35" s="18"/>
      <c r="O35" s="111"/>
      <c r="P35" s="111"/>
      <c r="Q35" s="111"/>
      <c r="R35" s="111"/>
      <c r="S35" s="111"/>
      <c r="T35" s="18"/>
      <c r="U35" s="18"/>
      <c r="V35" s="111"/>
      <c r="W35" s="111"/>
      <c r="X35" s="111"/>
      <c r="Y35" s="111"/>
      <c r="Z35" s="111"/>
      <c r="AA35" s="18"/>
      <c r="AB35" s="18"/>
      <c r="AC35" s="18"/>
      <c r="AD35" s="111"/>
      <c r="AE35" s="111"/>
      <c r="AF35" s="111"/>
      <c r="AG35" s="111"/>
      <c r="AH35" s="18"/>
      <c r="AI35" s="18"/>
      <c r="AJ35" s="111"/>
      <c r="AK35" s="111"/>
      <c r="AL35" s="111"/>
      <c r="AM35" s="111"/>
      <c r="AN35" s="111"/>
      <c r="AO35" s="18"/>
      <c r="AP35" s="165"/>
      <c r="AR35" s="84"/>
      <c r="AS35" s="84"/>
      <c r="AT35" s="84"/>
      <c r="AU35" s="84"/>
      <c r="AV35" s="84"/>
      <c r="AW35" s="84"/>
      <c r="AX35" s="86"/>
    </row>
    <row r="36" spans="1:50" ht="15.75" x14ac:dyDescent="0.25">
      <c r="A36" s="32"/>
      <c r="B36" s="13"/>
      <c r="C36" s="13"/>
      <c r="D36" s="13"/>
      <c r="E36" s="16"/>
      <c r="F36" s="15"/>
      <c r="G36" s="83" t="s">
        <v>91</v>
      </c>
      <c r="H36" s="82">
        <v>2021</v>
      </c>
      <c r="I36" s="17"/>
      <c r="J36" s="83" t="s">
        <v>91</v>
      </c>
      <c r="K36" s="82">
        <v>2021</v>
      </c>
      <c r="L36" s="163"/>
      <c r="M36" s="18"/>
      <c r="N36" s="18"/>
      <c r="O36" s="111"/>
      <c r="P36" s="111"/>
      <c r="Q36" s="111"/>
      <c r="R36" s="111"/>
      <c r="S36" s="111"/>
      <c r="T36" s="18"/>
      <c r="U36" s="18"/>
      <c r="V36" s="111"/>
      <c r="W36" s="111"/>
      <c r="X36" s="111"/>
      <c r="Y36" s="111"/>
      <c r="Z36" s="111"/>
      <c r="AA36" s="18"/>
      <c r="AB36" s="18"/>
      <c r="AC36" s="18"/>
      <c r="AD36" s="111"/>
      <c r="AE36" s="111"/>
      <c r="AF36" s="111"/>
      <c r="AG36" s="111"/>
      <c r="AH36" s="18"/>
      <c r="AI36" s="18"/>
      <c r="AJ36" s="111"/>
      <c r="AK36" s="111"/>
      <c r="AL36" s="111"/>
      <c r="AM36" s="111"/>
      <c r="AN36" s="111"/>
      <c r="AO36" s="18"/>
      <c r="AP36" s="165"/>
      <c r="AR36" s="84"/>
      <c r="AS36" s="84"/>
      <c r="AT36" s="84"/>
      <c r="AU36" s="84"/>
      <c r="AV36" s="84"/>
      <c r="AW36" s="84"/>
      <c r="AX36" s="86"/>
    </row>
    <row r="37" spans="1:50" ht="15.75" x14ac:dyDescent="0.25">
      <c r="A37" s="32"/>
      <c r="B37" s="13"/>
      <c r="C37" s="13"/>
      <c r="D37" s="13"/>
      <c r="E37" s="16"/>
      <c r="F37" s="15"/>
      <c r="G37" s="83" t="s">
        <v>91</v>
      </c>
      <c r="H37" s="82">
        <v>2021</v>
      </c>
      <c r="I37" s="17"/>
      <c r="J37" s="83" t="s">
        <v>91</v>
      </c>
      <c r="K37" s="82">
        <v>2021</v>
      </c>
      <c r="L37" s="163"/>
      <c r="M37" s="18"/>
      <c r="N37" s="18"/>
      <c r="O37" s="111"/>
      <c r="P37" s="111"/>
      <c r="Q37" s="111"/>
      <c r="R37" s="111"/>
      <c r="S37" s="111"/>
      <c r="T37" s="18"/>
      <c r="U37" s="18"/>
      <c r="V37" s="111"/>
      <c r="W37" s="111"/>
      <c r="X37" s="111"/>
      <c r="Y37" s="111"/>
      <c r="Z37" s="111"/>
      <c r="AA37" s="18"/>
      <c r="AB37" s="18"/>
      <c r="AC37" s="18"/>
      <c r="AD37" s="111"/>
      <c r="AE37" s="111"/>
      <c r="AF37" s="111"/>
      <c r="AG37" s="111"/>
      <c r="AH37" s="18"/>
      <c r="AI37" s="18"/>
      <c r="AJ37" s="111"/>
      <c r="AK37" s="111"/>
      <c r="AL37" s="111"/>
      <c r="AM37" s="111"/>
      <c r="AN37" s="111"/>
      <c r="AO37" s="18"/>
      <c r="AP37" s="165"/>
      <c r="AR37" s="84"/>
      <c r="AS37" s="84"/>
      <c r="AT37" s="84"/>
      <c r="AU37" s="84"/>
      <c r="AV37" s="84"/>
      <c r="AW37" s="84"/>
      <c r="AX37" s="86"/>
    </row>
    <row r="38" spans="1:50" ht="15.75" x14ac:dyDescent="0.25">
      <c r="A38" s="32"/>
      <c r="B38" s="13"/>
      <c r="C38" s="13"/>
      <c r="D38" s="13"/>
      <c r="E38" s="16"/>
      <c r="F38" s="15"/>
      <c r="G38" s="83" t="s">
        <v>91</v>
      </c>
      <c r="H38" s="82">
        <v>2021</v>
      </c>
      <c r="I38" s="17"/>
      <c r="J38" s="83" t="s">
        <v>91</v>
      </c>
      <c r="K38" s="82">
        <v>2021</v>
      </c>
      <c r="L38" s="163"/>
      <c r="M38" s="18"/>
      <c r="N38" s="18"/>
      <c r="O38" s="111"/>
      <c r="P38" s="111"/>
      <c r="Q38" s="111"/>
      <c r="R38" s="111"/>
      <c r="S38" s="111"/>
      <c r="T38" s="18"/>
      <c r="U38" s="18"/>
      <c r="V38" s="111"/>
      <c r="W38" s="111"/>
      <c r="X38" s="111"/>
      <c r="Y38" s="111"/>
      <c r="Z38" s="111"/>
      <c r="AA38" s="18"/>
      <c r="AB38" s="18"/>
      <c r="AC38" s="18"/>
      <c r="AD38" s="111"/>
      <c r="AE38" s="111"/>
      <c r="AF38" s="111"/>
      <c r="AG38" s="111"/>
      <c r="AH38" s="18"/>
      <c r="AI38" s="18"/>
      <c r="AJ38" s="111"/>
      <c r="AK38" s="111"/>
      <c r="AL38" s="111"/>
      <c r="AM38" s="111"/>
      <c r="AN38" s="111"/>
      <c r="AO38" s="18"/>
      <c r="AP38" s="165"/>
      <c r="AR38" s="84"/>
      <c r="AS38" s="84"/>
      <c r="AT38" s="84"/>
      <c r="AU38" s="84"/>
      <c r="AV38" s="84"/>
      <c r="AW38" s="84"/>
      <c r="AX38" s="86"/>
    </row>
    <row r="39" spans="1:50" ht="15.75" x14ac:dyDescent="0.25">
      <c r="A39" s="32"/>
      <c r="B39" s="13"/>
      <c r="C39" s="13"/>
      <c r="D39" s="13"/>
      <c r="E39" s="16"/>
      <c r="F39" s="15"/>
      <c r="G39" s="83" t="s">
        <v>91</v>
      </c>
      <c r="H39" s="82">
        <v>2021</v>
      </c>
      <c r="I39" s="17"/>
      <c r="J39" s="83" t="s">
        <v>91</v>
      </c>
      <c r="K39" s="82">
        <v>2021</v>
      </c>
      <c r="L39" s="163"/>
      <c r="M39" s="18"/>
      <c r="N39" s="18"/>
      <c r="O39" s="111"/>
      <c r="P39" s="111"/>
      <c r="Q39" s="111"/>
      <c r="R39" s="111"/>
      <c r="S39" s="111"/>
      <c r="T39" s="18"/>
      <c r="U39" s="18"/>
      <c r="V39" s="111"/>
      <c r="W39" s="111"/>
      <c r="X39" s="111"/>
      <c r="Y39" s="111"/>
      <c r="Z39" s="111"/>
      <c r="AA39" s="18"/>
      <c r="AB39" s="18"/>
      <c r="AC39" s="18"/>
      <c r="AD39" s="111"/>
      <c r="AE39" s="111"/>
      <c r="AF39" s="111"/>
      <c r="AG39" s="111"/>
      <c r="AH39" s="18"/>
      <c r="AI39" s="18"/>
      <c r="AJ39" s="111"/>
      <c r="AK39" s="111"/>
      <c r="AL39" s="111"/>
      <c r="AM39" s="111"/>
      <c r="AN39" s="111"/>
      <c r="AO39" s="18"/>
      <c r="AP39" s="165"/>
      <c r="AR39" s="84">
        <f>IF(A39&lt;&gt;"Estudiante",IF(NOT(ISBLANK(I39)),VLOOKUP(I39,Datosbasicos!$AF$2:$AH$32,3,FALSE),0),0)</f>
        <v>0</v>
      </c>
      <c r="AS39" s="84">
        <f>IF(A39&lt;&gt;"Estudiante",IF(NOT(ISBLANK(I39)),VLOOKUP(I39,Datosbasicos!$AF$2:$AH$32,3,FALSE),0),0)</f>
        <v>0</v>
      </c>
      <c r="AT39" s="84">
        <f t="shared" si="5"/>
        <v>0</v>
      </c>
      <c r="AU39" s="84">
        <f t="shared" si="6"/>
        <v>0</v>
      </c>
      <c r="AV39" s="84">
        <f t="shared" si="7"/>
        <v>0</v>
      </c>
      <c r="AW39" s="84">
        <f t="shared" si="8"/>
        <v>0</v>
      </c>
      <c r="AX39" s="86">
        <f t="shared" si="9"/>
        <v>0</v>
      </c>
    </row>
    <row r="40" spans="1:50" ht="16.5" thickBot="1" x14ac:dyDescent="0.3">
      <c r="A40" s="32"/>
      <c r="B40" s="13"/>
      <c r="C40" s="13"/>
      <c r="D40" s="13"/>
      <c r="E40" s="16"/>
      <c r="F40" s="15"/>
      <c r="G40" s="83" t="s">
        <v>91</v>
      </c>
      <c r="H40" s="82">
        <v>2021</v>
      </c>
      <c r="I40" s="17"/>
      <c r="J40" s="83" t="s">
        <v>91</v>
      </c>
      <c r="K40" s="82">
        <v>2021</v>
      </c>
      <c r="L40" s="163"/>
      <c r="M40" s="18"/>
      <c r="N40" s="18"/>
      <c r="O40" s="111"/>
      <c r="P40" s="111"/>
      <c r="Q40" s="111"/>
      <c r="R40" s="111"/>
      <c r="S40" s="111"/>
      <c r="T40" s="18"/>
      <c r="U40" s="18"/>
      <c r="V40" s="111"/>
      <c r="W40" s="111"/>
      <c r="X40" s="111"/>
      <c r="Y40" s="111"/>
      <c r="Z40" s="111"/>
      <c r="AA40" s="18"/>
      <c r="AB40" s="18"/>
      <c r="AC40" s="18"/>
      <c r="AD40" s="111"/>
      <c r="AE40" s="111"/>
      <c r="AF40" s="111"/>
      <c r="AG40" s="111"/>
      <c r="AH40" s="18"/>
      <c r="AI40" s="18"/>
      <c r="AJ40" s="111"/>
      <c r="AK40" s="111"/>
      <c r="AL40" s="111"/>
      <c r="AM40" s="111"/>
      <c r="AN40" s="111"/>
      <c r="AO40" s="18"/>
      <c r="AP40" s="165"/>
      <c r="AR40" s="84">
        <f>IF(A40&lt;&gt;"Estudiante",IF(NOT(ISBLANK(I40)),VLOOKUP(I40,Datosbasicos!$AF$2:$AH$32,3,FALSE),0),0)</f>
        <v>0</v>
      </c>
      <c r="AS40" s="84">
        <f>IF(A40&lt;&gt;"Estudiante",IF(NOT(ISBLANK(I40)),VLOOKUP(I40,Datosbasicos!$AF$2:$AH$32,3,FALSE),0),0)</f>
        <v>0</v>
      </c>
      <c r="AT40" s="84">
        <f t="shared" si="5"/>
        <v>0</v>
      </c>
      <c r="AU40" s="84">
        <f t="shared" si="6"/>
        <v>0</v>
      </c>
      <c r="AV40" s="84">
        <f t="shared" si="7"/>
        <v>0</v>
      </c>
      <c r="AW40" s="84">
        <f t="shared" si="8"/>
        <v>0</v>
      </c>
      <c r="AX40" s="86">
        <f t="shared" si="9"/>
        <v>0</v>
      </c>
    </row>
    <row r="41" spans="1:50" ht="17.25" customHeight="1" thickTop="1" thickBot="1" x14ac:dyDescent="0.3">
      <c r="A41" s="181" t="s">
        <v>114</v>
      </c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R41" s="88">
        <f t="shared" ref="AR41:AX41" si="10">SUM(AR8:AR40)</f>
        <v>0</v>
      </c>
      <c r="AS41" s="89">
        <f t="shared" si="10"/>
        <v>0</v>
      </c>
      <c r="AT41" s="89">
        <f t="shared" si="10"/>
        <v>0</v>
      </c>
      <c r="AU41" s="89">
        <f t="shared" si="10"/>
        <v>0</v>
      </c>
      <c r="AV41" s="89">
        <f t="shared" si="10"/>
        <v>0</v>
      </c>
      <c r="AW41" s="90">
        <f t="shared" si="10"/>
        <v>0</v>
      </c>
      <c r="AX41" s="91">
        <f t="shared" si="10"/>
        <v>0</v>
      </c>
    </row>
    <row r="42" spans="1:50" ht="16.5" customHeight="1" thickTop="1" x14ac:dyDescent="0.25">
      <c r="A42" s="182"/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92"/>
      <c r="AO42" s="92"/>
    </row>
    <row r="43" spans="1:50" x14ac:dyDescent="0.25">
      <c r="A43" s="182"/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92"/>
      <c r="AO43" s="92"/>
      <c r="AR43" s="74">
        <f ca="1">CELL("COLOR",L8)</f>
        <v>0</v>
      </c>
    </row>
    <row r="44" spans="1:50" x14ac:dyDescent="0.25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92"/>
      <c r="AO44" s="92"/>
    </row>
    <row r="45" spans="1:50" x14ac:dyDescent="0.25">
      <c r="A45" s="94" t="s">
        <v>101</v>
      </c>
      <c r="B45" s="95"/>
      <c r="C45" s="95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</row>
    <row r="46" spans="1:50" x14ac:dyDescent="0.25">
      <c r="AR46" s="98"/>
    </row>
    <row r="47" spans="1:50" x14ac:dyDescent="0.25"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U47" s="76"/>
    </row>
    <row r="48" spans="1:50" x14ac:dyDescent="0.25"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U48" s="76"/>
    </row>
    <row r="49" spans="1:21" x14ac:dyDescent="0.25">
      <c r="A49" s="74" t="s">
        <v>102</v>
      </c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U49" s="76"/>
    </row>
  </sheetData>
  <sheetProtection sheet="1" objects="1" scenarios="1"/>
  <mergeCells count="24">
    <mergeCell ref="B1:AN1"/>
    <mergeCell ref="L5:AP5"/>
    <mergeCell ref="B6:B7"/>
    <mergeCell ref="C6:C7"/>
    <mergeCell ref="D6:D7"/>
    <mergeCell ref="E6:E7"/>
    <mergeCell ref="F6:K6"/>
    <mergeCell ref="A41:AM43"/>
    <mergeCell ref="AX6:AX7"/>
    <mergeCell ref="F7:H7"/>
    <mergeCell ref="I7:K7"/>
    <mergeCell ref="AR6:AR7"/>
    <mergeCell ref="AS6:AS7"/>
    <mergeCell ref="AT6:AT7"/>
    <mergeCell ref="AU6:AU7"/>
    <mergeCell ref="AV6:AV7"/>
    <mergeCell ref="AW6:AW7"/>
    <mergeCell ref="A2:A4"/>
    <mergeCell ref="B2:Z2"/>
    <mergeCell ref="AA2:AP2"/>
    <mergeCell ref="B3:Z3"/>
    <mergeCell ref="AA3:AP3"/>
    <mergeCell ref="B4:Z4"/>
    <mergeCell ref="AA4:AP4"/>
  </mergeCells>
  <dataValidations count="3">
    <dataValidation type="list" allowBlank="1" showInputMessage="1" showErrorMessage="1" sqref="B8:B40">
      <formula1>programas</formula1>
    </dataValidation>
    <dataValidation type="list" allowBlank="1" showInputMessage="1" showErrorMessage="1" sqref="C8:C40">
      <formula1>acti</formula1>
    </dataValidation>
    <dataValidation type="list" allowBlank="1" showInputMessage="1" showErrorMessage="1" sqref="A8:A40">
      <formula1>hospi</formula1>
    </dataValidation>
  </dataValidations>
  <pageMargins left="0.7" right="0.7" top="0.75" bottom="0.75" header="0.3" footer="0.3"/>
  <pageSetup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Datosbasicos!$A$2:$A$3</xm:f>
          </x14:formula1>
          <xm:sqref>A8:A40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00B050"/>
  </sheetPr>
  <dimension ref="A1:AX54"/>
  <sheetViews>
    <sheetView showGridLines="0" zoomScale="91" zoomScaleNormal="91" workbookViewId="0">
      <selection activeCell="Q20" sqref="Q20"/>
    </sheetView>
  </sheetViews>
  <sheetFormatPr baseColWidth="10" defaultRowHeight="15" x14ac:dyDescent="0.25"/>
  <cols>
    <col min="1" max="1" width="17.42578125" style="74" bestFit="1" customWidth="1"/>
    <col min="2" max="2" width="15.42578125" style="74" customWidth="1"/>
    <col min="3" max="3" width="12.28515625" style="74" customWidth="1"/>
    <col min="4" max="4" width="19.42578125" style="74" customWidth="1"/>
    <col min="5" max="5" width="17.28515625" style="74" bestFit="1" customWidth="1"/>
    <col min="6" max="6" width="3.85546875" style="74" customWidth="1"/>
    <col min="7" max="7" width="5.85546875" style="74" customWidth="1"/>
    <col min="8" max="8" width="7" style="74" customWidth="1"/>
    <col min="9" max="9" width="4.7109375" style="74" customWidth="1"/>
    <col min="10" max="10" width="5.85546875" style="74" customWidth="1"/>
    <col min="11" max="11" width="5.5703125" style="74" customWidth="1"/>
    <col min="12" max="19" width="2.7109375" style="96" customWidth="1"/>
    <col min="20" max="20" width="2.7109375" style="76" customWidth="1"/>
    <col min="21" max="21" width="2.7109375" style="96" customWidth="1"/>
    <col min="22" max="38" width="2.7109375" style="76" customWidth="1"/>
    <col min="39" max="39" width="3.140625" style="76" customWidth="1"/>
    <col min="40" max="41" width="3" style="76" customWidth="1"/>
    <col min="42" max="43" width="11.42578125" style="74" hidden="1" customWidth="1"/>
    <col min="44" max="44" width="8.7109375" style="74" hidden="1" customWidth="1"/>
    <col min="45" max="45" width="11.140625" style="74" hidden="1" customWidth="1"/>
    <col min="46" max="46" width="8.7109375" style="74" hidden="1" customWidth="1"/>
    <col min="47" max="47" width="8.28515625" style="74" hidden="1" customWidth="1"/>
    <col min="48" max="48" width="8" style="74" hidden="1" customWidth="1"/>
    <col min="49" max="50" width="11.42578125" style="74" hidden="1" customWidth="1"/>
    <col min="51" max="16384" width="11.42578125" style="74"/>
  </cols>
  <sheetData>
    <row r="1" spans="1:49" ht="15.75" thickBot="1" x14ac:dyDescent="0.3">
      <c r="A1" s="73"/>
      <c r="E1" s="73"/>
      <c r="F1" s="73"/>
      <c r="G1" s="73"/>
      <c r="H1" s="73"/>
      <c r="I1" s="73"/>
      <c r="J1" s="73"/>
      <c r="K1" s="7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75"/>
      <c r="AO1" s="75"/>
    </row>
    <row r="2" spans="1:49" ht="18.75" customHeight="1" x14ac:dyDescent="0.25">
      <c r="A2" s="170"/>
      <c r="B2" s="172" t="s">
        <v>107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3" t="s">
        <v>113</v>
      </c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4"/>
    </row>
    <row r="3" spans="1:49" ht="18.75" customHeight="1" x14ac:dyDescent="0.25">
      <c r="A3" s="171"/>
      <c r="B3" s="175" t="s">
        <v>108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6" t="s">
        <v>109</v>
      </c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8"/>
    </row>
    <row r="4" spans="1:49" ht="18.75" customHeight="1" x14ac:dyDescent="0.25">
      <c r="A4" s="171"/>
      <c r="B4" s="175" t="s">
        <v>110</v>
      </c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9" t="s">
        <v>111</v>
      </c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80"/>
    </row>
    <row r="5" spans="1:49" ht="15" customHeight="1" thickBot="1" x14ac:dyDescent="0.3">
      <c r="A5" s="73"/>
      <c r="B5" s="77"/>
      <c r="C5" s="77"/>
      <c r="D5" s="77"/>
      <c r="E5" s="78"/>
      <c r="F5" s="78"/>
      <c r="G5" s="78"/>
      <c r="H5" s="78"/>
      <c r="I5" s="78"/>
      <c r="J5" s="78"/>
      <c r="K5" s="78"/>
      <c r="L5" s="248" t="s">
        <v>34</v>
      </c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  <c r="AA5" s="248"/>
      <c r="AB5" s="248"/>
      <c r="AC5" s="248"/>
      <c r="AD5" s="248"/>
      <c r="AE5" s="248"/>
      <c r="AF5" s="248"/>
      <c r="AG5" s="248"/>
      <c r="AH5" s="248"/>
      <c r="AI5" s="248"/>
      <c r="AJ5" s="248"/>
      <c r="AK5" s="248"/>
      <c r="AL5" s="248"/>
      <c r="AM5" s="248"/>
      <c r="AN5" s="99"/>
      <c r="AO5" s="99"/>
    </row>
    <row r="6" spans="1:49" ht="15.75" thickTop="1" x14ac:dyDescent="0.25">
      <c r="A6" s="79" t="s">
        <v>21</v>
      </c>
      <c r="B6" s="234" t="s">
        <v>0</v>
      </c>
      <c r="C6" s="235" t="s">
        <v>19</v>
      </c>
      <c r="D6" s="234" t="s">
        <v>23</v>
      </c>
      <c r="E6" s="234" t="s">
        <v>10</v>
      </c>
      <c r="F6" s="227" t="s">
        <v>1</v>
      </c>
      <c r="G6" s="227"/>
      <c r="H6" s="227"/>
      <c r="I6" s="227"/>
      <c r="J6" s="227"/>
      <c r="K6" s="228"/>
      <c r="L6" s="103" t="s">
        <v>4</v>
      </c>
      <c r="M6" s="103" t="s">
        <v>5</v>
      </c>
      <c r="N6" s="103" t="s">
        <v>5</v>
      </c>
      <c r="O6" s="103" t="s">
        <v>6</v>
      </c>
      <c r="P6" s="103" t="s">
        <v>7</v>
      </c>
      <c r="Q6" s="103" t="s">
        <v>2</v>
      </c>
      <c r="R6" s="103" t="s">
        <v>3</v>
      </c>
      <c r="S6" s="103" t="s">
        <v>4</v>
      </c>
      <c r="T6" s="103" t="s">
        <v>5</v>
      </c>
      <c r="U6" s="103" t="s">
        <v>5</v>
      </c>
      <c r="V6" s="103" t="s">
        <v>6</v>
      </c>
      <c r="W6" s="103" t="s">
        <v>7</v>
      </c>
      <c r="X6" s="103" t="s">
        <v>2</v>
      </c>
      <c r="Y6" s="103" t="s">
        <v>3</v>
      </c>
      <c r="Z6" s="103" t="s">
        <v>4</v>
      </c>
      <c r="AA6" s="103" t="s">
        <v>5</v>
      </c>
      <c r="AB6" s="103" t="s">
        <v>5</v>
      </c>
      <c r="AC6" s="103" t="s">
        <v>6</v>
      </c>
      <c r="AD6" s="103" t="s">
        <v>7</v>
      </c>
      <c r="AE6" s="103" t="s">
        <v>2</v>
      </c>
      <c r="AF6" s="103" t="s">
        <v>3</v>
      </c>
      <c r="AG6" s="80" t="s">
        <v>4</v>
      </c>
      <c r="AH6" s="109" t="s">
        <v>5</v>
      </c>
      <c r="AI6" s="109" t="s">
        <v>5</v>
      </c>
      <c r="AJ6" s="118" t="s">
        <v>6</v>
      </c>
      <c r="AK6" s="140" t="s">
        <v>7</v>
      </c>
      <c r="AL6" s="143" t="s">
        <v>2</v>
      </c>
      <c r="AM6" s="154" t="s">
        <v>3</v>
      </c>
      <c r="AN6" s="154" t="s">
        <v>4</v>
      </c>
      <c r="AO6" s="156" t="s">
        <v>5</v>
      </c>
      <c r="AQ6" s="229" t="s">
        <v>13</v>
      </c>
      <c r="AR6" s="229" t="s">
        <v>14</v>
      </c>
      <c r="AS6" s="229" t="s">
        <v>15</v>
      </c>
      <c r="AT6" s="229" t="s">
        <v>16</v>
      </c>
      <c r="AU6" s="229" t="s">
        <v>17</v>
      </c>
      <c r="AV6" s="231" t="s">
        <v>18</v>
      </c>
      <c r="AW6" s="225" t="s">
        <v>31</v>
      </c>
    </row>
    <row r="7" spans="1:49" x14ac:dyDescent="0.25">
      <c r="A7" s="81" t="s">
        <v>22</v>
      </c>
      <c r="B7" s="234"/>
      <c r="C7" s="236"/>
      <c r="D7" s="234"/>
      <c r="E7" s="234"/>
      <c r="F7" s="227" t="s">
        <v>8</v>
      </c>
      <c r="G7" s="227"/>
      <c r="H7" s="227"/>
      <c r="I7" s="227" t="s">
        <v>9</v>
      </c>
      <c r="J7" s="227"/>
      <c r="K7" s="228"/>
      <c r="L7" s="149">
        <v>1</v>
      </c>
      <c r="M7" s="115">
        <v>2</v>
      </c>
      <c r="N7" s="115">
        <v>3</v>
      </c>
      <c r="O7" s="115">
        <v>4</v>
      </c>
      <c r="P7" s="115">
        <v>5</v>
      </c>
      <c r="Q7" s="149">
        <v>6</v>
      </c>
      <c r="R7" s="149">
        <v>7</v>
      </c>
      <c r="S7" s="115">
        <v>8</v>
      </c>
      <c r="T7" s="115">
        <v>9</v>
      </c>
      <c r="U7" s="115">
        <v>10</v>
      </c>
      <c r="V7" s="115">
        <v>11</v>
      </c>
      <c r="W7" s="115">
        <v>12</v>
      </c>
      <c r="X7" s="149">
        <v>13</v>
      </c>
      <c r="Y7" s="149">
        <v>14</v>
      </c>
      <c r="Z7" s="149">
        <v>15</v>
      </c>
      <c r="AA7" s="115">
        <v>16</v>
      </c>
      <c r="AB7" s="115">
        <v>17</v>
      </c>
      <c r="AC7" s="115">
        <v>18</v>
      </c>
      <c r="AD7" s="115">
        <v>19</v>
      </c>
      <c r="AE7" s="149">
        <v>20</v>
      </c>
      <c r="AF7" s="149">
        <v>21</v>
      </c>
      <c r="AG7" s="115">
        <v>22</v>
      </c>
      <c r="AH7" s="115">
        <v>23</v>
      </c>
      <c r="AI7" s="115">
        <v>24</v>
      </c>
      <c r="AJ7" s="115">
        <v>25</v>
      </c>
      <c r="AK7" s="115">
        <v>26</v>
      </c>
      <c r="AL7" s="149">
        <v>27</v>
      </c>
      <c r="AM7" s="149">
        <v>28</v>
      </c>
      <c r="AN7" s="115">
        <v>29</v>
      </c>
      <c r="AO7" s="115">
        <v>30</v>
      </c>
      <c r="AQ7" s="230"/>
      <c r="AR7" s="230"/>
      <c r="AS7" s="230"/>
      <c r="AT7" s="230"/>
      <c r="AU7" s="230"/>
      <c r="AV7" s="232"/>
      <c r="AW7" s="226"/>
    </row>
    <row r="8" spans="1:49" ht="15.75" x14ac:dyDescent="0.25">
      <c r="A8" s="32"/>
      <c r="B8" s="13"/>
      <c r="C8" s="13"/>
      <c r="D8" s="13"/>
      <c r="E8" s="14"/>
      <c r="F8" s="15"/>
      <c r="G8" s="83" t="s">
        <v>92</v>
      </c>
      <c r="H8" s="82">
        <v>2021</v>
      </c>
      <c r="I8" s="17"/>
      <c r="J8" s="83" t="s">
        <v>92</v>
      </c>
      <c r="K8" s="82">
        <v>2021</v>
      </c>
      <c r="L8" s="18"/>
      <c r="M8" s="111"/>
      <c r="N8" s="111"/>
      <c r="O8" s="111"/>
      <c r="P8" s="111"/>
      <c r="Q8" s="18"/>
      <c r="R8" s="18"/>
      <c r="S8" s="111"/>
      <c r="T8" s="111"/>
      <c r="U8" s="111"/>
      <c r="V8" s="111"/>
      <c r="W8" s="111"/>
      <c r="X8" s="18"/>
      <c r="Y8" s="18"/>
      <c r="Z8" s="18"/>
      <c r="AA8" s="111"/>
      <c r="AB8" s="111"/>
      <c r="AC8" s="111"/>
      <c r="AD8" s="111"/>
      <c r="AE8" s="18"/>
      <c r="AF8" s="18"/>
      <c r="AG8" s="111"/>
      <c r="AH8" s="111"/>
      <c r="AI8" s="111"/>
      <c r="AJ8" s="111"/>
      <c r="AK8" s="111"/>
      <c r="AL8" s="18"/>
      <c r="AM8" s="18"/>
      <c r="AN8" s="115"/>
      <c r="AO8" s="115"/>
      <c r="AQ8" s="84">
        <f>IF(A8&lt;&gt;"Estudiante",IF(NOT(ISBLANK(I8)),VLOOKUP(I8,Datosbasicos!$AI$2:$AK$32,3,FALSE),0),0)</f>
        <v>0</v>
      </c>
      <c r="AR8" s="84">
        <f>IF(A8&lt;&gt;"Estudiante",IF(NOT(ISBLANK(I8)),VLOOKUP(I8,Datosbasicos!$AI$2:$AK$32,3,FALSE),0),0)</f>
        <v>0</v>
      </c>
      <c r="AS8" s="84">
        <f xml:space="preserve"> COUNTIFS(L8:AO8,"X")</f>
        <v>0</v>
      </c>
      <c r="AT8" s="84">
        <f>IF(A8="Hosp. San José",COUNTIFS(L8:AO8,"X"),0)</f>
        <v>0</v>
      </c>
      <c r="AU8" s="84">
        <f>IF(A8="Estudiante",COUNTIFS(L8:AO8,"X"),+COUNTIFS(P8:R8,"X")+COUNTIFS(W8:Y8,"X")+COUNTIFS(AD8:AE8,"X")+COUNTIFS(AK8:AL8,"X"))</f>
        <v>0</v>
      </c>
      <c r="AV8" s="85">
        <f>IF(A8="estudiante",COUNTIFS(L8:AO8,"X"),+COUNTIFS(P8:R8,"X")+COUNTIFS(W8:Y8,"X")+COUNTIFS(AD8:AE8,"X")+COUNTIFS(AK8:AL8,"X"))</f>
        <v>0</v>
      </c>
      <c r="AW8" s="86">
        <f>SUM(AQ8:AV8)</f>
        <v>0</v>
      </c>
    </row>
    <row r="9" spans="1:49" ht="15.75" x14ac:dyDescent="0.25">
      <c r="A9" s="32"/>
      <c r="B9" s="13"/>
      <c r="C9" s="13"/>
      <c r="D9" s="13"/>
      <c r="E9" s="16"/>
      <c r="F9" s="15"/>
      <c r="G9" s="83" t="s">
        <v>92</v>
      </c>
      <c r="H9" s="82">
        <v>2021</v>
      </c>
      <c r="I9" s="17"/>
      <c r="J9" s="83" t="s">
        <v>92</v>
      </c>
      <c r="K9" s="82">
        <v>2021</v>
      </c>
      <c r="L9" s="18"/>
      <c r="M9" s="111"/>
      <c r="N9" s="111"/>
      <c r="O9" s="111"/>
      <c r="P9" s="111"/>
      <c r="Q9" s="18"/>
      <c r="R9" s="18"/>
      <c r="S9" s="111"/>
      <c r="T9" s="111"/>
      <c r="U9" s="111"/>
      <c r="V9" s="111"/>
      <c r="W9" s="111"/>
      <c r="X9" s="18"/>
      <c r="Y9" s="18"/>
      <c r="Z9" s="18"/>
      <c r="AA9" s="111"/>
      <c r="AB9" s="111"/>
      <c r="AC9" s="111"/>
      <c r="AD9" s="111"/>
      <c r="AE9" s="18"/>
      <c r="AF9" s="18"/>
      <c r="AG9" s="111"/>
      <c r="AH9" s="111"/>
      <c r="AI9" s="111"/>
      <c r="AJ9" s="111"/>
      <c r="AK9" s="111"/>
      <c r="AL9" s="18"/>
      <c r="AM9" s="18"/>
      <c r="AN9" s="115"/>
      <c r="AO9" s="115"/>
      <c r="AQ9" s="84">
        <f>IF(A9&lt;&gt;"Estudiante",IF(NOT(ISBLANK(I9)),VLOOKUP(I9,Datosbasicos!$AI$2:$AK$32,3,FALSE),0),0)</f>
        <v>0</v>
      </c>
      <c r="AR9" s="84">
        <f>IF(A9&lt;&gt;"Estudiante",IF(NOT(ISBLANK(I9)),VLOOKUP(I9,Datosbasicos!$AI$2:$AK$32,3,FALSE),0),0)</f>
        <v>0</v>
      </c>
      <c r="AS9" s="84">
        <f t="shared" ref="AS9:AS40" si="0" xml:space="preserve"> COUNTIFS(L9:AO9,"X")</f>
        <v>0</v>
      </c>
      <c r="AT9" s="84">
        <f t="shared" ref="AT9:AT22" si="1">IF(A9="Hosp. San José",COUNTIFS(L9:AO9,"X"),0)</f>
        <v>0</v>
      </c>
      <c r="AU9" s="84">
        <f t="shared" ref="AU9:AU40" si="2">IF(A9="Estudiante",COUNTIFS(L9:AO9,"X"),+COUNTIFS(P9:R9,"X")+COUNTIFS(W9:Y9,"X")+COUNTIFS(AD9:AE9,"X")+COUNTIFS(AK9:AL9,"X"))</f>
        <v>0</v>
      </c>
      <c r="AV9" s="85">
        <f t="shared" ref="AV9:AV40" si="3">IF(A9="estudiante",COUNTIFS(L9:AO9,"X"),+COUNTIFS(P9:R9,"X")+COUNTIFS(W9:Y9,"X")+COUNTIFS(AD9:AE9,"X")+COUNTIFS(AK9:AL9,"X"))</f>
        <v>0</v>
      </c>
      <c r="AW9" s="86">
        <f t="shared" ref="AW9:AW22" si="4">SUM(AQ9:AV9)</f>
        <v>0</v>
      </c>
    </row>
    <row r="10" spans="1:49" ht="15.75" x14ac:dyDescent="0.25">
      <c r="A10" s="32"/>
      <c r="B10" s="13"/>
      <c r="C10" s="13"/>
      <c r="D10" s="13"/>
      <c r="E10" s="16"/>
      <c r="F10" s="15"/>
      <c r="G10" s="83" t="s">
        <v>92</v>
      </c>
      <c r="H10" s="82">
        <v>2021</v>
      </c>
      <c r="I10" s="17"/>
      <c r="J10" s="83" t="s">
        <v>92</v>
      </c>
      <c r="K10" s="82">
        <v>2021</v>
      </c>
      <c r="L10" s="18"/>
      <c r="M10" s="111"/>
      <c r="N10" s="111"/>
      <c r="O10" s="111"/>
      <c r="P10" s="111"/>
      <c r="Q10" s="18"/>
      <c r="R10" s="18"/>
      <c r="S10" s="111"/>
      <c r="T10" s="111"/>
      <c r="U10" s="111"/>
      <c r="V10" s="111"/>
      <c r="W10" s="111"/>
      <c r="X10" s="18"/>
      <c r="Y10" s="18"/>
      <c r="Z10" s="18"/>
      <c r="AA10" s="111"/>
      <c r="AB10" s="111"/>
      <c r="AC10" s="111"/>
      <c r="AD10" s="111"/>
      <c r="AE10" s="18"/>
      <c r="AF10" s="18"/>
      <c r="AG10" s="111"/>
      <c r="AH10" s="111"/>
      <c r="AI10" s="111"/>
      <c r="AJ10" s="111"/>
      <c r="AK10" s="111"/>
      <c r="AL10" s="18"/>
      <c r="AM10" s="18"/>
      <c r="AN10" s="115"/>
      <c r="AO10" s="115"/>
      <c r="AQ10" s="84">
        <f>IF(A10&lt;&gt;"Estudiante",IF(NOT(ISBLANK(I10)),VLOOKUP(I10,Datosbasicos!$AI$2:$AK$32,3,FALSE),0),0)</f>
        <v>0</v>
      </c>
      <c r="AR10" s="84">
        <f>IF(A10&lt;&gt;"Estudiante",IF(NOT(ISBLANK(I10)),VLOOKUP(I10,Datosbasicos!$AI$2:$AK$32,3,FALSE),0),0)</f>
        <v>0</v>
      </c>
      <c r="AS10" s="84">
        <f t="shared" si="0"/>
        <v>0</v>
      </c>
      <c r="AT10" s="84">
        <f t="shared" si="1"/>
        <v>0</v>
      </c>
      <c r="AU10" s="84">
        <f t="shared" si="2"/>
        <v>0</v>
      </c>
      <c r="AV10" s="85">
        <f t="shared" si="3"/>
        <v>0</v>
      </c>
      <c r="AW10" s="86">
        <f t="shared" si="4"/>
        <v>0</v>
      </c>
    </row>
    <row r="11" spans="1:49" ht="15.75" x14ac:dyDescent="0.25">
      <c r="A11" s="32"/>
      <c r="B11" s="13"/>
      <c r="C11" s="13"/>
      <c r="D11" s="13"/>
      <c r="E11" s="16"/>
      <c r="F11" s="15"/>
      <c r="G11" s="83" t="s">
        <v>92</v>
      </c>
      <c r="H11" s="82">
        <v>2021</v>
      </c>
      <c r="I11" s="17"/>
      <c r="J11" s="83" t="s">
        <v>92</v>
      </c>
      <c r="K11" s="82">
        <v>2021</v>
      </c>
      <c r="L11" s="18"/>
      <c r="M11" s="111"/>
      <c r="N11" s="111"/>
      <c r="O11" s="111"/>
      <c r="P11" s="111"/>
      <c r="Q11" s="18"/>
      <c r="R11" s="18"/>
      <c r="S11" s="111"/>
      <c r="T11" s="111"/>
      <c r="U11" s="111"/>
      <c r="V11" s="111"/>
      <c r="W11" s="111"/>
      <c r="X11" s="18"/>
      <c r="Y11" s="18"/>
      <c r="Z11" s="18"/>
      <c r="AA11" s="111"/>
      <c r="AB11" s="111"/>
      <c r="AC11" s="111"/>
      <c r="AD11" s="111"/>
      <c r="AE11" s="18"/>
      <c r="AF11" s="18"/>
      <c r="AG11" s="111"/>
      <c r="AH11" s="111"/>
      <c r="AI11" s="111"/>
      <c r="AJ11" s="111"/>
      <c r="AK11" s="111"/>
      <c r="AL11" s="18"/>
      <c r="AM11" s="18"/>
      <c r="AN11" s="115"/>
      <c r="AO11" s="115"/>
      <c r="AQ11" s="84">
        <f>IF(A11&lt;&gt;"Estudiante",IF(NOT(ISBLANK(I11)),VLOOKUP(I11,Datosbasicos!$AI$2:$AK$32,3,FALSE),0),0)</f>
        <v>0</v>
      </c>
      <c r="AR11" s="84">
        <f>IF(A11&lt;&gt;"Estudiante",IF(NOT(ISBLANK(I11)),VLOOKUP(I11,Datosbasicos!$AI$2:$AK$32,3,FALSE),0),0)</f>
        <v>0</v>
      </c>
      <c r="AS11" s="84">
        <f t="shared" si="0"/>
        <v>0</v>
      </c>
      <c r="AT11" s="84">
        <f t="shared" si="1"/>
        <v>0</v>
      </c>
      <c r="AU11" s="84">
        <f t="shared" si="2"/>
        <v>0</v>
      </c>
      <c r="AV11" s="85">
        <f t="shared" si="3"/>
        <v>0</v>
      </c>
      <c r="AW11" s="86">
        <f t="shared" si="4"/>
        <v>0</v>
      </c>
    </row>
    <row r="12" spans="1:49" ht="15.75" x14ac:dyDescent="0.25">
      <c r="A12" s="32"/>
      <c r="B12" s="13"/>
      <c r="C12" s="13"/>
      <c r="D12" s="13"/>
      <c r="E12" s="16"/>
      <c r="F12" s="15"/>
      <c r="G12" s="83" t="s">
        <v>92</v>
      </c>
      <c r="H12" s="82">
        <v>2021</v>
      </c>
      <c r="I12" s="17"/>
      <c r="J12" s="83" t="s">
        <v>92</v>
      </c>
      <c r="K12" s="82">
        <v>2021</v>
      </c>
      <c r="L12" s="18"/>
      <c r="M12" s="111"/>
      <c r="N12" s="111"/>
      <c r="O12" s="111"/>
      <c r="P12" s="111"/>
      <c r="Q12" s="18"/>
      <c r="R12" s="18"/>
      <c r="S12" s="111"/>
      <c r="T12" s="111"/>
      <c r="U12" s="111"/>
      <c r="V12" s="111"/>
      <c r="W12" s="111"/>
      <c r="X12" s="18"/>
      <c r="Y12" s="18"/>
      <c r="Z12" s="18"/>
      <c r="AA12" s="111"/>
      <c r="AB12" s="111"/>
      <c r="AC12" s="111"/>
      <c r="AD12" s="111"/>
      <c r="AE12" s="18"/>
      <c r="AF12" s="18"/>
      <c r="AG12" s="111"/>
      <c r="AH12" s="111"/>
      <c r="AI12" s="111"/>
      <c r="AJ12" s="111"/>
      <c r="AK12" s="111"/>
      <c r="AL12" s="18"/>
      <c r="AM12" s="18"/>
      <c r="AN12" s="115"/>
      <c r="AO12" s="115"/>
      <c r="AQ12" s="84">
        <f>IF(A12&lt;&gt;"Estudiante",IF(NOT(ISBLANK(I12)),VLOOKUP(I12,Datosbasicos!$AI$2:$AK$32,3,FALSE),0),0)</f>
        <v>0</v>
      </c>
      <c r="AR12" s="84">
        <f>IF(A12&lt;&gt;"Estudiante",IF(NOT(ISBLANK(I12)),VLOOKUP(I12,Datosbasicos!$AI$2:$AK$32,3,FALSE),0),0)</f>
        <v>0</v>
      </c>
      <c r="AS12" s="84">
        <f t="shared" si="0"/>
        <v>0</v>
      </c>
      <c r="AT12" s="84">
        <f t="shared" si="1"/>
        <v>0</v>
      </c>
      <c r="AU12" s="84">
        <f t="shared" si="2"/>
        <v>0</v>
      </c>
      <c r="AV12" s="85">
        <f t="shared" si="3"/>
        <v>0</v>
      </c>
      <c r="AW12" s="86">
        <f t="shared" si="4"/>
        <v>0</v>
      </c>
    </row>
    <row r="13" spans="1:49" ht="15.75" x14ac:dyDescent="0.25">
      <c r="A13" s="32"/>
      <c r="B13" s="13"/>
      <c r="C13" s="13"/>
      <c r="D13" s="13"/>
      <c r="E13" s="16"/>
      <c r="F13" s="15"/>
      <c r="G13" s="83" t="s">
        <v>92</v>
      </c>
      <c r="H13" s="82">
        <v>2021</v>
      </c>
      <c r="I13" s="17"/>
      <c r="J13" s="83" t="s">
        <v>92</v>
      </c>
      <c r="K13" s="82">
        <v>2021</v>
      </c>
      <c r="L13" s="18"/>
      <c r="M13" s="111"/>
      <c r="N13" s="111"/>
      <c r="O13" s="111"/>
      <c r="P13" s="111"/>
      <c r="Q13" s="18"/>
      <c r="R13" s="18"/>
      <c r="S13" s="111"/>
      <c r="T13" s="111"/>
      <c r="U13" s="111"/>
      <c r="V13" s="111"/>
      <c r="W13" s="111"/>
      <c r="X13" s="18"/>
      <c r="Y13" s="18"/>
      <c r="Z13" s="18"/>
      <c r="AA13" s="111"/>
      <c r="AB13" s="111"/>
      <c r="AC13" s="111"/>
      <c r="AD13" s="111"/>
      <c r="AE13" s="18"/>
      <c r="AF13" s="18"/>
      <c r="AG13" s="111"/>
      <c r="AH13" s="111"/>
      <c r="AI13" s="111"/>
      <c r="AJ13" s="111"/>
      <c r="AK13" s="111"/>
      <c r="AL13" s="18"/>
      <c r="AM13" s="18"/>
      <c r="AN13" s="115"/>
      <c r="AO13" s="115"/>
      <c r="AQ13" s="84">
        <f>IF(A13&lt;&gt;"Estudiante",IF(NOT(ISBLANK(I13)),VLOOKUP(I13,Datosbasicos!$AI$2:$AK$32,3,FALSE),0),0)</f>
        <v>0</v>
      </c>
      <c r="AR13" s="84">
        <f>IF(A13&lt;&gt;"Estudiante",IF(NOT(ISBLANK(I13)),VLOOKUP(I13,Datosbasicos!$AI$2:$AK$32,3,FALSE),0),0)</f>
        <v>0</v>
      </c>
      <c r="AS13" s="84">
        <f t="shared" si="0"/>
        <v>0</v>
      </c>
      <c r="AT13" s="84">
        <f t="shared" si="1"/>
        <v>0</v>
      </c>
      <c r="AU13" s="84">
        <f t="shared" si="2"/>
        <v>0</v>
      </c>
      <c r="AV13" s="85">
        <f t="shared" si="3"/>
        <v>0</v>
      </c>
      <c r="AW13" s="86">
        <f t="shared" si="4"/>
        <v>0</v>
      </c>
    </row>
    <row r="14" spans="1:49" ht="15.75" x14ac:dyDescent="0.25">
      <c r="A14" s="32"/>
      <c r="B14" s="13"/>
      <c r="C14" s="13"/>
      <c r="D14" s="13"/>
      <c r="E14" s="16"/>
      <c r="F14" s="15"/>
      <c r="G14" s="83" t="s">
        <v>92</v>
      </c>
      <c r="H14" s="82">
        <v>2021</v>
      </c>
      <c r="I14" s="17"/>
      <c r="J14" s="83" t="s">
        <v>92</v>
      </c>
      <c r="K14" s="82">
        <v>2021</v>
      </c>
      <c r="L14" s="18"/>
      <c r="M14" s="111"/>
      <c r="N14" s="111"/>
      <c r="O14" s="111"/>
      <c r="P14" s="111"/>
      <c r="Q14" s="18"/>
      <c r="R14" s="18"/>
      <c r="S14" s="111"/>
      <c r="T14" s="111"/>
      <c r="U14" s="111"/>
      <c r="V14" s="111"/>
      <c r="W14" s="111"/>
      <c r="X14" s="18"/>
      <c r="Y14" s="18"/>
      <c r="Z14" s="18"/>
      <c r="AA14" s="111"/>
      <c r="AB14" s="111"/>
      <c r="AC14" s="111"/>
      <c r="AD14" s="111"/>
      <c r="AE14" s="18"/>
      <c r="AF14" s="18"/>
      <c r="AG14" s="111"/>
      <c r="AH14" s="111"/>
      <c r="AI14" s="111"/>
      <c r="AJ14" s="111"/>
      <c r="AK14" s="111"/>
      <c r="AL14" s="18"/>
      <c r="AM14" s="18"/>
      <c r="AN14" s="115"/>
      <c r="AO14" s="115"/>
      <c r="AQ14" s="84">
        <f>IF(A14&lt;&gt;"Estudiante",IF(NOT(ISBLANK(I14)),VLOOKUP(I14,Datosbasicos!$AI$2:$AK$32,3,FALSE),0),0)</f>
        <v>0</v>
      </c>
      <c r="AR14" s="84">
        <f>IF(A14&lt;&gt;"Estudiante",IF(NOT(ISBLANK(I14)),VLOOKUP(I14,Datosbasicos!$AI$2:$AK$32,3,FALSE),0),0)</f>
        <v>0</v>
      </c>
      <c r="AS14" s="84">
        <f t="shared" si="0"/>
        <v>0</v>
      </c>
      <c r="AT14" s="84">
        <f t="shared" si="1"/>
        <v>0</v>
      </c>
      <c r="AU14" s="84">
        <f t="shared" si="2"/>
        <v>0</v>
      </c>
      <c r="AV14" s="85">
        <f t="shared" si="3"/>
        <v>0</v>
      </c>
      <c r="AW14" s="86">
        <f t="shared" si="4"/>
        <v>0</v>
      </c>
    </row>
    <row r="15" spans="1:49" ht="15.75" x14ac:dyDescent="0.25">
      <c r="A15" s="32"/>
      <c r="B15" s="13"/>
      <c r="C15" s="13"/>
      <c r="D15" s="13"/>
      <c r="E15" s="16"/>
      <c r="F15" s="15"/>
      <c r="G15" s="83" t="s">
        <v>92</v>
      </c>
      <c r="H15" s="82">
        <v>2021</v>
      </c>
      <c r="I15" s="17"/>
      <c r="J15" s="83" t="s">
        <v>92</v>
      </c>
      <c r="K15" s="82">
        <v>2021</v>
      </c>
      <c r="L15" s="18"/>
      <c r="M15" s="111"/>
      <c r="N15" s="111"/>
      <c r="O15" s="111"/>
      <c r="P15" s="111"/>
      <c r="Q15" s="18"/>
      <c r="R15" s="18"/>
      <c r="S15" s="111"/>
      <c r="T15" s="111"/>
      <c r="U15" s="111"/>
      <c r="V15" s="111"/>
      <c r="W15" s="111"/>
      <c r="X15" s="18"/>
      <c r="Y15" s="18"/>
      <c r="Z15" s="18"/>
      <c r="AA15" s="111"/>
      <c r="AB15" s="111"/>
      <c r="AC15" s="111"/>
      <c r="AD15" s="111"/>
      <c r="AE15" s="18"/>
      <c r="AF15" s="18"/>
      <c r="AG15" s="111"/>
      <c r="AH15" s="111"/>
      <c r="AI15" s="111"/>
      <c r="AJ15" s="111"/>
      <c r="AK15" s="111"/>
      <c r="AL15" s="18"/>
      <c r="AM15" s="18"/>
      <c r="AN15" s="115"/>
      <c r="AO15" s="115"/>
      <c r="AQ15" s="84">
        <f>IF(A15&lt;&gt;"Estudiante",IF(NOT(ISBLANK(I15)),VLOOKUP(I15,Datosbasicos!$AI$2:$AK$32,3,FALSE),0),0)</f>
        <v>0</v>
      </c>
      <c r="AR15" s="84">
        <f>IF(A15&lt;&gt;"Estudiante",IF(NOT(ISBLANK(I15)),VLOOKUP(I15,Datosbasicos!$AI$2:$AK$32,3,FALSE),0),0)</f>
        <v>0</v>
      </c>
      <c r="AS15" s="84">
        <f t="shared" si="0"/>
        <v>0</v>
      </c>
      <c r="AT15" s="84">
        <f t="shared" si="1"/>
        <v>0</v>
      </c>
      <c r="AU15" s="84">
        <f t="shared" si="2"/>
        <v>0</v>
      </c>
      <c r="AV15" s="85">
        <f t="shared" si="3"/>
        <v>0</v>
      </c>
      <c r="AW15" s="86">
        <f t="shared" si="4"/>
        <v>0</v>
      </c>
    </row>
    <row r="16" spans="1:49" ht="15.75" x14ac:dyDescent="0.25">
      <c r="A16" s="32"/>
      <c r="B16" s="13"/>
      <c r="C16" s="13"/>
      <c r="D16" s="13"/>
      <c r="E16" s="16"/>
      <c r="F16" s="15"/>
      <c r="G16" s="83" t="s">
        <v>92</v>
      </c>
      <c r="H16" s="82">
        <v>2021</v>
      </c>
      <c r="I16" s="17"/>
      <c r="J16" s="83" t="s">
        <v>92</v>
      </c>
      <c r="K16" s="82">
        <v>2021</v>
      </c>
      <c r="L16" s="18"/>
      <c r="M16" s="111"/>
      <c r="N16" s="111"/>
      <c r="O16" s="111"/>
      <c r="P16" s="111"/>
      <c r="Q16" s="18"/>
      <c r="R16" s="18"/>
      <c r="S16" s="111"/>
      <c r="T16" s="111"/>
      <c r="U16" s="111"/>
      <c r="V16" s="111"/>
      <c r="W16" s="111"/>
      <c r="X16" s="18"/>
      <c r="Y16" s="18"/>
      <c r="Z16" s="18"/>
      <c r="AA16" s="111"/>
      <c r="AB16" s="111"/>
      <c r="AC16" s="111"/>
      <c r="AD16" s="111"/>
      <c r="AE16" s="18"/>
      <c r="AF16" s="18"/>
      <c r="AG16" s="111"/>
      <c r="AH16" s="111"/>
      <c r="AI16" s="111"/>
      <c r="AJ16" s="111"/>
      <c r="AK16" s="111"/>
      <c r="AL16" s="18"/>
      <c r="AM16" s="18"/>
      <c r="AN16" s="115"/>
      <c r="AO16" s="115"/>
      <c r="AQ16" s="84">
        <f>IF(A16&lt;&gt;"Estudiante",IF(NOT(ISBLANK(I16)),VLOOKUP(I16,Datosbasicos!$AI$2:$AK$32,3,FALSE),0),0)</f>
        <v>0</v>
      </c>
      <c r="AR16" s="84">
        <f>IF(A16&lt;&gt;"Estudiante",IF(NOT(ISBLANK(I16)),VLOOKUP(I16,Datosbasicos!$AI$2:$AK$32,3,FALSE),0),0)</f>
        <v>0</v>
      </c>
      <c r="AS16" s="84">
        <f t="shared" si="0"/>
        <v>0</v>
      </c>
      <c r="AT16" s="84">
        <f t="shared" si="1"/>
        <v>0</v>
      </c>
      <c r="AU16" s="84">
        <f t="shared" si="2"/>
        <v>0</v>
      </c>
      <c r="AV16" s="85">
        <f t="shared" si="3"/>
        <v>0</v>
      </c>
      <c r="AW16" s="86">
        <f t="shared" si="4"/>
        <v>0</v>
      </c>
    </row>
    <row r="17" spans="1:49" ht="15.75" x14ac:dyDescent="0.25">
      <c r="A17" s="32"/>
      <c r="B17" s="13"/>
      <c r="C17" s="13"/>
      <c r="D17" s="13"/>
      <c r="E17" s="16"/>
      <c r="F17" s="15"/>
      <c r="G17" s="83" t="s">
        <v>92</v>
      </c>
      <c r="H17" s="82">
        <v>2021</v>
      </c>
      <c r="I17" s="17"/>
      <c r="J17" s="83" t="s">
        <v>92</v>
      </c>
      <c r="K17" s="82">
        <v>2021</v>
      </c>
      <c r="L17" s="18"/>
      <c r="M17" s="111"/>
      <c r="N17" s="111"/>
      <c r="O17" s="111"/>
      <c r="P17" s="111"/>
      <c r="Q17" s="18"/>
      <c r="R17" s="18"/>
      <c r="S17" s="111"/>
      <c r="T17" s="111"/>
      <c r="U17" s="111"/>
      <c r="V17" s="111"/>
      <c r="W17" s="111"/>
      <c r="X17" s="18"/>
      <c r="Y17" s="18"/>
      <c r="Z17" s="18"/>
      <c r="AA17" s="111"/>
      <c r="AB17" s="111"/>
      <c r="AC17" s="111"/>
      <c r="AD17" s="111"/>
      <c r="AE17" s="18"/>
      <c r="AF17" s="18"/>
      <c r="AG17" s="111"/>
      <c r="AH17" s="111"/>
      <c r="AI17" s="111"/>
      <c r="AJ17" s="111"/>
      <c r="AK17" s="111"/>
      <c r="AL17" s="18"/>
      <c r="AM17" s="18"/>
      <c r="AN17" s="115"/>
      <c r="AO17" s="115"/>
      <c r="AQ17" s="84">
        <f>IF(A17&lt;&gt;"Estudiante",IF(NOT(ISBLANK(I17)),VLOOKUP(I17,Datosbasicos!$AI$2:$AK$32,3,FALSE),0),0)</f>
        <v>0</v>
      </c>
      <c r="AR17" s="84">
        <f>IF(A17&lt;&gt;"Estudiante",IF(NOT(ISBLANK(I17)),VLOOKUP(I17,Datosbasicos!$AI$2:$AK$32,3,FALSE),0),0)</f>
        <v>0</v>
      </c>
      <c r="AS17" s="84">
        <f t="shared" si="0"/>
        <v>0</v>
      </c>
      <c r="AT17" s="84">
        <f t="shared" si="1"/>
        <v>0</v>
      </c>
      <c r="AU17" s="84">
        <f t="shared" si="2"/>
        <v>0</v>
      </c>
      <c r="AV17" s="85">
        <f t="shared" si="3"/>
        <v>0</v>
      </c>
      <c r="AW17" s="86">
        <f t="shared" si="4"/>
        <v>0</v>
      </c>
    </row>
    <row r="18" spans="1:49" ht="15.75" x14ac:dyDescent="0.25">
      <c r="A18" s="32"/>
      <c r="B18" s="13"/>
      <c r="C18" s="13"/>
      <c r="D18" s="13"/>
      <c r="E18" s="16"/>
      <c r="F18" s="15"/>
      <c r="G18" s="83" t="s">
        <v>92</v>
      </c>
      <c r="H18" s="82">
        <v>2021</v>
      </c>
      <c r="I18" s="17"/>
      <c r="J18" s="83" t="s">
        <v>92</v>
      </c>
      <c r="K18" s="82">
        <v>2021</v>
      </c>
      <c r="L18" s="18"/>
      <c r="M18" s="111"/>
      <c r="N18" s="111"/>
      <c r="O18" s="111"/>
      <c r="P18" s="111"/>
      <c r="Q18" s="18"/>
      <c r="R18" s="18"/>
      <c r="S18" s="111"/>
      <c r="T18" s="111"/>
      <c r="U18" s="111"/>
      <c r="V18" s="111"/>
      <c r="W18" s="111"/>
      <c r="X18" s="18"/>
      <c r="Y18" s="18"/>
      <c r="Z18" s="18"/>
      <c r="AA18" s="111"/>
      <c r="AB18" s="111"/>
      <c r="AC18" s="111"/>
      <c r="AD18" s="111"/>
      <c r="AE18" s="18"/>
      <c r="AF18" s="18"/>
      <c r="AG18" s="111"/>
      <c r="AH18" s="111"/>
      <c r="AI18" s="111"/>
      <c r="AJ18" s="111"/>
      <c r="AK18" s="111"/>
      <c r="AL18" s="18"/>
      <c r="AM18" s="18"/>
      <c r="AN18" s="115"/>
      <c r="AO18" s="115"/>
      <c r="AQ18" s="84">
        <f>IF(A18&lt;&gt;"Estudiante",IF(NOT(ISBLANK(I18)),VLOOKUP(I18,Datosbasicos!$AI$2:$AK$32,3,FALSE),0),0)</f>
        <v>0</v>
      </c>
      <c r="AR18" s="84">
        <f>IF(A18&lt;&gt;"Estudiante",IF(NOT(ISBLANK(I18)),VLOOKUP(I18,Datosbasicos!$AI$2:$AK$32,3,FALSE),0),0)</f>
        <v>0</v>
      </c>
      <c r="AS18" s="84">
        <f t="shared" si="0"/>
        <v>0</v>
      </c>
      <c r="AT18" s="84">
        <f t="shared" si="1"/>
        <v>0</v>
      </c>
      <c r="AU18" s="84">
        <f t="shared" si="2"/>
        <v>0</v>
      </c>
      <c r="AV18" s="85">
        <f t="shared" si="3"/>
        <v>0</v>
      </c>
      <c r="AW18" s="86">
        <f t="shared" si="4"/>
        <v>0</v>
      </c>
    </row>
    <row r="19" spans="1:49" ht="15.75" x14ac:dyDescent="0.25">
      <c r="A19" s="32"/>
      <c r="B19" s="13"/>
      <c r="C19" s="13"/>
      <c r="D19" s="13"/>
      <c r="E19" s="16"/>
      <c r="F19" s="15"/>
      <c r="G19" s="83" t="s">
        <v>92</v>
      </c>
      <c r="H19" s="82">
        <v>2021</v>
      </c>
      <c r="I19" s="17"/>
      <c r="J19" s="83" t="s">
        <v>92</v>
      </c>
      <c r="K19" s="82">
        <v>2021</v>
      </c>
      <c r="L19" s="18"/>
      <c r="M19" s="111"/>
      <c r="N19" s="111"/>
      <c r="O19" s="111"/>
      <c r="P19" s="111"/>
      <c r="Q19" s="18"/>
      <c r="R19" s="18"/>
      <c r="S19" s="111"/>
      <c r="T19" s="111"/>
      <c r="U19" s="111"/>
      <c r="V19" s="111"/>
      <c r="W19" s="111"/>
      <c r="X19" s="18"/>
      <c r="Y19" s="18"/>
      <c r="Z19" s="18"/>
      <c r="AA19" s="111"/>
      <c r="AB19" s="111"/>
      <c r="AC19" s="111"/>
      <c r="AD19" s="111"/>
      <c r="AE19" s="18"/>
      <c r="AF19" s="18"/>
      <c r="AG19" s="111"/>
      <c r="AH19" s="111"/>
      <c r="AI19" s="111"/>
      <c r="AJ19" s="111"/>
      <c r="AK19" s="111"/>
      <c r="AL19" s="18"/>
      <c r="AM19" s="18"/>
      <c r="AN19" s="115"/>
      <c r="AO19" s="115"/>
      <c r="AQ19" s="84">
        <f>IF(A19&lt;&gt;"Estudiante",IF(NOT(ISBLANK(I19)),VLOOKUP(I19,Datosbasicos!$AI$2:$AK$32,3,FALSE),0),0)</f>
        <v>0</v>
      </c>
      <c r="AR19" s="84">
        <f>IF(A19&lt;&gt;"Estudiante",IF(NOT(ISBLANK(I19)),VLOOKUP(I19,Datosbasicos!$AI$2:$AK$32,3,FALSE),0),0)</f>
        <v>0</v>
      </c>
      <c r="AS19" s="84">
        <f t="shared" si="0"/>
        <v>0</v>
      </c>
      <c r="AT19" s="84">
        <f t="shared" si="1"/>
        <v>0</v>
      </c>
      <c r="AU19" s="84">
        <f t="shared" si="2"/>
        <v>0</v>
      </c>
      <c r="AV19" s="85">
        <f t="shared" si="3"/>
        <v>0</v>
      </c>
      <c r="AW19" s="86">
        <f t="shared" si="4"/>
        <v>0</v>
      </c>
    </row>
    <row r="20" spans="1:49" ht="15.75" x14ac:dyDescent="0.25">
      <c r="A20" s="32"/>
      <c r="B20" s="13"/>
      <c r="C20" s="13"/>
      <c r="D20" s="13"/>
      <c r="E20" s="16"/>
      <c r="F20" s="15"/>
      <c r="G20" s="83" t="s">
        <v>92</v>
      </c>
      <c r="H20" s="82">
        <v>2021</v>
      </c>
      <c r="I20" s="17"/>
      <c r="J20" s="83" t="s">
        <v>92</v>
      </c>
      <c r="K20" s="82">
        <v>2021</v>
      </c>
      <c r="L20" s="18"/>
      <c r="M20" s="111"/>
      <c r="N20" s="111"/>
      <c r="O20" s="111"/>
      <c r="P20" s="111"/>
      <c r="Q20" s="18"/>
      <c r="R20" s="18"/>
      <c r="S20" s="111"/>
      <c r="T20" s="111"/>
      <c r="U20" s="111"/>
      <c r="V20" s="111"/>
      <c r="W20" s="111"/>
      <c r="X20" s="18"/>
      <c r="Y20" s="18"/>
      <c r="Z20" s="18"/>
      <c r="AA20" s="111"/>
      <c r="AB20" s="111"/>
      <c r="AC20" s="111"/>
      <c r="AD20" s="111"/>
      <c r="AE20" s="18"/>
      <c r="AF20" s="18"/>
      <c r="AG20" s="111"/>
      <c r="AH20" s="111"/>
      <c r="AI20" s="111"/>
      <c r="AJ20" s="111"/>
      <c r="AK20" s="111"/>
      <c r="AL20" s="18"/>
      <c r="AM20" s="18"/>
      <c r="AN20" s="115"/>
      <c r="AO20" s="115"/>
      <c r="AQ20" s="84">
        <f>IF(A20&lt;&gt;"Estudiante",IF(NOT(ISBLANK(I20)),VLOOKUP(I20,Datosbasicos!$AI$2:$AK$32,3,FALSE),0),0)</f>
        <v>0</v>
      </c>
      <c r="AR20" s="84">
        <f>IF(A20&lt;&gt;"Estudiante",IF(NOT(ISBLANK(I20)),VLOOKUP(I20,Datosbasicos!$AI$2:$AK$32,3,FALSE),0),0)</f>
        <v>0</v>
      </c>
      <c r="AS20" s="84">
        <f t="shared" si="0"/>
        <v>0</v>
      </c>
      <c r="AT20" s="84">
        <f t="shared" si="1"/>
        <v>0</v>
      </c>
      <c r="AU20" s="84">
        <f t="shared" si="2"/>
        <v>0</v>
      </c>
      <c r="AV20" s="85">
        <f t="shared" si="3"/>
        <v>0</v>
      </c>
      <c r="AW20" s="86">
        <f t="shared" si="4"/>
        <v>0</v>
      </c>
    </row>
    <row r="21" spans="1:49" ht="15.75" x14ac:dyDescent="0.25">
      <c r="A21" s="32"/>
      <c r="B21" s="13"/>
      <c r="C21" s="13"/>
      <c r="D21" s="13"/>
      <c r="E21" s="16" t="s">
        <v>30</v>
      </c>
      <c r="F21" s="15"/>
      <c r="G21" s="83" t="s">
        <v>92</v>
      </c>
      <c r="H21" s="82">
        <v>2021</v>
      </c>
      <c r="I21" s="17"/>
      <c r="J21" s="83" t="s">
        <v>92</v>
      </c>
      <c r="K21" s="82">
        <v>2021</v>
      </c>
      <c r="L21" s="18"/>
      <c r="M21" s="111"/>
      <c r="N21" s="111"/>
      <c r="O21" s="111"/>
      <c r="P21" s="111"/>
      <c r="Q21" s="18"/>
      <c r="R21" s="18"/>
      <c r="S21" s="111"/>
      <c r="T21" s="111"/>
      <c r="U21" s="111"/>
      <c r="V21" s="111"/>
      <c r="W21" s="111"/>
      <c r="X21" s="18"/>
      <c r="Y21" s="18"/>
      <c r="Z21" s="18"/>
      <c r="AA21" s="111"/>
      <c r="AB21" s="111"/>
      <c r="AC21" s="111"/>
      <c r="AD21" s="111"/>
      <c r="AE21" s="18"/>
      <c r="AF21" s="18"/>
      <c r="AG21" s="111"/>
      <c r="AH21" s="111"/>
      <c r="AI21" s="111"/>
      <c r="AJ21" s="111"/>
      <c r="AK21" s="111"/>
      <c r="AL21" s="18"/>
      <c r="AM21" s="18"/>
      <c r="AN21" s="115"/>
      <c r="AO21" s="115"/>
      <c r="AQ21" s="84">
        <f>IF(A21&lt;&gt;"Estudiante",IF(NOT(ISBLANK(I21)),VLOOKUP(I21,Datosbasicos!$AI$2:$AK$32,3,FALSE),0),0)</f>
        <v>0</v>
      </c>
      <c r="AR21" s="84">
        <f>IF(A21&lt;&gt;"Estudiante",IF(NOT(ISBLANK(I21)),VLOOKUP(I21,Datosbasicos!$AI$2:$AK$32,3,FALSE),0),0)</f>
        <v>0</v>
      </c>
      <c r="AS21" s="84">
        <f t="shared" si="0"/>
        <v>0</v>
      </c>
      <c r="AT21" s="84">
        <f t="shared" si="1"/>
        <v>0</v>
      </c>
      <c r="AU21" s="84">
        <f t="shared" si="2"/>
        <v>0</v>
      </c>
      <c r="AV21" s="85">
        <f t="shared" si="3"/>
        <v>0</v>
      </c>
      <c r="AW21" s="86">
        <f t="shared" si="4"/>
        <v>0</v>
      </c>
    </row>
    <row r="22" spans="1:49" ht="15.75" x14ac:dyDescent="0.25">
      <c r="A22" s="32"/>
      <c r="B22" s="13"/>
      <c r="C22" s="13"/>
      <c r="D22" s="13"/>
      <c r="E22" s="16" t="s">
        <v>30</v>
      </c>
      <c r="F22" s="15"/>
      <c r="G22" s="83" t="s">
        <v>92</v>
      </c>
      <c r="H22" s="82">
        <v>2021</v>
      </c>
      <c r="I22" s="17"/>
      <c r="J22" s="83" t="s">
        <v>92</v>
      </c>
      <c r="K22" s="82">
        <v>2021</v>
      </c>
      <c r="L22" s="18"/>
      <c r="M22" s="111"/>
      <c r="N22" s="111"/>
      <c r="O22" s="111"/>
      <c r="P22" s="111"/>
      <c r="Q22" s="18"/>
      <c r="R22" s="18"/>
      <c r="S22" s="111"/>
      <c r="T22" s="111"/>
      <c r="U22" s="111"/>
      <c r="V22" s="111"/>
      <c r="W22" s="111"/>
      <c r="X22" s="18"/>
      <c r="Y22" s="18"/>
      <c r="Z22" s="18"/>
      <c r="AA22" s="111"/>
      <c r="AB22" s="111"/>
      <c r="AC22" s="111"/>
      <c r="AD22" s="111"/>
      <c r="AE22" s="18"/>
      <c r="AF22" s="18"/>
      <c r="AG22" s="111"/>
      <c r="AH22" s="111"/>
      <c r="AI22" s="111"/>
      <c r="AJ22" s="111"/>
      <c r="AK22" s="111"/>
      <c r="AL22" s="18"/>
      <c r="AM22" s="18"/>
      <c r="AN22" s="115"/>
      <c r="AO22" s="115"/>
      <c r="AQ22" s="84">
        <f>IF(A22&lt;&gt;"Estudiante",IF(NOT(ISBLANK(I22)),VLOOKUP(I22,Datosbasicos!$AI$2:$AK$32,3,FALSE),0),0)</f>
        <v>0</v>
      </c>
      <c r="AR22" s="84">
        <f>IF(A22&lt;&gt;"Estudiante",IF(NOT(ISBLANK(I22)),VLOOKUP(I22,Datosbasicos!$AI$2:$AK$32,3,FALSE),0),0)</f>
        <v>0</v>
      </c>
      <c r="AS22" s="84">
        <f t="shared" si="0"/>
        <v>0</v>
      </c>
      <c r="AT22" s="84">
        <f t="shared" si="1"/>
        <v>0</v>
      </c>
      <c r="AU22" s="84">
        <f t="shared" si="2"/>
        <v>0</v>
      </c>
      <c r="AV22" s="85">
        <f t="shared" si="3"/>
        <v>0</v>
      </c>
      <c r="AW22" s="86">
        <f t="shared" si="4"/>
        <v>0</v>
      </c>
    </row>
    <row r="23" spans="1:49" ht="15.75" x14ac:dyDescent="0.25">
      <c r="A23" s="32"/>
      <c r="B23" s="13"/>
      <c r="C23" s="13"/>
      <c r="D23" s="13"/>
      <c r="E23" s="16" t="s">
        <v>30</v>
      </c>
      <c r="F23" s="15"/>
      <c r="G23" s="83" t="s">
        <v>92</v>
      </c>
      <c r="H23" s="82">
        <v>2021</v>
      </c>
      <c r="I23" s="17"/>
      <c r="J23" s="83" t="s">
        <v>92</v>
      </c>
      <c r="K23" s="82">
        <v>2021</v>
      </c>
      <c r="L23" s="18"/>
      <c r="M23" s="111"/>
      <c r="N23" s="111"/>
      <c r="O23" s="111"/>
      <c r="P23" s="111"/>
      <c r="Q23" s="18"/>
      <c r="R23" s="18"/>
      <c r="S23" s="111"/>
      <c r="T23" s="111"/>
      <c r="U23" s="111"/>
      <c r="V23" s="111"/>
      <c r="W23" s="111"/>
      <c r="X23" s="18"/>
      <c r="Y23" s="18"/>
      <c r="Z23" s="18"/>
      <c r="AA23" s="111"/>
      <c r="AB23" s="111"/>
      <c r="AC23" s="111"/>
      <c r="AD23" s="111"/>
      <c r="AE23" s="18"/>
      <c r="AF23" s="18"/>
      <c r="AG23" s="111"/>
      <c r="AH23" s="111"/>
      <c r="AI23" s="111"/>
      <c r="AJ23" s="111"/>
      <c r="AK23" s="111"/>
      <c r="AL23" s="18"/>
      <c r="AM23" s="18"/>
      <c r="AN23" s="115"/>
      <c r="AO23" s="115"/>
      <c r="AQ23" s="84">
        <f>IF(A23&lt;&gt;"Estudiante",IF(NOT(ISBLANK(I23)),VLOOKUP(I23,Datosbasicos!$AI$2:$AK$32,3,FALSE),0),0)</f>
        <v>0</v>
      </c>
      <c r="AR23" s="84">
        <f>IF(A23&lt;&gt;"Estudiante",IF(NOT(ISBLANK(I23)),VLOOKUP(I23,Datosbasicos!$AI$2:$AK$32,3,FALSE),0),0)</f>
        <v>0</v>
      </c>
      <c r="AS23" s="84">
        <f t="shared" si="0"/>
        <v>0</v>
      </c>
      <c r="AT23" s="84">
        <f t="shared" ref="AT23:AT40" si="5">IF(A23="Hosp. San José",COUNTIFS(L23:AO23,"X"),0)</f>
        <v>0</v>
      </c>
      <c r="AU23" s="84">
        <f t="shared" si="2"/>
        <v>0</v>
      </c>
      <c r="AV23" s="85">
        <f t="shared" si="3"/>
        <v>0</v>
      </c>
      <c r="AW23" s="86">
        <f t="shared" ref="AW23:AW40" si="6">SUM(AQ23:AV23)</f>
        <v>0</v>
      </c>
    </row>
    <row r="24" spans="1:49" ht="15.75" x14ac:dyDescent="0.25">
      <c r="A24" s="32"/>
      <c r="B24" s="13"/>
      <c r="C24" s="13"/>
      <c r="D24" s="13"/>
      <c r="E24" s="16" t="s">
        <v>30</v>
      </c>
      <c r="F24" s="15"/>
      <c r="G24" s="83" t="s">
        <v>92</v>
      </c>
      <c r="H24" s="82">
        <v>2021</v>
      </c>
      <c r="I24" s="17"/>
      <c r="J24" s="83" t="s">
        <v>92</v>
      </c>
      <c r="K24" s="82">
        <v>2021</v>
      </c>
      <c r="L24" s="18"/>
      <c r="M24" s="111"/>
      <c r="N24" s="111"/>
      <c r="O24" s="111"/>
      <c r="P24" s="111"/>
      <c r="Q24" s="18"/>
      <c r="R24" s="18"/>
      <c r="S24" s="111"/>
      <c r="T24" s="111"/>
      <c r="U24" s="111"/>
      <c r="V24" s="111"/>
      <c r="W24" s="111"/>
      <c r="X24" s="18"/>
      <c r="Y24" s="18"/>
      <c r="Z24" s="18"/>
      <c r="AA24" s="111"/>
      <c r="AB24" s="111"/>
      <c r="AC24" s="111"/>
      <c r="AD24" s="111"/>
      <c r="AE24" s="18"/>
      <c r="AF24" s="18"/>
      <c r="AG24" s="111"/>
      <c r="AH24" s="111"/>
      <c r="AI24" s="111"/>
      <c r="AJ24" s="111"/>
      <c r="AK24" s="111"/>
      <c r="AL24" s="18"/>
      <c r="AM24" s="18"/>
      <c r="AN24" s="115"/>
      <c r="AO24" s="115"/>
      <c r="AQ24" s="84">
        <f>IF(A24&lt;&gt;"Estudiante",IF(NOT(ISBLANK(I24)),VLOOKUP(I24,Datosbasicos!$AI$2:$AK$32,3,FALSE),0),0)</f>
        <v>0</v>
      </c>
      <c r="AR24" s="84">
        <f>IF(A24&lt;&gt;"Estudiante",IF(NOT(ISBLANK(I24)),VLOOKUP(I24,Datosbasicos!$AI$2:$AK$32,3,FALSE),0),0)</f>
        <v>0</v>
      </c>
      <c r="AS24" s="84">
        <f t="shared" si="0"/>
        <v>0</v>
      </c>
      <c r="AT24" s="84">
        <f t="shared" si="5"/>
        <v>0</v>
      </c>
      <c r="AU24" s="84">
        <f t="shared" si="2"/>
        <v>0</v>
      </c>
      <c r="AV24" s="85">
        <f t="shared" si="3"/>
        <v>0</v>
      </c>
      <c r="AW24" s="86">
        <f t="shared" si="6"/>
        <v>0</v>
      </c>
    </row>
    <row r="25" spans="1:49" ht="15.75" x14ac:dyDescent="0.25">
      <c r="A25" s="32"/>
      <c r="B25" s="13"/>
      <c r="C25" s="13"/>
      <c r="D25" s="13"/>
      <c r="E25" s="16" t="s">
        <v>30</v>
      </c>
      <c r="F25" s="15"/>
      <c r="G25" s="83" t="s">
        <v>92</v>
      </c>
      <c r="H25" s="82">
        <v>2021</v>
      </c>
      <c r="I25" s="17"/>
      <c r="J25" s="83" t="s">
        <v>92</v>
      </c>
      <c r="K25" s="82">
        <v>2021</v>
      </c>
      <c r="L25" s="18"/>
      <c r="M25" s="111"/>
      <c r="N25" s="111"/>
      <c r="O25" s="111"/>
      <c r="P25" s="111"/>
      <c r="Q25" s="18"/>
      <c r="R25" s="18"/>
      <c r="S25" s="111"/>
      <c r="T25" s="111"/>
      <c r="U25" s="111"/>
      <c r="V25" s="111"/>
      <c r="W25" s="111"/>
      <c r="X25" s="18"/>
      <c r="Y25" s="18"/>
      <c r="Z25" s="18"/>
      <c r="AA25" s="111"/>
      <c r="AB25" s="111"/>
      <c r="AC25" s="111"/>
      <c r="AD25" s="111"/>
      <c r="AE25" s="18"/>
      <c r="AF25" s="18"/>
      <c r="AG25" s="111"/>
      <c r="AH25" s="111"/>
      <c r="AI25" s="111"/>
      <c r="AJ25" s="111"/>
      <c r="AK25" s="111"/>
      <c r="AL25" s="18"/>
      <c r="AM25" s="18"/>
      <c r="AN25" s="115"/>
      <c r="AO25" s="115"/>
      <c r="AQ25" s="84">
        <f>IF(A25&lt;&gt;"Estudiante",IF(NOT(ISBLANK(I25)),VLOOKUP(I25,Datosbasicos!$AI$2:$AK$32,3,FALSE),0),0)</f>
        <v>0</v>
      </c>
      <c r="AR25" s="84">
        <f>IF(A25&lt;&gt;"Estudiante",IF(NOT(ISBLANK(I25)),VLOOKUP(I25,Datosbasicos!$AI$2:$AK$32,3,FALSE),0),0)</f>
        <v>0</v>
      </c>
      <c r="AS25" s="84">
        <f t="shared" si="0"/>
        <v>0</v>
      </c>
      <c r="AT25" s="84">
        <f t="shared" si="5"/>
        <v>0</v>
      </c>
      <c r="AU25" s="84">
        <f t="shared" si="2"/>
        <v>0</v>
      </c>
      <c r="AV25" s="85">
        <f t="shared" si="3"/>
        <v>0</v>
      </c>
      <c r="AW25" s="86">
        <f t="shared" si="6"/>
        <v>0</v>
      </c>
    </row>
    <row r="26" spans="1:49" ht="15.75" x14ac:dyDescent="0.25">
      <c r="A26" s="32"/>
      <c r="B26" s="13"/>
      <c r="C26" s="13"/>
      <c r="D26" s="13"/>
      <c r="E26" s="16"/>
      <c r="F26" s="15"/>
      <c r="G26" s="83" t="s">
        <v>92</v>
      </c>
      <c r="H26" s="82">
        <v>2021</v>
      </c>
      <c r="I26" s="17"/>
      <c r="J26" s="83" t="s">
        <v>92</v>
      </c>
      <c r="K26" s="82">
        <v>2021</v>
      </c>
      <c r="L26" s="18"/>
      <c r="M26" s="111"/>
      <c r="N26" s="111"/>
      <c r="O26" s="111"/>
      <c r="P26" s="111"/>
      <c r="Q26" s="18"/>
      <c r="R26" s="18"/>
      <c r="S26" s="111"/>
      <c r="T26" s="111"/>
      <c r="U26" s="111"/>
      <c r="V26" s="111"/>
      <c r="W26" s="111"/>
      <c r="X26" s="18"/>
      <c r="Y26" s="18"/>
      <c r="Z26" s="18"/>
      <c r="AA26" s="111"/>
      <c r="AB26" s="111"/>
      <c r="AC26" s="111"/>
      <c r="AD26" s="111"/>
      <c r="AE26" s="18"/>
      <c r="AF26" s="18"/>
      <c r="AG26" s="111"/>
      <c r="AH26" s="111"/>
      <c r="AI26" s="111"/>
      <c r="AJ26" s="111"/>
      <c r="AK26" s="111"/>
      <c r="AL26" s="18"/>
      <c r="AM26" s="18"/>
      <c r="AN26" s="115"/>
      <c r="AO26" s="115"/>
      <c r="AQ26" s="84"/>
      <c r="AR26" s="84"/>
      <c r="AS26" s="84"/>
      <c r="AT26" s="84"/>
      <c r="AU26" s="84"/>
      <c r="AV26" s="85"/>
      <c r="AW26" s="86"/>
    </row>
    <row r="27" spans="1:49" ht="15.75" x14ac:dyDescent="0.25">
      <c r="A27" s="32"/>
      <c r="B27" s="13"/>
      <c r="C27" s="13"/>
      <c r="D27" s="13"/>
      <c r="E27" s="16"/>
      <c r="F27" s="15"/>
      <c r="G27" s="83" t="s">
        <v>92</v>
      </c>
      <c r="H27" s="82">
        <v>2021</v>
      </c>
      <c r="I27" s="17"/>
      <c r="J27" s="83" t="s">
        <v>92</v>
      </c>
      <c r="K27" s="82">
        <v>2021</v>
      </c>
      <c r="L27" s="18"/>
      <c r="M27" s="111"/>
      <c r="N27" s="111"/>
      <c r="O27" s="111"/>
      <c r="P27" s="111"/>
      <c r="Q27" s="18"/>
      <c r="R27" s="18"/>
      <c r="S27" s="111"/>
      <c r="T27" s="111"/>
      <c r="U27" s="111"/>
      <c r="V27" s="111"/>
      <c r="W27" s="111"/>
      <c r="X27" s="18"/>
      <c r="Y27" s="18"/>
      <c r="Z27" s="18"/>
      <c r="AA27" s="111"/>
      <c r="AB27" s="111"/>
      <c r="AC27" s="111"/>
      <c r="AD27" s="111"/>
      <c r="AE27" s="18"/>
      <c r="AF27" s="18"/>
      <c r="AG27" s="111"/>
      <c r="AH27" s="111"/>
      <c r="AI27" s="111"/>
      <c r="AJ27" s="111"/>
      <c r="AK27" s="111"/>
      <c r="AL27" s="18"/>
      <c r="AM27" s="18"/>
      <c r="AN27" s="115"/>
      <c r="AO27" s="115"/>
      <c r="AQ27" s="84"/>
      <c r="AR27" s="84"/>
      <c r="AS27" s="84"/>
      <c r="AT27" s="84"/>
      <c r="AU27" s="84"/>
      <c r="AV27" s="85"/>
      <c r="AW27" s="86"/>
    </row>
    <row r="28" spans="1:49" ht="15.75" x14ac:dyDescent="0.25">
      <c r="A28" s="32"/>
      <c r="B28" s="13"/>
      <c r="C28" s="13"/>
      <c r="D28" s="13"/>
      <c r="E28" s="16"/>
      <c r="F28" s="15"/>
      <c r="G28" s="83" t="s">
        <v>92</v>
      </c>
      <c r="H28" s="82">
        <v>2021</v>
      </c>
      <c r="I28" s="17"/>
      <c r="J28" s="83" t="s">
        <v>92</v>
      </c>
      <c r="K28" s="82">
        <v>2021</v>
      </c>
      <c r="L28" s="18"/>
      <c r="M28" s="111"/>
      <c r="N28" s="111"/>
      <c r="O28" s="111"/>
      <c r="P28" s="111"/>
      <c r="Q28" s="18"/>
      <c r="R28" s="18"/>
      <c r="S28" s="111"/>
      <c r="T28" s="111"/>
      <c r="U28" s="111"/>
      <c r="V28" s="111"/>
      <c r="W28" s="111"/>
      <c r="X28" s="18"/>
      <c r="Y28" s="18"/>
      <c r="Z28" s="18"/>
      <c r="AA28" s="111"/>
      <c r="AB28" s="111"/>
      <c r="AC28" s="111"/>
      <c r="AD28" s="111"/>
      <c r="AE28" s="18"/>
      <c r="AF28" s="18"/>
      <c r="AG28" s="111"/>
      <c r="AH28" s="111"/>
      <c r="AI28" s="111"/>
      <c r="AJ28" s="111"/>
      <c r="AK28" s="111"/>
      <c r="AL28" s="18"/>
      <c r="AM28" s="18"/>
      <c r="AN28" s="115"/>
      <c r="AO28" s="115"/>
      <c r="AQ28" s="84"/>
      <c r="AR28" s="84"/>
      <c r="AS28" s="84"/>
      <c r="AT28" s="84"/>
      <c r="AU28" s="84"/>
      <c r="AV28" s="85"/>
      <c r="AW28" s="86"/>
    </row>
    <row r="29" spans="1:49" ht="15.75" x14ac:dyDescent="0.25">
      <c r="A29" s="32"/>
      <c r="B29" s="13"/>
      <c r="C29" s="13"/>
      <c r="D29" s="13"/>
      <c r="E29" s="16"/>
      <c r="F29" s="15"/>
      <c r="G29" s="83" t="s">
        <v>92</v>
      </c>
      <c r="H29" s="82">
        <v>2021</v>
      </c>
      <c r="I29" s="17"/>
      <c r="J29" s="83" t="s">
        <v>92</v>
      </c>
      <c r="K29" s="82">
        <v>2021</v>
      </c>
      <c r="L29" s="18"/>
      <c r="M29" s="111"/>
      <c r="N29" s="111"/>
      <c r="O29" s="111"/>
      <c r="P29" s="111"/>
      <c r="Q29" s="18"/>
      <c r="R29" s="18"/>
      <c r="S29" s="111"/>
      <c r="T29" s="111"/>
      <c r="U29" s="111"/>
      <c r="V29" s="111"/>
      <c r="W29" s="111"/>
      <c r="X29" s="18"/>
      <c r="Y29" s="18"/>
      <c r="Z29" s="18"/>
      <c r="AA29" s="111"/>
      <c r="AB29" s="111"/>
      <c r="AC29" s="111"/>
      <c r="AD29" s="111"/>
      <c r="AE29" s="18"/>
      <c r="AF29" s="18"/>
      <c r="AG29" s="111"/>
      <c r="AH29" s="111"/>
      <c r="AI29" s="111"/>
      <c r="AJ29" s="111"/>
      <c r="AK29" s="111"/>
      <c r="AL29" s="18"/>
      <c r="AM29" s="18"/>
      <c r="AN29" s="115"/>
      <c r="AO29" s="115"/>
      <c r="AQ29" s="84"/>
      <c r="AR29" s="84"/>
      <c r="AS29" s="84"/>
      <c r="AT29" s="84"/>
      <c r="AU29" s="84"/>
      <c r="AV29" s="85"/>
      <c r="AW29" s="86"/>
    </row>
    <row r="30" spans="1:49" ht="15.75" x14ac:dyDescent="0.25">
      <c r="A30" s="32"/>
      <c r="B30" s="13"/>
      <c r="C30" s="13"/>
      <c r="D30" s="13"/>
      <c r="E30" s="16"/>
      <c r="F30" s="15"/>
      <c r="G30" s="83" t="s">
        <v>92</v>
      </c>
      <c r="H30" s="82">
        <v>2021</v>
      </c>
      <c r="I30" s="17"/>
      <c r="J30" s="83" t="s">
        <v>92</v>
      </c>
      <c r="K30" s="82">
        <v>2021</v>
      </c>
      <c r="L30" s="18"/>
      <c r="M30" s="111"/>
      <c r="N30" s="111"/>
      <c r="O30" s="111"/>
      <c r="P30" s="111"/>
      <c r="Q30" s="18"/>
      <c r="R30" s="18"/>
      <c r="S30" s="111"/>
      <c r="T30" s="111"/>
      <c r="U30" s="111"/>
      <c r="V30" s="111"/>
      <c r="W30" s="111"/>
      <c r="X30" s="18"/>
      <c r="Y30" s="18"/>
      <c r="Z30" s="18"/>
      <c r="AA30" s="111"/>
      <c r="AB30" s="111"/>
      <c r="AC30" s="111"/>
      <c r="AD30" s="111"/>
      <c r="AE30" s="18"/>
      <c r="AF30" s="18"/>
      <c r="AG30" s="111"/>
      <c r="AH30" s="111"/>
      <c r="AI30" s="111"/>
      <c r="AJ30" s="111"/>
      <c r="AK30" s="111"/>
      <c r="AL30" s="18"/>
      <c r="AM30" s="18"/>
      <c r="AN30" s="115"/>
      <c r="AO30" s="115"/>
      <c r="AQ30" s="84"/>
      <c r="AR30" s="84"/>
      <c r="AS30" s="84"/>
      <c r="AT30" s="84"/>
      <c r="AU30" s="84"/>
      <c r="AV30" s="85"/>
      <c r="AW30" s="86"/>
    </row>
    <row r="31" spans="1:49" ht="15.75" x14ac:dyDescent="0.25">
      <c r="A31" s="32"/>
      <c r="B31" s="13"/>
      <c r="C31" s="13"/>
      <c r="D31" s="13"/>
      <c r="E31" s="16"/>
      <c r="F31" s="15"/>
      <c r="G31" s="83" t="s">
        <v>92</v>
      </c>
      <c r="H31" s="82">
        <v>2021</v>
      </c>
      <c r="I31" s="17"/>
      <c r="J31" s="83" t="s">
        <v>92</v>
      </c>
      <c r="K31" s="82">
        <v>2021</v>
      </c>
      <c r="L31" s="18"/>
      <c r="M31" s="111"/>
      <c r="N31" s="111"/>
      <c r="O31" s="111"/>
      <c r="P31" s="111"/>
      <c r="Q31" s="18"/>
      <c r="R31" s="18"/>
      <c r="S31" s="111"/>
      <c r="T31" s="111"/>
      <c r="U31" s="111"/>
      <c r="V31" s="111"/>
      <c r="W31" s="111"/>
      <c r="X31" s="18"/>
      <c r="Y31" s="18"/>
      <c r="Z31" s="18"/>
      <c r="AA31" s="111"/>
      <c r="AB31" s="111"/>
      <c r="AC31" s="111"/>
      <c r="AD31" s="111"/>
      <c r="AE31" s="18"/>
      <c r="AF31" s="18"/>
      <c r="AG31" s="111"/>
      <c r="AH31" s="111"/>
      <c r="AI31" s="111"/>
      <c r="AJ31" s="111"/>
      <c r="AK31" s="111"/>
      <c r="AL31" s="18"/>
      <c r="AM31" s="18"/>
      <c r="AN31" s="115"/>
      <c r="AO31" s="115"/>
      <c r="AQ31" s="84"/>
      <c r="AR31" s="84"/>
      <c r="AS31" s="84"/>
      <c r="AT31" s="84"/>
      <c r="AU31" s="84"/>
      <c r="AV31" s="85"/>
      <c r="AW31" s="86"/>
    </row>
    <row r="32" spans="1:49" ht="15.75" x14ac:dyDescent="0.25">
      <c r="A32" s="32"/>
      <c r="B32" s="13"/>
      <c r="C32" s="13"/>
      <c r="D32" s="13"/>
      <c r="E32" s="16"/>
      <c r="F32" s="15"/>
      <c r="G32" s="83" t="s">
        <v>92</v>
      </c>
      <c r="H32" s="82">
        <v>2021</v>
      </c>
      <c r="I32" s="17"/>
      <c r="J32" s="83" t="s">
        <v>92</v>
      </c>
      <c r="K32" s="82">
        <v>2021</v>
      </c>
      <c r="L32" s="18"/>
      <c r="M32" s="111"/>
      <c r="N32" s="111"/>
      <c r="O32" s="111"/>
      <c r="P32" s="111"/>
      <c r="Q32" s="18"/>
      <c r="R32" s="18"/>
      <c r="S32" s="111"/>
      <c r="T32" s="111"/>
      <c r="U32" s="111"/>
      <c r="V32" s="111"/>
      <c r="W32" s="111"/>
      <c r="X32" s="18"/>
      <c r="Y32" s="18"/>
      <c r="Z32" s="18"/>
      <c r="AA32" s="111"/>
      <c r="AB32" s="111"/>
      <c r="AC32" s="111"/>
      <c r="AD32" s="111"/>
      <c r="AE32" s="18"/>
      <c r="AF32" s="18"/>
      <c r="AG32" s="111"/>
      <c r="AH32" s="111"/>
      <c r="AI32" s="111"/>
      <c r="AJ32" s="111"/>
      <c r="AK32" s="111"/>
      <c r="AL32" s="18"/>
      <c r="AM32" s="18"/>
      <c r="AN32" s="115"/>
      <c r="AO32" s="115"/>
      <c r="AQ32" s="84"/>
      <c r="AR32" s="84"/>
      <c r="AS32" s="84"/>
      <c r="AT32" s="84"/>
      <c r="AU32" s="84"/>
      <c r="AV32" s="85"/>
      <c r="AW32" s="86"/>
    </row>
    <row r="33" spans="1:49" ht="15.75" x14ac:dyDescent="0.25">
      <c r="A33" s="32"/>
      <c r="B33" s="13"/>
      <c r="C33" s="13"/>
      <c r="D33" s="13"/>
      <c r="E33" s="16"/>
      <c r="F33" s="15"/>
      <c r="G33" s="83" t="s">
        <v>92</v>
      </c>
      <c r="H33" s="82">
        <v>2021</v>
      </c>
      <c r="I33" s="17"/>
      <c r="J33" s="83" t="s">
        <v>92</v>
      </c>
      <c r="K33" s="82">
        <v>2021</v>
      </c>
      <c r="L33" s="18"/>
      <c r="M33" s="111"/>
      <c r="N33" s="111"/>
      <c r="O33" s="111"/>
      <c r="P33" s="111"/>
      <c r="Q33" s="18"/>
      <c r="R33" s="18"/>
      <c r="S33" s="111"/>
      <c r="T33" s="111"/>
      <c r="U33" s="111"/>
      <c r="V33" s="111"/>
      <c r="W33" s="111"/>
      <c r="X33" s="18"/>
      <c r="Y33" s="18"/>
      <c r="Z33" s="18"/>
      <c r="AA33" s="111"/>
      <c r="AB33" s="111"/>
      <c r="AC33" s="111"/>
      <c r="AD33" s="111"/>
      <c r="AE33" s="18"/>
      <c r="AF33" s="18"/>
      <c r="AG33" s="111"/>
      <c r="AH33" s="111"/>
      <c r="AI33" s="111"/>
      <c r="AJ33" s="111"/>
      <c r="AK33" s="111"/>
      <c r="AL33" s="18"/>
      <c r="AM33" s="18"/>
      <c r="AN33" s="115"/>
      <c r="AO33" s="115"/>
      <c r="AQ33" s="84"/>
      <c r="AR33" s="84"/>
      <c r="AS33" s="84"/>
      <c r="AT33" s="84"/>
      <c r="AU33" s="84"/>
      <c r="AV33" s="85"/>
      <c r="AW33" s="86"/>
    </row>
    <row r="34" spans="1:49" ht="15.75" x14ac:dyDescent="0.25">
      <c r="A34" s="32"/>
      <c r="B34" s="13"/>
      <c r="C34" s="13"/>
      <c r="D34" s="13"/>
      <c r="E34" s="16"/>
      <c r="F34" s="15"/>
      <c r="G34" s="83" t="s">
        <v>92</v>
      </c>
      <c r="H34" s="82">
        <v>2021</v>
      </c>
      <c r="I34" s="17"/>
      <c r="J34" s="83" t="s">
        <v>92</v>
      </c>
      <c r="K34" s="82">
        <v>2021</v>
      </c>
      <c r="L34" s="18"/>
      <c r="M34" s="111"/>
      <c r="N34" s="111"/>
      <c r="O34" s="111"/>
      <c r="P34" s="111"/>
      <c r="Q34" s="18"/>
      <c r="R34" s="18"/>
      <c r="S34" s="111"/>
      <c r="T34" s="111"/>
      <c r="U34" s="111"/>
      <c r="V34" s="111"/>
      <c r="W34" s="111"/>
      <c r="X34" s="18"/>
      <c r="Y34" s="18"/>
      <c r="Z34" s="18"/>
      <c r="AA34" s="111"/>
      <c r="AB34" s="111"/>
      <c r="AC34" s="111"/>
      <c r="AD34" s="111"/>
      <c r="AE34" s="18"/>
      <c r="AF34" s="18"/>
      <c r="AG34" s="111"/>
      <c r="AH34" s="111"/>
      <c r="AI34" s="111"/>
      <c r="AJ34" s="111"/>
      <c r="AK34" s="111"/>
      <c r="AL34" s="18"/>
      <c r="AM34" s="18"/>
      <c r="AN34" s="115"/>
      <c r="AO34" s="115"/>
      <c r="AQ34" s="84"/>
      <c r="AR34" s="84"/>
      <c r="AS34" s="84"/>
      <c r="AT34" s="84"/>
      <c r="AU34" s="84"/>
      <c r="AV34" s="85"/>
      <c r="AW34" s="86"/>
    </row>
    <row r="35" spans="1:49" ht="15.75" x14ac:dyDescent="0.25">
      <c r="A35" s="32"/>
      <c r="B35" s="13"/>
      <c r="C35" s="13"/>
      <c r="D35" s="13"/>
      <c r="E35" s="16"/>
      <c r="F35" s="15"/>
      <c r="G35" s="83" t="s">
        <v>92</v>
      </c>
      <c r="H35" s="82">
        <v>2021</v>
      </c>
      <c r="I35" s="17"/>
      <c r="J35" s="83" t="s">
        <v>92</v>
      </c>
      <c r="K35" s="82">
        <v>2021</v>
      </c>
      <c r="L35" s="18"/>
      <c r="M35" s="111"/>
      <c r="N35" s="111"/>
      <c r="O35" s="111"/>
      <c r="P35" s="111"/>
      <c r="Q35" s="18"/>
      <c r="R35" s="18"/>
      <c r="S35" s="111"/>
      <c r="T35" s="111"/>
      <c r="U35" s="111"/>
      <c r="V35" s="111"/>
      <c r="W35" s="111"/>
      <c r="X35" s="18"/>
      <c r="Y35" s="18"/>
      <c r="Z35" s="18"/>
      <c r="AA35" s="111"/>
      <c r="AB35" s="111"/>
      <c r="AC35" s="111"/>
      <c r="AD35" s="111"/>
      <c r="AE35" s="18"/>
      <c r="AF35" s="18"/>
      <c r="AG35" s="111"/>
      <c r="AH35" s="111"/>
      <c r="AI35" s="111"/>
      <c r="AJ35" s="111"/>
      <c r="AK35" s="111"/>
      <c r="AL35" s="18"/>
      <c r="AM35" s="18"/>
      <c r="AN35" s="115"/>
      <c r="AO35" s="115"/>
      <c r="AQ35" s="84"/>
      <c r="AR35" s="84"/>
      <c r="AS35" s="84"/>
      <c r="AT35" s="84"/>
      <c r="AU35" s="84"/>
      <c r="AV35" s="85"/>
      <c r="AW35" s="86"/>
    </row>
    <row r="36" spans="1:49" ht="15.75" x14ac:dyDescent="0.25">
      <c r="A36" s="32"/>
      <c r="B36" s="13"/>
      <c r="C36" s="13"/>
      <c r="D36" s="13"/>
      <c r="E36" s="16"/>
      <c r="F36" s="15"/>
      <c r="G36" s="83" t="s">
        <v>92</v>
      </c>
      <c r="H36" s="82">
        <v>2021</v>
      </c>
      <c r="I36" s="17"/>
      <c r="J36" s="83" t="s">
        <v>92</v>
      </c>
      <c r="K36" s="82">
        <v>2021</v>
      </c>
      <c r="L36" s="18"/>
      <c r="M36" s="111"/>
      <c r="N36" s="111"/>
      <c r="O36" s="111"/>
      <c r="P36" s="111"/>
      <c r="Q36" s="18"/>
      <c r="R36" s="18"/>
      <c r="S36" s="111"/>
      <c r="T36" s="111"/>
      <c r="U36" s="111"/>
      <c r="V36" s="111"/>
      <c r="W36" s="111"/>
      <c r="X36" s="18"/>
      <c r="Y36" s="18"/>
      <c r="Z36" s="18"/>
      <c r="AA36" s="111"/>
      <c r="AB36" s="111"/>
      <c r="AC36" s="111"/>
      <c r="AD36" s="111"/>
      <c r="AE36" s="18"/>
      <c r="AF36" s="18"/>
      <c r="AG36" s="111"/>
      <c r="AH36" s="111"/>
      <c r="AI36" s="111"/>
      <c r="AJ36" s="111"/>
      <c r="AK36" s="111"/>
      <c r="AL36" s="18"/>
      <c r="AM36" s="18"/>
      <c r="AN36" s="115"/>
      <c r="AO36" s="115"/>
      <c r="AQ36" s="84"/>
      <c r="AR36" s="84"/>
      <c r="AS36" s="84"/>
      <c r="AT36" s="84"/>
      <c r="AU36" s="84"/>
      <c r="AV36" s="85"/>
      <c r="AW36" s="86"/>
    </row>
    <row r="37" spans="1:49" ht="15.75" x14ac:dyDescent="0.25">
      <c r="A37" s="32"/>
      <c r="B37" s="13"/>
      <c r="C37" s="13"/>
      <c r="D37" s="13"/>
      <c r="E37" s="16"/>
      <c r="F37" s="15"/>
      <c r="G37" s="83" t="s">
        <v>92</v>
      </c>
      <c r="H37" s="82">
        <v>2021</v>
      </c>
      <c r="I37" s="17"/>
      <c r="J37" s="83" t="s">
        <v>92</v>
      </c>
      <c r="K37" s="82">
        <v>2021</v>
      </c>
      <c r="L37" s="18"/>
      <c r="M37" s="111"/>
      <c r="N37" s="111"/>
      <c r="O37" s="111"/>
      <c r="P37" s="111"/>
      <c r="Q37" s="18"/>
      <c r="R37" s="18"/>
      <c r="S37" s="111"/>
      <c r="T37" s="111"/>
      <c r="U37" s="111"/>
      <c r="V37" s="111"/>
      <c r="W37" s="111"/>
      <c r="X37" s="18"/>
      <c r="Y37" s="18"/>
      <c r="Z37" s="18"/>
      <c r="AA37" s="111"/>
      <c r="AB37" s="111"/>
      <c r="AC37" s="111"/>
      <c r="AD37" s="111"/>
      <c r="AE37" s="18"/>
      <c r="AF37" s="18"/>
      <c r="AG37" s="111"/>
      <c r="AH37" s="111"/>
      <c r="AI37" s="111"/>
      <c r="AJ37" s="111"/>
      <c r="AK37" s="111"/>
      <c r="AL37" s="18"/>
      <c r="AM37" s="18"/>
      <c r="AN37" s="115"/>
      <c r="AO37" s="115"/>
      <c r="AQ37" s="84"/>
      <c r="AR37" s="84"/>
      <c r="AS37" s="84"/>
      <c r="AT37" s="84"/>
      <c r="AU37" s="84"/>
      <c r="AV37" s="85"/>
      <c r="AW37" s="86"/>
    </row>
    <row r="38" spans="1:49" ht="15.75" x14ac:dyDescent="0.25">
      <c r="A38" s="32"/>
      <c r="B38" s="13"/>
      <c r="C38" s="13"/>
      <c r="D38" s="13"/>
      <c r="E38" s="16"/>
      <c r="F38" s="15"/>
      <c r="G38" s="83" t="s">
        <v>92</v>
      </c>
      <c r="H38" s="82">
        <v>2021</v>
      </c>
      <c r="I38" s="17"/>
      <c r="J38" s="83" t="s">
        <v>92</v>
      </c>
      <c r="K38" s="82">
        <v>2021</v>
      </c>
      <c r="L38" s="18"/>
      <c r="M38" s="111"/>
      <c r="N38" s="111"/>
      <c r="O38" s="111"/>
      <c r="P38" s="111"/>
      <c r="Q38" s="18"/>
      <c r="R38" s="18"/>
      <c r="S38" s="111"/>
      <c r="T38" s="111"/>
      <c r="U38" s="111"/>
      <c r="V38" s="111"/>
      <c r="W38" s="111"/>
      <c r="X38" s="18"/>
      <c r="Y38" s="18"/>
      <c r="Z38" s="18"/>
      <c r="AA38" s="111"/>
      <c r="AB38" s="111"/>
      <c r="AC38" s="111"/>
      <c r="AD38" s="111"/>
      <c r="AE38" s="18"/>
      <c r="AF38" s="18"/>
      <c r="AG38" s="111"/>
      <c r="AH38" s="111"/>
      <c r="AI38" s="111"/>
      <c r="AJ38" s="111"/>
      <c r="AK38" s="111"/>
      <c r="AL38" s="18"/>
      <c r="AM38" s="18"/>
      <c r="AN38" s="115"/>
      <c r="AO38" s="115"/>
      <c r="AQ38" s="84"/>
      <c r="AR38" s="84"/>
      <c r="AS38" s="84"/>
      <c r="AT38" s="84"/>
      <c r="AU38" s="84"/>
      <c r="AV38" s="85"/>
      <c r="AW38" s="86"/>
    </row>
    <row r="39" spans="1:49" ht="15.75" x14ac:dyDescent="0.25">
      <c r="A39" s="32"/>
      <c r="B39" s="13"/>
      <c r="C39" s="13"/>
      <c r="D39" s="13"/>
      <c r="E39" s="16" t="s">
        <v>30</v>
      </c>
      <c r="F39" s="15"/>
      <c r="G39" s="83" t="s">
        <v>92</v>
      </c>
      <c r="H39" s="82">
        <v>2021</v>
      </c>
      <c r="I39" s="17"/>
      <c r="J39" s="83" t="s">
        <v>92</v>
      </c>
      <c r="K39" s="82">
        <v>2021</v>
      </c>
      <c r="L39" s="18"/>
      <c r="M39" s="111"/>
      <c r="N39" s="111"/>
      <c r="O39" s="111"/>
      <c r="P39" s="111"/>
      <c r="Q39" s="18"/>
      <c r="R39" s="18"/>
      <c r="S39" s="111"/>
      <c r="T39" s="111"/>
      <c r="U39" s="111"/>
      <c r="V39" s="111"/>
      <c r="W39" s="111"/>
      <c r="X39" s="18"/>
      <c r="Y39" s="18"/>
      <c r="Z39" s="18"/>
      <c r="AA39" s="111"/>
      <c r="AB39" s="111"/>
      <c r="AC39" s="111"/>
      <c r="AD39" s="111"/>
      <c r="AE39" s="18"/>
      <c r="AF39" s="18"/>
      <c r="AG39" s="111"/>
      <c r="AH39" s="111"/>
      <c r="AI39" s="111"/>
      <c r="AJ39" s="111"/>
      <c r="AK39" s="111"/>
      <c r="AL39" s="18"/>
      <c r="AM39" s="18"/>
      <c r="AN39" s="115"/>
      <c r="AO39" s="115"/>
      <c r="AQ39" s="84">
        <f>IF(A39&lt;&gt;"Estudiante",IF(NOT(ISBLANK(I39)),VLOOKUP(I39,Datosbasicos!$AI$2:$AK$32,3,FALSE),0),0)</f>
        <v>0</v>
      </c>
      <c r="AR39" s="84">
        <f>IF(A39&lt;&gt;"Estudiante",IF(NOT(ISBLANK(I39)),VLOOKUP(I39,Datosbasicos!$AI$2:$AK$32,3,FALSE),0),0)</f>
        <v>0</v>
      </c>
      <c r="AS39" s="84">
        <f t="shared" si="0"/>
        <v>0</v>
      </c>
      <c r="AT39" s="84">
        <f t="shared" si="5"/>
        <v>0</v>
      </c>
      <c r="AU39" s="84">
        <f t="shared" si="2"/>
        <v>0</v>
      </c>
      <c r="AV39" s="85">
        <f t="shared" si="3"/>
        <v>0</v>
      </c>
      <c r="AW39" s="86">
        <f t="shared" si="6"/>
        <v>0</v>
      </c>
    </row>
    <row r="40" spans="1:49" ht="16.5" thickBot="1" x14ac:dyDescent="0.3">
      <c r="A40" s="32"/>
      <c r="B40" s="13"/>
      <c r="C40" s="13"/>
      <c r="D40" s="13"/>
      <c r="E40" s="16" t="s">
        <v>30</v>
      </c>
      <c r="F40" s="15"/>
      <c r="G40" s="83" t="s">
        <v>92</v>
      </c>
      <c r="H40" s="82">
        <v>2021</v>
      </c>
      <c r="I40" s="17"/>
      <c r="J40" s="83" t="s">
        <v>92</v>
      </c>
      <c r="K40" s="82">
        <v>2021</v>
      </c>
      <c r="L40" s="18"/>
      <c r="M40" s="111"/>
      <c r="N40" s="111"/>
      <c r="O40" s="111"/>
      <c r="P40" s="111"/>
      <c r="Q40" s="18"/>
      <c r="R40" s="18"/>
      <c r="S40" s="111"/>
      <c r="T40" s="111"/>
      <c r="U40" s="111"/>
      <c r="V40" s="111"/>
      <c r="W40" s="111"/>
      <c r="X40" s="18"/>
      <c r="Y40" s="18"/>
      <c r="Z40" s="18"/>
      <c r="AA40" s="111"/>
      <c r="AB40" s="111"/>
      <c r="AC40" s="111"/>
      <c r="AD40" s="111"/>
      <c r="AE40" s="18"/>
      <c r="AF40" s="18"/>
      <c r="AG40" s="111"/>
      <c r="AH40" s="111"/>
      <c r="AI40" s="111"/>
      <c r="AJ40" s="111"/>
      <c r="AK40" s="111"/>
      <c r="AL40" s="18"/>
      <c r="AM40" s="18"/>
      <c r="AN40" s="115"/>
      <c r="AO40" s="115"/>
      <c r="AQ40" s="84">
        <f>IF(A40&lt;&gt;"Estudiante",IF(NOT(ISBLANK(I40)),VLOOKUP(I40,Datosbasicos!$AI$2:$AK$32,3,FALSE),0),0)</f>
        <v>0</v>
      </c>
      <c r="AR40" s="84">
        <f>IF(A40&lt;&gt;"Estudiante",IF(NOT(ISBLANK(I40)),VLOOKUP(I40,Datosbasicos!$AI$2:$AK$32,3,FALSE),0),0)</f>
        <v>0</v>
      </c>
      <c r="AS40" s="84">
        <f t="shared" si="0"/>
        <v>0</v>
      </c>
      <c r="AT40" s="84">
        <f t="shared" si="5"/>
        <v>0</v>
      </c>
      <c r="AU40" s="84">
        <f t="shared" si="2"/>
        <v>0</v>
      </c>
      <c r="AV40" s="85">
        <f t="shared" si="3"/>
        <v>0</v>
      </c>
      <c r="AW40" s="86">
        <f t="shared" si="6"/>
        <v>0</v>
      </c>
    </row>
    <row r="41" spans="1:49" ht="22.5" customHeight="1" thickTop="1" thickBot="1" x14ac:dyDescent="0.3">
      <c r="A41" s="181" t="s">
        <v>114</v>
      </c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87"/>
      <c r="AO41" s="87"/>
      <c r="AQ41" s="88">
        <f t="shared" ref="AQ41:AW41" si="7">SUM(AQ8:AQ40)</f>
        <v>0</v>
      </c>
      <c r="AR41" s="89">
        <f t="shared" si="7"/>
        <v>0</v>
      </c>
      <c r="AS41" s="89">
        <f t="shared" si="7"/>
        <v>0</v>
      </c>
      <c r="AT41" s="89">
        <f t="shared" si="7"/>
        <v>0</v>
      </c>
      <c r="AU41" s="89">
        <f t="shared" si="7"/>
        <v>0</v>
      </c>
      <c r="AV41" s="90">
        <f t="shared" si="7"/>
        <v>0</v>
      </c>
      <c r="AW41" s="91">
        <f t="shared" si="7"/>
        <v>0</v>
      </c>
    </row>
    <row r="42" spans="1:49" ht="18" customHeight="1" thickTop="1" x14ac:dyDescent="0.25">
      <c r="A42" s="182"/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87"/>
      <c r="AO42" s="87"/>
      <c r="AQ42" s="92"/>
    </row>
    <row r="43" spans="1:49" ht="15.75" customHeight="1" x14ac:dyDescent="0.25">
      <c r="A43" s="182"/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93"/>
      <c r="AO43" s="93"/>
      <c r="AP43" s="92"/>
      <c r="AQ43" s="92"/>
    </row>
    <row r="44" spans="1:49" ht="15.75" customHeight="1" x14ac:dyDescent="0.25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93"/>
      <c r="AO44" s="93"/>
      <c r="AP44" s="92"/>
      <c r="AQ44" s="92"/>
    </row>
    <row r="45" spans="1:49" x14ac:dyDescent="0.25">
      <c r="A45" s="94" t="s">
        <v>101</v>
      </c>
      <c r="B45" s="95"/>
      <c r="C45" s="95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3"/>
      <c r="AO45" s="93"/>
      <c r="AP45" s="92"/>
    </row>
    <row r="47" spans="1:49" x14ac:dyDescent="0.25"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U47" s="76"/>
    </row>
    <row r="48" spans="1:49" x14ac:dyDescent="0.25"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U48" s="76"/>
    </row>
    <row r="49" spans="1:22" x14ac:dyDescent="0.25">
      <c r="A49" s="74" t="s">
        <v>102</v>
      </c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U49" s="76"/>
    </row>
    <row r="50" spans="1:22" x14ac:dyDescent="0.25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</row>
    <row r="51" spans="1:22" x14ac:dyDescent="0.25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</row>
    <row r="52" spans="1:22" x14ac:dyDescent="0.25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</row>
    <row r="53" spans="1:22" x14ac:dyDescent="0.25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</row>
    <row r="54" spans="1:22" x14ac:dyDescent="0.25"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</row>
  </sheetData>
  <sheetProtection sheet="1" objects="1" scenarios="1"/>
  <mergeCells count="24">
    <mergeCell ref="L1:AM1"/>
    <mergeCell ref="L5:AM5"/>
    <mergeCell ref="B6:B7"/>
    <mergeCell ref="C6:C7"/>
    <mergeCell ref="D6:D7"/>
    <mergeCell ref="E6:E7"/>
    <mergeCell ref="F6:K6"/>
    <mergeCell ref="A41:AM43"/>
    <mergeCell ref="AW6:AW7"/>
    <mergeCell ref="F7:H7"/>
    <mergeCell ref="I7:K7"/>
    <mergeCell ref="AQ6:AQ7"/>
    <mergeCell ref="AR6:AR7"/>
    <mergeCell ref="AS6:AS7"/>
    <mergeCell ref="AT6:AT7"/>
    <mergeCell ref="AU6:AU7"/>
    <mergeCell ref="AV6:AV7"/>
    <mergeCell ref="A2:A4"/>
    <mergeCell ref="B2:Z2"/>
    <mergeCell ref="AA2:AP2"/>
    <mergeCell ref="B3:Z3"/>
    <mergeCell ref="AA3:AP3"/>
    <mergeCell ref="B4:Z4"/>
    <mergeCell ref="AA4:AP4"/>
  </mergeCells>
  <dataValidations count="3">
    <dataValidation type="list" allowBlank="1" showInputMessage="1" showErrorMessage="1" sqref="B8:B40">
      <formula1>programas</formula1>
    </dataValidation>
    <dataValidation type="list" allowBlank="1" showInputMessage="1" showErrorMessage="1" sqref="C8:C40">
      <formula1>acti</formula1>
    </dataValidation>
    <dataValidation type="list" allowBlank="1" showInputMessage="1" showErrorMessage="1" sqref="A8:A40">
      <formula1>hospi</formula1>
    </dataValidation>
  </dataValidations>
  <pageMargins left="0.7" right="0.7" top="0.75" bottom="0.75" header="0.3" footer="0.3"/>
  <pageSetup scale="64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Datosbasicos!$A$2:$A$3</xm:f>
          </x14:formula1>
          <xm:sqref>A8:A40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00B050"/>
  </sheetPr>
  <dimension ref="A1:AY52"/>
  <sheetViews>
    <sheetView showGridLines="0" zoomScale="90" zoomScaleNormal="90" zoomScaleSheetLayoutView="85" workbookViewId="0">
      <selection activeCell="R19" sqref="R19"/>
    </sheetView>
  </sheetViews>
  <sheetFormatPr baseColWidth="10" defaultRowHeight="15" x14ac:dyDescent="0.25"/>
  <cols>
    <col min="1" max="1" width="17.42578125" style="74" bestFit="1" customWidth="1"/>
    <col min="2" max="2" width="15.42578125" style="74" customWidth="1"/>
    <col min="3" max="3" width="12.28515625" style="74" customWidth="1"/>
    <col min="4" max="4" width="20.140625" style="74" customWidth="1"/>
    <col min="5" max="5" width="17.28515625" style="74" bestFit="1" customWidth="1"/>
    <col min="6" max="6" width="3.85546875" style="74" customWidth="1"/>
    <col min="7" max="7" width="5.85546875" style="74" customWidth="1"/>
    <col min="8" max="8" width="7" style="74" customWidth="1"/>
    <col min="9" max="9" width="4.7109375" style="74" customWidth="1"/>
    <col min="10" max="10" width="5.85546875" style="74" customWidth="1"/>
    <col min="11" max="11" width="5.5703125" style="74" customWidth="1"/>
    <col min="12" max="12" width="3" style="96" customWidth="1"/>
    <col min="13" max="14" width="2.85546875" style="96" bestFit="1" customWidth="1"/>
    <col min="15" max="15" width="2.42578125" style="96" customWidth="1"/>
    <col min="16" max="16" width="2.7109375" style="96" customWidth="1"/>
    <col min="17" max="17" width="2.5703125" style="96" customWidth="1"/>
    <col min="18" max="18" width="3" style="96" customWidth="1"/>
    <col min="19" max="19" width="2.85546875" style="96" customWidth="1"/>
    <col min="20" max="20" width="2.85546875" style="76" bestFit="1" customWidth="1"/>
    <col min="21" max="21" width="3.140625" style="96" bestFit="1" customWidth="1"/>
    <col min="22" max="40" width="3.140625" style="76" bestFit="1" customWidth="1"/>
    <col min="41" max="41" width="3.140625" style="76" customWidth="1"/>
    <col min="42" max="42" width="3.140625" style="76" bestFit="1" customWidth="1"/>
    <col min="43" max="51" width="11.42578125" style="74" hidden="1" customWidth="1"/>
    <col min="52" max="16384" width="11.42578125" style="74"/>
  </cols>
  <sheetData>
    <row r="1" spans="1:50" ht="15.75" thickBot="1" x14ac:dyDescent="0.3">
      <c r="A1" s="73"/>
      <c r="D1" s="73"/>
      <c r="E1" s="73"/>
      <c r="F1" s="73"/>
      <c r="G1" s="73"/>
      <c r="H1" s="73"/>
      <c r="I1" s="73"/>
      <c r="J1" s="73"/>
      <c r="K1" s="7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75"/>
      <c r="AO1" s="75"/>
      <c r="AP1" s="75"/>
    </row>
    <row r="2" spans="1:50" ht="18.75" customHeight="1" x14ac:dyDescent="0.25">
      <c r="A2" s="170"/>
      <c r="B2" s="172" t="s">
        <v>107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3" t="s">
        <v>113</v>
      </c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4"/>
    </row>
    <row r="3" spans="1:50" ht="18.75" customHeight="1" x14ac:dyDescent="0.25">
      <c r="A3" s="171"/>
      <c r="B3" s="175" t="s">
        <v>108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6" t="s">
        <v>109</v>
      </c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8"/>
    </row>
    <row r="4" spans="1:50" ht="18.75" customHeight="1" thickBot="1" x14ac:dyDescent="0.3">
      <c r="A4" s="171"/>
      <c r="B4" s="175" t="s">
        <v>110</v>
      </c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9" t="s">
        <v>111</v>
      </c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80"/>
    </row>
    <row r="5" spans="1:50" ht="15" customHeight="1" thickTop="1" thickBot="1" x14ac:dyDescent="0.3">
      <c r="A5" s="73"/>
      <c r="B5" s="77"/>
      <c r="C5" s="77"/>
      <c r="D5" s="77"/>
      <c r="E5" s="78"/>
      <c r="F5" s="78"/>
      <c r="G5" s="78"/>
      <c r="H5" s="78"/>
      <c r="I5" s="78"/>
      <c r="J5" s="78"/>
      <c r="K5" s="78"/>
      <c r="L5" s="249" t="s">
        <v>34</v>
      </c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50"/>
      <c r="AM5" s="250"/>
      <c r="AN5" s="250"/>
      <c r="AO5" s="250"/>
      <c r="AP5" s="251"/>
    </row>
    <row r="6" spans="1:50" ht="15.75" thickTop="1" x14ac:dyDescent="0.25">
      <c r="A6" s="79" t="s">
        <v>21</v>
      </c>
      <c r="B6" s="234" t="s">
        <v>0</v>
      </c>
      <c r="C6" s="235" t="s">
        <v>19</v>
      </c>
      <c r="D6" s="234" t="s">
        <v>23</v>
      </c>
      <c r="E6" s="234" t="s">
        <v>10</v>
      </c>
      <c r="F6" s="227" t="s">
        <v>1</v>
      </c>
      <c r="G6" s="227"/>
      <c r="H6" s="227"/>
      <c r="I6" s="227"/>
      <c r="J6" s="227"/>
      <c r="K6" s="228"/>
      <c r="L6" s="103" t="s">
        <v>5</v>
      </c>
      <c r="M6" s="103" t="s">
        <v>5</v>
      </c>
      <c r="N6" s="103" t="s">
        <v>6</v>
      </c>
      <c r="O6" s="103" t="s">
        <v>7</v>
      </c>
      <c r="P6" s="103" t="s">
        <v>2</v>
      </c>
      <c r="Q6" s="103" t="s">
        <v>3</v>
      </c>
      <c r="R6" s="103" t="s">
        <v>4</v>
      </c>
      <c r="S6" s="103" t="s">
        <v>5</v>
      </c>
      <c r="T6" s="103" t="s">
        <v>5</v>
      </c>
      <c r="U6" s="103" t="s">
        <v>6</v>
      </c>
      <c r="V6" s="103" t="s">
        <v>7</v>
      </c>
      <c r="W6" s="103" t="s">
        <v>2</v>
      </c>
      <c r="X6" s="103" t="s">
        <v>3</v>
      </c>
      <c r="Y6" s="103" t="s">
        <v>4</v>
      </c>
      <c r="Z6" s="103" t="s">
        <v>5</v>
      </c>
      <c r="AA6" s="103" t="s">
        <v>5</v>
      </c>
      <c r="AB6" s="103" t="s">
        <v>6</v>
      </c>
      <c r="AC6" s="103" t="s">
        <v>7</v>
      </c>
      <c r="AD6" s="103" t="s">
        <v>2</v>
      </c>
      <c r="AE6" s="154" t="s">
        <v>3</v>
      </c>
      <c r="AF6" s="154" t="s">
        <v>4</v>
      </c>
      <c r="AG6" s="154" t="s">
        <v>5</v>
      </c>
      <c r="AH6" s="154" t="s">
        <v>5</v>
      </c>
      <c r="AI6" s="154" t="s">
        <v>6</v>
      </c>
      <c r="AJ6" s="154" t="s">
        <v>7</v>
      </c>
      <c r="AK6" s="154" t="s">
        <v>2</v>
      </c>
      <c r="AL6" s="154" t="s">
        <v>3</v>
      </c>
      <c r="AM6" s="140" t="s">
        <v>4</v>
      </c>
      <c r="AN6" s="143" t="s">
        <v>5</v>
      </c>
      <c r="AO6" s="154" t="s">
        <v>5</v>
      </c>
      <c r="AP6" s="154" t="s">
        <v>6</v>
      </c>
      <c r="AR6" s="229" t="s">
        <v>13</v>
      </c>
      <c r="AS6" s="229" t="s">
        <v>14</v>
      </c>
      <c r="AT6" s="229" t="s">
        <v>15</v>
      </c>
      <c r="AU6" s="229" t="s">
        <v>16</v>
      </c>
      <c r="AV6" s="229" t="s">
        <v>17</v>
      </c>
      <c r="AW6" s="231" t="s">
        <v>18</v>
      </c>
      <c r="AX6" s="225" t="s">
        <v>31</v>
      </c>
    </row>
    <row r="7" spans="1:50" x14ac:dyDescent="0.25">
      <c r="A7" s="81" t="s">
        <v>22</v>
      </c>
      <c r="B7" s="234"/>
      <c r="C7" s="236"/>
      <c r="D7" s="234"/>
      <c r="E7" s="234"/>
      <c r="F7" s="227" t="s">
        <v>8</v>
      </c>
      <c r="G7" s="227"/>
      <c r="H7" s="227"/>
      <c r="I7" s="227" t="s">
        <v>9</v>
      </c>
      <c r="J7" s="227"/>
      <c r="K7" s="228"/>
      <c r="L7" s="166">
        <v>1</v>
      </c>
      <c r="M7" s="123">
        <v>2</v>
      </c>
      <c r="N7" s="123">
        <v>3</v>
      </c>
      <c r="O7" s="147">
        <v>4</v>
      </c>
      <c r="P7" s="147">
        <v>5</v>
      </c>
      <c r="Q7" s="123">
        <v>6</v>
      </c>
      <c r="R7" s="123">
        <v>7</v>
      </c>
      <c r="S7" s="147">
        <v>8</v>
      </c>
      <c r="T7" s="123">
        <v>9</v>
      </c>
      <c r="U7" s="123">
        <v>10</v>
      </c>
      <c r="V7" s="123">
        <v>11</v>
      </c>
      <c r="W7" s="147">
        <v>12</v>
      </c>
      <c r="X7" s="147">
        <v>13</v>
      </c>
      <c r="Y7" s="123">
        <v>14</v>
      </c>
      <c r="Z7" s="123">
        <v>15</v>
      </c>
      <c r="AA7" s="123">
        <v>16</v>
      </c>
      <c r="AB7" s="123">
        <v>17</v>
      </c>
      <c r="AC7" s="123">
        <v>18</v>
      </c>
      <c r="AD7" s="147">
        <v>19</v>
      </c>
      <c r="AE7" s="147">
        <v>20</v>
      </c>
      <c r="AF7" s="123">
        <v>21</v>
      </c>
      <c r="AG7" s="123">
        <v>22</v>
      </c>
      <c r="AH7" s="123">
        <v>23</v>
      </c>
      <c r="AI7" s="123">
        <v>24</v>
      </c>
      <c r="AJ7" s="123">
        <v>25</v>
      </c>
      <c r="AK7" s="147">
        <v>26</v>
      </c>
      <c r="AL7" s="147">
        <v>27</v>
      </c>
      <c r="AM7" s="123">
        <v>28</v>
      </c>
      <c r="AN7" s="123">
        <v>29</v>
      </c>
      <c r="AO7" s="123">
        <v>30</v>
      </c>
      <c r="AP7" s="167">
        <v>31</v>
      </c>
      <c r="AR7" s="230"/>
      <c r="AS7" s="230"/>
      <c r="AT7" s="230"/>
      <c r="AU7" s="230"/>
      <c r="AV7" s="230"/>
      <c r="AW7" s="232"/>
      <c r="AX7" s="226"/>
    </row>
    <row r="8" spans="1:50" ht="15.75" x14ac:dyDescent="0.25">
      <c r="A8" s="32"/>
      <c r="B8" s="13"/>
      <c r="C8" s="13"/>
      <c r="D8" s="13"/>
      <c r="E8" s="14"/>
      <c r="F8" s="15"/>
      <c r="G8" s="83" t="s">
        <v>93</v>
      </c>
      <c r="H8" s="82">
        <v>2021</v>
      </c>
      <c r="I8" s="17"/>
      <c r="J8" s="83" t="s">
        <v>93</v>
      </c>
      <c r="K8" s="82">
        <v>2021</v>
      </c>
      <c r="L8" s="112"/>
      <c r="M8" s="111"/>
      <c r="N8" s="111"/>
      <c r="O8" s="18"/>
      <c r="P8" s="18"/>
      <c r="Q8" s="111"/>
      <c r="R8" s="111"/>
      <c r="S8" s="18"/>
      <c r="T8" s="111"/>
      <c r="U8" s="111"/>
      <c r="V8" s="111"/>
      <c r="W8" s="18"/>
      <c r="X8" s="18"/>
      <c r="Y8" s="111"/>
      <c r="Z8" s="111"/>
      <c r="AA8" s="111"/>
      <c r="AB8" s="111"/>
      <c r="AC8" s="111"/>
      <c r="AD8" s="18"/>
      <c r="AE8" s="18"/>
      <c r="AF8" s="111"/>
      <c r="AG8" s="111"/>
      <c r="AH8" s="111"/>
      <c r="AI8" s="111"/>
      <c r="AJ8" s="111"/>
      <c r="AK8" s="18"/>
      <c r="AL8" s="18"/>
      <c r="AM8" s="111"/>
      <c r="AN8" s="111"/>
      <c r="AO8" s="111"/>
      <c r="AP8" s="120"/>
      <c r="AR8" s="84">
        <f>IF(A8&lt;&gt;"Estudiante",IF(NOT(ISBLANK(I8)),VLOOKUP(I8,Datosbasicos!$AL$2:$AN$32,3,FALSE),0),0)</f>
        <v>0</v>
      </c>
      <c r="AS8" s="84">
        <f>IF(A8&lt;&gt;"Estudiante",IF(NOT(ISBLANK(I8)),VLOOKUP(I8,Datosbasicos!$AL$2:$AN$32,3,FALSE),0),0)</f>
        <v>0</v>
      </c>
      <c r="AT8" s="84">
        <f xml:space="preserve"> COUNTIFS(L8:AP8,"X")</f>
        <v>0</v>
      </c>
      <c r="AU8" s="84">
        <f>IF(A8="Hosp. San José", COUNTIFS(L8:AP8,"X"),0)</f>
        <v>0</v>
      </c>
      <c r="AV8" s="84">
        <f>IF(A8="Estudiante", COUNTIFS(L8:AP8,"X"),COUNTIFS(P8:Q8,"=X")+COUNTIFS(S8,"=X")+COUNTIFS(W8:X8,"=X")+COUNTIFS(AJ8:AL8,"=X")+COUNTIFS(AD8:AE8,"=X"))</f>
        <v>0</v>
      </c>
      <c r="AW8" s="85">
        <f>IF(A8="Estudiante", COUNTIFS(L8:AP8,"X"),COUNTIFS(P8:Q8,"=X")+COUNTIFS(S8,"=X")+COUNTIFS(W8:X8,"=X")+COUNTIFS(AJ8:AL8,"=X")+COUNTIFS(AD8:AE8,"=X"))</f>
        <v>0</v>
      </c>
      <c r="AX8" s="86">
        <f>SUM(AR8:AW8)</f>
        <v>0</v>
      </c>
    </row>
    <row r="9" spans="1:50" ht="15.75" x14ac:dyDescent="0.25">
      <c r="A9" s="32"/>
      <c r="B9" s="13"/>
      <c r="C9" s="13"/>
      <c r="D9" s="13"/>
      <c r="E9" s="16"/>
      <c r="F9" s="15"/>
      <c r="G9" s="83" t="s">
        <v>93</v>
      </c>
      <c r="H9" s="82">
        <v>2021</v>
      </c>
      <c r="I9" s="17"/>
      <c r="J9" s="83" t="s">
        <v>93</v>
      </c>
      <c r="K9" s="82">
        <v>2021</v>
      </c>
      <c r="L9" s="112"/>
      <c r="M9" s="111"/>
      <c r="N9" s="111"/>
      <c r="O9" s="18"/>
      <c r="P9" s="18"/>
      <c r="Q9" s="111"/>
      <c r="R9" s="111"/>
      <c r="S9" s="18"/>
      <c r="T9" s="111"/>
      <c r="U9" s="111"/>
      <c r="V9" s="111"/>
      <c r="W9" s="18"/>
      <c r="X9" s="18"/>
      <c r="Y9" s="111"/>
      <c r="Z9" s="111"/>
      <c r="AA9" s="111"/>
      <c r="AB9" s="111"/>
      <c r="AC9" s="111"/>
      <c r="AD9" s="18"/>
      <c r="AE9" s="18"/>
      <c r="AF9" s="111"/>
      <c r="AG9" s="111"/>
      <c r="AH9" s="111"/>
      <c r="AI9" s="111"/>
      <c r="AJ9" s="111"/>
      <c r="AK9" s="18"/>
      <c r="AL9" s="18"/>
      <c r="AM9" s="111"/>
      <c r="AN9" s="111"/>
      <c r="AO9" s="111"/>
      <c r="AP9" s="120"/>
      <c r="AR9" s="84">
        <f>IF(A9&lt;&gt;"Estudiante",IF(NOT(ISBLANK(I9)),VLOOKUP(I9,Datosbasicos!$AL$2:$AN$32,3,FALSE),0),0)</f>
        <v>0</v>
      </c>
      <c r="AS9" s="84">
        <f>IF(A9&lt;&gt;"Estudiante",IF(NOT(ISBLANK(I9)),VLOOKUP(I9,Datosbasicos!$AL$2:$AN$32,3,FALSE),0),0)</f>
        <v>0</v>
      </c>
      <c r="AT9" s="84">
        <f t="shared" ref="AT9:AT20" si="0" xml:space="preserve"> COUNTIFS(L9:AP9,"X")</f>
        <v>0</v>
      </c>
      <c r="AU9" s="84">
        <f t="shared" ref="AU9:AU20" si="1">IF(A9="Hosp. San José", COUNTIFS(L9:AP9,"X"),0)</f>
        <v>0</v>
      </c>
      <c r="AV9" s="84">
        <f t="shared" ref="AV9:AV20" si="2">IF(A9="Estudiante", COUNTIFS(L9:AP9,"X"),COUNTIFS(P9:Q9,"=X")+COUNTIFS(S9,"=X")+COUNTIFS(W9:X9,"=X")+COUNTIFS(AJ9:AL9,"=X")+COUNTIFS(AD9:AE9,"=X"))</f>
        <v>0</v>
      </c>
      <c r="AW9" s="85">
        <f t="shared" ref="AW9:AW20" si="3">IF(A9="Estudiante", COUNTIFS(L9:AP9,"X"),COUNTIFS(P9:Q9,"=X")+COUNTIFS(S9,"=X")+COUNTIFS(W9:X9,"=X")+COUNTIFS(AJ9:AL9,"=X")+COUNTIFS(AD9:AE9,"=X"))</f>
        <v>0</v>
      </c>
      <c r="AX9" s="86">
        <f t="shared" ref="AX9:AX20" si="4">SUM(AR9:AW9)</f>
        <v>0</v>
      </c>
    </row>
    <row r="10" spans="1:50" ht="15.75" x14ac:dyDescent="0.25">
      <c r="A10" s="32"/>
      <c r="B10" s="13"/>
      <c r="C10" s="13"/>
      <c r="D10" s="13"/>
      <c r="E10" s="16"/>
      <c r="F10" s="15"/>
      <c r="G10" s="83" t="s">
        <v>93</v>
      </c>
      <c r="H10" s="82">
        <v>2021</v>
      </c>
      <c r="I10" s="17"/>
      <c r="J10" s="83" t="s">
        <v>93</v>
      </c>
      <c r="K10" s="82">
        <v>2021</v>
      </c>
      <c r="L10" s="112"/>
      <c r="M10" s="111"/>
      <c r="N10" s="111"/>
      <c r="O10" s="18"/>
      <c r="P10" s="18"/>
      <c r="Q10" s="111"/>
      <c r="R10" s="111"/>
      <c r="S10" s="18"/>
      <c r="T10" s="111"/>
      <c r="U10" s="111"/>
      <c r="V10" s="111"/>
      <c r="W10" s="18"/>
      <c r="X10" s="18"/>
      <c r="Y10" s="111"/>
      <c r="Z10" s="111"/>
      <c r="AA10" s="111"/>
      <c r="AB10" s="111"/>
      <c r="AC10" s="111"/>
      <c r="AD10" s="18"/>
      <c r="AE10" s="18"/>
      <c r="AF10" s="111"/>
      <c r="AG10" s="111"/>
      <c r="AH10" s="111"/>
      <c r="AI10" s="111"/>
      <c r="AJ10" s="111"/>
      <c r="AK10" s="18"/>
      <c r="AL10" s="18"/>
      <c r="AM10" s="111"/>
      <c r="AN10" s="111"/>
      <c r="AO10" s="111"/>
      <c r="AP10" s="120"/>
      <c r="AR10" s="84">
        <f>IF(A10&lt;&gt;"Estudiante",IF(NOT(ISBLANK(I10)),VLOOKUP(I10,Datosbasicos!$AL$2:$AN$32,3,FALSE),0),0)</f>
        <v>0</v>
      </c>
      <c r="AS10" s="84">
        <f>IF(A10&lt;&gt;"Estudiante",IF(NOT(ISBLANK(I10)),VLOOKUP(I10,Datosbasicos!$AL$2:$AN$32,3,FALSE),0),0)</f>
        <v>0</v>
      </c>
      <c r="AT10" s="84">
        <f t="shared" si="0"/>
        <v>0</v>
      </c>
      <c r="AU10" s="84">
        <f t="shared" si="1"/>
        <v>0</v>
      </c>
      <c r="AV10" s="84">
        <f t="shared" si="2"/>
        <v>0</v>
      </c>
      <c r="AW10" s="85">
        <f t="shared" si="3"/>
        <v>0</v>
      </c>
      <c r="AX10" s="86">
        <f t="shared" si="4"/>
        <v>0</v>
      </c>
    </row>
    <row r="11" spans="1:50" ht="15.75" x14ac:dyDescent="0.25">
      <c r="A11" s="32"/>
      <c r="B11" s="13"/>
      <c r="C11" s="13"/>
      <c r="D11" s="13"/>
      <c r="E11" s="16"/>
      <c r="F11" s="15"/>
      <c r="G11" s="83" t="s">
        <v>93</v>
      </c>
      <c r="H11" s="82">
        <v>2021</v>
      </c>
      <c r="I11" s="17"/>
      <c r="J11" s="83" t="s">
        <v>93</v>
      </c>
      <c r="K11" s="82">
        <v>2021</v>
      </c>
      <c r="L11" s="112"/>
      <c r="M11" s="111"/>
      <c r="N11" s="111"/>
      <c r="O11" s="18"/>
      <c r="P11" s="18"/>
      <c r="Q11" s="111"/>
      <c r="R11" s="111"/>
      <c r="S11" s="18"/>
      <c r="T11" s="111"/>
      <c r="U11" s="111"/>
      <c r="V11" s="111"/>
      <c r="W11" s="18"/>
      <c r="X11" s="18"/>
      <c r="Y11" s="111"/>
      <c r="Z11" s="111"/>
      <c r="AA11" s="111"/>
      <c r="AB11" s="111"/>
      <c r="AC11" s="111"/>
      <c r="AD11" s="18"/>
      <c r="AE11" s="18"/>
      <c r="AF11" s="111"/>
      <c r="AG11" s="111"/>
      <c r="AH11" s="111"/>
      <c r="AI11" s="111"/>
      <c r="AJ11" s="111"/>
      <c r="AK11" s="18"/>
      <c r="AL11" s="18"/>
      <c r="AM11" s="111"/>
      <c r="AN11" s="111"/>
      <c r="AO11" s="111"/>
      <c r="AP11" s="120"/>
      <c r="AR11" s="84">
        <f>IF(A11&lt;&gt;"Estudiante",IF(NOT(ISBLANK(I11)),VLOOKUP(I11,Datosbasicos!$AL$2:$AN$32,3,FALSE),0),0)</f>
        <v>0</v>
      </c>
      <c r="AS11" s="84">
        <f>IF(A11&lt;&gt;"Estudiante",IF(NOT(ISBLANK(I11)),VLOOKUP(I11,Datosbasicos!$AL$2:$AN$32,3,FALSE),0),0)</f>
        <v>0</v>
      </c>
      <c r="AT11" s="84">
        <f t="shared" si="0"/>
        <v>0</v>
      </c>
      <c r="AU11" s="84">
        <f t="shared" si="1"/>
        <v>0</v>
      </c>
      <c r="AV11" s="84">
        <f t="shared" si="2"/>
        <v>0</v>
      </c>
      <c r="AW11" s="85">
        <f t="shared" si="3"/>
        <v>0</v>
      </c>
      <c r="AX11" s="86">
        <f t="shared" si="4"/>
        <v>0</v>
      </c>
    </row>
    <row r="12" spans="1:50" ht="15.75" x14ac:dyDescent="0.25">
      <c r="A12" s="32"/>
      <c r="B12" s="13"/>
      <c r="C12" s="13"/>
      <c r="D12" s="13"/>
      <c r="E12" s="16"/>
      <c r="F12" s="15"/>
      <c r="G12" s="83" t="s">
        <v>93</v>
      </c>
      <c r="H12" s="82">
        <v>2021</v>
      </c>
      <c r="I12" s="17"/>
      <c r="J12" s="83" t="s">
        <v>93</v>
      </c>
      <c r="K12" s="82">
        <v>2021</v>
      </c>
      <c r="L12" s="112"/>
      <c r="M12" s="111"/>
      <c r="N12" s="111"/>
      <c r="O12" s="18"/>
      <c r="P12" s="18"/>
      <c r="Q12" s="111"/>
      <c r="R12" s="111"/>
      <c r="S12" s="18"/>
      <c r="T12" s="111"/>
      <c r="U12" s="111"/>
      <c r="V12" s="111"/>
      <c r="W12" s="18"/>
      <c r="X12" s="18"/>
      <c r="Y12" s="111"/>
      <c r="Z12" s="111"/>
      <c r="AA12" s="111"/>
      <c r="AB12" s="111"/>
      <c r="AC12" s="111"/>
      <c r="AD12" s="18"/>
      <c r="AE12" s="18"/>
      <c r="AF12" s="111"/>
      <c r="AG12" s="111"/>
      <c r="AH12" s="111"/>
      <c r="AI12" s="111"/>
      <c r="AJ12" s="111"/>
      <c r="AK12" s="18"/>
      <c r="AL12" s="18"/>
      <c r="AM12" s="111"/>
      <c r="AN12" s="111"/>
      <c r="AO12" s="111"/>
      <c r="AP12" s="120"/>
      <c r="AR12" s="84">
        <f>IF(A12&lt;&gt;"Estudiante",IF(NOT(ISBLANK(I12)),VLOOKUP(I12,Datosbasicos!$AL$2:$AN$32,3,FALSE),0),0)</f>
        <v>0</v>
      </c>
      <c r="AS12" s="84">
        <f>IF(A12&lt;&gt;"Estudiante",IF(NOT(ISBLANK(I12)),VLOOKUP(I12,Datosbasicos!$AL$2:$AN$32,3,FALSE),0),0)</f>
        <v>0</v>
      </c>
      <c r="AT12" s="84">
        <f t="shared" si="0"/>
        <v>0</v>
      </c>
      <c r="AU12" s="84">
        <f t="shared" si="1"/>
        <v>0</v>
      </c>
      <c r="AV12" s="84">
        <f t="shared" si="2"/>
        <v>0</v>
      </c>
      <c r="AW12" s="85">
        <f t="shared" si="3"/>
        <v>0</v>
      </c>
      <c r="AX12" s="86">
        <f t="shared" si="4"/>
        <v>0</v>
      </c>
    </row>
    <row r="13" spans="1:50" ht="15.75" x14ac:dyDescent="0.25">
      <c r="A13" s="32"/>
      <c r="B13" s="13"/>
      <c r="C13" s="13"/>
      <c r="D13" s="13"/>
      <c r="E13" s="16"/>
      <c r="F13" s="15"/>
      <c r="G13" s="83" t="s">
        <v>93</v>
      </c>
      <c r="H13" s="82">
        <v>2021</v>
      </c>
      <c r="I13" s="17"/>
      <c r="J13" s="83" t="s">
        <v>93</v>
      </c>
      <c r="K13" s="82">
        <v>2021</v>
      </c>
      <c r="L13" s="112"/>
      <c r="M13" s="111"/>
      <c r="N13" s="111"/>
      <c r="O13" s="18"/>
      <c r="P13" s="18"/>
      <c r="Q13" s="111"/>
      <c r="R13" s="111"/>
      <c r="S13" s="18"/>
      <c r="T13" s="111"/>
      <c r="U13" s="111"/>
      <c r="V13" s="111"/>
      <c r="W13" s="18"/>
      <c r="X13" s="18"/>
      <c r="Y13" s="111"/>
      <c r="Z13" s="111"/>
      <c r="AA13" s="111"/>
      <c r="AB13" s="111"/>
      <c r="AC13" s="111"/>
      <c r="AD13" s="18"/>
      <c r="AE13" s="18"/>
      <c r="AF13" s="111"/>
      <c r="AG13" s="111"/>
      <c r="AH13" s="111"/>
      <c r="AI13" s="111"/>
      <c r="AJ13" s="111"/>
      <c r="AK13" s="18"/>
      <c r="AL13" s="18"/>
      <c r="AM13" s="111"/>
      <c r="AN13" s="111"/>
      <c r="AO13" s="111"/>
      <c r="AP13" s="120"/>
      <c r="AR13" s="84">
        <f>IF(A13&lt;&gt;"Estudiante",IF(NOT(ISBLANK(I13)),VLOOKUP(I13,Datosbasicos!$AL$2:$AN$32,3,FALSE),0),0)</f>
        <v>0</v>
      </c>
      <c r="AS13" s="84">
        <f>IF(A13&lt;&gt;"Estudiante",IF(NOT(ISBLANK(I13)),VLOOKUP(I13,Datosbasicos!$AL$2:$AN$32,3,FALSE),0),0)</f>
        <v>0</v>
      </c>
      <c r="AT13" s="84">
        <f t="shared" si="0"/>
        <v>0</v>
      </c>
      <c r="AU13" s="84">
        <f t="shared" si="1"/>
        <v>0</v>
      </c>
      <c r="AV13" s="84">
        <f t="shared" si="2"/>
        <v>0</v>
      </c>
      <c r="AW13" s="85">
        <f t="shared" si="3"/>
        <v>0</v>
      </c>
      <c r="AX13" s="86">
        <f t="shared" si="4"/>
        <v>0</v>
      </c>
    </row>
    <row r="14" spans="1:50" ht="15.75" x14ac:dyDescent="0.25">
      <c r="A14" s="32"/>
      <c r="B14" s="13"/>
      <c r="C14" s="13"/>
      <c r="D14" s="13"/>
      <c r="E14" s="16"/>
      <c r="F14" s="15"/>
      <c r="G14" s="83" t="s">
        <v>93</v>
      </c>
      <c r="H14" s="82">
        <v>2021</v>
      </c>
      <c r="I14" s="17"/>
      <c r="J14" s="83" t="s">
        <v>93</v>
      </c>
      <c r="K14" s="82">
        <v>2021</v>
      </c>
      <c r="L14" s="112"/>
      <c r="M14" s="111"/>
      <c r="N14" s="111"/>
      <c r="O14" s="18"/>
      <c r="P14" s="18"/>
      <c r="Q14" s="111"/>
      <c r="R14" s="111"/>
      <c r="S14" s="18"/>
      <c r="T14" s="111"/>
      <c r="U14" s="111"/>
      <c r="V14" s="111"/>
      <c r="W14" s="18"/>
      <c r="X14" s="18"/>
      <c r="Y14" s="111"/>
      <c r="Z14" s="111"/>
      <c r="AA14" s="111"/>
      <c r="AB14" s="111"/>
      <c r="AC14" s="111"/>
      <c r="AD14" s="18"/>
      <c r="AE14" s="18"/>
      <c r="AF14" s="111"/>
      <c r="AG14" s="111"/>
      <c r="AH14" s="111"/>
      <c r="AI14" s="111"/>
      <c r="AJ14" s="111"/>
      <c r="AK14" s="18"/>
      <c r="AL14" s="18"/>
      <c r="AM14" s="111"/>
      <c r="AN14" s="111"/>
      <c r="AO14" s="111"/>
      <c r="AP14" s="120"/>
      <c r="AR14" s="84">
        <f>IF(A14&lt;&gt;"Estudiante",IF(NOT(ISBLANK(I14)),VLOOKUP(I14,Datosbasicos!$AL$2:$AN$32,3,FALSE),0),0)</f>
        <v>0</v>
      </c>
      <c r="AS14" s="84">
        <f>IF(A14&lt;&gt;"Estudiante",IF(NOT(ISBLANK(I14)),VLOOKUP(I14,Datosbasicos!$AL$2:$AN$32,3,FALSE),0),0)</f>
        <v>0</v>
      </c>
      <c r="AT14" s="84">
        <f t="shared" si="0"/>
        <v>0</v>
      </c>
      <c r="AU14" s="84">
        <f t="shared" si="1"/>
        <v>0</v>
      </c>
      <c r="AV14" s="84">
        <f t="shared" si="2"/>
        <v>0</v>
      </c>
      <c r="AW14" s="85">
        <f t="shared" si="3"/>
        <v>0</v>
      </c>
      <c r="AX14" s="86">
        <f t="shared" si="4"/>
        <v>0</v>
      </c>
    </row>
    <row r="15" spans="1:50" ht="15.75" x14ac:dyDescent="0.25">
      <c r="A15" s="32"/>
      <c r="B15" s="13"/>
      <c r="C15" s="13"/>
      <c r="D15" s="13"/>
      <c r="E15" s="16"/>
      <c r="F15" s="15"/>
      <c r="G15" s="83" t="s">
        <v>93</v>
      </c>
      <c r="H15" s="82">
        <v>2021</v>
      </c>
      <c r="I15" s="17"/>
      <c r="J15" s="83" t="s">
        <v>93</v>
      </c>
      <c r="K15" s="82">
        <v>2021</v>
      </c>
      <c r="L15" s="112"/>
      <c r="M15" s="111"/>
      <c r="N15" s="111"/>
      <c r="O15" s="18"/>
      <c r="P15" s="18"/>
      <c r="Q15" s="111"/>
      <c r="R15" s="111"/>
      <c r="S15" s="18"/>
      <c r="T15" s="111"/>
      <c r="U15" s="111"/>
      <c r="V15" s="111"/>
      <c r="W15" s="18"/>
      <c r="X15" s="18"/>
      <c r="Y15" s="111"/>
      <c r="Z15" s="111"/>
      <c r="AA15" s="111"/>
      <c r="AB15" s="111"/>
      <c r="AC15" s="111"/>
      <c r="AD15" s="18"/>
      <c r="AE15" s="18"/>
      <c r="AF15" s="111"/>
      <c r="AG15" s="111"/>
      <c r="AH15" s="111"/>
      <c r="AI15" s="111"/>
      <c r="AJ15" s="111"/>
      <c r="AK15" s="18"/>
      <c r="AL15" s="18"/>
      <c r="AM15" s="111"/>
      <c r="AN15" s="111"/>
      <c r="AO15" s="111"/>
      <c r="AP15" s="120"/>
      <c r="AR15" s="84">
        <f>IF(A15&lt;&gt;"Estudiante",IF(NOT(ISBLANK(I15)),VLOOKUP(I15,Datosbasicos!$AL$2:$AN$32,3,FALSE),0),0)</f>
        <v>0</v>
      </c>
      <c r="AS15" s="84">
        <f>IF(A15&lt;&gt;"Estudiante",IF(NOT(ISBLANK(I15)),VLOOKUP(I15,Datosbasicos!$AL$2:$AN$32,3,FALSE),0),0)</f>
        <v>0</v>
      </c>
      <c r="AT15" s="84">
        <f t="shared" si="0"/>
        <v>0</v>
      </c>
      <c r="AU15" s="84">
        <f t="shared" si="1"/>
        <v>0</v>
      </c>
      <c r="AV15" s="84">
        <f t="shared" si="2"/>
        <v>0</v>
      </c>
      <c r="AW15" s="85">
        <f t="shared" si="3"/>
        <v>0</v>
      </c>
      <c r="AX15" s="86">
        <f t="shared" si="4"/>
        <v>0</v>
      </c>
    </row>
    <row r="16" spans="1:50" ht="15.75" x14ac:dyDescent="0.25">
      <c r="A16" s="32"/>
      <c r="B16" s="13"/>
      <c r="C16" s="13"/>
      <c r="D16" s="13"/>
      <c r="E16" s="16"/>
      <c r="F16" s="15"/>
      <c r="G16" s="83" t="s">
        <v>93</v>
      </c>
      <c r="H16" s="82">
        <v>2021</v>
      </c>
      <c r="I16" s="17"/>
      <c r="J16" s="83" t="s">
        <v>93</v>
      </c>
      <c r="K16" s="82">
        <v>2021</v>
      </c>
      <c r="L16" s="112"/>
      <c r="M16" s="111"/>
      <c r="N16" s="111"/>
      <c r="O16" s="18"/>
      <c r="P16" s="18"/>
      <c r="Q16" s="111"/>
      <c r="R16" s="111"/>
      <c r="S16" s="18"/>
      <c r="T16" s="111"/>
      <c r="U16" s="111"/>
      <c r="V16" s="111"/>
      <c r="W16" s="18"/>
      <c r="X16" s="18"/>
      <c r="Y16" s="111"/>
      <c r="Z16" s="111"/>
      <c r="AA16" s="111"/>
      <c r="AB16" s="111"/>
      <c r="AC16" s="111"/>
      <c r="AD16" s="18"/>
      <c r="AE16" s="18"/>
      <c r="AF16" s="111"/>
      <c r="AG16" s="111"/>
      <c r="AH16" s="111"/>
      <c r="AI16" s="111"/>
      <c r="AJ16" s="111"/>
      <c r="AK16" s="18"/>
      <c r="AL16" s="18"/>
      <c r="AM16" s="111"/>
      <c r="AN16" s="111"/>
      <c r="AO16" s="111"/>
      <c r="AP16" s="120"/>
      <c r="AR16" s="84">
        <f>IF(A16&lt;&gt;"Estudiante",IF(NOT(ISBLANK(I16)),VLOOKUP(I16,Datosbasicos!$AL$2:$AN$32,3,FALSE),0),0)</f>
        <v>0</v>
      </c>
      <c r="AS16" s="84">
        <f>IF(A16&lt;&gt;"Estudiante",IF(NOT(ISBLANK(I16)),VLOOKUP(I16,Datosbasicos!$AL$2:$AN$32,3,FALSE),0),0)</f>
        <v>0</v>
      </c>
      <c r="AT16" s="84">
        <f t="shared" si="0"/>
        <v>0</v>
      </c>
      <c r="AU16" s="84">
        <f t="shared" si="1"/>
        <v>0</v>
      </c>
      <c r="AV16" s="84">
        <f t="shared" si="2"/>
        <v>0</v>
      </c>
      <c r="AW16" s="85">
        <f t="shared" si="3"/>
        <v>0</v>
      </c>
      <c r="AX16" s="86">
        <f t="shared" si="4"/>
        <v>0</v>
      </c>
    </row>
    <row r="17" spans="1:50" ht="15.75" x14ac:dyDescent="0.25">
      <c r="A17" s="32"/>
      <c r="B17" s="13"/>
      <c r="C17" s="13"/>
      <c r="D17" s="13"/>
      <c r="E17" s="16"/>
      <c r="F17" s="15"/>
      <c r="G17" s="83" t="s">
        <v>93</v>
      </c>
      <c r="H17" s="82">
        <v>2021</v>
      </c>
      <c r="I17" s="17"/>
      <c r="J17" s="83" t="s">
        <v>93</v>
      </c>
      <c r="K17" s="82">
        <v>2021</v>
      </c>
      <c r="L17" s="112"/>
      <c r="M17" s="111"/>
      <c r="N17" s="111"/>
      <c r="O17" s="18"/>
      <c r="P17" s="18"/>
      <c r="Q17" s="111"/>
      <c r="R17" s="111"/>
      <c r="S17" s="18"/>
      <c r="T17" s="111"/>
      <c r="U17" s="111"/>
      <c r="V17" s="111"/>
      <c r="W17" s="18"/>
      <c r="X17" s="18"/>
      <c r="Y17" s="111"/>
      <c r="Z17" s="111"/>
      <c r="AA17" s="111"/>
      <c r="AB17" s="111"/>
      <c r="AC17" s="111"/>
      <c r="AD17" s="18"/>
      <c r="AE17" s="18"/>
      <c r="AF17" s="111"/>
      <c r="AG17" s="111"/>
      <c r="AH17" s="111"/>
      <c r="AI17" s="111"/>
      <c r="AJ17" s="111"/>
      <c r="AK17" s="18"/>
      <c r="AL17" s="18"/>
      <c r="AM17" s="111"/>
      <c r="AN17" s="111"/>
      <c r="AO17" s="111"/>
      <c r="AP17" s="120"/>
      <c r="AR17" s="84">
        <f>IF(A17&lt;&gt;"Estudiante",IF(NOT(ISBLANK(I17)),VLOOKUP(I17,Datosbasicos!$AL$2:$AN$32,3,FALSE),0),0)</f>
        <v>0</v>
      </c>
      <c r="AS17" s="84">
        <f>IF(A17&lt;&gt;"Estudiante",IF(NOT(ISBLANK(I17)),VLOOKUP(I17,Datosbasicos!$AL$2:$AN$32,3,FALSE),0),0)</f>
        <v>0</v>
      </c>
      <c r="AT17" s="84">
        <f t="shared" si="0"/>
        <v>0</v>
      </c>
      <c r="AU17" s="84">
        <f t="shared" si="1"/>
        <v>0</v>
      </c>
      <c r="AV17" s="84">
        <f t="shared" si="2"/>
        <v>0</v>
      </c>
      <c r="AW17" s="85">
        <f t="shared" si="3"/>
        <v>0</v>
      </c>
      <c r="AX17" s="86">
        <f t="shared" si="4"/>
        <v>0</v>
      </c>
    </row>
    <row r="18" spans="1:50" ht="15.75" x14ac:dyDescent="0.25">
      <c r="A18" s="32"/>
      <c r="B18" s="13"/>
      <c r="C18" s="13"/>
      <c r="D18" s="13"/>
      <c r="E18" s="16"/>
      <c r="F18" s="15"/>
      <c r="G18" s="83" t="s">
        <v>93</v>
      </c>
      <c r="H18" s="82">
        <v>2021</v>
      </c>
      <c r="I18" s="17"/>
      <c r="J18" s="83" t="s">
        <v>93</v>
      </c>
      <c r="K18" s="82">
        <v>2021</v>
      </c>
      <c r="L18" s="112"/>
      <c r="M18" s="111"/>
      <c r="N18" s="111"/>
      <c r="O18" s="18"/>
      <c r="P18" s="18"/>
      <c r="Q18" s="111"/>
      <c r="R18" s="111"/>
      <c r="S18" s="18"/>
      <c r="T18" s="111"/>
      <c r="U18" s="111"/>
      <c r="V18" s="111"/>
      <c r="W18" s="18"/>
      <c r="X18" s="18"/>
      <c r="Y18" s="111"/>
      <c r="Z18" s="111"/>
      <c r="AA18" s="111"/>
      <c r="AB18" s="111"/>
      <c r="AC18" s="111"/>
      <c r="AD18" s="18"/>
      <c r="AE18" s="18"/>
      <c r="AF18" s="111"/>
      <c r="AG18" s="111"/>
      <c r="AH18" s="111"/>
      <c r="AI18" s="111"/>
      <c r="AJ18" s="111"/>
      <c r="AK18" s="18"/>
      <c r="AL18" s="18"/>
      <c r="AM18" s="111"/>
      <c r="AN18" s="111"/>
      <c r="AO18" s="111"/>
      <c r="AP18" s="120"/>
      <c r="AR18" s="84">
        <f>IF(A18&lt;&gt;"Estudiante",IF(NOT(ISBLANK(I18)),VLOOKUP(I18,Datosbasicos!$AL$2:$AN$32,3,FALSE),0),0)</f>
        <v>0</v>
      </c>
      <c r="AS18" s="84">
        <f>IF(A18&lt;&gt;"Estudiante",IF(NOT(ISBLANK(I18)),VLOOKUP(I18,Datosbasicos!$AL$2:$AN$32,3,FALSE),0),0)</f>
        <v>0</v>
      </c>
      <c r="AT18" s="84">
        <f t="shared" si="0"/>
        <v>0</v>
      </c>
      <c r="AU18" s="84">
        <f t="shared" si="1"/>
        <v>0</v>
      </c>
      <c r="AV18" s="84">
        <f t="shared" si="2"/>
        <v>0</v>
      </c>
      <c r="AW18" s="85">
        <f t="shared" si="3"/>
        <v>0</v>
      </c>
      <c r="AX18" s="86">
        <f t="shared" si="4"/>
        <v>0</v>
      </c>
    </row>
    <row r="19" spans="1:50" ht="15.75" x14ac:dyDescent="0.25">
      <c r="A19" s="32"/>
      <c r="B19" s="13"/>
      <c r="C19" s="13"/>
      <c r="D19" s="13"/>
      <c r="E19" s="16"/>
      <c r="F19" s="15"/>
      <c r="G19" s="83" t="s">
        <v>93</v>
      </c>
      <c r="H19" s="82">
        <v>2021</v>
      </c>
      <c r="I19" s="17"/>
      <c r="J19" s="83" t="s">
        <v>93</v>
      </c>
      <c r="K19" s="82">
        <v>2021</v>
      </c>
      <c r="L19" s="112"/>
      <c r="M19" s="111"/>
      <c r="N19" s="111"/>
      <c r="O19" s="18"/>
      <c r="P19" s="18"/>
      <c r="Q19" s="111"/>
      <c r="R19" s="111"/>
      <c r="S19" s="18"/>
      <c r="T19" s="111"/>
      <c r="U19" s="111"/>
      <c r="V19" s="111"/>
      <c r="W19" s="18"/>
      <c r="X19" s="18"/>
      <c r="Y19" s="111"/>
      <c r="Z19" s="111"/>
      <c r="AA19" s="111"/>
      <c r="AB19" s="111"/>
      <c r="AC19" s="111"/>
      <c r="AD19" s="18"/>
      <c r="AE19" s="18"/>
      <c r="AF19" s="111"/>
      <c r="AG19" s="111"/>
      <c r="AH19" s="111"/>
      <c r="AI19" s="111"/>
      <c r="AJ19" s="111"/>
      <c r="AK19" s="18"/>
      <c r="AL19" s="18"/>
      <c r="AM19" s="111"/>
      <c r="AN19" s="111"/>
      <c r="AO19" s="111"/>
      <c r="AP19" s="120"/>
      <c r="AR19" s="84">
        <f>IF(A19&lt;&gt;"Estudiante",IF(NOT(ISBLANK(I19)),VLOOKUP(I19,Datosbasicos!$AL$2:$AN$32,3,FALSE),0),0)</f>
        <v>0</v>
      </c>
      <c r="AS19" s="84">
        <f>IF(A19&lt;&gt;"Estudiante",IF(NOT(ISBLANK(I19)),VLOOKUP(I19,Datosbasicos!$AL$2:$AN$32,3,FALSE),0),0)</f>
        <v>0</v>
      </c>
      <c r="AT19" s="84">
        <f t="shared" si="0"/>
        <v>0</v>
      </c>
      <c r="AU19" s="84">
        <f t="shared" si="1"/>
        <v>0</v>
      </c>
      <c r="AV19" s="84">
        <f t="shared" si="2"/>
        <v>0</v>
      </c>
      <c r="AW19" s="85">
        <f t="shared" si="3"/>
        <v>0</v>
      </c>
      <c r="AX19" s="86">
        <f t="shared" si="4"/>
        <v>0</v>
      </c>
    </row>
    <row r="20" spans="1:50" ht="15.75" x14ac:dyDescent="0.25">
      <c r="A20" s="32"/>
      <c r="B20" s="13"/>
      <c r="C20" s="13"/>
      <c r="D20" s="13"/>
      <c r="E20" s="16"/>
      <c r="F20" s="15"/>
      <c r="G20" s="83" t="s">
        <v>93</v>
      </c>
      <c r="H20" s="82">
        <v>2021</v>
      </c>
      <c r="I20" s="17"/>
      <c r="J20" s="83" t="s">
        <v>93</v>
      </c>
      <c r="K20" s="82">
        <v>2021</v>
      </c>
      <c r="L20" s="112"/>
      <c r="M20" s="111"/>
      <c r="N20" s="111"/>
      <c r="O20" s="18"/>
      <c r="P20" s="18"/>
      <c r="Q20" s="111"/>
      <c r="R20" s="111"/>
      <c r="S20" s="18"/>
      <c r="T20" s="111"/>
      <c r="U20" s="111"/>
      <c r="V20" s="111"/>
      <c r="W20" s="18"/>
      <c r="X20" s="18"/>
      <c r="Y20" s="111"/>
      <c r="Z20" s="111"/>
      <c r="AA20" s="111"/>
      <c r="AB20" s="111"/>
      <c r="AC20" s="111"/>
      <c r="AD20" s="18"/>
      <c r="AE20" s="18"/>
      <c r="AF20" s="111"/>
      <c r="AG20" s="111"/>
      <c r="AH20" s="111"/>
      <c r="AI20" s="111"/>
      <c r="AJ20" s="111"/>
      <c r="AK20" s="18"/>
      <c r="AL20" s="18"/>
      <c r="AM20" s="111"/>
      <c r="AN20" s="111"/>
      <c r="AO20" s="111"/>
      <c r="AP20" s="120"/>
      <c r="AR20" s="84">
        <f>IF(A20&lt;&gt;"Estudiante",IF(NOT(ISBLANK(I20)),VLOOKUP(I20,Datosbasicos!$AL$2:$AN$32,3,FALSE),0),0)</f>
        <v>0</v>
      </c>
      <c r="AS20" s="84">
        <f>IF(A20&lt;&gt;"Estudiante",IF(NOT(ISBLANK(I20)),VLOOKUP(I20,Datosbasicos!$AL$2:$AN$32,3,FALSE),0),0)</f>
        <v>0</v>
      </c>
      <c r="AT20" s="84">
        <f t="shared" si="0"/>
        <v>0</v>
      </c>
      <c r="AU20" s="84">
        <f t="shared" si="1"/>
        <v>0</v>
      </c>
      <c r="AV20" s="84">
        <f t="shared" si="2"/>
        <v>0</v>
      </c>
      <c r="AW20" s="85">
        <f t="shared" si="3"/>
        <v>0</v>
      </c>
      <c r="AX20" s="86">
        <f t="shared" si="4"/>
        <v>0</v>
      </c>
    </row>
    <row r="21" spans="1:50" ht="15.75" x14ac:dyDescent="0.25">
      <c r="A21" s="32"/>
      <c r="B21" s="13"/>
      <c r="C21" s="13"/>
      <c r="D21" s="13"/>
      <c r="E21" s="16"/>
      <c r="F21" s="15"/>
      <c r="G21" s="83" t="s">
        <v>93</v>
      </c>
      <c r="H21" s="82">
        <v>2021</v>
      </c>
      <c r="I21" s="17"/>
      <c r="J21" s="83" t="s">
        <v>93</v>
      </c>
      <c r="K21" s="82">
        <v>2021</v>
      </c>
      <c r="L21" s="112"/>
      <c r="M21" s="111"/>
      <c r="N21" s="111"/>
      <c r="O21" s="18"/>
      <c r="P21" s="18"/>
      <c r="Q21" s="111"/>
      <c r="R21" s="111"/>
      <c r="S21" s="18"/>
      <c r="T21" s="111"/>
      <c r="U21" s="111"/>
      <c r="V21" s="111"/>
      <c r="W21" s="18"/>
      <c r="X21" s="18"/>
      <c r="Y21" s="111"/>
      <c r="Z21" s="111"/>
      <c r="AA21" s="111"/>
      <c r="AB21" s="111"/>
      <c r="AC21" s="111"/>
      <c r="AD21" s="18"/>
      <c r="AE21" s="18"/>
      <c r="AF21" s="111"/>
      <c r="AG21" s="111"/>
      <c r="AH21" s="111"/>
      <c r="AI21" s="111"/>
      <c r="AJ21" s="111"/>
      <c r="AK21" s="18"/>
      <c r="AL21" s="18"/>
      <c r="AM21" s="111"/>
      <c r="AN21" s="111"/>
      <c r="AO21" s="111"/>
      <c r="AP21" s="120"/>
      <c r="AR21" s="84">
        <f>IF(A21&lt;&gt;"Estudiante",IF(NOT(ISBLANK(I21)),VLOOKUP(I21,Datosbasicos!$AL$2:$AN$32,3,FALSE),0),0)</f>
        <v>0</v>
      </c>
      <c r="AS21" s="84">
        <f>IF(A21&lt;&gt;"Estudiante",IF(NOT(ISBLANK(I21)),VLOOKUP(I21,Datosbasicos!$AL$2:$AN$32,3,FALSE),0),0)</f>
        <v>0</v>
      </c>
      <c r="AT21" s="84">
        <f t="shared" ref="AT21:AT40" si="5" xml:space="preserve"> COUNTIFS(L21:AP21,"X")</f>
        <v>0</v>
      </c>
      <c r="AU21" s="84">
        <f t="shared" ref="AU21:AU40" si="6">IF(A21="Hosp. San José", COUNTIFS(L21:AP21,"X"),0)</f>
        <v>0</v>
      </c>
      <c r="AV21" s="84">
        <f t="shared" ref="AV21:AV40" si="7">IF(A21="Estudiante", COUNTIFS(L21:AP21,"X"),COUNTIFS(P21:Q21,"=X")+COUNTIFS(S21,"=X")+COUNTIFS(W21:X21,"=X")+COUNTIFS(AJ21:AL21,"=X")+COUNTIFS(AD21:AE21,"=X"))</f>
        <v>0</v>
      </c>
      <c r="AW21" s="85">
        <f t="shared" ref="AW21:AW40" si="8">IF(A21="Estudiante", COUNTIFS(L21:AP21,"X"),COUNTIFS(P21:Q21,"=X")+COUNTIFS(S21,"=X")+COUNTIFS(W21:X21,"=X")+COUNTIFS(AJ21:AL21,"=X")+COUNTIFS(AD21:AE21,"=X"))</f>
        <v>0</v>
      </c>
      <c r="AX21" s="86">
        <f t="shared" ref="AX21:AX40" si="9">SUM(AR21:AW21)</f>
        <v>0</v>
      </c>
    </row>
    <row r="22" spans="1:50" ht="15.75" x14ac:dyDescent="0.25">
      <c r="A22" s="32"/>
      <c r="B22" s="13"/>
      <c r="C22" s="13"/>
      <c r="D22" s="13"/>
      <c r="E22" s="16"/>
      <c r="F22" s="15"/>
      <c r="G22" s="83" t="s">
        <v>93</v>
      </c>
      <c r="H22" s="82">
        <v>2021</v>
      </c>
      <c r="I22" s="17"/>
      <c r="J22" s="83" t="s">
        <v>93</v>
      </c>
      <c r="K22" s="82">
        <v>2021</v>
      </c>
      <c r="L22" s="112"/>
      <c r="M22" s="111"/>
      <c r="N22" s="111"/>
      <c r="O22" s="18"/>
      <c r="P22" s="18"/>
      <c r="Q22" s="111"/>
      <c r="R22" s="111"/>
      <c r="S22" s="18"/>
      <c r="T22" s="111"/>
      <c r="U22" s="111"/>
      <c r="V22" s="111"/>
      <c r="W22" s="18"/>
      <c r="X22" s="18"/>
      <c r="Y22" s="111"/>
      <c r="Z22" s="111"/>
      <c r="AA22" s="111"/>
      <c r="AB22" s="111"/>
      <c r="AC22" s="111"/>
      <c r="AD22" s="18"/>
      <c r="AE22" s="18"/>
      <c r="AF22" s="111"/>
      <c r="AG22" s="111"/>
      <c r="AH22" s="111"/>
      <c r="AI22" s="111"/>
      <c r="AJ22" s="111"/>
      <c r="AK22" s="18"/>
      <c r="AL22" s="18"/>
      <c r="AM22" s="111"/>
      <c r="AN22" s="111"/>
      <c r="AO22" s="111"/>
      <c r="AP22" s="120"/>
      <c r="AR22" s="84">
        <f>IF(A22&lt;&gt;"Estudiante",IF(NOT(ISBLANK(I22)),VLOOKUP(I22,Datosbasicos!$AL$2:$AN$32,3,FALSE),0),0)</f>
        <v>0</v>
      </c>
      <c r="AS22" s="84">
        <f>IF(A22&lt;&gt;"Estudiante",IF(NOT(ISBLANK(I22)),VLOOKUP(I22,Datosbasicos!$AL$2:$AN$32,3,FALSE),0),0)</f>
        <v>0</v>
      </c>
      <c r="AT22" s="84">
        <f t="shared" si="5"/>
        <v>0</v>
      </c>
      <c r="AU22" s="84">
        <f t="shared" si="6"/>
        <v>0</v>
      </c>
      <c r="AV22" s="84">
        <f t="shared" si="7"/>
        <v>0</v>
      </c>
      <c r="AW22" s="85">
        <f t="shared" si="8"/>
        <v>0</v>
      </c>
      <c r="AX22" s="86">
        <f t="shared" si="9"/>
        <v>0</v>
      </c>
    </row>
    <row r="23" spans="1:50" ht="15.75" x14ac:dyDescent="0.25">
      <c r="A23" s="32"/>
      <c r="B23" s="13"/>
      <c r="C23" s="13"/>
      <c r="D23" s="13"/>
      <c r="E23" s="16"/>
      <c r="F23" s="15"/>
      <c r="G23" s="83" t="s">
        <v>93</v>
      </c>
      <c r="H23" s="82">
        <v>2021</v>
      </c>
      <c r="I23" s="17"/>
      <c r="J23" s="83" t="s">
        <v>93</v>
      </c>
      <c r="K23" s="82">
        <v>2021</v>
      </c>
      <c r="L23" s="112"/>
      <c r="M23" s="111"/>
      <c r="N23" s="111"/>
      <c r="O23" s="18"/>
      <c r="P23" s="18"/>
      <c r="Q23" s="111"/>
      <c r="R23" s="111"/>
      <c r="S23" s="18"/>
      <c r="T23" s="111"/>
      <c r="U23" s="111"/>
      <c r="V23" s="111"/>
      <c r="W23" s="18"/>
      <c r="X23" s="18"/>
      <c r="Y23" s="111"/>
      <c r="Z23" s="111"/>
      <c r="AA23" s="111"/>
      <c r="AB23" s="111"/>
      <c r="AC23" s="111"/>
      <c r="AD23" s="18"/>
      <c r="AE23" s="18"/>
      <c r="AF23" s="111"/>
      <c r="AG23" s="111"/>
      <c r="AH23" s="111"/>
      <c r="AI23" s="111"/>
      <c r="AJ23" s="111"/>
      <c r="AK23" s="18"/>
      <c r="AL23" s="18"/>
      <c r="AM23" s="111"/>
      <c r="AN23" s="111"/>
      <c r="AO23" s="111"/>
      <c r="AP23" s="120"/>
      <c r="AR23" s="84">
        <f>IF(A23&lt;&gt;"Estudiante",IF(NOT(ISBLANK(I23)),VLOOKUP(I23,Datosbasicos!$AL$2:$AN$32,3,FALSE),0),0)</f>
        <v>0</v>
      </c>
      <c r="AS23" s="84">
        <f>IF(A23&lt;&gt;"Estudiante",IF(NOT(ISBLANK(I23)),VLOOKUP(I23,Datosbasicos!$AL$2:$AN$32,3,FALSE),0),0)</f>
        <v>0</v>
      </c>
      <c r="AT23" s="84">
        <f t="shared" si="5"/>
        <v>0</v>
      </c>
      <c r="AU23" s="84">
        <f t="shared" si="6"/>
        <v>0</v>
      </c>
      <c r="AV23" s="84">
        <f t="shared" si="7"/>
        <v>0</v>
      </c>
      <c r="AW23" s="85">
        <f t="shared" si="8"/>
        <v>0</v>
      </c>
      <c r="AX23" s="86">
        <f t="shared" si="9"/>
        <v>0</v>
      </c>
    </row>
    <row r="24" spans="1:50" ht="15.75" x14ac:dyDescent="0.25">
      <c r="A24" s="32"/>
      <c r="B24" s="13"/>
      <c r="C24" s="13"/>
      <c r="D24" s="13"/>
      <c r="E24" s="16"/>
      <c r="F24" s="15"/>
      <c r="G24" s="83" t="s">
        <v>93</v>
      </c>
      <c r="H24" s="82">
        <v>2021</v>
      </c>
      <c r="I24" s="17"/>
      <c r="J24" s="83" t="s">
        <v>93</v>
      </c>
      <c r="K24" s="82">
        <v>2021</v>
      </c>
      <c r="L24" s="112"/>
      <c r="M24" s="111"/>
      <c r="N24" s="111"/>
      <c r="O24" s="18"/>
      <c r="P24" s="18"/>
      <c r="Q24" s="111"/>
      <c r="R24" s="111"/>
      <c r="S24" s="18"/>
      <c r="T24" s="111"/>
      <c r="U24" s="111"/>
      <c r="V24" s="111"/>
      <c r="W24" s="18"/>
      <c r="X24" s="18"/>
      <c r="Y24" s="111"/>
      <c r="Z24" s="111"/>
      <c r="AA24" s="111"/>
      <c r="AB24" s="111"/>
      <c r="AC24" s="111"/>
      <c r="AD24" s="18"/>
      <c r="AE24" s="18"/>
      <c r="AF24" s="111"/>
      <c r="AG24" s="111"/>
      <c r="AH24" s="111"/>
      <c r="AI24" s="111"/>
      <c r="AJ24" s="111"/>
      <c r="AK24" s="18"/>
      <c r="AL24" s="18"/>
      <c r="AM24" s="111"/>
      <c r="AN24" s="111"/>
      <c r="AO24" s="111"/>
      <c r="AP24" s="120"/>
      <c r="AR24" s="84">
        <f>IF(A24&lt;&gt;"Estudiante",IF(NOT(ISBLANK(I24)),VLOOKUP(I24,Datosbasicos!$AL$2:$AN$32,3,FALSE),0),0)</f>
        <v>0</v>
      </c>
      <c r="AS24" s="84">
        <f>IF(A24&lt;&gt;"Estudiante",IF(NOT(ISBLANK(I24)),VLOOKUP(I24,Datosbasicos!$AL$2:$AN$32,3,FALSE),0),0)</f>
        <v>0</v>
      </c>
      <c r="AT24" s="84">
        <f t="shared" si="5"/>
        <v>0</v>
      </c>
      <c r="AU24" s="84">
        <f t="shared" si="6"/>
        <v>0</v>
      </c>
      <c r="AV24" s="84">
        <f t="shared" si="7"/>
        <v>0</v>
      </c>
      <c r="AW24" s="85">
        <f t="shared" si="8"/>
        <v>0</v>
      </c>
      <c r="AX24" s="86">
        <f t="shared" si="9"/>
        <v>0</v>
      </c>
    </row>
    <row r="25" spans="1:50" ht="15.75" x14ac:dyDescent="0.25">
      <c r="A25" s="32"/>
      <c r="B25" s="13"/>
      <c r="C25" s="13"/>
      <c r="D25" s="13"/>
      <c r="E25" s="16"/>
      <c r="F25" s="15"/>
      <c r="G25" s="83" t="s">
        <v>93</v>
      </c>
      <c r="H25" s="82">
        <v>2021</v>
      </c>
      <c r="I25" s="17"/>
      <c r="J25" s="83" t="s">
        <v>93</v>
      </c>
      <c r="K25" s="82">
        <v>2021</v>
      </c>
      <c r="L25" s="112"/>
      <c r="M25" s="111"/>
      <c r="N25" s="111"/>
      <c r="O25" s="18"/>
      <c r="P25" s="18"/>
      <c r="Q25" s="111"/>
      <c r="R25" s="111"/>
      <c r="S25" s="18"/>
      <c r="T25" s="111"/>
      <c r="U25" s="111"/>
      <c r="V25" s="111"/>
      <c r="W25" s="18"/>
      <c r="X25" s="18"/>
      <c r="Y25" s="111"/>
      <c r="Z25" s="111"/>
      <c r="AA25" s="111"/>
      <c r="AB25" s="111"/>
      <c r="AC25" s="111"/>
      <c r="AD25" s="18"/>
      <c r="AE25" s="18"/>
      <c r="AF25" s="111"/>
      <c r="AG25" s="111"/>
      <c r="AH25" s="111"/>
      <c r="AI25" s="111"/>
      <c r="AJ25" s="111"/>
      <c r="AK25" s="18"/>
      <c r="AL25" s="18"/>
      <c r="AM25" s="111"/>
      <c r="AN25" s="111"/>
      <c r="AO25" s="111"/>
      <c r="AP25" s="120"/>
      <c r="AR25" s="84"/>
      <c r="AS25" s="84"/>
      <c r="AT25" s="84"/>
      <c r="AU25" s="84"/>
      <c r="AV25" s="84"/>
      <c r="AW25" s="85"/>
      <c r="AX25" s="86"/>
    </row>
    <row r="26" spans="1:50" ht="15.75" x14ac:dyDescent="0.25">
      <c r="A26" s="32"/>
      <c r="B26" s="13"/>
      <c r="C26" s="13"/>
      <c r="D26" s="13"/>
      <c r="E26" s="16"/>
      <c r="F26" s="15"/>
      <c r="G26" s="83" t="s">
        <v>93</v>
      </c>
      <c r="H26" s="82">
        <v>2021</v>
      </c>
      <c r="I26" s="17"/>
      <c r="J26" s="83" t="s">
        <v>93</v>
      </c>
      <c r="K26" s="82">
        <v>2021</v>
      </c>
      <c r="L26" s="112"/>
      <c r="M26" s="111"/>
      <c r="N26" s="111"/>
      <c r="O26" s="18"/>
      <c r="P26" s="18"/>
      <c r="Q26" s="111"/>
      <c r="R26" s="111"/>
      <c r="S26" s="18"/>
      <c r="T26" s="111"/>
      <c r="U26" s="111"/>
      <c r="V26" s="111"/>
      <c r="W26" s="18"/>
      <c r="X26" s="18"/>
      <c r="Y26" s="111"/>
      <c r="Z26" s="111"/>
      <c r="AA26" s="111"/>
      <c r="AB26" s="111"/>
      <c r="AC26" s="111"/>
      <c r="AD26" s="18"/>
      <c r="AE26" s="18"/>
      <c r="AF26" s="111"/>
      <c r="AG26" s="111"/>
      <c r="AH26" s="111"/>
      <c r="AI26" s="111"/>
      <c r="AJ26" s="111"/>
      <c r="AK26" s="18"/>
      <c r="AL26" s="18"/>
      <c r="AM26" s="111"/>
      <c r="AN26" s="111"/>
      <c r="AO26" s="111"/>
      <c r="AP26" s="120"/>
      <c r="AR26" s="84"/>
      <c r="AS26" s="84"/>
      <c r="AT26" s="84"/>
      <c r="AU26" s="84"/>
      <c r="AV26" s="84"/>
      <c r="AW26" s="85"/>
      <c r="AX26" s="86"/>
    </row>
    <row r="27" spans="1:50" ht="15.75" x14ac:dyDescent="0.25">
      <c r="A27" s="32"/>
      <c r="B27" s="13"/>
      <c r="C27" s="13"/>
      <c r="D27" s="13"/>
      <c r="E27" s="16"/>
      <c r="F27" s="15"/>
      <c r="G27" s="83" t="s">
        <v>93</v>
      </c>
      <c r="H27" s="82">
        <v>2021</v>
      </c>
      <c r="I27" s="17"/>
      <c r="J27" s="83" t="s">
        <v>93</v>
      </c>
      <c r="K27" s="82">
        <v>2021</v>
      </c>
      <c r="L27" s="112"/>
      <c r="M27" s="111"/>
      <c r="N27" s="111"/>
      <c r="O27" s="18"/>
      <c r="P27" s="18"/>
      <c r="Q27" s="111"/>
      <c r="R27" s="111"/>
      <c r="S27" s="18"/>
      <c r="T27" s="111"/>
      <c r="U27" s="111"/>
      <c r="V27" s="111"/>
      <c r="W27" s="18"/>
      <c r="X27" s="18"/>
      <c r="Y27" s="111"/>
      <c r="Z27" s="111"/>
      <c r="AA27" s="111"/>
      <c r="AB27" s="111"/>
      <c r="AC27" s="111"/>
      <c r="AD27" s="18"/>
      <c r="AE27" s="18"/>
      <c r="AF27" s="111"/>
      <c r="AG27" s="111"/>
      <c r="AH27" s="111"/>
      <c r="AI27" s="111"/>
      <c r="AJ27" s="111"/>
      <c r="AK27" s="18"/>
      <c r="AL27" s="18"/>
      <c r="AM27" s="111"/>
      <c r="AN27" s="111"/>
      <c r="AO27" s="111"/>
      <c r="AP27" s="120"/>
      <c r="AR27" s="84"/>
      <c r="AS27" s="84"/>
      <c r="AT27" s="84"/>
      <c r="AU27" s="84"/>
      <c r="AV27" s="84"/>
      <c r="AW27" s="85"/>
      <c r="AX27" s="86"/>
    </row>
    <row r="28" spans="1:50" ht="15.75" x14ac:dyDescent="0.25">
      <c r="A28" s="32"/>
      <c r="B28" s="13"/>
      <c r="C28" s="13"/>
      <c r="D28" s="13"/>
      <c r="E28" s="16"/>
      <c r="F28" s="15"/>
      <c r="G28" s="83" t="s">
        <v>93</v>
      </c>
      <c r="H28" s="82">
        <v>2021</v>
      </c>
      <c r="I28" s="17"/>
      <c r="J28" s="83" t="s">
        <v>93</v>
      </c>
      <c r="K28" s="82">
        <v>2021</v>
      </c>
      <c r="L28" s="112"/>
      <c r="M28" s="111"/>
      <c r="N28" s="111"/>
      <c r="O28" s="18"/>
      <c r="P28" s="18"/>
      <c r="Q28" s="111"/>
      <c r="R28" s="111"/>
      <c r="S28" s="18"/>
      <c r="T28" s="111"/>
      <c r="U28" s="111"/>
      <c r="V28" s="111"/>
      <c r="W28" s="18"/>
      <c r="X28" s="18"/>
      <c r="Y28" s="111"/>
      <c r="Z28" s="111"/>
      <c r="AA28" s="111"/>
      <c r="AB28" s="111"/>
      <c r="AC28" s="111"/>
      <c r="AD28" s="18"/>
      <c r="AE28" s="18"/>
      <c r="AF28" s="111"/>
      <c r="AG28" s="111"/>
      <c r="AH28" s="111"/>
      <c r="AI28" s="111"/>
      <c r="AJ28" s="111"/>
      <c r="AK28" s="18"/>
      <c r="AL28" s="18"/>
      <c r="AM28" s="111"/>
      <c r="AN28" s="111"/>
      <c r="AO28" s="111"/>
      <c r="AP28" s="120"/>
      <c r="AR28" s="84"/>
      <c r="AS28" s="84"/>
      <c r="AT28" s="84"/>
      <c r="AU28" s="84"/>
      <c r="AV28" s="84"/>
      <c r="AW28" s="85"/>
      <c r="AX28" s="86"/>
    </row>
    <row r="29" spans="1:50" ht="15.75" x14ac:dyDescent="0.25">
      <c r="A29" s="32"/>
      <c r="B29" s="13"/>
      <c r="C29" s="13"/>
      <c r="D29" s="13"/>
      <c r="E29" s="16"/>
      <c r="F29" s="15"/>
      <c r="G29" s="83" t="s">
        <v>93</v>
      </c>
      <c r="H29" s="82">
        <v>2021</v>
      </c>
      <c r="I29" s="17"/>
      <c r="J29" s="83" t="s">
        <v>93</v>
      </c>
      <c r="K29" s="82">
        <v>2021</v>
      </c>
      <c r="L29" s="112"/>
      <c r="M29" s="111"/>
      <c r="N29" s="111"/>
      <c r="O29" s="18"/>
      <c r="P29" s="18"/>
      <c r="Q29" s="111"/>
      <c r="R29" s="111"/>
      <c r="S29" s="18"/>
      <c r="T29" s="111"/>
      <c r="U29" s="111"/>
      <c r="V29" s="111"/>
      <c r="W29" s="18"/>
      <c r="X29" s="18"/>
      <c r="Y29" s="111"/>
      <c r="Z29" s="111"/>
      <c r="AA29" s="111"/>
      <c r="AB29" s="111"/>
      <c r="AC29" s="111"/>
      <c r="AD29" s="18"/>
      <c r="AE29" s="18"/>
      <c r="AF29" s="111"/>
      <c r="AG29" s="111"/>
      <c r="AH29" s="111"/>
      <c r="AI29" s="111"/>
      <c r="AJ29" s="111"/>
      <c r="AK29" s="18"/>
      <c r="AL29" s="18"/>
      <c r="AM29" s="111"/>
      <c r="AN29" s="111"/>
      <c r="AO29" s="111"/>
      <c r="AP29" s="120"/>
      <c r="AR29" s="84"/>
      <c r="AS29" s="84"/>
      <c r="AT29" s="84"/>
      <c r="AU29" s="84"/>
      <c r="AV29" s="84"/>
      <c r="AW29" s="85"/>
      <c r="AX29" s="86"/>
    </row>
    <row r="30" spans="1:50" ht="15.75" x14ac:dyDescent="0.25">
      <c r="A30" s="32"/>
      <c r="B30" s="13"/>
      <c r="C30" s="13"/>
      <c r="D30" s="13"/>
      <c r="E30" s="16"/>
      <c r="F30" s="15"/>
      <c r="G30" s="83" t="s">
        <v>93</v>
      </c>
      <c r="H30" s="82">
        <v>2021</v>
      </c>
      <c r="I30" s="17"/>
      <c r="J30" s="83" t="s">
        <v>93</v>
      </c>
      <c r="K30" s="82">
        <v>2021</v>
      </c>
      <c r="L30" s="112"/>
      <c r="M30" s="111"/>
      <c r="N30" s="111"/>
      <c r="O30" s="18"/>
      <c r="P30" s="18"/>
      <c r="Q30" s="111"/>
      <c r="R30" s="111"/>
      <c r="S30" s="18"/>
      <c r="T30" s="111"/>
      <c r="U30" s="111"/>
      <c r="V30" s="111"/>
      <c r="W30" s="18"/>
      <c r="X30" s="18"/>
      <c r="Y30" s="111"/>
      <c r="Z30" s="111"/>
      <c r="AA30" s="111"/>
      <c r="AB30" s="111"/>
      <c r="AC30" s="111"/>
      <c r="AD30" s="18"/>
      <c r="AE30" s="18"/>
      <c r="AF30" s="111"/>
      <c r="AG30" s="111"/>
      <c r="AH30" s="111"/>
      <c r="AI30" s="111"/>
      <c r="AJ30" s="111"/>
      <c r="AK30" s="18"/>
      <c r="AL30" s="18"/>
      <c r="AM30" s="111"/>
      <c r="AN30" s="111"/>
      <c r="AO30" s="111"/>
      <c r="AP30" s="120"/>
      <c r="AR30" s="84"/>
      <c r="AS30" s="84"/>
      <c r="AT30" s="84"/>
      <c r="AU30" s="84"/>
      <c r="AV30" s="84"/>
      <c r="AW30" s="85"/>
      <c r="AX30" s="86"/>
    </row>
    <row r="31" spans="1:50" ht="15.75" x14ac:dyDescent="0.25">
      <c r="A31" s="32"/>
      <c r="B31" s="13"/>
      <c r="C31" s="13"/>
      <c r="D31" s="13"/>
      <c r="E31" s="16"/>
      <c r="F31" s="15"/>
      <c r="G31" s="83" t="s">
        <v>93</v>
      </c>
      <c r="H31" s="82">
        <v>2021</v>
      </c>
      <c r="I31" s="17"/>
      <c r="J31" s="83" t="s">
        <v>93</v>
      </c>
      <c r="K31" s="82">
        <v>2021</v>
      </c>
      <c r="L31" s="112"/>
      <c r="M31" s="111"/>
      <c r="N31" s="111"/>
      <c r="O31" s="18"/>
      <c r="P31" s="18"/>
      <c r="Q31" s="111"/>
      <c r="R31" s="111"/>
      <c r="S31" s="18"/>
      <c r="T31" s="111"/>
      <c r="U31" s="111"/>
      <c r="V31" s="111"/>
      <c r="W31" s="18"/>
      <c r="X31" s="18"/>
      <c r="Y31" s="111"/>
      <c r="Z31" s="111"/>
      <c r="AA31" s="111"/>
      <c r="AB31" s="111"/>
      <c r="AC31" s="111"/>
      <c r="AD31" s="18"/>
      <c r="AE31" s="18"/>
      <c r="AF31" s="111"/>
      <c r="AG31" s="111"/>
      <c r="AH31" s="111"/>
      <c r="AI31" s="111"/>
      <c r="AJ31" s="111"/>
      <c r="AK31" s="18"/>
      <c r="AL31" s="18"/>
      <c r="AM31" s="111"/>
      <c r="AN31" s="111"/>
      <c r="AO31" s="111"/>
      <c r="AP31" s="120"/>
      <c r="AR31" s="84"/>
      <c r="AS31" s="84"/>
      <c r="AT31" s="84"/>
      <c r="AU31" s="84"/>
      <c r="AV31" s="84"/>
      <c r="AW31" s="85"/>
      <c r="AX31" s="86"/>
    </row>
    <row r="32" spans="1:50" ht="15.75" x14ac:dyDescent="0.25">
      <c r="A32" s="32"/>
      <c r="B32" s="13"/>
      <c r="C32" s="13"/>
      <c r="D32" s="13"/>
      <c r="E32" s="16"/>
      <c r="F32" s="15"/>
      <c r="G32" s="83" t="s">
        <v>93</v>
      </c>
      <c r="H32" s="82">
        <v>2021</v>
      </c>
      <c r="I32" s="17"/>
      <c r="J32" s="83" t="s">
        <v>93</v>
      </c>
      <c r="K32" s="82">
        <v>2021</v>
      </c>
      <c r="L32" s="112"/>
      <c r="M32" s="111"/>
      <c r="N32" s="111"/>
      <c r="O32" s="18"/>
      <c r="P32" s="18"/>
      <c r="Q32" s="111"/>
      <c r="R32" s="111"/>
      <c r="S32" s="18"/>
      <c r="T32" s="111"/>
      <c r="U32" s="111"/>
      <c r="V32" s="111"/>
      <c r="W32" s="18"/>
      <c r="X32" s="18"/>
      <c r="Y32" s="111"/>
      <c r="Z32" s="111"/>
      <c r="AA32" s="111"/>
      <c r="AB32" s="111"/>
      <c r="AC32" s="111"/>
      <c r="AD32" s="18"/>
      <c r="AE32" s="18"/>
      <c r="AF32" s="111"/>
      <c r="AG32" s="111"/>
      <c r="AH32" s="111"/>
      <c r="AI32" s="111"/>
      <c r="AJ32" s="111"/>
      <c r="AK32" s="18"/>
      <c r="AL32" s="18"/>
      <c r="AM32" s="111"/>
      <c r="AN32" s="111"/>
      <c r="AO32" s="111"/>
      <c r="AP32" s="120"/>
      <c r="AR32" s="84"/>
      <c r="AS32" s="84"/>
      <c r="AT32" s="84"/>
      <c r="AU32" s="84"/>
      <c r="AV32" s="84"/>
      <c r="AW32" s="85"/>
      <c r="AX32" s="86"/>
    </row>
    <row r="33" spans="1:50" ht="15.75" x14ac:dyDescent="0.25">
      <c r="A33" s="32"/>
      <c r="B33" s="13"/>
      <c r="C33" s="13"/>
      <c r="D33" s="13"/>
      <c r="E33" s="16"/>
      <c r="F33" s="15"/>
      <c r="G33" s="83" t="s">
        <v>93</v>
      </c>
      <c r="H33" s="82">
        <v>2021</v>
      </c>
      <c r="I33" s="17"/>
      <c r="J33" s="83" t="s">
        <v>93</v>
      </c>
      <c r="K33" s="82">
        <v>2021</v>
      </c>
      <c r="L33" s="112"/>
      <c r="M33" s="111"/>
      <c r="N33" s="111"/>
      <c r="O33" s="18"/>
      <c r="P33" s="18"/>
      <c r="Q33" s="111"/>
      <c r="R33" s="111"/>
      <c r="S33" s="18"/>
      <c r="T33" s="111"/>
      <c r="U33" s="111"/>
      <c r="V33" s="111"/>
      <c r="W33" s="18"/>
      <c r="X33" s="18"/>
      <c r="Y33" s="111"/>
      <c r="Z33" s="111"/>
      <c r="AA33" s="111"/>
      <c r="AB33" s="111"/>
      <c r="AC33" s="111"/>
      <c r="AD33" s="18"/>
      <c r="AE33" s="18"/>
      <c r="AF33" s="111"/>
      <c r="AG33" s="111"/>
      <c r="AH33" s="111"/>
      <c r="AI33" s="111"/>
      <c r="AJ33" s="111"/>
      <c r="AK33" s="18"/>
      <c r="AL33" s="18"/>
      <c r="AM33" s="111"/>
      <c r="AN33" s="111"/>
      <c r="AO33" s="111"/>
      <c r="AP33" s="120"/>
      <c r="AR33" s="84"/>
      <c r="AS33" s="84"/>
      <c r="AT33" s="84"/>
      <c r="AU33" s="84"/>
      <c r="AV33" s="84"/>
      <c r="AW33" s="85"/>
      <c r="AX33" s="86"/>
    </row>
    <row r="34" spans="1:50" ht="15.75" x14ac:dyDescent="0.25">
      <c r="A34" s="32"/>
      <c r="B34" s="13"/>
      <c r="C34" s="13"/>
      <c r="D34" s="13"/>
      <c r="E34" s="16"/>
      <c r="F34" s="15"/>
      <c r="G34" s="83" t="s">
        <v>93</v>
      </c>
      <c r="H34" s="82">
        <v>2021</v>
      </c>
      <c r="I34" s="17"/>
      <c r="J34" s="83" t="s">
        <v>93</v>
      </c>
      <c r="K34" s="82">
        <v>2021</v>
      </c>
      <c r="L34" s="112"/>
      <c r="M34" s="111"/>
      <c r="N34" s="111"/>
      <c r="O34" s="18"/>
      <c r="P34" s="18"/>
      <c r="Q34" s="111"/>
      <c r="R34" s="111"/>
      <c r="S34" s="18"/>
      <c r="T34" s="111"/>
      <c r="U34" s="111"/>
      <c r="V34" s="111"/>
      <c r="W34" s="18"/>
      <c r="X34" s="18"/>
      <c r="Y34" s="111"/>
      <c r="Z34" s="111"/>
      <c r="AA34" s="111"/>
      <c r="AB34" s="111"/>
      <c r="AC34" s="111"/>
      <c r="AD34" s="18"/>
      <c r="AE34" s="18"/>
      <c r="AF34" s="111"/>
      <c r="AG34" s="111"/>
      <c r="AH34" s="111"/>
      <c r="AI34" s="111"/>
      <c r="AJ34" s="111"/>
      <c r="AK34" s="18"/>
      <c r="AL34" s="18"/>
      <c r="AM34" s="111"/>
      <c r="AN34" s="111"/>
      <c r="AO34" s="111"/>
      <c r="AP34" s="120"/>
      <c r="AR34" s="84"/>
      <c r="AS34" s="84"/>
      <c r="AT34" s="84"/>
      <c r="AU34" s="84"/>
      <c r="AV34" s="84"/>
      <c r="AW34" s="85"/>
      <c r="AX34" s="86"/>
    </row>
    <row r="35" spans="1:50" ht="15.75" x14ac:dyDescent="0.25">
      <c r="A35" s="32"/>
      <c r="B35" s="13"/>
      <c r="C35" s="13"/>
      <c r="D35" s="13"/>
      <c r="E35" s="16"/>
      <c r="F35" s="15"/>
      <c r="G35" s="83" t="s">
        <v>93</v>
      </c>
      <c r="H35" s="82">
        <v>2021</v>
      </c>
      <c r="I35" s="17"/>
      <c r="J35" s="83" t="s">
        <v>93</v>
      </c>
      <c r="K35" s="82">
        <v>2021</v>
      </c>
      <c r="L35" s="112"/>
      <c r="M35" s="111"/>
      <c r="N35" s="111"/>
      <c r="O35" s="18"/>
      <c r="P35" s="18"/>
      <c r="Q35" s="111"/>
      <c r="R35" s="111"/>
      <c r="S35" s="18"/>
      <c r="T35" s="111"/>
      <c r="U35" s="111"/>
      <c r="V35" s="111"/>
      <c r="W35" s="18"/>
      <c r="X35" s="18"/>
      <c r="Y35" s="111"/>
      <c r="Z35" s="111"/>
      <c r="AA35" s="111"/>
      <c r="AB35" s="111"/>
      <c r="AC35" s="111"/>
      <c r="AD35" s="18"/>
      <c r="AE35" s="18"/>
      <c r="AF35" s="111"/>
      <c r="AG35" s="111"/>
      <c r="AH35" s="111"/>
      <c r="AI35" s="111"/>
      <c r="AJ35" s="111"/>
      <c r="AK35" s="18"/>
      <c r="AL35" s="18"/>
      <c r="AM35" s="111"/>
      <c r="AN35" s="111"/>
      <c r="AO35" s="111"/>
      <c r="AP35" s="120"/>
      <c r="AR35" s="84"/>
      <c r="AS35" s="84"/>
      <c r="AT35" s="84"/>
      <c r="AU35" s="84"/>
      <c r="AV35" s="84"/>
      <c r="AW35" s="85"/>
      <c r="AX35" s="86"/>
    </row>
    <row r="36" spans="1:50" ht="15.75" x14ac:dyDescent="0.25">
      <c r="A36" s="32"/>
      <c r="B36" s="13"/>
      <c r="C36" s="13"/>
      <c r="D36" s="13"/>
      <c r="E36" s="16"/>
      <c r="F36" s="15"/>
      <c r="G36" s="83" t="s">
        <v>93</v>
      </c>
      <c r="H36" s="82">
        <v>2021</v>
      </c>
      <c r="I36" s="17"/>
      <c r="J36" s="83" t="s">
        <v>93</v>
      </c>
      <c r="K36" s="82">
        <v>2021</v>
      </c>
      <c r="L36" s="112"/>
      <c r="M36" s="111"/>
      <c r="N36" s="111"/>
      <c r="O36" s="18"/>
      <c r="P36" s="18"/>
      <c r="Q36" s="111"/>
      <c r="R36" s="111"/>
      <c r="S36" s="18"/>
      <c r="T36" s="111"/>
      <c r="U36" s="111"/>
      <c r="V36" s="111"/>
      <c r="W36" s="18"/>
      <c r="X36" s="18"/>
      <c r="Y36" s="111"/>
      <c r="Z36" s="111"/>
      <c r="AA36" s="111"/>
      <c r="AB36" s="111"/>
      <c r="AC36" s="111"/>
      <c r="AD36" s="18"/>
      <c r="AE36" s="18"/>
      <c r="AF36" s="111"/>
      <c r="AG36" s="111"/>
      <c r="AH36" s="111"/>
      <c r="AI36" s="111"/>
      <c r="AJ36" s="111"/>
      <c r="AK36" s="18"/>
      <c r="AL36" s="18"/>
      <c r="AM36" s="111"/>
      <c r="AN36" s="111"/>
      <c r="AO36" s="111"/>
      <c r="AP36" s="120"/>
      <c r="AR36" s="84"/>
      <c r="AS36" s="84"/>
      <c r="AT36" s="84"/>
      <c r="AU36" s="84"/>
      <c r="AV36" s="84"/>
      <c r="AW36" s="85"/>
      <c r="AX36" s="86"/>
    </row>
    <row r="37" spans="1:50" ht="15.75" x14ac:dyDescent="0.25">
      <c r="A37" s="32"/>
      <c r="B37" s="13"/>
      <c r="C37" s="13"/>
      <c r="D37" s="13"/>
      <c r="E37" s="16"/>
      <c r="F37" s="15"/>
      <c r="G37" s="83" t="s">
        <v>93</v>
      </c>
      <c r="H37" s="82">
        <v>2021</v>
      </c>
      <c r="I37" s="17"/>
      <c r="J37" s="83" t="s">
        <v>93</v>
      </c>
      <c r="K37" s="82">
        <v>2021</v>
      </c>
      <c r="L37" s="112"/>
      <c r="M37" s="111"/>
      <c r="N37" s="111"/>
      <c r="O37" s="18"/>
      <c r="P37" s="18"/>
      <c r="Q37" s="111"/>
      <c r="R37" s="111"/>
      <c r="S37" s="18"/>
      <c r="T37" s="111"/>
      <c r="U37" s="111"/>
      <c r="V37" s="111"/>
      <c r="W37" s="18"/>
      <c r="X37" s="18"/>
      <c r="Y37" s="111"/>
      <c r="Z37" s="111"/>
      <c r="AA37" s="111"/>
      <c r="AB37" s="111"/>
      <c r="AC37" s="111"/>
      <c r="AD37" s="18"/>
      <c r="AE37" s="18"/>
      <c r="AF37" s="111"/>
      <c r="AG37" s="111"/>
      <c r="AH37" s="111"/>
      <c r="AI37" s="111"/>
      <c r="AJ37" s="111"/>
      <c r="AK37" s="18"/>
      <c r="AL37" s="18"/>
      <c r="AM37" s="111"/>
      <c r="AN37" s="111"/>
      <c r="AO37" s="111"/>
      <c r="AP37" s="120"/>
      <c r="AR37" s="84"/>
      <c r="AS37" s="84"/>
      <c r="AT37" s="84"/>
      <c r="AU37" s="84"/>
      <c r="AV37" s="84"/>
      <c r="AW37" s="85"/>
      <c r="AX37" s="86"/>
    </row>
    <row r="38" spans="1:50" ht="15.75" x14ac:dyDescent="0.25">
      <c r="A38" s="32"/>
      <c r="B38" s="13"/>
      <c r="C38" s="13"/>
      <c r="D38" s="13"/>
      <c r="E38" s="16"/>
      <c r="F38" s="15"/>
      <c r="G38" s="83" t="s">
        <v>93</v>
      </c>
      <c r="H38" s="82">
        <v>2021</v>
      </c>
      <c r="I38" s="17"/>
      <c r="J38" s="83" t="s">
        <v>93</v>
      </c>
      <c r="K38" s="82">
        <v>2021</v>
      </c>
      <c r="L38" s="112"/>
      <c r="M38" s="111"/>
      <c r="N38" s="111"/>
      <c r="O38" s="18"/>
      <c r="P38" s="18"/>
      <c r="Q38" s="111"/>
      <c r="R38" s="111"/>
      <c r="S38" s="18"/>
      <c r="T38" s="111"/>
      <c r="U38" s="111"/>
      <c r="V38" s="111"/>
      <c r="W38" s="18"/>
      <c r="X38" s="18"/>
      <c r="Y38" s="111"/>
      <c r="Z38" s="111"/>
      <c r="AA38" s="111"/>
      <c r="AB38" s="111"/>
      <c r="AC38" s="111"/>
      <c r="AD38" s="18"/>
      <c r="AE38" s="18"/>
      <c r="AF38" s="111"/>
      <c r="AG38" s="111"/>
      <c r="AH38" s="111"/>
      <c r="AI38" s="111"/>
      <c r="AJ38" s="111"/>
      <c r="AK38" s="18"/>
      <c r="AL38" s="18"/>
      <c r="AM38" s="111"/>
      <c r="AN38" s="111"/>
      <c r="AO38" s="111"/>
      <c r="AP38" s="120"/>
      <c r="AR38" s="84">
        <f>IF(A38&lt;&gt;"Estudiante",IF(NOT(ISBLANK(I38)),VLOOKUP(I38,Datosbasicos!$AL$2:$AN$32,3,FALSE),0),0)</f>
        <v>0</v>
      </c>
      <c r="AS38" s="84">
        <f>IF(A38&lt;&gt;"Estudiante",IF(NOT(ISBLANK(I38)),VLOOKUP(I38,Datosbasicos!$AL$2:$AN$32,3,FALSE),0),0)</f>
        <v>0</v>
      </c>
      <c r="AT38" s="84">
        <f t="shared" si="5"/>
        <v>0</v>
      </c>
      <c r="AU38" s="84">
        <f t="shared" si="6"/>
        <v>0</v>
      </c>
      <c r="AV38" s="84">
        <f t="shared" si="7"/>
        <v>0</v>
      </c>
      <c r="AW38" s="85">
        <f t="shared" si="8"/>
        <v>0</v>
      </c>
      <c r="AX38" s="86">
        <f t="shared" si="9"/>
        <v>0</v>
      </c>
    </row>
    <row r="39" spans="1:50" ht="15.75" x14ac:dyDescent="0.25">
      <c r="A39" s="32"/>
      <c r="B39" s="13"/>
      <c r="C39" s="13"/>
      <c r="D39" s="13"/>
      <c r="E39" s="16"/>
      <c r="F39" s="15"/>
      <c r="G39" s="83" t="s">
        <v>93</v>
      </c>
      <c r="H39" s="82">
        <v>2021</v>
      </c>
      <c r="I39" s="17"/>
      <c r="J39" s="83" t="s">
        <v>93</v>
      </c>
      <c r="K39" s="82">
        <v>2021</v>
      </c>
      <c r="L39" s="112"/>
      <c r="M39" s="111"/>
      <c r="N39" s="111"/>
      <c r="O39" s="18"/>
      <c r="P39" s="18"/>
      <c r="Q39" s="111"/>
      <c r="R39" s="111"/>
      <c r="S39" s="18"/>
      <c r="T39" s="111"/>
      <c r="U39" s="111"/>
      <c r="V39" s="111"/>
      <c r="W39" s="18"/>
      <c r="X39" s="18"/>
      <c r="Y39" s="111"/>
      <c r="Z39" s="111"/>
      <c r="AA39" s="111"/>
      <c r="AB39" s="111"/>
      <c r="AC39" s="111"/>
      <c r="AD39" s="18"/>
      <c r="AE39" s="18"/>
      <c r="AF39" s="111"/>
      <c r="AG39" s="111"/>
      <c r="AH39" s="111"/>
      <c r="AI39" s="111"/>
      <c r="AJ39" s="111"/>
      <c r="AK39" s="18"/>
      <c r="AL39" s="18"/>
      <c r="AM39" s="111"/>
      <c r="AN39" s="111"/>
      <c r="AO39" s="111"/>
      <c r="AP39" s="120"/>
      <c r="AR39" s="84">
        <f>IF(A39&lt;&gt;"Estudiante",IF(NOT(ISBLANK(I39)),VLOOKUP(I39,Datosbasicos!$AL$2:$AN$32,3,FALSE),0),0)</f>
        <v>0</v>
      </c>
      <c r="AS39" s="84">
        <f>IF(A39&lt;&gt;"Estudiante",IF(NOT(ISBLANK(I39)),VLOOKUP(I39,Datosbasicos!$AL$2:$AN$32,3,FALSE),0),0)</f>
        <v>0</v>
      </c>
      <c r="AT39" s="84">
        <f t="shared" si="5"/>
        <v>0</v>
      </c>
      <c r="AU39" s="84">
        <f t="shared" si="6"/>
        <v>0</v>
      </c>
      <c r="AV39" s="84">
        <f t="shared" si="7"/>
        <v>0</v>
      </c>
      <c r="AW39" s="85">
        <f t="shared" si="8"/>
        <v>0</v>
      </c>
      <c r="AX39" s="86">
        <f t="shared" si="9"/>
        <v>0</v>
      </c>
    </row>
    <row r="40" spans="1:50" ht="16.5" thickBot="1" x14ac:dyDescent="0.3">
      <c r="A40" s="32"/>
      <c r="B40" s="13"/>
      <c r="C40" s="13"/>
      <c r="D40" s="13"/>
      <c r="E40" s="16"/>
      <c r="F40" s="15"/>
      <c r="G40" s="83" t="s">
        <v>93</v>
      </c>
      <c r="H40" s="82">
        <v>2021</v>
      </c>
      <c r="I40" s="17"/>
      <c r="J40" s="83" t="s">
        <v>93</v>
      </c>
      <c r="K40" s="82">
        <v>2021</v>
      </c>
      <c r="L40" s="112"/>
      <c r="M40" s="111"/>
      <c r="N40" s="111"/>
      <c r="O40" s="18"/>
      <c r="P40" s="18"/>
      <c r="Q40" s="111"/>
      <c r="R40" s="111"/>
      <c r="S40" s="18"/>
      <c r="T40" s="111"/>
      <c r="U40" s="111"/>
      <c r="V40" s="111"/>
      <c r="W40" s="18"/>
      <c r="X40" s="18"/>
      <c r="Y40" s="111"/>
      <c r="Z40" s="111"/>
      <c r="AA40" s="111"/>
      <c r="AB40" s="111"/>
      <c r="AC40" s="111"/>
      <c r="AD40" s="18"/>
      <c r="AE40" s="18"/>
      <c r="AF40" s="111"/>
      <c r="AG40" s="111"/>
      <c r="AH40" s="111"/>
      <c r="AI40" s="111"/>
      <c r="AJ40" s="111"/>
      <c r="AK40" s="18"/>
      <c r="AL40" s="18"/>
      <c r="AM40" s="111"/>
      <c r="AN40" s="111"/>
      <c r="AO40" s="111"/>
      <c r="AP40" s="120"/>
      <c r="AR40" s="84">
        <f>IF(A40&lt;&gt;"Estudiante",IF(NOT(ISBLANK(I40)),VLOOKUP(I40,Datosbasicos!$AL$2:$AN$32,3,FALSE),0),0)</f>
        <v>0</v>
      </c>
      <c r="AS40" s="84">
        <f>IF(A40&lt;&gt;"Estudiante",IF(NOT(ISBLANK(I40)),VLOOKUP(I40,Datosbasicos!$AL$2:$AN$32,3,FALSE),0),0)</f>
        <v>0</v>
      </c>
      <c r="AT40" s="84">
        <f t="shared" si="5"/>
        <v>0</v>
      </c>
      <c r="AU40" s="84">
        <f t="shared" si="6"/>
        <v>0</v>
      </c>
      <c r="AV40" s="84">
        <f t="shared" si="7"/>
        <v>0</v>
      </c>
      <c r="AW40" s="85">
        <f t="shared" si="8"/>
        <v>0</v>
      </c>
      <c r="AX40" s="86">
        <f t="shared" si="9"/>
        <v>0</v>
      </c>
    </row>
    <row r="41" spans="1:50" ht="17.25" customHeight="1" thickTop="1" thickBot="1" x14ac:dyDescent="0.3">
      <c r="A41" s="181" t="s">
        <v>114</v>
      </c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87"/>
      <c r="AO41" s="87"/>
      <c r="AP41" s="87"/>
      <c r="AR41" s="88">
        <f t="shared" ref="AR41:AX41" si="10">SUM(AR8:AR40)</f>
        <v>0</v>
      </c>
      <c r="AS41" s="89">
        <f t="shared" si="10"/>
        <v>0</v>
      </c>
      <c r="AT41" s="89">
        <f t="shared" si="10"/>
        <v>0</v>
      </c>
      <c r="AU41" s="89">
        <f t="shared" si="10"/>
        <v>0</v>
      </c>
      <c r="AV41" s="89">
        <f t="shared" si="10"/>
        <v>0</v>
      </c>
      <c r="AW41" s="90">
        <f t="shared" si="10"/>
        <v>0</v>
      </c>
      <c r="AX41" s="91">
        <f t="shared" si="10"/>
        <v>0</v>
      </c>
    </row>
    <row r="42" spans="1:50" ht="26.25" customHeight="1" thickTop="1" x14ac:dyDescent="0.25">
      <c r="A42" s="182"/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87"/>
      <c r="AO42" s="87"/>
      <c r="AP42" s="87"/>
      <c r="AR42" s="92"/>
    </row>
    <row r="43" spans="1:50" ht="15.75" customHeight="1" x14ac:dyDescent="0.25">
      <c r="A43" s="182"/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93"/>
      <c r="AO43" s="93"/>
      <c r="AP43" s="93"/>
      <c r="AQ43" s="92"/>
      <c r="AR43" s="92"/>
    </row>
    <row r="44" spans="1:50" ht="15.75" customHeight="1" x14ac:dyDescent="0.25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93"/>
      <c r="AO44" s="93"/>
      <c r="AP44" s="93"/>
      <c r="AQ44" s="92"/>
      <c r="AR44" s="92"/>
    </row>
    <row r="45" spans="1:50" x14ac:dyDescent="0.25">
      <c r="A45" s="94" t="s">
        <v>101</v>
      </c>
      <c r="B45" s="95"/>
      <c r="C45" s="95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3"/>
      <c r="AO45" s="93"/>
      <c r="AP45" s="93"/>
      <c r="AQ45" s="92"/>
    </row>
    <row r="47" spans="1:50" x14ac:dyDescent="0.25"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U47" s="76"/>
    </row>
    <row r="48" spans="1:50" x14ac:dyDescent="0.25"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U48" s="76"/>
    </row>
    <row r="49" spans="1:23" x14ac:dyDescent="0.25">
      <c r="A49" s="74" t="s">
        <v>102</v>
      </c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U49" s="76"/>
    </row>
    <row r="50" spans="1:23" x14ac:dyDescent="0.25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</row>
    <row r="51" spans="1:23" x14ac:dyDescent="0.25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</row>
    <row r="52" spans="1:23" x14ac:dyDescent="0.25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</row>
  </sheetData>
  <sheetProtection sheet="1" objects="1" scenarios="1"/>
  <mergeCells count="24">
    <mergeCell ref="L1:AM1"/>
    <mergeCell ref="B6:B7"/>
    <mergeCell ref="C6:C7"/>
    <mergeCell ref="D6:D7"/>
    <mergeCell ref="E6:E7"/>
    <mergeCell ref="F6:K6"/>
    <mergeCell ref="L5:AP5"/>
    <mergeCell ref="A41:AM43"/>
    <mergeCell ref="AX6:AX7"/>
    <mergeCell ref="F7:H7"/>
    <mergeCell ref="I7:K7"/>
    <mergeCell ref="AR6:AR7"/>
    <mergeCell ref="AS6:AS7"/>
    <mergeCell ref="AT6:AT7"/>
    <mergeCell ref="AU6:AU7"/>
    <mergeCell ref="AV6:AV7"/>
    <mergeCell ref="AW6:AW7"/>
    <mergeCell ref="A2:A4"/>
    <mergeCell ref="B2:Z2"/>
    <mergeCell ref="AA2:AP2"/>
    <mergeCell ref="B3:Z3"/>
    <mergeCell ref="AA3:AP3"/>
    <mergeCell ref="B4:Z4"/>
    <mergeCell ref="AA4:AP4"/>
  </mergeCells>
  <dataValidations count="3">
    <dataValidation type="list" allowBlank="1" showInputMessage="1" showErrorMessage="1" sqref="B8:B40">
      <formula1>programas</formula1>
    </dataValidation>
    <dataValidation type="list" allowBlank="1" showInputMessage="1" showErrorMessage="1" sqref="C8:C40">
      <formula1>acti</formula1>
    </dataValidation>
    <dataValidation type="list" allowBlank="1" showInputMessage="1" showErrorMessage="1" sqref="A8:A40">
      <formula1>hospi</formula1>
    </dataValidation>
  </dataValidations>
  <pageMargins left="0.7" right="0.7" top="0.75" bottom="0.75" header="0.3" footer="0.3"/>
  <pageSetup scale="61" orientation="landscape" r:id="rId1"/>
  <ignoredErrors>
    <ignoredError sqref="AT8" formulaRange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Datosbasicos!$A$2:$A$3</xm:f>
          </x14:formula1>
          <xm:sqref>A8:A40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AN52"/>
  <sheetViews>
    <sheetView workbookViewId="0">
      <pane ySplit="1" topLeftCell="A26" activePane="bottomLeft" state="frozen"/>
      <selection pane="bottomLeft" activeCell="B35" sqref="B35"/>
    </sheetView>
  </sheetViews>
  <sheetFormatPr baseColWidth="10" defaultRowHeight="15" x14ac:dyDescent="0.25"/>
  <cols>
    <col min="1" max="1" width="20.5703125" customWidth="1"/>
    <col min="2" max="2" width="48" bestFit="1" customWidth="1"/>
    <col min="3" max="3" width="19.28515625" customWidth="1"/>
    <col min="4" max="4" width="5" bestFit="1" customWidth="1"/>
    <col min="5" max="5" width="5.85546875" customWidth="1"/>
    <col min="6" max="7" width="3" bestFit="1" customWidth="1"/>
    <col min="8" max="8" width="4.28515625" bestFit="1" customWidth="1"/>
    <col min="9" max="9" width="2.28515625" bestFit="1" customWidth="1"/>
    <col min="10" max="10" width="3" bestFit="1" customWidth="1"/>
    <col min="11" max="11" width="4.42578125" bestFit="1" customWidth="1"/>
    <col min="12" max="12" width="2.28515625" bestFit="1" customWidth="1"/>
    <col min="13" max="13" width="3" bestFit="1" customWidth="1"/>
    <col min="14" max="14" width="4.5703125" bestFit="1" customWidth="1"/>
    <col min="15" max="15" width="2.28515625" bestFit="1" customWidth="1"/>
    <col min="16" max="16" width="3.7109375" customWidth="1"/>
    <col min="17" max="17" width="4.42578125" customWidth="1"/>
    <col min="18" max="18" width="2.28515625" bestFit="1" customWidth="1"/>
    <col min="19" max="20" width="3" bestFit="1" customWidth="1"/>
    <col min="21" max="21" width="2.28515625" bestFit="1" customWidth="1"/>
    <col min="22" max="22" width="3.7109375" customWidth="1"/>
    <col min="23" max="23" width="3" bestFit="1" customWidth="1"/>
    <col min="24" max="24" width="2.28515625" bestFit="1" customWidth="1"/>
    <col min="25" max="26" width="3" bestFit="1" customWidth="1"/>
    <col min="27" max="27" width="2.28515625" bestFit="1" customWidth="1"/>
    <col min="28" max="29" width="3" bestFit="1" customWidth="1"/>
    <col min="30" max="30" width="3.7109375" customWidth="1"/>
    <col min="31" max="32" width="3" bestFit="1" customWidth="1"/>
    <col min="33" max="33" width="2.28515625" bestFit="1" customWidth="1"/>
    <col min="34" max="34" width="4.140625" customWidth="1"/>
    <col min="35" max="35" width="3" bestFit="1" customWidth="1"/>
    <col min="36" max="36" width="4" customWidth="1"/>
    <col min="37" max="37" width="4.7109375" customWidth="1"/>
    <col min="38" max="38" width="3" bestFit="1" customWidth="1"/>
    <col min="39" max="39" width="2.28515625" bestFit="1" customWidth="1"/>
    <col min="40" max="40" width="3" bestFit="1" customWidth="1"/>
  </cols>
  <sheetData>
    <row r="1" spans="1:40" s="12" customFormat="1" x14ac:dyDescent="0.25">
      <c r="A1" s="12" t="s">
        <v>20</v>
      </c>
      <c r="B1" s="12" t="s">
        <v>27</v>
      </c>
      <c r="C1" s="12" t="s">
        <v>19</v>
      </c>
      <c r="D1" s="12" t="s">
        <v>80</v>
      </c>
      <c r="E1" s="54" t="s">
        <v>11</v>
      </c>
      <c r="F1" s="54"/>
      <c r="G1" s="54"/>
      <c r="H1" s="55" t="s">
        <v>83</v>
      </c>
      <c r="I1" s="56"/>
      <c r="J1" s="57"/>
      <c r="K1" s="252" t="s">
        <v>84</v>
      </c>
      <c r="L1" s="253"/>
      <c r="M1" s="254"/>
      <c r="N1" s="252" t="s">
        <v>85</v>
      </c>
      <c r="O1" s="253"/>
      <c r="P1" s="254"/>
      <c r="Q1" s="252" t="s">
        <v>94</v>
      </c>
      <c r="R1" s="253"/>
      <c r="S1" s="254"/>
      <c r="T1" s="252" t="s">
        <v>87</v>
      </c>
      <c r="U1" s="253"/>
      <c r="V1" s="254"/>
      <c r="W1" s="252" t="s">
        <v>88</v>
      </c>
      <c r="X1" s="255"/>
      <c r="Y1" s="254"/>
      <c r="Z1" s="252" t="s">
        <v>95</v>
      </c>
      <c r="AA1" s="255"/>
      <c r="AB1" s="254"/>
      <c r="AC1" s="252" t="s">
        <v>96</v>
      </c>
      <c r="AD1" s="253"/>
      <c r="AE1" s="254"/>
      <c r="AF1" s="252" t="s">
        <v>97</v>
      </c>
      <c r="AG1" s="253"/>
      <c r="AH1" s="254"/>
      <c r="AI1" s="252" t="s">
        <v>98</v>
      </c>
      <c r="AJ1" s="253"/>
      <c r="AK1" s="254"/>
      <c r="AL1" s="252" t="s">
        <v>99</v>
      </c>
      <c r="AM1" s="253"/>
      <c r="AN1" s="254"/>
    </row>
    <row r="2" spans="1:40" x14ac:dyDescent="0.25">
      <c r="A2" t="s">
        <v>33</v>
      </c>
      <c r="B2" t="s">
        <v>42</v>
      </c>
      <c r="C2" t="s">
        <v>28</v>
      </c>
      <c r="D2">
        <v>2014</v>
      </c>
      <c r="E2" s="25">
        <v>1</v>
      </c>
      <c r="F2" s="1" t="s">
        <v>81</v>
      </c>
      <c r="G2">
        <f>COUNTIF($F$2:F2,"H")</f>
        <v>0</v>
      </c>
      <c r="H2" s="40">
        <v>1</v>
      </c>
      <c r="I2" s="41" t="s">
        <v>82</v>
      </c>
      <c r="J2" s="42">
        <f>COUNTIF($I$2:I2,"H")</f>
        <v>1</v>
      </c>
      <c r="K2" s="40">
        <v>1</v>
      </c>
      <c r="L2" s="41" t="s">
        <v>82</v>
      </c>
      <c r="M2" s="42">
        <f>COUNTIF(L$2:$L2,"H")</f>
        <v>1</v>
      </c>
      <c r="N2" s="40">
        <v>1</v>
      </c>
      <c r="O2" s="41" t="s">
        <v>82</v>
      </c>
      <c r="P2" s="42">
        <f>COUNTIF($O$2:O2,"H")</f>
        <v>1</v>
      </c>
      <c r="Q2" s="25">
        <v>1</v>
      </c>
      <c r="R2" s="41" t="s">
        <v>81</v>
      </c>
      <c r="S2" s="42">
        <f>COUNTIF($R$2:R2,"H")</f>
        <v>0</v>
      </c>
      <c r="T2" s="25">
        <v>1</v>
      </c>
      <c r="U2" s="41" t="s">
        <v>81</v>
      </c>
      <c r="V2" s="42">
        <f>COUNTIF($U$2:U2,"H")</f>
        <v>0</v>
      </c>
      <c r="W2" s="6">
        <v>1</v>
      </c>
      <c r="X2" t="s">
        <v>81</v>
      </c>
      <c r="Y2" s="42">
        <f>COUNTIF($X$2:X2,"H")</f>
        <v>0</v>
      </c>
      <c r="Z2" s="38">
        <v>1</v>
      </c>
      <c r="AA2" t="s">
        <v>82</v>
      </c>
      <c r="AB2" s="42">
        <f>COUNTIF($AA$2:AA2,"H")</f>
        <v>1</v>
      </c>
      <c r="AC2" s="6">
        <v>1</v>
      </c>
      <c r="AD2" t="s">
        <v>81</v>
      </c>
      <c r="AE2" s="42">
        <f>COUNTIF(AD$2:$AD2,"H")</f>
        <v>0</v>
      </c>
      <c r="AF2" s="40">
        <v>1</v>
      </c>
      <c r="AG2" s="41" t="s">
        <v>82</v>
      </c>
      <c r="AH2" s="42">
        <f>COUNTIF(AG$2:$AG2,"H")</f>
        <v>1</v>
      </c>
      <c r="AI2" s="40">
        <v>1</v>
      </c>
      <c r="AJ2" s="41" t="s">
        <v>82</v>
      </c>
      <c r="AK2" s="42">
        <f>COUNTIF(AJ$2:$AJ2,"H")</f>
        <v>1</v>
      </c>
      <c r="AL2" s="25">
        <v>1</v>
      </c>
      <c r="AM2" s="41" t="s">
        <v>81</v>
      </c>
      <c r="AN2" s="42">
        <f>COUNTIF(AM$2:$AM2,"H")</f>
        <v>0</v>
      </c>
    </row>
    <row r="3" spans="1:40" x14ac:dyDescent="0.25">
      <c r="A3" t="s">
        <v>32</v>
      </c>
      <c r="B3" t="s">
        <v>43</v>
      </c>
      <c r="C3" t="s">
        <v>29</v>
      </c>
      <c r="E3" s="10">
        <v>2</v>
      </c>
      <c r="F3" t="s">
        <v>82</v>
      </c>
      <c r="G3" s="1">
        <f>COUNTIF($F$2:F3,"H")</f>
        <v>1</v>
      </c>
      <c r="H3" s="25">
        <v>2</v>
      </c>
      <c r="I3" s="41" t="s">
        <v>81</v>
      </c>
      <c r="J3" s="42">
        <f>COUNTIF($I$2:I3,"H")</f>
        <v>1</v>
      </c>
      <c r="K3" s="25">
        <v>2</v>
      </c>
      <c r="L3" s="41" t="s">
        <v>81</v>
      </c>
      <c r="M3" s="42">
        <f>COUNTIF(L$2:$L3,"H")</f>
        <v>1</v>
      </c>
      <c r="N3" s="40">
        <v>2</v>
      </c>
      <c r="O3" s="41" t="s">
        <v>82</v>
      </c>
      <c r="P3" s="42">
        <f>COUNTIF($O$2:O3,"H")</f>
        <v>2</v>
      </c>
      <c r="Q3" s="40">
        <v>2</v>
      </c>
      <c r="R3" s="41" t="s">
        <v>82</v>
      </c>
      <c r="S3" s="42">
        <f>COUNTIF($R$2:R3,"H")</f>
        <v>1</v>
      </c>
      <c r="T3" s="25">
        <v>2</v>
      </c>
      <c r="U3" s="41" t="s">
        <v>81</v>
      </c>
      <c r="V3" s="42">
        <f>COUNTIF($U$2:U3,"H")</f>
        <v>0</v>
      </c>
      <c r="W3" s="38">
        <v>2</v>
      </c>
      <c r="X3" s="1" t="s">
        <v>82</v>
      </c>
      <c r="Y3" s="42">
        <f>COUNTIF($X$2:X3,"H")</f>
        <v>1</v>
      </c>
      <c r="Z3" s="38">
        <v>2</v>
      </c>
      <c r="AA3" s="1" t="s">
        <v>82</v>
      </c>
      <c r="AB3" s="42">
        <f>COUNTIF($AA$2:AA3,"H")</f>
        <v>2</v>
      </c>
      <c r="AC3" s="46">
        <v>2</v>
      </c>
      <c r="AD3" s="1" t="s">
        <v>82</v>
      </c>
      <c r="AE3" s="42">
        <f>COUNTIF(AD$2:$AD3,"H")</f>
        <v>1</v>
      </c>
      <c r="AF3" s="40">
        <v>2</v>
      </c>
      <c r="AG3" s="41" t="s">
        <v>82</v>
      </c>
      <c r="AH3" s="42">
        <f>COUNTIF(AG$2:$AG3,"H")</f>
        <v>2</v>
      </c>
      <c r="AI3" s="25">
        <v>2</v>
      </c>
      <c r="AJ3" s="41" t="s">
        <v>81</v>
      </c>
      <c r="AK3" s="42">
        <f>COUNTIF(AJ$2:$AJ3,"H")</f>
        <v>1</v>
      </c>
      <c r="AL3" s="40">
        <v>2</v>
      </c>
      <c r="AM3" s="41" t="s">
        <v>82</v>
      </c>
      <c r="AN3" s="42">
        <f>COUNTIF(AM$2:$AM3,"H")</f>
        <v>1</v>
      </c>
    </row>
    <row r="4" spans="1:40" x14ac:dyDescent="0.25">
      <c r="B4" t="s">
        <v>24</v>
      </c>
      <c r="C4" t="s">
        <v>79</v>
      </c>
      <c r="E4" s="10">
        <v>3</v>
      </c>
      <c r="F4" t="s">
        <v>82</v>
      </c>
      <c r="G4" s="1">
        <f>COUNTIF($F$2:F4,"H")</f>
        <v>2</v>
      </c>
      <c r="H4" s="25">
        <v>3</v>
      </c>
      <c r="I4" s="41" t="s">
        <v>81</v>
      </c>
      <c r="J4" s="42">
        <f>COUNTIF($I$2:I4,"H")</f>
        <v>1</v>
      </c>
      <c r="K4" s="25">
        <v>3</v>
      </c>
      <c r="L4" s="41" t="s">
        <v>81</v>
      </c>
      <c r="M4" s="42">
        <f>COUNTIF(L$2:$L4,"H")</f>
        <v>1</v>
      </c>
      <c r="N4" s="40">
        <v>3</v>
      </c>
      <c r="O4" s="41" t="s">
        <v>82</v>
      </c>
      <c r="P4" s="42">
        <f>COUNTIF($O$2:O4,"H")</f>
        <v>3</v>
      </c>
      <c r="Q4" s="40">
        <v>3</v>
      </c>
      <c r="R4" s="41" t="s">
        <v>81</v>
      </c>
      <c r="S4" s="42">
        <f>COUNTIF($R$2:R4,"H")</f>
        <v>1</v>
      </c>
      <c r="T4" s="25">
        <v>3</v>
      </c>
      <c r="U4" s="41" t="s">
        <v>81</v>
      </c>
      <c r="V4" s="42">
        <f>COUNTIF($U$2:U4,"H")</f>
        <v>0</v>
      </c>
      <c r="W4" s="38">
        <v>3</v>
      </c>
      <c r="X4" s="1" t="s">
        <v>82</v>
      </c>
      <c r="Y4" s="42">
        <f>COUNTIF($X$2:X4,"H")</f>
        <v>2</v>
      </c>
      <c r="Z4" s="6">
        <v>3</v>
      </c>
      <c r="AA4" s="1" t="s">
        <v>81</v>
      </c>
      <c r="AB4" s="42">
        <f>COUNTIF($AA$2:AA4,"H")</f>
        <v>2</v>
      </c>
      <c r="AC4" s="46">
        <v>3</v>
      </c>
      <c r="AD4" s="1" t="s">
        <v>82</v>
      </c>
      <c r="AE4" s="42">
        <f>COUNTIF(AD$2:$AD4,"H")</f>
        <v>2</v>
      </c>
      <c r="AF4" s="40">
        <v>3</v>
      </c>
      <c r="AG4" s="41" t="s">
        <v>82</v>
      </c>
      <c r="AH4" s="42">
        <f>COUNTIF(AG$2:$AG4,"H")</f>
        <v>3</v>
      </c>
      <c r="AI4" s="25">
        <v>3</v>
      </c>
      <c r="AJ4" s="41" t="s">
        <v>81</v>
      </c>
      <c r="AK4" s="42">
        <f>COUNTIF(AJ$2:$AJ4,"H")</f>
        <v>1</v>
      </c>
      <c r="AL4" s="40">
        <v>3</v>
      </c>
      <c r="AM4" s="41" t="s">
        <v>82</v>
      </c>
      <c r="AN4" s="42">
        <f>COUNTIF(AM$2:$AM4,"H")</f>
        <v>2</v>
      </c>
    </row>
    <row r="5" spans="1:40" x14ac:dyDescent="0.25">
      <c r="B5" t="s">
        <v>44</v>
      </c>
      <c r="E5" s="10">
        <v>4</v>
      </c>
      <c r="F5" t="s">
        <v>82</v>
      </c>
      <c r="G5" s="1">
        <f>COUNTIF($F$2:F5,"H")</f>
        <v>3</v>
      </c>
      <c r="H5" s="40">
        <v>4</v>
      </c>
      <c r="I5" s="41" t="s">
        <v>82</v>
      </c>
      <c r="J5" s="42">
        <f>COUNTIF($I$2:I5,"H")</f>
        <v>2</v>
      </c>
      <c r="K5" s="40">
        <v>4</v>
      </c>
      <c r="L5" s="33" t="s">
        <v>82</v>
      </c>
      <c r="M5" s="42">
        <f>COUNTIF(L$2:$L5,"H")</f>
        <v>2</v>
      </c>
      <c r="N5" s="40">
        <v>4</v>
      </c>
      <c r="O5" s="41" t="s">
        <v>82</v>
      </c>
      <c r="P5" s="42">
        <f>COUNTIF($O$2:O5,"H")</f>
        <v>4</v>
      </c>
      <c r="Q5" s="25">
        <v>4</v>
      </c>
      <c r="R5" s="41" t="s">
        <v>81</v>
      </c>
      <c r="S5" s="42">
        <f>COUNTIF($R$2:R5,"H")</f>
        <v>1</v>
      </c>
      <c r="T5" s="40">
        <v>4</v>
      </c>
      <c r="U5" s="41" t="s">
        <v>82</v>
      </c>
      <c r="V5" s="42">
        <f>COUNTIF($U$2:U5,"H")</f>
        <v>1</v>
      </c>
      <c r="W5" s="38">
        <v>4</v>
      </c>
      <c r="X5" s="1" t="s">
        <v>82</v>
      </c>
      <c r="Y5" s="42">
        <f>COUNTIF($X$2:X5,"H")</f>
        <v>3</v>
      </c>
      <c r="Z5" s="6">
        <v>4</v>
      </c>
      <c r="AA5" s="1" t="s">
        <v>81</v>
      </c>
      <c r="AB5" s="42">
        <f>COUNTIF($AA$2:AA5,"H")</f>
        <v>2</v>
      </c>
      <c r="AC5" s="46">
        <v>4</v>
      </c>
      <c r="AD5" s="1" t="s">
        <v>82</v>
      </c>
      <c r="AE5" s="42">
        <f>COUNTIF(AD$2:$AD5,"H")</f>
        <v>3</v>
      </c>
      <c r="AF5" s="40">
        <v>4</v>
      </c>
      <c r="AG5" s="41" t="s">
        <v>82</v>
      </c>
      <c r="AH5" s="42">
        <f>COUNTIF(AG$2:$AG5,"H")</f>
        <v>4</v>
      </c>
      <c r="AI5" s="25">
        <v>4</v>
      </c>
      <c r="AJ5" s="41" t="s">
        <v>81</v>
      </c>
      <c r="AK5" s="42">
        <f>COUNTIF(AJ$2:$AJ5,"H")</f>
        <v>1</v>
      </c>
      <c r="AL5" s="40">
        <v>4</v>
      </c>
      <c r="AM5" s="41" t="s">
        <v>82</v>
      </c>
      <c r="AN5" s="42">
        <f>COUNTIF(AM$2:$AM5,"H")</f>
        <v>3</v>
      </c>
    </row>
    <row r="6" spans="1:40" x14ac:dyDescent="0.25">
      <c r="B6" t="s">
        <v>45</v>
      </c>
      <c r="E6" s="6">
        <v>5</v>
      </c>
      <c r="F6" t="s">
        <v>81</v>
      </c>
      <c r="G6" s="1">
        <f>COUNTIF($F$2:F6,"H")</f>
        <v>3</v>
      </c>
      <c r="H6" s="40">
        <v>5</v>
      </c>
      <c r="I6" s="41" t="s">
        <v>82</v>
      </c>
      <c r="J6" s="42">
        <f>COUNTIF($I$2:I6,"H")</f>
        <v>3</v>
      </c>
      <c r="K6" s="40">
        <v>5</v>
      </c>
      <c r="L6" s="33" t="s">
        <v>82</v>
      </c>
      <c r="M6" s="42">
        <f>COUNTIF(L$2:$L6,"H")</f>
        <v>3</v>
      </c>
      <c r="N6" s="40">
        <v>5</v>
      </c>
      <c r="O6" s="41" t="s">
        <v>81</v>
      </c>
      <c r="P6" s="42">
        <f>COUNTIF($O$2:O6,"H")</f>
        <v>4</v>
      </c>
      <c r="Q6" s="25">
        <v>5</v>
      </c>
      <c r="R6" s="41" t="s">
        <v>82</v>
      </c>
      <c r="S6" s="42">
        <f>COUNTIF($R$2:R6,"H")</f>
        <v>2</v>
      </c>
      <c r="T6" s="40">
        <v>5</v>
      </c>
      <c r="U6" s="41" t="s">
        <v>82</v>
      </c>
      <c r="V6" s="42">
        <f>COUNTIF($U$2:U6,"H")</f>
        <v>2</v>
      </c>
      <c r="W6" s="38">
        <v>5</v>
      </c>
      <c r="X6" s="1" t="s">
        <v>82</v>
      </c>
      <c r="Y6" s="42">
        <f>COUNTIF($X$2:X6,"H")</f>
        <v>4</v>
      </c>
      <c r="Z6" s="38">
        <v>5</v>
      </c>
      <c r="AA6" s="1" t="s">
        <v>82</v>
      </c>
      <c r="AB6" s="42">
        <f>COUNTIF($AA$2:AA6,"H")</f>
        <v>3</v>
      </c>
      <c r="AC6" s="46">
        <v>5</v>
      </c>
      <c r="AD6" s="1" t="s">
        <v>82</v>
      </c>
      <c r="AE6" s="42">
        <f>COUNTIF(AD$2:$AD6,"H")</f>
        <v>4</v>
      </c>
      <c r="AF6" s="25">
        <v>5</v>
      </c>
      <c r="AG6" s="41" t="s">
        <v>81</v>
      </c>
      <c r="AH6" s="42">
        <f>COUNTIF(AG$2:$AG6,"H")</f>
        <v>4</v>
      </c>
      <c r="AI6" s="40">
        <v>5</v>
      </c>
      <c r="AJ6" s="41" t="s">
        <v>82</v>
      </c>
      <c r="AK6" s="42">
        <f>COUNTIF(AJ$2:$AJ6,"H")</f>
        <v>2</v>
      </c>
      <c r="AL6" s="40">
        <v>5</v>
      </c>
      <c r="AM6" s="41" t="s">
        <v>82</v>
      </c>
      <c r="AN6" s="42">
        <f>COUNTIF(AM$2:$AM6,"H")</f>
        <v>4</v>
      </c>
    </row>
    <row r="7" spans="1:40" x14ac:dyDescent="0.25">
      <c r="B7" t="s">
        <v>46</v>
      </c>
      <c r="E7" s="6">
        <v>6</v>
      </c>
      <c r="F7" t="s">
        <v>81</v>
      </c>
      <c r="G7" s="1">
        <f>COUNTIF($F$2:F7,"H")</f>
        <v>3</v>
      </c>
      <c r="H7" s="40">
        <v>6</v>
      </c>
      <c r="I7" s="41" t="s">
        <v>82</v>
      </c>
      <c r="J7" s="42">
        <f>COUNTIF($I$2:I7,"H")</f>
        <v>4</v>
      </c>
      <c r="K7" s="40">
        <v>6</v>
      </c>
      <c r="L7" s="33" t="s">
        <v>82</v>
      </c>
      <c r="M7" s="42">
        <f>COUNTIF(L$2:$L7,"H")</f>
        <v>4</v>
      </c>
      <c r="N7" s="25">
        <v>6</v>
      </c>
      <c r="O7" s="41" t="s">
        <v>81</v>
      </c>
      <c r="P7" s="42">
        <f>COUNTIF($O$2:O7,"H")</f>
        <v>4</v>
      </c>
      <c r="Q7" s="40">
        <v>6</v>
      </c>
      <c r="R7" s="41" t="s">
        <v>82</v>
      </c>
      <c r="S7" s="42">
        <f>COUNTIF($R$2:R7,"H")</f>
        <v>3</v>
      </c>
      <c r="T7" s="40">
        <v>6</v>
      </c>
      <c r="U7" s="41" t="s">
        <v>82</v>
      </c>
      <c r="V7" s="42">
        <f>COUNTIF($U$2:U7,"H")</f>
        <v>3</v>
      </c>
      <c r="W7" s="6">
        <v>6</v>
      </c>
      <c r="X7" s="1" t="s">
        <v>81</v>
      </c>
      <c r="Y7" s="42">
        <f>COUNTIF($X$2:X7,"H")</f>
        <v>4</v>
      </c>
      <c r="Z7" s="38">
        <v>6</v>
      </c>
      <c r="AA7" s="1" t="s">
        <v>82</v>
      </c>
      <c r="AB7" s="42">
        <f>COUNTIF($AA$2:AA7,"H")</f>
        <v>4</v>
      </c>
      <c r="AC7" s="46">
        <v>6</v>
      </c>
      <c r="AD7" s="1" t="s">
        <v>82</v>
      </c>
      <c r="AE7" s="42">
        <f>COUNTIF(AD$2:$AD7,"H")</f>
        <v>5</v>
      </c>
      <c r="AF7" s="25">
        <v>6</v>
      </c>
      <c r="AG7" s="41" t="s">
        <v>81</v>
      </c>
      <c r="AH7" s="42">
        <f>COUNTIF(AG$2:$AG7,"H")</f>
        <v>4</v>
      </c>
      <c r="AI7" s="40">
        <v>6</v>
      </c>
      <c r="AJ7" s="41" t="s">
        <v>82</v>
      </c>
      <c r="AK7" s="42">
        <f>COUNTIF(AJ$2:$AJ7,"H")</f>
        <v>3</v>
      </c>
      <c r="AL7" s="40">
        <v>6</v>
      </c>
      <c r="AM7" s="41" t="s">
        <v>82</v>
      </c>
      <c r="AN7" s="42">
        <f>COUNTIF(AM$2:$AM7,"H")</f>
        <v>5</v>
      </c>
    </row>
    <row r="8" spans="1:40" x14ac:dyDescent="0.25">
      <c r="B8" t="s">
        <v>47</v>
      </c>
      <c r="E8" s="6">
        <v>7</v>
      </c>
      <c r="F8" t="s">
        <v>81</v>
      </c>
      <c r="G8" s="1">
        <f>COUNTIF($F$2:F8,"H")</f>
        <v>3</v>
      </c>
      <c r="H8" s="40">
        <v>7</v>
      </c>
      <c r="I8" s="41" t="s">
        <v>82</v>
      </c>
      <c r="J8" s="42">
        <f>COUNTIF($I$2:I8,"H")</f>
        <v>5</v>
      </c>
      <c r="K8" s="40">
        <v>7</v>
      </c>
      <c r="L8" s="33" t="s">
        <v>82</v>
      </c>
      <c r="M8" s="42">
        <f>COUNTIF(L$2:$L8,"H")</f>
        <v>5</v>
      </c>
      <c r="N8" s="25">
        <v>7</v>
      </c>
      <c r="O8" s="41" t="s">
        <v>82</v>
      </c>
      <c r="P8" s="42">
        <f>COUNTIF($O$2:O8,"H")</f>
        <v>5</v>
      </c>
      <c r="Q8" s="40">
        <v>7</v>
      </c>
      <c r="R8" s="41" t="s">
        <v>82</v>
      </c>
      <c r="S8" s="42">
        <f>COUNTIF($R$2:R8,"H")</f>
        <v>4</v>
      </c>
      <c r="T8" s="40">
        <v>7</v>
      </c>
      <c r="U8" s="41" t="s">
        <v>82</v>
      </c>
      <c r="V8" s="42">
        <f>COUNTIF($U$2:U8,"H")</f>
        <v>4</v>
      </c>
      <c r="W8" s="6">
        <v>7</v>
      </c>
      <c r="X8" s="1" t="s">
        <v>81</v>
      </c>
      <c r="Y8" s="42">
        <f>COUNTIF($X$2:X8,"H")</f>
        <v>4</v>
      </c>
      <c r="Z8" s="6">
        <v>7</v>
      </c>
      <c r="AA8" s="1" t="s">
        <v>81</v>
      </c>
      <c r="AB8" s="42">
        <f>COUNTIF($AA$2:AA8,"H")</f>
        <v>4</v>
      </c>
      <c r="AC8" s="6">
        <v>7</v>
      </c>
      <c r="AD8" s="1" t="s">
        <v>81</v>
      </c>
      <c r="AE8" s="42">
        <f>COUNTIF(AD$2:$AD8,"H")</f>
        <v>5</v>
      </c>
      <c r="AF8" s="40">
        <v>7</v>
      </c>
      <c r="AG8" s="41" t="s">
        <v>82</v>
      </c>
      <c r="AH8" s="42">
        <f>COUNTIF(AG$2:$AG8,"H")</f>
        <v>5</v>
      </c>
      <c r="AI8" s="40">
        <v>7</v>
      </c>
      <c r="AJ8" s="41" t="s">
        <v>82</v>
      </c>
      <c r="AK8" s="42">
        <f>COUNTIF(AJ$2:$AJ8,"H")</f>
        <v>4</v>
      </c>
      <c r="AL8" s="25">
        <v>7</v>
      </c>
      <c r="AM8" s="41" t="s">
        <v>81</v>
      </c>
      <c r="AN8" s="42">
        <f>COUNTIF(AM$2:$AM8,"H")</f>
        <v>5</v>
      </c>
    </row>
    <row r="9" spans="1:40" x14ac:dyDescent="0.25">
      <c r="B9" t="s">
        <v>48</v>
      </c>
      <c r="E9" s="10">
        <v>8</v>
      </c>
      <c r="F9" t="s">
        <v>82</v>
      </c>
      <c r="G9" s="1">
        <f>COUNTIF($F$2:F9,"H")</f>
        <v>4</v>
      </c>
      <c r="H9" s="40">
        <v>8</v>
      </c>
      <c r="I9" s="41" t="s">
        <v>82</v>
      </c>
      <c r="J9" s="42">
        <f>COUNTIF($I$2:I9,"H")</f>
        <v>6</v>
      </c>
      <c r="K9" s="40">
        <v>8</v>
      </c>
      <c r="L9" s="33" t="s">
        <v>82</v>
      </c>
      <c r="M9" s="42">
        <f>COUNTIF(L$2:$L9,"H")</f>
        <v>6</v>
      </c>
      <c r="N9" s="40">
        <v>8</v>
      </c>
      <c r="O9" s="41" t="s">
        <v>82</v>
      </c>
      <c r="P9" s="42">
        <f>COUNTIF($O$2:O9,"H")</f>
        <v>6</v>
      </c>
      <c r="Q9" s="40">
        <v>8</v>
      </c>
      <c r="R9" s="41" t="s">
        <v>82</v>
      </c>
      <c r="S9" s="42">
        <f>COUNTIF($R$2:R9,"H")</f>
        <v>5</v>
      </c>
      <c r="T9" s="25">
        <v>8</v>
      </c>
      <c r="U9" s="41" t="s">
        <v>81</v>
      </c>
      <c r="V9" s="42">
        <f>COUNTIF($U$2:U9,"H")</f>
        <v>4</v>
      </c>
      <c r="W9" s="38">
        <v>8</v>
      </c>
      <c r="X9" s="1" t="s">
        <v>82</v>
      </c>
      <c r="Y9" s="42">
        <f>COUNTIF($X$2:X9,"H")</f>
        <v>5</v>
      </c>
      <c r="Z9" s="38">
        <v>8</v>
      </c>
      <c r="AA9" s="1" t="s">
        <v>82</v>
      </c>
      <c r="AB9" s="42">
        <f>COUNTIF($AA$2:AA9,"H")</f>
        <v>5</v>
      </c>
      <c r="AC9" s="6">
        <v>8</v>
      </c>
      <c r="AD9" s="1" t="s">
        <v>81</v>
      </c>
      <c r="AE9" s="42">
        <f>COUNTIF(AD$2:$AD9,"H")</f>
        <v>5</v>
      </c>
      <c r="AF9" s="40">
        <v>8</v>
      </c>
      <c r="AG9" s="41" t="s">
        <v>82</v>
      </c>
      <c r="AH9" s="42">
        <f>COUNTIF(AG$2:$AG9,"H")</f>
        <v>6</v>
      </c>
      <c r="AI9" s="40">
        <v>8</v>
      </c>
      <c r="AJ9" s="41" t="s">
        <v>82</v>
      </c>
      <c r="AK9" s="42">
        <f>COUNTIF(AJ$2:$AJ9,"H")</f>
        <v>5</v>
      </c>
      <c r="AL9" s="25">
        <v>8</v>
      </c>
      <c r="AM9" s="41" t="s">
        <v>81</v>
      </c>
      <c r="AN9" s="42">
        <f>COUNTIF(AM$2:$AM9,"H")</f>
        <v>5</v>
      </c>
    </row>
    <row r="10" spans="1:40" x14ac:dyDescent="0.25">
      <c r="B10" t="s">
        <v>49</v>
      </c>
      <c r="E10" s="10">
        <v>9</v>
      </c>
      <c r="F10" t="s">
        <v>82</v>
      </c>
      <c r="G10" s="1">
        <f>COUNTIF($F$2:F10,"H")</f>
        <v>5</v>
      </c>
      <c r="H10" s="25">
        <v>9</v>
      </c>
      <c r="I10" s="41" t="s">
        <v>81</v>
      </c>
      <c r="J10" s="42">
        <f>COUNTIF($I$2:I10,"H")</f>
        <v>6</v>
      </c>
      <c r="K10" s="25">
        <v>9</v>
      </c>
      <c r="L10" s="33" t="s">
        <v>81</v>
      </c>
      <c r="M10" s="42">
        <f>COUNTIF(L$2:$L10,"H")</f>
        <v>6</v>
      </c>
      <c r="N10" s="40">
        <v>9</v>
      </c>
      <c r="O10" s="41" t="s">
        <v>82</v>
      </c>
      <c r="P10" s="42">
        <f>COUNTIF($O$2:O10,"H")</f>
        <v>7</v>
      </c>
      <c r="Q10" s="40">
        <v>9</v>
      </c>
      <c r="R10" s="41" t="s">
        <v>82</v>
      </c>
      <c r="S10" s="42">
        <f>COUNTIF($R$2:R10,"H")</f>
        <v>6</v>
      </c>
      <c r="T10" s="25">
        <v>9</v>
      </c>
      <c r="U10" s="41" t="s">
        <v>81</v>
      </c>
      <c r="V10" s="42">
        <f>COUNTIF($U$2:U10,"H")</f>
        <v>4</v>
      </c>
      <c r="W10" s="38">
        <v>9</v>
      </c>
      <c r="X10" s="1" t="s">
        <v>82</v>
      </c>
      <c r="Y10" s="42">
        <f>COUNTIF($X$2:X10,"H")</f>
        <v>6</v>
      </c>
      <c r="Z10" s="38">
        <v>9</v>
      </c>
      <c r="AA10" s="1" t="s">
        <v>82</v>
      </c>
      <c r="AB10" s="42">
        <f>COUNTIF($AA$2:AA10,"H")</f>
        <v>6</v>
      </c>
      <c r="AC10" s="46">
        <v>9</v>
      </c>
      <c r="AD10" s="1" t="s">
        <v>82</v>
      </c>
      <c r="AE10" s="42">
        <f>COUNTIF(AD$2:$AD10,"H")</f>
        <v>6</v>
      </c>
      <c r="AF10" s="40">
        <v>9</v>
      </c>
      <c r="AG10" s="41" t="s">
        <v>82</v>
      </c>
      <c r="AH10" s="42">
        <f>COUNTIF(AG$2:$AG10,"H")</f>
        <v>7</v>
      </c>
      <c r="AI10" s="25">
        <v>9</v>
      </c>
      <c r="AJ10" s="41" t="s">
        <v>81</v>
      </c>
      <c r="AK10" s="42">
        <f>COUNTIF(AJ$2:$AJ10,"H")</f>
        <v>5</v>
      </c>
      <c r="AL10" s="40">
        <v>9</v>
      </c>
      <c r="AM10" s="41" t="s">
        <v>82</v>
      </c>
      <c r="AN10" s="42">
        <f>COUNTIF(AM$2:$AM10,"H")</f>
        <v>6</v>
      </c>
    </row>
    <row r="11" spans="1:40" x14ac:dyDescent="0.25">
      <c r="B11" t="s">
        <v>50</v>
      </c>
      <c r="E11" s="10">
        <v>10</v>
      </c>
      <c r="F11" t="s">
        <v>82</v>
      </c>
      <c r="G11" s="1">
        <f>COUNTIF($F$2:F11,"H")</f>
        <v>6</v>
      </c>
      <c r="H11" s="25">
        <v>10</v>
      </c>
      <c r="I11" s="41" t="s">
        <v>81</v>
      </c>
      <c r="J11" s="42">
        <f>COUNTIF($I$2:I11,"H")</f>
        <v>6</v>
      </c>
      <c r="K11" s="25">
        <v>10</v>
      </c>
      <c r="L11" s="33" t="s">
        <v>81</v>
      </c>
      <c r="M11" s="42">
        <f>COUNTIF(L$2:$L11,"H")</f>
        <v>6</v>
      </c>
      <c r="N11" s="40">
        <v>10</v>
      </c>
      <c r="O11" s="41" t="s">
        <v>82</v>
      </c>
      <c r="P11" s="42">
        <f>COUNTIF($O$2:O11,"H")</f>
        <v>8</v>
      </c>
      <c r="Q11" s="40">
        <v>10</v>
      </c>
      <c r="R11" s="41" t="s">
        <v>81</v>
      </c>
      <c r="S11" s="42">
        <f>COUNTIF($R$2:R11,"H")</f>
        <v>6</v>
      </c>
      <c r="T11" s="25">
        <v>10</v>
      </c>
      <c r="U11" s="41" t="s">
        <v>81</v>
      </c>
      <c r="V11" s="42">
        <f>COUNTIF($U$2:U11,"H")</f>
        <v>4</v>
      </c>
      <c r="W11" s="38">
        <v>10</v>
      </c>
      <c r="X11" s="1" t="s">
        <v>82</v>
      </c>
      <c r="Y11" s="42">
        <f>COUNTIF($X$2:X11,"H")</f>
        <v>7</v>
      </c>
      <c r="Z11" s="6">
        <v>10</v>
      </c>
      <c r="AA11" s="1" t="s">
        <v>81</v>
      </c>
      <c r="AB11" s="42">
        <f>COUNTIF($AA$2:AA11,"H")</f>
        <v>6</v>
      </c>
      <c r="AC11" s="46">
        <v>10</v>
      </c>
      <c r="AD11" s="1" t="s">
        <v>82</v>
      </c>
      <c r="AE11" s="42">
        <f>COUNTIF(AD$2:$AD11,"H")</f>
        <v>7</v>
      </c>
      <c r="AF11" s="40">
        <v>10</v>
      </c>
      <c r="AG11" s="41" t="s">
        <v>82</v>
      </c>
      <c r="AH11" s="42">
        <f>COUNTIF(AG$2:$AG11,"H")</f>
        <v>8</v>
      </c>
      <c r="AI11" s="25">
        <v>10</v>
      </c>
      <c r="AJ11" s="41" t="s">
        <v>81</v>
      </c>
      <c r="AK11" s="42">
        <f>COUNTIF(AJ$2:$AJ11,"H")</f>
        <v>5</v>
      </c>
      <c r="AL11" s="40">
        <v>10</v>
      </c>
      <c r="AM11" s="41" t="s">
        <v>82</v>
      </c>
      <c r="AN11" s="42">
        <f>COUNTIF(AM$2:$AM11,"H")</f>
        <v>7</v>
      </c>
    </row>
    <row r="12" spans="1:40" x14ac:dyDescent="0.25">
      <c r="B12" t="s">
        <v>51</v>
      </c>
      <c r="E12" s="10">
        <v>11</v>
      </c>
      <c r="F12" t="s">
        <v>82</v>
      </c>
      <c r="G12" s="1">
        <f>COUNTIF($F$2:F12,"H")</f>
        <v>7</v>
      </c>
      <c r="H12" s="40">
        <v>11</v>
      </c>
      <c r="I12" s="41" t="s">
        <v>82</v>
      </c>
      <c r="J12" s="42">
        <f>COUNTIF($I$2:I12,"H")</f>
        <v>7</v>
      </c>
      <c r="K12" s="40">
        <v>11</v>
      </c>
      <c r="L12" s="33" t="s">
        <v>82</v>
      </c>
      <c r="M12" s="42">
        <f>COUNTIF(L$2:$L12,"H")</f>
        <v>7</v>
      </c>
      <c r="N12" s="40">
        <v>11</v>
      </c>
      <c r="O12" s="41" t="s">
        <v>82</v>
      </c>
      <c r="P12" s="42">
        <f>COUNTIF($O$2:O12,"H")</f>
        <v>9</v>
      </c>
      <c r="Q12" s="25">
        <v>11</v>
      </c>
      <c r="R12" s="41" t="s">
        <v>81</v>
      </c>
      <c r="S12" s="42">
        <f>COUNTIF($R$2:R12,"H")</f>
        <v>6</v>
      </c>
      <c r="T12" s="40">
        <v>11</v>
      </c>
      <c r="U12" s="41" t="s">
        <v>82</v>
      </c>
      <c r="V12" s="42">
        <f>COUNTIF($U$2:U12,"H")</f>
        <v>5</v>
      </c>
      <c r="W12" s="38">
        <v>11</v>
      </c>
      <c r="X12" s="1" t="s">
        <v>82</v>
      </c>
      <c r="Y12" s="42">
        <f>COUNTIF($X$2:X12,"H")</f>
        <v>8</v>
      </c>
      <c r="Z12" s="6">
        <v>11</v>
      </c>
      <c r="AA12" s="1" t="s">
        <v>81</v>
      </c>
      <c r="AB12" s="42">
        <f>COUNTIF($AA$2:AA12,"H")</f>
        <v>6</v>
      </c>
      <c r="AC12" s="46">
        <v>11</v>
      </c>
      <c r="AD12" s="1" t="s">
        <v>82</v>
      </c>
      <c r="AE12" s="42">
        <f>COUNTIF(AD$2:$AD12,"H")</f>
        <v>8</v>
      </c>
      <c r="AF12" s="40">
        <v>11</v>
      </c>
      <c r="AG12" s="41" t="s">
        <v>82</v>
      </c>
      <c r="AH12" s="42">
        <f>COUNTIF(AG$2:$AG12,"H")</f>
        <v>9</v>
      </c>
      <c r="AI12" s="25">
        <v>11</v>
      </c>
      <c r="AJ12" s="41" t="s">
        <v>81</v>
      </c>
      <c r="AK12" s="42">
        <f>COUNTIF(AJ$2:$AJ12,"H")</f>
        <v>5</v>
      </c>
      <c r="AL12" s="40">
        <v>11</v>
      </c>
      <c r="AM12" s="41" t="s">
        <v>82</v>
      </c>
      <c r="AN12" s="42">
        <f>COUNTIF(AM$2:$AM12,"H")</f>
        <v>8</v>
      </c>
    </row>
    <row r="13" spans="1:40" x14ac:dyDescent="0.25">
      <c r="B13" t="s">
        <v>52</v>
      </c>
      <c r="E13" s="6">
        <v>12</v>
      </c>
      <c r="F13" t="s">
        <v>81</v>
      </c>
      <c r="G13" s="1">
        <f>COUNTIF($F$2:F13,"H")</f>
        <v>7</v>
      </c>
      <c r="H13" s="40">
        <v>12</v>
      </c>
      <c r="I13" s="41" t="s">
        <v>82</v>
      </c>
      <c r="J13" s="42">
        <f>COUNTIF($I$2:I13,"H")</f>
        <v>8</v>
      </c>
      <c r="K13" s="40">
        <v>12</v>
      </c>
      <c r="L13" s="33" t="s">
        <v>82</v>
      </c>
      <c r="M13" s="42">
        <f>COUNTIF(L$2:$L13,"H")</f>
        <v>8</v>
      </c>
      <c r="N13" s="40">
        <v>12</v>
      </c>
      <c r="O13" s="41" t="s">
        <v>81</v>
      </c>
      <c r="P13" s="42">
        <f>COUNTIF($O$2:O13,"H")</f>
        <v>9</v>
      </c>
      <c r="Q13" s="25">
        <v>12</v>
      </c>
      <c r="R13" s="41" t="s">
        <v>82</v>
      </c>
      <c r="S13" s="42">
        <f>COUNTIF($R$2:R13,"H")</f>
        <v>7</v>
      </c>
      <c r="T13" s="40">
        <v>12</v>
      </c>
      <c r="U13" s="41" t="s">
        <v>82</v>
      </c>
      <c r="V13" s="42">
        <f>COUNTIF($U$2:U13,"H")</f>
        <v>6</v>
      </c>
      <c r="W13" s="38">
        <v>12</v>
      </c>
      <c r="X13" s="1" t="s">
        <v>82</v>
      </c>
      <c r="Y13" s="42">
        <f>COUNTIF($X$2:X13,"H")</f>
        <v>9</v>
      </c>
      <c r="Z13" s="38">
        <v>12</v>
      </c>
      <c r="AA13" s="1" t="s">
        <v>82</v>
      </c>
      <c r="AB13" s="42">
        <f>COUNTIF($AA$2:AA13,"H")</f>
        <v>7</v>
      </c>
      <c r="AC13" s="46">
        <v>12</v>
      </c>
      <c r="AD13" s="1" t="s">
        <v>82</v>
      </c>
      <c r="AE13" s="42">
        <f>COUNTIF(AD$2:$AD13,"H")</f>
        <v>9</v>
      </c>
      <c r="AF13" s="25">
        <v>12</v>
      </c>
      <c r="AG13" s="41" t="s">
        <v>81</v>
      </c>
      <c r="AH13" s="42">
        <f>COUNTIF(AG$2:$AG13,"H")</f>
        <v>9</v>
      </c>
      <c r="AI13" s="40">
        <v>12</v>
      </c>
      <c r="AJ13" s="41" t="s">
        <v>82</v>
      </c>
      <c r="AK13" s="42">
        <f>COUNTIF(AJ$2:$AJ13,"H")</f>
        <v>6</v>
      </c>
      <c r="AL13" s="40">
        <v>12</v>
      </c>
      <c r="AM13" s="41" t="s">
        <v>82</v>
      </c>
      <c r="AN13" s="42">
        <f>COUNTIF(AM$2:$AM13,"H")</f>
        <v>9</v>
      </c>
    </row>
    <row r="14" spans="1:40" x14ac:dyDescent="0.25">
      <c r="B14" t="s">
        <v>53</v>
      </c>
      <c r="E14" s="6">
        <v>13</v>
      </c>
      <c r="F14" t="s">
        <v>81</v>
      </c>
      <c r="G14" s="1">
        <f>COUNTIF($F$2:F14,"H")</f>
        <v>7</v>
      </c>
      <c r="H14" s="40">
        <v>13</v>
      </c>
      <c r="I14" s="41" t="s">
        <v>82</v>
      </c>
      <c r="J14" s="42">
        <f>COUNTIF($I$2:I14,"H")</f>
        <v>9</v>
      </c>
      <c r="K14" s="40">
        <v>13</v>
      </c>
      <c r="L14" s="33" t="s">
        <v>82</v>
      </c>
      <c r="M14" s="42">
        <f>COUNTIF(L$2:$L14,"H")</f>
        <v>9</v>
      </c>
      <c r="N14" s="25">
        <v>13</v>
      </c>
      <c r="O14" s="41" t="s">
        <v>81</v>
      </c>
      <c r="P14" s="42">
        <f>COUNTIF($O$2:O14,"H")</f>
        <v>9</v>
      </c>
      <c r="Q14" s="25">
        <v>13</v>
      </c>
      <c r="R14" s="41" t="s">
        <v>82</v>
      </c>
      <c r="S14" s="42">
        <f>COUNTIF($R$2:R14,"H")</f>
        <v>8</v>
      </c>
      <c r="T14" s="40">
        <v>13</v>
      </c>
      <c r="U14" s="41" t="s">
        <v>82</v>
      </c>
      <c r="V14" s="42">
        <f>COUNTIF($U$2:U14,"H")</f>
        <v>7</v>
      </c>
      <c r="W14" s="6">
        <v>13</v>
      </c>
      <c r="X14" s="1" t="s">
        <v>81</v>
      </c>
      <c r="Y14" s="42">
        <f>COUNTIF($X$2:X14,"H")</f>
        <v>9</v>
      </c>
      <c r="Z14" s="38">
        <v>13</v>
      </c>
      <c r="AA14" s="1" t="s">
        <v>82</v>
      </c>
      <c r="AB14" s="42">
        <f>COUNTIF($AA$2:AA14,"H")</f>
        <v>8</v>
      </c>
      <c r="AC14" s="46">
        <v>13</v>
      </c>
      <c r="AD14" s="1" t="s">
        <v>82</v>
      </c>
      <c r="AE14" s="42">
        <f>COUNTIF(AD$2:$AD14,"H")</f>
        <v>10</v>
      </c>
      <c r="AF14" s="25">
        <v>13</v>
      </c>
      <c r="AG14" s="41" t="s">
        <v>81</v>
      </c>
      <c r="AH14" s="42">
        <f>COUNTIF(AG$2:$AG14,"H")</f>
        <v>9</v>
      </c>
      <c r="AI14" s="40">
        <v>13</v>
      </c>
      <c r="AJ14" s="41" t="s">
        <v>82</v>
      </c>
      <c r="AK14" s="42">
        <f>COUNTIF(AJ$2:$AJ14,"H")</f>
        <v>7</v>
      </c>
      <c r="AL14" s="40">
        <v>13</v>
      </c>
      <c r="AM14" s="41" t="s">
        <v>82</v>
      </c>
      <c r="AN14" s="42">
        <f>COUNTIF(AM$2:$AM14,"H")</f>
        <v>10</v>
      </c>
    </row>
    <row r="15" spans="1:40" x14ac:dyDescent="0.25">
      <c r="B15" t="s">
        <v>54</v>
      </c>
      <c r="E15" s="10">
        <v>14</v>
      </c>
      <c r="F15" t="s">
        <v>82</v>
      </c>
      <c r="G15" s="1">
        <f>COUNTIF($F$2:F15,"H")</f>
        <v>8</v>
      </c>
      <c r="H15" s="40">
        <v>14</v>
      </c>
      <c r="I15" s="41" t="s">
        <v>82</v>
      </c>
      <c r="J15" s="42">
        <f>COUNTIF($I$2:I15,"H")</f>
        <v>10</v>
      </c>
      <c r="K15" s="40">
        <v>14</v>
      </c>
      <c r="L15" s="33" t="s">
        <v>82</v>
      </c>
      <c r="M15" s="42">
        <f>COUNTIF(L$2:$L15,"H")</f>
        <v>10</v>
      </c>
      <c r="N15" s="25">
        <v>14</v>
      </c>
      <c r="O15" s="41" t="s">
        <v>82</v>
      </c>
      <c r="P15" s="42">
        <f>COUNTIF($O$2:O15,"H")</f>
        <v>10</v>
      </c>
      <c r="Q15" s="40">
        <v>14</v>
      </c>
      <c r="R15" s="41" t="s">
        <v>82</v>
      </c>
      <c r="S15" s="42">
        <f>COUNTIF($R$2:R15,"H")</f>
        <v>9</v>
      </c>
      <c r="T15" s="40">
        <v>14</v>
      </c>
      <c r="U15" s="41" t="s">
        <v>82</v>
      </c>
      <c r="V15" s="42">
        <f>COUNTIF($U$2:U15,"H")</f>
        <v>8</v>
      </c>
      <c r="W15" s="6">
        <v>14</v>
      </c>
      <c r="X15" s="1" t="s">
        <v>81</v>
      </c>
      <c r="Y15" s="42">
        <f>COUNTIF($X$2:X15,"H")</f>
        <v>9</v>
      </c>
      <c r="Z15" s="38">
        <v>14</v>
      </c>
      <c r="AA15" s="1" t="s">
        <v>82</v>
      </c>
      <c r="AB15" s="42">
        <f>COUNTIF($AA$2:AA15,"H")</f>
        <v>9</v>
      </c>
      <c r="AC15" s="6">
        <v>14</v>
      </c>
      <c r="AD15" s="1" t="s">
        <v>81</v>
      </c>
      <c r="AE15" s="42">
        <f>COUNTIF(AD$2:$AD15,"H")</f>
        <v>10</v>
      </c>
      <c r="AF15" s="25">
        <v>14</v>
      </c>
      <c r="AG15" s="41" t="s">
        <v>81</v>
      </c>
      <c r="AH15" s="42">
        <f>COUNTIF(AG$2:$AG15,"H")</f>
        <v>9</v>
      </c>
      <c r="AI15" s="40">
        <v>14</v>
      </c>
      <c r="AJ15" s="41" t="s">
        <v>82</v>
      </c>
      <c r="AK15" s="42">
        <f>COUNTIF(AJ$2:$AJ15,"H")</f>
        <v>8</v>
      </c>
      <c r="AL15" s="25">
        <v>14</v>
      </c>
      <c r="AM15" s="41" t="s">
        <v>81</v>
      </c>
      <c r="AN15" s="42">
        <f>COUNTIF(AM$2:$AM15,"H")</f>
        <v>10</v>
      </c>
    </row>
    <row r="16" spans="1:40" x14ac:dyDescent="0.25">
      <c r="B16" t="s">
        <v>55</v>
      </c>
      <c r="E16" s="10">
        <v>15</v>
      </c>
      <c r="F16" t="s">
        <v>82</v>
      </c>
      <c r="G16" s="1">
        <f>COUNTIF($F$2:F16,"H")</f>
        <v>9</v>
      </c>
      <c r="H16" s="40">
        <v>15</v>
      </c>
      <c r="I16" s="41" t="s">
        <v>82</v>
      </c>
      <c r="J16" s="42">
        <f>COUNTIF($I$2:I16,"H")</f>
        <v>11</v>
      </c>
      <c r="K16" s="40">
        <v>15</v>
      </c>
      <c r="L16" s="33" t="s">
        <v>82</v>
      </c>
      <c r="M16" s="42">
        <f>COUNTIF(L$2:$L16,"H")</f>
        <v>11</v>
      </c>
      <c r="N16" s="40">
        <v>15</v>
      </c>
      <c r="O16" s="41" t="s">
        <v>82</v>
      </c>
      <c r="P16" s="42">
        <f>COUNTIF($O$2:O16,"H")</f>
        <v>11</v>
      </c>
      <c r="Q16" s="40">
        <v>15</v>
      </c>
      <c r="R16" s="41" t="s">
        <v>82</v>
      </c>
      <c r="S16" s="42">
        <f>COUNTIF($R$2:R16,"H")</f>
        <v>10</v>
      </c>
      <c r="T16" s="25">
        <v>15</v>
      </c>
      <c r="U16" s="41" t="s">
        <v>81</v>
      </c>
      <c r="V16" s="42">
        <f>COUNTIF($U$2:U16,"H")</f>
        <v>8</v>
      </c>
      <c r="W16" s="38">
        <v>15</v>
      </c>
      <c r="X16" s="1" t="s">
        <v>82</v>
      </c>
      <c r="Y16" s="42">
        <f>COUNTIF($X$2:X16,"H")</f>
        <v>10</v>
      </c>
      <c r="Z16" s="38">
        <v>15</v>
      </c>
      <c r="AA16" s="1" t="s">
        <v>82</v>
      </c>
      <c r="AB16" s="42">
        <f>COUNTIF($AA$2:AA16,"H")</f>
        <v>10</v>
      </c>
      <c r="AC16" s="6">
        <v>15</v>
      </c>
      <c r="AD16" s="1" t="s">
        <v>81</v>
      </c>
      <c r="AE16" s="42">
        <f>COUNTIF(AD$2:$AD16,"H")</f>
        <v>10</v>
      </c>
      <c r="AF16" s="40">
        <v>15</v>
      </c>
      <c r="AG16" s="41" t="s">
        <v>82</v>
      </c>
      <c r="AH16" s="42">
        <f>COUNTIF(AG$2:$AG16,"H")</f>
        <v>10</v>
      </c>
      <c r="AI16" s="40">
        <v>15</v>
      </c>
      <c r="AJ16" s="41" t="s">
        <v>82</v>
      </c>
      <c r="AK16" s="42">
        <f>COUNTIF(AJ$2:$AJ16,"H")</f>
        <v>9</v>
      </c>
      <c r="AL16" s="25">
        <v>15</v>
      </c>
      <c r="AM16" s="41" t="s">
        <v>81</v>
      </c>
      <c r="AN16" s="42">
        <f>COUNTIF(AM$2:$AM16,"H")</f>
        <v>10</v>
      </c>
    </row>
    <row r="17" spans="2:40" x14ac:dyDescent="0.25">
      <c r="B17" t="s">
        <v>56</v>
      </c>
      <c r="E17" s="10">
        <v>16</v>
      </c>
      <c r="F17" t="s">
        <v>82</v>
      </c>
      <c r="G17" s="1">
        <f>COUNTIF($F$2:F17,"H")</f>
        <v>10</v>
      </c>
      <c r="H17" s="25">
        <v>16</v>
      </c>
      <c r="I17" s="41" t="s">
        <v>81</v>
      </c>
      <c r="J17" s="42">
        <f>COUNTIF($I$2:I17,"H")</f>
        <v>11</v>
      </c>
      <c r="K17" s="25">
        <v>16</v>
      </c>
      <c r="L17" s="33" t="s">
        <v>81</v>
      </c>
      <c r="M17" s="42">
        <f>COUNTIF(L$2:$L17,"H")</f>
        <v>11</v>
      </c>
      <c r="N17" s="40">
        <v>16</v>
      </c>
      <c r="O17" s="41" t="s">
        <v>82</v>
      </c>
      <c r="P17" s="42">
        <f>COUNTIF($O$2:O17,"H")</f>
        <v>12</v>
      </c>
      <c r="Q17" s="40">
        <v>16</v>
      </c>
      <c r="R17" s="41" t="s">
        <v>82</v>
      </c>
      <c r="S17" s="42">
        <f>COUNTIF($R$2:R17,"H")</f>
        <v>11</v>
      </c>
      <c r="T17" s="25">
        <v>16</v>
      </c>
      <c r="U17" s="41" t="s">
        <v>81</v>
      </c>
      <c r="V17" s="42">
        <f>COUNTIF($U$2:U17,"H")</f>
        <v>8</v>
      </c>
      <c r="W17" s="38">
        <v>16</v>
      </c>
      <c r="X17" s="1" t="s">
        <v>82</v>
      </c>
      <c r="Y17" s="42">
        <f>COUNTIF($X$2:X17,"H")</f>
        <v>11</v>
      </c>
      <c r="Z17" s="38">
        <v>16</v>
      </c>
      <c r="AA17" s="1" t="s">
        <v>82</v>
      </c>
      <c r="AB17" s="42">
        <f>COUNTIF($AA$2:AA17,"H")</f>
        <v>11</v>
      </c>
      <c r="AC17" s="46">
        <v>16</v>
      </c>
      <c r="AD17" s="1" t="s">
        <v>82</v>
      </c>
      <c r="AE17" s="42">
        <f>COUNTIF(AD$2:$AD17,"H")</f>
        <v>11</v>
      </c>
      <c r="AF17" s="40">
        <v>16</v>
      </c>
      <c r="AG17" s="41" t="s">
        <v>82</v>
      </c>
      <c r="AH17" s="42">
        <f>COUNTIF(AG$2:$AG17,"H")</f>
        <v>11</v>
      </c>
      <c r="AI17" s="25">
        <v>16</v>
      </c>
      <c r="AJ17" s="41" t="s">
        <v>81</v>
      </c>
      <c r="AK17" s="42">
        <f>COUNTIF(AJ$2:$AJ17,"H")</f>
        <v>9</v>
      </c>
      <c r="AL17" s="40">
        <v>16</v>
      </c>
      <c r="AM17" s="41" t="s">
        <v>82</v>
      </c>
      <c r="AN17" s="42">
        <f>COUNTIF(AM$2:$AM17,"H")</f>
        <v>11</v>
      </c>
    </row>
    <row r="18" spans="2:40" x14ac:dyDescent="0.25">
      <c r="B18" t="s">
        <v>57</v>
      </c>
      <c r="E18" s="10">
        <v>17</v>
      </c>
      <c r="F18" t="s">
        <v>82</v>
      </c>
      <c r="G18" s="1">
        <f>COUNTIF($F$2:F18,"H")</f>
        <v>11</v>
      </c>
      <c r="H18" s="25">
        <v>17</v>
      </c>
      <c r="I18" s="41" t="s">
        <v>81</v>
      </c>
      <c r="J18" s="42">
        <f>COUNTIF($I$2:I18,"H")</f>
        <v>11</v>
      </c>
      <c r="K18" s="25">
        <v>17</v>
      </c>
      <c r="L18" s="33" t="s">
        <v>81</v>
      </c>
      <c r="M18" s="42">
        <f>COUNTIF(L$2:$L18,"H")</f>
        <v>11</v>
      </c>
      <c r="N18" s="40">
        <v>17</v>
      </c>
      <c r="O18" s="41" t="s">
        <v>81</v>
      </c>
      <c r="P18" s="42">
        <f>COUNTIF($O$2:O18,"H")</f>
        <v>12</v>
      </c>
      <c r="Q18" s="40">
        <v>17</v>
      </c>
      <c r="R18" s="41" t="s">
        <v>81</v>
      </c>
      <c r="S18" s="42">
        <f>COUNTIF($R$2:R18,"H")</f>
        <v>11</v>
      </c>
      <c r="T18" s="40">
        <v>17</v>
      </c>
      <c r="U18" s="41" t="s">
        <v>82</v>
      </c>
      <c r="V18" s="42">
        <f>COUNTIF($U$2:U18,"H")</f>
        <v>9</v>
      </c>
      <c r="W18" s="38">
        <v>17</v>
      </c>
      <c r="X18" s="1" t="s">
        <v>82</v>
      </c>
      <c r="Y18" s="42">
        <f>COUNTIF($X$2:X18,"H")</f>
        <v>12</v>
      </c>
      <c r="Z18" s="6">
        <v>17</v>
      </c>
      <c r="AA18" s="1" t="s">
        <v>81</v>
      </c>
      <c r="AB18" s="42">
        <f>COUNTIF($AA$2:AA18,"H")</f>
        <v>11</v>
      </c>
      <c r="AC18" s="46">
        <v>17</v>
      </c>
      <c r="AD18" s="1" t="s">
        <v>82</v>
      </c>
      <c r="AE18" s="42">
        <f>COUNTIF(AD$2:$AD18,"H")</f>
        <v>12</v>
      </c>
      <c r="AF18" s="40">
        <v>17</v>
      </c>
      <c r="AG18" s="41" t="s">
        <v>82</v>
      </c>
      <c r="AH18" s="42">
        <f>COUNTIF(AG$2:$AG18,"H")</f>
        <v>12</v>
      </c>
      <c r="AI18" s="25">
        <v>17</v>
      </c>
      <c r="AJ18" s="41" t="s">
        <v>81</v>
      </c>
      <c r="AK18" s="42">
        <f>COUNTIF(AJ$2:$AJ18,"H")</f>
        <v>9</v>
      </c>
      <c r="AL18" s="40">
        <v>17</v>
      </c>
      <c r="AM18" s="41" t="s">
        <v>82</v>
      </c>
      <c r="AN18" s="42">
        <f>COUNTIF(AM$2:$AM18,"H")</f>
        <v>12</v>
      </c>
    </row>
    <row r="19" spans="2:40" x14ac:dyDescent="0.25">
      <c r="B19" t="s">
        <v>58</v>
      </c>
      <c r="E19" s="10">
        <v>18</v>
      </c>
      <c r="F19" t="s">
        <v>82</v>
      </c>
      <c r="G19" s="1">
        <f>COUNTIF($F$2:F19,"H")</f>
        <v>12</v>
      </c>
      <c r="H19" s="40">
        <v>18</v>
      </c>
      <c r="I19" s="41" t="s">
        <v>82</v>
      </c>
      <c r="J19" s="42">
        <f>COUNTIF($I$2:I19,"H")</f>
        <v>12</v>
      </c>
      <c r="K19" s="40">
        <v>18</v>
      </c>
      <c r="L19" s="33" t="s">
        <v>82</v>
      </c>
      <c r="M19" s="42">
        <f>COUNTIF(L$2:$L19,"H")</f>
        <v>12</v>
      </c>
      <c r="N19" s="40">
        <v>18</v>
      </c>
      <c r="O19" s="41" t="s">
        <v>81</v>
      </c>
      <c r="P19" s="42">
        <f>COUNTIF($O$2:O19,"H")</f>
        <v>12</v>
      </c>
      <c r="Q19" s="25">
        <v>18</v>
      </c>
      <c r="R19" s="41" t="s">
        <v>81</v>
      </c>
      <c r="S19" s="42">
        <f>COUNTIF($R$2:R19,"H")</f>
        <v>11</v>
      </c>
      <c r="T19" s="40">
        <v>18</v>
      </c>
      <c r="U19" s="41" t="s">
        <v>82</v>
      </c>
      <c r="V19" s="42">
        <f>COUNTIF($U$2:U19,"H")</f>
        <v>10</v>
      </c>
      <c r="W19" s="38">
        <v>18</v>
      </c>
      <c r="X19" s="1" t="s">
        <v>82</v>
      </c>
      <c r="Y19" s="42">
        <f>COUNTIF($X$2:X19,"H")</f>
        <v>13</v>
      </c>
      <c r="Z19" s="6">
        <v>18</v>
      </c>
      <c r="AA19" s="1" t="s">
        <v>81</v>
      </c>
      <c r="AB19" s="42">
        <f>COUNTIF($AA$2:AA19,"H")</f>
        <v>11</v>
      </c>
      <c r="AC19" s="46">
        <v>18</v>
      </c>
      <c r="AD19" s="1" t="s">
        <v>82</v>
      </c>
      <c r="AE19" s="42">
        <f>COUNTIF(AD$2:$AD19,"H")</f>
        <v>13</v>
      </c>
      <c r="AF19" s="40">
        <v>18</v>
      </c>
      <c r="AG19" s="41" t="s">
        <v>82</v>
      </c>
      <c r="AH19" s="42">
        <f>COUNTIF(AG$2:$AG19,"H")</f>
        <v>13</v>
      </c>
      <c r="AI19" s="40">
        <v>18</v>
      </c>
      <c r="AJ19" s="41" t="s">
        <v>82</v>
      </c>
      <c r="AK19" s="42">
        <f>COUNTIF(AJ$2:$AJ19,"H")</f>
        <v>10</v>
      </c>
      <c r="AL19" s="40">
        <v>18</v>
      </c>
      <c r="AM19" s="41" t="s">
        <v>82</v>
      </c>
      <c r="AN19" s="42">
        <f>COUNTIF(AM$2:$AM19,"H")</f>
        <v>13</v>
      </c>
    </row>
    <row r="20" spans="2:40" x14ac:dyDescent="0.25">
      <c r="B20" t="s">
        <v>59</v>
      </c>
      <c r="E20" s="6">
        <v>19</v>
      </c>
      <c r="F20" t="s">
        <v>81</v>
      </c>
      <c r="G20" s="1">
        <f>COUNTIF($F$2:F20,"H")</f>
        <v>12</v>
      </c>
      <c r="H20" s="40">
        <v>19</v>
      </c>
      <c r="I20" s="41" t="s">
        <v>82</v>
      </c>
      <c r="J20" s="42">
        <f>COUNTIF($I$2:I20,"H")</f>
        <v>13</v>
      </c>
      <c r="K20" s="40">
        <v>19</v>
      </c>
      <c r="L20" s="33" t="s">
        <v>82</v>
      </c>
      <c r="M20" s="42">
        <f>COUNTIF(L$2:$L20,"H")</f>
        <v>13</v>
      </c>
      <c r="N20" s="40">
        <v>19</v>
      </c>
      <c r="O20" s="41" t="s">
        <v>81</v>
      </c>
      <c r="P20" s="42">
        <f>COUNTIF($O$2:O20,"H")</f>
        <v>12</v>
      </c>
      <c r="Q20" s="25">
        <v>19</v>
      </c>
      <c r="R20" s="41" t="s">
        <v>82</v>
      </c>
      <c r="S20" s="42">
        <f>COUNTIF($R$2:R20,"H")</f>
        <v>12</v>
      </c>
      <c r="T20" s="40">
        <v>19</v>
      </c>
      <c r="U20" s="41" t="s">
        <v>82</v>
      </c>
      <c r="V20" s="42">
        <f>COUNTIF($U$2:U20,"H")</f>
        <v>11</v>
      </c>
      <c r="W20" s="38">
        <v>19</v>
      </c>
      <c r="X20" s="1" t="s">
        <v>82</v>
      </c>
      <c r="Y20" s="42">
        <f>COUNTIF($X$2:X20,"H")</f>
        <v>14</v>
      </c>
      <c r="Z20" s="6">
        <v>19</v>
      </c>
      <c r="AA20" s="1" t="s">
        <v>81</v>
      </c>
      <c r="AB20" s="42">
        <f>COUNTIF($AA$2:AA20,"H")</f>
        <v>11</v>
      </c>
      <c r="AC20" s="46">
        <v>19</v>
      </c>
      <c r="AD20" s="1" t="s">
        <v>82</v>
      </c>
      <c r="AE20" s="42">
        <f>COUNTIF(AD$2:$AD20,"H")</f>
        <v>14</v>
      </c>
      <c r="AF20" s="25">
        <v>19</v>
      </c>
      <c r="AG20" s="41" t="s">
        <v>81</v>
      </c>
      <c r="AH20" s="42">
        <f>COUNTIF(AG$2:$AG20,"H")</f>
        <v>13</v>
      </c>
      <c r="AI20" s="40">
        <v>19</v>
      </c>
      <c r="AJ20" s="41" t="s">
        <v>82</v>
      </c>
      <c r="AK20" s="42">
        <f>COUNTIF(AJ$2:$AJ20,"H")</f>
        <v>11</v>
      </c>
      <c r="AL20" s="40">
        <v>19</v>
      </c>
      <c r="AM20" s="41" t="s">
        <v>82</v>
      </c>
      <c r="AN20" s="42">
        <f>COUNTIF(AM$2:$AM20,"H")</f>
        <v>14</v>
      </c>
    </row>
    <row r="21" spans="2:40" x14ac:dyDescent="0.25">
      <c r="B21" t="s">
        <v>60</v>
      </c>
      <c r="E21" s="6">
        <v>20</v>
      </c>
      <c r="F21" t="s">
        <v>81</v>
      </c>
      <c r="G21" s="1">
        <f>COUNTIF($F$2:F21,"H")</f>
        <v>12</v>
      </c>
      <c r="H21" s="40">
        <v>20</v>
      </c>
      <c r="I21" s="41" t="s">
        <v>82</v>
      </c>
      <c r="J21" s="42">
        <f>COUNTIF($I$2:I21,"H")</f>
        <v>14</v>
      </c>
      <c r="K21" s="40">
        <v>20</v>
      </c>
      <c r="L21" s="33" t="s">
        <v>82</v>
      </c>
      <c r="M21" s="42">
        <f>COUNTIF(L$2:$L21,"H")</f>
        <v>14</v>
      </c>
      <c r="N21" s="25">
        <v>20</v>
      </c>
      <c r="O21" s="41" t="s">
        <v>81</v>
      </c>
      <c r="P21" s="42">
        <f>COUNTIF($O$2:O21,"H")</f>
        <v>12</v>
      </c>
      <c r="Q21" s="40">
        <v>20</v>
      </c>
      <c r="R21" s="41" t="s">
        <v>82</v>
      </c>
      <c r="S21" s="42">
        <f>COUNTIF($R$2:R21,"H")</f>
        <v>13</v>
      </c>
      <c r="T21" s="40">
        <v>20</v>
      </c>
      <c r="U21" s="41" t="s">
        <v>82</v>
      </c>
      <c r="V21" s="42">
        <f>COUNTIF($U$2:U21,"H")</f>
        <v>12</v>
      </c>
      <c r="W21" s="6">
        <v>20</v>
      </c>
      <c r="X21" s="1" t="s">
        <v>81</v>
      </c>
      <c r="Y21" s="42">
        <f>COUNTIF($X$2:X21,"H")</f>
        <v>14</v>
      </c>
      <c r="Z21" s="38">
        <v>20</v>
      </c>
      <c r="AA21" s="1" t="s">
        <v>82</v>
      </c>
      <c r="AB21" s="42">
        <f>COUNTIF($AA$2:AA21,"H")</f>
        <v>12</v>
      </c>
      <c r="AC21" s="46">
        <v>20</v>
      </c>
      <c r="AD21" s="1" t="s">
        <v>82</v>
      </c>
      <c r="AE21" s="42">
        <f>COUNTIF(AD$2:$AD21,"H")</f>
        <v>15</v>
      </c>
      <c r="AF21" s="25">
        <v>20</v>
      </c>
      <c r="AG21" s="41" t="s">
        <v>81</v>
      </c>
      <c r="AH21" s="42">
        <f>COUNTIF(AG$2:$AG21,"H")</f>
        <v>13</v>
      </c>
      <c r="AI21" s="40">
        <v>20</v>
      </c>
      <c r="AJ21" s="41" t="s">
        <v>82</v>
      </c>
      <c r="AK21" s="42">
        <f>COUNTIF(AJ$2:$AJ21,"H")</f>
        <v>12</v>
      </c>
      <c r="AL21" s="40">
        <v>20</v>
      </c>
      <c r="AM21" s="41" t="s">
        <v>82</v>
      </c>
      <c r="AN21" s="42">
        <f>COUNTIF(AM$2:$AM21,"H")</f>
        <v>15</v>
      </c>
    </row>
    <row r="22" spans="2:40" x14ac:dyDescent="0.25">
      <c r="B22" t="s">
        <v>36</v>
      </c>
      <c r="E22" s="10">
        <v>21</v>
      </c>
      <c r="F22" t="s">
        <v>82</v>
      </c>
      <c r="G22" s="1">
        <f>COUNTIF($F$2:F22,"H")</f>
        <v>13</v>
      </c>
      <c r="H22" s="40">
        <v>21</v>
      </c>
      <c r="I22" s="41" t="s">
        <v>82</v>
      </c>
      <c r="J22" s="42">
        <f>COUNTIF($I$2:I22,"H")</f>
        <v>15</v>
      </c>
      <c r="K22" s="40">
        <v>21</v>
      </c>
      <c r="L22" s="33" t="s">
        <v>82</v>
      </c>
      <c r="M22" s="42">
        <f>COUNTIF(L$2:$L22,"H")</f>
        <v>15</v>
      </c>
      <c r="N22" s="25">
        <v>21</v>
      </c>
      <c r="O22" s="41" t="s">
        <v>82</v>
      </c>
      <c r="P22" s="42">
        <f>COUNTIF($O$2:O22,"H")</f>
        <v>13</v>
      </c>
      <c r="Q22" s="40">
        <v>21</v>
      </c>
      <c r="R22" s="41" t="s">
        <v>82</v>
      </c>
      <c r="S22" s="42">
        <f>COUNTIF($R$2:R22,"H")</f>
        <v>14</v>
      </c>
      <c r="T22" s="40">
        <v>21</v>
      </c>
      <c r="U22" s="41" t="s">
        <v>82</v>
      </c>
      <c r="V22" s="42">
        <f>COUNTIF($U$2:U22,"H")</f>
        <v>13</v>
      </c>
      <c r="W22" s="6">
        <v>21</v>
      </c>
      <c r="X22" s="1" t="s">
        <v>81</v>
      </c>
      <c r="Y22" s="42">
        <f>COUNTIF($X$2:X22,"H")</f>
        <v>14</v>
      </c>
      <c r="Z22" s="38">
        <v>21</v>
      </c>
      <c r="AA22" s="1" t="s">
        <v>82</v>
      </c>
      <c r="AB22" s="42">
        <f>COUNTIF($AA$2:AA22,"H")</f>
        <v>13</v>
      </c>
      <c r="AC22" s="6">
        <v>21</v>
      </c>
      <c r="AD22" s="1" t="s">
        <v>81</v>
      </c>
      <c r="AE22" s="42">
        <f>COUNTIF(AD$2:$AD22,"H")</f>
        <v>15</v>
      </c>
      <c r="AF22" s="40">
        <v>21</v>
      </c>
      <c r="AG22" s="41" t="s">
        <v>82</v>
      </c>
      <c r="AH22" s="42">
        <f>COUNTIF(AG$2:$AG22,"H")</f>
        <v>14</v>
      </c>
      <c r="AI22" s="40">
        <v>21</v>
      </c>
      <c r="AJ22" s="41" t="s">
        <v>82</v>
      </c>
      <c r="AK22" s="42">
        <f>COUNTIF(AJ$2:$AJ22,"H")</f>
        <v>13</v>
      </c>
      <c r="AL22" s="25">
        <v>21</v>
      </c>
      <c r="AM22" s="41" t="s">
        <v>81</v>
      </c>
      <c r="AN22" s="42">
        <f>COUNTIF(AM$2:$AM22,"H")</f>
        <v>15</v>
      </c>
    </row>
    <row r="23" spans="2:40" x14ac:dyDescent="0.25">
      <c r="B23" t="s">
        <v>61</v>
      </c>
      <c r="E23" s="10">
        <v>22</v>
      </c>
      <c r="F23" t="s">
        <v>82</v>
      </c>
      <c r="G23" s="1">
        <f>COUNTIF($F$2:F23,"H")</f>
        <v>14</v>
      </c>
      <c r="H23" s="40">
        <v>22</v>
      </c>
      <c r="I23" s="41" t="s">
        <v>82</v>
      </c>
      <c r="J23" s="42">
        <f>COUNTIF($I$2:I23,"H")</f>
        <v>16</v>
      </c>
      <c r="K23" s="40">
        <v>22</v>
      </c>
      <c r="L23" s="33" t="s">
        <v>82</v>
      </c>
      <c r="M23" s="42">
        <f>COUNTIF(L$2:$L23,"H")</f>
        <v>16</v>
      </c>
      <c r="N23" s="40">
        <v>22</v>
      </c>
      <c r="O23" s="41" t="s">
        <v>82</v>
      </c>
      <c r="P23" s="42">
        <f>COUNTIF($O$2:O23,"H")</f>
        <v>14</v>
      </c>
      <c r="Q23" s="40">
        <v>22</v>
      </c>
      <c r="R23" s="41" t="s">
        <v>82</v>
      </c>
      <c r="S23" s="42">
        <f>COUNTIF($R$2:R23,"H")</f>
        <v>15</v>
      </c>
      <c r="T23" s="25">
        <v>22</v>
      </c>
      <c r="U23" s="41" t="s">
        <v>81</v>
      </c>
      <c r="V23" s="42">
        <f>COUNTIF($U$2:U23,"H")</f>
        <v>13</v>
      </c>
      <c r="W23" s="38">
        <v>22</v>
      </c>
      <c r="X23" s="1" t="s">
        <v>82</v>
      </c>
      <c r="Y23" s="42">
        <f>COUNTIF($X$2:X23,"H")</f>
        <v>15</v>
      </c>
      <c r="Z23" s="38">
        <v>22</v>
      </c>
      <c r="AA23" s="1" t="s">
        <v>82</v>
      </c>
      <c r="AB23" s="42">
        <f>COUNTIF($AA$2:AA23,"H")</f>
        <v>14</v>
      </c>
      <c r="AC23" s="6">
        <v>22</v>
      </c>
      <c r="AD23" s="1" t="s">
        <v>81</v>
      </c>
      <c r="AE23" s="42">
        <f>COUNTIF(AD$2:$AD23,"H")</f>
        <v>15</v>
      </c>
      <c r="AF23" s="40">
        <v>22</v>
      </c>
      <c r="AG23" s="41" t="s">
        <v>82</v>
      </c>
      <c r="AH23" s="42">
        <f>COUNTIF(AG$2:$AG23,"H")</f>
        <v>15</v>
      </c>
      <c r="AI23" s="40">
        <v>22</v>
      </c>
      <c r="AJ23" s="41" t="s">
        <v>82</v>
      </c>
      <c r="AK23" s="42">
        <f>COUNTIF(AJ$2:$AJ23,"H")</f>
        <v>14</v>
      </c>
      <c r="AL23" s="25">
        <v>22</v>
      </c>
      <c r="AM23" s="41" t="s">
        <v>81</v>
      </c>
      <c r="AN23" s="42">
        <f>COUNTIF(AM$2:$AM23,"H")</f>
        <v>15</v>
      </c>
    </row>
    <row r="24" spans="2:40" x14ac:dyDescent="0.25">
      <c r="B24" t="s">
        <v>25</v>
      </c>
      <c r="E24" s="10">
        <v>23</v>
      </c>
      <c r="F24" t="s">
        <v>82</v>
      </c>
      <c r="G24" s="1">
        <f>COUNTIF($F$2:F24,"H")</f>
        <v>15</v>
      </c>
      <c r="H24" s="25">
        <v>23</v>
      </c>
      <c r="I24" s="41" t="s">
        <v>81</v>
      </c>
      <c r="J24" s="42">
        <f>COUNTIF($I$2:I24,"H")</f>
        <v>16</v>
      </c>
      <c r="K24" s="25">
        <v>23</v>
      </c>
      <c r="L24" s="33" t="s">
        <v>81</v>
      </c>
      <c r="M24" s="42">
        <f>COUNTIF(L$2:$L24,"H")</f>
        <v>16</v>
      </c>
      <c r="N24" s="40">
        <v>23</v>
      </c>
      <c r="O24" s="41" t="s">
        <v>82</v>
      </c>
      <c r="P24" s="42">
        <f>COUNTIF($O$2:O24,"H")</f>
        <v>15</v>
      </c>
      <c r="Q24" s="40">
        <v>23</v>
      </c>
      <c r="R24" s="41" t="s">
        <v>82</v>
      </c>
      <c r="S24" s="42">
        <f>COUNTIF($R$2:R24,"H")</f>
        <v>16</v>
      </c>
      <c r="T24" s="25">
        <v>23</v>
      </c>
      <c r="U24" s="41" t="s">
        <v>81</v>
      </c>
      <c r="V24" s="42">
        <f>COUNTIF($U$2:U24,"H")</f>
        <v>13</v>
      </c>
      <c r="W24" s="38">
        <v>23</v>
      </c>
      <c r="X24" s="1" t="s">
        <v>82</v>
      </c>
      <c r="Y24" s="42">
        <f>COUNTIF($X$2:X24,"H")</f>
        <v>16</v>
      </c>
      <c r="Z24" s="38">
        <v>23</v>
      </c>
      <c r="AA24" s="1" t="s">
        <v>82</v>
      </c>
      <c r="AB24" s="42">
        <f>COUNTIF($AA$2:AA24,"H")</f>
        <v>15</v>
      </c>
      <c r="AC24" s="46">
        <v>23</v>
      </c>
      <c r="AD24" s="1" t="s">
        <v>82</v>
      </c>
      <c r="AE24" s="42">
        <f>COUNTIF(AD$2:$AD24,"H")</f>
        <v>16</v>
      </c>
      <c r="AF24" s="40">
        <v>23</v>
      </c>
      <c r="AG24" s="41" t="s">
        <v>82</v>
      </c>
      <c r="AH24" s="42">
        <f>COUNTIF(AG$2:$AG24,"H")</f>
        <v>16</v>
      </c>
      <c r="AI24" s="25">
        <v>23</v>
      </c>
      <c r="AJ24" s="41" t="s">
        <v>81</v>
      </c>
      <c r="AK24" s="42">
        <f>COUNTIF(AJ$2:$AJ24,"H")</f>
        <v>14</v>
      </c>
      <c r="AL24" s="40">
        <v>23</v>
      </c>
      <c r="AM24" s="41" t="s">
        <v>82</v>
      </c>
      <c r="AN24" s="42">
        <f>COUNTIF(AM$2:$AM24,"H")</f>
        <v>16</v>
      </c>
    </row>
    <row r="25" spans="2:40" x14ac:dyDescent="0.25">
      <c r="B25" t="s">
        <v>62</v>
      </c>
      <c r="E25" s="10">
        <v>24</v>
      </c>
      <c r="F25" t="s">
        <v>82</v>
      </c>
      <c r="G25" s="1">
        <f>COUNTIF($F$2:F25,"H")</f>
        <v>16</v>
      </c>
      <c r="H25" s="25">
        <v>24</v>
      </c>
      <c r="I25" s="41" t="s">
        <v>81</v>
      </c>
      <c r="J25" s="42">
        <f>COUNTIF($I$2:I25,"H")</f>
        <v>16</v>
      </c>
      <c r="K25" s="25">
        <v>24</v>
      </c>
      <c r="L25" s="33" t="s">
        <v>81</v>
      </c>
      <c r="M25" s="42">
        <f>COUNTIF(L$2:$L25,"H")</f>
        <v>16</v>
      </c>
      <c r="N25" s="40">
        <v>24</v>
      </c>
      <c r="O25" s="41" t="s">
        <v>82</v>
      </c>
      <c r="P25" s="42">
        <f>COUNTIF($O$2:O25,"H")</f>
        <v>16</v>
      </c>
      <c r="Q25" s="40">
        <v>24</v>
      </c>
      <c r="R25" s="41" t="s">
        <v>81</v>
      </c>
      <c r="S25" s="42">
        <f>COUNTIF($R$2:R25,"H")</f>
        <v>16</v>
      </c>
      <c r="T25" s="40">
        <v>24</v>
      </c>
      <c r="U25" s="41" t="s">
        <v>82</v>
      </c>
      <c r="V25" s="42">
        <f>COUNTIF($U$2:U25,"H")</f>
        <v>14</v>
      </c>
      <c r="W25" s="38">
        <v>24</v>
      </c>
      <c r="X25" s="1" t="s">
        <v>82</v>
      </c>
      <c r="Y25" s="42">
        <f>COUNTIF($X$2:X25,"H")</f>
        <v>17</v>
      </c>
      <c r="Z25" s="6">
        <v>24</v>
      </c>
      <c r="AA25" s="1" t="s">
        <v>81</v>
      </c>
      <c r="AB25" s="42">
        <f>COUNTIF($AA$2:AA25,"H")</f>
        <v>15</v>
      </c>
      <c r="AC25" s="46">
        <v>24</v>
      </c>
      <c r="AD25" s="1" t="s">
        <v>82</v>
      </c>
      <c r="AE25" s="42">
        <f>COUNTIF(AD$2:$AD25,"H")</f>
        <v>17</v>
      </c>
      <c r="AF25" s="40">
        <v>24</v>
      </c>
      <c r="AG25" s="41" t="s">
        <v>82</v>
      </c>
      <c r="AH25" s="42">
        <f>COUNTIF(AG$2:$AG25,"H")</f>
        <v>17</v>
      </c>
      <c r="AI25" s="25">
        <v>24</v>
      </c>
      <c r="AJ25" s="41" t="s">
        <v>81</v>
      </c>
      <c r="AK25" s="42">
        <f>COUNTIF(AJ$2:$AJ25,"H")</f>
        <v>14</v>
      </c>
      <c r="AL25" s="40">
        <v>24</v>
      </c>
      <c r="AM25" s="41" t="s">
        <v>82</v>
      </c>
      <c r="AN25" s="42">
        <f>COUNTIF(AM$2:$AM25,"H")</f>
        <v>17</v>
      </c>
    </row>
    <row r="26" spans="2:40" x14ac:dyDescent="0.25">
      <c r="B26" t="s">
        <v>63</v>
      </c>
      <c r="E26" s="10">
        <v>25</v>
      </c>
      <c r="F26" t="s">
        <v>82</v>
      </c>
      <c r="G26" s="1">
        <f>COUNTIF($F$2:F26,"H")</f>
        <v>17</v>
      </c>
      <c r="H26" s="40">
        <v>25</v>
      </c>
      <c r="I26" s="41" t="s">
        <v>82</v>
      </c>
      <c r="J26" s="42">
        <f>COUNTIF($I$2:I26,"H")</f>
        <v>17</v>
      </c>
      <c r="K26" s="25">
        <v>25</v>
      </c>
      <c r="L26" s="33" t="s">
        <v>81</v>
      </c>
      <c r="M26" s="42">
        <f>COUNTIF(L$2:$L26,"H")</f>
        <v>16</v>
      </c>
      <c r="N26" s="40">
        <v>25</v>
      </c>
      <c r="O26" s="41" t="s">
        <v>82</v>
      </c>
      <c r="P26" s="42">
        <f>COUNTIF($O$2:O26,"H")</f>
        <v>17</v>
      </c>
      <c r="Q26" s="25">
        <v>25</v>
      </c>
      <c r="R26" s="41" t="s">
        <v>81</v>
      </c>
      <c r="S26" s="42">
        <f>COUNTIF($R$2:R26,"H")</f>
        <v>16</v>
      </c>
      <c r="T26" s="40">
        <v>25</v>
      </c>
      <c r="U26" s="41" t="s">
        <v>82</v>
      </c>
      <c r="V26" s="42">
        <f>COUNTIF($U$2:U26,"H")</f>
        <v>15</v>
      </c>
      <c r="W26" s="38">
        <v>25</v>
      </c>
      <c r="X26" s="1" t="s">
        <v>82</v>
      </c>
      <c r="Y26" s="42">
        <f>COUNTIF($X$2:X26,"H")</f>
        <v>18</v>
      </c>
      <c r="Z26" s="6">
        <v>25</v>
      </c>
      <c r="AA26" s="1" t="s">
        <v>81</v>
      </c>
      <c r="AB26" s="42">
        <f>COUNTIF($AA$2:AA26,"H")</f>
        <v>15</v>
      </c>
      <c r="AC26" s="46">
        <v>25</v>
      </c>
      <c r="AD26" s="1" t="s">
        <v>82</v>
      </c>
      <c r="AE26" s="42">
        <f>COUNTIF(AD$2:$AD26,"H")</f>
        <v>18</v>
      </c>
      <c r="AF26" s="40">
        <v>25</v>
      </c>
      <c r="AG26" s="41" t="s">
        <v>82</v>
      </c>
      <c r="AH26" s="42">
        <f>COUNTIF(AG$2:$AG26,"H")</f>
        <v>18</v>
      </c>
      <c r="AI26" s="40">
        <v>25</v>
      </c>
      <c r="AJ26" s="41" t="s">
        <v>82</v>
      </c>
      <c r="AK26" s="42">
        <f>COUNTIF(AJ$2:$AJ26,"H")</f>
        <v>15</v>
      </c>
      <c r="AL26" s="25">
        <v>25</v>
      </c>
      <c r="AM26" s="41" t="s">
        <v>81</v>
      </c>
      <c r="AN26" s="42">
        <f>COUNTIF(AM$2:$AM26,"H")</f>
        <v>17</v>
      </c>
    </row>
    <row r="27" spans="2:40" x14ac:dyDescent="0.25">
      <c r="B27" t="s">
        <v>37</v>
      </c>
      <c r="E27" s="6">
        <v>26</v>
      </c>
      <c r="F27" t="s">
        <v>81</v>
      </c>
      <c r="G27" s="1">
        <f>COUNTIF($F$2:F27,"H")</f>
        <v>17</v>
      </c>
      <c r="H27" s="40">
        <v>26</v>
      </c>
      <c r="I27" s="41" t="s">
        <v>82</v>
      </c>
      <c r="J27" s="42">
        <f>COUNTIF($I$2:I27,"H")</f>
        <v>18</v>
      </c>
      <c r="K27" s="40">
        <v>26</v>
      </c>
      <c r="L27" s="33" t="s">
        <v>82</v>
      </c>
      <c r="M27" s="42">
        <f>COUNTIF(L$2:$L27,"H")</f>
        <v>17</v>
      </c>
      <c r="N27" s="40">
        <v>26</v>
      </c>
      <c r="O27" s="41" t="s">
        <v>81</v>
      </c>
      <c r="P27" s="42">
        <f>COUNTIF($O$2:O27,"H")</f>
        <v>17</v>
      </c>
      <c r="Q27" s="25">
        <v>26</v>
      </c>
      <c r="R27" s="41" t="s">
        <v>82</v>
      </c>
      <c r="S27" s="42">
        <f>COUNTIF($R$2:R27,"H")</f>
        <v>17</v>
      </c>
      <c r="T27" s="40">
        <v>26</v>
      </c>
      <c r="U27" s="41" t="s">
        <v>82</v>
      </c>
      <c r="V27" s="42">
        <f>COUNTIF($U$2:U27,"H")</f>
        <v>16</v>
      </c>
      <c r="W27" s="38">
        <v>26</v>
      </c>
      <c r="X27" s="1" t="s">
        <v>82</v>
      </c>
      <c r="Y27" s="42">
        <f>COUNTIF($X$2:X27,"H")</f>
        <v>19</v>
      </c>
      <c r="Z27" s="38">
        <v>26</v>
      </c>
      <c r="AA27" s="1" t="s">
        <v>82</v>
      </c>
      <c r="AB27" s="42">
        <f>COUNTIF($AA$2:AA27,"H")</f>
        <v>16</v>
      </c>
      <c r="AC27" s="46">
        <v>26</v>
      </c>
      <c r="AD27" s="1" t="s">
        <v>82</v>
      </c>
      <c r="AE27" s="42">
        <f>COUNTIF(AD$2:$AD27,"H")</f>
        <v>19</v>
      </c>
      <c r="AF27" s="25">
        <v>26</v>
      </c>
      <c r="AG27" s="41" t="s">
        <v>81</v>
      </c>
      <c r="AH27" s="42">
        <f>COUNTIF(AG$2:$AG27,"H")</f>
        <v>18</v>
      </c>
      <c r="AI27" s="40">
        <v>26</v>
      </c>
      <c r="AJ27" s="41" t="s">
        <v>82</v>
      </c>
      <c r="AK27" s="42">
        <f>COUNTIF(AJ$2:$AJ27,"H")</f>
        <v>16</v>
      </c>
      <c r="AL27" s="40">
        <v>26</v>
      </c>
      <c r="AM27" s="41" t="s">
        <v>82</v>
      </c>
      <c r="AN27" s="42">
        <f>COUNTIF(AM$2:$AM27,"H")</f>
        <v>18</v>
      </c>
    </row>
    <row r="28" spans="2:40" x14ac:dyDescent="0.25">
      <c r="B28" s="67" t="s">
        <v>104</v>
      </c>
      <c r="E28" s="6">
        <v>27</v>
      </c>
      <c r="F28" t="s">
        <v>81</v>
      </c>
      <c r="G28" s="1">
        <f>COUNTIF($F$2:F28,"H")</f>
        <v>17</v>
      </c>
      <c r="H28" s="40">
        <v>27</v>
      </c>
      <c r="I28" s="41" t="s">
        <v>82</v>
      </c>
      <c r="J28" s="42">
        <f>COUNTIF($I$2:I28,"H")</f>
        <v>19</v>
      </c>
      <c r="K28" s="40">
        <v>27</v>
      </c>
      <c r="L28" s="33" t="s">
        <v>82</v>
      </c>
      <c r="M28" s="42">
        <f>COUNTIF(L$2:$L28,"H")</f>
        <v>18</v>
      </c>
      <c r="N28" s="25">
        <v>27</v>
      </c>
      <c r="O28" s="41" t="s">
        <v>81</v>
      </c>
      <c r="P28" s="42">
        <f>COUNTIF($O$2:O28,"H")</f>
        <v>17</v>
      </c>
      <c r="Q28" s="40">
        <v>27</v>
      </c>
      <c r="R28" s="41" t="s">
        <v>82</v>
      </c>
      <c r="S28" s="42">
        <f>COUNTIF($R$2:R28,"H")</f>
        <v>18</v>
      </c>
      <c r="T28" s="40">
        <v>27</v>
      </c>
      <c r="U28" s="41" t="s">
        <v>82</v>
      </c>
      <c r="V28" s="42">
        <f>COUNTIF($U$2:U28,"H")</f>
        <v>17</v>
      </c>
      <c r="W28" s="6">
        <v>27</v>
      </c>
      <c r="X28" s="1" t="s">
        <v>81</v>
      </c>
      <c r="Y28" s="42">
        <f>COUNTIF($X$2:X28,"H")</f>
        <v>19</v>
      </c>
      <c r="Z28" s="38">
        <v>27</v>
      </c>
      <c r="AA28" s="1" t="s">
        <v>82</v>
      </c>
      <c r="AB28" s="42">
        <f>COUNTIF($AA$2:AA28,"H")</f>
        <v>17</v>
      </c>
      <c r="AC28" s="46">
        <v>27</v>
      </c>
      <c r="AD28" s="1" t="s">
        <v>82</v>
      </c>
      <c r="AE28" s="42">
        <f>COUNTIF(AD$2:$AD28,"H")</f>
        <v>20</v>
      </c>
      <c r="AF28" s="25">
        <v>27</v>
      </c>
      <c r="AG28" s="41" t="s">
        <v>81</v>
      </c>
      <c r="AH28" s="42">
        <f>COUNTIF(AG$2:$AG28,"H")</f>
        <v>18</v>
      </c>
      <c r="AI28" s="40">
        <v>27</v>
      </c>
      <c r="AJ28" s="41" t="s">
        <v>82</v>
      </c>
      <c r="AK28" s="42">
        <f>COUNTIF(AJ$2:$AJ28,"H")</f>
        <v>17</v>
      </c>
      <c r="AL28" s="40">
        <v>27</v>
      </c>
      <c r="AM28" s="41" t="s">
        <v>82</v>
      </c>
      <c r="AN28" s="42">
        <f>COUNTIF(AM$2:$AM28,"H")</f>
        <v>19</v>
      </c>
    </row>
    <row r="29" spans="2:40" x14ac:dyDescent="0.25">
      <c r="B29" t="s">
        <v>112</v>
      </c>
      <c r="E29" s="10">
        <v>28</v>
      </c>
      <c r="F29" t="s">
        <v>82</v>
      </c>
      <c r="G29" s="1">
        <f>COUNTIF($F$2:F29,"H")</f>
        <v>18</v>
      </c>
      <c r="H29" s="40">
        <v>28</v>
      </c>
      <c r="I29" s="41" t="s">
        <v>82</v>
      </c>
      <c r="J29" s="42">
        <f>COUNTIF($I$2:I29,"H")</f>
        <v>20</v>
      </c>
      <c r="K29" s="25">
        <v>28</v>
      </c>
      <c r="L29" s="33" t="s">
        <v>81</v>
      </c>
      <c r="M29" s="42">
        <f>COUNTIF(L$2:$L29,"H")</f>
        <v>18</v>
      </c>
      <c r="N29" s="25">
        <v>28</v>
      </c>
      <c r="O29" s="41" t="s">
        <v>82</v>
      </c>
      <c r="P29" s="42">
        <f>COUNTIF($O$2:O29,"H")</f>
        <v>18</v>
      </c>
      <c r="Q29" s="40">
        <v>28</v>
      </c>
      <c r="R29" s="41" t="s">
        <v>82</v>
      </c>
      <c r="S29" s="42">
        <f>COUNTIF($R$2:R29,"H")</f>
        <v>19</v>
      </c>
      <c r="T29" s="40">
        <v>28</v>
      </c>
      <c r="U29" s="41" t="s">
        <v>82</v>
      </c>
      <c r="V29" s="42">
        <f>COUNTIF($U$2:U29,"H")</f>
        <v>18</v>
      </c>
      <c r="W29" s="6">
        <v>28</v>
      </c>
      <c r="X29" s="1" t="s">
        <v>81</v>
      </c>
      <c r="Y29" s="42">
        <f>COUNTIF($X$2:X29,"H")</f>
        <v>19</v>
      </c>
      <c r="Z29" s="38">
        <v>28</v>
      </c>
      <c r="AA29" s="1" t="s">
        <v>82</v>
      </c>
      <c r="AB29" s="42">
        <f>COUNTIF($AA$2:AA29,"H")</f>
        <v>18</v>
      </c>
      <c r="AC29" s="6">
        <v>28</v>
      </c>
      <c r="AD29" s="1" t="s">
        <v>81</v>
      </c>
      <c r="AE29" s="42">
        <f>COUNTIF(AD$2:$AD29,"H")</f>
        <v>20</v>
      </c>
      <c r="AF29" s="40">
        <v>28</v>
      </c>
      <c r="AG29" s="41" t="s">
        <v>82</v>
      </c>
      <c r="AH29" s="42">
        <f>COUNTIF(AG$2:$AG29,"H")</f>
        <v>19</v>
      </c>
      <c r="AI29" s="40">
        <v>28</v>
      </c>
      <c r="AJ29" s="41" t="s">
        <v>82</v>
      </c>
      <c r="AK29" s="42">
        <f>COUNTIF(AJ$2:$AJ29,"H")</f>
        <v>18</v>
      </c>
      <c r="AL29" s="25">
        <v>28</v>
      </c>
      <c r="AM29" s="41" t="s">
        <v>81</v>
      </c>
      <c r="AN29" s="42">
        <f>COUNTIF(AM$2:$AM29,"H")</f>
        <v>19</v>
      </c>
    </row>
    <row r="30" spans="2:40" x14ac:dyDescent="0.25">
      <c r="B30" s="65" t="s">
        <v>103</v>
      </c>
      <c r="E30" s="10">
        <v>29</v>
      </c>
      <c r="F30" t="s">
        <v>82</v>
      </c>
      <c r="G30" s="1">
        <f>COUNTIF($F$2:F30,"H")</f>
        <v>19</v>
      </c>
      <c r="H30" s="44"/>
      <c r="I30" s="41"/>
      <c r="J30" s="42"/>
      <c r="K30" s="45">
        <v>29</v>
      </c>
      <c r="L30" s="33" t="s">
        <v>81</v>
      </c>
      <c r="M30" s="42">
        <f>COUNTIF(L$2:$L30,"H")</f>
        <v>18</v>
      </c>
      <c r="N30" s="40">
        <v>29</v>
      </c>
      <c r="O30" s="41" t="s">
        <v>82</v>
      </c>
      <c r="P30" s="42">
        <f>COUNTIF($O$2:O30,"H")</f>
        <v>19</v>
      </c>
      <c r="Q30" s="43">
        <v>29</v>
      </c>
      <c r="R30" s="41" t="s">
        <v>82</v>
      </c>
      <c r="S30" s="42">
        <f>COUNTIF($R$2:R30,"H")</f>
        <v>20</v>
      </c>
      <c r="T30" s="25">
        <v>29</v>
      </c>
      <c r="U30" s="41" t="s">
        <v>81</v>
      </c>
      <c r="V30" s="42">
        <f>COUNTIF($U$2:U30,"H")</f>
        <v>18</v>
      </c>
      <c r="W30" s="38">
        <v>29</v>
      </c>
      <c r="X30" s="1" t="s">
        <v>82</v>
      </c>
      <c r="Y30" s="42">
        <f>COUNTIF($X$2:X30,"H")</f>
        <v>20</v>
      </c>
      <c r="Z30" s="38">
        <v>29</v>
      </c>
      <c r="AA30" s="1" t="s">
        <v>82</v>
      </c>
      <c r="AB30" s="42">
        <f>COUNTIF($AA$2:AA30,"H")</f>
        <v>19</v>
      </c>
      <c r="AC30" s="6">
        <v>29</v>
      </c>
      <c r="AD30" s="1" t="s">
        <v>81</v>
      </c>
      <c r="AE30" s="42">
        <f>COUNTIF(AD$2:$AD30,"H")</f>
        <v>20</v>
      </c>
      <c r="AF30" s="40">
        <v>29</v>
      </c>
      <c r="AG30" s="41" t="s">
        <v>82</v>
      </c>
      <c r="AH30" s="42">
        <f>COUNTIF(AG$2:$AG30,"H")</f>
        <v>20</v>
      </c>
      <c r="AI30" s="40">
        <v>29</v>
      </c>
      <c r="AJ30" s="41" t="s">
        <v>82</v>
      </c>
      <c r="AK30" s="42">
        <f>COUNTIF(AJ$2:$AJ30,"H")</f>
        <v>19</v>
      </c>
      <c r="AL30" s="25">
        <v>29</v>
      </c>
      <c r="AM30" s="41" t="s">
        <v>81</v>
      </c>
      <c r="AN30" s="42">
        <f>COUNTIF(AM$2:$AM30,"H")</f>
        <v>19</v>
      </c>
    </row>
    <row r="31" spans="2:40" x14ac:dyDescent="0.25">
      <c r="B31" s="67" t="s">
        <v>64</v>
      </c>
      <c r="E31" s="10">
        <v>30</v>
      </c>
      <c r="F31" t="s">
        <v>82</v>
      </c>
      <c r="G31" s="1">
        <f>COUNTIF($F$2:F31,"H")</f>
        <v>20</v>
      </c>
      <c r="H31" s="44"/>
      <c r="I31" s="41"/>
      <c r="J31" s="42"/>
      <c r="K31" s="45">
        <v>30</v>
      </c>
      <c r="L31" s="33" t="s">
        <v>81</v>
      </c>
      <c r="M31" s="42">
        <f>COUNTIF(L$2:$L31,"H")</f>
        <v>18</v>
      </c>
      <c r="N31" s="40">
        <v>30</v>
      </c>
      <c r="O31" s="41" t="s">
        <v>82</v>
      </c>
      <c r="P31" s="42">
        <f>COUNTIF($O$2:O31,"H")</f>
        <v>20</v>
      </c>
      <c r="Q31" s="43">
        <v>30</v>
      </c>
      <c r="R31" s="41" t="s">
        <v>82</v>
      </c>
      <c r="S31" s="42">
        <f>COUNTIF($R$2:R31,"H")</f>
        <v>21</v>
      </c>
      <c r="T31" s="25">
        <v>30</v>
      </c>
      <c r="U31" s="41" t="s">
        <v>81</v>
      </c>
      <c r="V31" s="42">
        <f>COUNTIF($U$2:U31,"H")</f>
        <v>18</v>
      </c>
      <c r="W31" s="38">
        <v>30</v>
      </c>
      <c r="X31" s="1" t="s">
        <v>82</v>
      </c>
      <c r="Y31" s="42">
        <f>COUNTIF($X$2:X31,"H")</f>
        <v>21</v>
      </c>
      <c r="Z31" s="6">
        <v>30</v>
      </c>
      <c r="AA31" s="1" t="s">
        <v>81</v>
      </c>
      <c r="AB31" s="42">
        <f>COUNTIF($AA$2:AA31,"H")</f>
        <v>19</v>
      </c>
      <c r="AC31" s="46">
        <v>30</v>
      </c>
      <c r="AD31" s="1" t="s">
        <v>82</v>
      </c>
      <c r="AE31" s="42">
        <f>COUNTIF(AD$2:$AD31,"H")</f>
        <v>21</v>
      </c>
      <c r="AF31" s="40">
        <v>30</v>
      </c>
      <c r="AG31" s="41" t="s">
        <v>82</v>
      </c>
      <c r="AH31" s="42">
        <f>COUNTIF(AG$2:$AG31,"H")</f>
        <v>21</v>
      </c>
      <c r="AI31" s="25">
        <v>30</v>
      </c>
      <c r="AJ31" s="41" t="s">
        <v>81</v>
      </c>
      <c r="AK31" s="42">
        <f>COUNTIF(AJ$2:$AJ31,"H")</f>
        <v>19</v>
      </c>
      <c r="AL31" s="40">
        <v>30</v>
      </c>
      <c r="AM31" s="41" t="s">
        <v>82</v>
      </c>
      <c r="AN31" s="42">
        <f>COUNTIF(AM$2:$AM31,"H")</f>
        <v>20</v>
      </c>
    </row>
    <row r="32" spans="2:40" x14ac:dyDescent="0.25">
      <c r="B32" s="67" t="s">
        <v>65</v>
      </c>
      <c r="E32" s="26">
        <v>31</v>
      </c>
      <c r="F32" t="s">
        <v>82</v>
      </c>
      <c r="G32" s="1">
        <f>COUNTIF($F$2:F32,"H")</f>
        <v>21</v>
      </c>
      <c r="H32" s="44"/>
      <c r="I32" s="41"/>
      <c r="J32" s="42"/>
      <c r="K32" s="45">
        <v>31</v>
      </c>
      <c r="L32" s="33" t="s">
        <v>81</v>
      </c>
      <c r="M32" s="42">
        <f>COUNTIF(L$2:$L32,"H")</f>
        <v>18</v>
      </c>
      <c r="N32" s="44"/>
      <c r="O32" s="41"/>
      <c r="P32" s="42"/>
      <c r="Q32" s="43">
        <v>31</v>
      </c>
      <c r="R32" s="41" t="s">
        <v>81</v>
      </c>
      <c r="S32" s="42">
        <f>COUNTIF($R$2:R32,"H")</f>
        <v>21</v>
      </c>
      <c r="W32" s="38">
        <v>31</v>
      </c>
      <c r="X32" s="1" t="s">
        <v>82</v>
      </c>
      <c r="Y32" s="42">
        <f>COUNTIF($X$2:X32,"H")</f>
        <v>22</v>
      </c>
      <c r="Z32" s="6">
        <v>31</v>
      </c>
      <c r="AA32" s="1" t="s">
        <v>81</v>
      </c>
      <c r="AB32" s="42">
        <f>COUNTIF($AA$2:AA32,"H")</f>
        <v>19</v>
      </c>
      <c r="AE32" s="42"/>
      <c r="AF32" s="48">
        <v>31</v>
      </c>
      <c r="AG32" s="41" t="s">
        <v>82</v>
      </c>
      <c r="AH32" s="42">
        <f>COUNTIF(AG$2:$AG32,"H")</f>
        <v>22</v>
      </c>
      <c r="AI32" s="44"/>
      <c r="AJ32" s="41"/>
      <c r="AK32" s="42"/>
      <c r="AL32" s="40">
        <v>31</v>
      </c>
      <c r="AM32" s="41" t="s">
        <v>82</v>
      </c>
      <c r="AN32" s="42">
        <f>COUNTIF(AM$2:$AM32,"H")</f>
        <v>21</v>
      </c>
    </row>
    <row r="33" spans="2:36" x14ac:dyDescent="0.25">
      <c r="B33" s="67" t="s">
        <v>66</v>
      </c>
    </row>
    <row r="34" spans="2:36" x14ac:dyDescent="0.25">
      <c r="B34" s="67" t="s">
        <v>67</v>
      </c>
    </row>
    <row r="35" spans="2:36" x14ac:dyDescent="0.25">
      <c r="B35" s="67" t="s">
        <v>68</v>
      </c>
      <c r="AJ35" t="s">
        <v>100</v>
      </c>
    </row>
    <row r="36" spans="2:36" x14ac:dyDescent="0.25">
      <c r="B36" s="67" t="s">
        <v>69</v>
      </c>
    </row>
    <row r="37" spans="2:36" x14ac:dyDescent="0.25">
      <c r="B37" s="67" t="s">
        <v>38</v>
      </c>
    </row>
    <row r="38" spans="2:36" x14ac:dyDescent="0.25">
      <c r="B38" s="67" t="s">
        <v>26</v>
      </c>
    </row>
    <row r="39" spans="2:36" x14ac:dyDescent="0.25">
      <c r="B39" s="67" t="s">
        <v>35</v>
      </c>
    </row>
    <row r="40" spans="2:36" x14ac:dyDescent="0.25">
      <c r="B40" s="67" t="s">
        <v>70</v>
      </c>
    </row>
    <row r="41" spans="2:36" x14ac:dyDescent="0.25">
      <c r="B41" s="67" t="s">
        <v>71</v>
      </c>
    </row>
    <row r="42" spans="2:36" x14ac:dyDescent="0.25">
      <c r="B42" s="67" t="s">
        <v>72</v>
      </c>
    </row>
    <row r="43" spans="2:36" x14ac:dyDescent="0.25">
      <c r="B43" s="67" t="s">
        <v>73</v>
      </c>
    </row>
    <row r="44" spans="2:36" x14ac:dyDescent="0.25">
      <c r="B44" s="67" t="s">
        <v>39</v>
      </c>
    </row>
    <row r="45" spans="2:36" x14ac:dyDescent="0.25">
      <c r="B45" s="67" t="s">
        <v>74</v>
      </c>
    </row>
    <row r="46" spans="2:36" x14ac:dyDescent="0.25">
      <c r="B46" s="67" t="s">
        <v>75</v>
      </c>
    </row>
    <row r="47" spans="2:36" x14ac:dyDescent="0.25">
      <c r="B47" s="67" t="s">
        <v>76</v>
      </c>
    </row>
    <row r="48" spans="2:36" x14ac:dyDescent="0.25">
      <c r="B48" s="67" t="s">
        <v>77</v>
      </c>
    </row>
    <row r="49" spans="2:2" x14ac:dyDescent="0.25">
      <c r="B49" s="67" t="s">
        <v>40</v>
      </c>
    </row>
    <row r="50" spans="2:2" x14ac:dyDescent="0.25">
      <c r="B50" s="67" t="s">
        <v>78</v>
      </c>
    </row>
    <row r="51" spans="2:2" x14ac:dyDescent="0.25">
      <c r="B51" t="s">
        <v>106</v>
      </c>
    </row>
    <row r="52" spans="2:2" x14ac:dyDescent="0.25">
      <c r="B52" s="67" t="s">
        <v>41</v>
      </c>
    </row>
  </sheetData>
  <sheetProtection selectLockedCells="1"/>
  <sortState ref="B2:B48">
    <sortCondition ref="B2:B48"/>
  </sortState>
  <mergeCells count="10">
    <mergeCell ref="AF1:AH1"/>
    <mergeCell ref="AI1:AK1"/>
    <mergeCell ref="AL1:AN1"/>
    <mergeCell ref="N1:P1"/>
    <mergeCell ref="Q1:S1"/>
    <mergeCell ref="K1:M1"/>
    <mergeCell ref="T1:V1"/>
    <mergeCell ref="Z1:AB1"/>
    <mergeCell ref="W1:Y1"/>
    <mergeCell ref="AC1:A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00B050"/>
  </sheetPr>
  <dimension ref="A1:AV51"/>
  <sheetViews>
    <sheetView zoomScale="90" zoomScaleNormal="90" workbookViewId="0">
      <selection activeCell="D16" sqref="D16"/>
    </sheetView>
  </sheetViews>
  <sheetFormatPr baseColWidth="10" defaultRowHeight="15" x14ac:dyDescent="0.25"/>
  <cols>
    <col min="1" max="1" width="18" style="1" customWidth="1"/>
    <col min="2" max="2" width="24.28515625" style="1" customWidth="1"/>
    <col min="3" max="3" width="10.140625" style="1" customWidth="1"/>
    <col min="4" max="4" width="20" style="1" customWidth="1"/>
    <col min="5" max="5" width="27.5703125" style="1" customWidth="1"/>
    <col min="6" max="6" width="4" style="1" customWidth="1"/>
    <col min="7" max="7" width="5.140625" style="1" bestFit="1" customWidth="1"/>
    <col min="8" max="8" width="7.28515625" style="1" customWidth="1"/>
    <col min="9" max="9" width="4.42578125" style="1" customWidth="1"/>
    <col min="10" max="10" width="5.140625" style="1" bestFit="1" customWidth="1"/>
    <col min="11" max="11" width="5.42578125" style="1" customWidth="1"/>
    <col min="12" max="19" width="3" style="7" customWidth="1"/>
    <col min="20" max="20" width="3" style="8" customWidth="1"/>
    <col min="21" max="21" width="3" style="7" customWidth="1"/>
    <col min="22" max="39" width="3" style="8" customWidth="1"/>
    <col min="40" max="40" width="2.140625" style="1" hidden="1" customWidth="1"/>
    <col min="41" max="41" width="3.42578125" style="1" hidden="1" customWidth="1"/>
    <col min="42" max="42" width="9.28515625" style="1" hidden="1" customWidth="1"/>
    <col min="43" max="43" width="8.85546875" style="1" hidden="1" customWidth="1"/>
    <col min="44" max="44" width="6.85546875" style="1" hidden="1" customWidth="1"/>
    <col min="45" max="45" width="8.7109375" style="1" hidden="1" customWidth="1"/>
    <col min="46" max="46" width="7.42578125" style="1" hidden="1" customWidth="1"/>
    <col min="47" max="47" width="8.42578125" style="1" hidden="1" customWidth="1"/>
    <col min="48" max="48" width="0" style="1" hidden="1" customWidth="1"/>
    <col min="49" max="16384" width="11.42578125" style="1"/>
  </cols>
  <sheetData>
    <row r="1" spans="1:48" ht="15.75" thickBot="1" x14ac:dyDescent="0.3">
      <c r="A1" s="2"/>
      <c r="E1" s="5"/>
      <c r="F1" s="5"/>
      <c r="G1" s="5"/>
      <c r="H1" s="5"/>
      <c r="I1" s="5"/>
      <c r="J1" s="5"/>
      <c r="K1" s="5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</row>
    <row r="2" spans="1:48" ht="18.75" customHeight="1" x14ac:dyDescent="0.25">
      <c r="A2" s="170"/>
      <c r="B2" s="172" t="s">
        <v>107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3" t="s">
        <v>113</v>
      </c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4"/>
    </row>
    <row r="3" spans="1:48" ht="18.75" customHeight="1" x14ac:dyDescent="0.25">
      <c r="A3" s="171"/>
      <c r="B3" s="175" t="s">
        <v>108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6" t="s">
        <v>109</v>
      </c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8"/>
    </row>
    <row r="4" spans="1:48" ht="18.75" customHeight="1" x14ac:dyDescent="0.25">
      <c r="A4" s="171"/>
      <c r="B4" s="175" t="s">
        <v>110</v>
      </c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9" t="s">
        <v>111</v>
      </c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80"/>
      <c r="AR4" s="72"/>
    </row>
    <row r="5" spans="1:48" ht="15" customHeight="1" thickBot="1" x14ac:dyDescent="0.3">
      <c r="A5" s="2"/>
      <c r="B5" s="3"/>
      <c r="C5" s="3"/>
      <c r="D5" s="3"/>
      <c r="E5" s="11"/>
      <c r="F5" s="11"/>
      <c r="G5" s="11"/>
      <c r="H5" s="11"/>
      <c r="I5" s="11"/>
      <c r="J5" s="11"/>
      <c r="K5" s="11"/>
      <c r="L5" s="196" t="s">
        <v>34</v>
      </c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7"/>
    </row>
    <row r="6" spans="1:48" ht="15.75" thickTop="1" x14ac:dyDescent="0.25">
      <c r="A6" s="49" t="s">
        <v>21</v>
      </c>
      <c r="B6" s="191" t="s">
        <v>0</v>
      </c>
      <c r="C6" s="194" t="s">
        <v>19</v>
      </c>
      <c r="D6" s="191" t="s">
        <v>23</v>
      </c>
      <c r="E6" s="191" t="s">
        <v>10</v>
      </c>
      <c r="F6" s="192" t="s">
        <v>1</v>
      </c>
      <c r="G6" s="192"/>
      <c r="H6" s="192"/>
      <c r="I6" s="192"/>
      <c r="J6" s="192"/>
      <c r="K6" s="193"/>
      <c r="L6" s="102" t="s">
        <v>4</v>
      </c>
      <c r="M6" s="102" t="s">
        <v>5</v>
      </c>
      <c r="N6" s="102" t="s">
        <v>5</v>
      </c>
      <c r="O6" s="102" t="s">
        <v>6</v>
      </c>
      <c r="P6" s="102" t="s">
        <v>7</v>
      </c>
      <c r="Q6" s="102" t="s">
        <v>2</v>
      </c>
      <c r="R6" s="102" t="s">
        <v>3</v>
      </c>
      <c r="S6" s="102" t="s">
        <v>4</v>
      </c>
      <c r="T6" s="102" t="s">
        <v>5</v>
      </c>
      <c r="U6" s="102" t="s">
        <v>5</v>
      </c>
      <c r="V6" s="102" t="s">
        <v>6</v>
      </c>
      <c r="W6" s="102" t="s">
        <v>7</v>
      </c>
      <c r="X6" s="102" t="s">
        <v>2</v>
      </c>
      <c r="Y6" s="102" t="s">
        <v>3</v>
      </c>
      <c r="Z6" s="102" t="s">
        <v>4</v>
      </c>
      <c r="AA6" s="102" t="s">
        <v>5</v>
      </c>
      <c r="AB6" s="102" t="s">
        <v>5</v>
      </c>
      <c r="AC6" s="58" t="s">
        <v>6</v>
      </c>
      <c r="AD6" s="58" t="s">
        <v>7</v>
      </c>
      <c r="AE6" s="102" t="s">
        <v>2</v>
      </c>
      <c r="AF6" s="108" t="s">
        <v>3</v>
      </c>
      <c r="AG6" s="108" t="s">
        <v>4</v>
      </c>
      <c r="AH6" s="116" t="s">
        <v>5</v>
      </c>
      <c r="AI6" s="139" t="s">
        <v>5</v>
      </c>
      <c r="AJ6" s="142" t="s">
        <v>6</v>
      </c>
      <c r="AK6" s="153" t="s">
        <v>7</v>
      </c>
      <c r="AL6" s="153" t="s">
        <v>2</v>
      </c>
      <c r="AM6" s="155" t="s">
        <v>3</v>
      </c>
      <c r="AP6" s="189" t="s">
        <v>13</v>
      </c>
      <c r="AQ6" s="189" t="s">
        <v>14</v>
      </c>
      <c r="AR6" s="189" t="s">
        <v>15</v>
      </c>
      <c r="AS6" s="189" t="s">
        <v>16</v>
      </c>
      <c r="AT6" s="189" t="s">
        <v>17</v>
      </c>
      <c r="AU6" s="183" t="s">
        <v>18</v>
      </c>
      <c r="AV6" s="184" t="s">
        <v>31</v>
      </c>
    </row>
    <row r="7" spans="1:48" x14ac:dyDescent="0.25">
      <c r="A7" s="51" t="s">
        <v>22</v>
      </c>
      <c r="B7" s="191"/>
      <c r="C7" s="195"/>
      <c r="D7" s="191"/>
      <c r="E7" s="191"/>
      <c r="F7" s="192" t="s">
        <v>8</v>
      </c>
      <c r="G7" s="192"/>
      <c r="H7" s="192"/>
      <c r="I7" s="192" t="s">
        <v>9</v>
      </c>
      <c r="J7" s="192"/>
      <c r="K7" s="193"/>
      <c r="L7" s="169">
        <v>1</v>
      </c>
      <c r="M7" s="110">
        <v>2</v>
      </c>
      <c r="N7" s="110">
        <v>3</v>
      </c>
      <c r="O7" s="110">
        <v>4</v>
      </c>
      <c r="P7" s="110">
        <v>5</v>
      </c>
      <c r="Q7" s="6">
        <v>6</v>
      </c>
      <c r="R7" s="6">
        <v>7</v>
      </c>
      <c r="S7" s="110">
        <v>8</v>
      </c>
      <c r="T7" s="110">
        <v>9</v>
      </c>
      <c r="U7" s="110">
        <v>10</v>
      </c>
      <c r="V7" s="110">
        <v>11</v>
      </c>
      <c r="W7" s="110">
        <v>12</v>
      </c>
      <c r="X7" s="6">
        <v>13</v>
      </c>
      <c r="Y7" s="6">
        <v>14</v>
      </c>
      <c r="Z7" s="110">
        <v>15</v>
      </c>
      <c r="AA7" s="110">
        <v>16</v>
      </c>
      <c r="AB7" s="110">
        <v>17</v>
      </c>
      <c r="AC7" s="110">
        <v>18</v>
      </c>
      <c r="AD7" s="110">
        <v>19</v>
      </c>
      <c r="AE7" s="6">
        <v>20</v>
      </c>
      <c r="AF7" s="6">
        <v>21</v>
      </c>
      <c r="AG7" s="110">
        <v>22</v>
      </c>
      <c r="AH7" s="110">
        <v>23</v>
      </c>
      <c r="AI7" s="110">
        <v>24</v>
      </c>
      <c r="AJ7" s="110">
        <v>25</v>
      </c>
      <c r="AK7" s="110">
        <v>26</v>
      </c>
      <c r="AL7" s="6">
        <v>27</v>
      </c>
      <c r="AM7" s="6">
        <v>28</v>
      </c>
      <c r="AP7" s="189"/>
      <c r="AQ7" s="189"/>
      <c r="AR7" s="189"/>
      <c r="AS7" s="189"/>
      <c r="AT7" s="189"/>
      <c r="AU7" s="183"/>
      <c r="AV7" s="185"/>
    </row>
    <row r="8" spans="1:48" ht="15.75" x14ac:dyDescent="0.25">
      <c r="A8" s="32"/>
      <c r="B8" s="13"/>
      <c r="C8" s="13"/>
      <c r="D8" s="13"/>
      <c r="E8" s="14"/>
      <c r="F8" s="15"/>
      <c r="G8" s="4" t="s">
        <v>105</v>
      </c>
      <c r="H8" s="47">
        <v>2021</v>
      </c>
      <c r="I8" s="17"/>
      <c r="J8" s="4" t="s">
        <v>105</v>
      </c>
      <c r="K8" s="47">
        <v>2021</v>
      </c>
      <c r="L8" s="112"/>
      <c r="M8" s="111"/>
      <c r="N8" s="111"/>
      <c r="O8" s="111"/>
      <c r="P8" s="111"/>
      <c r="Q8" s="18"/>
      <c r="R8" s="18"/>
      <c r="S8" s="111"/>
      <c r="T8" s="111"/>
      <c r="U8" s="111"/>
      <c r="V8" s="111"/>
      <c r="W8" s="111"/>
      <c r="X8" s="18"/>
      <c r="Y8" s="18"/>
      <c r="Z8" s="111"/>
      <c r="AA8" s="111"/>
      <c r="AB8" s="111"/>
      <c r="AC8" s="111"/>
      <c r="AD8" s="111"/>
      <c r="AE8" s="18"/>
      <c r="AF8" s="18"/>
      <c r="AG8" s="111"/>
      <c r="AH8" s="111"/>
      <c r="AI8" s="111"/>
      <c r="AJ8" s="111"/>
      <c r="AK8" s="111"/>
      <c r="AL8" s="18"/>
      <c r="AM8" s="18"/>
      <c r="AP8" s="21">
        <f>IF(C8&lt;&gt;"Estudiante",IF(NOT(ISBLANK(I8)),VLOOKUP(I8,Datosbasicos!$E$2:$G$32,3,FALSE),0),0)</f>
        <v>0</v>
      </c>
      <c r="AQ8" s="21">
        <f>IF(C8&lt;&gt;"Estudiante",IF(NOT(ISBLANK(I8)),VLOOKUP(I8,Datosbasicos!$E$2:$G$32,3,FALSE),0),0)</f>
        <v>0</v>
      </c>
      <c r="AR8" s="21">
        <f t="shared" ref="AR8:AR25" si="0" xml:space="preserve"> COUNTIFS(L8:AM8,"X")</f>
        <v>0</v>
      </c>
      <c r="AS8" s="21">
        <f t="shared" ref="AS8:AS25" si="1">IF(A8="Hosp. San josé", COUNTIFS(L8:AM8,"X"),0)</f>
        <v>0</v>
      </c>
      <c r="AT8" s="21" t="e">
        <f>COUNTIF(L8,"=X")+COUNTIFS(R8:S8,"=X")+COUNTIFS(Y8:Z8,"=X")+COUNTIFS(AF8:AG8,"=X")+COUNTIFS(#REF!,"=X")</f>
        <v>#REF!</v>
      </c>
      <c r="AU8" s="22" t="e">
        <f>COUNTIF(L8,"=X")+COUNTIFS(R8:S8,"=X")+COUNTIFS(Y8:Z8,"=X")+COUNTIFS(AF8:AG8,"=X")+COUNTIFS(#REF!,"=X")</f>
        <v>#REF!</v>
      </c>
      <c r="AV8" s="28" t="e">
        <f>SUM(AP8:AU8)</f>
        <v>#REF!</v>
      </c>
    </row>
    <row r="9" spans="1:48" ht="15.75" x14ac:dyDescent="0.25">
      <c r="A9" s="32"/>
      <c r="B9" s="13"/>
      <c r="C9" s="13"/>
      <c r="D9" s="13"/>
      <c r="E9" s="16"/>
      <c r="F9" s="15"/>
      <c r="G9" s="4" t="s">
        <v>105</v>
      </c>
      <c r="H9" s="47">
        <v>2021</v>
      </c>
      <c r="I9" s="17"/>
      <c r="J9" s="4" t="s">
        <v>105</v>
      </c>
      <c r="K9" s="47">
        <v>2021</v>
      </c>
      <c r="L9" s="112"/>
      <c r="M9" s="111"/>
      <c r="N9" s="111"/>
      <c r="O9" s="111"/>
      <c r="P9" s="111"/>
      <c r="Q9" s="18"/>
      <c r="R9" s="18"/>
      <c r="S9" s="111"/>
      <c r="T9" s="111"/>
      <c r="U9" s="111"/>
      <c r="V9" s="111"/>
      <c r="W9" s="111"/>
      <c r="X9" s="18"/>
      <c r="Y9" s="18"/>
      <c r="Z9" s="111"/>
      <c r="AA9" s="111"/>
      <c r="AB9" s="111"/>
      <c r="AC9" s="111"/>
      <c r="AD9" s="111"/>
      <c r="AE9" s="18"/>
      <c r="AF9" s="18"/>
      <c r="AG9" s="111"/>
      <c r="AH9" s="111"/>
      <c r="AI9" s="111"/>
      <c r="AJ9" s="111"/>
      <c r="AK9" s="111"/>
      <c r="AL9" s="18"/>
      <c r="AM9" s="18"/>
      <c r="AP9" s="21">
        <f>IF(C9&lt;&gt;"Estudiante",IF(NOT(ISBLANK(I9)),VLOOKUP(I9,Datosbasicos!$E$2:$G$32,3,FALSE),0),0)</f>
        <v>0</v>
      </c>
      <c r="AQ9" s="21">
        <f>IF(C9&lt;&gt;"Estudiante",IF(NOT(ISBLANK(I9)),VLOOKUP(I9,Datosbasicos!$E$2:$G$32,3,FALSE),0),0)</f>
        <v>0</v>
      </c>
      <c r="AR9" s="21">
        <f t="shared" si="0"/>
        <v>0</v>
      </c>
      <c r="AS9" s="21">
        <f t="shared" si="1"/>
        <v>0</v>
      </c>
      <c r="AT9" s="21" t="e">
        <f>COUNTIF(L9,"=X")+COUNTIFS(R9:S9,"=X")+COUNTIFS(Y9:Z9,"=X")+COUNTIFS(AF9:AG9,"=X")+COUNTIFS(#REF!,"=X")</f>
        <v>#REF!</v>
      </c>
      <c r="AU9" s="22" t="e">
        <f>COUNTIF(L9,"=X")+COUNTIFS(R9:S9,"=X")+COUNTIFS(Y9:Z9,"=X")+COUNTIFS(AF9:AG9,"=X")+COUNTIFS(#REF!,"=X")</f>
        <v>#REF!</v>
      </c>
      <c r="AV9" s="28" t="e">
        <f t="shared" ref="AV9:AV40" si="2">SUM(AP9:AU9)</f>
        <v>#REF!</v>
      </c>
    </row>
    <row r="10" spans="1:48" ht="15.75" x14ac:dyDescent="0.25">
      <c r="A10" s="32"/>
      <c r="B10" s="13"/>
      <c r="C10" s="13"/>
      <c r="D10" s="13"/>
      <c r="E10" s="16"/>
      <c r="F10" s="15"/>
      <c r="G10" s="4" t="s">
        <v>105</v>
      </c>
      <c r="H10" s="47">
        <v>2021</v>
      </c>
      <c r="I10" s="17"/>
      <c r="J10" s="4" t="s">
        <v>105</v>
      </c>
      <c r="K10" s="47">
        <v>2021</v>
      </c>
      <c r="L10" s="112"/>
      <c r="M10" s="111"/>
      <c r="N10" s="111"/>
      <c r="O10" s="111"/>
      <c r="P10" s="111"/>
      <c r="Q10" s="18"/>
      <c r="R10" s="18"/>
      <c r="S10" s="111"/>
      <c r="T10" s="111"/>
      <c r="U10" s="111"/>
      <c r="V10" s="111"/>
      <c r="W10" s="111"/>
      <c r="X10" s="18"/>
      <c r="Y10" s="18"/>
      <c r="Z10" s="111"/>
      <c r="AA10" s="111"/>
      <c r="AB10" s="111"/>
      <c r="AC10" s="111"/>
      <c r="AD10" s="111"/>
      <c r="AE10" s="18"/>
      <c r="AF10" s="18"/>
      <c r="AG10" s="111"/>
      <c r="AH10" s="111"/>
      <c r="AI10" s="111"/>
      <c r="AJ10" s="111"/>
      <c r="AK10" s="111"/>
      <c r="AL10" s="18"/>
      <c r="AM10" s="18"/>
      <c r="AP10" s="21">
        <f>IF(C10&lt;&gt;"Estudiante",IF(NOT(ISBLANK(I10)),VLOOKUP(I10,Datosbasicos!$E$2:$G$32,3,FALSE),0),0)</f>
        <v>0</v>
      </c>
      <c r="AQ10" s="21">
        <f>IF(C10&lt;&gt;"Estudiante",IF(NOT(ISBLANK(I10)),VLOOKUP(I10,Datosbasicos!$E$2:$G$32,3,FALSE),0),0)</f>
        <v>0</v>
      </c>
      <c r="AR10" s="21">
        <f t="shared" si="0"/>
        <v>0</v>
      </c>
      <c r="AS10" s="21">
        <f t="shared" si="1"/>
        <v>0</v>
      </c>
      <c r="AT10" s="21" t="e">
        <f>COUNTIF(L10,"=X")+COUNTIFS(R10:S10,"=X")+COUNTIFS(Y10:Z10,"=X")+COUNTIFS(AF10:AG10,"=X")+COUNTIFS(#REF!,"=X")</f>
        <v>#REF!</v>
      </c>
      <c r="AU10" s="22" t="e">
        <f>COUNTIF(L10,"=X")+COUNTIFS(R10:S10,"=X")+COUNTIFS(Y10:Z10,"=X")+COUNTIFS(AF10:AG10,"=X")+COUNTIFS(#REF!,"=X")</f>
        <v>#REF!</v>
      </c>
      <c r="AV10" s="28" t="e">
        <f t="shared" si="2"/>
        <v>#REF!</v>
      </c>
    </row>
    <row r="11" spans="1:48" ht="15.75" x14ac:dyDescent="0.25">
      <c r="A11" s="32"/>
      <c r="B11" s="13"/>
      <c r="C11" s="13"/>
      <c r="D11" s="13"/>
      <c r="E11" s="16"/>
      <c r="F11" s="15"/>
      <c r="G11" s="4" t="s">
        <v>105</v>
      </c>
      <c r="H11" s="47">
        <v>2021</v>
      </c>
      <c r="I11" s="17"/>
      <c r="J11" s="4" t="s">
        <v>105</v>
      </c>
      <c r="K11" s="47">
        <v>2021</v>
      </c>
      <c r="L11" s="112"/>
      <c r="M11" s="111"/>
      <c r="N11" s="111"/>
      <c r="O11" s="111"/>
      <c r="P11" s="111"/>
      <c r="Q11" s="18"/>
      <c r="R11" s="18"/>
      <c r="S11" s="111"/>
      <c r="T11" s="111"/>
      <c r="U11" s="111"/>
      <c r="V11" s="111"/>
      <c r="W11" s="111"/>
      <c r="X11" s="18"/>
      <c r="Y11" s="18"/>
      <c r="Z11" s="111"/>
      <c r="AA11" s="111"/>
      <c r="AB11" s="111"/>
      <c r="AC11" s="111"/>
      <c r="AD11" s="111"/>
      <c r="AE11" s="18"/>
      <c r="AF11" s="18"/>
      <c r="AG11" s="111"/>
      <c r="AH11" s="111"/>
      <c r="AI11" s="111"/>
      <c r="AJ11" s="111"/>
      <c r="AK11" s="111"/>
      <c r="AL11" s="18"/>
      <c r="AM11" s="18"/>
      <c r="AP11" s="21">
        <f>IF(C11&lt;&gt;"Estudiante",IF(NOT(ISBLANK(I11)),VLOOKUP(I11,Datosbasicos!$E$2:$G$32,3,FALSE),0),0)</f>
        <v>0</v>
      </c>
      <c r="AQ11" s="21">
        <f>IF(C11&lt;&gt;"Estudiante",IF(NOT(ISBLANK(I11)),VLOOKUP(I11,Datosbasicos!$E$2:$G$32,3,FALSE),0),0)</f>
        <v>0</v>
      </c>
      <c r="AR11" s="21">
        <f t="shared" si="0"/>
        <v>0</v>
      </c>
      <c r="AS11" s="21">
        <f t="shared" si="1"/>
        <v>0</v>
      </c>
      <c r="AT11" s="21" t="e">
        <f>COUNTIF(L11,"=X")+COUNTIFS(R11:S11,"=X")+COUNTIFS(Y11:Z11,"=X")+COUNTIFS(AF11:AG11,"=X")+COUNTIFS(#REF!,"=X")</f>
        <v>#REF!</v>
      </c>
      <c r="AU11" s="22" t="e">
        <f>COUNTIF(L11,"=X")+COUNTIFS(R11:S11,"=X")+COUNTIFS(Y11:Z11,"=X")+COUNTIFS(AF11:AG11,"=X")+COUNTIFS(#REF!,"=X")</f>
        <v>#REF!</v>
      </c>
      <c r="AV11" s="28" t="e">
        <f t="shared" si="2"/>
        <v>#REF!</v>
      </c>
    </row>
    <row r="12" spans="1:48" ht="15.75" x14ac:dyDescent="0.25">
      <c r="A12" s="32"/>
      <c r="B12" s="13"/>
      <c r="C12" s="13"/>
      <c r="D12" s="13"/>
      <c r="E12" s="14"/>
      <c r="F12" s="15"/>
      <c r="G12" s="4" t="s">
        <v>105</v>
      </c>
      <c r="H12" s="47">
        <v>2021</v>
      </c>
      <c r="I12" s="17"/>
      <c r="J12" s="4" t="s">
        <v>105</v>
      </c>
      <c r="K12" s="47">
        <v>2021</v>
      </c>
      <c r="L12" s="112"/>
      <c r="M12" s="111"/>
      <c r="N12" s="111"/>
      <c r="O12" s="111"/>
      <c r="P12" s="111"/>
      <c r="Q12" s="18"/>
      <c r="R12" s="18"/>
      <c r="S12" s="111"/>
      <c r="T12" s="111"/>
      <c r="U12" s="111"/>
      <c r="V12" s="111"/>
      <c r="W12" s="111"/>
      <c r="X12" s="18"/>
      <c r="Y12" s="18"/>
      <c r="Z12" s="111"/>
      <c r="AA12" s="111"/>
      <c r="AB12" s="111"/>
      <c r="AC12" s="111"/>
      <c r="AD12" s="111"/>
      <c r="AE12" s="18"/>
      <c r="AF12" s="18"/>
      <c r="AG12" s="111"/>
      <c r="AH12" s="111"/>
      <c r="AI12" s="111"/>
      <c r="AJ12" s="111"/>
      <c r="AK12" s="111"/>
      <c r="AL12" s="18"/>
      <c r="AM12" s="18"/>
      <c r="AP12" s="21">
        <f>IF(C12&lt;&gt;"Estudiante",IF(NOT(ISBLANK(I12)),VLOOKUP(I12,Datosbasicos!$E$2:$G$32,3,FALSE),0),0)</f>
        <v>0</v>
      </c>
      <c r="AQ12" s="21">
        <f>IF(C12&lt;&gt;"Estudiante",IF(NOT(ISBLANK(I12)),VLOOKUP(I12,Datosbasicos!$E$2:$G$32,3,FALSE),0),0)</f>
        <v>0</v>
      </c>
      <c r="AR12" s="21">
        <f t="shared" si="0"/>
        <v>0</v>
      </c>
      <c r="AS12" s="21">
        <f t="shared" si="1"/>
        <v>0</v>
      </c>
      <c r="AT12" s="21" t="e">
        <f>COUNTIF(L12,"=X")+COUNTIFS(R12:S12,"=X")+COUNTIFS(Y12:Z12,"=X")+COUNTIFS(AF12:AG12,"=X")+COUNTIFS(#REF!,"=X")</f>
        <v>#REF!</v>
      </c>
      <c r="AU12" s="22" t="e">
        <f>COUNTIF(L12,"=X")+COUNTIFS(R12:S12,"=X")+COUNTIFS(Y12:Z12,"=X")+COUNTIFS(AF12:AG12,"=X")+COUNTIFS(#REF!,"=X")</f>
        <v>#REF!</v>
      </c>
      <c r="AV12" s="28" t="e">
        <f t="shared" si="2"/>
        <v>#REF!</v>
      </c>
    </row>
    <row r="13" spans="1:48" ht="15.75" x14ac:dyDescent="0.25">
      <c r="A13" s="32"/>
      <c r="B13" s="13"/>
      <c r="C13" s="13"/>
      <c r="D13" s="13"/>
      <c r="E13" s="16"/>
      <c r="F13" s="15"/>
      <c r="G13" s="4" t="s">
        <v>105</v>
      </c>
      <c r="H13" s="47">
        <v>2021</v>
      </c>
      <c r="I13" s="17"/>
      <c r="J13" s="4" t="s">
        <v>105</v>
      </c>
      <c r="K13" s="47">
        <v>2021</v>
      </c>
      <c r="L13" s="112"/>
      <c r="M13" s="111"/>
      <c r="N13" s="111"/>
      <c r="O13" s="111"/>
      <c r="P13" s="111"/>
      <c r="Q13" s="18"/>
      <c r="R13" s="18"/>
      <c r="S13" s="111"/>
      <c r="T13" s="111"/>
      <c r="U13" s="111"/>
      <c r="V13" s="111"/>
      <c r="W13" s="111"/>
      <c r="X13" s="18"/>
      <c r="Y13" s="18"/>
      <c r="Z13" s="111"/>
      <c r="AA13" s="111"/>
      <c r="AB13" s="111"/>
      <c r="AC13" s="111"/>
      <c r="AD13" s="111"/>
      <c r="AE13" s="18"/>
      <c r="AF13" s="18"/>
      <c r="AG13" s="111"/>
      <c r="AH13" s="111"/>
      <c r="AI13" s="111"/>
      <c r="AJ13" s="111"/>
      <c r="AK13" s="111"/>
      <c r="AL13" s="18"/>
      <c r="AM13" s="18"/>
      <c r="AP13" s="21">
        <f>IF(C13&lt;&gt;"Estudiante",IF(NOT(ISBLANK(I13)),VLOOKUP(I13,Datosbasicos!$E$2:$G$32,3,FALSE),0),0)</f>
        <v>0</v>
      </c>
      <c r="AQ13" s="21">
        <f>IF(C13&lt;&gt;"Estudiante",IF(NOT(ISBLANK(I13)),VLOOKUP(I13,Datosbasicos!$E$2:$G$32,3,FALSE),0),0)</f>
        <v>0</v>
      </c>
      <c r="AR13" s="21">
        <f t="shared" si="0"/>
        <v>0</v>
      </c>
      <c r="AS13" s="21">
        <f t="shared" si="1"/>
        <v>0</v>
      </c>
      <c r="AT13" s="21" t="e">
        <f>COUNTIF(L13,"=X")+COUNTIFS(R13:S13,"=X")+COUNTIFS(Y13:Z13,"=X")+COUNTIFS(AF13:AG13,"=X")+COUNTIFS(#REF!,"=X")</f>
        <v>#REF!</v>
      </c>
      <c r="AU13" s="22" t="e">
        <f>COUNTIF(L13,"=X")+COUNTIFS(R13:S13,"=X")+COUNTIFS(Y13:Z13,"=X")+COUNTIFS(AF13:AG13,"=X")+COUNTIFS(#REF!,"=X")</f>
        <v>#REF!</v>
      </c>
      <c r="AV13" s="28" t="e">
        <f t="shared" si="2"/>
        <v>#REF!</v>
      </c>
    </row>
    <row r="14" spans="1:48" ht="15.75" x14ac:dyDescent="0.25">
      <c r="A14" s="32"/>
      <c r="B14" s="13"/>
      <c r="C14" s="13"/>
      <c r="D14" s="13"/>
      <c r="E14" s="16"/>
      <c r="F14" s="15"/>
      <c r="G14" s="4" t="s">
        <v>105</v>
      </c>
      <c r="H14" s="47">
        <v>2021</v>
      </c>
      <c r="I14" s="17"/>
      <c r="J14" s="4" t="s">
        <v>105</v>
      </c>
      <c r="K14" s="47">
        <v>2021</v>
      </c>
      <c r="L14" s="112"/>
      <c r="M14" s="111"/>
      <c r="N14" s="111"/>
      <c r="O14" s="111"/>
      <c r="P14" s="111"/>
      <c r="Q14" s="18"/>
      <c r="R14" s="18"/>
      <c r="S14" s="111"/>
      <c r="T14" s="111"/>
      <c r="U14" s="111"/>
      <c r="V14" s="111"/>
      <c r="W14" s="111"/>
      <c r="X14" s="18"/>
      <c r="Y14" s="18"/>
      <c r="Z14" s="111"/>
      <c r="AA14" s="111"/>
      <c r="AB14" s="111"/>
      <c r="AC14" s="111"/>
      <c r="AD14" s="111"/>
      <c r="AE14" s="18"/>
      <c r="AF14" s="18"/>
      <c r="AG14" s="111"/>
      <c r="AH14" s="111"/>
      <c r="AI14" s="111"/>
      <c r="AJ14" s="111"/>
      <c r="AK14" s="111"/>
      <c r="AL14" s="18"/>
      <c r="AM14" s="18"/>
      <c r="AP14" s="21">
        <f>IF(C14&lt;&gt;"Estudiante",IF(NOT(ISBLANK(I14)),VLOOKUP(I14,Datosbasicos!$E$2:$G$32,3,FALSE),0),0)</f>
        <v>0</v>
      </c>
      <c r="AQ14" s="21">
        <f>IF(C14&lt;&gt;"Estudiante",IF(NOT(ISBLANK(I14)),VLOOKUP(I14,Datosbasicos!$E$2:$G$32,3,FALSE),0),0)</f>
        <v>0</v>
      </c>
      <c r="AR14" s="21">
        <f t="shared" si="0"/>
        <v>0</v>
      </c>
      <c r="AS14" s="21">
        <f t="shared" si="1"/>
        <v>0</v>
      </c>
      <c r="AT14" s="21" t="e">
        <f>COUNTIF(L14,"=X")+COUNTIFS(R14:S14,"=X")+COUNTIFS(Y14:Z14,"=X")+COUNTIFS(AF14:AG14,"=X")+COUNTIFS(#REF!,"=X")</f>
        <v>#REF!</v>
      </c>
      <c r="AU14" s="22" t="e">
        <f>COUNTIF(L14,"=X")+COUNTIFS(R14:S14,"=X")+COUNTIFS(Y14:Z14,"=X")+COUNTIFS(AF14:AG14,"=X")+COUNTIFS(#REF!,"=X")</f>
        <v>#REF!</v>
      </c>
      <c r="AV14" s="28" t="e">
        <f t="shared" si="2"/>
        <v>#REF!</v>
      </c>
    </row>
    <row r="15" spans="1:48" ht="15.75" x14ac:dyDescent="0.25">
      <c r="A15" s="32"/>
      <c r="B15" s="13"/>
      <c r="C15" s="13"/>
      <c r="D15" s="13"/>
      <c r="E15" s="16"/>
      <c r="F15" s="15"/>
      <c r="G15" s="4" t="s">
        <v>105</v>
      </c>
      <c r="H15" s="47">
        <v>2021</v>
      </c>
      <c r="I15" s="17"/>
      <c r="J15" s="4" t="s">
        <v>105</v>
      </c>
      <c r="K15" s="47">
        <v>2021</v>
      </c>
      <c r="L15" s="112"/>
      <c r="M15" s="111"/>
      <c r="N15" s="111"/>
      <c r="O15" s="111"/>
      <c r="P15" s="111"/>
      <c r="Q15" s="18"/>
      <c r="R15" s="18"/>
      <c r="S15" s="111"/>
      <c r="T15" s="111"/>
      <c r="U15" s="111"/>
      <c r="V15" s="111"/>
      <c r="W15" s="111"/>
      <c r="X15" s="18"/>
      <c r="Y15" s="18"/>
      <c r="Z15" s="111"/>
      <c r="AA15" s="111"/>
      <c r="AB15" s="111"/>
      <c r="AC15" s="111"/>
      <c r="AD15" s="111"/>
      <c r="AE15" s="18"/>
      <c r="AF15" s="18"/>
      <c r="AG15" s="111"/>
      <c r="AH15" s="111"/>
      <c r="AI15" s="111"/>
      <c r="AJ15" s="111"/>
      <c r="AK15" s="111"/>
      <c r="AL15" s="18"/>
      <c r="AM15" s="18"/>
      <c r="AP15" s="21">
        <f>IF(C15&lt;&gt;"Estudiante",IF(NOT(ISBLANK(I15)),VLOOKUP(I15,Datosbasicos!$E$2:$G$32,3,FALSE),0),0)</f>
        <v>0</v>
      </c>
      <c r="AQ15" s="21">
        <f>IF(C15&lt;&gt;"Estudiante",IF(NOT(ISBLANK(I15)),VLOOKUP(I15,Datosbasicos!$E$2:$G$32,3,FALSE),0),0)</f>
        <v>0</v>
      </c>
      <c r="AR15" s="21">
        <f t="shared" si="0"/>
        <v>0</v>
      </c>
      <c r="AS15" s="21">
        <f t="shared" si="1"/>
        <v>0</v>
      </c>
      <c r="AT15" s="21" t="e">
        <f>COUNTIF(L15,"=X")+COUNTIFS(R15:S15,"=X")+COUNTIFS(Y15:Z15,"=X")+COUNTIFS(AF15:AG15,"=X")+COUNTIFS(#REF!,"=X")</f>
        <v>#REF!</v>
      </c>
      <c r="AU15" s="22" t="e">
        <f>COUNTIF(L15,"=X")+COUNTIFS(R15:S15,"=X")+COUNTIFS(Y15:Z15,"=X")+COUNTIFS(AF15:AG15,"=X")+COUNTIFS(#REF!,"=X")</f>
        <v>#REF!</v>
      </c>
      <c r="AV15" s="28" t="e">
        <f t="shared" si="2"/>
        <v>#REF!</v>
      </c>
    </row>
    <row r="16" spans="1:48" ht="15.75" x14ac:dyDescent="0.25">
      <c r="A16" s="32"/>
      <c r="B16" s="13"/>
      <c r="C16" s="13"/>
      <c r="D16" s="13"/>
      <c r="E16" s="14"/>
      <c r="F16" s="15"/>
      <c r="G16" s="4" t="s">
        <v>105</v>
      </c>
      <c r="H16" s="47">
        <v>2021</v>
      </c>
      <c r="I16" s="17"/>
      <c r="J16" s="4" t="s">
        <v>105</v>
      </c>
      <c r="K16" s="47">
        <v>2021</v>
      </c>
      <c r="L16" s="112"/>
      <c r="M16" s="111"/>
      <c r="N16" s="111"/>
      <c r="O16" s="111"/>
      <c r="P16" s="111"/>
      <c r="Q16" s="18"/>
      <c r="R16" s="18"/>
      <c r="S16" s="111"/>
      <c r="T16" s="111"/>
      <c r="U16" s="111"/>
      <c r="V16" s="111"/>
      <c r="W16" s="111"/>
      <c r="X16" s="18"/>
      <c r="Y16" s="18"/>
      <c r="Z16" s="111"/>
      <c r="AA16" s="111"/>
      <c r="AB16" s="111"/>
      <c r="AC16" s="111"/>
      <c r="AD16" s="111"/>
      <c r="AE16" s="18"/>
      <c r="AF16" s="18"/>
      <c r="AG16" s="111"/>
      <c r="AH16" s="111"/>
      <c r="AI16" s="111"/>
      <c r="AJ16" s="111"/>
      <c r="AK16" s="111"/>
      <c r="AL16" s="18"/>
      <c r="AM16" s="18"/>
      <c r="AP16" s="21">
        <f>IF(C16&lt;&gt;"Estudiante",IF(NOT(ISBLANK(I16)),VLOOKUP(I16,Datosbasicos!$E$2:$G$32,3,FALSE),0),0)</f>
        <v>0</v>
      </c>
      <c r="AQ16" s="21">
        <f>IF(C16&lt;&gt;"Estudiante",IF(NOT(ISBLANK(I16)),VLOOKUP(I16,Datosbasicos!$E$2:$G$32,3,FALSE),0),0)</f>
        <v>0</v>
      </c>
      <c r="AR16" s="21">
        <f t="shared" si="0"/>
        <v>0</v>
      </c>
      <c r="AS16" s="21">
        <f t="shared" si="1"/>
        <v>0</v>
      </c>
      <c r="AT16" s="21" t="e">
        <f>COUNTIF(L16,"=X")+COUNTIFS(R16:S16,"=X")+COUNTIFS(Y16:Z16,"=X")+COUNTIFS(AF16:AG16,"=X")+COUNTIFS(#REF!,"=X")</f>
        <v>#REF!</v>
      </c>
      <c r="AU16" s="22" t="e">
        <f>COUNTIF(L16,"=X")+COUNTIFS(R16:S16,"=X")+COUNTIFS(Y16:Z16,"=X")+COUNTIFS(AF16:AG16,"=X")+COUNTIFS(#REF!,"=X")</f>
        <v>#REF!</v>
      </c>
      <c r="AV16" s="28" t="e">
        <f t="shared" si="2"/>
        <v>#REF!</v>
      </c>
    </row>
    <row r="17" spans="1:48" ht="15.75" x14ac:dyDescent="0.25">
      <c r="A17" s="32"/>
      <c r="B17" s="13"/>
      <c r="C17" s="13"/>
      <c r="D17" s="13"/>
      <c r="E17" s="16"/>
      <c r="F17" s="15"/>
      <c r="G17" s="4" t="s">
        <v>105</v>
      </c>
      <c r="H17" s="47">
        <v>2021</v>
      </c>
      <c r="I17" s="17"/>
      <c r="J17" s="4" t="s">
        <v>105</v>
      </c>
      <c r="K17" s="47">
        <v>2021</v>
      </c>
      <c r="L17" s="112"/>
      <c r="M17" s="111"/>
      <c r="N17" s="111"/>
      <c r="O17" s="111"/>
      <c r="P17" s="111"/>
      <c r="Q17" s="18"/>
      <c r="R17" s="18"/>
      <c r="S17" s="111"/>
      <c r="T17" s="111"/>
      <c r="U17" s="111"/>
      <c r="V17" s="111"/>
      <c r="W17" s="111"/>
      <c r="X17" s="18"/>
      <c r="Y17" s="18"/>
      <c r="Z17" s="111"/>
      <c r="AA17" s="111"/>
      <c r="AB17" s="111"/>
      <c r="AC17" s="111"/>
      <c r="AD17" s="111"/>
      <c r="AE17" s="18"/>
      <c r="AF17" s="18"/>
      <c r="AG17" s="111"/>
      <c r="AH17" s="111"/>
      <c r="AI17" s="111"/>
      <c r="AJ17" s="111"/>
      <c r="AK17" s="111"/>
      <c r="AL17" s="18"/>
      <c r="AM17" s="18"/>
      <c r="AP17" s="21">
        <f>IF(C17&lt;&gt;"Estudiante",IF(NOT(ISBLANK(I17)),VLOOKUP(I17,Datosbasicos!$E$2:$G$32,3,FALSE),0),0)</f>
        <v>0</v>
      </c>
      <c r="AQ17" s="21">
        <f>IF(C17&lt;&gt;"Estudiante",IF(NOT(ISBLANK(I17)),VLOOKUP(I17,Datosbasicos!$E$2:$G$32,3,FALSE),0),0)</f>
        <v>0</v>
      </c>
      <c r="AR17" s="21">
        <f t="shared" si="0"/>
        <v>0</v>
      </c>
      <c r="AS17" s="21">
        <f t="shared" si="1"/>
        <v>0</v>
      </c>
      <c r="AT17" s="21" t="e">
        <f>COUNTIF(L17,"=X")+COUNTIFS(R17:S17,"=X")+COUNTIFS(Y17:Z17,"=X")+COUNTIFS(AF17:AG17,"=X")+COUNTIFS(#REF!,"=X")</f>
        <v>#REF!</v>
      </c>
      <c r="AU17" s="22" t="e">
        <f>COUNTIF(L17,"=X")+COUNTIFS(R17:S17,"=X")+COUNTIFS(Y17:Z17,"=X")+COUNTIFS(AF17:AG17,"=X")+COUNTIFS(#REF!,"=X")</f>
        <v>#REF!</v>
      </c>
      <c r="AV17" s="28" t="e">
        <f t="shared" si="2"/>
        <v>#REF!</v>
      </c>
    </row>
    <row r="18" spans="1:48" ht="15.75" x14ac:dyDescent="0.25">
      <c r="A18" s="32"/>
      <c r="B18" s="13"/>
      <c r="C18" s="13"/>
      <c r="D18" s="13"/>
      <c r="E18" s="14"/>
      <c r="F18" s="15"/>
      <c r="G18" s="4" t="s">
        <v>105</v>
      </c>
      <c r="H18" s="47">
        <v>2021</v>
      </c>
      <c r="I18" s="17"/>
      <c r="J18" s="4" t="s">
        <v>105</v>
      </c>
      <c r="K18" s="47">
        <v>2021</v>
      </c>
      <c r="L18" s="112"/>
      <c r="M18" s="111"/>
      <c r="N18" s="111"/>
      <c r="O18" s="111"/>
      <c r="P18" s="111"/>
      <c r="Q18" s="18"/>
      <c r="R18" s="18"/>
      <c r="S18" s="111"/>
      <c r="T18" s="111"/>
      <c r="U18" s="111"/>
      <c r="V18" s="111"/>
      <c r="W18" s="111"/>
      <c r="X18" s="18"/>
      <c r="Y18" s="18"/>
      <c r="Z18" s="111"/>
      <c r="AA18" s="111"/>
      <c r="AB18" s="111"/>
      <c r="AC18" s="111"/>
      <c r="AD18" s="111"/>
      <c r="AE18" s="18"/>
      <c r="AF18" s="18"/>
      <c r="AG18" s="111"/>
      <c r="AH18" s="111"/>
      <c r="AI18" s="111"/>
      <c r="AJ18" s="111"/>
      <c r="AK18" s="111"/>
      <c r="AL18" s="18"/>
      <c r="AM18" s="18"/>
      <c r="AP18" s="21">
        <f>IF(C18&lt;&gt;"Estudiante",IF(NOT(ISBLANK(I18)),VLOOKUP(I18,Datosbasicos!$E$2:$G$32,3,FALSE),0),0)</f>
        <v>0</v>
      </c>
      <c r="AQ18" s="21">
        <f>IF(C18&lt;&gt;"Estudiante",IF(NOT(ISBLANK(I18)),VLOOKUP(I18,Datosbasicos!$E$2:$G$32,3,FALSE),0),0)</f>
        <v>0</v>
      </c>
      <c r="AR18" s="21">
        <f t="shared" si="0"/>
        <v>0</v>
      </c>
      <c r="AS18" s="21">
        <f t="shared" si="1"/>
        <v>0</v>
      </c>
      <c r="AT18" s="21" t="e">
        <f>COUNTIF(L18,"=X")+COUNTIFS(R18:S18,"=X")+COUNTIFS(Y18:Z18,"=X")+COUNTIFS(AF18:AG18,"=X")+COUNTIFS(#REF!,"=X")</f>
        <v>#REF!</v>
      </c>
      <c r="AU18" s="22" t="e">
        <f>COUNTIF(L18,"=X")+COUNTIFS(R18:S18,"=X")+COUNTIFS(Y18:Z18,"=X")+COUNTIFS(AF18:AG18,"=X")+COUNTIFS(#REF!,"=X")</f>
        <v>#REF!</v>
      </c>
      <c r="AV18" s="28" t="e">
        <f t="shared" si="2"/>
        <v>#REF!</v>
      </c>
    </row>
    <row r="19" spans="1:48" ht="15.75" x14ac:dyDescent="0.25">
      <c r="A19" s="32"/>
      <c r="B19" s="13"/>
      <c r="C19" s="13"/>
      <c r="D19" s="13"/>
      <c r="E19" s="16"/>
      <c r="F19" s="15"/>
      <c r="G19" s="4" t="s">
        <v>105</v>
      </c>
      <c r="H19" s="47">
        <v>2021</v>
      </c>
      <c r="I19" s="17"/>
      <c r="J19" s="4" t="s">
        <v>105</v>
      </c>
      <c r="K19" s="47">
        <v>2021</v>
      </c>
      <c r="L19" s="112"/>
      <c r="M19" s="111"/>
      <c r="N19" s="111"/>
      <c r="O19" s="111"/>
      <c r="P19" s="111"/>
      <c r="Q19" s="18"/>
      <c r="R19" s="18"/>
      <c r="S19" s="111"/>
      <c r="T19" s="111"/>
      <c r="U19" s="111"/>
      <c r="V19" s="111"/>
      <c r="W19" s="111"/>
      <c r="X19" s="18"/>
      <c r="Y19" s="18"/>
      <c r="Z19" s="111"/>
      <c r="AA19" s="111"/>
      <c r="AB19" s="111"/>
      <c r="AC19" s="111"/>
      <c r="AD19" s="111"/>
      <c r="AE19" s="18"/>
      <c r="AF19" s="18"/>
      <c r="AG19" s="111"/>
      <c r="AH19" s="111"/>
      <c r="AI19" s="111"/>
      <c r="AJ19" s="111"/>
      <c r="AK19" s="111"/>
      <c r="AL19" s="18"/>
      <c r="AM19" s="18"/>
      <c r="AP19" s="21">
        <f>IF(C19&lt;&gt;"Estudiante",IF(NOT(ISBLANK(I19)),VLOOKUP(I19,Datosbasicos!$E$2:$G$32,3,FALSE),0),0)</f>
        <v>0</v>
      </c>
      <c r="AQ19" s="21">
        <f>IF(C19&lt;&gt;"Estudiante",IF(NOT(ISBLANK(I19)),VLOOKUP(I19,Datosbasicos!$E$2:$G$32,3,FALSE),0),0)</f>
        <v>0</v>
      </c>
      <c r="AR19" s="21">
        <f t="shared" si="0"/>
        <v>0</v>
      </c>
      <c r="AS19" s="21">
        <f t="shared" si="1"/>
        <v>0</v>
      </c>
      <c r="AT19" s="21" t="e">
        <f>COUNTIF(L19,"=X")+COUNTIFS(R19:S19,"=X")+COUNTIFS(Y19:Z19,"=X")+COUNTIFS(AF19:AG19,"=X")+COUNTIFS(#REF!,"=X")</f>
        <v>#REF!</v>
      </c>
      <c r="AU19" s="22" t="e">
        <f>COUNTIF(L19,"=X")+COUNTIFS(R19:S19,"=X")+COUNTIFS(Y19:Z19,"=X")+COUNTIFS(AF19:AG19,"=X")+COUNTIFS(#REF!,"=X")</f>
        <v>#REF!</v>
      </c>
      <c r="AV19" s="28" t="e">
        <f t="shared" si="2"/>
        <v>#REF!</v>
      </c>
    </row>
    <row r="20" spans="1:48" ht="15.75" x14ac:dyDescent="0.25">
      <c r="A20" s="32"/>
      <c r="B20" s="13"/>
      <c r="C20" s="13"/>
      <c r="D20" s="13"/>
      <c r="E20" s="14"/>
      <c r="F20" s="15"/>
      <c r="G20" s="4" t="s">
        <v>105</v>
      </c>
      <c r="H20" s="47">
        <v>2021</v>
      </c>
      <c r="I20" s="17"/>
      <c r="J20" s="4" t="s">
        <v>105</v>
      </c>
      <c r="K20" s="47">
        <v>2021</v>
      </c>
      <c r="L20" s="112"/>
      <c r="M20" s="111"/>
      <c r="N20" s="111"/>
      <c r="O20" s="111"/>
      <c r="P20" s="111"/>
      <c r="Q20" s="18"/>
      <c r="R20" s="18"/>
      <c r="S20" s="111"/>
      <c r="T20" s="111"/>
      <c r="U20" s="111"/>
      <c r="V20" s="111"/>
      <c r="W20" s="111"/>
      <c r="X20" s="18"/>
      <c r="Y20" s="18"/>
      <c r="Z20" s="111"/>
      <c r="AA20" s="111"/>
      <c r="AB20" s="111"/>
      <c r="AC20" s="111"/>
      <c r="AD20" s="111"/>
      <c r="AE20" s="18"/>
      <c r="AF20" s="18"/>
      <c r="AG20" s="111"/>
      <c r="AH20" s="111"/>
      <c r="AI20" s="111"/>
      <c r="AJ20" s="111"/>
      <c r="AK20" s="111"/>
      <c r="AL20" s="18"/>
      <c r="AM20" s="18"/>
      <c r="AP20" s="21">
        <f>IF(C20&lt;&gt;"Estudiante",IF(NOT(ISBLANK(I20)),VLOOKUP(I20,Datosbasicos!$E$2:$G$32,3,FALSE),0),0)</f>
        <v>0</v>
      </c>
      <c r="AQ20" s="21">
        <f>IF(C20&lt;&gt;"Estudiante",IF(NOT(ISBLANK(I20)),VLOOKUP(I20,Datosbasicos!$E$2:$G$32,3,FALSE),0),0)</f>
        <v>0</v>
      </c>
      <c r="AR20" s="21">
        <f t="shared" si="0"/>
        <v>0</v>
      </c>
      <c r="AS20" s="21">
        <f t="shared" si="1"/>
        <v>0</v>
      </c>
      <c r="AT20" s="21" t="e">
        <f>COUNTIF(L20,"=X")+COUNTIFS(R20:S20,"=X")+COUNTIFS(Y20:Z20,"=X")+COUNTIFS(AF20:AG20,"=X")+COUNTIFS(#REF!,"=X")</f>
        <v>#REF!</v>
      </c>
      <c r="AU20" s="22" t="e">
        <f>COUNTIF(L20,"=X")+COUNTIFS(R20:S20,"=X")+COUNTIFS(Y20:Z20,"=X")+COUNTIFS(AF20:AG20,"=X")+COUNTIFS(#REF!,"=X")</f>
        <v>#REF!</v>
      </c>
      <c r="AV20" s="28" t="e">
        <f t="shared" si="2"/>
        <v>#REF!</v>
      </c>
    </row>
    <row r="21" spans="1:48" s="70" customFormat="1" ht="15.75" x14ac:dyDescent="0.25">
      <c r="A21" s="32"/>
      <c r="B21" s="13"/>
      <c r="C21" s="13"/>
      <c r="D21" s="13"/>
      <c r="E21" s="14"/>
      <c r="F21" s="15"/>
      <c r="G21" s="4" t="s">
        <v>105</v>
      </c>
      <c r="H21" s="47">
        <v>2021</v>
      </c>
      <c r="I21" s="17"/>
      <c r="J21" s="4" t="s">
        <v>105</v>
      </c>
      <c r="K21" s="47">
        <v>2021</v>
      </c>
      <c r="L21" s="112"/>
      <c r="M21" s="111"/>
      <c r="N21" s="111"/>
      <c r="O21" s="111"/>
      <c r="P21" s="111"/>
      <c r="Q21" s="18"/>
      <c r="R21" s="18"/>
      <c r="S21" s="111"/>
      <c r="T21" s="111"/>
      <c r="U21" s="111"/>
      <c r="V21" s="111"/>
      <c r="W21" s="111"/>
      <c r="X21" s="18"/>
      <c r="Y21" s="18"/>
      <c r="Z21" s="111"/>
      <c r="AA21" s="111"/>
      <c r="AB21" s="111"/>
      <c r="AC21" s="111"/>
      <c r="AD21" s="111"/>
      <c r="AE21" s="18"/>
      <c r="AF21" s="18"/>
      <c r="AG21" s="111"/>
      <c r="AH21" s="111"/>
      <c r="AI21" s="111"/>
      <c r="AJ21" s="111"/>
      <c r="AK21" s="111"/>
      <c r="AL21" s="18"/>
      <c r="AM21" s="18"/>
      <c r="AP21" s="21">
        <f>IF(C21&lt;&gt;"Estudiante",IF(NOT(ISBLANK(I21)),VLOOKUP(I21,Datosbasicos!$E$2:$G$32,3,FALSE),0),0)</f>
        <v>0</v>
      </c>
      <c r="AQ21" s="21">
        <f>IF(C21&lt;&gt;"Estudiante",IF(NOT(ISBLANK(I21)),VLOOKUP(I21,Datosbasicos!$E$2:$G$32,3,FALSE),0),0)</f>
        <v>0</v>
      </c>
      <c r="AR21" s="21">
        <f t="shared" si="0"/>
        <v>0</v>
      </c>
      <c r="AS21" s="21">
        <f t="shared" si="1"/>
        <v>0</v>
      </c>
      <c r="AT21" s="21" t="e">
        <f>COUNTIF(L21,"=X")+COUNTIFS(R21:S21,"=X")+COUNTIFS(Y21:Z21,"=X")+COUNTIFS(AF21:AG21,"=X")+COUNTIFS(#REF!,"=X")</f>
        <v>#REF!</v>
      </c>
      <c r="AU21" s="22" t="e">
        <f>COUNTIF(L21,"=X")+COUNTIFS(R21:S21,"=X")+COUNTIFS(Y21:Z21,"=X")+COUNTIFS(AF21:AG21,"=X")+COUNTIFS(#REF!,"=X")</f>
        <v>#REF!</v>
      </c>
      <c r="AV21" s="28" t="e">
        <f t="shared" si="2"/>
        <v>#REF!</v>
      </c>
    </row>
    <row r="22" spans="1:48" s="70" customFormat="1" ht="15.75" x14ac:dyDescent="0.25">
      <c r="A22" s="32"/>
      <c r="B22" s="13"/>
      <c r="C22" s="13"/>
      <c r="D22" s="13"/>
      <c r="E22" s="14"/>
      <c r="F22" s="15"/>
      <c r="G22" s="4" t="s">
        <v>105</v>
      </c>
      <c r="H22" s="47">
        <v>2021</v>
      </c>
      <c r="I22" s="17"/>
      <c r="J22" s="4" t="s">
        <v>105</v>
      </c>
      <c r="K22" s="47">
        <v>2021</v>
      </c>
      <c r="L22" s="112"/>
      <c r="M22" s="111"/>
      <c r="N22" s="111"/>
      <c r="O22" s="111"/>
      <c r="P22" s="111"/>
      <c r="Q22" s="18"/>
      <c r="R22" s="18"/>
      <c r="S22" s="111"/>
      <c r="T22" s="111"/>
      <c r="U22" s="111"/>
      <c r="V22" s="111"/>
      <c r="W22" s="111"/>
      <c r="X22" s="18"/>
      <c r="Y22" s="18"/>
      <c r="Z22" s="111"/>
      <c r="AA22" s="111"/>
      <c r="AB22" s="111"/>
      <c r="AC22" s="111"/>
      <c r="AD22" s="111"/>
      <c r="AE22" s="18"/>
      <c r="AF22" s="18"/>
      <c r="AG22" s="111"/>
      <c r="AH22" s="111"/>
      <c r="AI22" s="111"/>
      <c r="AJ22" s="111"/>
      <c r="AK22" s="111"/>
      <c r="AL22" s="18"/>
      <c r="AM22" s="18"/>
      <c r="AP22" s="21">
        <f>IF(C22&lt;&gt;"Estudiante",IF(NOT(ISBLANK(I22)),VLOOKUP(I22,Datosbasicos!$E$2:$G$32,3,FALSE),0),0)</f>
        <v>0</v>
      </c>
      <c r="AQ22" s="21">
        <f>IF(C22&lt;&gt;"Estudiante",IF(NOT(ISBLANK(I22)),VLOOKUP(I22,Datosbasicos!$E$2:$G$32,3,FALSE),0),0)</f>
        <v>0</v>
      </c>
      <c r="AR22" s="21">
        <f t="shared" si="0"/>
        <v>0</v>
      </c>
      <c r="AS22" s="21">
        <f t="shared" si="1"/>
        <v>0</v>
      </c>
      <c r="AT22" s="21" t="e">
        <f>COUNTIF(L22,"=X")+COUNTIFS(R22:S22,"=X")+COUNTIFS(Y22:Z22,"=X")+COUNTIFS(AF22:AG22,"=X")+COUNTIFS(#REF!,"=X")</f>
        <v>#REF!</v>
      </c>
      <c r="AU22" s="22" t="e">
        <f>COUNTIF(L22,"=X")+COUNTIFS(R22:S22,"=X")+COUNTIFS(Y22:Z22,"=X")+COUNTIFS(AF22:AG22,"=X")+COUNTIFS(#REF!,"=X")</f>
        <v>#REF!</v>
      </c>
      <c r="AV22" s="28" t="e">
        <f t="shared" si="2"/>
        <v>#REF!</v>
      </c>
    </row>
    <row r="23" spans="1:48" s="70" customFormat="1" ht="15.75" x14ac:dyDescent="0.25">
      <c r="A23" s="32"/>
      <c r="B23" s="13"/>
      <c r="C23" s="13"/>
      <c r="D23" s="13"/>
      <c r="E23" s="14"/>
      <c r="F23" s="15"/>
      <c r="G23" s="4" t="s">
        <v>105</v>
      </c>
      <c r="H23" s="47">
        <v>2021</v>
      </c>
      <c r="I23" s="17"/>
      <c r="J23" s="4" t="s">
        <v>105</v>
      </c>
      <c r="K23" s="47">
        <v>2021</v>
      </c>
      <c r="L23" s="112"/>
      <c r="M23" s="111"/>
      <c r="N23" s="111"/>
      <c r="O23" s="111"/>
      <c r="P23" s="111"/>
      <c r="Q23" s="18"/>
      <c r="R23" s="18"/>
      <c r="S23" s="111"/>
      <c r="T23" s="111"/>
      <c r="U23" s="111"/>
      <c r="V23" s="111"/>
      <c r="W23" s="111"/>
      <c r="X23" s="18"/>
      <c r="Y23" s="18"/>
      <c r="Z23" s="111"/>
      <c r="AA23" s="111"/>
      <c r="AB23" s="111"/>
      <c r="AC23" s="111"/>
      <c r="AD23" s="111"/>
      <c r="AE23" s="18"/>
      <c r="AF23" s="18"/>
      <c r="AG23" s="111"/>
      <c r="AH23" s="111"/>
      <c r="AI23" s="111"/>
      <c r="AJ23" s="111"/>
      <c r="AK23" s="111"/>
      <c r="AL23" s="18"/>
      <c r="AM23" s="18"/>
      <c r="AP23" s="21">
        <f>IF(C23&lt;&gt;"Estudiante",IF(NOT(ISBLANK(I23)),VLOOKUP(I23,Datosbasicos!$E$2:$G$32,3,FALSE),0),0)</f>
        <v>0</v>
      </c>
      <c r="AQ23" s="21">
        <f>IF(C23&lt;&gt;"Estudiante",IF(NOT(ISBLANK(I23)),VLOOKUP(I23,Datosbasicos!$E$2:$G$32,3,FALSE),0),0)</f>
        <v>0</v>
      </c>
      <c r="AR23" s="21">
        <f t="shared" si="0"/>
        <v>0</v>
      </c>
      <c r="AS23" s="21">
        <f t="shared" si="1"/>
        <v>0</v>
      </c>
      <c r="AT23" s="21" t="e">
        <f>COUNTIF(L23,"=X")+COUNTIFS(R23:S23,"=X")+COUNTIFS(Y23:Z23,"=X")+COUNTIFS(AF23:AG23,"=X")+COUNTIFS(#REF!,"=X")</f>
        <v>#REF!</v>
      </c>
      <c r="AU23" s="22" t="e">
        <f>COUNTIF(L23,"=X")+COUNTIFS(R23:S23,"=X")+COUNTIFS(Y23:Z23,"=X")+COUNTIFS(AF23:AG23,"=X")+COUNTIFS(#REF!,"=X")</f>
        <v>#REF!</v>
      </c>
      <c r="AV23" s="28" t="e">
        <f t="shared" si="2"/>
        <v>#REF!</v>
      </c>
    </row>
    <row r="24" spans="1:48" s="70" customFormat="1" ht="15.75" x14ac:dyDescent="0.25">
      <c r="A24" s="32"/>
      <c r="B24" s="13"/>
      <c r="C24" s="13"/>
      <c r="D24" s="13"/>
      <c r="E24" s="14"/>
      <c r="F24" s="15"/>
      <c r="G24" s="4" t="s">
        <v>105</v>
      </c>
      <c r="H24" s="47">
        <v>2021</v>
      </c>
      <c r="I24" s="17"/>
      <c r="J24" s="4" t="s">
        <v>105</v>
      </c>
      <c r="K24" s="47">
        <v>2021</v>
      </c>
      <c r="L24" s="112"/>
      <c r="M24" s="111"/>
      <c r="N24" s="111"/>
      <c r="O24" s="111"/>
      <c r="P24" s="111"/>
      <c r="Q24" s="18"/>
      <c r="R24" s="18"/>
      <c r="S24" s="111"/>
      <c r="T24" s="111"/>
      <c r="U24" s="111"/>
      <c r="V24" s="111"/>
      <c r="W24" s="111"/>
      <c r="X24" s="18"/>
      <c r="Y24" s="18"/>
      <c r="Z24" s="111"/>
      <c r="AA24" s="111"/>
      <c r="AB24" s="111"/>
      <c r="AC24" s="111"/>
      <c r="AD24" s="111"/>
      <c r="AE24" s="18"/>
      <c r="AF24" s="18"/>
      <c r="AG24" s="111"/>
      <c r="AH24" s="111"/>
      <c r="AI24" s="111"/>
      <c r="AJ24" s="111"/>
      <c r="AK24" s="111"/>
      <c r="AL24" s="18"/>
      <c r="AM24" s="18"/>
      <c r="AP24" s="21">
        <f>IF(C24&lt;&gt;"Estudiante",IF(NOT(ISBLANK(I24)),VLOOKUP(I24,Datosbasicos!$E$2:$G$32,3,FALSE),0),0)</f>
        <v>0</v>
      </c>
      <c r="AQ24" s="21">
        <f>IF(C24&lt;&gt;"Estudiante",IF(NOT(ISBLANK(I24)),VLOOKUP(I24,Datosbasicos!$E$2:$G$32,3,FALSE),0),0)</f>
        <v>0</v>
      </c>
      <c r="AR24" s="21">
        <f t="shared" si="0"/>
        <v>0</v>
      </c>
      <c r="AS24" s="21">
        <f t="shared" si="1"/>
        <v>0</v>
      </c>
      <c r="AT24" s="21" t="e">
        <f>COUNTIF(L24,"=X")+COUNTIFS(R24:S24,"=X")+COUNTIFS(Y24:Z24,"=X")+COUNTIFS(AF24:AG24,"=X")+COUNTIFS(#REF!,"=X")</f>
        <v>#REF!</v>
      </c>
      <c r="AU24" s="22" t="e">
        <f>COUNTIF(L24,"=X")+COUNTIFS(R24:S24,"=X")+COUNTIFS(Y24:Z24,"=X")+COUNTIFS(AF24:AG24,"=X")+COUNTIFS(#REF!,"=X")</f>
        <v>#REF!</v>
      </c>
      <c r="AV24" s="28" t="e">
        <f t="shared" si="2"/>
        <v>#REF!</v>
      </c>
    </row>
    <row r="25" spans="1:48" s="70" customFormat="1" ht="15.75" x14ac:dyDescent="0.25">
      <c r="A25" s="32"/>
      <c r="B25" s="13"/>
      <c r="C25" s="13"/>
      <c r="D25" s="13"/>
      <c r="E25" s="14"/>
      <c r="F25" s="15"/>
      <c r="G25" s="4" t="s">
        <v>105</v>
      </c>
      <c r="H25" s="47">
        <v>2021</v>
      </c>
      <c r="I25" s="17"/>
      <c r="J25" s="4" t="s">
        <v>105</v>
      </c>
      <c r="K25" s="47">
        <v>2021</v>
      </c>
      <c r="L25" s="112"/>
      <c r="M25" s="111"/>
      <c r="N25" s="111"/>
      <c r="O25" s="111"/>
      <c r="P25" s="111"/>
      <c r="Q25" s="18"/>
      <c r="R25" s="18"/>
      <c r="S25" s="111"/>
      <c r="T25" s="111"/>
      <c r="U25" s="111"/>
      <c r="V25" s="111"/>
      <c r="W25" s="111"/>
      <c r="X25" s="18"/>
      <c r="Y25" s="18"/>
      <c r="Z25" s="111"/>
      <c r="AA25" s="111"/>
      <c r="AB25" s="111"/>
      <c r="AC25" s="111"/>
      <c r="AD25" s="111"/>
      <c r="AE25" s="18"/>
      <c r="AF25" s="18"/>
      <c r="AG25" s="111"/>
      <c r="AH25" s="111"/>
      <c r="AI25" s="111"/>
      <c r="AJ25" s="111"/>
      <c r="AK25" s="111"/>
      <c r="AL25" s="18"/>
      <c r="AM25" s="18"/>
      <c r="AP25" s="21">
        <f>IF(C25&lt;&gt;"Estudiante",IF(NOT(ISBLANK(I25)),VLOOKUP(I25,Datosbasicos!$E$2:$G$32,3,FALSE),0),0)</f>
        <v>0</v>
      </c>
      <c r="AQ25" s="21">
        <f>IF(C25&lt;&gt;"Estudiante",IF(NOT(ISBLANK(I25)),VLOOKUP(I25,Datosbasicos!$E$2:$G$32,3,FALSE),0),0)</f>
        <v>0</v>
      </c>
      <c r="AR25" s="21">
        <f t="shared" si="0"/>
        <v>0</v>
      </c>
      <c r="AS25" s="21">
        <f t="shared" si="1"/>
        <v>0</v>
      </c>
      <c r="AT25" s="21" t="e">
        <f>COUNTIF(L25,"=X")+COUNTIFS(R25:S25,"=X")+COUNTIFS(Y25:Z25,"=X")+COUNTIFS(AF25:AG25,"=X")+COUNTIFS(#REF!,"=X")</f>
        <v>#REF!</v>
      </c>
      <c r="AU25" s="22" t="e">
        <f>COUNTIF(L25,"=X")+COUNTIFS(R25:S25,"=X")+COUNTIFS(Y25:Z25,"=X")+COUNTIFS(AF25:AG25,"=X")+COUNTIFS(#REF!,"=X")</f>
        <v>#REF!</v>
      </c>
      <c r="AV25" s="28" t="e">
        <f t="shared" si="2"/>
        <v>#REF!</v>
      </c>
    </row>
    <row r="26" spans="1:48" s="144" customFormat="1" ht="15.75" x14ac:dyDescent="0.25">
      <c r="A26" s="32"/>
      <c r="B26" s="13"/>
      <c r="C26" s="13"/>
      <c r="D26" s="13"/>
      <c r="E26" s="14"/>
      <c r="F26" s="15"/>
      <c r="G26" s="4" t="s">
        <v>105</v>
      </c>
      <c r="H26" s="47">
        <v>2021</v>
      </c>
      <c r="I26" s="17"/>
      <c r="J26" s="4" t="s">
        <v>105</v>
      </c>
      <c r="K26" s="47">
        <v>2021</v>
      </c>
      <c r="L26" s="112"/>
      <c r="M26" s="111"/>
      <c r="N26" s="111"/>
      <c r="O26" s="111"/>
      <c r="P26" s="111"/>
      <c r="Q26" s="18"/>
      <c r="R26" s="18"/>
      <c r="S26" s="111"/>
      <c r="T26" s="111"/>
      <c r="U26" s="111"/>
      <c r="V26" s="111"/>
      <c r="W26" s="111"/>
      <c r="X26" s="18"/>
      <c r="Y26" s="18"/>
      <c r="Z26" s="111"/>
      <c r="AA26" s="111"/>
      <c r="AB26" s="111"/>
      <c r="AC26" s="111"/>
      <c r="AD26" s="111"/>
      <c r="AE26" s="18"/>
      <c r="AF26" s="18"/>
      <c r="AG26" s="111"/>
      <c r="AH26" s="111"/>
      <c r="AI26" s="111"/>
      <c r="AJ26" s="111"/>
      <c r="AK26" s="111"/>
      <c r="AL26" s="18"/>
      <c r="AM26" s="18"/>
      <c r="AP26" s="21"/>
      <c r="AQ26" s="21"/>
      <c r="AR26" s="21"/>
      <c r="AS26" s="21"/>
      <c r="AT26" s="21"/>
      <c r="AU26" s="22"/>
      <c r="AV26" s="28"/>
    </row>
    <row r="27" spans="1:48" s="144" customFormat="1" ht="15.75" x14ac:dyDescent="0.25">
      <c r="A27" s="32"/>
      <c r="B27" s="13"/>
      <c r="C27" s="13"/>
      <c r="D27" s="13"/>
      <c r="E27" s="14"/>
      <c r="F27" s="15"/>
      <c r="G27" s="4" t="s">
        <v>105</v>
      </c>
      <c r="H27" s="47">
        <v>2021</v>
      </c>
      <c r="I27" s="17"/>
      <c r="J27" s="4" t="s">
        <v>105</v>
      </c>
      <c r="K27" s="47">
        <v>2021</v>
      </c>
      <c r="L27" s="112"/>
      <c r="M27" s="111"/>
      <c r="N27" s="111"/>
      <c r="O27" s="111"/>
      <c r="P27" s="111"/>
      <c r="Q27" s="18"/>
      <c r="R27" s="18"/>
      <c r="S27" s="111"/>
      <c r="T27" s="111"/>
      <c r="U27" s="111"/>
      <c r="V27" s="111"/>
      <c r="W27" s="111"/>
      <c r="X27" s="18"/>
      <c r="Y27" s="18"/>
      <c r="Z27" s="111"/>
      <c r="AA27" s="111"/>
      <c r="AB27" s="111"/>
      <c r="AC27" s="111"/>
      <c r="AD27" s="111"/>
      <c r="AE27" s="18"/>
      <c r="AF27" s="18"/>
      <c r="AG27" s="111"/>
      <c r="AH27" s="111"/>
      <c r="AI27" s="111"/>
      <c r="AJ27" s="111"/>
      <c r="AK27" s="111"/>
      <c r="AL27" s="18"/>
      <c r="AM27" s="18"/>
      <c r="AP27" s="21"/>
      <c r="AQ27" s="21"/>
      <c r="AR27" s="21"/>
      <c r="AS27" s="21"/>
      <c r="AT27" s="21"/>
      <c r="AU27" s="22"/>
      <c r="AV27" s="28"/>
    </row>
    <row r="28" spans="1:48" s="144" customFormat="1" ht="15.75" x14ac:dyDescent="0.25">
      <c r="A28" s="32"/>
      <c r="B28" s="13"/>
      <c r="C28" s="13"/>
      <c r="D28" s="13"/>
      <c r="E28" s="14"/>
      <c r="F28" s="15"/>
      <c r="G28" s="4" t="s">
        <v>105</v>
      </c>
      <c r="H28" s="47">
        <v>2021</v>
      </c>
      <c r="I28" s="17"/>
      <c r="J28" s="4" t="s">
        <v>105</v>
      </c>
      <c r="K28" s="47">
        <v>2021</v>
      </c>
      <c r="L28" s="112"/>
      <c r="M28" s="111"/>
      <c r="N28" s="111"/>
      <c r="O28" s="111"/>
      <c r="P28" s="111"/>
      <c r="Q28" s="18"/>
      <c r="R28" s="18"/>
      <c r="S28" s="111"/>
      <c r="T28" s="111"/>
      <c r="U28" s="111"/>
      <c r="V28" s="111"/>
      <c r="W28" s="111"/>
      <c r="X28" s="18"/>
      <c r="Y28" s="18"/>
      <c r="Z28" s="111"/>
      <c r="AA28" s="111"/>
      <c r="AB28" s="111"/>
      <c r="AC28" s="111"/>
      <c r="AD28" s="111"/>
      <c r="AE28" s="18"/>
      <c r="AF28" s="18"/>
      <c r="AG28" s="111"/>
      <c r="AH28" s="111"/>
      <c r="AI28" s="111"/>
      <c r="AJ28" s="111"/>
      <c r="AK28" s="111"/>
      <c r="AL28" s="18"/>
      <c r="AM28" s="18"/>
      <c r="AP28" s="21"/>
      <c r="AQ28" s="21"/>
      <c r="AR28" s="21"/>
      <c r="AS28" s="21"/>
      <c r="AT28" s="21"/>
      <c r="AU28" s="22"/>
      <c r="AV28" s="28"/>
    </row>
    <row r="29" spans="1:48" s="144" customFormat="1" ht="15.75" x14ac:dyDescent="0.25">
      <c r="A29" s="32"/>
      <c r="B29" s="13"/>
      <c r="C29" s="13"/>
      <c r="D29" s="13"/>
      <c r="E29" s="14"/>
      <c r="F29" s="15"/>
      <c r="G29" s="4" t="s">
        <v>105</v>
      </c>
      <c r="H29" s="47">
        <v>2021</v>
      </c>
      <c r="I29" s="17"/>
      <c r="J29" s="4" t="s">
        <v>105</v>
      </c>
      <c r="K29" s="47">
        <v>2021</v>
      </c>
      <c r="L29" s="112"/>
      <c r="M29" s="111"/>
      <c r="N29" s="111"/>
      <c r="O29" s="111"/>
      <c r="P29" s="111"/>
      <c r="Q29" s="18"/>
      <c r="R29" s="18"/>
      <c r="S29" s="111"/>
      <c r="T29" s="111"/>
      <c r="U29" s="111"/>
      <c r="V29" s="111"/>
      <c r="W29" s="111"/>
      <c r="X29" s="18"/>
      <c r="Y29" s="18"/>
      <c r="Z29" s="111"/>
      <c r="AA29" s="111"/>
      <c r="AB29" s="111"/>
      <c r="AC29" s="111"/>
      <c r="AD29" s="111"/>
      <c r="AE29" s="18"/>
      <c r="AF29" s="18"/>
      <c r="AG29" s="111"/>
      <c r="AH29" s="111"/>
      <c r="AI29" s="111"/>
      <c r="AJ29" s="111"/>
      <c r="AK29" s="111"/>
      <c r="AL29" s="18"/>
      <c r="AM29" s="18"/>
      <c r="AP29" s="21"/>
      <c r="AQ29" s="21"/>
      <c r="AR29" s="21"/>
      <c r="AS29" s="21"/>
      <c r="AT29" s="21"/>
      <c r="AU29" s="22"/>
      <c r="AV29" s="28"/>
    </row>
    <row r="30" spans="1:48" s="144" customFormat="1" ht="15.75" x14ac:dyDescent="0.25">
      <c r="A30" s="32"/>
      <c r="B30" s="13"/>
      <c r="C30" s="13"/>
      <c r="D30" s="13"/>
      <c r="E30" s="14"/>
      <c r="F30" s="15"/>
      <c r="G30" s="4" t="s">
        <v>105</v>
      </c>
      <c r="H30" s="47">
        <v>2021</v>
      </c>
      <c r="I30" s="17"/>
      <c r="J30" s="4" t="s">
        <v>105</v>
      </c>
      <c r="K30" s="47">
        <v>2021</v>
      </c>
      <c r="L30" s="112"/>
      <c r="M30" s="111"/>
      <c r="N30" s="111"/>
      <c r="O30" s="111"/>
      <c r="P30" s="111"/>
      <c r="Q30" s="18"/>
      <c r="R30" s="18"/>
      <c r="S30" s="111"/>
      <c r="T30" s="111"/>
      <c r="U30" s="111"/>
      <c r="V30" s="111"/>
      <c r="W30" s="111"/>
      <c r="X30" s="18"/>
      <c r="Y30" s="18"/>
      <c r="Z30" s="111"/>
      <c r="AA30" s="111"/>
      <c r="AB30" s="111"/>
      <c r="AC30" s="111"/>
      <c r="AD30" s="111"/>
      <c r="AE30" s="18"/>
      <c r="AF30" s="18"/>
      <c r="AG30" s="111"/>
      <c r="AH30" s="111"/>
      <c r="AI30" s="111"/>
      <c r="AJ30" s="111"/>
      <c r="AK30" s="111"/>
      <c r="AL30" s="18"/>
      <c r="AM30" s="18"/>
      <c r="AP30" s="21"/>
      <c r="AQ30" s="21"/>
      <c r="AR30" s="21"/>
      <c r="AS30" s="21"/>
      <c r="AT30" s="21"/>
      <c r="AU30" s="22"/>
      <c r="AV30" s="28"/>
    </row>
    <row r="31" spans="1:48" s="144" customFormat="1" ht="15.75" x14ac:dyDescent="0.25">
      <c r="A31" s="32"/>
      <c r="B31" s="13"/>
      <c r="C31" s="13"/>
      <c r="D31" s="13"/>
      <c r="E31" s="14"/>
      <c r="F31" s="15"/>
      <c r="G31" s="4" t="s">
        <v>105</v>
      </c>
      <c r="H31" s="47">
        <v>2021</v>
      </c>
      <c r="I31" s="17"/>
      <c r="J31" s="4" t="s">
        <v>105</v>
      </c>
      <c r="K31" s="47">
        <v>2021</v>
      </c>
      <c r="L31" s="112"/>
      <c r="M31" s="111"/>
      <c r="N31" s="111"/>
      <c r="O31" s="111"/>
      <c r="P31" s="111"/>
      <c r="Q31" s="18"/>
      <c r="R31" s="18"/>
      <c r="S31" s="111"/>
      <c r="T31" s="111"/>
      <c r="U31" s="111"/>
      <c r="V31" s="111"/>
      <c r="W31" s="111"/>
      <c r="X31" s="18"/>
      <c r="Y31" s="18"/>
      <c r="Z31" s="111"/>
      <c r="AA31" s="111"/>
      <c r="AB31" s="111"/>
      <c r="AC31" s="111"/>
      <c r="AD31" s="111"/>
      <c r="AE31" s="18"/>
      <c r="AF31" s="18"/>
      <c r="AG31" s="111"/>
      <c r="AH31" s="111"/>
      <c r="AI31" s="111"/>
      <c r="AJ31" s="111"/>
      <c r="AK31" s="111"/>
      <c r="AL31" s="18"/>
      <c r="AM31" s="18"/>
      <c r="AP31" s="21"/>
      <c r="AQ31" s="21"/>
      <c r="AR31" s="21"/>
      <c r="AS31" s="21"/>
      <c r="AT31" s="21"/>
      <c r="AU31" s="22"/>
      <c r="AV31" s="28"/>
    </row>
    <row r="32" spans="1:48" s="144" customFormat="1" ht="15.75" x14ac:dyDescent="0.25">
      <c r="A32" s="32"/>
      <c r="B32" s="13"/>
      <c r="C32" s="13"/>
      <c r="D32" s="13"/>
      <c r="E32" s="14"/>
      <c r="F32" s="15"/>
      <c r="G32" s="4" t="s">
        <v>105</v>
      </c>
      <c r="H32" s="47">
        <v>2021</v>
      </c>
      <c r="I32" s="17"/>
      <c r="J32" s="4" t="s">
        <v>105</v>
      </c>
      <c r="K32" s="47">
        <v>2021</v>
      </c>
      <c r="L32" s="112"/>
      <c r="M32" s="111"/>
      <c r="N32" s="111"/>
      <c r="O32" s="111"/>
      <c r="P32" s="111"/>
      <c r="Q32" s="18"/>
      <c r="R32" s="18"/>
      <c r="S32" s="111"/>
      <c r="T32" s="111"/>
      <c r="U32" s="111"/>
      <c r="V32" s="111"/>
      <c r="W32" s="111"/>
      <c r="X32" s="18"/>
      <c r="Y32" s="18"/>
      <c r="Z32" s="111"/>
      <c r="AA32" s="111"/>
      <c r="AB32" s="111"/>
      <c r="AC32" s="111"/>
      <c r="AD32" s="111"/>
      <c r="AE32" s="18"/>
      <c r="AF32" s="18"/>
      <c r="AG32" s="111"/>
      <c r="AH32" s="111"/>
      <c r="AI32" s="111"/>
      <c r="AJ32" s="111"/>
      <c r="AK32" s="111"/>
      <c r="AL32" s="18"/>
      <c r="AM32" s="18"/>
      <c r="AP32" s="21"/>
      <c r="AQ32" s="21"/>
      <c r="AR32" s="21"/>
      <c r="AS32" s="21"/>
      <c r="AT32" s="21"/>
      <c r="AU32" s="22"/>
      <c r="AV32" s="28"/>
    </row>
    <row r="33" spans="1:48" s="144" customFormat="1" ht="15.75" x14ac:dyDescent="0.25">
      <c r="A33" s="32"/>
      <c r="B33" s="13"/>
      <c r="C33" s="13"/>
      <c r="D33" s="13"/>
      <c r="E33" s="14"/>
      <c r="F33" s="15"/>
      <c r="G33" s="4" t="s">
        <v>105</v>
      </c>
      <c r="H33" s="47">
        <v>2021</v>
      </c>
      <c r="I33" s="17"/>
      <c r="J33" s="4" t="s">
        <v>105</v>
      </c>
      <c r="K33" s="47">
        <v>2021</v>
      </c>
      <c r="L33" s="112"/>
      <c r="M33" s="111"/>
      <c r="N33" s="111"/>
      <c r="O33" s="111"/>
      <c r="P33" s="111"/>
      <c r="Q33" s="18"/>
      <c r="R33" s="18"/>
      <c r="S33" s="111"/>
      <c r="T33" s="111"/>
      <c r="U33" s="111"/>
      <c r="V33" s="111"/>
      <c r="W33" s="111"/>
      <c r="X33" s="18"/>
      <c r="Y33" s="18"/>
      <c r="Z33" s="111"/>
      <c r="AA33" s="111"/>
      <c r="AB33" s="111"/>
      <c r="AC33" s="111"/>
      <c r="AD33" s="111"/>
      <c r="AE33" s="18"/>
      <c r="AF33" s="18"/>
      <c r="AG33" s="111"/>
      <c r="AH33" s="111"/>
      <c r="AI33" s="111"/>
      <c r="AJ33" s="111"/>
      <c r="AK33" s="111"/>
      <c r="AL33" s="18"/>
      <c r="AM33" s="18"/>
      <c r="AP33" s="21"/>
      <c r="AQ33" s="21"/>
      <c r="AR33" s="21"/>
      <c r="AS33" s="21"/>
      <c r="AT33" s="21"/>
      <c r="AU33" s="22"/>
      <c r="AV33" s="28"/>
    </row>
    <row r="34" spans="1:48" s="144" customFormat="1" ht="15.75" x14ac:dyDescent="0.25">
      <c r="A34" s="32"/>
      <c r="B34" s="13"/>
      <c r="C34" s="13"/>
      <c r="D34" s="13"/>
      <c r="E34" s="14"/>
      <c r="F34" s="15"/>
      <c r="G34" s="4" t="s">
        <v>105</v>
      </c>
      <c r="H34" s="47">
        <v>2021</v>
      </c>
      <c r="I34" s="17"/>
      <c r="J34" s="4" t="s">
        <v>105</v>
      </c>
      <c r="K34" s="47">
        <v>2021</v>
      </c>
      <c r="L34" s="112"/>
      <c r="M34" s="111"/>
      <c r="N34" s="111"/>
      <c r="O34" s="111"/>
      <c r="P34" s="111"/>
      <c r="Q34" s="18"/>
      <c r="R34" s="18"/>
      <c r="S34" s="111"/>
      <c r="T34" s="111"/>
      <c r="U34" s="111"/>
      <c r="V34" s="111"/>
      <c r="W34" s="111"/>
      <c r="X34" s="18"/>
      <c r="Y34" s="18"/>
      <c r="Z34" s="111"/>
      <c r="AA34" s="111"/>
      <c r="AB34" s="111"/>
      <c r="AC34" s="111"/>
      <c r="AD34" s="111"/>
      <c r="AE34" s="18"/>
      <c r="AF34" s="18"/>
      <c r="AG34" s="111"/>
      <c r="AH34" s="111"/>
      <c r="AI34" s="111"/>
      <c r="AJ34" s="111"/>
      <c r="AK34" s="111"/>
      <c r="AL34" s="18"/>
      <c r="AM34" s="18"/>
      <c r="AP34" s="21"/>
      <c r="AQ34" s="21"/>
      <c r="AR34" s="21"/>
      <c r="AS34" s="21"/>
      <c r="AT34" s="21"/>
      <c r="AU34" s="22"/>
      <c r="AV34" s="28"/>
    </row>
    <row r="35" spans="1:48" s="144" customFormat="1" ht="15.75" x14ac:dyDescent="0.25">
      <c r="A35" s="32"/>
      <c r="B35" s="13"/>
      <c r="C35" s="13"/>
      <c r="D35" s="13"/>
      <c r="E35" s="14"/>
      <c r="F35" s="15"/>
      <c r="G35" s="4" t="s">
        <v>105</v>
      </c>
      <c r="H35" s="47">
        <v>2021</v>
      </c>
      <c r="I35" s="17"/>
      <c r="J35" s="4" t="s">
        <v>105</v>
      </c>
      <c r="K35" s="47">
        <v>2021</v>
      </c>
      <c r="L35" s="112"/>
      <c r="M35" s="111"/>
      <c r="N35" s="111"/>
      <c r="O35" s="111"/>
      <c r="P35" s="111"/>
      <c r="Q35" s="18"/>
      <c r="R35" s="18"/>
      <c r="S35" s="111"/>
      <c r="T35" s="111"/>
      <c r="U35" s="111"/>
      <c r="V35" s="111"/>
      <c r="W35" s="111"/>
      <c r="X35" s="18"/>
      <c r="Y35" s="18"/>
      <c r="Z35" s="111"/>
      <c r="AA35" s="111"/>
      <c r="AB35" s="111"/>
      <c r="AC35" s="111"/>
      <c r="AD35" s="111"/>
      <c r="AE35" s="18"/>
      <c r="AF35" s="18"/>
      <c r="AG35" s="111"/>
      <c r="AH35" s="111"/>
      <c r="AI35" s="111"/>
      <c r="AJ35" s="111"/>
      <c r="AK35" s="111"/>
      <c r="AL35" s="18"/>
      <c r="AM35" s="18"/>
      <c r="AP35" s="21"/>
      <c r="AQ35" s="21"/>
      <c r="AR35" s="21"/>
      <c r="AS35" s="21"/>
      <c r="AT35" s="21"/>
      <c r="AU35" s="22"/>
      <c r="AV35" s="28"/>
    </row>
    <row r="36" spans="1:48" s="144" customFormat="1" ht="15.75" x14ac:dyDescent="0.25">
      <c r="A36" s="32"/>
      <c r="B36" s="13"/>
      <c r="C36" s="13"/>
      <c r="D36" s="13"/>
      <c r="E36" s="14"/>
      <c r="F36" s="15"/>
      <c r="G36" s="4" t="s">
        <v>105</v>
      </c>
      <c r="H36" s="47">
        <v>2021</v>
      </c>
      <c r="I36" s="17"/>
      <c r="J36" s="4" t="s">
        <v>105</v>
      </c>
      <c r="K36" s="47">
        <v>2021</v>
      </c>
      <c r="L36" s="112"/>
      <c r="M36" s="111"/>
      <c r="N36" s="111"/>
      <c r="O36" s="111"/>
      <c r="P36" s="111"/>
      <c r="Q36" s="18"/>
      <c r="R36" s="18"/>
      <c r="S36" s="111"/>
      <c r="T36" s="111"/>
      <c r="U36" s="111"/>
      <c r="V36" s="111"/>
      <c r="W36" s="111"/>
      <c r="X36" s="18"/>
      <c r="Y36" s="18"/>
      <c r="Z36" s="111"/>
      <c r="AA36" s="111"/>
      <c r="AB36" s="111"/>
      <c r="AC36" s="111"/>
      <c r="AD36" s="111"/>
      <c r="AE36" s="18"/>
      <c r="AF36" s="18"/>
      <c r="AG36" s="111"/>
      <c r="AH36" s="111"/>
      <c r="AI36" s="111"/>
      <c r="AJ36" s="111"/>
      <c r="AK36" s="111"/>
      <c r="AL36" s="18"/>
      <c r="AM36" s="18"/>
      <c r="AP36" s="21"/>
      <c r="AQ36" s="21"/>
      <c r="AR36" s="21"/>
      <c r="AS36" s="21"/>
      <c r="AT36" s="21"/>
      <c r="AU36" s="22"/>
      <c r="AV36" s="28"/>
    </row>
    <row r="37" spans="1:48" s="144" customFormat="1" ht="15.75" x14ac:dyDescent="0.25">
      <c r="A37" s="32"/>
      <c r="B37" s="13"/>
      <c r="C37" s="13"/>
      <c r="D37" s="13"/>
      <c r="E37" s="14"/>
      <c r="F37" s="15"/>
      <c r="G37" s="4" t="s">
        <v>105</v>
      </c>
      <c r="H37" s="47">
        <v>2021</v>
      </c>
      <c r="I37" s="17"/>
      <c r="J37" s="4" t="s">
        <v>105</v>
      </c>
      <c r="K37" s="47">
        <v>2021</v>
      </c>
      <c r="L37" s="112"/>
      <c r="M37" s="111"/>
      <c r="N37" s="111"/>
      <c r="O37" s="111"/>
      <c r="P37" s="111"/>
      <c r="Q37" s="18"/>
      <c r="R37" s="18"/>
      <c r="S37" s="111"/>
      <c r="T37" s="111"/>
      <c r="U37" s="111"/>
      <c r="V37" s="111"/>
      <c r="W37" s="111"/>
      <c r="X37" s="18"/>
      <c r="Y37" s="18"/>
      <c r="Z37" s="111"/>
      <c r="AA37" s="111"/>
      <c r="AB37" s="111"/>
      <c r="AC37" s="111"/>
      <c r="AD37" s="111"/>
      <c r="AE37" s="18"/>
      <c r="AF37" s="18"/>
      <c r="AG37" s="111"/>
      <c r="AH37" s="111"/>
      <c r="AI37" s="111"/>
      <c r="AJ37" s="111"/>
      <c r="AK37" s="111"/>
      <c r="AL37" s="18"/>
      <c r="AM37" s="18"/>
      <c r="AP37" s="21"/>
      <c r="AQ37" s="21"/>
      <c r="AR37" s="21"/>
      <c r="AS37" s="21"/>
      <c r="AT37" s="21"/>
      <c r="AU37" s="22"/>
      <c r="AV37" s="28"/>
    </row>
    <row r="38" spans="1:48" s="144" customFormat="1" ht="15.75" x14ac:dyDescent="0.25">
      <c r="A38" s="32"/>
      <c r="B38" s="13"/>
      <c r="C38" s="13"/>
      <c r="D38" s="13"/>
      <c r="E38" s="14"/>
      <c r="F38" s="15"/>
      <c r="G38" s="4" t="s">
        <v>105</v>
      </c>
      <c r="H38" s="47">
        <v>2021</v>
      </c>
      <c r="I38" s="17"/>
      <c r="J38" s="4" t="s">
        <v>105</v>
      </c>
      <c r="K38" s="47">
        <v>2021</v>
      </c>
      <c r="L38" s="112"/>
      <c r="M38" s="111"/>
      <c r="N38" s="111"/>
      <c r="O38" s="111"/>
      <c r="P38" s="111"/>
      <c r="Q38" s="18"/>
      <c r="R38" s="18"/>
      <c r="S38" s="111"/>
      <c r="T38" s="111"/>
      <c r="U38" s="111"/>
      <c r="V38" s="111"/>
      <c r="W38" s="111"/>
      <c r="X38" s="18"/>
      <c r="Y38" s="18"/>
      <c r="Z38" s="111"/>
      <c r="AA38" s="111"/>
      <c r="AB38" s="111"/>
      <c r="AC38" s="111"/>
      <c r="AD38" s="111"/>
      <c r="AE38" s="18"/>
      <c r="AF38" s="18"/>
      <c r="AG38" s="111"/>
      <c r="AH38" s="111"/>
      <c r="AI38" s="111"/>
      <c r="AJ38" s="111"/>
      <c r="AK38" s="111"/>
      <c r="AL38" s="18"/>
      <c r="AM38" s="18"/>
      <c r="AP38" s="21"/>
      <c r="AQ38" s="21"/>
      <c r="AR38" s="21"/>
      <c r="AS38" s="21"/>
      <c r="AT38" s="21"/>
      <c r="AU38" s="22"/>
      <c r="AV38" s="28"/>
    </row>
    <row r="39" spans="1:48" s="70" customFormat="1" ht="15.75" x14ac:dyDescent="0.25">
      <c r="A39" s="32"/>
      <c r="B39" s="13"/>
      <c r="C39" s="13"/>
      <c r="D39" s="13"/>
      <c r="E39" s="14"/>
      <c r="F39" s="15"/>
      <c r="G39" s="4" t="s">
        <v>105</v>
      </c>
      <c r="H39" s="47">
        <v>2021</v>
      </c>
      <c r="I39" s="17"/>
      <c r="J39" s="4" t="s">
        <v>105</v>
      </c>
      <c r="K39" s="47">
        <v>2021</v>
      </c>
      <c r="L39" s="112"/>
      <c r="M39" s="111"/>
      <c r="N39" s="111"/>
      <c r="O39" s="111"/>
      <c r="P39" s="111"/>
      <c r="Q39" s="18"/>
      <c r="R39" s="18"/>
      <c r="S39" s="111"/>
      <c r="T39" s="111"/>
      <c r="U39" s="111"/>
      <c r="V39" s="111"/>
      <c r="W39" s="111"/>
      <c r="X39" s="18"/>
      <c r="Y39" s="18"/>
      <c r="Z39" s="111"/>
      <c r="AA39" s="111"/>
      <c r="AB39" s="111"/>
      <c r="AC39" s="111"/>
      <c r="AD39" s="111"/>
      <c r="AE39" s="18"/>
      <c r="AF39" s="18"/>
      <c r="AG39" s="111"/>
      <c r="AH39" s="111"/>
      <c r="AI39" s="111"/>
      <c r="AJ39" s="111"/>
      <c r="AK39" s="111"/>
      <c r="AL39" s="18"/>
      <c r="AM39" s="18"/>
      <c r="AP39" s="21">
        <f>IF(C39&lt;&gt;"Estudiante",IF(NOT(ISBLANK(I39)),VLOOKUP(I39,Datosbasicos!$E$2:$G$32,3,FALSE),0),0)</f>
        <v>0</v>
      </c>
      <c r="AQ39" s="21">
        <f>IF(C39&lt;&gt;"Estudiante",IF(NOT(ISBLANK(I39)),VLOOKUP(I39,Datosbasicos!$E$2:$G$32,3,FALSE),0),0)</f>
        <v>0</v>
      </c>
      <c r="AR39" s="21">
        <f xml:space="preserve"> COUNTIFS(L39:AM39,"X")</f>
        <v>0</v>
      </c>
      <c r="AS39" s="21">
        <f>IF(A39="Hosp. San josé", COUNTIFS(L39:AM39,"X"),0)</f>
        <v>0</v>
      </c>
      <c r="AT39" s="21" t="e">
        <f>COUNTIF(L39,"=X")+COUNTIFS(R39:S39,"=X")+COUNTIFS(Y39:Z39,"=X")+COUNTIFS(AF39:AG39,"=X")+COUNTIFS(#REF!,"=X")</f>
        <v>#REF!</v>
      </c>
      <c r="AU39" s="22" t="e">
        <f>COUNTIF(L39,"=X")+COUNTIFS(R39:S39,"=X")+COUNTIFS(Y39:Z39,"=X")+COUNTIFS(AF39:AG39,"=X")+COUNTIFS(#REF!,"=X")</f>
        <v>#REF!</v>
      </c>
      <c r="AV39" s="28" t="e">
        <f t="shared" si="2"/>
        <v>#REF!</v>
      </c>
    </row>
    <row r="40" spans="1:48" s="70" customFormat="1" ht="15.75" x14ac:dyDescent="0.25">
      <c r="A40" s="32"/>
      <c r="B40" s="13"/>
      <c r="C40" s="13"/>
      <c r="D40" s="13"/>
      <c r="E40" s="14"/>
      <c r="F40" s="15"/>
      <c r="G40" s="4" t="s">
        <v>105</v>
      </c>
      <c r="H40" s="47">
        <v>2021</v>
      </c>
      <c r="I40" s="17"/>
      <c r="J40" s="4" t="s">
        <v>105</v>
      </c>
      <c r="K40" s="47">
        <v>2021</v>
      </c>
      <c r="L40" s="112"/>
      <c r="M40" s="111"/>
      <c r="N40" s="111"/>
      <c r="O40" s="111"/>
      <c r="P40" s="111"/>
      <c r="Q40" s="18"/>
      <c r="R40" s="18"/>
      <c r="S40" s="111"/>
      <c r="T40" s="111"/>
      <c r="U40" s="111"/>
      <c r="V40" s="111"/>
      <c r="W40" s="111"/>
      <c r="X40" s="18"/>
      <c r="Y40" s="18"/>
      <c r="Z40" s="111"/>
      <c r="AA40" s="111"/>
      <c r="AB40" s="111"/>
      <c r="AC40" s="111"/>
      <c r="AD40" s="111"/>
      <c r="AE40" s="18"/>
      <c r="AF40" s="18"/>
      <c r="AG40" s="111"/>
      <c r="AH40" s="111"/>
      <c r="AI40" s="111"/>
      <c r="AJ40" s="111"/>
      <c r="AK40" s="111"/>
      <c r="AL40" s="18"/>
      <c r="AM40" s="18"/>
      <c r="AP40" s="21">
        <f>IF(C40&lt;&gt;"Estudiante",IF(NOT(ISBLANK(I40)),VLOOKUP(I40,Datosbasicos!$E$2:$G$32,3,FALSE),0),0)</f>
        <v>0</v>
      </c>
      <c r="AQ40" s="21">
        <f>IF(C40&lt;&gt;"Estudiante",IF(NOT(ISBLANK(I40)),VLOOKUP(I40,Datosbasicos!$E$2:$G$32,3,FALSE),0),0)</f>
        <v>0</v>
      </c>
      <c r="AR40" s="21">
        <f xml:space="preserve"> COUNTIFS(L40:AM40,"X")</f>
        <v>0</v>
      </c>
      <c r="AS40" s="21">
        <f>IF(A40="Hosp. San josé", COUNTIFS(L40:AM40,"X"),0)</f>
        <v>0</v>
      </c>
      <c r="AT40" s="21" t="e">
        <f>COUNTIF(L40,"=X")+COUNTIFS(R40:S40,"=X")+COUNTIFS(Y40:Z40,"=X")+COUNTIFS(AF40:AG40,"=X")+COUNTIFS(#REF!,"=X")</f>
        <v>#REF!</v>
      </c>
      <c r="AU40" s="22" t="e">
        <f>COUNTIF(L40,"=X")+COUNTIFS(R40:S40,"=X")+COUNTIFS(Y40:Z40,"=X")+COUNTIFS(AF40:AG40,"=X")+COUNTIFS(#REF!,"=X")</f>
        <v>#REF!</v>
      </c>
      <c r="AV40" s="28" t="e">
        <f t="shared" si="2"/>
        <v>#REF!</v>
      </c>
    </row>
    <row r="41" spans="1:48" ht="15" customHeight="1" x14ac:dyDescent="0.25">
      <c r="A41" s="181" t="s">
        <v>114</v>
      </c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</row>
    <row r="42" spans="1:48" ht="15.75" customHeight="1" x14ac:dyDescent="0.25">
      <c r="A42" s="182"/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</row>
    <row r="43" spans="1:48" x14ac:dyDescent="0.25">
      <c r="A43" s="182"/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</row>
    <row r="44" spans="1:48" x14ac:dyDescent="0.25"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52"/>
    </row>
    <row r="45" spans="1:48" x14ac:dyDescent="0.25">
      <c r="A45" s="61" t="s">
        <v>101</v>
      </c>
      <c r="B45" s="62"/>
      <c r="C45" s="6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52"/>
    </row>
    <row r="46" spans="1:48" x14ac:dyDescent="0.25"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52"/>
    </row>
    <row r="47" spans="1:48" x14ac:dyDescent="0.25"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52"/>
    </row>
    <row r="48" spans="1:48" x14ac:dyDescent="0.25"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52"/>
    </row>
    <row r="49" spans="1:39" x14ac:dyDescent="0.25">
      <c r="A49" s="1" t="s">
        <v>102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52"/>
    </row>
    <row r="50" spans="1:39" x14ac:dyDescent="0.25"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52"/>
    </row>
    <row r="51" spans="1:39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</sheetData>
  <sheetProtection sheet="1" objects="1" scenarios="1"/>
  <dataConsolidate/>
  <mergeCells count="24">
    <mergeCell ref="A41:AM43"/>
    <mergeCell ref="L1:AM1"/>
    <mergeCell ref="B6:B7"/>
    <mergeCell ref="C6:C7"/>
    <mergeCell ref="D6:D7"/>
    <mergeCell ref="E6:E7"/>
    <mergeCell ref="F6:K6"/>
    <mergeCell ref="F7:H7"/>
    <mergeCell ref="I7:K7"/>
    <mergeCell ref="L5:AM5"/>
    <mergeCell ref="A2:A4"/>
    <mergeCell ref="B2:Z2"/>
    <mergeCell ref="AA2:AP2"/>
    <mergeCell ref="B3:Z3"/>
    <mergeCell ref="AA3:AP3"/>
    <mergeCell ref="B4:Z4"/>
    <mergeCell ref="AA4:AP4"/>
    <mergeCell ref="AU6:AU7"/>
    <mergeCell ref="AV6:AV7"/>
    <mergeCell ref="AP6:AP7"/>
    <mergeCell ref="AQ6:AQ7"/>
    <mergeCell ref="AR6:AR7"/>
    <mergeCell ref="AS6:AS7"/>
    <mergeCell ref="AT6:AT7"/>
  </mergeCells>
  <dataValidations count="3">
    <dataValidation type="list" allowBlank="1" showInputMessage="1" showErrorMessage="1" sqref="B8:B40">
      <formula1>programas</formula1>
    </dataValidation>
    <dataValidation type="list" allowBlank="1" showInputMessage="1" showErrorMessage="1" sqref="C8:C40">
      <formula1>acti</formula1>
    </dataValidation>
    <dataValidation type="list" allowBlank="1" showInputMessage="1" showErrorMessage="1" sqref="A8:A40">
      <formula1>hospi</formula1>
    </dataValidation>
  </dataValidations>
  <pageMargins left="0.70866141732283472" right="0.70866141732283472" top="0.74803149606299213" bottom="0.74803149606299213" header="0.31496062992125984" footer="0.31496062992125984"/>
  <pageSetup scale="65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Datosbasicos!$A$2:$A$4</xm:f>
          </x14:formula1>
          <xm:sqref>A8:A24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AY49"/>
  <sheetViews>
    <sheetView topLeftCell="B1" zoomScale="90" zoomScaleNormal="90" workbookViewId="0">
      <selection activeCell="F6" activeCellId="2" sqref="G1:H1048576 J1:K1048576 A6:XFD7"/>
    </sheetView>
  </sheetViews>
  <sheetFormatPr baseColWidth="10" defaultRowHeight="15" x14ac:dyDescent="0.25"/>
  <cols>
    <col min="1" max="1" width="17.42578125" style="1" bestFit="1" customWidth="1"/>
    <col min="2" max="2" width="19.28515625" style="1" customWidth="1"/>
    <col min="3" max="3" width="12.28515625" style="1" customWidth="1"/>
    <col min="4" max="4" width="20.7109375" style="1" customWidth="1"/>
    <col min="5" max="5" width="17.28515625" style="1" bestFit="1" customWidth="1"/>
    <col min="6" max="6" width="3.85546875" style="1" customWidth="1"/>
    <col min="7" max="7" width="5.85546875" style="1" customWidth="1"/>
    <col min="8" max="8" width="7" style="1" customWidth="1"/>
    <col min="9" max="9" width="4.7109375" style="1" customWidth="1"/>
    <col min="10" max="10" width="5.85546875" style="1" customWidth="1"/>
    <col min="11" max="11" width="5.5703125" style="1" customWidth="1"/>
    <col min="12" max="20" width="2.7109375" style="1" customWidth="1"/>
    <col min="21" max="38" width="3.42578125" style="1" customWidth="1"/>
    <col min="39" max="39" width="3.28515625" style="1" customWidth="1"/>
    <col min="40" max="42" width="3.42578125" style="1" customWidth="1"/>
    <col min="43" max="43" width="11.42578125" style="1" hidden="1" customWidth="1"/>
    <col min="44" max="44" width="9.140625" style="1" hidden="1" customWidth="1"/>
    <col min="45" max="45" width="9.85546875" style="1" hidden="1" customWidth="1"/>
    <col min="46" max="46" width="9.42578125" style="1" hidden="1" customWidth="1"/>
    <col min="47" max="47" width="8.7109375" style="1" hidden="1" customWidth="1"/>
    <col min="48" max="48" width="7.140625" style="1" hidden="1" customWidth="1"/>
    <col min="49" max="49" width="8" style="1" hidden="1" customWidth="1"/>
    <col min="50" max="50" width="6.140625" style="1" hidden="1" customWidth="1"/>
    <col min="51" max="51" width="11.42578125" style="1" hidden="1" customWidth="1"/>
    <col min="52" max="16384" width="11.42578125" style="1"/>
  </cols>
  <sheetData>
    <row r="1" spans="1:50" ht="19.5" thickBot="1" x14ac:dyDescent="0.3">
      <c r="A1" s="2"/>
      <c r="E1" s="53"/>
      <c r="F1" s="53"/>
      <c r="G1" s="53"/>
      <c r="H1" s="53"/>
      <c r="I1" s="53"/>
      <c r="J1" s="53"/>
      <c r="K1" s="53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35"/>
    </row>
    <row r="2" spans="1:50" ht="18.75" customHeight="1" x14ac:dyDescent="0.25">
      <c r="A2" s="170"/>
      <c r="B2" s="172" t="s">
        <v>107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3" t="s">
        <v>113</v>
      </c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4"/>
    </row>
    <row r="3" spans="1:50" ht="18.75" customHeight="1" x14ac:dyDescent="0.25">
      <c r="A3" s="171"/>
      <c r="B3" s="175" t="s">
        <v>108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6" t="s">
        <v>109</v>
      </c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8"/>
    </row>
    <row r="4" spans="1:50" ht="18.75" customHeight="1" thickBot="1" x14ac:dyDescent="0.3">
      <c r="A4" s="171"/>
      <c r="B4" s="175" t="s">
        <v>110</v>
      </c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9" t="s">
        <v>111</v>
      </c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80"/>
    </row>
    <row r="5" spans="1:50" ht="18.75" customHeight="1" thickTop="1" thickBot="1" x14ac:dyDescent="0.3">
      <c r="A5" s="2"/>
      <c r="B5" s="3"/>
      <c r="C5" s="3"/>
      <c r="D5" s="3"/>
      <c r="E5" s="11"/>
      <c r="F5" s="11"/>
      <c r="G5" s="11"/>
      <c r="H5" s="11"/>
      <c r="I5" s="11"/>
      <c r="J5" s="11"/>
      <c r="K5" s="11"/>
      <c r="L5" s="199" t="s">
        <v>34</v>
      </c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N5" s="200"/>
      <c r="AO5" s="200"/>
      <c r="AP5" s="201"/>
    </row>
    <row r="6" spans="1:50" ht="15" customHeight="1" thickTop="1" x14ac:dyDescent="0.25">
      <c r="A6" s="52" t="s">
        <v>21</v>
      </c>
      <c r="B6" s="194" t="s">
        <v>0</v>
      </c>
      <c r="C6" s="194" t="s">
        <v>19</v>
      </c>
      <c r="D6" s="194" t="s">
        <v>23</v>
      </c>
      <c r="E6" s="194" t="s">
        <v>10</v>
      </c>
      <c r="F6" s="193" t="s">
        <v>1</v>
      </c>
      <c r="G6" s="198"/>
      <c r="H6" s="198"/>
      <c r="I6" s="198"/>
      <c r="J6" s="198"/>
      <c r="K6" s="198"/>
      <c r="L6" s="105" t="s">
        <v>4</v>
      </c>
      <c r="M6" s="105" t="s">
        <v>5</v>
      </c>
      <c r="N6" s="105" t="s">
        <v>5</v>
      </c>
      <c r="O6" s="105" t="s">
        <v>6</v>
      </c>
      <c r="P6" s="105" t="s">
        <v>7</v>
      </c>
      <c r="Q6" s="105" t="s">
        <v>2</v>
      </c>
      <c r="R6" s="105" t="s">
        <v>3</v>
      </c>
      <c r="S6" s="105" t="s">
        <v>4</v>
      </c>
      <c r="T6" s="105" t="s">
        <v>5</v>
      </c>
      <c r="U6" s="105" t="s">
        <v>5</v>
      </c>
      <c r="V6" s="105" t="s">
        <v>6</v>
      </c>
      <c r="W6" s="105" t="s">
        <v>7</v>
      </c>
      <c r="X6" s="105" t="s">
        <v>2</v>
      </c>
      <c r="Y6" s="105" t="s">
        <v>3</v>
      </c>
      <c r="Z6" s="105" t="s">
        <v>4</v>
      </c>
      <c r="AA6" s="105" t="s">
        <v>5</v>
      </c>
      <c r="AB6" s="105" t="s">
        <v>5</v>
      </c>
      <c r="AC6" s="105" t="s">
        <v>6</v>
      </c>
      <c r="AD6" s="105" t="s">
        <v>7</v>
      </c>
      <c r="AE6" s="105" t="s">
        <v>2</v>
      </c>
      <c r="AF6" s="58" t="s">
        <v>3</v>
      </c>
      <c r="AG6" s="58" t="s">
        <v>4</v>
      </c>
      <c r="AH6" s="58" t="s">
        <v>5</v>
      </c>
      <c r="AI6" s="108" t="s">
        <v>5</v>
      </c>
      <c r="AJ6" s="108" t="s">
        <v>6</v>
      </c>
      <c r="AK6" s="116" t="s">
        <v>7</v>
      </c>
      <c r="AL6" s="139" t="s">
        <v>2</v>
      </c>
      <c r="AM6" s="146" t="s">
        <v>3</v>
      </c>
      <c r="AN6" s="146" t="s">
        <v>4</v>
      </c>
      <c r="AO6" s="146" t="s">
        <v>5</v>
      </c>
      <c r="AP6" s="146" t="s">
        <v>5</v>
      </c>
      <c r="AR6" s="189" t="s">
        <v>13</v>
      </c>
      <c r="AS6" s="189" t="s">
        <v>14</v>
      </c>
      <c r="AT6" s="189" t="s">
        <v>15</v>
      </c>
      <c r="AU6" s="189" t="s">
        <v>16</v>
      </c>
      <c r="AV6" s="189" t="s">
        <v>17</v>
      </c>
      <c r="AW6" s="183" t="s">
        <v>18</v>
      </c>
      <c r="AX6" s="184" t="s">
        <v>31</v>
      </c>
    </row>
    <row r="7" spans="1:50" x14ac:dyDescent="0.25">
      <c r="A7" s="50" t="s">
        <v>22</v>
      </c>
      <c r="B7" s="195"/>
      <c r="C7" s="195"/>
      <c r="D7" s="195"/>
      <c r="E7" s="195"/>
      <c r="F7" s="193" t="s">
        <v>8</v>
      </c>
      <c r="G7" s="198"/>
      <c r="H7" s="202"/>
      <c r="I7" s="193" t="s">
        <v>9</v>
      </c>
      <c r="J7" s="198"/>
      <c r="K7" s="198"/>
      <c r="L7" s="59">
        <v>1</v>
      </c>
      <c r="M7" s="110">
        <v>2</v>
      </c>
      <c r="N7" s="110">
        <v>3</v>
      </c>
      <c r="O7" s="110">
        <v>4</v>
      </c>
      <c r="P7" s="110">
        <v>5</v>
      </c>
      <c r="Q7" s="110">
        <v>6</v>
      </c>
      <c r="R7" s="6">
        <v>7</v>
      </c>
      <c r="S7" s="6">
        <v>8</v>
      </c>
      <c r="T7" s="110">
        <v>9</v>
      </c>
      <c r="U7" s="110">
        <v>10</v>
      </c>
      <c r="V7" s="110">
        <v>11</v>
      </c>
      <c r="W7" s="110">
        <v>12</v>
      </c>
      <c r="X7" s="110">
        <v>13</v>
      </c>
      <c r="Y7" s="6">
        <v>14</v>
      </c>
      <c r="Z7" s="6">
        <v>15</v>
      </c>
      <c r="AA7" s="110">
        <v>16</v>
      </c>
      <c r="AB7" s="110">
        <v>17</v>
      </c>
      <c r="AC7" s="110">
        <v>18</v>
      </c>
      <c r="AD7" s="110">
        <v>19</v>
      </c>
      <c r="AE7" s="6">
        <v>20</v>
      </c>
      <c r="AF7" s="6">
        <v>21</v>
      </c>
      <c r="AG7" s="6">
        <v>22</v>
      </c>
      <c r="AH7" s="110">
        <v>23</v>
      </c>
      <c r="AI7" s="110">
        <v>24</v>
      </c>
      <c r="AJ7" s="110">
        <v>25</v>
      </c>
      <c r="AK7" s="110">
        <v>26</v>
      </c>
      <c r="AL7" s="110">
        <v>27</v>
      </c>
      <c r="AM7" s="6">
        <v>28</v>
      </c>
      <c r="AN7" s="158">
        <v>29</v>
      </c>
      <c r="AO7" s="121">
        <v>30</v>
      </c>
      <c r="AP7" s="160">
        <v>31</v>
      </c>
      <c r="AR7" s="189"/>
      <c r="AS7" s="189"/>
      <c r="AT7" s="189"/>
      <c r="AU7" s="189"/>
      <c r="AV7" s="189"/>
      <c r="AW7" s="183"/>
      <c r="AX7" s="185"/>
    </row>
    <row r="8" spans="1:50" ht="15.75" x14ac:dyDescent="0.25">
      <c r="A8" s="32"/>
      <c r="B8" s="13"/>
      <c r="C8" s="32"/>
      <c r="D8" s="13"/>
      <c r="E8" s="20"/>
      <c r="F8" s="69"/>
      <c r="G8" s="4" t="s">
        <v>12</v>
      </c>
      <c r="H8" s="47">
        <v>2021</v>
      </c>
      <c r="I8" s="17"/>
      <c r="J8" s="4" t="s">
        <v>12</v>
      </c>
      <c r="K8" s="47">
        <v>2021</v>
      </c>
      <c r="L8" s="60"/>
      <c r="M8" s="111"/>
      <c r="N8" s="111"/>
      <c r="O8" s="111"/>
      <c r="P8" s="111"/>
      <c r="Q8" s="111"/>
      <c r="R8" s="18"/>
      <c r="S8" s="18"/>
      <c r="T8" s="111"/>
      <c r="U8" s="111"/>
      <c r="V8" s="111"/>
      <c r="W8" s="111"/>
      <c r="X8" s="111"/>
      <c r="Y8" s="18"/>
      <c r="Z8" s="18"/>
      <c r="AA8" s="111"/>
      <c r="AB8" s="111"/>
      <c r="AC8" s="111"/>
      <c r="AD8" s="111"/>
      <c r="AE8" s="18"/>
      <c r="AF8" s="18"/>
      <c r="AG8" s="18"/>
      <c r="AH8" s="111"/>
      <c r="AI8" s="111"/>
      <c r="AJ8" s="111"/>
      <c r="AK8" s="111"/>
      <c r="AL8" s="111"/>
      <c r="AM8" s="18"/>
      <c r="AN8" s="159"/>
      <c r="AO8" s="122"/>
      <c r="AP8" s="161"/>
      <c r="AR8" s="21">
        <f>IF(C39&lt;&gt;"Estudiante",IF(NOT(ISBLANK(I8)),VLOOKUP(I8,Datosbasicos!$K$2:$M$32,3,FALSE),0),0)</f>
        <v>0</v>
      </c>
      <c r="AS8" s="21">
        <f>IF(C39&lt;&gt;"Estudiante",IF(NOT(ISBLANK(I8)),VLOOKUP(I8,Datosbasicos!$K$2:$M$32,3,FALSE),0),0)</f>
        <v>0</v>
      </c>
      <c r="AT8" s="21">
        <f xml:space="preserve"> COUNTIFS(L8:AP8,"X")</f>
        <v>0</v>
      </c>
      <c r="AU8" s="21">
        <f>IF(A8="Hosp. San josé", COUNTIFS(L8:AP8,"X"),0)</f>
        <v>0</v>
      </c>
      <c r="AV8" s="21">
        <f>COUNTIFS(L8,"X")+COUNTIFS(R8:S8,"X")+COUNTIFS(Y8:Z8,"X")+COUNTIFS(AF8:AG8,"X")+COUNTIFS(AM8:AN8,"X")</f>
        <v>0</v>
      </c>
      <c r="AW8" s="21">
        <f>COUNTIFS(M8,"X")+COUNTIFS(S8:T8,"X")+COUNTIFS(Z8:AA8,"X")+COUNTIFS(AG8:AH8,"X")+COUNTIFS(AN8:AO8,"X")</f>
        <v>0</v>
      </c>
      <c r="AX8" s="28">
        <f>SUM(AR8:AW8)</f>
        <v>0</v>
      </c>
    </row>
    <row r="9" spans="1:50" ht="15.75" x14ac:dyDescent="0.25">
      <c r="A9" s="32"/>
      <c r="B9" s="13"/>
      <c r="C9" s="32"/>
      <c r="D9" s="13"/>
      <c r="E9" s="20"/>
      <c r="F9" s="69"/>
      <c r="G9" s="4" t="s">
        <v>12</v>
      </c>
      <c r="H9" s="47">
        <v>2021</v>
      </c>
      <c r="I9" s="17"/>
      <c r="J9" s="4" t="s">
        <v>12</v>
      </c>
      <c r="K9" s="47">
        <v>2021</v>
      </c>
      <c r="L9" s="60"/>
      <c r="M9" s="111"/>
      <c r="N9" s="111"/>
      <c r="O9" s="111"/>
      <c r="P9" s="111"/>
      <c r="Q9" s="111"/>
      <c r="R9" s="18"/>
      <c r="S9" s="18"/>
      <c r="T9" s="111"/>
      <c r="U9" s="111"/>
      <c r="V9" s="111"/>
      <c r="W9" s="111"/>
      <c r="X9" s="111"/>
      <c r="Y9" s="18"/>
      <c r="Z9" s="18"/>
      <c r="AA9" s="111"/>
      <c r="AB9" s="111"/>
      <c r="AC9" s="111"/>
      <c r="AD9" s="111"/>
      <c r="AE9" s="18"/>
      <c r="AF9" s="18"/>
      <c r="AG9" s="18"/>
      <c r="AH9" s="111"/>
      <c r="AI9" s="111"/>
      <c r="AJ9" s="111"/>
      <c r="AK9" s="111"/>
      <c r="AL9" s="111"/>
      <c r="AM9" s="18"/>
      <c r="AN9" s="159"/>
      <c r="AO9" s="122"/>
      <c r="AP9" s="161"/>
      <c r="AR9" s="21">
        <f>IF(C40&lt;&gt;"Estudiante",IF(NOT(ISBLANK(I9)),VLOOKUP(I9,Datosbasicos!$K$2:$M$32,3,FALSE),0),0)</f>
        <v>0</v>
      </c>
      <c r="AS9" s="21">
        <f>IF(C40&lt;&gt;"Estudiante",IF(NOT(ISBLANK(I9)),VLOOKUP(I9,Datosbasicos!$K$2:$M$32,3,FALSE),0),0)</f>
        <v>0</v>
      </c>
      <c r="AT9" s="21">
        <f t="shared" ref="AT9:AT40" si="0" xml:space="preserve"> COUNTIFS(L9:AP9,"X")</f>
        <v>0</v>
      </c>
      <c r="AU9" s="21">
        <f t="shared" ref="AU9:AU40" si="1">IF(A9="Hosp. San josé", COUNTIFS(L9:AP9,"X"),0)</f>
        <v>0</v>
      </c>
      <c r="AV9" s="21">
        <f t="shared" ref="AV9:AV40" si="2">COUNTIFS(L9,"X")+COUNTIFS(R9:S9,"X")+COUNTIFS(Y9:Z9,"X")+COUNTIFS(AF9:AG9,"X")+COUNTIFS(AM9:AN9,"X")</f>
        <v>0</v>
      </c>
      <c r="AW9" s="21">
        <f t="shared" ref="AW9:AW40" si="3">COUNTIFS(M9,"X")+COUNTIFS(S9:T9,"X")+COUNTIFS(Z9:AA9,"X")+COUNTIFS(AG9:AH9,"X")+COUNTIFS(AN9:AO9,"X")</f>
        <v>0</v>
      </c>
      <c r="AX9" s="28">
        <f t="shared" ref="AX9:AX40" si="4">SUM(AR9:AW9)</f>
        <v>0</v>
      </c>
    </row>
    <row r="10" spans="1:50" s="104" customFormat="1" ht="15.75" x14ac:dyDescent="0.25">
      <c r="A10" s="32"/>
      <c r="B10" s="13"/>
      <c r="C10" s="32"/>
      <c r="D10" s="13"/>
      <c r="E10" s="20"/>
      <c r="F10" s="69"/>
      <c r="G10" s="4" t="s">
        <v>12</v>
      </c>
      <c r="H10" s="47">
        <v>2021</v>
      </c>
      <c r="I10" s="17"/>
      <c r="J10" s="4" t="s">
        <v>12</v>
      </c>
      <c r="K10" s="47">
        <v>2021</v>
      </c>
      <c r="L10" s="60"/>
      <c r="M10" s="111"/>
      <c r="N10" s="111"/>
      <c r="O10" s="111"/>
      <c r="P10" s="111"/>
      <c r="Q10" s="111"/>
      <c r="R10" s="18"/>
      <c r="S10" s="18"/>
      <c r="T10" s="111"/>
      <c r="U10" s="111"/>
      <c r="V10" s="111"/>
      <c r="W10" s="111"/>
      <c r="X10" s="111"/>
      <c r="Y10" s="18"/>
      <c r="Z10" s="18"/>
      <c r="AA10" s="111"/>
      <c r="AB10" s="111"/>
      <c r="AC10" s="111"/>
      <c r="AD10" s="111"/>
      <c r="AE10" s="18"/>
      <c r="AF10" s="18"/>
      <c r="AG10" s="18"/>
      <c r="AH10" s="111"/>
      <c r="AI10" s="111"/>
      <c r="AJ10" s="111"/>
      <c r="AK10" s="111"/>
      <c r="AL10" s="111"/>
      <c r="AM10" s="18"/>
      <c r="AN10" s="159"/>
      <c r="AO10" s="122"/>
      <c r="AP10" s="161"/>
      <c r="AR10" s="21" t="e">
        <f>IF(#REF!&lt;&gt;"Estudiante",IF(NOT(ISBLANK(I10)),VLOOKUP(I10,Datosbasicos!$K$2:$M$32,3,FALSE),0),0)</f>
        <v>#REF!</v>
      </c>
      <c r="AS10" s="21" t="e">
        <f>IF(#REF!&lt;&gt;"Estudiante",IF(NOT(ISBLANK(I10)),VLOOKUP(I10,Datosbasicos!$K$2:$M$32,3,FALSE),0),0)</f>
        <v>#REF!</v>
      </c>
      <c r="AT10" s="21">
        <f t="shared" si="0"/>
        <v>0</v>
      </c>
      <c r="AU10" s="21">
        <f t="shared" si="1"/>
        <v>0</v>
      </c>
      <c r="AV10" s="21">
        <f t="shared" si="2"/>
        <v>0</v>
      </c>
      <c r="AW10" s="21">
        <f t="shared" si="3"/>
        <v>0</v>
      </c>
      <c r="AX10" s="28" t="e">
        <f t="shared" si="4"/>
        <v>#REF!</v>
      </c>
    </row>
    <row r="11" spans="1:50" s="104" customFormat="1" ht="15.75" x14ac:dyDescent="0.25">
      <c r="A11" s="32"/>
      <c r="B11" s="13"/>
      <c r="C11" s="32"/>
      <c r="D11" s="13"/>
      <c r="E11" s="20"/>
      <c r="F11" s="69"/>
      <c r="G11" s="4" t="s">
        <v>12</v>
      </c>
      <c r="H11" s="47">
        <v>2021</v>
      </c>
      <c r="I11" s="17"/>
      <c r="J11" s="4" t="s">
        <v>12</v>
      </c>
      <c r="K11" s="47">
        <v>2021</v>
      </c>
      <c r="L11" s="60"/>
      <c r="M11" s="111"/>
      <c r="N11" s="111"/>
      <c r="O11" s="111"/>
      <c r="P11" s="111"/>
      <c r="Q11" s="111"/>
      <c r="R11" s="18"/>
      <c r="S11" s="18"/>
      <c r="T11" s="111"/>
      <c r="U11" s="111"/>
      <c r="V11" s="111"/>
      <c r="W11" s="111"/>
      <c r="X11" s="111"/>
      <c r="Y11" s="18"/>
      <c r="Z11" s="18"/>
      <c r="AA11" s="111"/>
      <c r="AB11" s="111"/>
      <c r="AC11" s="111"/>
      <c r="AD11" s="111"/>
      <c r="AE11" s="18"/>
      <c r="AF11" s="18"/>
      <c r="AG11" s="18"/>
      <c r="AH11" s="111"/>
      <c r="AI11" s="111"/>
      <c r="AJ11" s="111"/>
      <c r="AK11" s="111"/>
      <c r="AL11" s="111"/>
      <c r="AM11" s="18"/>
      <c r="AN11" s="159"/>
      <c r="AO11" s="122"/>
      <c r="AP11" s="161"/>
      <c r="AR11" s="21" t="e">
        <f>IF(#REF!&lt;&gt;"Estudiante",IF(NOT(ISBLANK(I11)),VLOOKUP(I11,Datosbasicos!$K$2:$M$32,3,FALSE),0),0)</f>
        <v>#REF!</v>
      </c>
      <c r="AS11" s="21" t="e">
        <f>IF(#REF!&lt;&gt;"Estudiante",IF(NOT(ISBLANK(I11)),VLOOKUP(I11,Datosbasicos!$K$2:$M$32,3,FALSE),0),0)</f>
        <v>#REF!</v>
      </c>
      <c r="AT11" s="21">
        <f t="shared" si="0"/>
        <v>0</v>
      </c>
      <c r="AU11" s="21">
        <f t="shared" si="1"/>
        <v>0</v>
      </c>
      <c r="AV11" s="21">
        <f t="shared" si="2"/>
        <v>0</v>
      </c>
      <c r="AW11" s="21">
        <f t="shared" si="3"/>
        <v>0</v>
      </c>
      <c r="AX11" s="28" t="e">
        <f t="shared" si="4"/>
        <v>#REF!</v>
      </c>
    </row>
    <row r="12" spans="1:50" s="104" customFormat="1" ht="15.75" x14ac:dyDescent="0.25">
      <c r="A12" s="32"/>
      <c r="B12" s="13"/>
      <c r="C12" s="32"/>
      <c r="D12" s="13"/>
      <c r="E12" s="20"/>
      <c r="F12" s="69"/>
      <c r="G12" s="4" t="s">
        <v>12</v>
      </c>
      <c r="H12" s="47">
        <v>2021</v>
      </c>
      <c r="I12" s="17"/>
      <c r="J12" s="4" t="s">
        <v>12</v>
      </c>
      <c r="K12" s="47">
        <v>2021</v>
      </c>
      <c r="L12" s="60"/>
      <c r="M12" s="111"/>
      <c r="N12" s="111"/>
      <c r="O12" s="111"/>
      <c r="P12" s="111"/>
      <c r="Q12" s="111"/>
      <c r="R12" s="18"/>
      <c r="S12" s="18"/>
      <c r="T12" s="111"/>
      <c r="U12" s="111"/>
      <c r="V12" s="111"/>
      <c r="W12" s="111"/>
      <c r="X12" s="111"/>
      <c r="Y12" s="18"/>
      <c r="Z12" s="18"/>
      <c r="AA12" s="111"/>
      <c r="AB12" s="111"/>
      <c r="AC12" s="111"/>
      <c r="AD12" s="111"/>
      <c r="AE12" s="18"/>
      <c r="AF12" s="18"/>
      <c r="AG12" s="18"/>
      <c r="AH12" s="111"/>
      <c r="AI12" s="111"/>
      <c r="AJ12" s="111"/>
      <c r="AK12" s="111"/>
      <c r="AL12" s="111"/>
      <c r="AM12" s="18"/>
      <c r="AN12" s="159"/>
      <c r="AO12" s="122"/>
      <c r="AP12" s="161"/>
      <c r="AR12" s="21" t="e">
        <f>IF(#REF!&lt;&gt;"Estudiante",IF(NOT(ISBLANK(I12)),VLOOKUP(I12,Datosbasicos!$K$2:$M$32,3,FALSE),0),0)</f>
        <v>#REF!</v>
      </c>
      <c r="AS12" s="21" t="e">
        <f>IF(#REF!&lt;&gt;"Estudiante",IF(NOT(ISBLANK(I12)),VLOOKUP(I12,Datosbasicos!$K$2:$M$32,3,FALSE),0),0)</f>
        <v>#REF!</v>
      </c>
      <c r="AT12" s="21">
        <f t="shared" si="0"/>
        <v>0</v>
      </c>
      <c r="AU12" s="21">
        <f t="shared" si="1"/>
        <v>0</v>
      </c>
      <c r="AV12" s="21">
        <f t="shared" si="2"/>
        <v>0</v>
      </c>
      <c r="AW12" s="21">
        <f t="shared" si="3"/>
        <v>0</v>
      </c>
      <c r="AX12" s="28" t="e">
        <f t="shared" si="4"/>
        <v>#REF!</v>
      </c>
    </row>
    <row r="13" spans="1:50" s="104" customFormat="1" ht="15.75" x14ac:dyDescent="0.25">
      <c r="A13" s="32"/>
      <c r="B13" s="13"/>
      <c r="C13" s="32"/>
      <c r="D13" s="13"/>
      <c r="E13" s="20"/>
      <c r="F13" s="69"/>
      <c r="G13" s="4" t="s">
        <v>12</v>
      </c>
      <c r="H13" s="47">
        <v>2021</v>
      </c>
      <c r="I13" s="17"/>
      <c r="J13" s="4" t="s">
        <v>12</v>
      </c>
      <c r="K13" s="47">
        <v>2021</v>
      </c>
      <c r="L13" s="60"/>
      <c r="M13" s="111"/>
      <c r="N13" s="111"/>
      <c r="O13" s="111"/>
      <c r="P13" s="111"/>
      <c r="Q13" s="111"/>
      <c r="R13" s="18"/>
      <c r="S13" s="18"/>
      <c r="T13" s="111"/>
      <c r="U13" s="111"/>
      <c r="V13" s="111"/>
      <c r="W13" s="111"/>
      <c r="X13" s="111"/>
      <c r="Y13" s="18"/>
      <c r="Z13" s="18"/>
      <c r="AA13" s="111"/>
      <c r="AB13" s="111"/>
      <c r="AC13" s="111"/>
      <c r="AD13" s="111"/>
      <c r="AE13" s="18"/>
      <c r="AF13" s="18"/>
      <c r="AG13" s="18"/>
      <c r="AH13" s="111"/>
      <c r="AI13" s="111"/>
      <c r="AJ13" s="111"/>
      <c r="AK13" s="111"/>
      <c r="AL13" s="111"/>
      <c r="AM13" s="18"/>
      <c r="AN13" s="159"/>
      <c r="AO13" s="122"/>
      <c r="AP13" s="161"/>
      <c r="AR13" s="21" t="e">
        <f>IF(#REF!&lt;&gt;"Estudiante",IF(NOT(ISBLANK(I13)),VLOOKUP(I13,Datosbasicos!$K$2:$M$32,3,FALSE),0),0)</f>
        <v>#REF!</v>
      </c>
      <c r="AS13" s="21" t="e">
        <f>IF(#REF!&lt;&gt;"Estudiante",IF(NOT(ISBLANK(I13)),VLOOKUP(I13,Datosbasicos!$K$2:$M$32,3,FALSE),0),0)</f>
        <v>#REF!</v>
      </c>
      <c r="AT13" s="21">
        <f t="shared" si="0"/>
        <v>0</v>
      </c>
      <c r="AU13" s="21">
        <f t="shared" si="1"/>
        <v>0</v>
      </c>
      <c r="AV13" s="21">
        <f t="shared" si="2"/>
        <v>0</v>
      </c>
      <c r="AW13" s="21">
        <f t="shared" si="3"/>
        <v>0</v>
      </c>
      <c r="AX13" s="28" t="e">
        <f t="shared" si="4"/>
        <v>#REF!</v>
      </c>
    </row>
    <row r="14" spans="1:50" s="104" customFormat="1" ht="15.75" x14ac:dyDescent="0.25">
      <c r="A14" s="32"/>
      <c r="B14" s="13"/>
      <c r="C14" s="32"/>
      <c r="D14" s="13"/>
      <c r="E14" s="20"/>
      <c r="F14" s="69"/>
      <c r="G14" s="4" t="s">
        <v>12</v>
      </c>
      <c r="H14" s="47">
        <v>2021</v>
      </c>
      <c r="I14" s="17"/>
      <c r="J14" s="4" t="s">
        <v>12</v>
      </c>
      <c r="K14" s="47">
        <v>2021</v>
      </c>
      <c r="L14" s="60"/>
      <c r="M14" s="111"/>
      <c r="N14" s="111"/>
      <c r="O14" s="111"/>
      <c r="P14" s="111"/>
      <c r="Q14" s="111"/>
      <c r="R14" s="18"/>
      <c r="S14" s="18"/>
      <c r="T14" s="111"/>
      <c r="U14" s="111"/>
      <c r="V14" s="111"/>
      <c r="W14" s="111"/>
      <c r="X14" s="111"/>
      <c r="Y14" s="18"/>
      <c r="Z14" s="18"/>
      <c r="AA14" s="111"/>
      <c r="AB14" s="111"/>
      <c r="AC14" s="111"/>
      <c r="AD14" s="111"/>
      <c r="AE14" s="18"/>
      <c r="AF14" s="18"/>
      <c r="AG14" s="18"/>
      <c r="AH14" s="111"/>
      <c r="AI14" s="111"/>
      <c r="AJ14" s="111"/>
      <c r="AK14" s="111"/>
      <c r="AL14" s="111"/>
      <c r="AM14" s="18"/>
      <c r="AN14" s="159"/>
      <c r="AO14" s="122"/>
      <c r="AP14" s="161"/>
      <c r="AR14" s="21" t="e">
        <f>IF(#REF!&lt;&gt;"Estudiante",IF(NOT(ISBLANK(I14)),VLOOKUP(I14,Datosbasicos!$K$2:$M$32,3,FALSE),0),0)</f>
        <v>#REF!</v>
      </c>
      <c r="AS14" s="21" t="e">
        <f>IF(#REF!&lt;&gt;"Estudiante",IF(NOT(ISBLANK(I14)),VLOOKUP(I14,Datosbasicos!$K$2:$M$32,3,FALSE),0),0)</f>
        <v>#REF!</v>
      </c>
      <c r="AT14" s="21">
        <f t="shared" si="0"/>
        <v>0</v>
      </c>
      <c r="AU14" s="21">
        <f t="shared" si="1"/>
        <v>0</v>
      </c>
      <c r="AV14" s="21">
        <f t="shared" si="2"/>
        <v>0</v>
      </c>
      <c r="AW14" s="21">
        <f t="shared" si="3"/>
        <v>0</v>
      </c>
      <c r="AX14" s="28" t="e">
        <f t="shared" si="4"/>
        <v>#REF!</v>
      </c>
    </row>
    <row r="15" spans="1:50" s="104" customFormat="1" ht="15.75" x14ac:dyDescent="0.25">
      <c r="A15" s="32"/>
      <c r="B15" s="13"/>
      <c r="C15" s="32"/>
      <c r="D15" s="13"/>
      <c r="E15" s="20"/>
      <c r="F15" s="69"/>
      <c r="G15" s="4" t="s">
        <v>12</v>
      </c>
      <c r="H15" s="47">
        <v>2021</v>
      </c>
      <c r="I15" s="17"/>
      <c r="J15" s="4" t="s">
        <v>12</v>
      </c>
      <c r="K15" s="47">
        <v>2021</v>
      </c>
      <c r="L15" s="60"/>
      <c r="M15" s="111"/>
      <c r="N15" s="111"/>
      <c r="O15" s="111"/>
      <c r="P15" s="111"/>
      <c r="Q15" s="111"/>
      <c r="R15" s="18"/>
      <c r="S15" s="18"/>
      <c r="T15" s="111"/>
      <c r="U15" s="111"/>
      <c r="V15" s="111"/>
      <c r="W15" s="111"/>
      <c r="X15" s="111"/>
      <c r="Y15" s="18"/>
      <c r="Z15" s="18"/>
      <c r="AA15" s="111"/>
      <c r="AB15" s="111"/>
      <c r="AC15" s="111"/>
      <c r="AD15" s="111"/>
      <c r="AE15" s="18"/>
      <c r="AF15" s="18"/>
      <c r="AG15" s="18"/>
      <c r="AH15" s="111"/>
      <c r="AI15" s="111"/>
      <c r="AJ15" s="111"/>
      <c r="AK15" s="111"/>
      <c r="AL15" s="111"/>
      <c r="AM15" s="18"/>
      <c r="AN15" s="159"/>
      <c r="AO15" s="122"/>
      <c r="AP15" s="161"/>
      <c r="AR15" s="21" t="e">
        <f>IF(#REF!&lt;&gt;"Estudiante",IF(NOT(ISBLANK(I15)),VLOOKUP(I15,Datosbasicos!$K$2:$M$32,3,FALSE),0),0)</f>
        <v>#REF!</v>
      </c>
      <c r="AS15" s="21" t="e">
        <f>IF(#REF!&lt;&gt;"Estudiante",IF(NOT(ISBLANK(I15)),VLOOKUP(I15,Datosbasicos!$K$2:$M$32,3,FALSE),0),0)</f>
        <v>#REF!</v>
      </c>
      <c r="AT15" s="21">
        <f t="shared" si="0"/>
        <v>0</v>
      </c>
      <c r="AU15" s="21">
        <f t="shared" si="1"/>
        <v>0</v>
      </c>
      <c r="AV15" s="21">
        <f t="shared" si="2"/>
        <v>0</v>
      </c>
      <c r="AW15" s="21">
        <f t="shared" si="3"/>
        <v>0</v>
      </c>
      <c r="AX15" s="28" t="e">
        <f t="shared" si="4"/>
        <v>#REF!</v>
      </c>
    </row>
    <row r="16" spans="1:50" s="104" customFormat="1" ht="15.75" x14ac:dyDescent="0.25">
      <c r="A16" s="32"/>
      <c r="B16" s="13"/>
      <c r="C16" s="32"/>
      <c r="D16" s="13"/>
      <c r="E16" s="20"/>
      <c r="F16" s="69"/>
      <c r="G16" s="4" t="s">
        <v>12</v>
      </c>
      <c r="H16" s="47">
        <v>2021</v>
      </c>
      <c r="I16" s="17"/>
      <c r="J16" s="4" t="s">
        <v>12</v>
      </c>
      <c r="K16" s="47">
        <v>2021</v>
      </c>
      <c r="L16" s="60"/>
      <c r="M16" s="111"/>
      <c r="N16" s="111"/>
      <c r="O16" s="111"/>
      <c r="P16" s="111"/>
      <c r="Q16" s="111"/>
      <c r="R16" s="18"/>
      <c r="S16" s="18"/>
      <c r="T16" s="111"/>
      <c r="U16" s="111"/>
      <c r="V16" s="111"/>
      <c r="W16" s="111"/>
      <c r="X16" s="111"/>
      <c r="Y16" s="18"/>
      <c r="Z16" s="18"/>
      <c r="AA16" s="111"/>
      <c r="AB16" s="111"/>
      <c r="AC16" s="111"/>
      <c r="AD16" s="111"/>
      <c r="AE16" s="18"/>
      <c r="AF16" s="18"/>
      <c r="AG16" s="18"/>
      <c r="AH16" s="111"/>
      <c r="AI16" s="111"/>
      <c r="AJ16" s="111"/>
      <c r="AK16" s="111"/>
      <c r="AL16" s="111"/>
      <c r="AM16" s="18"/>
      <c r="AN16" s="159"/>
      <c r="AO16" s="122"/>
      <c r="AP16" s="161"/>
      <c r="AR16" s="21" t="e">
        <f>IF(#REF!&lt;&gt;"Estudiante",IF(NOT(ISBLANK(I16)),VLOOKUP(I16,Datosbasicos!$K$2:$M$32,3,FALSE),0),0)</f>
        <v>#REF!</v>
      </c>
      <c r="AS16" s="21" t="e">
        <f>IF(#REF!&lt;&gt;"Estudiante",IF(NOT(ISBLANK(I16)),VLOOKUP(I16,Datosbasicos!$K$2:$M$32,3,FALSE),0),0)</f>
        <v>#REF!</v>
      </c>
      <c r="AT16" s="21">
        <f t="shared" si="0"/>
        <v>0</v>
      </c>
      <c r="AU16" s="21">
        <f t="shared" si="1"/>
        <v>0</v>
      </c>
      <c r="AV16" s="21">
        <f t="shared" si="2"/>
        <v>0</v>
      </c>
      <c r="AW16" s="21">
        <f t="shared" si="3"/>
        <v>0</v>
      </c>
      <c r="AX16" s="28" t="e">
        <f t="shared" si="4"/>
        <v>#REF!</v>
      </c>
    </row>
    <row r="17" spans="1:50" s="104" customFormat="1" ht="15.75" x14ac:dyDescent="0.25">
      <c r="A17" s="32"/>
      <c r="B17" s="13"/>
      <c r="C17" s="32"/>
      <c r="D17" s="13"/>
      <c r="E17" s="20"/>
      <c r="F17" s="69"/>
      <c r="G17" s="4" t="s">
        <v>12</v>
      </c>
      <c r="H17" s="47">
        <v>2021</v>
      </c>
      <c r="I17" s="17"/>
      <c r="J17" s="4" t="s">
        <v>12</v>
      </c>
      <c r="K17" s="47">
        <v>2021</v>
      </c>
      <c r="L17" s="60"/>
      <c r="M17" s="111"/>
      <c r="N17" s="111"/>
      <c r="O17" s="111"/>
      <c r="P17" s="111"/>
      <c r="Q17" s="111"/>
      <c r="R17" s="18"/>
      <c r="S17" s="18"/>
      <c r="T17" s="111"/>
      <c r="U17" s="111"/>
      <c r="V17" s="111"/>
      <c r="W17" s="111"/>
      <c r="X17" s="111"/>
      <c r="Y17" s="18"/>
      <c r="Z17" s="18"/>
      <c r="AA17" s="111"/>
      <c r="AB17" s="111"/>
      <c r="AC17" s="111"/>
      <c r="AD17" s="111"/>
      <c r="AE17" s="18"/>
      <c r="AF17" s="18"/>
      <c r="AG17" s="18"/>
      <c r="AH17" s="111"/>
      <c r="AI17" s="111"/>
      <c r="AJ17" s="111"/>
      <c r="AK17" s="111"/>
      <c r="AL17" s="111"/>
      <c r="AM17" s="18"/>
      <c r="AN17" s="159"/>
      <c r="AO17" s="122"/>
      <c r="AP17" s="161"/>
      <c r="AR17" s="21" t="e">
        <f>IF(#REF!&lt;&gt;"Estudiante",IF(NOT(ISBLANK(I17)),VLOOKUP(I17,Datosbasicos!$K$2:$M$32,3,FALSE),0),0)</f>
        <v>#REF!</v>
      </c>
      <c r="AS17" s="21" t="e">
        <f>IF(#REF!&lt;&gt;"Estudiante",IF(NOT(ISBLANK(I17)),VLOOKUP(I17,Datosbasicos!$K$2:$M$32,3,FALSE),0),0)</f>
        <v>#REF!</v>
      </c>
      <c r="AT17" s="21">
        <f t="shared" si="0"/>
        <v>0</v>
      </c>
      <c r="AU17" s="21">
        <f t="shared" si="1"/>
        <v>0</v>
      </c>
      <c r="AV17" s="21">
        <f t="shared" si="2"/>
        <v>0</v>
      </c>
      <c r="AW17" s="21">
        <f t="shared" si="3"/>
        <v>0</v>
      </c>
      <c r="AX17" s="28" t="e">
        <f t="shared" si="4"/>
        <v>#REF!</v>
      </c>
    </row>
    <row r="18" spans="1:50" s="104" customFormat="1" ht="15.75" x14ac:dyDescent="0.25">
      <c r="A18" s="32"/>
      <c r="B18" s="13"/>
      <c r="C18" s="32"/>
      <c r="D18" s="13"/>
      <c r="E18" s="20"/>
      <c r="F18" s="69"/>
      <c r="G18" s="4" t="s">
        <v>12</v>
      </c>
      <c r="H18" s="47">
        <v>2021</v>
      </c>
      <c r="I18" s="17"/>
      <c r="J18" s="4" t="s">
        <v>12</v>
      </c>
      <c r="K18" s="47">
        <v>2021</v>
      </c>
      <c r="L18" s="60"/>
      <c r="M18" s="111"/>
      <c r="N18" s="111"/>
      <c r="O18" s="111"/>
      <c r="P18" s="111"/>
      <c r="Q18" s="111"/>
      <c r="R18" s="18"/>
      <c r="S18" s="18"/>
      <c r="T18" s="111"/>
      <c r="U18" s="111"/>
      <c r="V18" s="111"/>
      <c r="W18" s="111"/>
      <c r="X18" s="111"/>
      <c r="Y18" s="18"/>
      <c r="Z18" s="18"/>
      <c r="AA18" s="111"/>
      <c r="AB18" s="111"/>
      <c r="AC18" s="111"/>
      <c r="AD18" s="111"/>
      <c r="AE18" s="18"/>
      <c r="AF18" s="18"/>
      <c r="AG18" s="18"/>
      <c r="AH18" s="111"/>
      <c r="AI18" s="111"/>
      <c r="AJ18" s="111"/>
      <c r="AK18" s="111"/>
      <c r="AL18" s="111"/>
      <c r="AM18" s="18"/>
      <c r="AN18" s="159"/>
      <c r="AO18" s="122"/>
      <c r="AP18" s="161"/>
      <c r="AR18" s="21" t="e">
        <f>IF(#REF!&lt;&gt;"Estudiante",IF(NOT(ISBLANK(I18)),VLOOKUP(I18,Datosbasicos!$K$2:$M$32,3,FALSE),0),0)</f>
        <v>#REF!</v>
      </c>
      <c r="AS18" s="21" t="e">
        <f>IF(#REF!&lt;&gt;"Estudiante",IF(NOT(ISBLANK(I18)),VLOOKUP(I18,Datosbasicos!$K$2:$M$32,3,FALSE),0),0)</f>
        <v>#REF!</v>
      </c>
      <c r="AT18" s="21">
        <f t="shared" si="0"/>
        <v>0</v>
      </c>
      <c r="AU18" s="21">
        <f t="shared" si="1"/>
        <v>0</v>
      </c>
      <c r="AV18" s="21">
        <f t="shared" si="2"/>
        <v>0</v>
      </c>
      <c r="AW18" s="21">
        <f t="shared" si="3"/>
        <v>0</v>
      </c>
      <c r="AX18" s="28" t="e">
        <f t="shared" si="4"/>
        <v>#REF!</v>
      </c>
    </row>
    <row r="19" spans="1:50" s="104" customFormat="1" ht="15.75" x14ac:dyDescent="0.25">
      <c r="A19" s="32"/>
      <c r="B19" s="13"/>
      <c r="C19" s="32"/>
      <c r="D19" s="13"/>
      <c r="E19" s="20"/>
      <c r="F19" s="69"/>
      <c r="G19" s="4" t="s">
        <v>12</v>
      </c>
      <c r="H19" s="47">
        <v>2021</v>
      </c>
      <c r="I19" s="17"/>
      <c r="J19" s="4" t="s">
        <v>12</v>
      </c>
      <c r="K19" s="47">
        <v>2021</v>
      </c>
      <c r="L19" s="60"/>
      <c r="M19" s="111"/>
      <c r="N19" s="111"/>
      <c r="O19" s="111"/>
      <c r="P19" s="111"/>
      <c r="Q19" s="111"/>
      <c r="R19" s="18"/>
      <c r="S19" s="18"/>
      <c r="T19" s="111"/>
      <c r="U19" s="111"/>
      <c r="V19" s="111"/>
      <c r="W19" s="111"/>
      <c r="X19" s="111"/>
      <c r="Y19" s="18"/>
      <c r="Z19" s="18"/>
      <c r="AA19" s="111"/>
      <c r="AB19" s="111"/>
      <c r="AC19" s="111"/>
      <c r="AD19" s="111"/>
      <c r="AE19" s="18"/>
      <c r="AF19" s="18"/>
      <c r="AG19" s="18"/>
      <c r="AH19" s="111"/>
      <c r="AI19" s="111"/>
      <c r="AJ19" s="111"/>
      <c r="AK19" s="111"/>
      <c r="AL19" s="111"/>
      <c r="AM19" s="18"/>
      <c r="AN19" s="159"/>
      <c r="AO19" s="122"/>
      <c r="AP19" s="161"/>
      <c r="AR19" s="21" t="e">
        <f>IF(#REF!&lt;&gt;"Estudiante",IF(NOT(ISBLANK(I19)),VLOOKUP(I19,Datosbasicos!$K$2:$M$32,3,FALSE),0),0)</f>
        <v>#REF!</v>
      </c>
      <c r="AS19" s="21" t="e">
        <f>IF(#REF!&lt;&gt;"Estudiante",IF(NOT(ISBLANK(I19)),VLOOKUP(I19,Datosbasicos!$K$2:$M$32,3,FALSE),0),0)</f>
        <v>#REF!</v>
      </c>
      <c r="AT19" s="21">
        <f t="shared" si="0"/>
        <v>0</v>
      </c>
      <c r="AU19" s="21">
        <f t="shared" si="1"/>
        <v>0</v>
      </c>
      <c r="AV19" s="21">
        <f t="shared" si="2"/>
        <v>0</v>
      </c>
      <c r="AW19" s="21">
        <f t="shared" si="3"/>
        <v>0</v>
      </c>
      <c r="AX19" s="28" t="e">
        <f t="shared" si="4"/>
        <v>#REF!</v>
      </c>
    </row>
    <row r="20" spans="1:50" s="104" customFormat="1" ht="15.75" x14ac:dyDescent="0.25">
      <c r="A20" s="32"/>
      <c r="B20" s="13"/>
      <c r="C20" s="32"/>
      <c r="D20" s="13"/>
      <c r="E20" s="20"/>
      <c r="F20" s="69"/>
      <c r="G20" s="4" t="s">
        <v>12</v>
      </c>
      <c r="H20" s="47">
        <v>2021</v>
      </c>
      <c r="I20" s="17"/>
      <c r="J20" s="4" t="s">
        <v>12</v>
      </c>
      <c r="K20" s="47">
        <v>2021</v>
      </c>
      <c r="L20" s="60"/>
      <c r="M20" s="111"/>
      <c r="N20" s="111"/>
      <c r="O20" s="111"/>
      <c r="P20" s="111"/>
      <c r="Q20" s="111"/>
      <c r="R20" s="18"/>
      <c r="S20" s="18"/>
      <c r="T20" s="111"/>
      <c r="U20" s="111"/>
      <c r="V20" s="111"/>
      <c r="W20" s="111"/>
      <c r="X20" s="111"/>
      <c r="Y20" s="18"/>
      <c r="Z20" s="18"/>
      <c r="AA20" s="111"/>
      <c r="AB20" s="111"/>
      <c r="AC20" s="111"/>
      <c r="AD20" s="111"/>
      <c r="AE20" s="18"/>
      <c r="AF20" s="18"/>
      <c r="AG20" s="18"/>
      <c r="AH20" s="111"/>
      <c r="AI20" s="111"/>
      <c r="AJ20" s="111"/>
      <c r="AK20" s="111"/>
      <c r="AL20" s="111"/>
      <c r="AM20" s="18"/>
      <c r="AN20" s="159"/>
      <c r="AO20" s="122"/>
      <c r="AP20" s="161"/>
      <c r="AR20" s="21" t="e">
        <f>IF(#REF!&lt;&gt;"Estudiante",IF(NOT(ISBLANK(I20)),VLOOKUP(I20,Datosbasicos!$K$2:$M$32,3,FALSE),0),0)</f>
        <v>#REF!</v>
      </c>
      <c r="AS20" s="21" t="e">
        <f>IF(#REF!&lt;&gt;"Estudiante",IF(NOT(ISBLANK(I20)),VLOOKUP(I20,Datosbasicos!$K$2:$M$32,3,FALSE),0),0)</f>
        <v>#REF!</v>
      </c>
      <c r="AT20" s="21">
        <f t="shared" si="0"/>
        <v>0</v>
      </c>
      <c r="AU20" s="21">
        <f t="shared" si="1"/>
        <v>0</v>
      </c>
      <c r="AV20" s="21">
        <f t="shared" si="2"/>
        <v>0</v>
      </c>
      <c r="AW20" s="21">
        <f t="shared" si="3"/>
        <v>0</v>
      </c>
      <c r="AX20" s="28" t="e">
        <f t="shared" si="4"/>
        <v>#REF!</v>
      </c>
    </row>
    <row r="21" spans="1:50" ht="15.75" x14ac:dyDescent="0.25">
      <c r="A21" s="32"/>
      <c r="B21" s="13"/>
      <c r="C21" s="32"/>
      <c r="D21" s="13"/>
      <c r="E21" s="20"/>
      <c r="F21" s="69"/>
      <c r="G21" s="4" t="s">
        <v>12</v>
      </c>
      <c r="H21" s="47">
        <v>2021</v>
      </c>
      <c r="I21" s="17"/>
      <c r="J21" s="4" t="s">
        <v>12</v>
      </c>
      <c r="K21" s="47">
        <v>2021</v>
      </c>
      <c r="L21" s="60"/>
      <c r="M21" s="111"/>
      <c r="N21" s="111"/>
      <c r="O21" s="111"/>
      <c r="P21" s="111"/>
      <c r="Q21" s="111"/>
      <c r="R21" s="18"/>
      <c r="S21" s="18"/>
      <c r="T21" s="111"/>
      <c r="U21" s="111"/>
      <c r="V21" s="111"/>
      <c r="W21" s="111"/>
      <c r="X21" s="111"/>
      <c r="Y21" s="18"/>
      <c r="Z21" s="18"/>
      <c r="AA21" s="111"/>
      <c r="AB21" s="111"/>
      <c r="AC21" s="111"/>
      <c r="AD21" s="111"/>
      <c r="AE21" s="18"/>
      <c r="AF21" s="18"/>
      <c r="AG21" s="18"/>
      <c r="AH21" s="111"/>
      <c r="AI21" s="111"/>
      <c r="AJ21" s="111"/>
      <c r="AK21" s="111"/>
      <c r="AL21" s="111"/>
      <c r="AM21" s="18"/>
      <c r="AN21" s="159"/>
      <c r="AO21" s="122"/>
      <c r="AP21" s="161"/>
      <c r="AR21" s="21" t="e">
        <f>IF(#REF!&lt;&gt;"Estudiante",IF(NOT(ISBLANK(I21)),VLOOKUP(I21,Datosbasicos!$K$2:$M$32,3,FALSE),0),0)</f>
        <v>#REF!</v>
      </c>
      <c r="AS21" s="21" t="e">
        <f>IF(#REF!&lt;&gt;"Estudiante",IF(NOT(ISBLANK(I21)),VLOOKUP(I21,Datosbasicos!$K$2:$M$32,3,FALSE),0),0)</f>
        <v>#REF!</v>
      </c>
      <c r="AT21" s="21">
        <f t="shared" si="0"/>
        <v>0</v>
      </c>
      <c r="AU21" s="21">
        <f t="shared" si="1"/>
        <v>0</v>
      </c>
      <c r="AV21" s="21">
        <f t="shared" si="2"/>
        <v>0</v>
      </c>
      <c r="AW21" s="21">
        <f t="shared" si="3"/>
        <v>0</v>
      </c>
      <c r="AX21" s="28" t="e">
        <f t="shared" si="4"/>
        <v>#REF!</v>
      </c>
    </row>
    <row r="22" spans="1:50" ht="15.75" x14ac:dyDescent="0.25">
      <c r="A22" s="32"/>
      <c r="B22" s="13"/>
      <c r="C22" s="32"/>
      <c r="D22" s="13"/>
      <c r="E22" s="20"/>
      <c r="F22" s="69"/>
      <c r="G22" s="4" t="s">
        <v>12</v>
      </c>
      <c r="H22" s="47">
        <v>2021</v>
      </c>
      <c r="I22" s="17"/>
      <c r="J22" s="4" t="s">
        <v>12</v>
      </c>
      <c r="K22" s="47">
        <v>2021</v>
      </c>
      <c r="L22" s="60"/>
      <c r="M22" s="111"/>
      <c r="N22" s="111"/>
      <c r="O22" s="111"/>
      <c r="P22" s="111"/>
      <c r="Q22" s="111"/>
      <c r="R22" s="18"/>
      <c r="S22" s="18"/>
      <c r="T22" s="111"/>
      <c r="U22" s="111"/>
      <c r="V22" s="111"/>
      <c r="W22" s="111"/>
      <c r="X22" s="111"/>
      <c r="Y22" s="18"/>
      <c r="Z22" s="18"/>
      <c r="AA22" s="111"/>
      <c r="AB22" s="111"/>
      <c r="AC22" s="111"/>
      <c r="AD22" s="111"/>
      <c r="AE22" s="18"/>
      <c r="AF22" s="18"/>
      <c r="AG22" s="18"/>
      <c r="AH22" s="111"/>
      <c r="AI22" s="111"/>
      <c r="AJ22" s="111"/>
      <c r="AK22" s="111"/>
      <c r="AL22" s="111"/>
      <c r="AM22" s="18"/>
      <c r="AN22" s="159"/>
      <c r="AO22" s="122"/>
      <c r="AP22" s="161"/>
      <c r="AR22" s="21" t="e">
        <f>IF(#REF!&lt;&gt;"Estudiante",IF(NOT(ISBLANK(I22)),VLOOKUP(I22,Datosbasicos!$K$2:$M$32,3,FALSE),0),0)</f>
        <v>#REF!</v>
      </c>
      <c r="AS22" s="21" t="e">
        <f>IF(#REF!&lt;&gt;"Estudiante",IF(NOT(ISBLANK(I22)),VLOOKUP(I22,Datosbasicos!$K$2:$M$32,3,FALSE),0),0)</f>
        <v>#REF!</v>
      </c>
      <c r="AT22" s="21">
        <f t="shared" si="0"/>
        <v>0</v>
      </c>
      <c r="AU22" s="21">
        <f t="shared" si="1"/>
        <v>0</v>
      </c>
      <c r="AV22" s="21">
        <f t="shared" si="2"/>
        <v>0</v>
      </c>
      <c r="AW22" s="21">
        <f t="shared" si="3"/>
        <v>0</v>
      </c>
      <c r="AX22" s="28" t="e">
        <f t="shared" si="4"/>
        <v>#REF!</v>
      </c>
    </row>
    <row r="23" spans="1:50" ht="15.75" x14ac:dyDescent="0.25">
      <c r="A23" s="32"/>
      <c r="B23" s="13"/>
      <c r="C23" s="32"/>
      <c r="D23" s="13"/>
      <c r="E23" s="20"/>
      <c r="F23" s="69"/>
      <c r="G23" s="4" t="s">
        <v>12</v>
      </c>
      <c r="H23" s="47">
        <v>2021</v>
      </c>
      <c r="I23" s="17"/>
      <c r="J23" s="4" t="s">
        <v>12</v>
      </c>
      <c r="K23" s="47">
        <v>2021</v>
      </c>
      <c r="L23" s="60"/>
      <c r="M23" s="111"/>
      <c r="N23" s="111"/>
      <c r="O23" s="111"/>
      <c r="P23" s="111"/>
      <c r="Q23" s="111"/>
      <c r="R23" s="18"/>
      <c r="S23" s="18"/>
      <c r="T23" s="111"/>
      <c r="U23" s="111"/>
      <c r="V23" s="111"/>
      <c r="W23" s="111"/>
      <c r="X23" s="111"/>
      <c r="Y23" s="18"/>
      <c r="Z23" s="18"/>
      <c r="AA23" s="111"/>
      <c r="AB23" s="111"/>
      <c r="AC23" s="111"/>
      <c r="AD23" s="111"/>
      <c r="AE23" s="18"/>
      <c r="AF23" s="18"/>
      <c r="AG23" s="18"/>
      <c r="AH23" s="111"/>
      <c r="AI23" s="111"/>
      <c r="AJ23" s="111"/>
      <c r="AK23" s="111"/>
      <c r="AL23" s="111"/>
      <c r="AM23" s="18"/>
      <c r="AN23" s="159"/>
      <c r="AO23" s="122"/>
      <c r="AP23" s="161"/>
      <c r="AR23" s="21" t="e">
        <f>IF(#REF!&lt;&gt;"Estudiante",IF(NOT(ISBLANK(I23)),VLOOKUP(I23,Datosbasicos!$K$2:$M$32,3,FALSE),0),0)</f>
        <v>#REF!</v>
      </c>
      <c r="AS23" s="21" t="e">
        <f>IF(#REF!&lt;&gt;"Estudiante",IF(NOT(ISBLANK(I23)),VLOOKUP(I23,Datosbasicos!$K$2:$M$32,3,FALSE),0),0)</f>
        <v>#REF!</v>
      </c>
      <c r="AT23" s="21">
        <f t="shared" si="0"/>
        <v>0</v>
      </c>
      <c r="AU23" s="21">
        <f t="shared" si="1"/>
        <v>0</v>
      </c>
      <c r="AV23" s="21">
        <f t="shared" si="2"/>
        <v>0</v>
      </c>
      <c r="AW23" s="21">
        <f t="shared" si="3"/>
        <v>0</v>
      </c>
      <c r="AX23" s="28" t="e">
        <f t="shared" si="4"/>
        <v>#REF!</v>
      </c>
    </row>
    <row r="24" spans="1:50" ht="15.75" x14ac:dyDescent="0.25">
      <c r="A24" s="32"/>
      <c r="B24" s="13"/>
      <c r="C24" s="32"/>
      <c r="D24" s="13"/>
      <c r="E24" s="20"/>
      <c r="F24" s="69"/>
      <c r="G24" s="4" t="s">
        <v>12</v>
      </c>
      <c r="H24" s="47">
        <v>2021</v>
      </c>
      <c r="I24" s="17"/>
      <c r="J24" s="4" t="s">
        <v>12</v>
      </c>
      <c r="K24" s="47">
        <v>2021</v>
      </c>
      <c r="L24" s="60"/>
      <c r="M24" s="111"/>
      <c r="N24" s="111"/>
      <c r="O24" s="111"/>
      <c r="P24" s="111"/>
      <c r="Q24" s="111"/>
      <c r="R24" s="18"/>
      <c r="S24" s="18"/>
      <c r="T24" s="111"/>
      <c r="U24" s="111"/>
      <c r="V24" s="111"/>
      <c r="W24" s="111"/>
      <c r="X24" s="111"/>
      <c r="Y24" s="18"/>
      <c r="Z24" s="18"/>
      <c r="AA24" s="111"/>
      <c r="AB24" s="111"/>
      <c r="AC24" s="111"/>
      <c r="AD24" s="111"/>
      <c r="AE24" s="18"/>
      <c r="AF24" s="18"/>
      <c r="AG24" s="18"/>
      <c r="AH24" s="111"/>
      <c r="AI24" s="111"/>
      <c r="AJ24" s="111"/>
      <c r="AK24" s="111"/>
      <c r="AL24" s="111"/>
      <c r="AM24" s="18"/>
      <c r="AN24" s="159"/>
      <c r="AO24" s="122"/>
      <c r="AP24" s="161"/>
      <c r="AR24" s="21" t="e">
        <f>IF(#REF!&lt;&gt;"Estudiante",IF(NOT(ISBLANK(I24)),VLOOKUP(I24,Datosbasicos!$K$2:$M$32,3,FALSE),0),0)</f>
        <v>#REF!</v>
      </c>
      <c r="AS24" s="21" t="e">
        <f>IF(#REF!&lt;&gt;"Estudiante",IF(NOT(ISBLANK(I24)),VLOOKUP(I24,Datosbasicos!$K$2:$M$32,3,FALSE),0),0)</f>
        <v>#REF!</v>
      </c>
      <c r="AT24" s="21">
        <f t="shared" si="0"/>
        <v>0</v>
      </c>
      <c r="AU24" s="21">
        <f t="shared" si="1"/>
        <v>0</v>
      </c>
      <c r="AV24" s="21">
        <f t="shared" si="2"/>
        <v>0</v>
      </c>
      <c r="AW24" s="21">
        <f t="shared" si="3"/>
        <v>0</v>
      </c>
      <c r="AX24" s="28" t="e">
        <f t="shared" si="4"/>
        <v>#REF!</v>
      </c>
    </row>
    <row r="25" spans="1:50" ht="15.75" x14ac:dyDescent="0.25">
      <c r="A25" s="32"/>
      <c r="B25" s="13"/>
      <c r="C25" s="32"/>
      <c r="D25" s="13"/>
      <c r="E25" s="20"/>
      <c r="F25" s="69"/>
      <c r="G25" s="4" t="s">
        <v>12</v>
      </c>
      <c r="H25" s="47">
        <v>2021</v>
      </c>
      <c r="I25" s="17"/>
      <c r="J25" s="4" t="s">
        <v>12</v>
      </c>
      <c r="K25" s="47">
        <v>2021</v>
      </c>
      <c r="L25" s="60"/>
      <c r="M25" s="111"/>
      <c r="N25" s="111"/>
      <c r="O25" s="111"/>
      <c r="P25" s="111"/>
      <c r="Q25" s="111"/>
      <c r="R25" s="18"/>
      <c r="S25" s="18"/>
      <c r="T25" s="111"/>
      <c r="U25" s="111"/>
      <c r="V25" s="111"/>
      <c r="W25" s="111"/>
      <c r="X25" s="111"/>
      <c r="Y25" s="18"/>
      <c r="Z25" s="18"/>
      <c r="AA25" s="111"/>
      <c r="AB25" s="111"/>
      <c r="AC25" s="111"/>
      <c r="AD25" s="111"/>
      <c r="AE25" s="18"/>
      <c r="AF25" s="18"/>
      <c r="AG25" s="18"/>
      <c r="AH25" s="111"/>
      <c r="AI25" s="111"/>
      <c r="AJ25" s="111"/>
      <c r="AK25" s="111"/>
      <c r="AL25" s="111"/>
      <c r="AM25" s="18"/>
      <c r="AN25" s="159"/>
      <c r="AO25" s="122"/>
      <c r="AP25" s="161"/>
      <c r="AR25" s="21" t="e">
        <f>IF(#REF!&lt;&gt;"Estudiante",IF(NOT(ISBLANK(I25)),VLOOKUP(I25,Datosbasicos!$K$2:$M$32,3,FALSE),0),0)</f>
        <v>#REF!</v>
      </c>
      <c r="AS25" s="21" t="e">
        <f>IF(#REF!&lt;&gt;"Estudiante",IF(NOT(ISBLANK(I25)),VLOOKUP(I25,Datosbasicos!$K$2:$M$32,3,FALSE),0),0)</f>
        <v>#REF!</v>
      </c>
      <c r="AT25" s="21">
        <f t="shared" si="0"/>
        <v>0</v>
      </c>
      <c r="AU25" s="21">
        <f t="shared" si="1"/>
        <v>0</v>
      </c>
      <c r="AV25" s="21">
        <f t="shared" si="2"/>
        <v>0</v>
      </c>
      <c r="AW25" s="21">
        <f t="shared" si="3"/>
        <v>0</v>
      </c>
      <c r="AX25" s="28" t="e">
        <f t="shared" si="4"/>
        <v>#REF!</v>
      </c>
    </row>
    <row r="26" spans="1:50" s="144" customFormat="1" ht="15.75" x14ac:dyDescent="0.25">
      <c r="A26" s="32"/>
      <c r="B26" s="13"/>
      <c r="C26" s="32"/>
      <c r="D26" s="13"/>
      <c r="E26" s="20"/>
      <c r="F26" s="69"/>
      <c r="G26" s="4" t="s">
        <v>12</v>
      </c>
      <c r="H26" s="47">
        <v>2021</v>
      </c>
      <c r="I26" s="17"/>
      <c r="J26" s="4" t="s">
        <v>12</v>
      </c>
      <c r="K26" s="47">
        <v>2021</v>
      </c>
      <c r="L26" s="60"/>
      <c r="M26" s="111"/>
      <c r="N26" s="111"/>
      <c r="O26" s="111"/>
      <c r="P26" s="111"/>
      <c r="Q26" s="111"/>
      <c r="R26" s="18"/>
      <c r="S26" s="18"/>
      <c r="T26" s="111"/>
      <c r="U26" s="111"/>
      <c r="V26" s="111"/>
      <c r="W26" s="111"/>
      <c r="X26" s="111"/>
      <c r="Y26" s="18"/>
      <c r="Z26" s="18"/>
      <c r="AA26" s="111"/>
      <c r="AB26" s="111"/>
      <c r="AC26" s="111"/>
      <c r="AD26" s="111"/>
      <c r="AE26" s="18"/>
      <c r="AF26" s="18"/>
      <c r="AG26" s="18"/>
      <c r="AH26" s="111"/>
      <c r="AI26" s="111"/>
      <c r="AJ26" s="111"/>
      <c r="AK26" s="111"/>
      <c r="AL26" s="111"/>
      <c r="AM26" s="18"/>
      <c r="AN26" s="159"/>
      <c r="AO26" s="122"/>
      <c r="AP26" s="161"/>
      <c r="AR26" s="21"/>
      <c r="AS26" s="21"/>
      <c r="AT26" s="21"/>
      <c r="AU26" s="21"/>
      <c r="AV26" s="21"/>
      <c r="AW26" s="21"/>
      <c r="AX26" s="28"/>
    </row>
    <row r="27" spans="1:50" s="144" customFormat="1" ht="15.75" x14ac:dyDescent="0.25">
      <c r="A27" s="32"/>
      <c r="B27" s="13"/>
      <c r="C27" s="32"/>
      <c r="D27" s="13"/>
      <c r="E27" s="20"/>
      <c r="F27" s="69"/>
      <c r="G27" s="4" t="s">
        <v>12</v>
      </c>
      <c r="H27" s="47">
        <v>2021</v>
      </c>
      <c r="I27" s="17"/>
      <c r="J27" s="4" t="s">
        <v>12</v>
      </c>
      <c r="K27" s="47">
        <v>2021</v>
      </c>
      <c r="L27" s="60"/>
      <c r="M27" s="111"/>
      <c r="N27" s="111"/>
      <c r="O27" s="111"/>
      <c r="P27" s="111"/>
      <c r="Q27" s="111"/>
      <c r="R27" s="18"/>
      <c r="S27" s="18"/>
      <c r="T27" s="111"/>
      <c r="U27" s="111"/>
      <c r="V27" s="111"/>
      <c r="W27" s="111"/>
      <c r="X27" s="111"/>
      <c r="Y27" s="18"/>
      <c r="Z27" s="18"/>
      <c r="AA27" s="111"/>
      <c r="AB27" s="111"/>
      <c r="AC27" s="111"/>
      <c r="AD27" s="111"/>
      <c r="AE27" s="18"/>
      <c r="AF27" s="18"/>
      <c r="AG27" s="18"/>
      <c r="AH27" s="111"/>
      <c r="AI27" s="111"/>
      <c r="AJ27" s="111"/>
      <c r="AK27" s="111"/>
      <c r="AL27" s="111"/>
      <c r="AM27" s="18"/>
      <c r="AN27" s="159"/>
      <c r="AO27" s="122"/>
      <c r="AP27" s="161"/>
      <c r="AR27" s="21"/>
      <c r="AS27" s="21"/>
      <c r="AT27" s="21"/>
      <c r="AU27" s="21"/>
      <c r="AV27" s="21"/>
      <c r="AW27" s="21"/>
      <c r="AX27" s="28"/>
    </row>
    <row r="28" spans="1:50" s="144" customFormat="1" ht="15.75" x14ac:dyDescent="0.25">
      <c r="A28" s="32"/>
      <c r="B28" s="13"/>
      <c r="C28" s="32"/>
      <c r="D28" s="13"/>
      <c r="E28" s="20"/>
      <c r="F28" s="69"/>
      <c r="G28" s="4" t="s">
        <v>12</v>
      </c>
      <c r="H28" s="47">
        <v>2021</v>
      </c>
      <c r="I28" s="17"/>
      <c r="J28" s="4" t="s">
        <v>12</v>
      </c>
      <c r="K28" s="47">
        <v>2021</v>
      </c>
      <c r="L28" s="60"/>
      <c r="M28" s="111"/>
      <c r="N28" s="111"/>
      <c r="O28" s="111"/>
      <c r="P28" s="111"/>
      <c r="Q28" s="111"/>
      <c r="R28" s="18"/>
      <c r="S28" s="18"/>
      <c r="T28" s="111"/>
      <c r="U28" s="111"/>
      <c r="V28" s="111"/>
      <c r="W28" s="111"/>
      <c r="X28" s="111"/>
      <c r="Y28" s="18"/>
      <c r="Z28" s="18"/>
      <c r="AA28" s="111"/>
      <c r="AB28" s="111"/>
      <c r="AC28" s="111"/>
      <c r="AD28" s="111"/>
      <c r="AE28" s="18"/>
      <c r="AF28" s="18"/>
      <c r="AG28" s="18"/>
      <c r="AH28" s="111"/>
      <c r="AI28" s="111"/>
      <c r="AJ28" s="111"/>
      <c r="AK28" s="111"/>
      <c r="AL28" s="111"/>
      <c r="AM28" s="18"/>
      <c r="AN28" s="159"/>
      <c r="AO28" s="122"/>
      <c r="AP28" s="161"/>
      <c r="AR28" s="21"/>
      <c r="AS28" s="21"/>
      <c r="AT28" s="21"/>
      <c r="AU28" s="21"/>
      <c r="AV28" s="21"/>
      <c r="AW28" s="21"/>
      <c r="AX28" s="28"/>
    </row>
    <row r="29" spans="1:50" s="144" customFormat="1" ht="15.75" x14ac:dyDescent="0.25">
      <c r="A29" s="32"/>
      <c r="B29" s="13"/>
      <c r="C29" s="32"/>
      <c r="D29" s="13"/>
      <c r="E29" s="20"/>
      <c r="F29" s="69"/>
      <c r="G29" s="4" t="s">
        <v>12</v>
      </c>
      <c r="H29" s="47">
        <v>2021</v>
      </c>
      <c r="I29" s="17"/>
      <c r="J29" s="4" t="s">
        <v>12</v>
      </c>
      <c r="K29" s="47">
        <v>2021</v>
      </c>
      <c r="L29" s="60"/>
      <c r="M29" s="111"/>
      <c r="N29" s="111"/>
      <c r="O29" s="111"/>
      <c r="P29" s="111"/>
      <c r="Q29" s="111"/>
      <c r="R29" s="18"/>
      <c r="S29" s="18"/>
      <c r="T29" s="111"/>
      <c r="U29" s="111"/>
      <c r="V29" s="111"/>
      <c r="W29" s="111"/>
      <c r="X29" s="111"/>
      <c r="Y29" s="18"/>
      <c r="Z29" s="18"/>
      <c r="AA29" s="111"/>
      <c r="AB29" s="111"/>
      <c r="AC29" s="111"/>
      <c r="AD29" s="111"/>
      <c r="AE29" s="18"/>
      <c r="AF29" s="18"/>
      <c r="AG29" s="18"/>
      <c r="AH29" s="111"/>
      <c r="AI29" s="111"/>
      <c r="AJ29" s="111"/>
      <c r="AK29" s="111"/>
      <c r="AL29" s="111"/>
      <c r="AM29" s="18"/>
      <c r="AN29" s="159"/>
      <c r="AO29" s="122"/>
      <c r="AP29" s="161"/>
      <c r="AR29" s="21"/>
      <c r="AS29" s="21"/>
      <c r="AT29" s="21"/>
      <c r="AU29" s="21"/>
      <c r="AV29" s="21"/>
      <c r="AW29" s="21"/>
      <c r="AX29" s="28"/>
    </row>
    <row r="30" spans="1:50" s="144" customFormat="1" ht="15.75" x14ac:dyDescent="0.25">
      <c r="A30" s="32"/>
      <c r="B30" s="13"/>
      <c r="C30" s="32"/>
      <c r="D30" s="13"/>
      <c r="E30" s="20"/>
      <c r="F30" s="69"/>
      <c r="G30" s="4" t="s">
        <v>12</v>
      </c>
      <c r="H30" s="47">
        <v>2021</v>
      </c>
      <c r="I30" s="17"/>
      <c r="J30" s="4" t="s">
        <v>12</v>
      </c>
      <c r="K30" s="47">
        <v>2021</v>
      </c>
      <c r="L30" s="60"/>
      <c r="M30" s="111"/>
      <c r="N30" s="111"/>
      <c r="O30" s="111"/>
      <c r="P30" s="111"/>
      <c r="Q30" s="111"/>
      <c r="R30" s="18"/>
      <c r="S30" s="18"/>
      <c r="T30" s="111"/>
      <c r="U30" s="111"/>
      <c r="V30" s="111"/>
      <c r="W30" s="111"/>
      <c r="X30" s="111"/>
      <c r="Y30" s="18"/>
      <c r="Z30" s="18"/>
      <c r="AA30" s="111"/>
      <c r="AB30" s="111"/>
      <c r="AC30" s="111"/>
      <c r="AD30" s="111"/>
      <c r="AE30" s="18"/>
      <c r="AF30" s="18"/>
      <c r="AG30" s="18"/>
      <c r="AH30" s="111"/>
      <c r="AI30" s="111"/>
      <c r="AJ30" s="111"/>
      <c r="AK30" s="111"/>
      <c r="AL30" s="111"/>
      <c r="AM30" s="18"/>
      <c r="AN30" s="159"/>
      <c r="AO30" s="122"/>
      <c r="AP30" s="161"/>
      <c r="AR30" s="21"/>
      <c r="AS30" s="21"/>
      <c r="AT30" s="21"/>
      <c r="AU30" s="21"/>
      <c r="AV30" s="21"/>
      <c r="AW30" s="21"/>
      <c r="AX30" s="28"/>
    </row>
    <row r="31" spans="1:50" s="144" customFormat="1" ht="15.75" x14ac:dyDescent="0.25">
      <c r="A31" s="32"/>
      <c r="B31" s="13"/>
      <c r="C31" s="32"/>
      <c r="D31" s="13"/>
      <c r="E31" s="20"/>
      <c r="F31" s="69"/>
      <c r="G31" s="4" t="s">
        <v>12</v>
      </c>
      <c r="H31" s="47">
        <v>2021</v>
      </c>
      <c r="I31" s="17"/>
      <c r="J31" s="4" t="s">
        <v>12</v>
      </c>
      <c r="K31" s="47">
        <v>2021</v>
      </c>
      <c r="L31" s="60"/>
      <c r="M31" s="111"/>
      <c r="N31" s="111"/>
      <c r="O31" s="111"/>
      <c r="P31" s="111"/>
      <c r="Q31" s="111"/>
      <c r="R31" s="18"/>
      <c r="S31" s="18"/>
      <c r="T31" s="111"/>
      <c r="U31" s="111"/>
      <c r="V31" s="111"/>
      <c r="W31" s="111"/>
      <c r="X31" s="111"/>
      <c r="Y31" s="18"/>
      <c r="Z31" s="18"/>
      <c r="AA31" s="111"/>
      <c r="AB31" s="111"/>
      <c r="AC31" s="111"/>
      <c r="AD31" s="111"/>
      <c r="AE31" s="18"/>
      <c r="AF31" s="18"/>
      <c r="AG31" s="18"/>
      <c r="AH31" s="111"/>
      <c r="AI31" s="111"/>
      <c r="AJ31" s="111"/>
      <c r="AK31" s="111"/>
      <c r="AL31" s="111"/>
      <c r="AM31" s="18"/>
      <c r="AN31" s="159"/>
      <c r="AO31" s="122"/>
      <c r="AP31" s="161"/>
      <c r="AR31" s="21"/>
      <c r="AS31" s="21"/>
      <c r="AT31" s="21"/>
      <c r="AU31" s="21"/>
      <c r="AV31" s="21"/>
      <c r="AW31" s="21"/>
      <c r="AX31" s="28"/>
    </row>
    <row r="32" spans="1:50" s="144" customFormat="1" ht="15.75" x14ac:dyDescent="0.25">
      <c r="A32" s="32"/>
      <c r="B32" s="13"/>
      <c r="C32" s="32"/>
      <c r="D32" s="13"/>
      <c r="E32" s="20"/>
      <c r="F32" s="69"/>
      <c r="G32" s="4" t="s">
        <v>12</v>
      </c>
      <c r="H32" s="47">
        <v>2021</v>
      </c>
      <c r="I32" s="17"/>
      <c r="J32" s="4" t="s">
        <v>12</v>
      </c>
      <c r="K32" s="47">
        <v>2021</v>
      </c>
      <c r="L32" s="60"/>
      <c r="M32" s="111"/>
      <c r="N32" s="111"/>
      <c r="O32" s="111"/>
      <c r="P32" s="111"/>
      <c r="Q32" s="111"/>
      <c r="R32" s="18"/>
      <c r="S32" s="18"/>
      <c r="T32" s="111"/>
      <c r="U32" s="111"/>
      <c r="V32" s="111"/>
      <c r="W32" s="111"/>
      <c r="X32" s="111"/>
      <c r="Y32" s="18"/>
      <c r="Z32" s="18"/>
      <c r="AA32" s="111"/>
      <c r="AB32" s="111"/>
      <c r="AC32" s="111"/>
      <c r="AD32" s="111"/>
      <c r="AE32" s="18"/>
      <c r="AF32" s="18"/>
      <c r="AG32" s="18"/>
      <c r="AH32" s="111"/>
      <c r="AI32" s="111"/>
      <c r="AJ32" s="111"/>
      <c r="AK32" s="111"/>
      <c r="AL32" s="111"/>
      <c r="AM32" s="18"/>
      <c r="AN32" s="159"/>
      <c r="AO32" s="122"/>
      <c r="AP32" s="161"/>
      <c r="AR32" s="21"/>
      <c r="AS32" s="21"/>
      <c r="AT32" s="21"/>
      <c r="AU32" s="21"/>
      <c r="AV32" s="21"/>
      <c r="AW32" s="21"/>
      <c r="AX32" s="28"/>
    </row>
    <row r="33" spans="1:50" s="144" customFormat="1" ht="15.75" x14ac:dyDescent="0.25">
      <c r="A33" s="32"/>
      <c r="B33" s="13"/>
      <c r="C33" s="32"/>
      <c r="D33" s="13"/>
      <c r="E33" s="20"/>
      <c r="F33" s="69"/>
      <c r="G33" s="4" t="s">
        <v>12</v>
      </c>
      <c r="H33" s="47">
        <v>2021</v>
      </c>
      <c r="I33" s="17"/>
      <c r="J33" s="4" t="s">
        <v>12</v>
      </c>
      <c r="K33" s="47">
        <v>2021</v>
      </c>
      <c r="L33" s="60"/>
      <c r="M33" s="111"/>
      <c r="N33" s="111"/>
      <c r="O33" s="111"/>
      <c r="P33" s="111"/>
      <c r="Q33" s="111"/>
      <c r="R33" s="18"/>
      <c r="S33" s="18"/>
      <c r="T33" s="111"/>
      <c r="U33" s="111"/>
      <c r="V33" s="111"/>
      <c r="W33" s="111"/>
      <c r="X33" s="111"/>
      <c r="Y33" s="18"/>
      <c r="Z33" s="18"/>
      <c r="AA33" s="111"/>
      <c r="AB33" s="111"/>
      <c r="AC33" s="111"/>
      <c r="AD33" s="111"/>
      <c r="AE33" s="18"/>
      <c r="AF33" s="18"/>
      <c r="AG33" s="18"/>
      <c r="AH33" s="111"/>
      <c r="AI33" s="111"/>
      <c r="AJ33" s="111"/>
      <c r="AK33" s="111"/>
      <c r="AL33" s="111"/>
      <c r="AM33" s="18"/>
      <c r="AN33" s="159"/>
      <c r="AO33" s="122"/>
      <c r="AP33" s="161"/>
      <c r="AR33" s="21"/>
      <c r="AS33" s="21"/>
      <c r="AT33" s="21"/>
      <c r="AU33" s="21"/>
      <c r="AV33" s="21"/>
      <c r="AW33" s="21"/>
      <c r="AX33" s="28"/>
    </row>
    <row r="34" spans="1:50" s="144" customFormat="1" ht="15.75" x14ac:dyDescent="0.25">
      <c r="A34" s="32"/>
      <c r="B34" s="13"/>
      <c r="C34" s="32"/>
      <c r="D34" s="13"/>
      <c r="E34" s="20"/>
      <c r="F34" s="69"/>
      <c r="G34" s="4" t="s">
        <v>12</v>
      </c>
      <c r="H34" s="47">
        <v>2021</v>
      </c>
      <c r="I34" s="17"/>
      <c r="J34" s="4" t="s">
        <v>12</v>
      </c>
      <c r="K34" s="47">
        <v>2021</v>
      </c>
      <c r="L34" s="60"/>
      <c r="M34" s="111"/>
      <c r="N34" s="111"/>
      <c r="O34" s="111"/>
      <c r="P34" s="111"/>
      <c r="Q34" s="111"/>
      <c r="R34" s="18"/>
      <c r="S34" s="18"/>
      <c r="T34" s="111"/>
      <c r="U34" s="111"/>
      <c r="V34" s="111"/>
      <c r="W34" s="111"/>
      <c r="X34" s="111"/>
      <c r="Y34" s="18"/>
      <c r="Z34" s="18"/>
      <c r="AA34" s="111"/>
      <c r="AB34" s="111"/>
      <c r="AC34" s="111"/>
      <c r="AD34" s="111"/>
      <c r="AE34" s="18"/>
      <c r="AF34" s="18"/>
      <c r="AG34" s="18"/>
      <c r="AH34" s="111"/>
      <c r="AI34" s="111"/>
      <c r="AJ34" s="111"/>
      <c r="AK34" s="111"/>
      <c r="AL34" s="111"/>
      <c r="AM34" s="18"/>
      <c r="AN34" s="159"/>
      <c r="AO34" s="122"/>
      <c r="AP34" s="161"/>
      <c r="AR34" s="21"/>
      <c r="AS34" s="21"/>
      <c r="AT34" s="21"/>
      <c r="AU34" s="21"/>
      <c r="AV34" s="21"/>
      <c r="AW34" s="21"/>
      <c r="AX34" s="28"/>
    </row>
    <row r="35" spans="1:50" s="144" customFormat="1" ht="15.75" x14ac:dyDescent="0.25">
      <c r="A35" s="32"/>
      <c r="B35" s="13"/>
      <c r="C35" s="32"/>
      <c r="D35" s="13"/>
      <c r="E35" s="20"/>
      <c r="F35" s="69"/>
      <c r="G35" s="4" t="s">
        <v>12</v>
      </c>
      <c r="H35" s="47">
        <v>2021</v>
      </c>
      <c r="I35" s="17"/>
      <c r="J35" s="4" t="s">
        <v>12</v>
      </c>
      <c r="K35" s="47">
        <v>2021</v>
      </c>
      <c r="L35" s="60"/>
      <c r="M35" s="111"/>
      <c r="N35" s="111"/>
      <c r="O35" s="111"/>
      <c r="P35" s="111"/>
      <c r="Q35" s="111"/>
      <c r="R35" s="18"/>
      <c r="S35" s="18"/>
      <c r="T35" s="111"/>
      <c r="U35" s="111"/>
      <c r="V35" s="111"/>
      <c r="W35" s="111"/>
      <c r="X35" s="111"/>
      <c r="Y35" s="18"/>
      <c r="Z35" s="18"/>
      <c r="AA35" s="111"/>
      <c r="AB35" s="111"/>
      <c r="AC35" s="111"/>
      <c r="AD35" s="111"/>
      <c r="AE35" s="18"/>
      <c r="AF35" s="18"/>
      <c r="AG35" s="18"/>
      <c r="AH35" s="111"/>
      <c r="AI35" s="111"/>
      <c r="AJ35" s="111"/>
      <c r="AK35" s="111"/>
      <c r="AL35" s="111"/>
      <c r="AM35" s="18"/>
      <c r="AN35" s="159"/>
      <c r="AO35" s="122"/>
      <c r="AP35" s="161"/>
      <c r="AR35" s="21"/>
      <c r="AS35" s="21"/>
      <c r="AT35" s="21"/>
      <c r="AU35" s="21"/>
      <c r="AV35" s="21"/>
      <c r="AW35" s="21"/>
      <c r="AX35" s="28"/>
    </row>
    <row r="36" spans="1:50" s="144" customFormat="1" ht="15.75" x14ac:dyDescent="0.25">
      <c r="A36" s="32"/>
      <c r="B36" s="13"/>
      <c r="C36" s="32"/>
      <c r="D36" s="13"/>
      <c r="E36" s="20"/>
      <c r="F36" s="69"/>
      <c r="G36" s="4" t="s">
        <v>12</v>
      </c>
      <c r="H36" s="47">
        <v>2021</v>
      </c>
      <c r="I36" s="17"/>
      <c r="J36" s="4" t="s">
        <v>12</v>
      </c>
      <c r="K36" s="47">
        <v>2021</v>
      </c>
      <c r="L36" s="60"/>
      <c r="M36" s="111"/>
      <c r="N36" s="111"/>
      <c r="O36" s="111"/>
      <c r="P36" s="111"/>
      <c r="Q36" s="111"/>
      <c r="R36" s="18"/>
      <c r="S36" s="18"/>
      <c r="T36" s="111"/>
      <c r="U36" s="111"/>
      <c r="V36" s="111"/>
      <c r="W36" s="111"/>
      <c r="X36" s="111"/>
      <c r="Y36" s="18"/>
      <c r="Z36" s="18"/>
      <c r="AA36" s="111"/>
      <c r="AB36" s="111"/>
      <c r="AC36" s="111"/>
      <c r="AD36" s="111"/>
      <c r="AE36" s="18"/>
      <c r="AF36" s="18"/>
      <c r="AG36" s="18"/>
      <c r="AH36" s="111"/>
      <c r="AI36" s="111"/>
      <c r="AJ36" s="111"/>
      <c r="AK36" s="111"/>
      <c r="AL36" s="111"/>
      <c r="AM36" s="18"/>
      <c r="AN36" s="159"/>
      <c r="AO36" s="122"/>
      <c r="AP36" s="161"/>
      <c r="AR36" s="21"/>
      <c r="AS36" s="21"/>
      <c r="AT36" s="21"/>
      <c r="AU36" s="21"/>
      <c r="AV36" s="21"/>
      <c r="AW36" s="21"/>
      <c r="AX36" s="28"/>
    </row>
    <row r="37" spans="1:50" s="144" customFormat="1" ht="15.75" x14ac:dyDescent="0.25">
      <c r="A37" s="32"/>
      <c r="B37" s="13"/>
      <c r="C37" s="32"/>
      <c r="D37" s="13"/>
      <c r="E37" s="20"/>
      <c r="F37" s="69"/>
      <c r="G37" s="4" t="s">
        <v>12</v>
      </c>
      <c r="H37" s="47">
        <v>2021</v>
      </c>
      <c r="I37" s="17"/>
      <c r="J37" s="4" t="s">
        <v>12</v>
      </c>
      <c r="K37" s="47">
        <v>2021</v>
      </c>
      <c r="L37" s="60"/>
      <c r="M37" s="111"/>
      <c r="N37" s="111"/>
      <c r="O37" s="111"/>
      <c r="P37" s="111"/>
      <c r="Q37" s="111"/>
      <c r="R37" s="18"/>
      <c r="S37" s="18"/>
      <c r="T37" s="111"/>
      <c r="U37" s="111"/>
      <c r="V37" s="111"/>
      <c r="W37" s="111"/>
      <c r="X37" s="111"/>
      <c r="Y37" s="18"/>
      <c r="Z37" s="18"/>
      <c r="AA37" s="111"/>
      <c r="AB37" s="111"/>
      <c r="AC37" s="111"/>
      <c r="AD37" s="111"/>
      <c r="AE37" s="18"/>
      <c r="AF37" s="18"/>
      <c r="AG37" s="18"/>
      <c r="AH37" s="111"/>
      <c r="AI37" s="111"/>
      <c r="AJ37" s="111"/>
      <c r="AK37" s="111"/>
      <c r="AL37" s="111"/>
      <c r="AM37" s="18"/>
      <c r="AN37" s="159"/>
      <c r="AO37" s="122"/>
      <c r="AP37" s="161"/>
      <c r="AR37" s="21"/>
      <c r="AS37" s="21"/>
      <c r="AT37" s="21"/>
      <c r="AU37" s="21"/>
      <c r="AV37" s="21"/>
      <c r="AW37" s="21"/>
      <c r="AX37" s="28"/>
    </row>
    <row r="38" spans="1:50" s="144" customFormat="1" ht="15.75" x14ac:dyDescent="0.25">
      <c r="A38" s="32"/>
      <c r="B38" s="13"/>
      <c r="C38" s="32"/>
      <c r="D38" s="13"/>
      <c r="E38" s="20"/>
      <c r="F38" s="69"/>
      <c r="G38" s="4" t="s">
        <v>12</v>
      </c>
      <c r="H38" s="47">
        <v>2021</v>
      </c>
      <c r="I38" s="17"/>
      <c r="J38" s="4" t="s">
        <v>12</v>
      </c>
      <c r="K38" s="47">
        <v>2021</v>
      </c>
      <c r="L38" s="60"/>
      <c r="M38" s="111"/>
      <c r="N38" s="111"/>
      <c r="O38" s="111"/>
      <c r="P38" s="111"/>
      <c r="Q38" s="111"/>
      <c r="R38" s="18"/>
      <c r="S38" s="18"/>
      <c r="T38" s="111"/>
      <c r="U38" s="111"/>
      <c r="V38" s="111"/>
      <c r="W38" s="111"/>
      <c r="X38" s="111"/>
      <c r="Y38" s="18"/>
      <c r="Z38" s="18"/>
      <c r="AA38" s="111"/>
      <c r="AB38" s="111"/>
      <c r="AC38" s="111"/>
      <c r="AD38" s="111"/>
      <c r="AE38" s="18"/>
      <c r="AF38" s="18"/>
      <c r="AG38" s="18"/>
      <c r="AH38" s="111"/>
      <c r="AI38" s="111"/>
      <c r="AJ38" s="111"/>
      <c r="AK38" s="111"/>
      <c r="AL38" s="111"/>
      <c r="AM38" s="18"/>
      <c r="AN38" s="159"/>
      <c r="AO38" s="122"/>
      <c r="AP38" s="161"/>
      <c r="AR38" s="21"/>
      <c r="AS38" s="21"/>
      <c r="AT38" s="21"/>
      <c r="AU38" s="21"/>
      <c r="AV38" s="21"/>
      <c r="AW38" s="21"/>
      <c r="AX38" s="28"/>
    </row>
    <row r="39" spans="1:50" ht="15.75" x14ac:dyDescent="0.25">
      <c r="A39" s="32"/>
      <c r="B39" s="13"/>
      <c r="C39" s="32"/>
      <c r="D39" s="13"/>
      <c r="E39" s="20"/>
      <c r="F39" s="69"/>
      <c r="G39" s="4" t="s">
        <v>12</v>
      </c>
      <c r="H39" s="47">
        <v>2021</v>
      </c>
      <c r="I39" s="17"/>
      <c r="J39" s="4" t="s">
        <v>12</v>
      </c>
      <c r="K39" s="47">
        <v>2021</v>
      </c>
      <c r="L39" s="60"/>
      <c r="M39" s="111"/>
      <c r="N39" s="111"/>
      <c r="O39" s="111"/>
      <c r="P39" s="111"/>
      <c r="Q39" s="111"/>
      <c r="R39" s="18"/>
      <c r="S39" s="18"/>
      <c r="T39" s="111"/>
      <c r="U39" s="111"/>
      <c r="V39" s="111"/>
      <c r="W39" s="111"/>
      <c r="X39" s="111"/>
      <c r="Y39" s="18"/>
      <c r="Z39" s="18"/>
      <c r="AA39" s="111"/>
      <c r="AB39" s="111"/>
      <c r="AC39" s="111"/>
      <c r="AD39" s="111"/>
      <c r="AE39" s="18"/>
      <c r="AF39" s="18"/>
      <c r="AG39" s="18"/>
      <c r="AH39" s="111"/>
      <c r="AI39" s="111"/>
      <c r="AJ39" s="111"/>
      <c r="AK39" s="111"/>
      <c r="AL39" s="111"/>
      <c r="AM39" s="18"/>
      <c r="AN39" s="159"/>
      <c r="AO39" s="122"/>
      <c r="AP39" s="161"/>
      <c r="AR39" s="21">
        <f>IF(C41&lt;&gt;"Estudiante",IF(NOT(ISBLANK(I39)),VLOOKUP(I39,Datosbasicos!$K$2:$M$32,3,FALSE),0),0)</f>
        <v>0</v>
      </c>
      <c r="AS39" s="21">
        <f>IF(C41&lt;&gt;"Estudiante",IF(NOT(ISBLANK(I39)),VLOOKUP(I39,Datosbasicos!$K$2:$M$32,3,FALSE),0),0)</f>
        <v>0</v>
      </c>
      <c r="AT39" s="21">
        <f t="shared" si="0"/>
        <v>0</v>
      </c>
      <c r="AU39" s="21">
        <f t="shared" si="1"/>
        <v>0</v>
      </c>
      <c r="AV39" s="21">
        <f t="shared" si="2"/>
        <v>0</v>
      </c>
      <c r="AW39" s="21">
        <f t="shared" si="3"/>
        <v>0</v>
      </c>
      <c r="AX39" s="28">
        <f t="shared" si="4"/>
        <v>0</v>
      </c>
    </row>
    <row r="40" spans="1:50" ht="15.75" x14ac:dyDescent="0.25">
      <c r="A40" s="32"/>
      <c r="B40" s="13"/>
      <c r="C40" s="32"/>
      <c r="D40" s="13"/>
      <c r="E40" s="20"/>
      <c r="F40" s="69"/>
      <c r="G40" s="4" t="s">
        <v>12</v>
      </c>
      <c r="H40" s="47">
        <v>2021</v>
      </c>
      <c r="I40" s="17"/>
      <c r="J40" s="4" t="s">
        <v>12</v>
      </c>
      <c r="K40" s="47">
        <v>2021</v>
      </c>
      <c r="L40" s="60"/>
      <c r="M40" s="111"/>
      <c r="N40" s="111"/>
      <c r="O40" s="111"/>
      <c r="P40" s="111"/>
      <c r="Q40" s="111"/>
      <c r="R40" s="18"/>
      <c r="S40" s="18"/>
      <c r="T40" s="111"/>
      <c r="U40" s="111"/>
      <c r="V40" s="111"/>
      <c r="W40" s="111"/>
      <c r="X40" s="111"/>
      <c r="Y40" s="18"/>
      <c r="Z40" s="18"/>
      <c r="AA40" s="111"/>
      <c r="AB40" s="111"/>
      <c r="AC40" s="111"/>
      <c r="AD40" s="111"/>
      <c r="AE40" s="18"/>
      <c r="AF40" s="18"/>
      <c r="AG40" s="18"/>
      <c r="AH40" s="111"/>
      <c r="AI40" s="111"/>
      <c r="AJ40" s="111"/>
      <c r="AK40" s="111"/>
      <c r="AL40" s="111"/>
      <c r="AM40" s="18"/>
      <c r="AN40" s="159"/>
      <c r="AO40" s="122"/>
      <c r="AP40" s="161"/>
      <c r="AR40" s="21">
        <f>IF(C42&lt;&gt;"Estudiante",IF(NOT(ISBLANK(I40)),VLOOKUP(I40,Datosbasicos!$K$2:$M$32,3,FALSE),0),0)</f>
        <v>0</v>
      </c>
      <c r="AS40" s="21">
        <f>IF(C42&lt;&gt;"Estudiante",IF(NOT(ISBLANK(I40)),VLOOKUP(I40,Datosbasicos!$K$2:$M$32,3,FALSE),0),0)</f>
        <v>0</v>
      </c>
      <c r="AT40" s="21">
        <f t="shared" si="0"/>
        <v>0</v>
      </c>
      <c r="AU40" s="21">
        <f t="shared" si="1"/>
        <v>0</v>
      </c>
      <c r="AV40" s="21">
        <f t="shared" si="2"/>
        <v>0</v>
      </c>
      <c r="AW40" s="21">
        <f t="shared" si="3"/>
        <v>0</v>
      </c>
      <c r="AX40" s="28">
        <f t="shared" si="4"/>
        <v>0</v>
      </c>
    </row>
    <row r="41" spans="1:50" ht="15" customHeight="1" x14ac:dyDescent="0.25">
      <c r="A41" s="181" t="s">
        <v>114</v>
      </c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31"/>
      <c r="AO41" s="31"/>
      <c r="AP41" s="34"/>
    </row>
    <row r="42" spans="1:50" x14ac:dyDescent="0.25">
      <c r="A42" s="182"/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31"/>
      <c r="AO42" s="31"/>
      <c r="AP42" s="34"/>
    </row>
    <row r="43" spans="1:50" x14ac:dyDescent="0.25">
      <c r="A43" s="182"/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2"/>
      <c r="AO43" s="2"/>
      <c r="AP43" s="2"/>
    </row>
    <row r="45" spans="1:50" x14ac:dyDescent="0.25">
      <c r="A45" s="61" t="s">
        <v>101</v>
      </c>
      <c r="B45" s="62"/>
      <c r="C45" s="62"/>
    </row>
    <row r="46" spans="1:50" ht="15" customHeight="1" x14ac:dyDescent="0.25"/>
    <row r="49" spans="1:1" x14ac:dyDescent="0.25">
      <c r="A49" s="1" t="s">
        <v>102</v>
      </c>
    </row>
  </sheetData>
  <sheetProtection sheet="1" objects="1" scenarios="1"/>
  <mergeCells count="24">
    <mergeCell ref="AA3:AP3"/>
    <mergeCell ref="AW6:AW7"/>
    <mergeCell ref="AX6:AX7"/>
    <mergeCell ref="AR6:AR7"/>
    <mergeCell ref="AS6:AS7"/>
    <mergeCell ref="AT6:AT7"/>
    <mergeCell ref="AU6:AU7"/>
    <mergeCell ref="AV6:AV7"/>
    <mergeCell ref="B4:Z4"/>
    <mergeCell ref="AA4:AP4"/>
    <mergeCell ref="A41:AM43"/>
    <mergeCell ref="L1:AO1"/>
    <mergeCell ref="F6:K6"/>
    <mergeCell ref="L5:AP5"/>
    <mergeCell ref="B6:B7"/>
    <mergeCell ref="C6:C7"/>
    <mergeCell ref="D6:D7"/>
    <mergeCell ref="E6:E7"/>
    <mergeCell ref="F7:H7"/>
    <mergeCell ref="I7:K7"/>
    <mergeCell ref="A2:A4"/>
    <mergeCell ref="B2:Z2"/>
    <mergeCell ref="AA2:AP2"/>
    <mergeCell ref="B3:Z3"/>
  </mergeCells>
  <dataValidations count="3">
    <dataValidation type="list" allowBlank="1" showInputMessage="1" showErrorMessage="1" sqref="B8:B40">
      <formula1>programas</formula1>
    </dataValidation>
    <dataValidation type="list" allowBlank="1" showInputMessage="1" showErrorMessage="1" sqref="C8:C40">
      <formula1>acti</formula1>
    </dataValidation>
    <dataValidation type="list" allowBlank="1" showInputMessage="1" showErrorMessage="1" sqref="A8:A40">
      <formula1>hospi</formula1>
    </dataValidation>
  </dataValidations>
  <pageMargins left="0.7" right="0.7" top="0.75" bottom="0.75" header="0.3" footer="0.3"/>
  <pageSetup scale="39" orientation="portrait" horizontalDpi="1200" verticalDpi="1200" r:id="rId1"/>
  <ignoredErrors>
    <ignoredError sqref="AU8 AT8" formulaRange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Datosbasicos!$A$2:$A$4</xm:f>
          </x14:formula1>
          <xm:sqref>A8:A40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50"/>
  </sheetPr>
  <dimension ref="A1:AW57"/>
  <sheetViews>
    <sheetView zoomScale="90" zoomScaleNormal="90" workbookViewId="0">
      <selection activeCell="D15" sqref="D15"/>
    </sheetView>
  </sheetViews>
  <sheetFormatPr baseColWidth="10" defaultRowHeight="15" x14ac:dyDescent="0.25"/>
  <cols>
    <col min="1" max="1" width="20.85546875" style="1" customWidth="1"/>
    <col min="2" max="2" width="18.85546875" style="1" customWidth="1"/>
    <col min="3" max="3" width="14.28515625" style="1" customWidth="1"/>
    <col min="4" max="4" width="19.7109375" style="1" customWidth="1"/>
    <col min="5" max="5" width="16.85546875" style="1" customWidth="1"/>
    <col min="6" max="6" width="3.85546875" style="1" customWidth="1"/>
    <col min="7" max="7" width="5.85546875" style="1" customWidth="1"/>
    <col min="8" max="8" width="7" style="1" customWidth="1"/>
    <col min="9" max="9" width="4.7109375" style="1" customWidth="1"/>
    <col min="10" max="10" width="5.85546875" style="1" customWidth="1"/>
    <col min="11" max="11" width="7" style="1" customWidth="1"/>
    <col min="12" max="19" width="2.7109375" style="7" customWidth="1"/>
    <col min="20" max="20" width="2.7109375" style="8" customWidth="1"/>
    <col min="21" max="21" width="3.5703125" style="7" customWidth="1"/>
    <col min="22" max="22" width="3.28515625" style="8" bestFit="1" customWidth="1"/>
    <col min="23" max="23" width="3.28515625" style="8" customWidth="1"/>
    <col min="24" max="24" width="3.28515625" style="8" bestFit="1" customWidth="1"/>
    <col min="25" max="25" width="3" style="8" customWidth="1"/>
    <col min="26" max="26" width="3.42578125" style="8" customWidth="1"/>
    <col min="27" max="27" width="3.7109375" style="8" customWidth="1"/>
    <col min="28" max="31" width="3.28515625" style="8" bestFit="1" customWidth="1"/>
    <col min="32" max="33" width="3.28515625" style="8" customWidth="1"/>
    <col min="34" max="34" width="3.5703125" style="8" customWidth="1"/>
    <col min="35" max="35" width="3.42578125" style="8" customWidth="1"/>
    <col min="36" max="36" width="3" style="8" customWidth="1"/>
    <col min="37" max="37" width="3.28515625" style="8" customWidth="1"/>
    <col min="38" max="38" width="3" style="8" customWidth="1"/>
    <col min="39" max="39" width="3" style="8" bestFit="1" customWidth="1"/>
    <col min="40" max="41" width="3" style="8" customWidth="1"/>
    <col min="42" max="49" width="11.42578125" style="1" hidden="1" customWidth="1"/>
    <col min="50" max="50" width="0" style="1" hidden="1" customWidth="1"/>
    <col min="51" max="16384" width="11.42578125" style="1"/>
  </cols>
  <sheetData>
    <row r="1" spans="1:49" ht="15.75" thickBot="1" x14ac:dyDescent="0.3">
      <c r="A1" s="2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P1" s="70"/>
      <c r="AQ1" s="70"/>
      <c r="AR1" s="70"/>
      <c r="AS1" s="70"/>
      <c r="AT1" s="70"/>
      <c r="AU1" s="70"/>
      <c r="AV1" s="70"/>
      <c r="AW1" s="70"/>
    </row>
    <row r="2" spans="1:49" ht="18.75" customHeight="1" x14ac:dyDescent="0.25">
      <c r="A2" s="170"/>
      <c r="B2" s="172" t="s">
        <v>107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3" t="s">
        <v>113</v>
      </c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4"/>
      <c r="AQ2" s="70"/>
      <c r="AR2" s="70"/>
      <c r="AS2" s="70"/>
      <c r="AT2" s="70"/>
      <c r="AU2" s="70"/>
      <c r="AV2" s="70"/>
      <c r="AW2" s="70"/>
    </row>
    <row r="3" spans="1:49" ht="18.75" customHeight="1" x14ac:dyDescent="0.25">
      <c r="A3" s="171"/>
      <c r="B3" s="175" t="s">
        <v>108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6" t="s">
        <v>109</v>
      </c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8"/>
      <c r="AQ3" s="70"/>
      <c r="AR3" s="70"/>
      <c r="AS3" s="70"/>
      <c r="AT3" s="70"/>
      <c r="AU3" s="70"/>
      <c r="AV3" s="70"/>
      <c r="AW3" s="70"/>
    </row>
    <row r="4" spans="1:49" ht="18.75" customHeight="1" thickBot="1" x14ac:dyDescent="0.3">
      <c r="A4" s="203"/>
      <c r="B4" s="204" t="s">
        <v>110</v>
      </c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5" t="s">
        <v>111</v>
      </c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6"/>
      <c r="AQ4" s="70"/>
      <c r="AR4" s="70"/>
      <c r="AS4" s="70"/>
      <c r="AT4" s="70"/>
      <c r="AU4" s="70"/>
      <c r="AV4" s="70"/>
      <c r="AW4" s="70"/>
    </row>
    <row r="5" spans="1:49" ht="15" customHeight="1" thickBot="1" x14ac:dyDescent="0.3">
      <c r="A5" s="2"/>
      <c r="B5" s="3"/>
      <c r="C5" s="3"/>
      <c r="D5" s="3"/>
      <c r="E5" s="71"/>
      <c r="F5" s="71"/>
      <c r="G5" s="71"/>
      <c r="H5" s="71"/>
      <c r="I5" s="71"/>
      <c r="J5" s="71"/>
      <c r="K5" s="71"/>
      <c r="L5" s="207" t="s">
        <v>34</v>
      </c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208"/>
      <c r="AP5" s="70"/>
      <c r="AQ5" s="70"/>
      <c r="AR5" s="70"/>
      <c r="AS5" s="70"/>
      <c r="AT5" s="70"/>
      <c r="AU5" s="70"/>
      <c r="AV5" s="70"/>
      <c r="AW5" s="70"/>
    </row>
    <row r="6" spans="1:49" ht="15.75" thickTop="1" x14ac:dyDescent="0.25">
      <c r="A6" s="49" t="s">
        <v>21</v>
      </c>
      <c r="B6" s="191" t="s">
        <v>0</v>
      </c>
      <c r="C6" s="194" t="s">
        <v>19</v>
      </c>
      <c r="D6" s="191" t="s">
        <v>23</v>
      </c>
      <c r="E6" s="191" t="s">
        <v>10</v>
      </c>
      <c r="F6" s="192" t="s">
        <v>1</v>
      </c>
      <c r="G6" s="192"/>
      <c r="H6" s="192"/>
      <c r="I6" s="192"/>
      <c r="J6" s="192"/>
      <c r="K6" s="193"/>
      <c r="L6" s="102" t="s">
        <v>6</v>
      </c>
      <c r="M6" s="102" t="s">
        <v>7</v>
      </c>
      <c r="N6" s="102" t="s">
        <v>2</v>
      </c>
      <c r="O6" s="102" t="s">
        <v>3</v>
      </c>
      <c r="P6" s="102" t="s">
        <v>4</v>
      </c>
      <c r="Q6" s="102" t="s">
        <v>5</v>
      </c>
      <c r="R6" s="102" t="s">
        <v>5</v>
      </c>
      <c r="S6" s="102" t="s">
        <v>6</v>
      </c>
      <c r="T6" s="102" t="s">
        <v>7</v>
      </c>
      <c r="U6" s="102" t="s">
        <v>2</v>
      </c>
      <c r="V6" s="102" t="s">
        <v>3</v>
      </c>
      <c r="W6" s="102" t="s">
        <v>4</v>
      </c>
      <c r="X6" s="102" t="s">
        <v>5</v>
      </c>
      <c r="Y6" s="102" t="s">
        <v>5</v>
      </c>
      <c r="Z6" s="102" t="s">
        <v>6</v>
      </c>
      <c r="AA6" s="102" t="s">
        <v>7</v>
      </c>
      <c r="AB6" s="102" t="s">
        <v>2</v>
      </c>
      <c r="AC6" s="102" t="s">
        <v>3</v>
      </c>
      <c r="AD6" s="102" t="s">
        <v>4</v>
      </c>
      <c r="AE6" s="102" t="s">
        <v>5</v>
      </c>
      <c r="AF6" s="102" t="s">
        <v>5</v>
      </c>
      <c r="AG6" s="58" t="s">
        <v>6</v>
      </c>
      <c r="AH6" s="108" t="s">
        <v>7</v>
      </c>
      <c r="AI6" s="108" t="s">
        <v>2</v>
      </c>
      <c r="AJ6" s="116" t="s">
        <v>3</v>
      </c>
      <c r="AK6" s="139" t="s">
        <v>4</v>
      </c>
      <c r="AL6" s="142" t="s">
        <v>5</v>
      </c>
      <c r="AM6" s="153" t="s">
        <v>5</v>
      </c>
      <c r="AN6" s="153" t="s">
        <v>6</v>
      </c>
      <c r="AO6" s="155" t="s">
        <v>7</v>
      </c>
      <c r="AP6" s="70"/>
      <c r="AQ6" s="189" t="s">
        <v>13</v>
      </c>
      <c r="AR6" s="189" t="s">
        <v>14</v>
      </c>
      <c r="AS6" s="189" t="s">
        <v>15</v>
      </c>
      <c r="AT6" s="189" t="s">
        <v>16</v>
      </c>
      <c r="AU6" s="189" t="s">
        <v>17</v>
      </c>
      <c r="AV6" s="183" t="s">
        <v>18</v>
      </c>
      <c r="AW6" s="184" t="s">
        <v>31</v>
      </c>
    </row>
    <row r="7" spans="1:49" x14ac:dyDescent="0.25">
      <c r="A7" s="50" t="s">
        <v>22</v>
      </c>
      <c r="B7" s="191"/>
      <c r="C7" s="195"/>
      <c r="D7" s="191"/>
      <c r="E7" s="191"/>
      <c r="F7" s="192" t="s">
        <v>8</v>
      </c>
      <c r="G7" s="192"/>
      <c r="H7" s="192"/>
      <c r="I7" s="192" t="s">
        <v>9</v>
      </c>
      <c r="J7" s="192"/>
      <c r="K7" s="193"/>
      <c r="L7" s="18">
        <v>1</v>
      </c>
      <c r="M7" s="6">
        <v>2</v>
      </c>
      <c r="N7" s="6">
        <v>3</v>
      </c>
      <c r="O7" s="18">
        <v>4</v>
      </c>
      <c r="P7" s="110">
        <v>5</v>
      </c>
      <c r="Q7" s="110">
        <v>6</v>
      </c>
      <c r="R7" s="110">
        <v>7</v>
      </c>
      <c r="S7" s="110">
        <v>8</v>
      </c>
      <c r="T7" s="110">
        <v>9</v>
      </c>
      <c r="U7" s="6">
        <v>10</v>
      </c>
      <c r="V7" s="18">
        <v>11</v>
      </c>
      <c r="W7" s="110">
        <v>12</v>
      </c>
      <c r="X7" s="111">
        <v>13</v>
      </c>
      <c r="Y7" s="110">
        <v>14</v>
      </c>
      <c r="Z7" s="110">
        <v>15</v>
      </c>
      <c r="AA7" s="110">
        <v>16</v>
      </c>
      <c r="AB7" s="18">
        <v>17</v>
      </c>
      <c r="AC7" s="18">
        <v>18</v>
      </c>
      <c r="AD7" s="111">
        <v>19</v>
      </c>
      <c r="AE7" s="111">
        <v>20</v>
      </c>
      <c r="AF7" s="110">
        <v>21</v>
      </c>
      <c r="AG7" s="110">
        <v>22</v>
      </c>
      <c r="AH7" s="6">
        <v>23</v>
      </c>
      <c r="AI7" s="6">
        <v>24</v>
      </c>
      <c r="AJ7" s="110">
        <v>25</v>
      </c>
      <c r="AK7" s="110">
        <v>26</v>
      </c>
      <c r="AL7" s="110">
        <v>27</v>
      </c>
      <c r="AM7" s="110">
        <v>28</v>
      </c>
      <c r="AN7" s="110">
        <v>29</v>
      </c>
      <c r="AO7" s="110">
        <v>30</v>
      </c>
      <c r="AP7" s="70"/>
      <c r="AQ7" s="189"/>
      <c r="AR7" s="189"/>
      <c r="AS7" s="189"/>
      <c r="AT7" s="189"/>
      <c r="AU7" s="189"/>
      <c r="AV7" s="183"/>
      <c r="AW7" s="185"/>
    </row>
    <row r="8" spans="1:49" ht="15.75" x14ac:dyDescent="0.25">
      <c r="A8" s="32"/>
      <c r="B8" s="13"/>
      <c r="C8" s="13"/>
      <c r="D8" s="13"/>
      <c r="E8" s="14"/>
      <c r="F8" s="15"/>
      <c r="G8" s="4" t="s">
        <v>85</v>
      </c>
      <c r="H8" s="47">
        <v>2021</v>
      </c>
      <c r="I8" s="17"/>
      <c r="J8" s="4" t="s">
        <v>85</v>
      </c>
      <c r="K8" s="47">
        <v>2021</v>
      </c>
      <c r="L8" s="18"/>
      <c r="M8" s="18"/>
      <c r="N8" s="18"/>
      <c r="O8" s="18"/>
      <c r="P8" s="111"/>
      <c r="Q8" s="111"/>
      <c r="R8" s="111"/>
      <c r="S8" s="111"/>
      <c r="T8" s="111"/>
      <c r="U8" s="18"/>
      <c r="V8" s="18"/>
      <c r="W8" s="111"/>
      <c r="X8" s="111"/>
      <c r="Y8" s="111"/>
      <c r="Z8" s="111"/>
      <c r="AA8" s="111"/>
      <c r="AB8" s="18"/>
      <c r="AC8" s="18"/>
      <c r="AD8" s="111"/>
      <c r="AE8" s="111"/>
      <c r="AF8" s="111"/>
      <c r="AG8" s="111"/>
      <c r="AH8" s="18"/>
      <c r="AI8" s="18"/>
      <c r="AJ8" s="111"/>
      <c r="AK8" s="111"/>
      <c r="AL8" s="111"/>
      <c r="AM8" s="111"/>
      <c r="AN8" s="111"/>
      <c r="AO8" s="111"/>
      <c r="AP8" s="70"/>
      <c r="AQ8" s="21">
        <f>IF(C8&lt;&gt;"Estudiante",IF(NOT(ISBLANK(I8)),VLOOKUP(I8,Datosbasicos!$N$2:$P$31,3,FALSE),0),0)</f>
        <v>0</v>
      </c>
      <c r="AR8" s="21">
        <f>IF(C8&lt;&gt;"Estudiante",IF(NOT(ISBLANK(I8)),VLOOKUP(I8,Datosbasicos!$N$2:$P$31,3,FALSE),0),0)</f>
        <v>0</v>
      </c>
      <c r="AS8" s="21">
        <f xml:space="preserve"> COUNTIFS(L8:AO8,"X")</f>
        <v>0</v>
      </c>
      <c r="AT8" s="21">
        <f>IF(A8="Hosp. San josé", COUNTIFS(L8:AO8,"X"),0)</f>
        <v>0</v>
      </c>
      <c r="AU8" s="21">
        <f>COUNTIF(M8:P8,"=X")+COUNTIFS(V8:W8,"=X")+COUNTIFS(AC8:AD8,"=X")+COUNTIFS(AJ8:AK8,"=X")</f>
        <v>0</v>
      </c>
      <c r="AV8" s="22">
        <f>COUNTIF(M8:P8,"=X")+COUNTIFS(V8:W8,"=X")+COUNTIFS(AC8:AD8,"=X")+COUNTIFS(AJ8:AK8,"=X")</f>
        <v>0</v>
      </c>
      <c r="AW8" s="28">
        <f>SUM(AQ8:AV8)</f>
        <v>0</v>
      </c>
    </row>
    <row r="9" spans="1:49" ht="15.75" x14ac:dyDescent="0.25">
      <c r="A9" s="32"/>
      <c r="B9" s="13"/>
      <c r="C9" s="13"/>
      <c r="D9" s="13"/>
      <c r="E9" s="16"/>
      <c r="F9" s="15"/>
      <c r="G9" s="4" t="s">
        <v>85</v>
      </c>
      <c r="H9" s="47">
        <v>2021</v>
      </c>
      <c r="I9" s="17"/>
      <c r="J9" s="4" t="s">
        <v>85</v>
      </c>
      <c r="K9" s="47">
        <v>2021</v>
      </c>
      <c r="L9" s="18"/>
      <c r="M9" s="18"/>
      <c r="N9" s="18"/>
      <c r="O9" s="18"/>
      <c r="P9" s="111"/>
      <c r="Q9" s="111"/>
      <c r="R9" s="111"/>
      <c r="S9" s="111"/>
      <c r="T9" s="111"/>
      <c r="U9" s="18"/>
      <c r="V9" s="18"/>
      <c r="W9" s="111"/>
      <c r="X9" s="111"/>
      <c r="Y9" s="111"/>
      <c r="Z9" s="111"/>
      <c r="AA9" s="111"/>
      <c r="AB9" s="18"/>
      <c r="AC9" s="18"/>
      <c r="AD9" s="111"/>
      <c r="AE9" s="111"/>
      <c r="AF9" s="111"/>
      <c r="AG9" s="111"/>
      <c r="AH9" s="18"/>
      <c r="AI9" s="18"/>
      <c r="AJ9" s="111"/>
      <c r="AK9" s="111"/>
      <c r="AL9" s="111"/>
      <c r="AM9" s="111"/>
      <c r="AN9" s="111"/>
      <c r="AO9" s="111"/>
      <c r="AP9" s="70"/>
      <c r="AQ9" s="21">
        <f>IF(C9&lt;&gt;"Estudiante",IF(NOT(ISBLANK(I9)),VLOOKUP(I9,Datosbasicos!$N$2:$P$31,3,FALSE),0),0)</f>
        <v>0</v>
      </c>
      <c r="AR9" s="21">
        <f>IF(C9&lt;&gt;"Estudiante",IF(NOT(ISBLANK(I9)),VLOOKUP(I9,Datosbasicos!$N$2:$P$31,3,FALSE),0),0)</f>
        <v>0</v>
      </c>
      <c r="AS9" s="21">
        <f t="shared" ref="AS9:AS40" si="0" xml:space="preserve"> COUNTIFS(L9:AO9,"X")</f>
        <v>0</v>
      </c>
      <c r="AT9" s="21">
        <f t="shared" ref="AT9:AT40" si="1">IF(A9="Hosp. San josé", COUNTIFS(L9:AO9,"X"),0)</f>
        <v>0</v>
      </c>
      <c r="AU9" s="21">
        <f t="shared" ref="AU9:AU40" si="2">COUNTIF(M9:P9,"=X")+COUNTIFS(V9:W9,"=X")+COUNTIFS(AC9:AD9,"=X")+COUNTIFS(AJ9:AK9,"=X")</f>
        <v>0</v>
      </c>
      <c r="AV9" s="22">
        <f t="shared" ref="AV9:AV40" si="3">COUNTIF(M9:P9,"=X")+COUNTIFS(V9:W9,"=X")+COUNTIFS(AC9:AD9,"=X")+COUNTIFS(AJ9:AK9,"=X")</f>
        <v>0</v>
      </c>
      <c r="AW9" s="28">
        <f t="shared" ref="AW9:AW21" si="4">SUM(AQ9:AV9)</f>
        <v>0</v>
      </c>
    </row>
    <row r="10" spans="1:49" ht="15.75" x14ac:dyDescent="0.25">
      <c r="A10" s="32"/>
      <c r="B10" s="13"/>
      <c r="C10" s="13"/>
      <c r="D10" s="13"/>
      <c r="E10" s="16"/>
      <c r="F10" s="15"/>
      <c r="G10" s="4" t="s">
        <v>85</v>
      </c>
      <c r="H10" s="47">
        <v>2021</v>
      </c>
      <c r="I10" s="17"/>
      <c r="J10" s="4" t="s">
        <v>85</v>
      </c>
      <c r="K10" s="47">
        <v>2021</v>
      </c>
      <c r="L10" s="18"/>
      <c r="M10" s="18"/>
      <c r="N10" s="18"/>
      <c r="O10" s="18"/>
      <c r="P10" s="111"/>
      <c r="Q10" s="111"/>
      <c r="R10" s="111"/>
      <c r="S10" s="111"/>
      <c r="T10" s="111"/>
      <c r="U10" s="18"/>
      <c r="V10" s="18"/>
      <c r="W10" s="111"/>
      <c r="X10" s="111"/>
      <c r="Y10" s="111"/>
      <c r="Z10" s="111"/>
      <c r="AA10" s="111"/>
      <c r="AB10" s="18"/>
      <c r="AC10" s="18"/>
      <c r="AD10" s="111"/>
      <c r="AE10" s="111"/>
      <c r="AF10" s="111"/>
      <c r="AG10" s="111"/>
      <c r="AH10" s="18"/>
      <c r="AI10" s="18"/>
      <c r="AJ10" s="111"/>
      <c r="AK10" s="111"/>
      <c r="AL10" s="111"/>
      <c r="AM10" s="111"/>
      <c r="AN10" s="111"/>
      <c r="AO10" s="111"/>
      <c r="AP10" s="70"/>
      <c r="AQ10" s="21">
        <f>IF(C10&lt;&gt;"Estudiante",IF(NOT(ISBLANK(I10)),VLOOKUP(I10,Datosbasicos!$N$2:$P$31,3,FALSE),0),0)</f>
        <v>0</v>
      </c>
      <c r="AR10" s="21">
        <f>IF(C10&lt;&gt;"Estudiante",IF(NOT(ISBLANK(I10)),VLOOKUP(I10,Datosbasicos!$N$2:$P$31,3,FALSE),0),0)</f>
        <v>0</v>
      </c>
      <c r="AS10" s="21">
        <f t="shared" si="0"/>
        <v>0</v>
      </c>
      <c r="AT10" s="21">
        <f t="shared" si="1"/>
        <v>0</v>
      </c>
      <c r="AU10" s="21">
        <f t="shared" si="2"/>
        <v>0</v>
      </c>
      <c r="AV10" s="22">
        <f t="shared" si="3"/>
        <v>0</v>
      </c>
      <c r="AW10" s="28">
        <f t="shared" si="4"/>
        <v>0</v>
      </c>
    </row>
    <row r="11" spans="1:49" ht="15.75" x14ac:dyDescent="0.25">
      <c r="A11" s="32"/>
      <c r="B11" s="13"/>
      <c r="C11" s="13"/>
      <c r="D11" s="13"/>
      <c r="E11" s="16"/>
      <c r="F11" s="15"/>
      <c r="G11" s="4" t="s">
        <v>85</v>
      </c>
      <c r="H11" s="47">
        <v>2021</v>
      </c>
      <c r="I11" s="17"/>
      <c r="J11" s="4" t="s">
        <v>85</v>
      </c>
      <c r="K11" s="47">
        <v>2021</v>
      </c>
      <c r="L11" s="18"/>
      <c r="M11" s="18"/>
      <c r="N11" s="18"/>
      <c r="O11" s="18"/>
      <c r="P11" s="111"/>
      <c r="Q11" s="111"/>
      <c r="R11" s="111"/>
      <c r="S11" s="111"/>
      <c r="T11" s="111"/>
      <c r="U11" s="18"/>
      <c r="V11" s="18"/>
      <c r="W11" s="111"/>
      <c r="X11" s="111"/>
      <c r="Y11" s="111"/>
      <c r="Z11" s="111"/>
      <c r="AA11" s="111"/>
      <c r="AB11" s="18"/>
      <c r="AC11" s="18"/>
      <c r="AD11" s="111"/>
      <c r="AE11" s="111"/>
      <c r="AF11" s="111"/>
      <c r="AG11" s="111"/>
      <c r="AH11" s="18"/>
      <c r="AI11" s="18"/>
      <c r="AJ11" s="111"/>
      <c r="AK11" s="111"/>
      <c r="AL11" s="111"/>
      <c r="AM11" s="111"/>
      <c r="AN11" s="111"/>
      <c r="AO11" s="111"/>
      <c r="AP11" s="70"/>
      <c r="AQ11" s="21">
        <f>IF(C11&lt;&gt;"Estudiante",IF(NOT(ISBLANK(I11)),VLOOKUP(I11,Datosbasicos!$N$2:$P$31,3,FALSE),0),0)</f>
        <v>0</v>
      </c>
      <c r="AR11" s="21">
        <f>IF(C11&lt;&gt;"Estudiante",IF(NOT(ISBLANK(I11)),VLOOKUP(I11,Datosbasicos!$N$2:$P$31,3,FALSE),0),0)</f>
        <v>0</v>
      </c>
      <c r="AS11" s="21">
        <f t="shared" si="0"/>
        <v>0</v>
      </c>
      <c r="AT11" s="21">
        <f t="shared" si="1"/>
        <v>0</v>
      </c>
      <c r="AU11" s="21">
        <f t="shared" si="2"/>
        <v>0</v>
      </c>
      <c r="AV11" s="22">
        <f t="shared" si="3"/>
        <v>0</v>
      </c>
      <c r="AW11" s="28">
        <f t="shared" si="4"/>
        <v>0</v>
      </c>
    </row>
    <row r="12" spans="1:49" ht="15.75" x14ac:dyDescent="0.25">
      <c r="A12" s="32"/>
      <c r="B12" s="13"/>
      <c r="C12" s="13"/>
      <c r="D12" s="13"/>
      <c r="E12" s="14"/>
      <c r="F12" s="15"/>
      <c r="G12" s="4" t="s">
        <v>85</v>
      </c>
      <c r="H12" s="47">
        <v>2021</v>
      </c>
      <c r="I12" s="17"/>
      <c r="J12" s="4" t="s">
        <v>85</v>
      </c>
      <c r="K12" s="47">
        <v>2021</v>
      </c>
      <c r="L12" s="18"/>
      <c r="M12" s="18"/>
      <c r="N12" s="18"/>
      <c r="O12" s="18"/>
      <c r="P12" s="111"/>
      <c r="Q12" s="111"/>
      <c r="R12" s="111"/>
      <c r="S12" s="111"/>
      <c r="T12" s="111"/>
      <c r="U12" s="18"/>
      <c r="V12" s="18"/>
      <c r="W12" s="111"/>
      <c r="X12" s="111"/>
      <c r="Y12" s="111"/>
      <c r="Z12" s="111"/>
      <c r="AA12" s="111"/>
      <c r="AB12" s="18"/>
      <c r="AC12" s="18"/>
      <c r="AD12" s="111"/>
      <c r="AE12" s="111"/>
      <c r="AF12" s="111"/>
      <c r="AG12" s="111"/>
      <c r="AH12" s="18"/>
      <c r="AI12" s="18"/>
      <c r="AJ12" s="111"/>
      <c r="AK12" s="111"/>
      <c r="AL12" s="111"/>
      <c r="AM12" s="111"/>
      <c r="AN12" s="111"/>
      <c r="AO12" s="111"/>
      <c r="AP12" s="70"/>
      <c r="AQ12" s="21">
        <f>IF(C12&lt;&gt;"Estudiante",IF(NOT(ISBLANK(I12)),VLOOKUP(I12,Datosbasicos!$N$2:$P$31,3,FALSE),0),0)</f>
        <v>0</v>
      </c>
      <c r="AR12" s="21">
        <f>IF(C12&lt;&gt;"Estudiante",IF(NOT(ISBLANK(I12)),VLOOKUP(I12,Datosbasicos!$N$2:$P$31,3,FALSE),0),0)</f>
        <v>0</v>
      </c>
      <c r="AS12" s="21">
        <f t="shared" si="0"/>
        <v>0</v>
      </c>
      <c r="AT12" s="21">
        <f t="shared" si="1"/>
        <v>0</v>
      </c>
      <c r="AU12" s="21">
        <f t="shared" si="2"/>
        <v>0</v>
      </c>
      <c r="AV12" s="22">
        <f t="shared" si="3"/>
        <v>0</v>
      </c>
      <c r="AW12" s="28">
        <f t="shared" si="4"/>
        <v>0</v>
      </c>
    </row>
    <row r="13" spans="1:49" ht="15.75" x14ac:dyDescent="0.25">
      <c r="A13" s="32"/>
      <c r="B13" s="13"/>
      <c r="C13" s="13"/>
      <c r="D13" s="13"/>
      <c r="E13" s="16"/>
      <c r="F13" s="15"/>
      <c r="G13" s="4" t="s">
        <v>85</v>
      </c>
      <c r="H13" s="47">
        <v>2021</v>
      </c>
      <c r="I13" s="17"/>
      <c r="J13" s="4" t="s">
        <v>85</v>
      </c>
      <c r="K13" s="47">
        <v>2021</v>
      </c>
      <c r="L13" s="18"/>
      <c r="M13" s="18"/>
      <c r="N13" s="18"/>
      <c r="O13" s="18"/>
      <c r="P13" s="111"/>
      <c r="Q13" s="111"/>
      <c r="R13" s="111"/>
      <c r="S13" s="111"/>
      <c r="T13" s="111"/>
      <c r="U13" s="18"/>
      <c r="V13" s="18"/>
      <c r="W13" s="111"/>
      <c r="X13" s="111"/>
      <c r="Y13" s="111"/>
      <c r="Z13" s="111"/>
      <c r="AA13" s="111"/>
      <c r="AB13" s="18"/>
      <c r="AC13" s="18"/>
      <c r="AD13" s="111"/>
      <c r="AE13" s="111"/>
      <c r="AF13" s="111"/>
      <c r="AG13" s="111"/>
      <c r="AH13" s="18"/>
      <c r="AI13" s="18"/>
      <c r="AJ13" s="111"/>
      <c r="AK13" s="111"/>
      <c r="AL13" s="111"/>
      <c r="AM13" s="111"/>
      <c r="AN13" s="111"/>
      <c r="AO13" s="111"/>
      <c r="AP13" s="70"/>
      <c r="AQ13" s="21">
        <f>IF(C13&lt;&gt;"Estudiante",IF(NOT(ISBLANK(I13)),VLOOKUP(I13,Datosbasicos!$N$2:$P$31,3,FALSE),0),0)</f>
        <v>0</v>
      </c>
      <c r="AR13" s="21">
        <f>IF(C13&lt;&gt;"Estudiante",IF(NOT(ISBLANK(I13)),VLOOKUP(I13,Datosbasicos!$N$2:$P$31,3,FALSE),0),0)</f>
        <v>0</v>
      </c>
      <c r="AS13" s="21">
        <f t="shared" si="0"/>
        <v>0</v>
      </c>
      <c r="AT13" s="21">
        <f t="shared" si="1"/>
        <v>0</v>
      </c>
      <c r="AU13" s="21">
        <f t="shared" si="2"/>
        <v>0</v>
      </c>
      <c r="AV13" s="22">
        <f t="shared" si="3"/>
        <v>0</v>
      </c>
      <c r="AW13" s="28">
        <f t="shared" si="4"/>
        <v>0</v>
      </c>
    </row>
    <row r="14" spans="1:49" ht="15.75" x14ac:dyDescent="0.25">
      <c r="A14" s="32"/>
      <c r="B14" s="13"/>
      <c r="C14" s="13"/>
      <c r="D14" s="13"/>
      <c r="E14" s="16"/>
      <c r="F14" s="15"/>
      <c r="G14" s="4" t="s">
        <v>85</v>
      </c>
      <c r="H14" s="47">
        <v>2021</v>
      </c>
      <c r="I14" s="17"/>
      <c r="J14" s="4" t="s">
        <v>85</v>
      </c>
      <c r="K14" s="47">
        <v>2021</v>
      </c>
      <c r="L14" s="18"/>
      <c r="M14" s="18"/>
      <c r="N14" s="18"/>
      <c r="O14" s="18"/>
      <c r="P14" s="111"/>
      <c r="Q14" s="111"/>
      <c r="R14" s="111"/>
      <c r="S14" s="111"/>
      <c r="T14" s="111"/>
      <c r="U14" s="18"/>
      <c r="V14" s="18"/>
      <c r="W14" s="111"/>
      <c r="X14" s="111"/>
      <c r="Y14" s="111"/>
      <c r="Z14" s="111"/>
      <c r="AA14" s="111"/>
      <c r="AB14" s="18"/>
      <c r="AC14" s="18"/>
      <c r="AD14" s="111"/>
      <c r="AE14" s="111"/>
      <c r="AF14" s="111"/>
      <c r="AG14" s="111"/>
      <c r="AH14" s="18"/>
      <c r="AI14" s="18"/>
      <c r="AJ14" s="111"/>
      <c r="AK14" s="111"/>
      <c r="AL14" s="111"/>
      <c r="AM14" s="111"/>
      <c r="AN14" s="111"/>
      <c r="AO14" s="111"/>
      <c r="AP14" s="70"/>
      <c r="AQ14" s="21">
        <f>IF(C14&lt;&gt;"Estudiante",IF(NOT(ISBLANK(I14)),VLOOKUP(I14,Datosbasicos!$N$2:$P$31,3,FALSE),0),0)</f>
        <v>0</v>
      </c>
      <c r="AR14" s="21">
        <f>IF(C14&lt;&gt;"Estudiante",IF(NOT(ISBLANK(I14)),VLOOKUP(I14,Datosbasicos!$N$2:$P$31,3,FALSE),0),0)</f>
        <v>0</v>
      </c>
      <c r="AS14" s="21">
        <f t="shared" si="0"/>
        <v>0</v>
      </c>
      <c r="AT14" s="21">
        <f t="shared" si="1"/>
        <v>0</v>
      </c>
      <c r="AU14" s="21">
        <f t="shared" si="2"/>
        <v>0</v>
      </c>
      <c r="AV14" s="22">
        <f t="shared" si="3"/>
        <v>0</v>
      </c>
      <c r="AW14" s="28">
        <f t="shared" si="4"/>
        <v>0</v>
      </c>
    </row>
    <row r="15" spans="1:49" ht="15.75" x14ac:dyDescent="0.25">
      <c r="A15" s="32"/>
      <c r="B15" s="13"/>
      <c r="C15" s="13"/>
      <c r="D15" s="13"/>
      <c r="E15" s="16"/>
      <c r="F15" s="15"/>
      <c r="G15" s="4" t="s">
        <v>85</v>
      </c>
      <c r="H15" s="47">
        <v>2021</v>
      </c>
      <c r="I15" s="17"/>
      <c r="J15" s="4" t="s">
        <v>85</v>
      </c>
      <c r="K15" s="47">
        <v>2021</v>
      </c>
      <c r="L15" s="18"/>
      <c r="M15" s="18"/>
      <c r="N15" s="18"/>
      <c r="O15" s="18"/>
      <c r="P15" s="111"/>
      <c r="Q15" s="111"/>
      <c r="R15" s="111"/>
      <c r="S15" s="111"/>
      <c r="T15" s="111"/>
      <c r="U15" s="18"/>
      <c r="V15" s="18"/>
      <c r="W15" s="111"/>
      <c r="X15" s="111"/>
      <c r="Y15" s="111"/>
      <c r="Z15" s="111"/>
      <c r="AA15" s="111"/>
      <c r="AB15" s="18"/>
      <c r="AC15" s="18"/>
      <c r="AD15" s="111"/>
      <c r="AE15" s="111"/>
      <c r="AF15" s="111"/>
      <c r="AG15" s="111"/>
      <c r="AH15" s="18"/>
      <c r="AI15" s="18"/>
      <c r="AJ15" s="111"/>
      <c r="AK15" s="111"/>
      <c r="AL15" s="111"/>
      <c r="AM15" s="111"/>
      <c r="AN15" s="111"/>
      <c r="AO15" s="111"/>
      <c r="AP15" s="70"/>
      <c r="AQ15" s="21">
        <f>IF(C15&lt;&gt;"Estudiante",IF(NOT(ISBLANK(I15)),VLOOKUP(I15,Datosbasicos!$N$2:$P$31,3,FALSE),0),0)</f>
        <v>0</v>
      </c>
      <c r="AR15" s="21">
        <f>IF(C15&lt;&gt;"Estudiante",IF(NOT(ISBLANK(I15)),VLOOKUP(I15,Datosbasicos!$N$2:$P$31,3,FALSE),0),0)</f>
        <v>0</v>
      </c>
      <c r="AS15" s="21">
        <f t="shared" si="0"/>
        <v>0</v>
      </c>
      <c r="AT15" s="21">
        <f t="shared" si="1"/>
        <v>0</v>
      </c>
      <c r="AU15" s="21">
        <f t="shared" si="2"/>
        <v>0</v>
      </c>
      <c r="AV15" s="22">
        <f t="shared" si="3"/>
        <v>0</v>
      </c>
      <c r="AW15" s="28">
        <f t="shared" si="4"/>
        <v>0</v>
      </c>
    </row>
    <row r="16" spans="1:49" ht="15.75" x14ac:dyDescent="0.25">
      <c r="A16" s="32"/>
      <c r="B16" s="13"/>
      <c r="C16" s="13"/>
      <c r="D16" s="13"/>
      <c r="E16" s="14"/>
      <c r="F16" s="15"/>
      <c r="G16" s="4" t="s">
        <v>85</v>
      </c>
      <c r="H16" s="47">
        <v>2021</v>
      </c>
      <c r="I16" s="17"/>
      <c r="J16" s="4" t="s">
        <v>85</v>
      </c>
      <c r="K16" s="47">
        <v>2021</v>
      </c>
      <c r="L16" s="18"/>
      <c r="M16" s="18"/>
      <c r="N16" s="18"/>
      <c r="O16" s="18"/>
      <c r="P16" s="111"/>
      <c r="Q16" s="111"/>
      <c r="R16" s="111"/>
      <c r="S16" s="111"/>
      <c r="T16" s="111"/>
      <c r="U16" s="18"/>
      <c r="V16" s="18"/>
      <c r="W16" s="111"/>
      <c r="X16" s="111"/>
      <c r="Y16" s="111"/>
      <c r="Z16" s="111"/>
      <c r="AA16" s="111"/>
      <c r="AB16" s="18"/>
      <c r="AC16" s="18"/>
      <c r="AD16" s="111"/>
      <c r="AE16" s="111"/>
      <c r="AF16" s="111"/>
      <c r="AG16" s="111"/>
      <c r="AH16" s="18"/>
      <c r="AI16" s="18"/>
      <c r="AJ16" s="111"/>
      <c r="AK16" s="111"/>
      <c r="AL16" s="111"/>
      <c r="AM16" s="111"/>
      <c r="AN16" s="111"/>
      <c r="AO16" s="111"/>
      <c r="AP16" s="70"/>
      <c r="AQ16" s="21">
        <f>IF(C16&lt;&gt;"Estudiante",IF(NOT(ISBLANK(I16)),VLOOKUP(I16,Datosbasicos!$N$2:$P$31,3,FALSE),0),0)</f>
        <v>0</v>
      </c>
      <c r="AR16" s="21">
        <f>IF(C16&lt;&gt;"Estudiante",IF(NOT(ISBLANK(I16)),VLOOKUP(I16,Datosbasicos!$N$2:$P$31,3,FALSE),0),0)</f>
        <v>0</v>
      </c>
      <c r="AS16" s="21">
        <f t="shared" si="0"/>
        <v>0</v>
      </c>
      <c r="AT16" s="21">
        <f t="shared" si="1"/>
        <v>0</v>
      </c>
      <c r="AU16" s="21">
        <f t="shared" si="2"/>
        <v>0</v>
      </c>
      <c r="AV16" s="22">
        <f t="shared" si="3"/>
        <v>0</v>
      </c>
      <c r="AW16" s="28">
        <f t="shared" si="4"/>
        <v>0</v>
      </c>
    </row>
    <row r="17" spans="1:49" ht="15.75" x14ac:dyDescent="0.25">
      <c r="A17" s="32"/>
      <c r="B17" s="13"/>
      <c r="C17" s="13"/>
      <c r="D17" s="13"/>
      <c r="E17" s="16"/>
      <c r="F17" s="15"/>
      <c r="G17" s="4" t="s">
        <v>85</v>
      </c>
      <c r="H17" s="47">
        <v>2021</v>
      </c>
      <c r="I17" s="17"/>
      <c r="J17" s="4" t="s">
        <v>85</v>
      </c>
      <c r="K17" s="47">
        <v>2021</v>
      </c>
      <c r="L17" s="18"/>
      <c r="M17" s="18"/>
      <c r="N17" s="18"/>
      <c r="O17" s="18"/>
      <c r="P17" s="111"/>
      <c r="Q17" s="111"/>
      <c r="R17" s="111"/>
      <c r="S17" s="111"/>
      <c r="T17" s="111"/>
      <c r="U17" s="18"/>
      <c r="V17" s="18"/>
      <c r="W17" s="111"/>
      <c r="X17" s="111"/>
      <c r="Y17" s="111"/>
      <c r="Z17" s="111"/>
      <c r="AA17" s="111"/>
      <c r="AB17" s="18"/>
      <c r="AC17" s="18"/>
      <c r="AD17" s="111"/>
      <c r="AE17" s="111"/>
      <c r="AF17" s="111"/>
      <c r="AG17" s="111"/>
      <c r="AH17" s="18"/>
      <c r="AI17" s="18"/>
      <c r="AJ17" s="111"/>
      <c r="AK17" s="111"/>
      <c r="AL17" s="111"/>
      <c r="AM17" s="111"/>
      <c r="AN17" s="111"/>
      <c r="AO17" s="111"/>
      <c r="AP17" s="70"/>
      <c r="AQ17" s="21">
        <f>IF(C17&lt;&gt;"Estudiante",IF(NOT(ISBLANK(I17)),VLOOKUP(I17,Datosbasicos!$N$2:$P$31,3,FALSE),0),0)</f>
        <v>0</v>
      </c>
      <c r="AR17" s="21">
        <f>IF(C17&lt;&gt;"Estudiante",IF(NOT(ISBLANK(I17)),VLOOKUP(I17,Datosbasicos!$N$2:$P$31,3,FALSE),0),0)</f>
        <v>0</v>
      </c>
      <c r="AS17" s="21">
        <f t="shared" si="0"/>
        <v>0</v>
      </c>
      <c r="AT17" s="21">
        <f t="shared" si="1"/>
        <v>0</v>
      </c>
      <c r="AU17" s="21">
        <f t="shared" si="2"/>
        <v>0</v>
      </c>
      <c r="AV17" s="22">
        <f t="shared" si="3"/>
        <v>0</v>
      </c>
      <c r="AW17" s="28">
        <f t="shared" si="4"/>
        <v>0</v>
      </c>
    </row>
    <row r="18" spans="1:49" ht="15.75" x14ac:dyDescent="0.25">
      <c r="A18" s="32"/>
      <c r="B18" s="13"/>
      <c r="C18" s="13"/>
      <c r="D18" s="13"/>
      <c r="E18" s="14"/>
      <c r="F18" s="15"/>
      <c r="G18" s="4" t="s">
        <v>85</v>
      </c>
      <c r="H18" s="47">
        <v>2021</v>
      </c>
      <c r="I18" s="17"/>
      <c r="J18" s="4" t="s">
        <v>85</v>
      </c>
      <c r="K18" s="47">
        <v>2021</v>
      </c>
      <c r="L18" s="18"/>
      <c r="M18" s="18"/>
      <c r="N18" s="18"/>
      <c r="O18" s="18"/>
      <c r="P18" s="111"/>
      <c r="Q18" s="111"/>
      <c r="R18" s="111"/>
      <c r="S18" s="111"/>
      <c r="T18" s="111"/>
      <c r="U18" s="18"/>
      <c r="V18" s="18"/>
      <c r="W18" s="111"/>
      <c r="X18" s="111"/>
      <c r="Y18" s="111"/>
      <c r="Z18" s="111"/>
      <c r="AA18" s="111"/>
      <c r="AB18" s="18"/>
      <c r="AC18" s="18"/>
      <c r="AD18" s="111"/>
      <c r="AE18" s="111"/>
      <c r="AF18" s="111"/>
      <c r="AG18" s="111"/>
      <c r="AH18" s="18"/>
      <c r="AI18" s="18"/>
      <c r="AJ18" s="111"/>
      <c r="AK18" s="111"/>
      <c r="AL18" s="111"/>
      <c r="AM18" s="111"/>
      <c r="AN18" s="111"/>
      <c r="AO18" s="111"/>
      <c r="AP18" s="70"/>
      <c r="AQ18" s="21">
        <f>IF(C18&lt;&gt;"Estudiante",IF(NOT(ISBLANK(I18)),VLOOKUP(I18,Datosbasicos!$N$2:$P$31,3,FALSE),0),0)</f>
        <v>0</v>
      </c>
      <c r="AR18" s="21">
        <f>IF(C18&lt;&gt;"Estudiante",IF(NOT(ISBLANK(I18)),VLOOKUP(I18,Datosbasicos!$N$2:$P$31,3,FALSE),0),0)</f>
        <v>0</v>
      </c>
      <c r="AS18" s="21">
        <f t="shared" si="0"/>
        <v>0</v>
      </c>
      <c r="AT18" s="21">
        <f t="shared" si="1"/>
        <v>0</v>
      </c>
      <c r="AU18" s="21">
        <f t="shared" si="2"/>
        <v>0</v>
      </c>
      <c r="AV18" s="22">
        <f t="shared" si="3"/>
        <v>0</v>
      </c>
      <c r="AW18" s="28">
        <f t="shared" si="4"/>
        <v>0</v>
      </c>
    </row>
    <row r="19" spans="1:49" ht="15.75" x14ac:dyDescent="0.25">
      <c r="A19" s="32"/>
      <c r="B19" s="13"/>
      <c r="C19" s="13"/>
      <c r="D19" s="13"/>
      <c r="E19" s="14"/>
      <c r="F19" s="15"/>
      <c r="G19" s="4" t="s">
        <v>85</v>
      </c>
      <c r="H19" s="47">
        <v>2021</v>
      </c>
      <c r="I19" s="17"/>
      <c r="J19" s="4" t="s">
        <v>85</v>
      </c>
      <c r="K19" s="47">
        <v>2021</v>
      </c>
      <c r="L19" s="18"/>
      <c r="M19" s="18"/>
      <c r="N19" s="18"/>
      <c r="O19" s="18"/>
      <c r="P19" s="111"/>
      <c r="Q19" s="111"/>
      <c r="R19" s="111"/>
      <c r="S19" s="111"/>
      <c r="T19" s="111"/>
      <c r="U19" s="18"/>
      <c r="V19" s="18"/>
      <c r="W19" s="111"/>
      <c r="X19" s="111"/>
      <c r="Y19" s="111"/>
      <c r="Z19" s="111"/>
      <c r="AA19" s="111"/>
      <c r="AB19" s="18"/>
      <c r="AC19" s="18"/>
      <c r="AD19" s="111"/>
      <c r="AE19" s="111"/>
      <c r="AF19" s="111"/>
      <c r="AG19" s="111"/>
      <c r="AH19" s="18"/>
      <c r="AI19" s="18"/>
      <c r="AJ19" s="111"/>
      <c r="AK19" s="111"/>
      <c r="AL19" s="111"/>
      <c r="AM19" s="111"/>
      <c r="AN19" s="111"/>
      <c r="AO19" s="111"/>
      <c r="AP19" s="70"/>
      <c r="AQ19" s="21">
        <f>IF(C19&lt;&gt;"Estudiante",IF(NOT(ISBLANK(I19)),VLOOKUP(I19,Datosbasicos!$N$2:$P$31,3,FALSE),0),0)</f>
        <v>0</v>
      </c>
      <c r="AR19" s="21">
        <f>IF(C19&lt;&gt;"Estudiante",IF(NOT(ISBLANK(I19)),VLOOKUP(I19,Datosbasicos!$N$2:$P$31,3,FALSE),0),0)</f>
        <v>0</v>
      </c>
      <c r="AS19" s="21">
        <f t="shared" si="0"/>
        <v>0</v>
      </c>
      <c r="AT19" s="21">
        <f t="shared" si="1"/>
        <v>0</v>
      </c>
      <c r="AU19" s="21">
        <f t="shared" si="2"/>
        <v>0</v>
      </c>
      <c r="AV19" s="22">
        <f t="shared" si="3"/>
        <v>0</v>
      </c>
      <c r="AW19" s="28">
        <f t="shared" si="4"/>
        <v>0</v>
      </c>
    </row>
    <row r="20" spans="1:49" ht="15.75" x14ac:dyDescent="0.25">
      <c r="A20" s="32"/>
      <c r="B20" s="13"/>
      <c r="C20" s="13"/>
      <c r="D20" s="13"/>
      <c r="E20" s="14"/>
      <c r="F20" s="15"/>
      <c r="G20" s="4" t="s">
        <v>85</v>
      </c>
      <c r="H20" s="47">
        <v>2021</v>
      </c>
      <c r="I20" s="17"/>
      <c r="J20" s="4" t="s">
        <v>85</v>
      </c>
      <c r="K20" s="47">
        <v>2021</v>
      </c>
      <c r="L20" s="18"/>
      <c r="M20" s="18"/>
      <c r="N20" s="18"/>
      <c r="O20" s="18"/>
      <c r="P20" s="111"/>
      <c r="Q20" s="111"/>
      <c r="R20" s="111"/>
      <c r="S20" s="111"/>
      <c r="T20" s="111"/>
      <c r="U20" s="18"/>
      <c r="V20" s="18"/>
      <c r="W20" s="111"/>
      <c r="X20" s="111"/>
      <c r="Y20" s="111"/>
      <c r="Z20" s="111"/>
      <c r="AA20" s="111"/>
      <c r="AB20" s="18"/>
      <c r="AC20" s="18"/>
      <c r="AD20" s="111"/>
      <c r="AE20" s="111"/>
      <c r="AF20" s="111"/>
      <c r="AG20" s="111"/>
      <c r="AH20" s="18"/>
      <c r="AI20" s="18"/>
      <c r="AJ20" s="111"/>
      <c r="AK20" s="111"/>
      <c r="AL20" s="111"/>
      <c r="AM20" s="111"/>
      <c r="AN20" s="111"/>
      <c r="AO20" s="111"/>
      <c r="AP20" s="70"/>
      <c r="AQ20" s="21">
        <f>IF(C20&lt;&gt;"Estudiante",IF(NOT(ISBLANK(I20)),VLOOKUP(I20,Datosbasicos!$N$2:$P$31,3,FALSE),0),0)</f>
        <v>0</v>
      </c>
      <c r="AR20" s="21">
        <f>IF(C20&lt;&gt;"Estudiante",IF(NOT(ISBLANK(I20)),VLOOKUP(I20,Datosbasicos!$N$2:$P$31,3,FALSE),0),0)</f>
        <v>0</v>
      </c>
      <c r="AS20" s="21">
        <f t="shared" si="0"/>
        <v>0</v>
      </c>
      <c r="AT20" s="21">
        <f t="shared" si="1"/>
        <v>0</v>
      </c>
      <c r="AU20" s="21">
        <f t="shared" si="2"/>
        <v>0</v>
      </c>
      <c r="AV20" s="22">
        <f t="shared" si="3"/>
        <v>0</v>
      </c>
      <c r="AW20" s="28">
        <f t="shared" si="4"/>
        <v>0</v>
      </c>
    </row>
    <row r="21" spans="1:49" ht="15.75" x14ac:dyDescent="0.25">
      <c r="A21" s="32"/>
      <c r="B21" s="13"/>
      <c r="C21" s="13"/>
      <c r="D21" s="13"/>
      <c r="E21" s="14"/>
      <c r="F21" s="15"/>
      <c r="G21" s="4" t="s">
        <v>85</v>
      </c>
      <c r="H21" s="47">
        <v>2021</v>
      </c>
      <c r="I21" s="17"/>
      <c r="J21" s="4" t="s">
        <v>85</v>
      </c>
      <c r="K21" s="47">
        <v>2021</v>
      </c>
      <c r="L21" s="18"/>
      <c r="M21" s="18"/>
      <c r="N21" s="18"/>
      <c r="O21" s="18"/>
      <c r="P21" s="111"/>
      <c r="Q21" s="111"/>
      <c r="R21" s="111"/>
      <c r="S21" s="111"/>
      <c r="T21" s="111"/>
      <c r="U21" s="18"/>
      <c r="V21" s="18"/>
      <c r="W21" s="111"/>
      <c r="X21" s="111"/>
      <c r="Y21" s="111"/>
      <c r="Z21" s="111"/>
      <c r="AA21" s="111"/>
      <c r="AB21" s="18"/>
      <c r="AC21" s="18"/>
      <c r="AD21" s="111"/>
      <c r="AE21" s="111"/>
      <c r="AF21" s="111"/>
      <c r="AG21" s="111"/>
      <c r="AH21" s="18"/>
      <c r="AI21" s="18"/>
      <c r="AJ21" s="111"/>
      <c r="AK21" s="111"/>
      <c r="AL21" s="111"/>
      <c r="AM21" s="111"/>
      <c r="AN21" s="111"/>
      <c r="AO21" s="111"/>
      <c r="AP21" s="70"/>
      <c r="AQ21" s="21">
        <f>IF(C21&lt;&gt;"Estudiante",IF(NOT(ISBLANK(I21)),VLOOKUP(I21,Datosbasicos!$N$2:$P$31,3,FALSE),0),0)</f>
        <v>0</v>
      </c>
      <c r="AR21" s="21">
        <f>IF(C21&lt;&gt;"Estudiante",IF(NOT(ISBLANK(I21)),VLOOKUP(I21,Datosbasicos!$N$2:$P$31,3,FALSE),0),0)</f>
        <v>0</v>
      </c>
      <c r="AS21" s="21">
        <f t="shared" si="0"/>
        <v>0</v>
      </c>
      <c r="AT21" s="21">
        <f t="shared" si="1"/>
        <v>0</v>
      </c>
      <c r="AU21" s="21">
        <f t="shared" si="2"/>
        <v>0</v>
      </c>
      <c r="AV21" s="22">
        <f t="shared" si="3"/>
        <v>0</v>
      </c>
      <c r="AW21" s="28">
        <f t="shared" si="4"/>
        <v>0</v>
      </c>
    </row>
    <row r="22" spans="1:49" s="70" customFormat="1" ht="15.75" x14ac:dyDescent="0.25">
      <c r="A22" s="32"/>
      <c r="B22" s="13"/>
      <c r="C22" s="13"/>
      <c r="D22" s="13"/>
      <c r="E22" s="14"/>
      <c r="F22" s="15"/>
      <c r="G22" s="4" t="s">
        <v>85</v>
      </c>
      <c r="H22" s="47">
        <v>2021</v>
      </c>
      <c r="I22" s="17"/>
      <c r="J22" s="4" t="s">
        <v>85</v>
      </c>
      <c r="K22" s="47">
        <v>2021</v>
      </c>
      <c r="L22" s="18"/>
      <c r="M22" s="18"/>
      <c r="N22" s="18"/>
      <c r="O22" s="18"/>
      <c r="P22" s="111"/>
      <c r="Q22" s="111"/>
      <c r="R22" s="111"/>
      <c r="S22" s="111"/>
      <c r="T22" s="111"/>
      <c r="U22" s="18"/>
      <c r="V22" s="18"/>
      <c r="W22" s="111"/>
      <c r="X22" s="111"/>
      <c r="Y22" s="111"/>
      <c r="Z22" s="111"/>
      <c r="AA22" s="111"/>
      <c r="AB22" s="18"/>
      <c r="AC22" s="18"/>
      <c r="AD22" s="111"/>
      <c r="AE22" s="111"/>
      <c r="AF22" s="111"/>
      <c r="AG22" s="111"/>
      <c r="AH22" s="18"/>
      <c r="AI22" s="18"/>
      <c r="AJ22" s="111"/>
      <c r="AK22" s="111"/>
      <c r="AL22" s="111"/>
      <c r="AM22" s="111"/>
      <c r="AN22" s="111"/>
      <c r="AO22" s="111"/>
      <c r="AQ22" s="21">
        <f>IF(C22&lt;&gt;"Estudiante",IF(NOT(ISBLANK(I22)),VLOOKUP(I22,Datosbasicos!$N$2:$P$31,3,FALSE),0),0)</f>
        <v>0</v>
      </c>
      <c r="AR22" s="21">
        <f>IF(C22&lt;&gt;"Estudiante",IF(NOT(ISBLANK(I22)),VLOOKUP(I22,Datosbasicos!$N$2:$P$31,3,FALSE),0),0)</f>
        <v>0</v>
      </c>
      <c r="AS22" s="21">
        <f t="shared" si="0"/>
        <v>0</v>
      </c>
      <c r="AT22" s="21">
        <f t="shared" si="1"/>
        <v>0</v>
      </c>
      <c r="AU22" s="21">
        <f t="shared" si="2"/>
        <v>0</v>
      </c>
      <c r="AV22" s="22">
        <f t="shared" si="3"/>
        <v>0</v>
      </c>
      <c r="AW22" s="28">
        <f t="shared" ref="AW22:AW40" si="5">SUM(AQ22:AV22)</f>
        <v>0</v>
      </c>
    </row>
    <row r="23" spans="1:49" s="144" customFormat="1" ht="15.75" x14ac:dyDescent="0.25">
      <c r="A23" s="32"/>
      <c r="B23" s="13"/>
      <c r="C23" s="13"/>
      <c r="D23" s="13"/>
      <c r="E23" s="14"/>
      <c r="F23" s="15"/>
      <c r="G23" s="4" t="s">
        <v>85</v>
      </c>
      <c r="H23" s="47">
        <v>2021</v>
      </c>
      <c r="I23" s="17"/>
      <c r="J23" s="4" t="s">
        <v>85</v>
      </c>
      <c r="K23" s="47">
        <v>2021</v>
      </c>
      <c r="L23" s="18"/>
      <c r="M23" s="18"/>
      <c r="N23" s="18"/>
      <c r="O23" s="18"/>
      <c r="P23" s="111"/>
      <c r="Q23" s="111"/>
      <c r="R23" s="111"/>
      <c r="S23" s="111"/>
      <c r="T23" s="111"/>
      <c r="U23" s="18"/>
      <c r="V23" s="18"/>
      <c r="W23" s="111"/>
      <c r="X23" s="111"/>
      <c r="Y23" s="111"/>
      <c r="Z23" s="111"/>
      <c r="AA23" s="111"/>
      <c r="AB23" s="18"/>
      <c r="AC23" s="18"/>
      <c r="AD23" s="111"/>
      <c r="AE23" s="111"/>
      <c r="AF23" s="111"/>
      <c r="AG23" s="111"/>
      <c r="AH23" s="18"/>
      <c r="AI23" s="18"/>
      <c r="AJ23" s="111"/>
      <c r="AK23" s="111"/>
      <c r="AL23" s="111"/>
      <c r="AM23" s="111"/>
      <c r="AN23" s="111"/>
      <c r="AO23" s="111"/>
      <c r="AQ23" s="21"/>
      <c r="AR23" s="21"/>
      <c r="AS23" s="21"/>
      <c r="AT23" s="21"/>
      <c r="AU23" s="21"/>
      <c r="AV23" s="22"/>
      <c r="AW23" s="28"/>
    </row>
    <row r="24" spans="1:49" s="144" customFormat="1" ht="15.75" x14ac:dyDescent="0.25">
      <c r="A24" s="32"/>
      <c r="B24" s="13"/>
      <c r="C24" s="13"/>
      <c r="D24" s="13"/>
      <c r="E24" s="14"/>
      <c r="F24" s="15"/>
      <c r="G24" s="4" t="s">
        <v>85</v>
      </c>
      <c r="H24" s="47">
        <v>2021</v>
      </c>
      <c r="I24" s="17"/>
      <c r="J24" s="4" t="s">
        <v>85</v>
      </c>
      <c r="K24" s="47">
        <v>2021</v>
      </c>
      <c r="L24" s="18"/>
      <c r="M24" s="18"/>
      <c r="N24" s="18"/>
      <c r="O24" s="18"/>
      <c r="P24" s="111"/>
      <c r="Q24" s="111"/>
      <c r="R24" s="111"/>
      <c r="S24" s="111"/>
      <c r="T24" s="111"/>
      <c r="U24" s="18"/>
      <c r="V24" s="18"/>
      <c r="W24" s="111"/>
      <c r="X24" s="111"/>
      <c r="Y24" s="111"/>
      <c r="Z24" s="111"/>
      <c r="AA24" s="111"/>
      <c r="AB24" s="18"/>
      <c r="AC24" s="18"/>
      <c r="AD24" s="111"/>
      <c r="AE24" s="111"/>
      <c r="AF24" s="111"/>
      <c r="AG24" s="111"/>
      <c r="AH24" s="18"/>
      <c r="AI24" s="18"/>
      <c r="AJ24" s="111"/>
      <c r="AK24" s="111"/>
      <c r="AL24" s="111"/>
      <c r="AM24" s="111"/>
      <c r="AN24" s="111"/>
      <c r="AO24" s="111"/>
      <c r="AQ24" s="21"/>
      <c r="AR24" s="21"/>
      <c r="AS24" s="21"/>
      <c r="AT24" s="21"/>
      <c r="AU24" s="21"/>
      <c r="AV24" s="22"/>
      <c r="AW24" s="28"/>
    </row>
    <row r="25" spans="1:49" s="144" customFormat="1" ht="15.75" x14ac:dyDescent="0.25">
      <c r="A25" s="32"/>
      <c r="B25" s="13"/>
      <c r="C25" s="13"/>
      <c r="D25" s="13"/>
      <c r="E25" s="14"/>
      <c r="F25" s="15"/>
      <c r="G25" s="4" t="s">
        <v>85</v>
      </c>
      <c r="H25" s="47">
        <v>2021</v>
      </c>
      <c r="I25" s="17"/>
      <c r="J25" s="4" t="s">
        <v>85</v>
      </c>
      <c r="K25" s="47">
        <v>2021</v>
      </c>
      <c r="L25" s="18"/>
      <c r="M25" s="18"/>
      <c r="N25" s="18"/>
      <c r="O25" s="18"/>
      <c r="P25" s="111"/>
      <c r="Q25" s="111"/>
      <c r="R25" s="111"/>
      <c r="S25" s="111"/>
      <c r="T25" s="111"/>
      <c r="U25" s="18"/>
      <c r="V25" s="18"/>
      <c r="W25" s="111"/>
      <c r="X25" s="111"/>
      <c r="Y25" s="111"/>
      <c r="Z25" s="111"/>
      <c r="AA25" s="111"/>
      <c r="AB25" s="18"/>
      <c r="AC25" s="18"/>
      <c r="AD25" s="111"/>
      <c r="AE25" s="111"/>
      <c r="AF25" s="111"/>
      <c r="AG25" s="111"/>
      <c r="AH25" s="18"/>
      <c r="AI25" s="18"/>
      <c r="AJ25" s="111"/>
      <c r="AK25" s="111"/>
      <c r="AL25" s="111"/>
      <c r="AM25" s="111"/>
      <c r="AN25" s="111"/>
      <c r="AO25" s="111"/>
      <c r="AQ25" s="21"/>
      <c r="AR25" s="21"/>
      <c r="AS25" s="21"/>
      <c r="AT25" s="21"/>
      <c r="AU25" s="21"/>
      <c r="AV25" s="22"/>
      <c r="AW25" s="28"/>
    </row>
    <row r="26" spans="1:49" s="144" customFormat="1" ht="15.75" x14ac:dyDescent="0.25">
      <c r="A26" s="32"/>
      <c r="B26" s="13"/>
      <c r="C26" s="13"/>
      <c r="D26" s="13"/>
      <c r="E26" s="14"/>
      <c r="F26" s="15"/>
      <c r="G26" s="4" t="s">
        <v>85</v>
      </c>
      <c r="H26" s="47">
        <v>2021</v>
      </c>
      <c r="I26" s="17"/>
      <c r="J26" s="4" t="s">
        <v>85</v>
      </c>
      <c r="K26" s="47">
        <v>2021</v>
      </c>
      <c r="L26" s="18"/>
      <c r="M26" s="18"/>
      <c r="N26" s="18"/>
      <c r="O26" s="18"/>
      <c r="P26" s="111"/>
      <c r="Q26" s="111"/>
      <c r="R26" s="111"/>
      <c r="S26" s="111"/>
      <c r="T26" s="111"/>
      <c r="U26" s="18"/>
      <c r="V26" s="18"/>
      <c r="W26" s="111"/>
      <c r="X26" s="111"/>
      <c r="Y26" s="111"/>
      <c r="Z26" s="111"/>
      <c r="AA26" s="111"/>
      <c r="AB26" s="18"/>
      <c r="AC26" s="18"/>
      <c r="AD26" s="111"/>
      <c r="AE26" s="111"/>
      <c r="AF26" s="111"/>
      <c r="AG26" s="111"/>
      <c r="AH26" s="18"/>
      <c r="AI26" s="18"/>
      <c r="AJ26" s="111"/>
      <c r="AK26" s="111"/>
      <c r="AL26" s="111"/>
      <c r="AM26" s="111"/>
      <c r="AN26" s="111"/>
      <c r="AO26" s="111"/>
      <c r="AQ26" s="21"/>
      <c r="AR26" s="21"/>
      <c r="AS26" s="21"/>
      <c r="AT26" s="21"/>
      <c r="AU26" s="21"/>
      <c r="AV26" s="22"/>
      <c r="AW26" s="28"/>
    </row>
    <row r="27" spans="1:49" s="144" customFormat="1" ht="15.75" x14ac:dyDescent="0.25">
      <c r="A27" s="32"/>
      <c r="B27" s="13"/>
      <c r="C27" s="13"/>
      <c r="D27" s="13"/>
      <c r="E27" s="14"/>
      <c r="F27" s="15"/>
      <c r="G27" s="4" t="s">
        <v>85</v>
      </c>
      <c r="H27" s="47">
        <v>2021</v>
      </c>
      <c r="I27" s="17"/>
      <c r="J27" s="4" t="s">
        <v>85</v>
      </c>
      <c r="K27" s="47">
        <v>2021</v>
      </c>
      <c r="L27" s="18"/>
      <c r="M27" s="18"/>
      <c r="N27" s="18"/>
      <c r="O27" s="18"/>
      <c r="P27" s="111"/>
      <c r="Q27" s="111"/>
      <c r="R27" s="111"/>
      <c r="S27" s="111"/>
      <c r="T27" s="111"/>
      <c r="U27" s="18"/>
      <c r="V27" s="18"/>
      <c r="W27" s="111"/>
      <c r="X27" s="111"/>
      <c r="Y27" s="111"/>
      <c r="Z27" s="111"/>
      <c r="AA27" s="111"/>
      <c r="AB27" s="18"/>
      <c r="AC27" s="18"/>
      <c r="AD27" s="111"/>
      <c r="AE27" s="111"/>
      <c r="AF27" s="111"/>
      <c r="AG27" s="111"/>
      <c r="AH27" s="18"/>
      <c r="AI27" s="18"/>
      <c r="AJ27" s="111"/>
      <c r="AK27" s="111"/>
      <c r="AL27" s="111"/>
      <c r="AM27" s="111"/>
      <c r="AN27" s="111"/>
      <c r="AO27" s="111"/>
      <c r="AQ27" s="21"/>
      <c r="AR27" s="21"/>
      <c r="AS27" s="21"/>
      <c r="AT27" s="21"/>
      <c r="AU27" s="21"/>
      <c r="AV27" s="22"/>
      <c r="AW27" s="28"/>
    </row>
    <row r="28" spans="1:49" s="144" customFormat="1" ht="15.75" x14ac:dyDescent="0.25">
      <c r="A28" s="32"/>
      <c r="B28" s="13"/>
      <c r="C28" s="13"/>
      <c r="D28" s="13"/>
      <c r="E28" s="14"/>
      <c r="F28" s="15"/>
      <c r="G28" s="4" t="s">
        <v>85</v>
      </c>
      <c r="H28" s="47">
        <v>2021</v>
      </c>
      <c r="I28" s="17"/>
      <c r="J28" s="4" t="s">
        <v>85</v>
      </c>
      <c r="K28" s="47">
        <v>2021</v>
      </c>
      <c r="L28" s="18"/>
      <c r="M28" s="18"/>
      <c r="N28" s="18"/>
      <c r="O28" s="18"/>
      <c r="P28" s="111"/>
      <c r="Q28" s="111"/>
      <c r="R28" s="111"/>
      <c r="S28" s="111"/>
      <c r="T28" s="111"/>
      <c r="U28" s="18"/>
      <c r="V28" s="18"/>
      <c r="W28" s="111"/>
      <c r="X28" s="111"/>
      <c r="Y28" s="111"/>
      <c r="Z28" s="111"/>
      <c r="AA28" s="111"/>
      <c r="AB28" s="18"/>
      <c r="AC28" s="18"/>
      <c r="AD28" s="111"/>
      <c r="AE28" s="111"/>
      <c r="AF28" s="111"/>
      <c r="AG28" s="111"/>
      <c r="AH28" s="18"/>
      <c r="AI28" s="18"/>
      <c r="AJ28" s="111"/>
      <c r="AK28" s="111"/>
      <c r="AL28" s="111"/>
      <c r="AM28" s="111"/>
      <c r="AN28" s="111"/>
      <c r="AO28" s="111"/>
      <c r="AQ28" s="21"/>
      <c r="AR28" s="21"/>
      <c r="AS28" s="21"/>
      <c r="AT28" s="21"/>
      <c r="AU28" s="21"/>
      <c r="AV28" s="22"/>
      <c r="AW28" s="28"/>
    </row>
    <row r="29" spans="1:49" s="144" customFormat="1" ht="15.75" x14ac:dyDescent="0.25">
      <c r="A29" s="32"/>
      <c r="B29" s="13"/>
      <c r="C29" s="13"/>
      <c r="D29" s="13"/>
      <c r="E29" s="14"/>
      <c r="F29" s="15"/>
      <c r="G29" s="4" t="s">
        <v>85</v>
      </c>
      <c r="H29" s="47">
        <v>2021</v>
      </c>
      <c r="I29" s="17"/>
      <c r="J29" s="4" t="s">
        <v>85</v>
      </c>
      <c r="K29" s="47">
        <v>2021</v>
      </c>
      <c r="L29" s="18"/>
      <c r="M29" s="18"/>
      <c r="N29" s="18"/>
      <c r="O29" s="18"/>
      <c r="P29" s="111"/>
      <c r="Q29" s="111"/>
      <c r="R29" s="111"/>
      <c r="S29" s="111"/>
      <c r="T29" s="111"/>
      <c r="U29" s="18"/>
      <c r="V29" s="18"/>
      <c r="W29" s="111"/>
      <c r="X29" s="111"/>
      <c r="Y29" s="111"/>
      <c r="Z29" s="111"/>
      <c r="AA29" s="111"/>
      <c r="AB29" s="18"/>
      <c r="AC29" s="18"/>
      <c r="AD29" s="111"/>
      <c r="AE29" s="111"/>
      <c r="AF29" s="111"/>
      <c r="AG29" s="111"/>
      <c r="AH29" s="18"/>
      <c r="AI29" s="18"/>
      <c r="AJ29" s="111"/>
      <c r="AK29" s="111"/>
      <c r="AL29" s="111"/>
      <c r="AM29" s="111"/>
      <c r="AN29" s="111"/>
      <c r="AO29" s="111"/>
      <c r="AQ29" s="21"/>
      <c r="AR29" s="21"/>
      <c r="AS29" s="21"/>
      <c r="AT29" s="21"/>
      <c r="AU29" s="21"/>
      <c r="AV29" s="22"/>
      <c r="AW29" s="28"/>
    </row>
    <row r="30" spans="1:49" s="144" customFormat="1" ht="15.75" x14ac:dyDescent="0.25">
      <c r="A30" s="32"/>
      <c r="B30" s="13"/>
      <c r="C30" s="13"/>
      <c r="D30" s="13"/>
      <c r="E30" s="14"/>
      <c r="F30" s="15"/>
      <c r="G30" s="4" t="s">
        <v>85</v>
      </c>
      <c r="H30" s="47">
        <v>2021</v>
      </c>
      <c r="I30" s="17"/>
      <c r="J30" s="4" t="s">
        <v>85</v>
      </c>
      <c r="K30" s="47">
        <v>2021</v>
      </c>
      <c r="L30" s="18"/>
      <c r="M30" s="18"/>
      <c r="N30" s="18"/>
      <c r="O30" s="18"/>
      <c r="P30" s="111"/>
      <c r="Q30" s="111"/>
      <c r="R30" s="111"/>
      <c r="S30" s="111"/>
      <c r="T30" s="111"/>
      <c r="U30" s="18"/>
      <c r="V30" s="18"/>
      <c r="W30" s="111"/>
      <c r="X30" s="111"/>
      <c r="Y30" s="111"/>
      <c r="Z30" s="111"/>
      <c r="AA30" s="111"/>
      <c r="AB30" s="18"/>
      <c r="AC30" s="18"/>
      <c r="AD30" s="111"/>
      <c r="AE30" s="111"/>
      <c r="AF30" s="111"/>
      <c r="AG30" s="111"/>
      <c r="AH30" s="18"/>
      <c r="AI30" s="18"/>
      <c r="AJ30" s="111"/>
      <c r="AK30" s="111"/>
      <c r="AL30" s="111"/>
      <c r="AM30" s="111"/>
      <c r="AN30" s="111"/>
      <c r="AO30" s="111"/>
      <c r="AQ30" s="21"/>
      <c r="AR30" s="21"/>
      <c r="AS30" s="21"/>
      <c r="AT30" s="21"/>
      <c r="AU30" s="21"/>
      <c r="AV30" s="22"/>
      <c r="AW30" s="28"/>
    </row>
    <row r="31" spans="1:49" s="144" customFormat="1" ht="15.75" x14ac:dyDescent="0.25">
      <c r="A31" s="32"/>
      <c r="B31" s="13"/>
      <c r="C31" s="13"/>
      <c r="D31" s="13"/>
      <c r="E31" s="14"/>
      <c r="F31" s="15"/>
      <c r="G31" s="4" t="s">
        <v>85</v>
      </c>
      <c r="H31" s="47">
        <v>2021</v>
      </c>
      <c r="I31" s="17"/>
      <c r="J31" s="4" t="s">
        <v>85</v>
      </c>
      <c r="K31" s="47">
        <v>2021</v>
      </c>
      <c r="L31" s="18"/>
      <c r="M31" s="18"/>
      <c r="N31" s="18"/>
      <c r="O31" s="18"/>
      <c r="P31" s="111"/>
      <c r="Q31" s="111"/>
      <c r="R31" s="111"/>
      <c r="S31" s="111"/>
      <c r="T31" s="111"/>
      <c r="U31" s="18"/>
      <c r="V31" s="18"/>
      <c r="W31" s="111"/>
      <c r="X31" s="111"/>
      <c r="Y31" s="111"/>
      <c r="Z31" s="111"/>
      <c r="AA31" s="111"/>
      <c r="AB31" s="18"/>
      <c r="AC31" s="18"/>
      <c r="AD31" s="111"/>
      <c r="AE31" s="111"/>
      <c r="AF31" s="111"/>
      <c r="AG31" s="111"/>
      <c r="AH31" s="18"/>
      <c r="AI31" s="18"/>
      <c r="AJ31" s="111"/>
      <c r="AK31" s="111"/>
      <c r="AL31" s="111"/>
      <c r="AM31" s="111"/>
      <c r="AN31" s="111"/>
      <c r="AO31" s="111"/>
      <c r="AQ31" s="21"/>
      <c r="AR31" s="21"/>
      <c r="AS31" s="21"/>
      <c r="AT31" s="21"/>
      <c r="AU31" s="21"/>
      <c r="AV31" s="22"/>
      <c r="AW31" s="28"/>
    </row>
    <row r="32" spans="1:49" s="144" customFormat="1" ht="15.75" x14ac:dyDescent="0.25">
      <c r="A32" s="32"/>
      <c r="B32" s="13"/>
      <c r="C32" s="13"/>
      <c r="D32" s="13"/>
      <c r="E32" s="14"/>
      <c r="F32" s="15"/>
      <c r="G32" s="4" t="s">
        <v>85</v>
      </c>
      <c r="H32" s="47">
        <v>2021</v>
      </c>
      <c r="I32" s="17"/>
      <c r="J32" s="4" t="s">
        <v>85</v>
      </c>
      <c r="K32" s="47">
        <v>2021</v>
      </c>
      <c r="L32" s="18"/>
      <c r="M32" s="18"/>
      <c r="N32" s="18"/>
      <c r="O32" s="18"/>
      <c r="P32" s="111"/>
      <c r="Q32" s="111"/>
      <c r="R32" s="111"/>
      <c r="S32" s="111"/>
      <c r="T32" s="111"/>
      <c r="U32" s="18"/>
      <c r="V32" s="18"/>
      <c r="W32" s="111"/>
      <c r="X32" s="111"/>
      <c r="Y32" s="111"/>
      <c r="Z32" s="111"/>
      <c r="AA32" s="111"/>
      <c r="AB32" s="18"/>
      <c r="AC32" s="18"/>
      <c r="AD32" s="111"/>
      <c r="AE32" s="111"/>
      <c r="AF32" s="111"/>
      <c r="AG32" s="111"/>
      <c r="AH32" s="18"/>
      <c r="AI32" s="18"/>
      <c r="AJ32" s="111"/>
      <c r="AK32" s="111"/>
      <c r="AL32" s="111"/>
      <c r="AM32" s="111"/>
      <c r="AN32" s="111"/>
      <c r="AO32" s="111"/>
      <c r="AQ32" s="21"/>
      <c r="AR32" s="21"/>
      <c r="AS32" s="21"/>
      <c r="AT32" s="21"/>
      <c r="AU32" s="21"/>
      <c r="AV32" s="22"/>
      <c r="AW32" s="28"/>
    </row>
    <row r="33" spans="1:49" s="144" customFormat="1" ht="15.75" x14ac:dyDescent="0.25">
      <c r="A33" s="32"/>
      <c r="B33" s="13"/>
      <c r="C33" s="13"/>
      <c r="D33" s="13"/>
      <c r="E33" s="14"/>
      <c r="F33" s="15"/>
      <c r="G33" s="4" t="s">
        <v>85</v>
      </c>
      <c r="H33" s="47">
        <v>2021</v>
      </c>
      <c r="I33" s="17"/>
      <c r="J33" s="4" t="s">
        <v>85</v>
      </c>
      <c r="K33" s="47">
        <v>2021</v>
      </c>
      <c r="L33" s="18"/>
      <c r="M33" s="18"/>
      <c r="N33" s="18"/>
      <c r="O33" s="18"/>
      <c r="P33" s="111"/>
      <c r="Q33" s="111"/>
      <c r="R33" s="111"/>
      <c r="S33" s="111"/>
      <c r="T33" s="111"/>
      <c r="U33" s="18"/>
      <c r="V33" s="18"/>
      <c r="W33" s="111"/>
      <c r="X33" s="111"/>
      <c r="Y33" s="111"/>
      <c r="Z33" s="111"/>
      <c r="AA33" s="111"/>
      <c r="AB33" s="18"/>
      <c r="AC33" s="18"/>
      <c r="AD33" s="111"/>
      <c r="AE33" s="111"/>
      <c r="AF33" s="111"/>
      <c r="AG33" s="111"/>
      <c r="AH33" s="18"/>
      <c r="AI33" s="18"/>
      <c r="AJ33" s="111"/>
      <c r="AK33" s="111"/>
      <c r="AL33" s="111"/>
      <c r="AM33" s="111"/>
      <c r="AN33" s="111"/>
      <c r="AO33" s="111"/>
      <c r="AQ33" s="21"/>
      <c r="AR33" s="21"/>
      <c r="AS33" s="21"/>
      <c r="AT33" s="21"/>
      <c r="AU33" s="21"/>
      <c r="AV33" s="22"/>
      <c r="AW33" s="28"/>
    </row>
    <row r="34" spans="1:49" s="144" customFormat="1" ht="15.75" x14ac:dyDescent="0.25">
      <c r="A34" s="32"/>
      <c r="B34" s="13"/>
      <c r="C34" s="13"/>
      <c r="D34" s="13"/>
      <c r="E34" s="14"/>
      <c r="F34" s="15"/>
      <c r="G34" s="4" t="s">
        <v>85</v>
      </c>
      <c r="H34" s="47">
        <v>2021</v>
      </c>
      <c r="I34" s="17"/>
      <c r="J34" s="4" t="s">
        <v>85</v>
      </c>
      <c r="K34" s="47">
        <v>2021</v>
      </c>
      <c r="L34" s="18"/>
      <c r="M34" s="18"/>
      <c r="N34" s="18"/>
      <c r="O34" s="18"/>
      <c r="P34" s="111"/>
      <c r="Q34" s="111"/>
      <c r="R34" s="111"/>
      <c r="S34" s="111"/>
      <c r="T34" s="111"/>
      <c r="U34" s="18"/>
      <c r="V34" s="18"/>
      <c r="W34" s="111"/>
      <c r="X34" s="111"/>
      <c r="Y34" s="111"/>
      <c r="Z34" s="111"/>
      <c r="AA34" s="111"/>
      <c r="AB34" s="18"/>
      <c r="AC34" s="18"/>
      <c r="AD34" s="111"/>
      <c r="AE34" s="111"/>
      <c r="AF34" s="111"/>
      <c r="AG34" s="111"/>
      <c r="AH34" s="18"/>
      <c r="AI34" s="18"/>
      <c r="AJ34" s="111"/>
      <c r="AK34" s="111"/>
      <c r="AL34" s="111"/>
      <c r="AM34" s="111"/>
      <c r="AN34" s="111"/>
      <c r="AO34" s="111"/>
      <c r="AQ34" s="21"/>
      <c r="AR34" s="21"/>
      <c r="AS34" s="21"/>
      <c r="AT34" s="21"/>
      <c r="AU34" s="21"/>
      <c r="AV34" s="22"/>
      <c r="AW34" s="28"/>
    </row>
    <row r="35" spans="1:49" s="144" customFormat="1" ht="15.75" x14ac:dyDescent="0.25">
      <c r="A35" s="32"/>
      <c r="B35" s="13"/>
      <c r="C35" s="13"/>
      <c r="D35" s="13"/>
      <c r="E35" s="14"/>
      <c r="F35" s="15"/>
      <c r="G35" s="4" t="s">
        <v>85</v>
      </c>
      <c r="H35" s="47">
        <v>2021</v>
      </c>
      <c r="I35" s="17"/>
      <c r="J35" s="4" t="s">
        <v>85</v>
      </c>
      <c r="K35" s="47">
        <v>2021</v>
      </c>
      <c r="L35" s="18"/>
      <c r="M35" s="18"/>
      <c r="N35" s="18"/>
      <c r="O35" s="18"/>
      <c r="P35" s="111"/>
      <c r="Q35" s="111"/>
      <c r="R35" s="111"/>
      <c r="S35" s="111"/>
      <c r="T35" s="111"/>
      <c r="U35" s="18"/>
      <c r="V35" s="18"/>
      <c r="W35" s="111"/>
      <c r="X35" s="111"/>
      <c r="Y35" s="111"/>
      <c r="Z35" s="111"/>
      <c r="AA35" s="111"/>
      <c r="AB35" s="18"/>
      <c r="AC35" s="18"/>
      <c r="AD35" s="111"/>
      <c r="AE35" s="111"/>
      <c r="AF35" s="111"/>
      <c r="AG35" s="111"/>
      <c r="AH35" s="18"/>
      <c r="AI35" s="18"/>
      <c r="AJ35" s="111"/>
      <c r="AK35" s="111"/>
      <c r="AL35" s="111"/>
      <c r="AM35" s="111"/>
      <c r="AN35" s="111"/>
      <c r="AO35" s="111"/>
      <c r="AQ35" s="21"/>
      <c r="AR35" s="21"/>
      <c r="AS35" s="21"/>
      <c r="AT35" s="21"/>
      <c r="AU35" s="21"/>
      <c r="AV35" s="22"/>
      <c r="AW35" s="28"/>
    </row>
    <row r="36" spans="1:49" s="70" customFormat="1" ht="15.75" x14ac:dyDescent="0.25">
      <c r="A36" s="32"/>
      <c r="B36" s="13"/>
      <c r="C36" s="13"/>
      <c r="D36" s="13"/>
      <c r="E36" s="14"/>
      <c r="F36" s="15"/>
      <c r="G36" s="4" t="s">
        <v>85</v>
      </c>
      <c r="H36" s="47">
        <v>2021</v>
      </c>
      <c r="I36" s="17"/>
      <c r="J36" s="4" t="s">
        <v>85</v>
      </c>
      <c r="K36" s="47">
        <v>2021</v>
      </c>
      <c r="L36" s="18"/>
      <c r="M36" s="18"/>
      <c r="N36" s="18"/>
      <c r="O36" s="18"/>
      <c r="P36" s="111"/>
      <c r="Q36" s="111"/>
      <c r="R36" s="111"/>
      <c r="S36" s="111"/>
      <c r="T36" s="111"/>
      <c r="U36" s="18"/>
      <c r="V36" s="18"/>
      <c r="W36" s="111"/>
      <c r="X36" s="111"/>
      <c r="Y36" s="111"/>
      <c r="Z36" s="111"/>
      <c r="AA36" s="111"/>
      <c r="AB36" s="18"/>
      <c r="AC36" s="18"/>
      <c r="AD36" s="111"/>
      <c r="AE36" s="111"/>
      <c r="AF36" s="111"/>
      <c r="AG36" s="111"/>
      <c r="AH36" s="18"/>
      <c r="AI36" s="18"/>
      <c r="AJ36" s="111"/>
      <c r="AK36" s="111"/>
      <c r="AL36" s="111"/>
      <c r="AM36" s="111"/>
      <c r="AN36" s="111"/>
      <c r="AO36" s="111"/>
      <c r="AQ36" s="21">
        <f>IF(C36&lt;&gt;"Estudiante",IF(NOT(ISBLANK(I36)),VLOOKUP(I36,Datosbasicos!$N$2:$P$31,3,FALSE),0),0)</f>
        <v>0</v>
      </c>
      <c r="AR36" s="21">
        <f>IF(C36&lt;&gt;"Estudiante",IF(NOT(ISBLANK(I36)),VLOOKUP(I36,Datosbasicos!$N$2:$P$31,3,FALSE),0),0)</f>
        <v>0</v>
      </c>
      <c r="AS36" s="21">
        <f t="shared" si="0"/>
        <v>0</v>
      </c>
      <c r="AT36" s="21">
        <f t="shared" si="1"/>
        <v>0</v>
      </c>
      <c r="AU36" s="21">
        <f t="shared" si="2"/>
        <v>0</v>
      </c>
      <c r="AV36" s="22">
        <f t="shared" si="3"/>
        <v>0</v>
      </c>
      <c r="AW36" s="28">
        <f t="shared" si="5"/>
        <v>0</v>
      </c>
    </row>
    <row r="37" spans="1:49" s="70" customFormat="1" ht="15.75" x14ac:dyDescent="0.25">
      <c r="A37" s="32"/>
      <c r="B37" s="13"/>
      <c r="C37" s="13"/>
      <c r="D37" s="13"/>
      <c r="E37" s="14"/>
      <c r="F37" s="15"/>
      <c r="G37" s="4" t="s">
        <v>85</v>
      </c>
      <c r="H37" s="47">
        <v>2021</v>
      </c>
      <c r="I37" s="17"/>
      <c r="J37" s="4" t="s">
        <v>85</v>
      </c>
      <c r="K37" s="47">
        <v>2021</v>
      </c>
      <c r="L37" s="18"/>
      <c r="M37" s="18"/>
      <c r="N37" s="18"/>
      <c r="O37" s="18"/>
      <c r="P37" s="111"/>
      <c r="Q37" s="111"/>
      <c r="R37" s="111"/>
      <c r="S37" s="111"/>
      <c r="T37" s="111"/>
      <c r="U37" s="18"/>
      <c r="V37" s="18"/>
      <c r="W37" s="111"/>
      <c r="X37" s="111"/>
      <c r="Y37" s="111"/>
      <c r="Z37" s="111"/>
      <c r="AA37" s="111"/>
      <c r="AB37" s="18"/>
      <c r="AC37" s="18"/>
      <c r="AD37" s="111"/>
      <c r="AE37" s="111"/>
      <c r="AF37" s="111"/>
      <c r="AG37" s="111"/>
      <c r="AH37" s="18"/>
      <c r="AI37" s="18"/>
      <c r="AJ37" s="111"/>
      <c r="AK37" s="111"/>
      <c r="AL37" s="111"/>
      <c r="AM37" s="111"/>
      <c r="AN37" s="111"/>
      <c r="AO37" s="111"/>
      <c r="AQ37" s="21">
        <f>IF(C37&lt;&gt;"Estudiante",IF(NOT(ISBLANK(I37)),VLOOKUP(I37,Datosbasicos!$N$2:$P$31,3,FALSE),0),0)</f>
        <v>0</v>
      </c>
      <c r="AR37" s="21">
        <f>IF(C37&lt;&gt;"Estudiante",IF(NOT(ISBLANK(I37)),VLOOKUP(I37,Datosbasicos!$N$2:$P$31,3,FALSE),0),0)</f>
        <v>0</v>
      </c>
      <c r="AS37" s="21">
        <f t="shared" si="0"/>
        <v>0</v>
      </c>
      <c r="AT37" s="21">
        <f t="shared" si="1"/>
        <v>0</v>
      </c>
      <c r="AU37" s="21">
        <f t="shared" si="2"/>
        <v>0</v>
      </c>
      <c r="AV37" s="22">
        <f t="shared" si="3"/>
        <v>0</v>
      </c>
      <c r="AW37" s="28">
        <f t="shared" si="5"/>
        <v>0</v>
      </c>
    </row>
    <row r="38" spans="1:49" s="70" customFormat="1" ht="15.75" x14ac:dyDescent="0.25">
      <c r="A38" s="32"/>
      <c r="B38" s="13"/>
      <c r="C38" s="13"/>
      <c r="D38" s="13"/>
      <c r="E38" s="14"/>
      <c r="F38" s="15"/>
      <c r="G38" s="4" t="s">
        <v>85</v>
      </c>
      <c r="H38" s="47">
        <v>2021</v>
      </c>
      <c r="I38" s="17"/>
      <c r="J38" s="4" t="s">
        <v>85</v>
      </c>
      <c r="K38" s="47">
        <v>2021</v>
      </c>
      <c r="L38" s="18"/>
      <c r="M38" s="18"/>
      <c r="N38" s="18"/>
      <c r="O38" s="18"/>
      <c r="P38" s="111"/>
      <c r="Q38" s="111"/>
      <c r="R38" s="111"/>
      <c r="S38" s="111"/>
      <c r="T38" s="111"/>
      <c r="U38" s="18"/>
      <c r="V38" s="18"/>
      <c r="W38" s="111"/>
      <c r="X38" s="111"/>
      <c r="Y38" s="111"/>
      <c r="Z38" s="111"/>
      <c r="AA38" s="111"/>
      <c r="AB38" s="18"/>
      <c r="AC38" s="18"/>
      <c r="AD38" s="111"/>
      <c r="AE38" s="111"/>
      <c r="AF38" s="111"/>
      <c r="AG38" s="111"/>
      <c r="AH38" s="18"/>
      <c r="AI38" s="18"/>
      <c r="AJ38" s="111"/>
      <c r="AK38" s="111"/>
      <c r="AL38" s="111"/>
      <c r="AM38" s="111"/>
      <c r="AN38" s="111"/>
      <c r="AO38" s="111"/>
      <c r="AQ38" s="21">
        <f>IF(C38&lt;&gt;"Estudiante",IF(NOT(ISBLANK(I38)),VLOOKUP(I38,Datosbasicos!$N$2:$P$31,3,FALSE),0),0)</f>
        <v>0</v>
      </c>
      <c r="AR38" s="21">
        <f>IF(C38&lt;&gt;"Estudiante",IF(NOT(ISBLANK(I38)),VLOOKUP(I38,Datosbasicos!$N$2:$P$31,3,FALSE),0),0)</f>
        <v>0</v>
      </c>
      <c r="AS38" s="21">
        <f t="shared" si="0"/>
        <v>0</v>
      </c>
      <c r="AT38" s="21">
        <f t="shared" si="1"/>
        <v>0</v>
      </c>
      <c r="AU38" s="21">
        <f t="shared" si="2"/>
        <v>0</v>
      </c>
      <c r="AV38" s="22">
        <f t="shared" si="3"/>
        <v>0</v>
      </c>
      <c r="AW38" s="28">
        <f t="shared" si="5"/>
        <v>0</v>
      </c>
    </row>
    <row r="39" spans="1:49" s="70" customFormat="1" ht="15.75" x14ac:dyDescent="0.25">
      <c r="A39" s="32"/>
      <c r="B39" s="13"/>
      <c r="C39" s="13"/>
      <c r="D39" s="13"/>
      <c r="E39" s="14"/>
      <c r="F39" s="15"/>
      <c r="G39" s="4" t="s">
        <v>85</v>
      </c>
      <c r="H39" s="47">
        <v>2021</v>
      </c>
      <c r="I39" s="17"/>
      <c r="J39" s="4" t="s">
        <v>85</v>
      </c>
      <c r="K39" s="47">
        <v>2021</v>
      </c>
      <c r="L39" s="18"/>
      <c r="M39" s="18"/>
      <c r="N39" s="18"/>
      <c r="O39" s="18"/>
      <c r="P39" s="111"/>
      <c r="Q39" s="111"/>
      <c r="R39" s="111"/>
      <c r="S39" s="111"/>
      <c r="T39" s="111"/>
      <c r="U39" s="18"/>
      <c r="V39" s="18"/>
      <c r="W39" s="111"/>
      <c r="X39" s="111"/>
      <c r="Y39" s="111"/>
      <c r="Z39" s="111"/>
      <c r="AA39" s="111"/>
      <c r="AB39" s="18"/>
      <c r="AC39" s="18"/>
      <c r="AD39" s="111"/>
      <c r="AE39" s="111"/>
      <c r="AF39" s="111"/>
      <c r="AG39" s="111"/>
      <c r="AH39" s="18"/>
      <c r="AI39" s="18"/>
      <c r="AJ39" s="111"/>
      <c r="AK39" s="111"/>
      <c r="AL39" s="111"/>
      <c r="AM39" s="111"/>
      <c r="AN39" s="111"/>
      <c r="AO39" s="111"/>
      <c r="AQ39" s="21">
        <f>IF(C39&lt;&gt;"Estudiante",IF(NOT(ISBLANK(I39)),VLOOKUP(I39,Datosbasicos!$N$2:$P$31,3,FALSE),0),0)</f>
        <v>0</v>
      </c>
      <c r="AR39" s="21">
        <f>IF(C39&lt;&gt;"Estudiante",IF(NOT(ISBLANK(I39)),VLOOKUP(I39,Datosbasicos!$N$2:$P$31,3,FALSE),0),0)</f>
        <v>0</v>
      </c>
      <c r="AS39" s="21">
        <f t="shared" si="0"/>
        <v>0</v>
      </c>
      <c r="AT39" s="21">
        <f t="shared" si="1"/>
        <v>0</v>
      </c>
      <c r="AU39" s="21">
        <f t="shared" si="2"/>
        <v>0</v>
      </c>
      <c r="AV39" s="22">
        <f t="shared" si="3"/>
        <v>0</v>
      </c>
      <c r="AW39" s="28">
        <f t="shared" si="5"/>
        <v>0</v>
      </c>
    </row>
    <row r="40" spans="1:49" s="70" customFormat="1" ht="15.75" x14ac:dyDescent="0.25">
      <c r="A40" s="32"/>
      <c r="B40" s="13"/>
      <c r="C40" s="13"/>
      <c r="D40" s="13"/>
      <c r="E40" s="14"/>
      <c r="F40" s="15"/>
      <c r="G40" s="4" t="s">
        <v>85</v>
      </c>
      <c r="H40" s="47">
        <v>2021</v>
      </c>
      <c r="I40" s="17"/>
      <c r="J40" s="4" t="s">
        <v>85</v>
      </c>
      <c r="K40" s="47">
        <v>2021</v>
      </c>
      <c r="L40" s="18"/>
      <c r="M40" s="18"/>
      <c r="N40" s="18"/>
      <c r="O40" s="18"/>
      <c r="P40" s="111"/>
      <c r="Q40" s="111"/>
      <c r="R40" s="111"/>
      <c r="S40" s="111"/>
      <c r="T40" s="111"/>
      <c r="U40" s="18"/>
      <c r="V40" s="18"/>
      <c r="W40" s="111"/>
      <c r="X40" s="111"/>
      <c r="Y40" s="111"/>
      <c r="Z40" s="111"/>
      <c r="AA40" s="111"/>
      <c r="AB40" s="18"/>
      <c r="AC40" s="18"/>
      <c r="AD40" s="111"/>
      <c r="AE40" s="111"/>
      <c r="AF40" s="111"/>
      <c r="AG40" s="111"/>
      <c r="AH40" s="18"/>
      <c r="AI40" s="18"/>
      <c r="AJ40" s="111"/>
      <c r="AK40" s="111"/>
      <c r="AL40" s="111"/>
      <c r="AM40" s="111"/>
      <c r="AN40" s="111"/>
      <c r="AO40" s="111"/>
      <c r="AQ40" s="21">
        <f>IF(C40&lt;&gt;"Estudiante",IF(NOT(ISBLANK(I40)),VLOOKUP(I40,Datosbasicos!$N$2:$P$31,3,FALSE),0),0)</f>
        <v>0</v>
      </c>
      <c r="AR40" s="21">
        <f>IF(C40&lt;&gt;"Estudiante",IF(NOT(ISBLANK(I40)),VLOOKUP(I40,Datosbasicos!$N$2:$P$31,3,FALSE),0),0)</f>
        <v>0</v>
      </c>
      <c r="AS40" s="21">
        <f t="shared" si="0"/>
        <v>0</v>
      </c>
      <c r="AT40" s="21">
        <f t="shared" si="1"/>
        <v>0</v>
      </c>
      <c r="AU40" s="21">
        <f t="shared" si="2"/>
        <v>0</v>
      </c>
      <c r="AV40" s="22">
        <f t="shared" si="3"/>
        <v>0</v>
      </c>
      <c r="AW40" s="28">
        <f t="shared" si="5"/>
        <v>0</v>
      </c>
    </row>
    <row r="41" spans="1:49" ht="15" customHeight="1" x14ac:dyDescent="0.25">
      <c r="A41" s="181" t="s">
        <v>114</v>
      </c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63"/>
      <c r="AO41" s="63"/>
      <c r="AP41" s="70"/>
      <c r="AQ41" s="70"/>
      <c r="AR41" s="70"/>
      <c r="AS41" s="70"/>
      <c r="AT41" s="70"/>
      <c r="AU41" s="70"/>
      <c r="AV41" s="70"/>
      <c r="AW41" s="70"/>
    </row>
    <row r="42" spans="1:49" x14ac:dyDescent="0.25">
      <c r="A42" s="182"/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63"/>
      <c r="AO42" s="63"/>
      <c r="AP42" s="70"/>
      <c r="AQ42" s="70"/>
      <c r="AR42" s="70"/>
      <c r="AS42" s="70"/>
      <c r="AT42" s="70"/>
      <c r="AU42" s="70"/>
      <c r="AV42" s="70"/>
      <c r="AW42" s="70"/>
    </row>
    <row r="43" spans="1:49" x14ac:dyDescent="0.25">
      <c r="A43" s="182"/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63"/>
      <c r="AO43" s="63"/>
      <c r="AP43" s="70"/>
      <c r="AQ43" s="27"/>
      <c r="AR43" s="70"/>
      <c r="AS43" s="70"/>
      <c r="AT43" s="70"/>
      <c r="AU43" s="70"/>
      <c r="AV43" s="70"/>
      <c r="AW43" s="70"/>
    </row>
    <row r="44" spans="1:49" x14ac:dyDescent="0.25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63"/>
      <c r="AO44" s="63"/>
      <c r="AP44" s="70"/>
      <c r="AQ44" s="70"/>
      <c r="AR44" s="70"/>
      <c r="AS44" s="70"/>
      <c r="AT44" s="70"/>
      <c r="AU44" s="70"/>
      <c r="AV44" s="70"/>
      <c r="AW44" s="70"/>
    </row>
    <row r="45" spans="1:49" x14ac:dyDescent="0.25">
      <c r="A45" s="61" t="s">
        <v>101</v>
      </c>
      <c r="B45" s="62"/>
      <c r="C45" s="62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U45" s="8"/>
    </row>
    <row r="46" spans="1:49" x14ac:dyDescent="0.25">
      <c r="A46" s="117"/>
      <c r="B46" s="117"/>
      <c r="C46" s="11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U46" s="8"/>
    </row>
    <row r="47" spans="1:49" x14ac:dyDescent="0.25">
      <c r="A47" s="117"/>
      <c r="B47" s="117"/>
      <c r="C47" s="117"/>
      <c r="D47" s="8"/>
      <c r="E47" s="2"/>
      <c r="F47" s="2"/>
      <c r="G47" s="2"/>
      <c r="H47" s="2"/>
      <c r="I47" s="2"/>
      <c r="J47" s="2"/>
      <c r="K47" s="2"/>
      <c r="L47" s="8"/>
      <c r="M47" s="8"/>
      <c r="N47" s="8"/>
      <c r="O47" s="8"/>
      <c r="P47" s="8"/>
      <c r="Q47" s="8"/>
      <c r="R47" s="8"/>
      <c r="S47" s="8"/>
      <c r="U47" s="8"/>
    </row>
    <row r="48" spans="1:49" x14ac:dyDescent="0.25">
      <c r="A48" s="117"/>
      <c r="B48" s="117"/>
      <c r="C48" s="117"/>
      <c r="D48" s="2"/>
      <c r="E48" s="2"/>
      <c r="F48" s="2"/>
      <c r="G48" s="2"/>
      <c r="H48" s="2"/>
      <c r="I48" s="2"/>
      <c r="J48" s="2"/>
      <c r="K48" s="2"/>
      <c r="L48" s="8"/>
      <c r="M48" s="8"/>
      <c r="N48" s="8"/>
      <c r="O48" s="8"/>
      <c r="P48" s="8"/>
      <c r="Q48" s="8"/>
      <c r="R48" s="8"/>
      <c r="S48" s="8"/>
      <c r="U48" s="8"/>
    </row>
    <row r="49" spans="1:21" x14ac:dyDescent="0.25">
      <c r="A49" s="117" t="s">
        <v>102</v>
      </c>
      <c r="B49" s="117"/>
      <c r="C49" s="117"/>
      <c r="D49" s="2"/>
      <c r="E49" s="2"/>
      <c r="F49" s="2"/>
      <c r="G49" s="2"/>
      <c r="H49" s="2"/>
      <c r="I49" s="2"/>
      <c r="J49" s="2"/>
      <c r="K49" s="2"/>
      <c r="L49" s="8"/>
      <c r="M49" s="8"/>
      <c r="N49" s="8"/>
      <c r="O49" s="8"/>
      <c r="P49" s="8"/>
      <c r="Q49" s="8"/>
      <c r="R49" s="8"/>
      <c r="S49" s="8"/>
      <c r="U49" s="8"/>
    </row>
    <row r="50" spans="1:21" x14ac:dyDescent="0.25">
      <c r="A50" s="117"/>
      <c r="B50" s="117"/>
      <c r="C50" s="117"/>
      <c r="D50" s="2"/>
      <c r="E50" s="2"/>
      <c r="F50" s="2"/>
      <c r="G50" s="2"/>
      <c r="H50" s="2"/>
      <c r="I50" s="2"/>
      <c r="J50" s="2"/>
      <c r="K50" s="2"/>
      <c r="L50" s="8"/>
      <c r="M50" s="8"/>
      <c r="N50" s="8"/>
      <c r="O50" s="8"/>
      <c r="P50" s="8"/>
      <c r="Q50" s="8"/>
      <c r="R50" s="8"/>
      <c r="S50" s="8"/>
      <c r="U50" s="8"/>
    </row>
    <row r="51" spans="1:21" x14ac:dyDescent="0.25">
      <c r="A51" s="117"/>
      <c r="B51" s="117"/>
      <c r="C51" s="117"/>
      <c r="D51" s="2"/>
      <c r="E51" s="2"/>
      <c r="F51" s="2"/>
      <c r="G51" s="2"/>
      <c r="H51" s="2"/>
      <c r="I51" s="2"/>
      <c r="J51" s="2"/>
      <c r="K51" s="2"/>
      <c r="L51" s="8"/>
      <c r="M51" s="8"/>
      <c r="N51" s="8"/>
      <c r="O51" s="8"/>
      <c r="P51" s="8"/>
      <c r="Q51" s="8"/>
      <c r="R51" s="8"/>
      <c r="S51" s="8"/>
      <c r="U51" s="8"/>
    </row>
    <row r="52" spans="1:2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8"/>
      <c r="M52" s="8"/>
      <c r="N52" s="8"/>
      <c r="O52" s="8"/>
      <c r="P52" s="8"/>
      <c r="Q52" s="8"/>
      <c r="R52" s="8"/>
      <c r="S52" s="8"/>
      <c r="U52" s="8"/>
    </row>
    <row r="53" spans="1:2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8"/>
      <c r="M53" s="8"/>
      <c r="N53" s="8"/>
      <c r="O53" s="8"/>
      <c r="P53" s="8"/>
      <c r="Q53" s="8"/>
      <c r="R53" s="8"/>
      <c r="S53" s="8"/>
      <c r="U53" s="8"/>
    </row>
    <row r="54" spans="1:2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8"/>
      <c r="M54" s="8"/>
      <c r="N54" s="8"/>
      <c r="O54" s="8"/>
      <c r="P54" s="8"/>
      <c r="Q54" s="8"/>
      <c r="R54" s="8"/>
      <c r="S54" s="8"/>
      <c r="U54" s="8"/>
    </row>
    <row r="55" spans="1:2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8"/>
      <c r="M55" s="8"/>
      <c r="N55" s="8"/>
      <c r="O55" s="8"/>
      <c r="P55" s="8"/>
      <c r="Q55" s="8"/>
      <c r="R55" s="8"/>
      <c r="S55" s="8"/>
      <c r="U55" s="8"/>
    </row>
    <row r="56" spans="1:2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8"/>
      <c r="M56" s="8"/>
      <c r="N56" s="8"/>
      <c r="O56" s="8"/>
      <c r="P56" s="8"/>
      <c r="Q56" s="8"/>
      <c r="R56" s="8"/>
      <c r="S56" s="8"/>
      <c r="U56" s="8"/>
    </row>
    <row r="57" spans="1:2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8"/>
      <c r="M57" s="8"/>
      <c r="N57" s="8"/>
      <c r="O57" s="8"/>
      <c r="P57" s="8"/>
      <c r="Q57" s="8"/>
      <c r="R57" s="8"/>
      <c r="S57" s="8"/>
      <c r="U57" s="8"/>
    </row>
  </sheetData>
  <sheetProtection sheet="1" objects="1" scenarios="1"/>
  <mergeCells count="24">
    <mergeCell ref="B1:AN1"/>
    <mergeCell ref="L5:AO5"/>
    <mergeCell ref="AW6:AW7"/>
    <mergeCell ref="A41:AM43"/>
    <mergeCell ref="AV6:AV7"/>
    <mergeCell ref="F7:H7"/>
    <mergeCell ref="I7:K7"/>
    <mergeCell ref="AQ6:AQ7"/>
    <mergeCell ref="AR6:AR7"/>
    <mergeCell ref="AS6:AS7"/>
    <mergeCell ref="AT6:AT7"/>
    <mergeCell ref="AU6:AU7"/>
    <mergeCell ref="B6:B7"/>
    <mergeCell ref="C6:C7"/>
    <mergeCell ref="D6:D7"/>
    <mergeCell ref="E6:E7"/>
    <mergeCell ref="F6:K6"/>
    <mergeCell ref="A2:A4"/>
    <mergeCell ref="B2:Z2"/>
    <mergeCell ref="AA2:AP2"/>
    <mergeCell ref="B3:Z3"/>
    <mergeCell ref="AA3:AP3"/>
    <mergeCell ref="B4:Z4"/>
    <mergeCell ref="AA4:AP4"/>
  </mergeCells>
  <dataValidations count="3">
    <dataValidation type="list" allowBlank="1" showInputMessage="1" showErrorMessage="1" sqref="B8:B40">
      <formula1>programas</formula1>
    </dataValidation>
    <dataValidation type="list" allowBlank="1" showInputMessage="1" showErrorMessage="1" sqref="C8:C40">
      <formula1>acti</formula1>
    </dataValidation>
    <dataValidation type="list" allowBlank="1" showInputMessage="1" showErrorMessage="1" sqref="A8:A40">
      <formula1>hospi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Datosbasicos!$A$2:$A$4</xm:f>
          </x14:formula1>
          <xm:sqref>A8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00B050"/>
  </sheetPr>
  <dimension ref="A1:BA50"/>
  <sheetViews>
    <sheetView zoomScale="90" zoomScaleNormal="90" workbookViewId="0">
      <selection activeCell="E14" sqref="E14"/>
    </sheetView>
  </sheetViews>
  <sheetFormatPr baseColWidth="10" defaultRowHeight="15" x14ac:dyDescent="0.25"/>
  <cols>
    <col min="1" max="1" width="17.42578125" style="1" bestFit="1" customWidth="1"/>
    <col min="2" max="2" width="16" style="1" customWidth="1"/>
    <col min="3" max="3" width="12.28515625" style="1" customWidth="1"/>
    <col min="4" max="4" width="17.140625" style="1" customWidth="1"/>
    <col min="5" max="5" width="17.28515625" style="1" bestFit="1" customWidth="1"/>
    <col min="6" max="6" width="3.85546875" style="1" customWidth="1"/>
    <col min="7" max="7" width="5.85546875" style="1" customWidth="1"/>
    <col min="8" max="8" width="7" style="1" customWidth="1"/>
    <col min="9" max="9" width="4.7109375" style="1" customWidth="1"/>
    <col min="10" max="10" width="5.85546875" style="1" customWidth="1"/>
    <col min="11" max="11" width="5.5703125" style="1" customWidth="1"/>
    <col min="12" max="40" width="3.42578125" style="1" customWidth="1"/>
    <col min="41" max="41" width="3.42578125" style="141" customWidth="1"/>
    <col min="42" max="42" width="3.42578125" style="1" customWidth="1"/>
    <col min="43" max="43" width="11.7109375" style="1" hidden="1" customWidth="1"/>
    <col min="44" max="44" width="9.140625" style="1" hidden="1" customWidth="1"/>
    <col min="45" max="49" width="11.42578125" style="1" hidden="1" customWidth="1"/>
    <col min="50" max="50" width="6.7109375" style="1" hidden="1" customWidth="1"/>
    <col min="51" max="51" width="11.42578125" style="1" customWidth="1"/>
    <col min="52" max="16384" width="11.42578125" style="1"/>
  </cols>
  <sheetData>
    <row r="1" spans="1:53" ht="15.75" thickBot="1" x14ac:dyDescent="0.3">
      <c r="A1" s="2"/>
      <c r="E1" s="2"/>
      <c r="F1" s="2"/>
      <c r="G1" s="2"/>
      <c r="H1" s="2"/>
      <c r="I1" s="2"/>
      <c r="J1" s="2"/>
      <c r="K1" s="2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</row>
    <row r="2" spans="1:53" ht="18.75" customHeight="1" x14ac:dyDescent="0.25">
      <c r="A2" s="170"/>
      <c r="B2" s="172" t="s">
        <v>107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3" t="s">
        <v>113</v>
      </c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4"/>
    </row>
    <row r="3" spans="1:53" ht="18.75" customHeight="1" x14ac:dyDescent="0.25">
      <c r="A3" s="171"/>
      <c r="B3" s="175" t="s">
        <v>108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6" t="s">
        <v>109</v>
      </c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8"/>
    </row>
    <row r="4" spans="1:53" ht="18.75" customHeight="1" x14ac:dyDescent="0.25">
      <c r="A4" s="171"/>
      <c r="B4" s="175" t="s">
        <v>110</v>
      </c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9" t="s">
        <v>111</v>
      </c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80"/>
    </row>
    <row r="5" spans="1:53" ht="18.75" customHeight="1" thickBot="1" x14ac:dyDescent="0.3">
      <c r="A5" s="2"/>
      <c r="B5" s="3"/>
      <c r="C5" s="3"/>
      <c r="D5" s="3"/>
      <c r="E5" s="36"/>
      <c r="F5" s="36"/>
      <c r="G5" s="36"/>
      <c r="H5" s="36"/>
      <c r="I5" s="36"/>
      <c r="J5" s="36"/>
      <c r="K5" s="36"/>
      <c r="L5" s="197" t="s">
        <v>34</v>
      </c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7"/>
      <c r="AN5" s="197"/>
      <c r="AO5" s="197"/>
      <c r="AP5" s="197"/>
    </row>
    <row r="6" spans="1:53" ht="15" customHeight="1" thickTop="1" x14ac:dyDescent="0.25">
      <c r="A6" s="52" t="s">
        <v>21</v>
      </c>
      <c r="B6" s="194" t="s">
        <v>0</v>
      </c>
      <c r="C6" s="194" t="s">
        <v>19</v>
      </c>
      <c r="D6" s="194" t="s">
        <v>23</v>
      </c>
      <c r="E6" s="194" t="s">
        <v>10</v>
      </c>
      <c r="F6" s="193" t="s">
        <v>1</v>
      </c>
      <c r="G6" s="198"/>
      <c r="H6" s="198"/>
      <c r="I6" s="198"/>
      <c r="J6" s="198"/>
      <c r="K6" s="202"/>
      <c r="L6" s="102" t="s">
        <v>2</v>
      </c>
      <c r="M6" s="102" t="s">
        <v>3</v>
      </c>
      <c r="N6" s="102" t="s">
        <v>4</v>
      </c>
      <c r="O6" s="102" t="s">
        <v>5</v>
      </c>
      <c r="P6" s="102" t="s">
        <v>5</v>
      </c>
      <c r="Q6" s="102" t="s">
        <v>6</v>
      </c>
      <c r="R6" s="102" t="s">
        <v>7</v>
      </c>
      <c r="S6" s="102" t="s">
        <v>2</v>
      </c>
      <c r="T6" s="102" t="s">
        <v>3</v>
      </c>
      <c r="U6" s="102" t="s">
        <v>4</v>
      </c>
      <c r="V6" s="102" t="s">
        <v>5</v>
      </c>
      <c r="W6" s="102" t="s">
        <v>5</v>
      </c>
      <c r="X6" s="102" t="s">
        <v>6</v>
      </c>
      <c r="Y6" s="102" t="s">
        <v>7</v>
      </c>
      <c r="Z6" s="102" t="s">
        <v>2</v>
      </c>
      <c r="AA6" s="102" t="s">
        <v>3</v>
      </c>
      <c r="AB6" s="102" t="s">
        <v>4</v>
      </c>
      <c r="AC6" s="102" t="s">
        <v>5</v>
      </c>
      <c r="AD6" s="102" t="s">
        <v>5</v>
      </c>
      <c r="AE6" s="102" t="s">
        <v>6</v>
      </c>
      <c r="AF6" s="102" t="s">
        <v>7</v>
      </c>
      <c r="AG6" s="102" t="s">
        <v>2</v>
      </c>
      <c r="AH6" s="66" t="s">
        <v>3</v>
      </c>
      <c r="AI6" s="113" t="s">
        <v>4</v>
      </c>
      <c r="AJ6" s="113" t="s">
        <v>5</v>
      </c>
      <c r="AK6" s="113" t="s">
        <v>5</v>
      </c>
      <c r="AL6" s="113" t="s">
        <v>6</v>
      </c>
      <c r="AM6" s="113" t="s">
        <v>7</v>
      </c>
      <c r="AN6" s="153" t="s">
        <v>2</v>
      </c>
      <c r="AO6" s="153" t="s">
        <v>3</v>
      </c>
      <c r="AP6" s="113" t="s">
        <v>4</v>
      </c>
      <c r="AR6" s="189" t="s">
        <v>13</v>
      </c>
      <c r="AS6" s="189" t="s">
        <v>14</v>
      </c>
      <c r="AT6" s="189" t="s">
        <v>15</v>
      </c>
      <c r="AU6" s="189" t="s">
        <v>16</v>
      </c>
      <c r="AV6" s="189" t="s">
        <v>17</v>
      </c>
      <c r="AW6" s="183" t="s">
        <v>18</v>
      </c>
      <c r="AX6" s="184" t="s">
        <v>31</v>
      </c>
    </row>
    <row r="7" spans="1:53" x14ac:dyDescent="0.25">
      <c r="A7" s="50" t="s">
        <v>22</v>
      </c>
      <c r="B7" s="195"/>
      <c r="C7" s="195"/>
      <c r="D7" s="195"/>
      <c r="E7" s="195"/>
      <c r="F7" s="193" t="s">
        <v>8</v>
      </c>
      <c r="G7" s="198"/>
      <c r="H7" s="202"/>
      <c r="I7" s="193" t="s">
        <v>9</v>
      </c>
      <c r="J7" s="198"/>
      <c r="K7" s="202"/>
      <c r="L7" s="6">
        <v>1</v>
      </c>
      <c r="M7" s="6">
        <v>2</v>
      </c>
      <c r="N7" s="110">
        <v>3</v>
      </c>
      <c r="O7" s="110">
        <v>4</v>
      </c>
      <c r="P7" s="110">
        <v>5</v>
      </c>
      <c r="Q7" s="110">
        <v>6</v>
      </c>
      <c r="R7" s="110">
        <v>7</v>
      </c>
      <c r="S7" s="6">
        <v>8</v>
      </c>
      <c r="T7" s="6">
        <v>9</v>
      </c>
      <c r="U7" s="110">
        <v>10</v>
      </c>
      <c r="V7" s="110">
        <v>11</v>
      </c>
      <c r="W7" s="110">
        <v>12</v>
      </c>
      <c r="X7" s="110">
        <v>13</v>
      </c>
      <c r="Y7" s="110">
        <v>14</v>
      </c>
      <c r="Z7" s="6">
        <v>15</v>
      </c>
      <c r="AA7" s="6">
        <v>16</v>
      </c>
      <c r="AB7" s="6">
        <v>17</v>
      </c>
      <c r="AC7" s="110">
        <v>18</v>
      </c>
      <c r="AD7" s="110">
        <v>19</v>
      </c>
      <c r="AE7" s="110">
        <v>20</v>
      </c>
      <c r="AF7" s="110">
        <v>21</v>
      </c>
      <c r="AG7" s="6">
        <v>22</v>
      </c>
      <c r="AH7" s="6">
        <v>23</v>
      </c>
      <c r="AI7" s="110">
        <v>24</v>
      </c>
      <c r="AJ7" s="110">
        <v>25</v>
      </c>
      <c r="AK7" s="110">
        <v>26</v>
      </c>
      <c r="AL7" s="110">
        <v>27</v>
      </c>
      <c r="AM7" s="110">
        <v>28</v>
      </c>
      <c r="AN7" s="158">
        <v>29</v>
      </c>
      <c r="AO7" s="158">
        <v>30</v>
      </c>
      <c r="AP7" s="121">
        <v>31</v>
      </c>
      <c r="AR7" s="189"/>
      <c r="AS7" s="189"/>
      <c r="AT7" s="189"/>
      <c r="AU7" s="189"/>
      <c r="AV7" s="189"/>
      <c r="AW7" s="183"/>
      <c r="AX7" s="185"/>
    </row>
    <row r="8" spans="1:53" ht="15.75" x14ac:dyDescent="0.25">
      <c r="A8" s="32"/>
      <c r="B8" s="13"/>
      <c r="C8" s="13"/>
      <c r="D8" s="13"/>
      <c r="E8" s="14"/>
      <c r="F8" s="15"/>
      <c r="G8" s="4" t="s">
        <v>86</v>
      </c>
      <c r="H8" s="47">
        <v>2021</v>
      </c>
      <c r="I8" s="17"/>
      <c r="J8" s="4" t="s">
        <v>86</v>
      </c>
      <c r="K8" s="47">
        <v>2021</v>
      </c>
      <c r="L8" s="18"/>
      <c r="M8" s="18"/>
      <c r="N8" s="111"/>
      <c r="O8" s="111"/>
      <c r="P8" s="111"/>
      <c r="Q8" s="111"/>
      <c r="R8" s="111"/>
      <c r="S8" s="18"/>
      <c r="T8" s="18"/>
      <c r="U8" s="111"/>
      <c r="V8" s="111"/>
      <c r="W8" s="111"/>
      <c r="X8" s="111"/>
      <c r="Y8" s="111"/>
      <c r="Z8" s="18"/>
      <c r="AA8" s="18"/>
      <c r="AB8" s="18"/>
      <c r="AC8" s="111"/>
      <c r="AD8" s="111"/>
      <c r="AE8" s="111"/>
      <c r="AF8" s="111"/>
      <c r="AG8" s="18"/>
      <c r="AH8" s="18"/>
      <c r="AI8" s="111"/>
      <c r="AJ8" s="111"/>
      <c r="AK8" s="111"/>
      <c r="AL8" s="111"/>
      <c r="AM8" s="111"/>
      <c r="AN8" s="159"/>
      <c r="AO8" s="159"/>
      <c r="AP8" s="122"/>
      <c r="AR8" s="21">
        <f>IF(C8&lt;&gt;"Estudiante",IF(NOT(ISBLANK(I8)),VLOOKUP(I8,Datosbasicos!$Q$2:$S$32,3,FALSE),0),0)</f>
        <v>0</v>
      </c>
      <c r="AS8" s="21">
        <f>IF(C8&lt;&gt;"Estudiante",IF(NOT(ISBLANK(I8)),VLOOKUP(I8,Datosbasicos!$Q$2:$S$32,3,FALSE),0),0)</f>
        <v>0</v>
      </c>
      <c r="AT8" s="21">
        <f t="shared" ref="AT8:AT40" si="0" xml:space="preserve"> COUNTIFS(L8:AP8,"X")</f>
        <v>0</v>
      </c>
      <c r="AU8" s="21">
        <f t="shared" ref="AU8:AU40" si="1" xml:space="preserve"> COUNTIFS(L8:AP8,"X")</f>
        <v>0</v>
      </c>
      <c r="AV8" s="21">
        <f t="shared" ref="AV8:AV40" si="2">COUNTIFS(L8:N8,"X")+COUNTIFS(T8:U8,"X")+COUNTIFS(AA8:AC8,"X")+COUNTIFS(AH8:AI8,"X")+COUNTIFS(AP8:AP8,"X")</f>
        <v>0</v>
      </c>
      <c r="AW8" s="22">
        <f t="shared" ref="AW8:AW40" si="3">COUNTIFS(L8:N8,"X")+COUNTIFS(T8:U8,"X")+COUNTIFS(AA8:AC8,"X")+COUNTIFS(AH8:AI8,"X")+COUNTIFS(AP8:AP8,"X")</f>
        <v>0</v>
      </c>
      <c r="AX8" s="28">
        <f>SUM(AR8:AW8)</f>
        <v>0</v>
      </c>
    </row>
    <row r="9" spans="1:53" ht="15.75" x14ac:dyDescent="0.25">
      <c r="A9" s="32"/>
      <c r="B9" s="13"/>
      <c r="C9" s="13"/>
      <c r="D9" s="13"/>
      <c r="E9" s="16"/>
      <c r="F9" s="15"/>
      <c r="G9" s="4" t="s">
        <v>86</v>
      </c>
      <c r="H9" s="47">
        <v>2021</v>
      </c>
      <c r="I9" s="17"/>
      <c r="J9" s="4" t="s">
        <v>86</v>
      </c>
      <c r="K9" s="47">
        <v>2021</v>
      </c>
      <c r="L9" s="18"/>
      <c r="M9" s="18"/>
      <c r="N9" s="111"/>
      <c r="O9" s="111"/>
      <c r="P9" s="111"/>
      <c r="Q9" s="111"/>
      <c r="R9" s="111"/>
      <c r="S9" s="18"/>
      <c r="T9" s="18"/>
      <c r="U9" s="111"/>
      <c r="V9" s="111"/>
      <c r="W9" s="111"/>
      <c r="X9" s="111"/>
      <c r="Y9" s="111"/>
      <c r="Z9" s="18"/>
      <c r="AA9" s="18"/>
      <c r="AB9" s="18"/>
      <c r="AC9" s="111"/>
      <c r="AD9" s="111"/>
      <c r="AE9" s="111"/>
      <c r="AF9" s="111"/>
      <c r="AG9" s="18"/>
      <c r="AH9" s="18"/>
      <c r="AI9" s="111"/>
      <c r="AJ9" s="111"/>
      <c r="AK9" s="111"/>
      <c r="AL9" s="111"/>
      <c r="AM9" s="111"/>
      <c r="AN9" s="159"/>
      <c r="AO9" s="159"/>
      <c r="AP9" s="122"/>
      <c r="AR9" s="21">
        <f>IF(C9&lt;&gt;"Estudiante",IF(NOT(ISBLANK(I9)),VLOOKUP(I9,Datosbasicos!$Q$2:$S$32,3,FALSE),0),0)</f>
        <v>0</v>
      </c>
      <c r="AS9" s="21">
        <f>IF(C9&lt;&gt;"Estudiante",IF(NOT(ISBLANK(I9)),VLOOKUP(I9,Datosbasicos!$Q$2:$S$32,3,FALSE),0),0)</f>
        <v>0</v>
      </c>
      <c r="AT9" s="21">
        <f t="shared" si="0"/>
        <v>0</v>
      </c>
      <c r="AU9" s="21">
        <f t="shared" si="1"/>
        <v>0</v>
      </c>
      <c r="AV9" s="21">
        <f t="shared" si="2"/>
        <v>0</v>
      </c>
      <c r="AW9" s="22">
        <f t="shared" si="3"/>
        <v>0</v>
      </c>
      <c r="AX9" s="28">
        <f t="shared" ref="AX9:AX16" si="4">SUM(AR9:AW9)</f>
        <v>0</v>
      </c>
    </row>
    <row r="10" spans="1:53" ht="15.75" x14ac:dyDescent="0.25">
      <c r="A10" s="32"/>
      <c r="B10" s="13"/>
      <c r="C10" s="13"/>
      <c r="D10" s="13"/>
      <c r="E10" s="16"/>
      <c r="F10" s="15"/>
      <c r="G10" s="4" t="s">
        <v>86</v>
      </c>
      <c r="H10" s="47">
        <v>2021</v>
      </c>
      <c r="I10" s="17"/>
      <c r="J10" s="4" t="s">
        <v>86</v>
      </c>
      <c r="K10" s="47">
        <v>2021</v>
      </c>
      <c r="L10" s="18"/>
      <c r="M10" s="18"/>
      <c r="N10" s="111"/>
      <c r="O10" s="111"/>
      <c r="P10" s="111"/>
      <c r="Q10" s="111"/>
      <c r="R10" s="111"/>
      <c r="S10" s="18"/>
      <c r="T10" s="18"/>
      <c r="U10" s="111"/>
      <c r="V10" s="111"/>
      <c r="W10" s="111"/>
      <c r="X10" s="111"/>
      <c r="Y10" s="111"/>
      <c r="Z10" s="18"/>
      <c r="AA10" s="18"/>
      <c r="AB10" s="18"/>
      <c r="AC10" s="111"/>
      <c r="AD10" s="111"/>
      <c r="AE10" s="111"/>
      <c r="AF10" s="111"/>
      <c r="AG10" s="18"/>
      <c r="AH10" s="18"/>
      <c r="AI10" s="111"/>
      <c r="AJ10" s="111"/>
      <c r="AK10" s="111"/>
      <c r="AL10" s="111"/>
      <c r="AM10" s="111"/>
      <c r="AN10" s="159"/>
      <c r="AO10" s="159"/>
      <c r="AP10" s="122"/>
      <c r="AR10" s="21">
        <f>IF(C10&lt;&gt;"Estudiante",IF(NOT(ISBLANK(I10)),VLOOKUP(I10,Datosbasicos!$Q$2:$S$32,3,FALSE),0),0)</f>
        <v>0</v>
      </c>
      <c r="AS10" s="21">
        <f>IF(C10&lt;&gt;"Estudiante",IF(NOT(ISBLANK(I10)),VLOOKUP(I10,Datosbasicos!$Q$2:$S$32,3,FALSE),0),0)</f>
        <v>0</v>
      </c>
      <c r="AT10" s="21">
        <f t="shared" si="0"/>
        <v>0</v>
      </c>
      <c r="AU10" s="21">
        <f t="shared" si="1"/>
        <v>0</v>
      </c>
      <c r="AV10" s="21">
        <f t="shared" si="2"/>
        <v>0</v>
      </c>
      <c r="AW10" s="22">
        <f t="shared" si="3"/>
        <v>0</v>
      </c>
      <c r="AX10" s="28">
        <f t="shared" si="4"/>
        <v>0</v>
      </c>
      <c r="BA10" s="2"/>
    </row>
    <row r="11" spans="1:53" ht="15.75" x14ac:dyDescent="0.25">
      <c r="A11" s="32"/>
      <c r="B11" s="13"/>
      <c r="C11" s="13"/>
      <c r="D11" s="13"/>
      <c r="E11" s="16"/>
      <c r="F11" s="15"/>
      <c r="G11" s="4" t="s">
        <v>86</v>
      </c>
      <c r="H11" s="47">
        <v>2021</v>
      </c>
      <c r="I11" s="17"/>
      <c r="J11" s="4" t="s">
        <v>86</v>
      </c>
      <c r="K11" s="47">
        <v>2021</v>
      </c>
      <c r="L11" s="18"/>
      <c r="M11" s="18"/>
      <c r="N11" s="111"/>
      <c r="O11" s="111"/>
      <c r="P11" s="111"/>
      <c r="Q11" s="111"/>
      <c r="R11" s="111"/>
      <c r="S11" s="18"/>
      <c r="T11" s="18"/>
      <c r="U11" s="111"/>
      <c r="V11" s="111"/>
      <c r="W11" s="111"/>
      <c r="X11" s="111"/>
      <c r="Y11" s="111"/>
      <c r="Z11" s="18"/>
      <c r="AA11" s="18"/>
      <c r="AB11" s="18"/>
      <c r="AC11" s="111"/>
      <c r="AD11" s="111"/>
      <c r="AE11" s="111"/>
      <c r="AF11" s="111"/>
      <c r="AG11" s="18"/>
      <c r="AH11" s="18"/>
      <c r="AI11" s="111"/>
      <c r="AJ11" s="111"/>
      <c r="AK11" s="111"/>
      <c r="AL11" s="111"/>
      <c r="AM11" s="111"/>
      <c r="AN11" s="159"/>
      <c r="AO11" s="159"/>
      <c r="AP11" s="122"/>
      <c r="AR11" s="21">
        <f>IF(C11&lt;&gt;"Estudiante",IF(NOT(ISBLANK(I11)),VLOOKUP(I11,Datosbasicos!$Q$2:$S$32,3,FALSE),0),0)</f>
        <v>0</v>
      </c>
      <c r="AS11" s="21">
        <f>IF(C11&lt;&gt;"Estudiante",IF(NOT(ISBLANK(I11)),VLOOKUP(I11,Datosbasicos!$Q$2:$S$32,3,FALSE),0),0)</f>
        <v>0</v>
      </c>
      <c r="AT11" s="21">
        <f t="shared" si="0"/>
        <v>0</v>
      </c>
      <c r="AU11" s="21">
        <f t="shared" si="1"/>
        <v>0</v>
      </c>
      <c r="AV11" s="21">
        <f t="shared" si="2"/>
        <v>0</v>
      </c>
      <c r="AW11" s="22">
        <f t="shared" si="3"/>
        <v>0</v>
      </c>
      <c r="AX11" s="28">
        <f t="shared" si="4"/>
        <v>0</v>
      </c>
    </row>
    <row r="12" spans="1:53" ht="15.75" x14ac:dyDescent="0.25">
      <c r="A12" s="32"/>
      <c r="B12" s="13"/>
      <c r="C12" s="13"/>
      <c r="D12" s="13"/>
      <c r="E12" s="14"/>
      <c r="F12" s="15"/>
      <c r="G12" s="4" t="s">
        <v>86</v>
      </c>
      <c r="H12" s="47">
        <v>2021</v>
      </c>
      <c r="I12" s="17"/>
      <c r="J12" s="4" t="s">
        <v>86</v>
      </c>
      <c r="K12" s="47">
        <v>2021</v>
      </c>
      <c r="L12" s="18"/>
      <c r="M12" s="18"/>
      <c r="N12" s="111"/>
      <c r="O12" s="111"/>
      <c r="P12" s="111"/>
      <c r="Q12" s="111"/>
      <c r="R12" s="111"/>
      <c r="S12" s="18"/>
      <c r="T12" s="18"/>
      <c r="U12" s="111"/>
      <c r="V12" s="111"/>
      <c r="W12" s="111"/>
      <c r="X12" s="111"/>
      <c r="Y12" s="111"/>
      <c r="Z12" s="18"/>
      <c r="AA12" s="18"/>
      <c r="AB12" s="18"/>
      <c r="AC12" s="111"/>
      <c r="AD12" s="111"/>
      <c r="AE12" s="111"/>
      <c r="AF12" s="111"/>
      <c r="AG12" s="18"/>
      <c r="AH12" s="18"/>
      <c r="AI12" s="111"/>
      <c r="AJ12" s="111"/>
      <c r="AK12" s="111"/>
      <c r="AL12" s="111"/>
      <c r="AM12" s="111"/>
      <c r="AN12" s="159"/>
      <c r="AO12" s="159"/>
      <c r="AP12" s="122"/>
      <c r="AR12" s="21">
        <f>IF(C12&lt;&gt;"Estudiante",IF(NOT(ISBLANK(I12)),VLOOKUP(I12,Datosbasicos!$Q$2:$S$32,3,FALSE),0),0)</f>
        <v>0</v>
      </c>
      <c r="AS12" s="21">
        <f>IF(C12&lt;&gt;"Estudiante",IF(NOT(ISBLANK(I12)),VLOOKUP(I12,Datosbasicos!$Q$2:$S$32,3,FALSE),0),0)</f>
        <v>0</v>
      </c>
      <c r="AT12" s="21">
        <f t="shared" si="0"/>
        <v>0</v>
      </c>
      <c r="AU12" s="21">
        <f t="shared" si="1"/>
        <v>0</v>
      </c>
      <c r="AV12" s="21">
        <f t="shared" si="2"/>
        <v>0</v>
      </c>
      <c r="AW12" s="22">
        <f t="shared" si="3"/>
        <v>0</v>
      </c>
      <c r="AX12" s="28">
        <f t="shared" si="4"/>
        <v>0</v>
      </c>
    </row>
    <row r="13" spans="1:53" ht="15.75" x14ac:dyDescent="0.25">
      <c r="A13" s="32"/>
      <c r="B13" s="13"/>
      <c r="C13" s="13"/>
      <c r="D13" s="13"/>
      <c r="E13" s="16"/>
      <c r="F13" s="15"/>
      <c r="G13" s="4" t="s">
        <v>86</v>
      </c>
      <c r="H13" s="47">
        <v>2021</v>
      </c>
      <c r="I13" s="17"/>
      <c r="J13" s="4" t="s">
        <v>86</v>
      </c>
      <c r="K13" s="47">
        <v>2021</v>
      </c>
      <c r="L13" s="18"/>
      <c r="M13" s="18"/>
      <c r="N13" s="111"/>
      <c r="O13" s="111"/>
      <c r="P13" s="111"/>
      <c r="Q13" s="111"/>
      <c r="R13" s="111"/>
      <c r="S13" s="18"/>
      <c r="T13" s="18"/>
      <c r="U13" s="111"/>
      <c r="V13" s="111"/>
      <c r="W13" s="111"/>
      <c r="X13" s="111"/>
      <c r="Y13" s="111"/>
      <c r="Z13" s="18"/>
      <c r="AA13" s="18"/>
      <c r="AB13" s="18"/>
      <c r="AC13" s="111"/>
      <c r="AD13" s="111"/>
      <c r="AE13" s="111"/>
      <c r="AF13" s="111"/>
      <c r="AG13" s="18"/>
      <c r="AH13" s="18"/>
      <c r="AI13" s="111"/>
      <c r="AJ13" s="111"/>
      <c r="AK13" s="111"/>
      <c r="AL13" s="111"/>
      <c r="AM13" s="111"/>
      <c r="AN13" s="159"/>
      <c r="AO13" s="159"/>
      <c r="AP13" s="122"/>
      <c r="AR13" s="21">
        <f>IF(C13&lt;&gt;"Estudiante",IF(NOT(ISBLANK(I13)),VLOOKUP(I13,Datosbasicos!$Q$2:$S$32,3,FALSE),0),0)</f>
        <v>0</v>
      </c>
      <c r="AS13" s="21">
        <f>IF(C13&lt;&gt;"Estudiante",IF(NOT(ISBLANK(I13)),VLOOKUP(I13,Datosbasicos!$Q$2:$S$32,3,FALSE),0),0)</f>
        <v>0</v>
      </c>
      <c r="AT13" s="21">
        <f t="shared" si="0"/>
        <v>0</v>
      </c>
      <c r="AU13" s="21">
        <f t="shared" si="1"/>
        <v>0</v>
      </c>
      <c r="AV13" s="21">
        <f t="shared" si="2"/>
        <v>0</v>
      </c>
      <c r="AW13" s="22">
        <f t="shared" si="3"/>
        <v>0</v>
      </c>
      <c r="AX13" s="28">
        <f t="shared" si="4"/>
        <v>0</v>
      </c>
    </row>
    <row r="14" spans="1:53" ht="15.75" x14ac:dyDescent="0.25">
      <c r="A14" s="32"/>
      <c r="B14" s="13"/>
      <c r="C14" s="13"/>
      <c r="D14" s="13"/>
      <c r="E14" s="16"/>
      <c r="F14" s="15"/>
      <c r="G14" s="4" t="s">
        <v>86</v>
      </c>
      <c r="H14" s="47">
        <v>2021</v>
      </c>
      <c r="I14" s="17"/>
      <c r="J14" s="4" t="s">
        <v>86</v>
      </c>
      <c r="K14" s="47">
        <v>2021</v>
      </c>
      <c r="L14" s="18"/>
      <c r="M14" s="18"/>
      <c r="N14" s="111"/>
      <c r="O14" s="111"/>
      <c r="P14" s="111"/>
      <c r="Q14" s="111"/>
      <c r="R14" s="111"/>
      <c r="S14" s="18"/>
      <c r="T14" s="18"/>
      <c r="U14" s="111"/>
      <c r="V14" s="111"/>
      <c r="W14" s="111"/>
      <c r="X14" s="111"/>
      <c r="Y14" s="111"/>
      <c r="Z14" s="18"/>
      <c r="AA14" s="18"/>
      <c r="AB14" s="18"/>
      <c r="AC14" s="111"/>
      <c r="AD14" s="111"/>
      <c r="AE14" s="111"/>
      <c r="AF14" s="111"/>
      <c r="AG14" s="18"/>
      <c r="AH14" s="18"/>
      <c r="AI14" s="111"/>
      <c r="AJ14" s="111"/>
      <c r="AK14" s="111"/>
      <c r="AL14" s="111"/>
      <c r="AM14" s="111"/>
      <c r="AN14" s="159"/>
      <c r="AO14" s="159"/>
      <c r="AP14" s="122"/>
      <c r="AR14" s="21">
        <f>IF(C14&lt;&gt;"Estudiante",IF(NOT(ISBLANK(I14)),VLOOKUP(I14,Datosbasicos!$Q$2:$S$32,3,FALSE),0),0)</f>
        <v>0</v>
      </c>
      <c r="AS14" s="21">
        <f>IF(C14&lt;&gt;"Estudiante",IF(NOT(ISBLANK(I14)),VLOOKUP(I14,Datosbasicos!$Q$2:$S$32,3,FALSE),0),0)</f>
        <v>0</v>
      </c>
      <c r="AT14" s="21">
        <f t="shared" si="0"/>
        <v>0</v>
      </c>
      <c r="AU14" s="21">
        <f t="shared" si="1"/>
        <v>0</v>
      </c>
      <c r="AV14" s="21">
        <f t="shared" si="2"/>
        <v>0</v>
      </c>
      <c r="AW14" s="22">
        <f t="shared" si="3"/>
        <v>0</v>
      </c>
      <c r="AX14" s="28">
        <f t="shared" si="4"/>
        <v>0</v>
      </c>
    </row>
    <row r="15" spans="1:53" ht="15.75" x14ac:dyDescent="0.25">
      <c r="A15" s="32"/>
      <c r="B15" s="13"/>
      <c r="C15" s="13"/>
      <c r="D15" s="13"/>
      <c r="E15" s="16"/>
      <c r="F15" s="15"/>
      <c r="G15" s="4" t="s">
        <v>86</v>
      </c>
      <c r="H15" s="47">
        <v>2021</v>
      </c>
      <c r="I15" s="17"/>
      <c r="J15" s="4" t="s">
        <v>86</v>
      </c>
      <c r="K15" s="47">
        <v>2021</v>
      </c>
      <c r="L15" s="18"/>
      <c r="M15" s="18"/>
      <c r="N15" s="111"/>
      <c r="O15" s="111"/>
      <c r="P15" s="111"/>
      <c r="Q15" s="111"/>
      <c r="R15" s="111"/>
      <c r="S15" s="18"/>
      <c r="T15" s="18"/>
      <c r="U15" s="111"/>
      <c r="V15" s="111"/>
      <c r="W15" s="111"/>
      <c r="X15" s="111"/>
      <c r="Y15" s="111"/>
      <c r="Z15" s="18"/>
      <c r="AA15" s="18"/>
      <c r="AB15" s="18"/>
      <c r="AC15" s="111"/>
      <c r="AD15" s="111"/>
      <c r="AE15" s="111"/>
      <c r="AF15" s="111"/>
      <c r="AG15" s="18"/>
      <c r="AH15" s="18"/>
      <c r="AI15" s="111"/>
      <c r="AJ15" s="111"/>
      <c r="AK15" s="111"/>
      <c r="AL15" s="111"/>
      <c r="AM15" s="111"/>
      <c r="AN15" s="159"/>
      <c r="AO15" s="159"/>
      <c r="AP15" s="122"/>
      <c r="AR15" s="21">
        <f>IF(C15&lt;&gt;"Estudiante",IF(NOT(ISBLANK(I15)),VLOOKUP(I15,Datosbasicos!$Q$2:$S$32,3,FALSE),0),0)</f>
        <v>0</v>
      </c>
      <c r="AS15" s="21">
        <f>IF(C15&lt;&gt;"Estudiante",IF(NOT(ISBLANK(I15)),VLOOKUP(I15,Datosbasicos!$Q$2:$S$32,3,FALSE),0),0)</f>
        <v>0</v>
      </c>
      <c r="AT15" s="21">
        <f t="shared" si="0"/>
        <v>0</v>
      </c>
      <c r="AU15" s="21">
        <f t="shared" si="1"/>
        <v>0</v>
      </c>
      <c r="AV15" s="21">
        <f t="shared" si="2"/>
        <v>0</v>
      </c>
      <c r="AW15" s="22">
        <f t="shared" si="3"/>
        <v>0</v>
      </c>
      <c r="AX15" s="28">
        <f t="shared" si="4"/>
        <v>0</v>
      </c>
    </row>
    <row r="16" spans="1:53" ht="15.75" x14ac:dyDescent="0.25">
      <c r="A16" s="32"/>
      <c r="B16" s="13"/>
      <c r="C16" s="13"/>
      <c r="D16" s="13"/>
      <c r="E16" s="14"/>
      <c r="F16" s="15"/>
      <c r="G16" s="4" t="s">
        <v>86</v>
      </c>
      <c r="H16" s="47">
        <v>2021</v>
      </c>
      <c r="I16" s="17"/>
      <c r="J16" s="4" t="s">
        <v>86</v>
      </c>
      <c r="K16" s="47">
        <v>2021</v>
      </c>
      <c r="L16" s="18"/>
      <c r="M16" s="18"/>
      <c r="N16" s="111"/>
      <c r="O16" s="111"/>
      <c r="P16" s="111"/>
      <c r="Q16" s="111"/>
      <c r="R16" s="111"/>
      <c r="S16" s="18"/>
      <c r="T16" s="18"/>
      <c r="U16" s="111"/>
      <c r="V16" s="111"/>
      <c r="W16" s="111"/>
      <c r="X16" s="111"/>
      <c r="Y16" s="111"/>
      <c r="Z16" s="18"/>
      <c r="AA16" s="18"/>
      <c r="AB16" s="18"/>
      <c r="AC16" s="111"/>
      <c r="AD16" s="111"/>
      <c r="AE16" s="111"/>
      <c r="AF16" s="111"/>
      <c r="AG16" s="18"/>
      <c r="AH16" s="18"/>
      <c r="AI16" s="111"/>
      <c r="AJ16" s="111"/>
      <c r="AK16" s="111"/>
      <c r="AL16" s="111"/>
      <c r="AM16" s="111"/>
      <c r="AN16" s="159"/>
      <c r="AO16" s="159"/>
      <c r="AP16" s="122"/>
      <c r="AR16" s="21">
        <f>IF(C16&lt;&gt;"Estudiante",IF(NOT(ISBLANK(I16)),VLOOKUP(I16,Datosbasicos!$Q$2:$S$32,3,FALSE),0),0)</f>
        <v>0</v>
      </c>
      <c r="AS16" s="21">
        <f>IF(C16&lt;&gt;"Estudiante",IF(NOT(ISBLANK(I16)),VLOOKUP(I16,Datosbasicos!$Q$2:$S$32,3,FALSE),0),0)</f>
        <v>0</v>
      </c>
      <c r="AT16" s="21">
        <f t="shared" si="0"/>
        <v>0</v>
      </c>
      <c r="AU16" s="21">
        <f t="shared" si="1"/>
        <v>0</v>
      </c>
      <c r="AV16" s="21">
        <f t="shared" si="2"/>
        <v>0</v>
      </c>
      <c r="AW16" s="22">
        <f t="shared" si="3"/>
        <v>0</v>
      </c>
      <c r="AX16" s="28">
        <f t="shared" si="4"/>
        <v>0</v>
      </c>
    </row>
    <row r="17" spans="1:50" s="70" customFormat="1" ht="15.75" x14ac:dyDescent="0.25">
      <c r="A17" s="32"/>
      <c r="B17" s="13"/>
      <c r="C17" s="13"/>
      <c r="D17" s="13"/>
      <c r="E17" s="14"/>
      <c r="F17" s="15"/>
      <c r="G17" s="4" t="s">
        <v>86</v>
      </c>
      <c r="H17" s="47">
        <v>2021</v>
      </c>
      <c r="I17" s="17"/>
      <c r="J17" s="4" t="s">
        <v>86</v>
      </c>
      <c r="K17" s="47">
        <v>2021</v>
      </c>
      <c r="L17" s="18"/>
      <c r="M17" s="18"/>
      <c r="N17" s="111"/>
      <c r="O17" s="111"/>
      <c r="P17" s="111"/>
      <c r="Q17" s="111"/>
      <c r="R17" s="111"/>
      <c r="S17" s="18"/>
      <c r="T17" s="18"/>
      <c r="U17" s="111"/>
      <c r="V17" s="111"/>
      <c r="W17" s="111"/>
      <c r="X17" s="111"/>
      <c r="Y17" s="111"/>
      <c r="Z17" s="18"/>
      <c r="AA17" s="18"/>
      <c r="AB17" s="18"/>
      <c r="AC17" s="111"/>
      <c r="AD17" s="111"/>
      <c r="AE17" s="111"/>
      <c r="AF17" s="111"/>
      <c r="AG17" s="18"/>
      <c r="AH17" s="18"/>
      <c r="AI17" s="111"/>
      <c r="AJ17" s="111"/>
      <c r="AK17" s="111"/>
      <c r="AL17" s="111"/>
      <c r="AM17" s="111"/>
      <c r="AN17" s="159"/>
      <c r="AO17" s="159"/>
      <c r="AP17" s="122"/>
      <c r="AR17" s="21">
        <f>IF(C17&lt;&gt;"Estudiante",IF(NOT(ISBLANK(I17)),VLOOKUP(I17,Datosbasicos!$Q$2:$S$32,3,FALSE),0),0)</f>
        <v>0</v>
      </c>
      <c r="AS17" s="21">
        <f>IF(C17&lt;&gt;"Estudiante",IF(NOT(ISBLANK(I17)),VLOOKUP(I17,Datosbasicos!$Q$2:$S$32,3,FALSE),0),0)</f>
        <v>0</v>
      </c>
      <c r="AT17" s="21">
        <f t="shared" si="0"/>
        <v>0</v>
      </c>
      <c r="AU17" s="21">
        <f t="shared" si="1"/>
        <v>0</v>
      </c>
      <c r="AV17" s="21">
        <f t="shared" si="2"/>
        <v>0</v>
      </c>
      <c r="AW17" s="22">
        <f t="shared" si="3"/>
        <v>0</v>
      </c>
      <c r="AX17" s="28">
        <f t="shared" ref="AX17:AX40" si="5">SUM(AR17:AW17)</f>
        <v>0</v>
      </c>
    </row>
    <row r="18" spans="1:50" s="70" customFormat="1" ht="15.75" x14ac:dyDescent="0.25">
      <c r="A18" s="32"/>
      <c r="B18" s="13"/>
      <c r="C18" s="13"/>
      <c r="D18" s="13"/>
      <c r="E18" s="14"/>
      <c r="F18" s="15"/>
      <c r="G18" s="4" t="s">
        <v>86</v>
      </c>
      <c r="H18" s="47">
        <v>2021</v>
      </c>
      <c r="I18" s="17"/>
      <c r="J18" s="4" t="s">
        <v>86</v>
      </c>
      <c r="K18" s="47">
        <v>2021</v>
      </c>
      <c r="L18" s="18"/>
      <c r="M18" s="18"/>
      <c r="N18" s="111"/>
      <c r="O18" s="111"/>
      <c r="P18" s="111"/>
      <c r="Q18" s="111"/>
      <c r="R18" s="111"/>
      <c r="S18" s="18"/>
      <c r="T18" s="18"/>
      <c r="U18" s="111"/>
      <c r="V18" s="111"/>
      <c r="W18" s="111"/>
      <c r="X18" s="111"/>
      <c r="Y18" s="111"/>
      <c r="Z18" s="18"/>
      <c r="AA18" s="18"/>
      <c r="AB18" s="18"/>
      <c r="AC18" s="111"/>
      <c r="AD18" s="111"/>
      <c r="AE18" s="111"/>
      <c r="AF18" s="111"/>
      <c r="AG18" s="18"/>
      <c r="AH18" s="18"/>
      <c r="AI18" s="111"/>
      <c r="AJ18" s="111"/>
      <c r="AK18" s="111"/>
      <c r="AL18" s="111"/>
      <c r="AM18" s="111"/>
      <c r="AN18" s="159"/>
      <c r="AO18" s="159"/>
      <c r="AP18" s="122"/>
      <c r="AR18" s="21">
        <f>IF(C18&lt;&gt;"Estudiante",IF(NOT(ISBLANK(I18)),VLOOKUP(I18,Datosbasicos!$Q$2:$S$32,3,FALSE),0),0)</f>
        <v>0</v>
      </c>
      <c r="AS18" s="21">
        <f>IF(C18&lt;&gt;"Estudiante",IF(NOT(ISBLANK(I18)),VLOOKUP(I18,Datosbasicos!$Q$2:$S$32,3,FALSE),0),0)</f>
        <v>0</v>
      </c>
      <c r="AT18" s="21">
        <f t="shared" si="0"/>
        <v>0</v>
      </c>
      <c r="AU18" s="21">
        <f t="shared" si="1"/>
        <v>0</v>
      </c>
      <c r="AV18" s="21">
        <f t="shared" si="2"/>
        <v>0</v>
      </c>
      <c r="AW18" s="22">
        <f t="shared" si="3"/>
        <v>0</v>
      </c>
      <c r="AX18" s="28">
        <f t="shared" si="5"/>
        <v>0</v>
      </c>
    </row>
    <row r="19" spans="1:50" s="70" customFormat="1" ht="15.75" x14ac:dyDescent="0.25">
      <c r="A19" s="32"/>
      <c r="B19" s="13"/>
      <c r="C19" s="13"/>
      <c r="D19" s="13"/>
      <c r="E19" s="14"/>
      <c r="F19" s="15"/>
      <c r="G19" s="4" t="s">
        <v>86</v>
      </c>
      <c r="H19" s="47">
        <v>2021</v>
      </c>
      <c r="I19" s="17"/>
      <c r="J19" s="4" t="s">
        <v>86</v>
      </c>
      <c r="K19" s="47">
        <v>2021</v>
      </c>
      <c r="L19" s="18"/>
      <c r="M19" s="18"/>
      <c r="N19" s="111"/>
      <c r="O19" s="111"/>
      <c r="P19" s="111"/>
      <c r="Q19" s="111"/>
      <c r="R19" s="111"/>
      <c r="S19" s="18"/>
      <c r="T19" s="18"/>
      <c r="U19" s="111"/>
      <c r="V19" s="111"/>
      <c r="W19" s="111"/>
      <c r="X19" s="111"/>
      <c r="Y19" s="111"/>
      <c r="Z19" s="18"/>
      <c r="AA19" s="18"/>
      <c r="AB19" s="18"/>
      <c r="AC19" s="111"/>
      <c r="AD19" s="111"/>
      <c r="AE19" s="111"/>
      <c r="AF19" s="111"/>
      <c r="AG19" s="18"/>
      <c r="AH19" s="18"/>
      <c r="AI19" s="111"/>
      <c r="AJ19" s="111"/>
      <c r="AK19" s="111"/>
      <c r="AL19" s="111"/>
      <c r="AM19" s="111"/>
      <c r="AN19" s="159"/>
      <c r="AO19" s="159"/>
      <c r="AP19" s="122"/>
      <c r="AR19" s="21">
        <f>IF(C19&lt;&gt;"Estudiante",IF(NOT(ISBLANK(I19)),VLOOKUP(I19,Datosbasicos!$Q$2:$S$32,3,FALSE),0),0)</f>
        <v>0</v>
      </c>
      <c r="AS19" s="21">
        <f>IF(C19&lt;&gt;"Estudiante",IF(NOT(ISBLANK(I19)),VLOOKUP(I19,Datosbasicos!$Q$2:$S$32,3,FALSE),0),0)</f>
        <v>0</v>
      </c>
      <c r="AT19" s="21">
        <f t="shared" si="0"/>
        <v>0</v>
      </c>
      <c r="AU19" s="21">
        <f t="shared" si="1"/>
        <v>0</v>
      </c>
      <c r="AV19" s="21">
        <f t="shared" si="2"/>
        <v>0</v>
      </c>
      <c r="AW19" s="22">
        <f t="shared" si="3"/>
        <v>0</v>
      </c>
      <c r="AX19" s="28">
        <f t="shared" si="5"/>
        <v>0</v>
      </c>
    </row>
    <row r="20" spans="1:50" s="70" customFormat="1" ht="15.75" x14ac:dyDescent="0.25">
      <c r="A20" s="32"/>
      <c r="B20" s="13"/>
      <c r="C20" s="13"/>
      <c r="D20" s="13"/>
      <c r="E20" s="14"/>
      <c r="F20" s="15"/>
      <c r="G20" s="4" t="s">
        <v>86</v>
      </c>
      <c r="H20" s="47">
        <v>2021</v>
      </c>
      <c r="I20" s="17"/>
      <c r="J20" s="4" t="s">
        <v>86</v>
      </c>
      <c r="K20" s="47">
        <v>2021</v>
      </c>
      <c r="L20" s="18"/>
      <c r="M20" s="18"/>
      <c r="N20" s="111"/>
      <c r="O20" s="111"/>
      <c r="P20" s="111"/>
      <c r="Q20" s="111"/>
      <c r="R20" s="111"/>
      <c r="S20" s="18"/>
      <c r="T20" s="18"/>
      <c r="U20" s="111"/>
      <c r="V20" s="111"/>
      <c r="W20" s="111"/>
      <c r="X20" s="111"/>
      <c r="Y20" s="111"/>
      <c r="Z20" s="18"/>
      <c r="AA20" s="18"/>
      <c r="AB20" s="18"/>
      <c r="AC20" s="111"/>
      <c r="AD20" s="111"/>
      <c r="AE20" s="111"/>
      <c r="AF20" s="111"/>
      <c r="AG20" s="18"/>
      <c r="AH20" s="18"/>
      <c r="AI20" s="111"/>
      <c r="AJ20" s="111"/>
      <c r="AK20" s="111"/>
      <c r="AL20" s="111"/>
      <c r="AM20" s="111"/>
      <c r="AN20" s="159"/>
      <c r="AO20" s="159"/>
      <c r="AP20" s="122"/>
      <c r="AR20" s="21">
        <f>IF(C20&lt;&gt;"Estudiante",IF(NOT(ISBLANK(I20)),VLOOKUP(I20,Datosbasicos!$Q$2:$S$32,3,FALSE),0),0)</f>
        <v>0</v>
      </c>
      <c r="AS20" s="21">
        <f>IF(C20&lt;&gt;"Estudiante",IF(NOT(ISBLANK(I20)),VLOOKUP(I20,Datosbasicos!$Q$2:$S$32,3,FALSE),0),0)</f>
        <v>0</v>
      </c>
      <c r="AT20" s="21">
        <f t="shared" si="0"/>
        <v>0</v>
      </c>
      <c r="AU20" s="21">
        <f t="shared" si="1"/>
        <v>0</v>
      </c>
      <c r="AV20" s="21">
        <f t="shared" si="2"/>
        <v>0</v>
      </c>
      <c r="AW20" s="22">
        <f t="shared" si="3"/>
        <v>0</v>
      </c>
      <c r="AX20" s="28">
        <f t="shared" si="5"/>
        <v>0</v>
      </c>
    </row>
    <row r="21" spans="1:50" s="70" customFormat="1" ht="15.75" x14ac:dyDescent="0.25">
      <c r="A21" s="32"/>
      <c r="B21" s="13"/>
      <c r="C21" s="13"/>
      <c r="D21" s="13"/>
      <c r="E21" s="14"/>
      <c r="F21" s="15"/>
      <c r="G21" s="4" t="s">
        <v>86</v>
      </c>
      <c r="H21" s="47">
        <v>2021</v>
      </c>
      <c r="I21" s="17"/>
      <c r="J21" s="4" t="s">
        <v>86</v>
      </c>
      <c r="K21" s="47">
        <v>2021</v>
      </c>
      <c r="L21" s="18"/>
      <c r="M21" s="18"/>
      <c r="N21" s="111"/>
      <c r="O21" s="111"/>
      <c r="P21" s="111"/>
      <c r="Q21" s="111"/>
      <c r="R21" s="111"/>
      <c r="S21" s="18"/>
      <c r="T21" s="18"/>
      <c r="U21" s="111"/>
      <c r="V21" s="111"/>
      <c r="W21" s="111"/>
      <c r="X21" s="111"/>
      <c r="Y21" s="111"/>
      <c r="Z21" s="18"/>
      <c r="AA21" s="18"/>
      <c r="AB21" s="18"/>
      <c r="AC21" s="111"/>
      <c r="AD21" s="111"/>
      <c r="AE21" s="111"/>
      <c r="AF21" s="111"/>
      <c r="AG21" s="18"/>
      <c r="AH21" s="18"/>
      <c r="AI21" s="111"/>
      <c r="AJ21" s="111"/>
      <c r="AK21" s="111"/>
      <c r="AL21" s="111"/>
      <c r="AM21" s="111"/>
      <c r="AN21" s="159"/>
      <c r="AO21" s="159"/>
      <c r="AP21" s="122"/>
      <c r="AR21" s="21">
        <f>IF(C21&lt;&gt;"Estudiante",IF(NOT(ISBLANK(I21)),VLOOKUP(I21,Datosbasicos!$Q$2:$S$32,3,FALSE),0),0)</f>
        <v>0</v>
      </c>
      <c r="AS21" s="21">
        <f>IF(C21&lt;&gt;"Estudiante",IF(NOT(ISBLANK(I21)),VLOOKUP(I21,Datosbasicos!$Q$2:$S$32,3,FALSE),0),0)</f>
        <v>0</v>
      </c>
      <c r="AT21" s="21">
        <f t="shared" si="0"/>
        <v>0</v>
      </c>
      <c r="AU21" s="21">
        <f t="shared" si="1"/>
        <v>0</v>
      </c>
      <c r="AV21" s="21">
        <f t="shared" si="2"/>
        <v>0</v>
      </c>
      <c r="AW21" s="22">
        <f t="shared" si="3"/>
        <v>0</v>
      </c>
      <c r="AX21" s="28">
        <f t="shared" si="5"/>
        <v>0</v>
      </c>
    </row>
    <row r="22" spans="1:50" s="70" customFormat="1" ht="15.75" x14ac:dyDescent="0.25">
      <c r="A22" s="32"/>
      <c r="B22" s="13"/>
      <c r="C22" s="13"/>
      <c r="D22" s="13"/>
      <c r="E22" s="14"/>
      <c r="F22" s="15"/>
      <c r="G22" s="4" t="s">
        <v>86</v>
      </c>
      <c r="H22" s="47">
        <v>2021</v>
      </c>
      <c r="I22" s="17"/>
      <c r="J22" s="4" t="s">
        <v>86</v>
      </c>
      <c r="K22" s="47">
        <v>2021</v>
      </c>
      <c r="L22" s="18"/>
      <c r="M22" s="18"/>
      <c r="N22" s="111"/>
      <c r="O22" s="111"/>
      <c r="P22" s="111"/>
      <c r="Q22" s="111"/>
      <c r="R22" s="111"/>
      <c r="S22" s="18"/>
      <c r="T22" s="18"/>
      <c r="U22" s="111"/>
      <c r="V22" s="111"/>
      <c r="W22" s="111"/>
      <c r="X22" s="111"/>
      <c r="Y22" s="111"/>
      <c r="Z22" s="18"/>
      <c r="AA22" s="18"/>
      <c r="AB22" s="18"/>
      <c r="AC22" s="111"/>
      <c r="AD22" s="111"/>
      <c r="AE22" s="111"/>
      <c r="AF22" s="111"/>
      <c r="AG22" s="18"/>
      <c r="AH22" s="18"/>
      <c r="AI22" s="111"/>
      <c r="AJ22" s="111"/>
      <c r="AK22" s="111"/>
      <c r="AL22" s="111"/>
      <c r="AM22" s="111"/>
      <c r="AN22" s="159"/>
      <c r="AO22" s="159"/>
      <c r="AP22" s="122"/>
      <c r="AR22" s="21">
        <f>IF(C22&lt;&gt;"Estudiante",IF(NOT(ISBLANK(I22)),VLOOKUP(I22,Datosbasicos!$Q$2:$S$32,3,FALSE),0),0)</f>
        <v>0</v>
      </c>
      <c r="AS22" s="21">
        <f>IF(C22&lt;&gt;"Estudiante",IF(NOT(ISBLANK(I22)),VLOOKUP(I22,Datosbasicos!$Q$2:$S$32,3,FALSE),0),0)</f>
        <v>0</v>
      </c>
      <c r="AT22" s="21">
        <f t="shared" si="0"/>
        <v>0</v>
      </c>
      <c r="AU22" s="21">
        <f t="shared" si="1"/>
        <v>0</v>
      </c>
      <c r="AV22" s="21">
        <f t="shared" si="2"/>
        <v>0</v>
      </c>
      <c r="AW22" s="22">
        <f t="shared" si="3"/>
        <v>0</v>
      </c>
      <c r="AX22" s="28">
        <f t="shared" si="5"/>
        <v>0</v>
      </c>
    </row>
    <row r="23" spans="1:50" s="70" customFormat="1" ht="15.75" x14ac:dyDescent="0.25">
      <c r="A23" s="32"/>
      <c r="B23" s="13"/>
      <c r="C23" s="13"/>
      <c r="D23" s="13"/>
      <c r="E23" s="14"/>
      <c r="F23" s="15"/>
      <c r="G23" s="4" t="s">
        <v>86</v>
      </c>
      <c r="H23" s="47">
        <v>2021</v>
      </c>
      <c r="I23" s="17"/>
      <c r="J23" s="4" t="s">
        <v>86</v>
      </c>
      <c r="K23" s="47">
        <v>2021</v>
      </c>
      <c r="L23" s="18"/>
      <c r="M23" s="18"/>
      <c r="N23" s="111"/>
      <c r="O23" s="111"/>
      <c r="P23" s="111"/>
      <c r="Q23" s="111"/>
      <c r="R23" s="111"/>
      <c r="S23" s="18"/>
      <c r="T23" s="18"/>
      <c r="U23" s="111"/>
      <c r="V23" s="111"/>
      <c r="W23" s="111"/>
      <c r="X23" s="111"/>
      <c r="Y23" s="111"/>
      <c r="Z23" s="18"/>
      <c r="AA23" s="18"/>
      <c r="AB23" s="18"/>
      <c r="AC23" s="111"/>
      <c r="AD23" s="111"/>
      <c r="AE23" s="111"/>
      <c r="AF23" s="111"/>
      <c r="AG23" s="18"/>
      <c r="AH23" s="18"/>
      <c r="AI23" s="111"/>
      <c r="AJ23" s="111"/>
      <c r="AK23" s="111"/>
      <c r="AL23" s="111"/>
      <c r="AM23" s="111"/>
      <c r="AN23" s="159"/>
      <c r="AO23" s="159"/>
      <c r="AP23" s="122"/>
      <c r="AR23" s="21">
        <f>IF(C23&lt;&gt;"Estudiante",IF(NOT(ISBLANK(I23)),VLOOKUP(I23,Datosbasicos!$Q$2:$S$32,3,FALSE),0),0)</f>
        <v>0</v>
      </c>
      <c r="AS23" s="21">
        <f>IF(C23&lt;&gt;"Estudiante",IF(NOT(ISBLANK(I23)),VLOOKUP(I23,Datosbasicos!$Q$2:$S$32,3,FALSE),0),0)</f>
        <v>0</v>
      </c>
      <c r="AT23" s="21">
        <f t="shared" si="0"/>
        <v>0</v>
      </c>
      <c r="AU23" s="21">
        <f t="shared" si="1"/>
        <v>0</v>
      </c>
      <c r="AV23" s="21">
        <f t="shared" si="2"/>
        <v>0</v>
      </c>
      <c r="AW23" s="22">
        <f t="shared" si="3"/>
        <v>0</v>
      </c>
      <c r="AX23" s="28">
        <f t="shared" si="5"/>
        <v>0</v>
      </c>
    </row>
    <row r="24" spans="1:50" s="70" customFormat="1" ht="15.75" x14ac:dyDescent="0.25">
      <c r="A24" s="32"/>
      <c r="B24" s="13"/>
      <c r="C24" s="13"/>
      <c r="D24" s="13"/>
      <c r="E24" s="14"/>
      <c r="F24" s="15"/>
      <c r="G24" s="4" t="s">
        <v>86</v>
      </c>
      <c r="H24" s="47">
        <v>2021</v>
      </c>
      <c r="I24" s="17"/>
      <c r="J24" s="4" t="s">
        <v>86</v>
      </c>
      <c r="K24" s="47">
        <v>2021</v>
      </c>
      <c r="L24" s="18"/>
      <c r="M24" s="18"/>
      <c r="N24" s="111"/>
      <c r="O24" s="111"/>
      <c r="P24" s="111"/>
      <c r="Q24" s="111"/>
      <c r="R24" s="111"/>
      <c r="S24" s="18"/>
      <c r="T24" s="18"/>
      <c r="U24" s="111"/>
      <c r="V24" s="111"/>
      <c r="W24" s="111"/>
      <c r="X24" s="111"/>
      <c r="Y24" s="111"/>
      <c r="Z24" s="18"/>
      <c r="AA24" s="18"/>
      <c r="AB24" s="18"/>
      <c r="AC24" s="111"/>
      <c r="AD24" s="111"/>
      <c r="AE24" s="111"/>
      <c r="AF24" s="111"/>
      <c r="AG24" s="18"/>
      <c r="AH24" s="18"/>
      <c r="AI24" s="111"/>
      <c r="AJ24" s="111"/>
      <c r="AK24" s="111"/>
      <c r="AL24" s="111"/>
      <c r="AM24" s="111"/>
      <c r="AN24" s="159"/>
      <c r="AO24" s="159"/>
      <c r="AP24" s="122"/>
      <c r="AR24" s="21">
        <f>IF(C24&lt;&gt;"Estudiante",IF(NOT(ISBLANK(I24)),VLOOKUP(I24,Datosbasicos!$Q$2:$S$32,3,FALSE),0),0)</f>
        <v>0</v>
      </c>
      <c r="AS24" s="21">
        <f>IF(C24&lt;&gt;"Estudiante",IF(NOT(ISBLANK(I24)),VLOOKUP(I24,Datosbasicos!$Q$2:$S$32,3,FALSE),0),0)</f>
        <v>0</v>
      </c>
      <c r="AT24" s="21">
        <f t="shared" si="0"/>
        <v>0</v>
      </c>
      <c r="AU24" s="21">
        <f t="shared" si="1"/>
        <v>0</v>
      </c>
      <c r="AV24" s="21">
        <f t="shared" si="2"/>
        <v>0</v>
      </c>
      <c r="AW24" s="22">
        <f t="shared" si="3"/>
        <v>0</v>
      </c>
      <c r="AX24" s="28">
        <f t="shared" si="5"/>
        <v>0</v>
      </c>
    </row>
    <row r="25" spans="1:50" s="144" customFormat="1" ht="15.75" x14ac:dyDescent="0.25">
      <c r="A25" s="32"/>
      <c r="B25" s="13"/>
      <c r="C25" s="13"/>
      <c r="D25" s="13"/>
      <c r="E25" s="14"/>
      <c r="F25" s="15"/>
      <c r="G25" s="4" t="s">
        <v>86</v>
      </c>
      <c r="H25" s="47">
        <v>2021</v>
      </c>
      <c r="I25" s="17"/>
      <c r="J25" s="4" t="s">
        <v>86</v>
      </c>
      <c r="K25" s="47">
        <v>2021</v>
      </c>
      <c r="L25" s="18"/>
      <c r="M25" s="18"/>
      <c r="N25" s="111"/>
      <c r="O25" s="111"/>
      <c r="P25" s="111"/>
      <c r="Q25" s="111"/>
      <c r="R25" s="111"/>
      <c r="S25" s="18"/>
      <c r="T25" s="18"/>
      <c r="U25" s="111"/>
      <c r="V25" s="111"/>
      <c r="W25" s="111"/>
      <c r="X25" s="111"/>
      <c r="Y25" s="111"/>
      <c r="Z25" s="18"/>
      <c r="AA25" s="18"/>
      <c r="AB25" s="18"/>
      <c r="AC25" s="111"/>
      <c r="AD25" s="111"/>
      <c r="AE25" s="111"/>
      <c r="AF25" s="111"/>
      <c r="AG25" s="18"/>
      <c r="AH25" s="18"/>
      <c r="AI25" s="111"/>
      <c r="AJ25" s="111"/>
      <c r="AK25" s="111"/>
      <c r="AL25" s="111"/>
      <c r="AM25" s="111"/>
      <c r="AN25" s="159"/>
      <c r="AO25" s="159"/>
      <c r="AP25" s="122"/>
      <c r="AR25" s="21"/>
      <c r="AS25" s="21"/>
      <c r="AT25" s="21"/>
      <c r="AU25" s="21"/>
      <c r="AV25" s="21"/>
      <c r="AW25" s="22"/>
      <c r="AX25" s="28"/>
    </row>
    <row r="26" spans="1:50" s="144" customFormat="1" ht="15.75" x14ac:dyDescent="0.25">
      <c r="A26" s="32"/>
      <c r="B26" s="13"/>
      <c r="C26" s="13"/>
      <c r="D26" s="13"/>
      <c r="E26" s="14"/>
      <c r="F26" s="15"/>
      <c r="G26" s="4" t="s">
        <v>86</v>
      </c>
      <c r="H26" s="47">
        <v>2021</v>
      </c>
      <c r="I26" s="17"/>
      <c r="J26" s="4" t="s">
        <v>86</v>
      </c>
      <c r="K26" s="47">
        <v>2021</v>
      </c>
      <c r="L26" s="18"/>
      <c r="M26" s="18"/>
      <c r="N26" s="111"/>
      <c r="O26" s="111"/>
      <c r="P26" s="111"/>
      <c r="Q26" s="111"/>
      <c r="R26" s="111"/>
      <c r="S26" s="18"/>
      <c r="T26" s="18"/>
      <c r="U26" s="111"/>
      <c r="V26" s="111"/>
      <c r="W26" s="111"/>
      <c r="X26" s="111"/>
      <c r="Y26" s="111"/>
      <c r="Z26" s="18"/>
      <c r="AA26" s="18"/>
      <c r="AB26" s="18"/>
      <c r="AC26" s="111"/>
      <c r="AD26" s="111"/>
      <c r="AE26" s="111"/>
      <c r="AF26" s="111"/>
      <c r="AG26" s="18"/>
      <c r="AH26" s="18"/>
      <c r="AI26" s="111"/>
      <c r="AJ26" s="111"/>
      <c r="AK26" s="111"/>
      <c r="AL26" s="111"/>
      <c r="AM26" s="111"/>
      <c r="AN26" s="159"/>
      <c r="AO26" s="159"/>
      <c r="AP26" s="122"/>
      <c r="AR26" s="21"/>
      <c r="AS26" s="21"/>
      <c r="AT26" s="21"/>
      <c r="AU26" s="21"/>
      <c r="AV26" s="21"/>
      <c r="AW26" s="22"/>
      <c r="AX26" s="28"/>
    </row>
    <row r="27" spans="1:50" s="144" customFormat="1" ht="15.75" x14ac:dyDescent="0.25">
      <c r="A27" s="32"/>
      <c r="B27" s="13"/>
      <c r="C27" s="13"/>
      <c r="D27" s="13"/>
      <c r="E27" s="14"/>
      <c r="F27" s="15"/>
      <c r="G27" s="4" t="s">
        <v>86</v>
      </c>
      <c r="H27" s="47">
        <v>2021</v>
      </c>
      <c r="I27" s="17"/>
      <c r="J27" s="4" t="s">
        <v>86</v>
      </c>
      <c r="K27" s="47">
        <v>2021</v>
      </c>
      <c r="L27" s="18"/>
      <c r="M27" s="18"/>
      <c r="N27" s="111"/>
      <c r="O27" s="111"/>
      <c r="P27" s="111"/>
      <c r="Q27" s="111"/>
      <c r="R27" s="111"/>
      <c r="S27" s="18"/>
      <c r="T27" s="18"/>
      <c r="U27" s="111"/>
      <c r="V27" s="111"/>
      <c r="W27" s="111"/>
      <c r="X27" s="111"/>
      <c r="Y27" s="111"/>
      <c r="Z27" s="18"/>
      <c r="AA27" s="18"/>
      <c r="AB27" s="18"/>
      <c r="AC27" s="111"/>
      <c r="AD27" s="111"/>
      <c r="AE27" s="111"/>
      <c r="AF27" s="111"/>
      <c r="AG27" s="18"/>
      <c r="AH27" s="18"/>
      <c r="AI27" s="111"/>
      <c r="AJ27" s="111"/>
      <c r="AK27" s="111"/>
      <c r="AL27" s="111"/>
      <c r="AM27" s="111"/>
      <c r="AN27" s="159"/>
      <c r="AO27" s="159"/>
      <c r="AP27" s="122"/>
      <c r="AR27" s="21"/>
      <c r="AS27" s="21"/>
      <c r="AT27" s="21"/>
      <c r="AU27" s="21"/>
      <c r="AV27" s="21"/>
      <c r="AW27" s="22"/>
      <c r="AX27" s="28"/>
    </row>
    <row r="28" spans="1:50" s="144" customFormat="1" ht="15.75" x14ac:dyDescent="0.25">
      <c r="A28" s="32"/>
      <c r="B28" s="13"/>
      <c r="C28" s="13"/>
      <c r="D28" s="13"/>
      <c r="E28" s="14"/>
      <c r="F28" s="15"/>
      <c r="G28" s="4" t="s">
        <v>86</v>
      </c>
      <c r="H28" s="47">
        <v>2021</v>
      </c>
      <c r="I28" s="17"/>
      <c r="J28" s="4" t="s">
        <v>86</v>
      </c>
      <c r="K28" s="47">
        <v>2021</v>
      </c>
      <c r="L28" s="18"/>
      <c r="M28" s="18"/>
      <c r="N28" s="111"/>
      <c r="O28" s="111"/>
      <c r="P28" s="111"/>
      <c r="Q28" s="111"/>
      <c r="R28" s="111"/>
      <c r="S28" s="18"/>
      <c r="T28" s="18"/>
      <c r="U28" s="111"/>
      <c r="V28" s="111"/>
      <c r="W28" s="111"/>
      <c r="X28" s="111"/>
      <c r="Y28" s="111"/>
      <c r="Z28" s="18"/>
      <c r="AA28" s="18"/>
      <c r="AB28" s="18"/>
      <c r="AC28" s="111"/>
      <c r="AD28" s="111"/>
      <c r="AE28" s="111"/>
      <c r="AF28" s="111"/>
      <c r="AG28" s="18"/>
      <c r="AH28" s="18"/>
      <c r="AI28" s="111"/>
      <c r="AJ28" s="111"/>
      <c r="AK28" s="111"/>
      <c r="AL28" s="111"/>
      <c r="AM28" s="111"/>
      <c r="AN28" s="159"/>
      <c r="AO28" s="159"/>
      <c r="AP28" s="122"/>
      <c r="AR28" s="21"/>
      <c r="AS28" s="21"/>
      <c r="AT28" s="21"/>
      <c r="AU28" s="21"/>
      <c r="AV28" s="21"/>
      <c r="AW28" s="22"/>
      <c r="AX28" s="28"/>
    </row>
    <row r="29" spans="1:50" s="144" customFormat="1" ht="15.75" x14ac:dyDescent="0.25">
      <c r="A29" s="32"/>
      <c r="B29" s="13"/>
      <c r="C29" s="13"/>
      <c r="D29" s="13"/>
      <c r="E29" s="14"/>
      <c r="F29" s="15"/>
      <c r="G29" s="4" t="s">
        <v>86</v>
      </c>
      <c r="H29" s="47">
        <v>2021</v>
      </c>
      <c r="I29" s="17"/>
      <c r="J29" s="4" t="s">
        <v>86</v>
      </c>
      <c r="K29" s="47">
        <v>2021</v>
      </c>
      <c r="L29" s="18"/>
      <c r="M29" s="18"/>
      <c r="N29" s="111"/>
      <c r="O29" s="111"/>
      <c r="P29" s="111"/>
      <c r="Q29" s="111"/>
      <c r="R29" s="111"/>
      <c r="S29" s="18"/>
      <c r="T29" s="18"/>
      <c r="U29" s="111"/>
      <c r="V29" s="111"/>
      <c r="W29" s="111"/>
      <c r="X29" s="111"/>
      <c r="Y29" s="111"/>
      <c r="Z29" s="18"/>
      <c r="AA29" s="18"/>
      <c r="AB29" s="18"/>
      <c r="AC29" s="111"/>
      <c r="AD29" s="111"/>
      <c r="AE29" s="111"/>
      <c r="AF29" s="111"/>
      <c r="AG29" s="18"/>
      <c r="AH29" s="18"/>
      <c r="AI29" s="111"/>
      <c r="AJ29" s="111"/>
      <c r="AK29" s="111"/>
      <c r="AL29" s="111"/>
      <c r="AM29" s="111"/>
      <c r="AN29" s="159"/>
      <c r="AO29" s="159"/>
      <c r="AP29" s="122"/>
      <c r="AR29" s="21"/>
      <c r="AS29" s="21"/>
      <c r="AT29" s="21"/>
      <c r="AU29" s="21"/>
      <c r="AV29" s="21"/>
      <c r="AW29" s="22"/>
      <c r="AX29" s="28"/>
    </row>
    <row r="30" spans="1:50" s="144" customFormat="1" ht="15.75" x14ac:dyDescent="0.25">
      <c r="A30" s="32"/>
      <c r="B30" s="13"/>
      <c r="C30" s="13"/>
      <c r="D30" s="13"/>
      <c r="E30" s="14"/>
      <c r="F30" s="15"/>
      <c r="G30" s="4" t="s">
        <v>86</v>
      </c>
      <c r="H30" s="47">
        <v>2021</v>
      </c>
      <c r="I30" s="17"/>
      <c r="J30" s="4" t="s">
        <v>86</v>
      </c>
      <c r="K30" s="47">
        <v>2021</v>
      </c>
      <c r="L30" s="18"/>
      <c r="M30" s="18"/>
      <c r="N30" s="111"/>
      <c r="O30" s="111"/>
      <c r="P30" s="111"/>
      <c r="Q30" s="111"/>
      <c r="R30" s="111"/>
      <c r="S30" s="18"/>
      <c r="T30" s="18"/>
      <c r="U30" s="111"/>
      <c r="V30" s="111"/>
      <c r="W30" s="111"/>
      <c r="X30" s="111"/>
      <c r="Y30" s="111"/>
      <c r="Z30" s="18"/>
      <c r="AA30" s="18"/>
      <c r="AB30" s="18"/>
      <c r="AC30" s="111"/>
      <c r="AD30" s="111"/>
      <c r="AE30" s="111"/>
      <c r="AF30" s="111"/>
      <c r="AG30" s="18"/>
      <c r="AH30" s="18"/>
      <c r="AI30" s="111"/>
      <c r="AJ30" s="111"/>
      <c r="AK30" s="111"/>
      <c r="AL30" s="111"/>
      <c r="AM30" s="111"/>
      <c r="AN30" s="159"/>
      <c r="AO30" s="159"/>
      <c r="AP30" s="122"/>
      <c r="AR30" s="21"/>
      <c r="AS30" s="21"/>
      <c r="AT30" s="21"/>
      <c r="AU30" s="21"/>
      <c r="AV30" s="21"/>
      <c r="AW30" s="22"/>
      <c r="AX30" s="28"/>
    </row>
    <row r="31" spans="1:50" s="144" customFormat="1" ht="15.75" x14ac:dyDescent="0.25">
      <c r="A31" s="32"/>
      <c r="B31" s="13"/>
      <c r="C31" s="13"/>
      <c r="D31" s="13"/>
      <c r="E31" s="14"/>
      <c r="F31" s="15"/>
      <c r="G31" s="4" t="s">
        <v>86</v>
      </c>
      <c r="H31" s="47">
        <v>2021</v>
      </c>
      <c r="I31" s="17"/>
      <c r="J31" s="4" t="s">
        <v>86</v>
      </c>
      <c r="K31" s="47">
        <v>2021</v>
      </c>
      <c r="L31" s="18"/>
      <c r="M31" s="18"/>
      <c r="N31" s="111"/>
      <c r="O31" s="111"/>
      <c r="P31" s="111"/>
      <c r="Q31" s="111"/>
      <c r="R31" s="111"/>
      <c r="S31" s="18"/>
      <c r="T31" s="18"/>
      <c r="U31" s="111"/>
      <c r="V31" s="111"/>
      <c r="W31" s="111"/>
      <c r="X31" s="111"/>
      <c r="Y31" s="111"/>
      <c r="Z31" s="18"/>
      <c r="AA31" s="18"/>
      <c r="AB31" s="18"/>
      <c r="AC31" s="111"/>
      <c r="AD31" s="111"/>
      <c r="AE31" s="111"/>
      <c r="AF31" s="111"/>
      <c r="AG31" s="18"/>
      <c r="AH31" s="18"/>
      <c r="AI31" s="111"/>
      <c r="AJ31" s="111"/>
      <c r="AK31" s="111"/>
      <c r="AL31" s="111"/>
      <c r="AM31" s="111"/>
      <c r="AN31" s="159"/>
      <c r="AO31" s="159"/>
      <c r="AP31" s="122"/>
      <c r="AR31" s="21"/>
      <c r="AS31" s="21"/>
      <c r="AT31" s="21"/>
      <c r="AU31" s="21"/>
      <c r="AV31" s="21"/>
      <c r="AW31" s="22"/>
      <c r="AX31" s="28"/>
    </row>
    <row r="32" spans="1:50" s="144" customFormat="1" ht="15.75" x14ac:dyDescent="0.25">
      <c r="A32" s="32"/>
      <c r="B32" s="13"/>
      <c r="C32" s="13"/>
      <c r="D32" s="13"/>
      <c r="E32" s="14"/>
      <c r="F32" s="15"/>
      <c r="G32" s="4" t="s">
        <v>86</v>
      </c>
      <c r="H32" s="47">
        <v>2021</v>
      </c>
      <c r="I32" s="17"/>
      <c r="J32" s="4" t="s">
        <v>86</v>
      </c>
      <c r="K32" s="47">
        <v>2021</v>
      </c>
      <c r="L32" s="18"/>
      <c r="M32" s="18"/>
      <c r="N32" s="111"/>
      <c r="O32" s="111"/>
      <c r="P32" s="111"/>
      <c r="Q32" s="111"/>
      <c r="R32" s="111"/>
      <c r="S32" s="18"/>
      <c r="T32" s="18"/>
      <c r="U32" s="111"/>
      <c r="V32" s="111"/>
      <c r="W32" s="111"/>
      <c r="X32" s="111"/>
      <c r="Y32" s="111"/>
      <c r="Z32" s="18"/>
      <c r="AA32" s="18"/>
      <c r="AB32" s="18"/>
      <c r="AC32" s="111"/>
      <c r="AD32" s="111"/>
      <c r="AE32" s="111"/>
      <c r="AF32" s="111"/>
      <c r="AG32" s="18"/>
      <c r="AH32" s="18"/>
      <c r="AI32" s="111"/>
      <c r="AJ32" s="111"/>
      <c r="AK32" s="111"/>
      <c r="AL32" s="111"/>
      <c r="AM32" s="111"/>
      <c r="AN32" s="159"/>
      <c r="AO32" s="159"/>
      <c r="AP32" s="122"/>
      <c r="AR32" s="21"/>
      <c r="AS32" s="21"/>
      <c r="AT32" s="21"/>
      <c r="AU32" s="21"/>
      <c r="AV32" s="21"/>
      <c r="AW32" s="22"/>
      <c r="AX32" s="28"/>
    </row>
    <row r="33" spans="1:50" s="144" customFormat="1" ht="15.75" x14ac:dyDescent="0.25">
      <c r="A33" s="32"/>
      <c r="B33" s="13"/>
      <c r="C33" s="13"/>
      <c r="D33" s="13"/>
      <c r="E33" s="14"/>
      <c r="F33" s="15"/>
      <c r="G33" s="4" t="s">
        <v>86</v>
      </c>
      <c r="H33" s="47">
        <v>2021</v>
      </c>
      <c r="I33" s="17"/>
      <c r="J33" s="4" t="s">
        <v>86</v>
      </c>
      <c r="K33" s="47">
        <v>2021</v>
      </c>
      <c r="L33" s="18"/>
      <c r="M33" s="18"/>
      <c r="N33" s="111"/>
      <c r="O33" s="111"/>
      <c r="P33" s="111"/>
      <c r="Q33" s="111"/>
      <c r="R33" s="111"/>
      <c r="S33" s="18"/>
      <c r="T33" s="18"/>
      <c r="U33" s="111"/>
      <c r="V33" s="111"/>
      <c r="W33" s="111"/>
      <c r="X33" s="111"/>
      <c r="Y33" s="111"/>
      <c r="Z33" s="18"/>
      <c r="AA33" s="18"/>
      <c r="AB33" s="18"/>
      <c r="AC33" s="111"/>
      <c r="AD33" s="111"/>
      <c r="AE33" s="111"/>
      <c r="AF33" s="111"/>
      <c r="AG33" s="18"/>
      <c r="AH33" s="18"/>
      <c r="AI33" s="111"/>
      <c r="AJ33" s="111"/>
      <c r="AK33" s="111"/>
      <c r="AL33" s="111"/>
      <c r="AM33" s="111"/>
      <c r="AN33" s="159"/>
      <c r="AO33" s="159"/>
      <c r="AP33" s="122"/>
      <c r="AR33" s="21"/>
      <c r="AS33" s="21"/>
      <c r="AT33" s="21"/>
      <c r="AU33" s="21"/>
      <c r="AV33" s="21"/>
      <c r="AW33" s="22"/>
      <c r="AX33" s="28"/>
    </row>
    <row r="34" spans="1:50" s="144" customFormat="1" ht="15.75" x14ac:dyDescent="0.25">
      <c r="A34" s="32"/>
      <c r="B34" s="13"/>
      <c r="C34" s="13"/>
      <c r="D34" s="13"/>
      <c r="E34" s="14"/>
      <c r="F34" s="15"/>
      <c r="G34" s="4" t="s">
        <v>86</v>
      </c>
      <c r="H34" s="47">
        <v>2021</v>
      </c>
      <c r="I34" s="17"/>
      <c r="J34" s="4" t="s">
        <v>86</v>
      </c>
      <c r="K34" s="47">
        <v>2021</v>
      </c>
      <c r="L34" s="18"/>
      <c r="M34" s="18"/>
      <c r="N34" s="111"/>
      <c r="O34" s="111"/>
      <c r="P34" s="111"/>
      <c r="Q34" s="111"/>
      <c r="R34" s="111"/>
      <c r="S34" s="18"/>
      <c r="T34" s="18"/>
      <c r="U34" s="111"/>
      <c r="V34" s="111"/>
      <c r="W34" s="111"/>
      <c r="X34" s="111"/>
      <c r="Y34" s="111"/>
      <c r="Z34" s="18"/>
      <c r="AA34" s="18"/>
      <c r="AB34" s="18"/>
      <c r="AC34" s="111"/>
      <c r="AD34" s="111"/>
      <c r="AE34" s="111"/>
      <c r="AF34" s="111"/>
      <c r="AG34" s="18"/>
      <c r="AH34" s="18"/>
      <c r="AI34" s="111"/>
      <c r="AJ34" s="111"/>
      <c r="AK34" s="111"/>
      <c r="AL34" s="111"/>
      <c r="AM34" s="111"/>
      <c r="AN34" s="159"/>
      <c r="AO34" s="159"/>
      <c r="AP34" s="122"/>
      <c r="AR34" s="21"/>
      <c r="AS34" s="21"/>
      <c r="AT34" s="21"/>
      <c r="AU34" s="21"/>
      <c r="AV34" s="21"/>
      <c r="AW34" s="22"/>
      <c r="AX34" s="28"/>
    </row>
    <row r="35" spans="1:50" s="144" customFormat="1" ht="15.75" x14ac:dyDescent="0.25">
      <c r="A35" s="32"/>
      <c r="B35" s="13"/>
      <c r="C35" s="13"/>
      <c r="D35" s="13"/>
      <c r="E35" s="14"/>
      <c r="F35" s="15"/>
      <c r="G35" s="4" t="s">
        <v>86</v>
      </c>
      <c r="H35" s="47">
        <v>2021</v>
      </c>
      <c r="I35" s="17"/>
      <c r="J35" s="4" t="s">
        <v>86</v>
      </c>
      <c r="K35" s="47">
        <v>2021</v>
      </c>
      <c r="L35" s="18"/>
      <c r="M35" s="18"/>
      <c r="N35" s="111"/>
      <c r="O35" s="111"/>
      <c r="P35" s="111"/>
      <c r="Q35" s="111"/>
      <c r="R35" s="111"/>
      <c r="S35" s="18"/>
      <c r="T35" s="18"/>
      <c r="U35" s="111"/>
      <c r="V35" s="111"/>
      <c r="W35" s="111"/>
      <c r="X35" s="111"/>
      <c r="Y35" s="111"/>
      <c r="Z35" s="18"/>
      <c r="AA35" s="18"/>
      <c r="AB35" s="18"/>
      <c r="AC35" s="111"/>
      <c r="AD35" s="111"/>
      <c r="AE35" s="111"/>
      <c r="AF35" s="111"/>
      <c r="AG35" s="18"/>
      <c r="AH35" s="18"/>
      <c r="AI35" s="111"/>
      <c r="AJ35" s="111"/>
      <c r="AK35" s="111"/>
      <c r="AL35" s="111"/>
      <c r="AM35" s="111"/>
      <c r="AN35" s="159"/>
      <c r="AO35" s="159"/>
      <c r="AP35" s="122"/>
      <c r="AR35" s="21"/>
      <c r="AS35" s="21"/>
      <c r="AT35" s="21"/>
      <c r="AU35" s="21"/>
      <c r="AV35" s="21"/>
      <c r="AW35" s="22"/>
      <c r="AX35" s="28"/>
    </row>
    <row r="36" spans="1:50" s="144" customFormat="1" ht="15.75" x14ac:dyDescent="0.25">
      <c r="A36" s="32"/>
      <c r="B36" s="13"/>
      <c r="C36" s="13"/>
      <c r="D36" s="13"/>
      <c r="E36" s="14"/>
      <c r="F36" s="15"/>
      <c r="G36" s="4" t="s">
        <v>86</v>
      </c>
      <c r="H36" s="47">
        <v>2021</v>
      </c>
      <c r="I36" s="17"/>
      <c r="J36" s="4" t="s">
        <v>86</v>
      </c>
      <c r="K36" s="47">
        <v>2021</v>
      </c>
      <c r="L36" s="18"/>
      <c r="M36" s="18"/>
      <c r="N36" s="111"/>
      <c r="O36" s="111"/>
      <c r="P36" s="111"/>
      <c r="Q36" s="111"/>
      <c r="R36" s="111"/>
      <c r="S36" s="18"/>
      <c r="T36" s="18"/>
      <c r="U36" s="111"/>
      <c r="V36" s="111"/>
      <c r="W36" s="111"/>
      <c r="X36" s="111"/>
      <c r="Y36" s="111"/>
      <c r="Z36" s="18"/>
      <c r="AA36" s="18"/>
      <c r="AB36" s="18"/>
      <c r="AC36" s="111"/>
      <c r="AD36" s="111"/>
      <c r="AE36" s="111"/>
      <c r="AF36" s="111"/>
      <c r="AG36" s="18"/>
      <c r="AH36" s="18"/>
      <c r="AI36" s="111"/>
      <c r="AJ36" s="111"/>
      <c r="AK36" s="111"/>
      <c r="AL36" s="111"/>
      <c r="AM36" s="111"/>
      <c r="AN36" s="159"/>
      <c r="AO36" s="159"/>
      <c r="AP36" s="122"/>
      <c r="AR36" s="21"/>
      <c r="AS36" s="21"/>
      <c r="AT36" s="21"/>
      <c r="AU36" s="21"/>
      <c r="AV36" s="21"/>
      <c r="AW36" s="22"/>
      <c r="AX36" s="28"/>
    </row>
    <row r="37" spans="1:50" s="144" customFormat="1" ht="15.75" x14ac:dyDescent="0.25">
      <c r="A37" s="32"/>
      <c r="B37" s="13"/>
      <c r="C37" s="13"/>
      <c r="D37" s="13"/>
      <c r="E37" s="14"/>
      <c r="F37" s="15"/>
      <c r="G37" s="4" t="s">
        <v>86</v>
      </c>
      <c r="H37" s="47">
        <v>2021</v>
      </c>
      <c r="I37" s="17"/>
      <c r="J37" s="4" t="s">
        <v>86</v>
      </c>
      <c r="K37" s="47">
        <v>2021</v>
      </c>
      <c r="L37" s="18"/>
      <c r="M37" s="18"/>
      <c r="N37" s="111"/>
      <c r="O37" s="111"/>
      <c r="P37" s="111"/>
      <c r="Q37" s="111"/>
      <c r="R37" s="111"/>
      <c r="S37" s="18"/>
      <c r="T37" s="18"/>
      <c r="U37" s="111"/>
      <c r="V37" s="111"/>
      <c r="W37" s="111"/>
      <c r="X37" s="111"/>
      <c r="Y37" s="111"/>
      <c r="Z37" s="18"/>
      <c r="AA37" s="18"/>
      <c r="AB37" s="18"/>
      <c r="AC37" s="111"/>
      <c r="AD37" s="111"/>
      <c r="AE37" s="111"/>
      <c r="AF37" s="111"/>
      <c r="AG37" s="18"/>
      <c r="AH37" s="18"/>
      <c r="AI37" s="111"/>
      <c r="AJ37" s="111"/>
      <c r="AK37" s="111"/>
      <c r="AL37" s="111"/>
      <c r="AM37" s="111"/>
      <c r="AN37" s="159"/>
      <c r="AO37" s="159"/>
      <c r="AP37" s="122"/>
      <c r="AR37" s="21"/>
      <c r="AS37" s="21"/>
      <c r="AT37" s="21"/>
      <c r="AU37" s="21"/>
      <c r="AV37" s="21"/>
      <c r="AW37" s="22"/>
      <c r="AX37" s="28"/>
    </row>
    <row r="38" spans="1:50" s="70" customFormat="1" ht="15.75" x14ac:dyDescent="0.25">
      <c r="A38" s="32"/>
      <c r="B38" s="13"/>
      <c r="C38" s="13"/>
      <c r="D38" s="13"/>
      <c r="E38" s="14"/>
      <c r="F38" s="15"/>
      <c r="G38" s="4" t="s">
        <v>86</v>
      </c>
      <c r="H38" s="47">
        <v>2021</v>
      </c>
      <c r="I38" s="17"/>
      <c r="J38" s="4" t="s">
        <v>86</v>
      </c>
      <c r="K38" s="47">
        <v>2021</v>
      </c>
      <c r="L38" s="18"/>
      <c r="M38" s="18"/>
      <c r="N38" s="111"/>
      <c r="O38" s="111"/>
      <c r="P38" s="111"/>
      <c r="Q38" s="111"/>
      <c r="R38" s="111"/>
      <c r="S38" s="18"/>
      <c r="T38" s="18"/>
      <c r="U38" s="111"/>
      <c r="V38" s="111"/>
      <c r="W38" s="111"/>
      <c r="X38" s="111"/>
      <c r="Y38" s="111"/>
      <c r="Z38" s="18"/>
      <c r="AA38" s="18"/>
      <c r="AB38" s="18"/>
      <c r="AC38" s="111"/>
      <c r="AD38" s="111"/>
      <c r="AE38" s="111"/>
      <c r="AF38" s="111"/>
      <c r="AG38" s="18"/>
      <c r="AH38" s="18"/>
      <c r="AI38" s="111"/>
      <c r="AJ38" s="111"/>
      <c r="AK38" s="111"/>
      <c r="AL38" s="111"/>
      <c r="AM38" s="111"/>
      <c r="AN38" s="159"/>
      <c r="AO38" s="159"/>
      <c r="AP38" s="122"/>
      <c r="AR38" s="21">
        <f>IF(C38&lt;&gt;"Estudiante",IF(NOT(ISBLANK(I38)),VLOOKUP(I38,Datosbasicos!$Q$2:$S$32,3,FALSE),0),0)</f>
        <v>0</v>
      </c>
      <c r="AS38" s="21">
        <f>IF(C38&lt;&gt;"Estudiante",IF(NOT(ISBLANK(I38)),VLOOKUP(I38,Datosbasicos!$Q$2:$S$32,3,FALSE),0),0)</f>
        <v>0</v>
      </c>
      <c r="AT38" s="21">
        <f t="shared" si="0"/>
        <v>0</v>
      </c>
      <c r="AU38" s="21">
        <f t="shared" si="1"/>
        <v>0</v>
      </c>
      <c r="AV38" s="21">
        <f t="shared" si="2"/>
        <v>0</v>
      </c>
      <c r="AW38" s="22">
        <f t="shared" si="3"/>
        <v>0</v>
      </c>
      <c r="AX38" s="28">
        <f t="shared" si="5"/>
        <v>0</v>
      </c>
    </row>
    <row r="39" spans="1:50" s="106" customFormat="1" ht="15.75" x14ac:dyDescent="0.25">
      <c r="A39" s="32"/>
      <c r="B39" s="13"/>
      <c r="C39" s="13"/>
      <c r="D39" s="13"/>
      <c r="E39" s="14"/>
      <c r="F39" s="15"/>
      <c r="G39" s="4" t="s">
        <v>86</v>
      </c>
      <c r="H39" s="47">
        <v>2021</v>
      </c>
      <c r="I39" s="17"/>
      <c r="J39" s="4" t="s">
        <v>86</v>
      </c>
      <c r="K39" s="47">
        <v>2021</v>
      </c>
      <c r="L39" s="18"/>
      <c r="M39" s="18"/>
      <c r="N39" s="111"/>
      <c r="O39" s="111"/>
      <c r="P39" s="111"/>
      <c r="Q39" s="111"/>
      <c r="R39" s="111"/>
      <c r="S39" s="18"/>
      <c r="T39" s="18"/>
      <c r="U39" s="111"/>
      <c r="V39" s="111"/>
      <c r="W39" s="111"/>
      <c r="X39" s="111"/>
      <c r="Y39" s="111"/>
      <c r="Z39" s="18"/>
      <c r="AA39" s="18"/>
      <c r="AB39" s="18"/>
      <c r="AC39" s="111"/>
      <c r="AD39" s="111"/>
      <c r="AE39" s="111"/>
      <c r="AF39" s="111"/>
      <c r="AG39" s="18"/>
      <c r="AH39" s="18"/>
      <c r="AI39" s="111"/>
      <c r="AJ39" s="111"/>
      <c r="AK39" s="111"/>
      <c r="AL39" s="111"/>
      <c r="AM39" s="111"/>
      <c r="AN39" s="159"/>
      <c r="AO39" s="159"/>
      <c r="AP39" s="122"/>
      <c r="AR39" s="21">
        <f>IF(C39&lt;&gt;"Estudiante",IF(NOT(ISBLANK(I39)),VLOOKUP(I39,Datosbasicos!$Q$2:$S$32,3,FALSE),0),0)</f>
        <v>0</v>
      </c>
      <c r="AS39" s="21">
        <f>IF(C39&lt;&gt;"Estudiante",IF(NOT(ISBLANK(I39)),VLOOKUP(I39,Datosbasicos!$Q$2:$S$32,3,FALSE),0),0)</f>
        <v>0</v>
      </c>
      <c r="AT39" s="21">
        <f t="shared" si="0"/>
        <v>0</v>
      </c>
      <c r="AU39" s="21">
        <f t="shared" si="1"/>
        <v>0</v>
      </c>
      <c r="AV39" s="21">
        <f t="shared" si="2"/>
        <v>0</v>
      </c>
      <c r="AW39" s="22">
        <f t="shared" si="3"/>
        <v>0</v>
      </c>
      <c r="AX39" s="28">
        <f t="shared" si="5"/>
        <v>0</v>
      </c>
    </row>
    <row r="40" spans="1:50" s="106" customFormat="1" ht="16.5" thickBot="1" x14ac:dyDescent="0.3">
      <c r="A40" s="32"/>
      <c r="B40" s="13"/>
      <c r="C40" s="13"/>
      <c r="D40" s="13"/>
      <c r="E40" s="14"/>
      <c r="F40" s="15"/>
      <c r="G40" s="4" t="s">
        <v>86</v>
      </c>
      <c r="H40" s="47">
        <v>2021</v>
      </c>
      <c r="I40" s="17"/>
      <c r="J40" s="4" t="s">
        <v>86</v>
      </c>
      <c r="K40" s="47">
        <v>2021</v>
      </c>
      <c r="L40" s="18"/>
      <c r="M40" s="18"/>
      <c r="N40" s="111"/>
      <c r="O40" s="111"/>
      <c r="P40" s="111"/>
      <c r="Q40" s="111"/>
      <c r="R40" s="111"/>
      <c r="S40" s="18"/>
      <c r="T40" s="18"/>
      <c r="U40" s="111"/>
      <c r="V40" s="111"/>
      <c r="W40" s="111"/>
      <c r="X40" s="111"/>
      <c r="Y40" s="111"/>
      <c r="Z40" s="18"/>
      <c r="AA40" s="18"/>
      <c r="AB40" s="18"/>
      <c r="AC40" s="111"/>
      <c r="AD40" s="111"/>
      <c r="AE40" s="111"/>
      <c r="AF40" s="111"/>
      <c r="AG40" s="18"/>
      <c r="AH40" s="18"/>
      <c r="AI40" s="111"/>
      <c r="AJ40" s="111"/>
      <c r="AK40" s="111"/>
      <c r="AL40" s="111"/>
      <c r="AM40" s="111"/>
      <c r="AN40" s="159"/>
      <c r="AO40" s="159"/>
      <c r="AP40" s="122"/>
      <c r="AR40" s="21">
        <f>IF(C40&lt;&gt;"Estudiante",IF(NOT(ISBLANK(I40)),VLOOKUP(I40,Datosbasicos!$Q$2:$S$32,3,FALSE),0),0)</f>
        <v>0</v>
      </c>
      <c r="AS40" s="21">
        <f>IF(C40&lt;&gt;"Estudiante",IF(NOT(ISBLANK(I40)),VLOOKUP(I40,Datosbasicos!$Q$2:$S$32,3,FALSE),0),0)</f>
        <v>0</v>
      </c>
      <c r="AT40" s="21">
        <f t="shared" si="0"/>
        <v>0</v>
      </c>
      <c r="AU40" s="21">
        <f t="shared" si="1"/>
        <v>0</v>
      </c>
      <c r="AV40" s="21">
        <f t="shared" si="2"/>
        <v>0</v>
      </c>
      <c r="AW40" s="22">
        <f t="shared" si="3"/>
        <v>0</v>
      </c>
      <c r="AX40" s="28">
        <f t="shared" si="5"/>
        <v>0</v>
      </c>
    </row>
    <row r="41" spans="1:50" ht="17.25" thickTop="1" thickBot="1" x14ac:dyDescent="0.3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R41" s="23">
        <f t="shared" ref="AR41:AX41" si="6">SUM(AR8:AR40)</f>
        <v>0</v>
      </c>
      <c r="AS41" s="24">
        <f t="shared" si="6"/>
        <v>0</v>
      </c>
      <c r="AT41" s="24">
        <f t="shared" si="6"/>
        <v>0</v>
      </c>
      <c r="AU41" s="24">
        <f t="shared" si="6"/>
        <v>0</v>
      </c>
      <c r="AV41" s="24">
        <f t="shared" si="6"/>
        <v>0</v>
      </c>
      <c r="AW41" s="30">
        <f t="shared" si="6"/>
        <v>0</v>
      </c>
      <c r="AX41" s="29">
        <f t="shared" si="6"/>
        <v>0</v>
      </c>
    </row>
    <row r="42" spans="1:50" ht="15" customHeight="1" thickTop="1" x14ac:dyDescent="0.25">
      <c r="A42" s="181" t="s">
        <v>114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</row>
    <row r="43" spans="1:50" x14ac:dyDescent="0.25">
      <c r="A43" s="182"/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</row>
    <row r="44" spans="1:50" x14ac:dyDescent="0.25">
      <c r="A44" s="182"/>
      <c r="B44" s="182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</row>
    <row r="45" spans="1:50" s="117" customFormat="1" x14ac:dyDescent="0.25">
      <c r="AO45" s="141"/>
    </row>
    <row r="46" spans="1:50" x14ac:dyDescent="0.25">
      <c r="A46" s="61" t="s">
        <v>101</v>
      </c>
      <c r="B46" s="62"/>
      <c r="C46" s="62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</row>
    <row r="47" spans="1:50" x14ac:dyDescent="0.25">
      <c r="L47" s="7"/>
      <c r="M47" s="7"/>
      <c r="N47" s="7"/>
      <c r="O47" s="7"/>
      <c r="P47" s="7"/>
      <c r="Q47" s="7"/>
      <c r="R47" s="7"/>
      <c r="S47" s="7"/>
      <c r="T47" s="8"/>
      <c r="U47" s="7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50" x14ac:dyDescent="0.25"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x14ac:dyDescent="0.25"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x14ac:dyDescent="0.25">
      <c r="A50" s="1" t="s">
        <v>102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</sheetData>
  <sheetProtection sheet="1" objects="1" scenarios="1"/>
  <mergeCells count="25">
    <mergeCell ref="L1:AP1"/>
    <mergeCell ref="L5:AM5"/>
    <mergeCell ref="AN5:AP5"/>
    <mergeCell ref="B6:B7"/>
    <mergeCell ref="C6:C7"/>
    <mergeCell ref="D6:D7"/>
    <mergeCell ref="E6:E7"/>
    <mergeCell ref="F6:K6"/>
    <mergeCell ref="I7:K7"/>
    <mergeCell ref="F7:H7"/>
    <mergeCell ref="A42:AM44"/>
    <mergeCell ref="AX6:AX7"/>
    <mergeCell ref="AR6:AR7"/>
    <mergeCell ref="AS6:AS7"/>
    <mergeCell ref="AT6:AT7"/>
    <mergeCell ref="AU6:AU7"/>
    <mergeCell ref="AV6:AV7"/>
    <mergeCell ref="AW6:AW7"/>
    <mergeCell ref="A2:A4"/>
    <mergeCell ref="B2:Z2"/>
    <mergeCell ref="AA2:AP2"/>
    <mergeCell ref="B3:Z3"/>
    <mergeCell ref="AA3:AP3"/>
    <mergeCell ref="B4:Z4"/>
    <mergeCell ref="AA4:AP4"/>
  </mergeCells>
  <dataValidations count="3">
    <dataValidation type="list" allowBlank="1" showInputMessage="1" showErrorMessage="1" sqref="B8:B40">
      <formula1>programas</formula1>
    </dataValidation>
    <dataValidation type="list" allowBlank="1" showInputMessage="1" showErrorMessage="1" sqref="C8:C40">
      <formula1>acti</formula1>
    </dataValidation>
    <dataValidation type="list" allowBlank="1" showInputMessage="1" showErrorMessage="1" sqref="A8:A40">
      <formula1>hospi</formula1>
    </dataValidation>
  </dataValidations>
  <pageMargins left="0.7" right="0.7" top="0.75" bottom="0.75" header="0.3" footer="0.3"/>
  <pageSetup scale="39" orientation="portrait" horizontalDpi="1200" verticalDpi="1200" r:id="rId1"/>
  <ignoredErrors>
    <ignoredError sqref="AT8:AU8" formulaRange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Datosbasicos!$A$2:$A$3</xm:f>
          </x14:formula1>
          <xm:sqref>A8:A40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50"/>
  </sheetPr>
  <dimension ref="A1:AW50"/>
  <sheetViews>
    <sheetView zoomScale="90" zoomScaleNormal="90" workbookViewId="0">
      <selection activeCell="E13" sqref="E13"/>
    </sheetView>
  </sheetViews>
  <sheetFormatPr baseColWidth="10" defaultRowHeight="15" x14ac:dyDescent="0.25"/>
  <cols>
    <col min="1" max="1" width="17.42578125" style="1" bestFit="1" customWidth="1"/>
    <col min="2" max="2" width="13.140625" style="1" customWidth="1"/>
    <col min="3" max="3" width="12.28515625" style="1" customWidth="1"/>
    <col min="4" max="4" width="19.5703125" style="1" customWidth="1"/>
    <col min="5" max="5" width="17.28515625" style="1" bestFit="1" customWidth="1"/>
    <col min="6" max="6" width="3.85546875" style="1" customWidth="1"/>
    <col min="7" max="7" width="5.85546875" style="1" customWidth="1"/>
    <col min="8" max="8" width="7" style="1" customWidth="1"/>
    <col min="9" max="9" width="4.7109375" style="1" customWidth="1"/>
    <col min="10" max="10" width="5.85546875" style="1" customWidth="1"/>
    <col min="11" max="11" width="6.7109375" style="1" customWidth="1"/>
    <col min="12" max="19" width="2.7109375" style="7" customWidth="1"/>
    <col min="20" max="20" width="2.7109375" style="8" customWidth="1"/>
    <col min="21" max="21" width="2.7109375" style="7" customWidth="1"/>
    <col min="22" max="38" width="2.7109375" style="8" customWidth="1"/>
    <col min="39" max="39" width="3" style="8" bestFit="1" customWidth="1"/>
    <col min="40" max="41" width="3" style="8" customWidth="1"/>
    <col min="42" max="42" width="11.42578125" style="1" hidden="1" customWidth="1"/>
    <col min="43" max="43" width="9.140625" style="1" hidden="1" customWidth="1"/>
    <col min="44" max="44" width="8.7109375" style="1" hidden="1" customWidth="1"/>
    <col min="45" max="45" width="6.5703125" style="1" hidden="1" customWidth="1"/>
    <col min="46" max="46" width="8.7109375" style="1" hidden="1" customWidth="1"/>
    <col min="47" max="49" width="11.42578125" style="1" hidden="1" customWidth="1"/>
    <col min="50" max="50" width="11.42578125" style="1" customWidth="1"/>
    <col min="51" max="16384" width="11.42578125" style="1"/>
  </cols>
  <sheetData>
    <row r="1" spans="1:49" ht="15.75" thickBot="1" x14ac:dyDescent="0.3">
      <c r="A1" s="2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35"/>
      <c r="AO1" s="35"/>
    </row>
    <row r="2" spans="1:49" ht="18.75" customHeight="1" x14ac:dyDescent="0.25">
      <c r="A2" s="170"/>
      <c r="B2" s="172" t="s">
        <v>107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3" t="s">
        <v>113</v>
      </c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4"/>
    </row>
    <row r="3" spans="1:49" ht="18.75" customHeight="1" x14ac:dyDescent="0.25">
      <c r="A3" s="171"/>
      <c r="B3" s="175" t="s">
        <v>108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6" t="s">
        <v>109</v>
      </c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8"/>
    </row>
    <row r="4" spans="1:49" ht="18.75" customHeight="1" thickBot="1" x14ac:dyDescent="0.3">
      <c r="A4" s="203"/>
      <c r="B4" s="204" t="s">
        <v>110</v>
      </c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5" t="s">
        <v>111</v>
      </c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6"/>
    </row>
    <row r="5" spans="1:49" ht="15" customHeight="1" thickBot="1" x14ac:dyDescent="0.3">
      <c r="A5" s="2"/>
      <c r="B5" s="3"/>
      <c r="C5" s="3"/>
      <c r="D5" s="3"/>
      <c r="E5" s="36"/>
      <c r="F5" s="36"/>
      <c r="G5" s="36"/>
      <c r="H5" s="36"/>
      <c r="I5" s="36"/>
      <c r="J5" s="36"/>
      <c r="K5" s="36"/>
      <c r="L5" s="197" t="s">
        <v>34</v>
      </c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7"/>
      <c r="AN5" s="39"/>
      <c r="AO5" s="39"/>
    </row>
    <row r="6" spans="1:49" ht="15.75" thickTop="1" x14ac:dyDescent="0.25">
      <c r="A6" s="52" t="s">
        <v>21</v>
      </c>
      <c r="B6" s="191" t="s">
        <v>0</v>
      </c>
      <c r="C6" s="194" t="s">
        <v>19</v>
      </c>
      <c r="D6" s="191" t="s">
        <v>23</v>
      </c>
      <c r="E6" s="191" t="s">
        <v>10</v>
      </c>
      <c r="F6" s="192" t="s">
        <v>1</v>
      </c>
      <c r="G6" s="192"/>
      <c r="H6" s="192"/>
      <c r="I6" s="192"/>
      <c r="J6" s="192"/>
      <c r="K6" s="193"/>
      <c r="L6" s="102" t="s">
        <v>5</v>
      </c>
      <c r="M6" s="102" t="s">
        <v>5</v>
      </c>
      <c r="N6" s="102" t="s">
        <v>6</v>
      </c>
      <c r="O6" s="102" t="s">
        <v>7</v>
      </c>
      <c r="P6" s="102" t="s">
        <v>2</v>
      </c>
      <c r="Q6" s="102" t="s">
        <v>3</v>
      </c>
      <c r="R6" s="102" t="s">
        <v>4</v>
      </c>
      <c r="S6" s="102" t="s">
        <v>5</v>
      </c>
      <c r="T6" s="102" t="s">
        <v>5</v>
      </c>
      <c r="U6" s="102" t="s">
        <v>6</v>
      </c>
      <c r="V6" s="102" t="s">
        <v>7</v>
      </c>
      <c r="W6" s="102" t="s">
        <v>2</v>
      </c>
      <c r="X6" s="102" t="s">
        <v>3</v>
      </c>
      <c r="Y6" s="102" t="s">
        <v>4</v>
      </c>
      <c r="Z6" s="102" t="s">
        <v>5</v>
      </c>
      <c r="AA6" s="102" t="s">
        <v>5</v>
      </c>
      <c r="AB6" s="102" t="s">
        <v>6</v>
      </c>
      <c r="AC6" s="102" t="s">
        <v>7</v>
      </c>
      <c r="AD6" s="102" t="s">
        <v>2</v>
      </c>
      <c r="AE6" s="102" t="s">
        <v>3</v>
      </c>
      <c r="AF6" s="102" t="s">
        <v>4</v>
      </c>
      <c r="AG6" s="66" t="s">
        <v>5</v>
      </c>
      <c r="AH6" s="108" t="s">
        <v>5</v>
      </c>
      <c r="AI6" s="108" t="s">
        <v>6</v>
      </c>
      <c r="AJ6" s="116" t="s">
        <v>7</v>
      </c>
      <c r="AK6" s="139" t="s">
        <v>2</v>
      </c>
      <c r="AL6" s="142" t="s">
        <v>3</v>
      </c>
      <c r="AM6" s="153" t="s">
        <v>4</v>
      </c>
      <c r="AN6" s="153" t="s">
        <v>5</v>
      </c>
      <c r="AO6" s="155" t="s">
        <v>5</v>
      </c>
      <c r="AQ6" s="209" t="s">
        <v>13</v>
      </c>
      <c r="AR6" s="209" t="s">
        <v>14</v>
      </c>
      <c r="AS6" s="209" t="s">
        <v>15</v>
      </c>
      <c r="AT6" s="209" t="s">
        <v>16</v>
      </c>
      <c r="AU6" s="209" t="s">
        <v>17</v>
      </c>
      <c r="AV6" s="211" t="s">
        <v>18</v>
      </c>
      <c r="AW6" s="184" t="s">
        <v>31</v>
      </c>
    </row>
    <row r="7" spans="1:49" x14ac:dyDescent="0.25">
      <c r="A7" s="50" t="s">
        <v>22</v>
      </c>
      <c r="B7" s="191"/>
      <c r="C7" s="195"/>
      <c r="D7" s="191"/>
      <c r="E7" s="191"/>
      <c r="F7" s="192" t="s">
        <v>8</v>
      </c>
      <c r="G7" s="192"/>
      <c r="H7" s="192"/>
      <c r="I7" s="192" t="s">
        <v>9</v>
      </c>
      <c r="J7" s="192"/>
      <c r="K7" s="193"/>
      <c r="L7" s="110">
        <v>1</v>
      </c>
      <c r="M7" s="110">
        <v>2</v>
      </c>
      <c r="N7" s="110">
        <v>3</v>
      </c>
      <c r="O7" s="110">
        <v>4</v>
      </c>
      <c r="P7" s="6">
        <v>5</v>
      </c>
      <c r="Q7" s="6">
        <v>6</v>
      </c>
      <c r="R7" s="6">
        <v>7</v>
      </c>
      <c r="S7" s="110">
        <v>8</v>
      </c>
      <c r="T7" s="110">
        <v>9</v>
      </c>
      <c r="U7" s="110">
        <v>10</v>
      </c>
      <c r="V7" s="110">
        <v>11</v>
      </c>
      <c r="W7" s="6">
        <v>12</v>
      </c>
      <c r="X7" s="6">
        <v>13</v>
      </c>
      <c r="Y7" s="6">
        <v>14</v>
      </c>
      <c r="Z7" s="110">
        <v>15</v>
      </c>
      <c r="AA7" s="110">
        <v>16</v>
      </c>
      <c r="AB7" s="110">
        <v>17</v>
      </c>
      <c r="AC7" s="110">
        <v>18</v>
      </c>
      <c r="AD7" s="6">
        <v>19</v>
      </c>
      <c r="AE7" s="6">
        <v>20</v>
      </c>
      <c r="AF7" s="110">
        <v>21</v>
      </c>
      <c r="AG7" s="110">
        <v>22</v>
      </c>
      <c r="AH7" s="110">
        <v>23</v>
      </c>
      <c r="AI7" s="110">
        <v>24</v>
      </c>
      <c r="AJ7" s="110">
        <v>25</v>
      </c>
      <c r="AK7" s="6">
        <v>26</v>
      </c>
      <c r="AL7" s="6">
        <v>27</v>
      </c>
      <c r="AM7" s="110">
        <v>28</v>
      </c>
      <c r="AN7" s="110">
        <v>29</v>
      </c>
      <c r="AO7" s="110">
        <v>30</v>
      </c>
      <c r="AQ7" s="210"/>
      <c r="AR7" s="210"/>
      <c r="AS7" s="210"/>
      <c r="AT7" s="210"/>
      <c r="AU7" s="210"/>
      <c r="AV7" s="212"/>
      <c r="AW7" s="185"/>
    </row>
    <row r="8" spans="1:49" ht="15.75" x14ac:dyDescent="0.25">
      <c r="A8" s="32"/>
      <c r="B8" s="13"/>
      <c r="C8" s="13"/>
      <c r="D8" s="13"/>
      <c r="E8" s="14"/>
      <c r="F8" s="15"/>
      <c r="G8" s="4" t="s">
        <v>87</v>
      </c>
      <c r="H8" s="47">
        <v>2021</v>
      </c>
      <c r="I8" s="17"/>
      <c r="J8" s="4" t="s">
        <v>87</v>
      </c>
      <c r="K8" s="47">
        <v>2021</v>
      </c>
      <c r="L8" s="111"/>
      <c r="M8" s="111"/>
      <c r="N8" s="111"/>
      <c r="O8" s="111"/>
      <c r="P8" s="18"/>
      <c r="Q8" s="18"/>
      <c r="R8" s="18"/>
      <c r="S8" s="111"/>
      <c r="T8" s="111"/>
      <c r="U8" s="111"/>
      <c r="V8" s="111"/>
      <c r="W8" s="18"/>
      <c r="X8" s="18"/>
      <c r="Y8" s="18"/>
      <c r="Z8" s="111"/>
      <c r="AA8" s="111"/>
      <c r="AB8" s="111"/>
      <c r="AC8" s="111"/>
      <c r="AD8" s="18"/>
      <c r="AE8" s="18"/>
      <c r="AF8" s="111"/>
      <c r="AG8" s="111"/>
      <c r="AH8" s="111"/>
      <c r="AI8" s="111"/>
      <c r="AJ8" s="111"/>
      <c r="AK8" s="18"/>
      <c r="AL8" s="18"/>
      <c r="AM8" s="111"/>
      <c r="AN8" s="111"/>
      <c r="AO8" s="111"/>
      <c r="AQ8" s="21">
        <f>IF(C8&lt;&gt;"Estudiante",IF(NOT(ISBLANK(I8)),VLOOKUP(I8,Datosbasicos!$T$2:$V$32,3,FALSE),0),0)</f>
        <v>0</v>
      </c>
      <c r="AR8" s="21">
        <f>IF(C8&lt;&gt;"Estudiante",IF(NOT(ISBLANK(I8)),VLOOKUP(I8,Datosbasicos!$T$2:$V$32,3,FALSE),0),0)</f>
        <v>0</v>
      </c>
      <c r="AS8" s="21">
        <f xml:space="preserve"> COUNTIFS(L8:AO8,"X")</f>
        <v>0</v>
      </c>
      <c r="AT8" s="21">
        <f>IF(D8="Hosp. San josé", COUNTIFS(L8:AM8,"X"),0)</f>
        <v>0</v>
      </c>
      <c r="AU8" s="21">
        <f>COUNTIFS(Q8:S8,"X")+COUNTIFS(X8:Z8,"X")+COUNTIFS(AE8:AF8,"X")+COUNTIFS(AL8:AN8,"X")</f>
        <v>0</v>
      </c>
      <c r="AV8" s="22">
        <f>COUNTIFS(Q8:S8,"X")+COUNTIFS(X8:Z8,"X")+COUNTIFS(AE8:AF8,"X")+COUNTIFS(AL8:AN8,"X")</f>
        <v>0</v>
      </c>
      <c r="AW8" s="28">
        <f>SUM(AQ8:AV8)</f>
        <v>0</v>
      </c>
    </row>
    <row r="9" spans="1:49" ht="15.75" x14ac:dyDescent="0.25">
      <c r="A9" s="32"/>
      <c r="B9" s="13"/>
      <c r="C9" s="13"/>
      <c r="D9" s="13"/>
      <c r="E9" s="16"/>
      <c r="F9" s="15"/>
      <c r="G9" s="4" t="s">
        <v>87</v>
      </c>
      <c r="H9" s="47">
        <v>2021</v>
      </c>
      <c r="I9" s="17"/>
      <c r="J9" s="4" t="s">
        <v>87</v>
      </c>
      <c r="K9" s="47">
        <v>2021</v>
      </c>
      <c r="L9" s="111"/>
      <c r="M9" s="111"/>
      <c r="N9" s="111"/>
      <c r="O9" s="111"/>
      <c r="P9" s="18"/>
      <c r="Q9" s="18"/>
      <c r="R9" s="18"/>
      <c r="S9" s="111"/>
      <c r="T9" s="111"/>
      <c r="U9" s="111"/>
      <c r="V9" s="111"/>
      <c r="W9" s="18"/>
      <c r="X9" s="18"/>
      <c r="Y9" s="18"/>
      <c r="Z9" s="111"/>
      <c r="AA9" s="111"/>
      <c r="AB9" s="111"/>
      <c r="AC9" s="111"/>
      <c r="AD9" s="18"/>
      <c r="AE9" s="18"/>
      <c r="AF9" s="111"/>
      <c r="AG9" s="111"/>
      <c r="AH9" s="111"/>
      <c r="AI9" s="111"/>
      <c r="AJ9" s="111"/>
      <c r="AK9" s="18"/>
      <c r="AL9" s="18"/>
      <c r="AM9" s="111"/>
      <c r="AN9" s="111"/>
      <c r="AO9" s="111"/>
      <c r="AQ9" s="21">
        <f>IF(C9&lt;&gt;"Estudiante",IF(NOT(ISBLANK(I9)),VLOOKUP(I9,Datosbasicos!$T$2:$V$32,3,FALSE),0),0)</f>
        <v>0</v>
      </c>
      <c r="AR9" s="21">
        <f>IF(C9&lt;&gt;"Estudiante",IF(NOT(ISBLANK(I9)),VLOOKUP(I9,Datosbasicos!$T$2:$V$32,3,FALSE),0),0)</f>
        <v>0</v>
      </c>
      <c r="AS9" s="21">
        <f t="shared" ref="AS9:AS23" si="0" xml:space="preserve"> COUNTIFS(L9:AO9,"X")</f>
        <v>0</v>
      </c>
      <c r="AT9" s="21">
        <f t="shared" ref="AT9:AT23" si="1">IF(D9="Hosp. San josé", COUNTIFS(L9:AM9,"X"),0)</f>
        <v>0</v>
      </c>
      <c r="AU9" s="21">
        <f t="shared" ref="AU9:AU23" si="2">COUNTIFS(Q9:S9,"X")+COUNTIFS(X9:Z9,"X")+COUNTIFS(AE9:AF9,"X")+COUNTIFS(AL9:AN9,"X")</f>
        <v>0</v>
      </c>
      <c r="AV9" s="22">
        <f t="shared" ref="AV9:AV23" si="3">COUNTIFS(Q9:S9,"X")+COUNTIFS(X9:Z9,"X")+COUNTIFS(AE9:AF9,"X")+COUNTIFS(AL9:AN9,"X")</f>
        <v>0</v>
      </c>
      <c r="AW9" s="28">
        <f t="shared" ref="AW9:AW23" si="4">SUM(AQ9:AV9)</f>
        <v>0</v>
      </c>
    </row>
    <row r="10" spans="1:49" ht="15.75" x14ac:dyDescent="0.25">
      <c r="A10" s="32"/>
      <c r="B10" s="13"/>
      <c r="C10" s="13"/>
      <c r="D10" s="13"/>
      <c r="E10" s="16"/>
      <c r="F10" s="15"/>
      <c r="G10" s="4" t="s">
        <v>87</v>
      </c>
      <c r="H10" s="47">
        <v>2021</v>
      </c>
      <c r="I10" s="17"/>
      <c r="J10" s="4" t="s">
        <v>87</v>
      </c>
      <c r="K10" s="47">
        <v>2021</v>
      </c>
      <c r="L10" s="111"/>
      <c r="M10" s="111"/>
      <c r="N10" s="111"/>
      <c r="O10" s="111"/>
      <c r="P10" s="18"/>
      <c r="Q10" s="18"/>
      <c r="R10" s="18"/>
      <c r="S10" s="111"/>
      <c r="T10" s="111"/>
      <c r="U10" s="111"/>
      <c r="V10" s="111"/>
      <c r="W10" s="18"/>
      <c r="X10" s="18"/>
      <c r="Y10" s="18"/>
      <c r="Z10" s="111"/>
      <c r="AA10" s="111"/>
      <c r="AB10" s="111"/>
      <c r="AC10" s="111"/>
      <c r="AD10" s="18"/>
      <c r="AE10" s="18"/>
      <c r="AF10" s="111"/>
      <c r="AG10" s="111"/>
      <c r="AH10" s="111"/>
      <c r="AI10" s="111"/>
      <c r="AJ10" s="111"/>
      <c r="AK10" s="18"/>
      <c r="AL10" s="18"/>
      <c r="AM10" s="111"/>
      <c r="AN10" s="111"/>
      <c r="AO10" s="111"/>
      <c r="AQ10" s="21">
        <f>IF(C10&lt;&gt;"Estudiante",IF(NOT(ISBLANK(I10)),VLOOKUP(I10,Datosbasicos!$T$2:$V$32,3,FALSE),0),0)</f>
        <v>0</v>
      </c>
      <c r="AR10" s="21">
        <f>IF(C10&lt;&gt;"Estudiante",IF(NOT(ISBLANK(I10)),VLOOKUP(I10,Datosbasicos!$T$2:$V$32,3,FALSE),0),0)</f>
        <v>0</v>
      </c>
      <c r="AS10" s="21">
        <f t="shared" si="0"/>
        <v>0</v>
      </c>
      <c r="AT10" s="21">
        <f t="shared" si="1"/>
        <v>0</v>
      </c>
      <c r="AU10" s="21">
        <f t="shared" si="2"/>
        <v>0</v>
      </c>
      <c r="AV10" s="22">
        <f t="shared" si="3"/>
        <v>0</v>
      </c>
      <c r="AW10" s="28">
        <f t="shared" si="4"/>
        <v>0</v>
      </c>
    </row>
    <row r="11" spans="1:49" ht="15.75" x14ac:dyDescent="0.25">
      <c r="A11" s="32"/>
      <c r="B11" s="13"/>
      <c r="C11" s="13"/>
      <c r="D11" s="13"/>
      <c r="E11" s="16"/>
      <c r="F11" s="15"/>
      <c r="G11" s="4" t="s">
        <v>87</v>
      </c>
      <c r="H11" s="47">
        <v>2021</v>
      </c>
      <c r="I11" s="17"/>
      <c r="J11" s="4" t="s">
        <v>87</v>
      </c>
      <c r="K11" s="47">
        <v>2021</v>
      </c>
      <c r="L11" s="111"/>
      <c r="M11" s="111"/>
      <c r="N11" s="111"/>
      <c r="O11" s="111"/>
      <c r="P11" s="18"/>
      <c r="Q11" s="18"/>
      <c r="R11" s="18"/>
      <c r="S11" s="111"/>
      <c r="T11" s="111"/>
      <c r="U11" s="111"/>
      <c r="V11" s="111"/>
      <c r="W11" s="18"/>
      <c r="X11" s="18"/>
      <c r="Y11" s="18"/>
      <c r="Z11" s="111"/>
      <c r="AA11" s="111"/>
      <c r="AB11" s="111"/>
      <c r="AC11" s="111"/>
      <c r="AD11" s="18"/>
      <c r="AE11" s="18"/>
      <c r="AF11" s="111"/>
      <c r="AG11" s="111"/>
      <c r="AH11" s="111"/>
      <c r="AI11" s="111"/>
      <c r="AJ11" s="111"/>
      <c r="AK11" s="18"/>
      <c r="AL11" s="18"/>
      <c r="AM11" s="111"/>
      <c r="AN11" s="111"/>
      <c r="AO11" s="111"/>
      <c r="AQ11" s="21">
        <f>IF(C11&lt;&gt;"Estudiante",IF(NOT(ISBLANK(I11)),VLOOKUP(I11,Datosbasicos!$T$2:$V$32,3,FALSE),0),0)</f>
        <v>0</v>
      </c>
      <c r="AR11" s="21">
        <f>IF(C11&lt;&gt;"Estudiante",IF(NOT(ISBLANK(I11)),VLOOKUP(I11,Datosbasicos!$T$2:$V$32,3,FALSE),0),0)</f>
        <v>0</v>
      </c>
      <c r="AS11" s="21">
        <f t="shared" si="0"/>
        <v>0</v>
      </c>
      <c r="AT11" s="21">
        <f t="shared" si="1"/>
        <v>0</v>
      </c>
      <c r="AU11" s="21">
        <f t="shared" si="2"/>
        <v>0</v>
      </c>
      <c r="AV11" s="22">
        <f t="shared" si="3"/>
        <v>0</v>
      </c>
      <c r="AW11" s="28">
        <f t="shared" si="4"/>
        <v>0</v>
      </c>
    </row>
    <row r="12" spans="1:49" ht="15.75" x14ac:dyDescent="0.25">
      <c r="A12" s="32"/>
      <c r="B12" s="13"/>
      <c r="C12" s="13"/>
      <c r="D12" s="13"/>
      <c r="E12" s="14"/>
      <c r="F12" s="15"/>
      <c r="G12" s="4" t="s">
        <v>87</v>
      </c>
      <c r="H12" s="47">
        <v>2021</v>
      </c>
      <c r="I12" s="17"/>
      <c r="J12" s="4" t="s">
        <v>87</v>
      </c>
      <c r="K12" s="47">
        <v>2021</v>
      </c>
      <c r="L12" s="111"/>
      <c r="M12" s="111"/>
      <c r="N12" s="111"/>
      <c r="O12" s="111"/>
      <c r="P12" s="18"/>
      <c r="Q12" s="18"/>
      <c r="R12" s="18"/>
      <c r="S12" s="111"/>
      <c r="T12" s="111"/>
      <c r="U12" s="111"/>
      <c r="V12" s="111"/>
      <c r="W12" s="18"/>
      <c r="X12" s="18"/>
      <c r="Y12" s="18"/>
      <c r="Z12" s="111"/>
      <c r="AA12" s="111"/>
      <c r="AB12" s="111"/>
      <c r="AC12" s="111"/>
      <c r="AD12" s="18"/>
      <c r="AE12" s="18"/>
      <c r="AF12" s="111"/>
      <c r="AG12" s="111"/>
      <c r="AH12" s="111"/>
      <c r="AI12" s="111"/>
      <c r="AJ12" s="111"/>
      <c r="AK12" s="18"/>
      <c r="AL12" s="18"/>
      <c r="AM12" s="111"/>
      <c r="AN12" s="111"/>
      <c r="AO12" s="111"/>
      <c r="AQ12" s="21">
        <f>IF(C12&lt;&gt;"Estudiante",IF(NOT(ISBLANK(I12)),VLOOKUP(I12,Datosbasicos!$T$2:$V$32,3,FALSE),0),0)</f>
        <v>0</v>
      </c>
      <c r="AR12" s="21">
        <f>IF(C12&lt;&gt;"Estudiante",IF(NOT(ISBLANK(I12)),VLOOKUP(I12,Datosbasicos!$T$2:$V$32,3,FALSE),0),0)</f>
        <v>0</v>
      </c>
      <c r="AS12" s="21">
        <f t="shared" si="0"/>
        <v>0</v>
      </c>
      <c r="AT12" s="21">
        <f t="shared" si="1"/>
        <v>0</v>
      </c>
      <c r="AU12" s="21">
        <f t="shared" si="2"/>
        <v>0</v>
      </c>
      <c r="AV12" s="22">
        <f t="shared" si="3"/>
        <v>0</v>
      </c>
      <c r="AW12" s="28">
        <f t="shared" si="4"/>
        <v>0</v>
      </c>
    </row>
    <row r="13" spans="1:49" ht="15.75" x14ac:dyDescent="0.25">
      <c r="A13" s="32"/>
      <c r="B13" s="13"/>
      <c r="C13" s="13"/>
      <c r="D13" s="13"/>
      <c r="E13" s="16"/>
      <c r="F13" s="15"/>
      <c r="G13" s="4" t="s">
        <v>87</v>
      </c>
      <c r="H13" s="47">
        <v>2021</v>
      </c>
      <c r="I13" s="17"/>
      <c r="J13" s="4" t="s">
        <v>87</v>
      </c>
      <c r="K13" s="47">
        <v>2021</v>
      </c>
      <c r="L13" s="111"/>
      <c r="M13" s="111"/>
      <c r="N13" s="111"/>
      <c r="O13" s="111"/>
      <c r="P13" s="18"/>
      <c r="Q13" s="18"/>
      <c r="R13" s="18"/>
      <c r="S13" s="111"/>
      <c r="T13" s="111"/>
      <c r="U13" s="111"/>
      <c r="V13" s="111"/>
      <c r="W13" s="18"/>
      <c r="X13" s="18"/>
      <c r="Y13" s="18"/>
      <c r="Z13" s="111"/>
      <c r="AA13" s="111"/>
      <c r="AB13" s="111"/>
      <c r="AC13" s="111"/>
      <c r="AD13" s="18"/>
      <c r="AE13" s="18"/>
      <c r="AF13" s="111"/>
      <c r="AG13" s="111"/>
      <c r="AH13" s="111"/>
      <c r="AI13" s="111"/>
      <c r="AJ13" s="111"/>
      <c r="AK13" s="18"/>
      <c r="AL13" s="18"/>
      <c r="AM13" s="111"/>
      <c r="AN13" s="111"/>
      <c r="AO13" s="111"/>
      <c r="AQ13" s="21">
        <f>IF(C13&lt;&gt;"Estudiante",IF(NOT(ISBLANK(I13)),VLOOKUP(I13,Datosbasicos!$T$2:$V$32,3,FALSE),0),0)</f>
        <v>0</v>
      </c>
      <c r="AR13" s="21">
        <f>IF(C13&lt;&gt;"Estudiante",IF(NOT(ISBLANK(I13)),VLOOKUP(I13,Datosbasicos!$T$2:$V$32,3,FALSE),0),0)</f>
        <v>0</v>
      </c>
      <c r="AS13" s="21">
        <f t="shared" si="0"/>
        <v>0</v>
      </c>
      <c r="AT13" s="21">
        <f t="shared" si="1"/>
        <v>0</v>
      </c>
      <c r="AU13" s="21">
        <f t="shared" si="2"/>
        <v>0</v>
      </c>
      <c r="AV13" s="22">
        <f t="shared" si="3"/>
        <v>0</v>
      </c>
      <c r="AW13" s="28">
        <f t="shared" si="4"/>
        <v>0</v>
      </c>
    </row>
    <row r="14" spans="1:49" ht="15.75" x14ac:dyDescent="0.25">
      <c r="A14" s="32"/>
      <c r="B14" s="13"/>
      <c r="C14" s="13"/>
      <c r="D14" s="13"/>
      <c r="E14" s="16"/>
      <c r="F14" s="15"/>
      <c r="G14" s="4" t="s">
        <v>87</v>
      </c>
      <c r="H14" s="47">
        <v>2021</v>
      </c>
      <c r="I14" s="17"/>
      <c r="J14" s="4" t="s">
        <v>87</v>
      </c>
      <c r="K14" s="47">
        <v>2021</v>
      </c>
      <c r="L14" s="111"/>
      <c r="M14" s="111"/>
      <c r="N14" s="111"/>
      <c r="O14" s="111"/>
      <c r="P14" s="18"/>
      <c r="Q14" s="18"/>
      <c r="R14" s="18"/>
      <c r="S14" s="111"/>
      <c r="T14" s="111"/>
      <c r="U14" s="111"/>
      <c r="V14" s="111"/>
      <c r="W14" s="18"/>
      <c r="X14" s="18"/>
      <c r="Y14" s="18"/>
      <c r="Z14" s="111"/>
      <c r="AA14" s="111"/>
      <c r="AB14" s="111"/>
      <c r="AC14" s="111"/>
      <c r="AD14" s="18"/>
      <c r="AE14" s="18"/>
      <c r="AF14" s="111"/>
      <c r="AG14" s="111"/>
      <c r="AH14" s="111"/>
      <c r="AI14" s="111"/>
      <c r="AJ14" s="111"/>
      <c r="AK14" s="18"/>
      <c r="AL14" s="18"/>
      <c r="AM14" s="111"/>
      <c r="AN14" s="111"/>
      <c r="AO14" s="111"/>
      <c r="AQ14" s="21">
        <f>IF(C14&lt;&gt;"Estudiante",IF(NOT(ISBLANK(I14)),VLOOKUP(I14,Datosbasicos!$T$2:$V$32,3,FALSE),0),0)</f>
        <v>0</v>
      </c>
      <c r="AR14" s="21">
        <f>IF(C14&lt;&gt;"Estudiante",IF(NOT(ISBLANK(I14)),VLOOKUP(I14,Datosbasicos!$T$2:$V$32,3,FALSE),0),0)</f>
        <v>0</v>
      </c>
      <c r="AS14" s="21">
        <f t="shared" si="0"/>
        <v>0</v>
      </c>
      <c r="AT14" s="21">
        <f t="shared" si="1"/>
        <v>0</v>
      </c>
      <c r="AU14" s="21">
        <f t="shared" si="2"/>
        <v>0</v>
      </c>
      <c r="AV14" s="22">
        <f t="shared" si="3"/>
        <v>0</v>
      </c>
      <c r="AW14" s="28">
        <f t="shared" si="4"/>
        <v>0</v>
      </c>
    </row>
    <row r="15" spans="1:49" ht="15.75" x14ac:dyDescent="0.25">
      <c r="A15" s="32"/>
      <c r="B15" s="13"/>
      <c r="C15" s="13"/>
      <c r="D15" s="13"/>
      <c r="E15" s="16"/>
      <c r="F15" s="15"/>
      <c r="G15" s="4" t="s">
        <v>87</v>
      </c>
      <c r="H15" s="47">
        <v>2021</v>
      </c>
      <c r="I15" s="17"/>
      <c r="J15" s="4" t="s">
        <v>87</v>
      </c>
      <c r="K15" s="47">
        <v>2021</v>
      </c>
      <c r="L15" s="111"/>
      <c r="M15" s="111"/>
      <c r="N15" s="111"/>
      <c r="O15" s="111"/>
      <c r="P15" s="18"/>
      <c r="Q15" s="18"/>
      <c r="R15" s="18"/>
      <c r="S15" s="111"/>
      <c r="T15" s="111"/>
      <c r="U15" s="111"/>
      <c r="V15" s="111"/>
      <c r="W15" s="18"/>
      <c r="X15" s="18"/>
      <c r="Y15" s="18"/>
      <c r="Z15" s="111"/>
      <c r="AA15" s="111"/>
      <c r="AB15" s="111"/>
      <c r="AC15" s="111"/>
      <c r="AD15" s="18"/>
      <c r="AE15" s="18"/>
      <c r="AF15" s="111"/>
      <c r="AG15" s="111"/>
      <c r="AH15" s="111"/>
      <c r="AI15" s="111"/>
      <c r="AJ15" s="111"/>
      <c r="AK15" s="18"/>
      <c r="AL15" s="18"/>
      <c r="AM15" s="111"/>
      <c r="AN15" s="111"/>
      <c r="AO15" s="111"/>
      <c r="AQ15" s="21">
        <f>IF(C15&lt;&gt;"Estudiante",IF(NOT(ISBLANK(I15)),VLOOKUP(I15,Datosbasicos!$T$2:$V$32,3,FALSE),0),0)</f>
        <v>0</v>
      </c>
      <c r="AR15" s="21">
        <f>IF(C15&lt;&gt;"Estudiante",IF(NOT(ISBLANK(I15)),VLOOKUP(I15,Datosbasicos!$T$2:$V$32,3,FALSE),0),0)</f>
        <v>0</v>
      </c>
      <c r="AS15" s="21">
        <f t="shared" si="0"/>
        <v>0</v>
      </c>
      <c r="AT15" s="21">
        <f t="shared" si="1"/>
        <v>0</v>
      </c>
      <c r="AU15" s="21">
        <f t="shared" si="2"/>
        <v>0</v>
      </c>
      <c r="AV15" s="22">
        <f t="shared" si="3"/>
        <v>0</v>
      </c>
      <c r="AW15" s="28">
        <f t="shared" si="4"/>
        <v>0</v>
      </c>
    </row>
    <row r="16" spans="1:49" ht="15.75" x14ac:dyDescent="0.25">
      <c r="A16" s="32"/>
      <c r="B16" s="13"/>
      <c r="C16" s="13"/>
      <c r="D16" s="13"/>
      <c r="E16" s="14"/>
      <c r="F16" s="15"/>
      <c r="G16" s="4" t="s">
        <v>87</v>
      </c>
      <c r="H16" s="47">
        <v>2021</v>
      </c>
      <c r="I16" s="17"/>
      <c r="J16" s="4" t="s">
        <v>87</v>
      </c>
      <c r="K16" s="47">
        <v>2021</v>
      </c>
      <c r="L16" s="111"/>
      <c r="M16" s="111"/>
      <c r="N16" s="111"/>
      <c r="O16" s="111"/>
      <c r="P16" s="18"/>
      <c r="Q16" s="18"/>
      <c r="R16" s="18"/>
      <c r="S16" s="111"/>
      <c r="T16" s="111"/>
      <c r="U16" s="111"/>
      <c r="V16" s="111"/>
      <c r="W16" s="18"/>
      <c r="X16" s="18"/>
      <c r="Y16" s="18"/>
      <c r="Z16" s="111"/>
      <c r="AA16" s="111"/>
      <c r="AB16" s="111"/>
      <c r="AC16" s="111"/>
      <c r="AD16" s="18"/>
      <c r="AE16" s="18"/>
      <c r="AF16" s="111"/>
      <c r="AG16" s="111"/>
      <c r="AH16" s="111"/>
      <c r="AI16" s="111"/>
      <c r="AJ16" s="111"/>
      <c r="AK16" s="18"/>
      <c r="AL16" s="18"/>
      <c r="AM16" s="111"/>
      <c r="AN16" s="111"/>
      <c r="AO16" s="111"/>
      <c r="AQ16" s="21">
        <f>IF(C16&lt;&gt;"Estudiante",IF(NOT(ISBLANK(I16)),VLOOKUP(I16,Datosbasicos!$T$2:$V$32,3,FALSE),0),0)</f>
        <v>0</v>
      </c>
      <c r="AR16" s="21">
        <f>IF(C16&lt;&gt;"Estudiante",IF(NOT(ISBLANK(I16)),VLOOKUP(I16,Datosbasicos!$T$2:$V$32,3,FALSE),0),0)</f>
        <v>0</v>
      </c>
      <c r="AS16" s="21">
        <f t="shared" si="0"/>
        <v>0</v>
      </c>
      <c r="AT16" s="21">
        <f t="shared" si="1"/>
        <v>0</v>
      </c>
      <c r="AU16" s="21">
        <f t="shared" si="2"/>
        <v>0</v>
      </c>
      <c r="AV16" s="22">
        <f t="shared" si="3"/>
        <v>0</v>
      </c>
      <c r="AW16" s="28">
        <f t="shared" si="4"/>
        <v>0</v>
      </c>
    </row>
    <row r="17" spans="1:49" ht="15.75" x14ac:dyDescent="0.25">
      <c r="A17" s="32"/>
      <c r="B17" s="13"/>
      <c r="C17" s="13"/>
      <c r="D17" s="13"/>
      <c r="E17" s="16"/>
      <c r="F17" s="15"/>
      <c r="G17" s="4" t="s">
        <v>87</v>
      </c>
      <c r="H17" s="47">
        <v>2021</v>
      </c>
      <c r="I17" s="17"/>
      <c r="J17" s="4" t="s">
        <v>87</v>
      </c>
      <c r="K17" s="47">
        <v>2021</v>
      </c>
      <c r="L17" s="111"/>
      <c r="M17" s="111"/>
      <c r="N17" s="111"/>
      <c r="O17" s="111"/>
      <c r="P17" s="18"/>
      <c r="Q17" s="18"/>
      <c r="R17" s="18"/>
      <c r="S17" s="111"/>
      <c r="T17" s="111"/>
      <c r="U17" s="111"/>
      <c r="V17" s="111"/>
      <c r="W17" s="18"/>
      <c r="X17" s="18"/>
      <c r="Y17" s="18"/>
      <c r="Z17" s="111"/>
      <c r="AA17" s="111"/>
      <c r="AB17" s="111"/>
      <c r="AC17" s="111"/>
      <c r="AD17" s="18"/>
      <c r="AE17" s="18"/>
      <c r="AF17" s="111"/>
      <c r="AG17" s="111"/>
      <c r="AH17" s="111"/>
      <c r="AI17" s="111"/>
      <c r="AJ17" s="111"/>
      <c r="AK17" s="18"/>
      <c r="AL17" s="18"/>
      <c r="AM17" s="111"/>
      <c r="AN17" s="111"/>
      <c r="AO17" s="111"/>
      <c r="AQ17" s="21">
        <f>IF(C17&lt;&gt;"Estudiante",IF(NOT(ISBLANK(I17)),VLOOKUP(I17,Datosbasicos!$T$2:$V$32,3,FALSE),0),0)</f>
        <v>0</v>
      </c>
      <c r="AR17" s="21">
        <f>IF(C17&lt;&gt;"Estudiante",IF(NOT(ISBLANK(I17)),VLOOKUP(I17,Datosbasicos!$T$2:$V$32,3,FALSE),0),0)</f>
        <v>0</v>
      </c>
      <c r="AS17" s="21">
        <f t="shared" si="0"/>
        <v>0</v>
      </c>
      <c r="AT17" s="21">
        <f t="shared" si="1"/>
        <v>0</v>
      </c>
      <c r="AU17" s="21">
        <f t="shared" si="2"/>
        <v>0</v>
      </c>
      <c r="AV17" s="22">
        <f t="shared" si="3"/>
        <v>0</v>
      </c>
      <c r="AW17" s="28">
        <f t="shared" si="4"/>
        <v>0</v>
      </c>
    </row>
    <row r="18" spans="1:49" ht="15.75" x14ac:dyDescent="0.25">
      <c r="A18" s="32"/>
      <c r="B18" s="13"/>
      <c r="C18" s="13"/>
      <c r="D18" s="13"/>
      <c r="E18" s="14"/>
      <c r="F18" s="15"/>
      <c r="G18" s="4" t="s">
        <v>87</v>
      </c>
      <c r="H18" s="47">
        <v>2021</v>
      </c>
      <c r="I18" s="17"/>
      <c r="J18" s="4" t="s">
        <v>87</v>
      </c>
      <c r="K18" s="47">
        <v>2021</v>
      </c>
      <c r="L18" s="111"/>
      <c r="M18" s="111"/>
      <c r="N18" s="111"/>
      <c r="O18" s="111"/>
      <c r="P18" s="18"/>
      <c r="Q18" s="18"/>
      <c r="R18" s="18"/>
      <c r="S18" s="111"/>
      <c r="T18" s="111"/>
      <c r="U18" s="111"/>
      <c r="V18" s="111"/>
      <c r="W18" s="18"/>
      <c r="X18" s="18"/>
      <c r="Y18" s="18"/>
      <c r="Z18" s="111"/>
      <c r="AA18" s="111"/>
      <c r="AB18" s="111"/>
      <c r="AC18" s="111"/>
      <c r="AD18" s="18"/>
      <c r="AE18" s="18"/>
      <c r="AF18" s="111"/>
      <c r="AG18" s="111"/>
      <c r="AH18" s="111"/>
      <c r="AI18" s="111"/>
      <c r="AJ18" s="111"/>
      <c r="AK18" s="18"/>
      <c r="AL18" s="18"/>
      <c r="AM18" s="111"/>
      <c r="AN18" s="111"/>
      <c r="AO18" s="111"/>
      <c r="AQ18" s="21">
        <f>IF(C18&lt;&gt;"Estudiante",IF(NOT(ISBLANK(I18)),VLOOKUP(I18,Datosbasicos!$T$2:$V$32,3,FALSE),0),0)</f>
        <v>0</v>
      </c>
      <c r="AR18" s="21">
        <f>IF(C18&lt;&gt;"Estudiante",IF(NOT(ISBLANK(I18)),VLOOKUP(I18,Datosbasicos!$T$2:$V$32,3,FALSE),0),0)</f>
        <v>0</v>
      </c>
      <c r="AS18" s="21">
        <f t="shared" si="0"/>
        <v>0</v>
      </c>
      <c r="AT18" s="21">
        <f t="shared" si="1"/>
        <v>0</v>
      </c>
      <c r="AU18" s="21">
        <f t="shared" si="2"/>
        <v>0</v>
      </c>
      <c r="AV18" s="22">
        <f t="shared" si="3"/>
        <v>0</v>
      </c>
      <c r="AW18" s="28">
        <f t="shared" si="4"/>
        <v>0</v>
      </c>
    </row>
    <row r="19" spans="1:49" ht="15.75" x14ac:dyDescent="0.25">
      <c r="A19" s="32"/>
      <c r="B19" s="13"/>
      <c r="C19" s="13"/>
      <c r="D19" s="13"/>
      <c r="E19" s="16"/>
      <c r="F19" s="15"/>
      <c r="G19" s="4" t="s">
        <v>87</v>
      </c>
      <c r="H19" s="47">
        <v>2021</v>
      </c>
      <c r="I19" s="17"/>
      <c r="J19" s="4" t="s">
        <v>87</v>
      </c>
      <c r="K19" s="47">
        <v>2021</v>
      </c>
      <c r="L19" s="111"/>
      <c r="M19" s="111"/>
      <c r="N19" s="111"/>
      <c r="O19" s="111"/>
      <c r="P19" s="18"/>
      <c r="Q19" s="18"/>
      <c r="R19" s="18"/>
      <c r="S19" s="111"/>
      <c r="T19" s="111"/>
      <c r="U19" s="111"/>
      <c r="V19" s="111"/>
      <c r="W19" s="18"/>
      <c r="X19" s="18"/>
      <c r="Y19" s="18"/>
      <c r="Z19" s="111"/>
      <c r="AA19" s="111"/>
      <c r="AB19" s="111"/>
      <c r="AC19" s="111"/>
      <c r="AD19" s="18"/>
      <c r="AE19" s="18"/>
      <c r="AF19" s="111"/>
      <c r="AG19" s="111"/>
      <c r="AH19" s="111"/>
      <c r="AI19" s="111"/>
      <c r="AJ19" s="111"/>
      <c r="AK19" s="18"/>
      <c r="AL19" s="18"/>
      <c r="AM19" s="111"/>
      <c r="AN19" s="111"/>
      <c r="AO19" s="111"/>
      <c r="AQ19" s="21">
        <f>IF(C19&lt;&gt;"Estudiante",IF(NOT(ISBLANK(I19)),VLOOKUP(I19,Datosbasicos!$T$2:$V$32,3,FALSE),0),0)</f>
        <v>0</v>
      </c>
      <c r="AR19" s="21">
        <f>IF(C19&lt;&gt;"Estudiante",IF(NOT(ISBLANK(I19)),VLOOKUP(I19,Datosbasicos!$T$2:$V$32,3,FALSE),0),0)</f>
        <v>0</v>
      </c>
      <c r="AS19" s="21">
        <f t="shared" si="0"/>
        <v>0</v>
      </c>
      <c r="AT19" s="21">
        <f t="shared" si="1"/>
        <v>0</v>
      </c>
      <c r="AU19" s="21">
        <f t="shared" si="2"/>
        <v>0</v>
      </c>
      <c r="AV19" s="22">
        <f t="shared" si="3"/>
        <v>0</v>
      </c>
      <c r="AW19" s="28">
        <f t="shared" si="4"/>
        <v>0</v>
      </c>
    </row>
    <row r="20" spans="1:49" ht="15.75" x14ac:dyDescent="0.25">
      <c r="A20" s="32"/>
      <c r="B20" s="13"/>
      <c r="C20" s="13"/>
      <c r="D20" s="13"/>
      <c r="E20" s="14"/>
      <c r="F20" s="15"/>
      <c r="G20" s="4" t="s">
        <v>87</v>
      </c>
      <c r="H20" s="47">
        <v>2021</v>
      </c>
      <c r="I20" s="17"/>
      <c r="J20" s="4" t="s">
        <v>87</v>
      </c>
      <c r="K20" s="47">
        <v>2021</v>
      </c>
      <c r="L20" s="111"/>
      <c r="M20" s="111"/>
      <c r="N20" s="111"/>
      <c r="O20" s="111"/>
      <c r="P20" s="18"/>
      <c r="Q20" s="18"/>
      <c r="R20" s="18"/>
      <c r="S20" s="111"/>
      <c r="T20" s="111"/>
      <c r="U20" s="111"/>
      <c r="V20" s="111"/>
      <c r="W20" s="18"/>
      <c r="X20" s="18"/>
      <c r="Y20" s="18"/>
      <c r="Z20" s="111"/>
      <c r="AA20" s="111"/>
      <c r="AB20" s="111"/>
      <c r="AC20" s="111"/>
      <c r="AD20" s="18"/>
      <c r="AE20" s="18"/>
      <c r="AF20" s="111"/>
      <c r="AG20" s="111"/>
      <c r="AH20" s="111"/>
      <c r="AI20" s="111"/>
      <c r="AJ20" s="111"/>
      <c r="AK20" s="18"/>
      <c r="AL20" s="18"/>
      <c r="AM20" s="111"/>
      <c r="AN20" s="111"/>
      <c r="AO20" s="111"/>
      <c r="AQ20" s="21">
        <f>IF(C20&lt;&gt;"Estudiante",IF(NOT(ISBLANK(I20)),VLOOKUP(I20,Datosbasicos!$T$2:$V$32,3,FALSE),0),0)</f>
        <v>0</v>
      </c>
      <c r="AR20" s="21">
        <f>IF(C20&lt;&gt;"Estudiante",IF(NOT(ISBLANK(I20)),VLOOKUP(I20,Datosbasicos!$T$2:$V$32,3,FALSE),0),0)</f>
        <v>0</v>
      </c>
      <c r="AS20" s="21">
        <f t="shared" si="0"/>
        <v>0</v>
      </c>
      <c r="AT20" s="21">
        <f t="shared" si="1"/>
        <v>0</v>
      </c>
      <c r="AU20" s="21">
        <f t="shared" si="2"/>
        <v>0</v>
      </c>
      <c r="AV20" s="22">
        <f t="shared" si="3"/>
        <v>0</v>
      </c>
      <c r="AW20" s="28">
        <f t="shared" si="4"/>
        <v>0</v>
      </c>
    </row>
    <row r="21" spans="1:49" ht="15.75" x14ac:dyDescent="0.25">
      <c r="A21" s="32"/>
      <c r="B21" s="13"/>
      <c r="C21" s="13"/>
      <c r="D21" s="13"/>
      <c r="E21" s="16"/>
      <c r="F21" s="15"/>
      <c r="G21" s="4" t="s">
        <v>87</v>
      </c>
      <c r="H21" s="47">
        <v>2021</v>
      </c>
      <c r="I21" s="17"/>
      <c r="J21" s="4" t="s">
        <v>87</v>
      </c>
      <c r="K21" s="47">
        <v>2021</v>
      </c>
      <c r="L21" s="111"/>
      <c r="M21" s="111"/>
      <c r="N21" s="111"/>
      <c r="O21" s="111"/>
      <c r="P21" s="18"/>
      <c r="Q21" s="18"/>
      <c r="R21" s="18"/>
      <c r="S21" s="111"/>
      <c r="T21" s="111"/>
      <c r="U21" s="111"/>
      <c r="V21" s="111"/>
      <c r="W21" s="18"/>
      <c r="X21" s="18"/>
      <c r="Y21" s="18"/>
      <c r="Z21" s="111"/>
      <c r="AA21" s="111"/>
      <c r="AB21" s="111"/>
      <c r="AC21" s="111"/>
      <c r="AD21" s="18"/>
      <c r="AE21" s="18"/>
      <c r="AF21" s="111"/>
      <c r="AG21" s="111"/>
      <c r="AH21" s="111"/>
      <c r="AI21" s="111"/>
      <c r="AJ21" s="111"/>
      <c r="AK21" s="18"/>
      <c r="AL21" s="18"/>
      <c r="AM21" s="111"/>
      <c r="AN21" s="111"/>
      <c r="AO21" s="111"/>
      <c r="AQ21" s="21">
        <f>IF(C21&lt;&gt;"Estudiante",IF(NOT(ISBLANK(I21)),VLOOKUP(I21,Datosbasicos!$T$2:$V$32,3,FALSE),0),0)</f>
        <v>0</v>
      </c>
      <c r="AR21" s="21">
        <f>IF(C21&lt;&gt;"Estudiante",IF(NOT(ISBLANK(I21)),VLOOKUP(I21,Datosbasicos!$T$2:$V$32,3,FALSE),0),0)</f>
        <v>0</v>
      </c>
      <c r="AS21" s="21">
        <f t="shared" si="0"/>
        <v>0</v>
      </c>
      <c r="AT21" s="21">
        <f t="shared" si="1"/>
        <v>0</v>
      </c>
      <c r="AU21" s="21">
        <f t="shared" si="2"/>
        <v>0</v>
      </c>
      <c r="AV21" s="22">
        <f t="shared" si="3"/>
        <v>0</v>
      </c>
      <c r="AW21" s="28">
        <f t="shared" si="4"/>
        <v>0</v>
      </c>
    </row>
    <row r="22" spans="1:49" ht="15.75" x14ac:dyDescent="0.25">
      <c r="A22" s="32"/>
      <c r="B22" s="13"/>
      <c r="C22" s="13"/>
      <c r="D22" s="13"/>
      <c r="E22" s="14"/>
      <c r="F22" s="15"/>
      <c r="G22" s="4" t="s">
        <v>87</v>
      </c>
      <c r="H22" s="47">
        <v>2021</v>
      </c>
      <c r="I22" s="17"/>
      <c r="J22" s="4" t="s">
        <v>87</v>
      </c>
      <c r="K22" s="47">
        <v>2021</v>
      </c>
      <c r="L22" s="111"/>
      <c r="M22" s="111"/>
      <c r="N22" s="111"/>
      <c r="O22" s="111"/>
      <c r="P22" s="18"/>
      <c r="Q22" s="18"/>
      <c r="R22" s="18"/>
      <c r="S22" s="111"/>
      <c r="T22" s="111"/>
      <c r="U22" s="111"/>
      <c r="V22" s="111"/>
      <c r="W22" s="18"/>
      <c r="X22" s="18"/>
      <c r="Y22" s="18"/>
      <c r="Z22" s="111"/>
      <c r="AA22" s="111"/>
      <c r="AB22" s="111"/>
      <c r="AC22" s="111"/>
      <c r="AD22" s="18"/>
      <c r="AE22" s="18"/>
      <c r="AF22" s="111"/>
      <c r="AG22" s="111"/>
      <c r="AH22" s="111"/>
      <c r="AI22" s="111"/>
      <c r="AJ22" s="111"/>
      <c r="AK22" s="18"/>
      <c r="AL22" s="18"/>
      <c r="AM22" s="111"/>
      <c r="AN22" s="111"/>
      <c r="AO22" s="111"/>
      <c r="AQ22" s="21">
        <f>IF(C22&lt;&gt;"Estudiante",IF(NOT(ISBLANK(I22)),VLOOKUP(I22,Datosbasicos!$T$2:$V$32,3,FALSE),0),0)</f>
        <v>0</v>
      </c>
      <c r="AR22" s="21">
        <f>IF(C22&lt;&gt;"Estudiante",IF(NOT(ISBLANK(I22)),VLOOKUP(I22,Datosbasicos!$T$2:$V$32,3,FALSE),0),0)</f>
        <v>0</v>
      </c>
      <c r="AS22" s="21">
        <f t="shared" si="0"/>
        <v>0</v>
      </c>
      <c r="AT22" s="21">
        <f t="shared" si="1"/>
        <v>0</v>
      </c>
      <c r="AU22" s="21">
        <f t="shared" si="2"/>
        <v>0</v>
      </c>
      <c r="AV22" s="22">
        <f t="shared" si="3"/>
        <v>0</v>
      </c>
      <c r="AW22" s="28">
        <f t="shared" si="4"/>
        <v>0</v>
      </c>
    </row>
    <row r="23" spans="1:49" ht="15.75" x14ac:dyDescent="0.25">
      <c r="A23" s="32"/>
      <c r="B23" s="13"/>
      <c r="C23" s="13"/>
      <c r="D23" s="13"/>
      <c r="E23" s="14"/>
      <c r="F23" s="15"/>
      <c r="G23" s="4" t="s">
        <v>87</v>
      </c>
      <c r="H23" s="47">
        <v>2021</v>
      </c>
      <c r="I23" s="17"/>
      <c r="J23" s="4" t="s">
        <v>87</v>
      </c>
      <c r="K23" s="47">
        <v>2021</v>
      </c>
      <c r="L23" s="111"/>
      <c r="M23" s="111"/>
      <c r="N23" s="111"/>
      <c r="O23" s="111"/>
      <c r="P23" s="18"/>
      <c r="Q23" s="18"/>
      <c r="R23" s="18"/>
      <c r="S23" s="111"/>
      <c r="T23" s="111"/>
      <c r="U23" s="111"/>
      <c r="V23" s="111"/>
      <c r="W23" s="18"/>
      <c r="X23" s="18"/>
      <c r="Y23" s="18"/>
      <c r="Z23" s="111"/>
      <c r="AA23" s="111"/>
      <c r="AB23" s="111"/>
      <c r="AC23" s="111"/>
      <c r="AD23" s="18"/>
      <c r="AE23" s="18"/>
      <c r="AF23" s="111"/>
      <c r="AG23" s="111"/>
      <c r="AH23" s="111"/>
      <c r="AI23" s="111"/>
      <c r="AJ23" s="111"/>
      <c r="AK23" s="18"/>
      <c r="AL23" s="18"/>
      <c r="AM23" s="111"/>
      <c r="AN23" s="111"/>
      <c r="AO23" s="111"/>
      <c r="AQ23" s="21">
        <f>IF(C23&lt;&gt;"Estudiante",IF(NOT(ISBLANK(I23)),VLOOKUP(I23,Datosbasicos!$T$2:$V$32,3,FALSE),0),0)</f>
        <v>0</v>
      </c>
      <c r="AR23" s="21">
        <f>IF(C23&lt;&gt;"Estudiante",IF(NOT(ISBLANK(I23)),VLOOKUP(I23,Datosbasicos!$T$2:$V$32,3,FALSE),0),0)</f>
        <v>0</v>
      </c>
      <c r="AS23" s="21">
        <f t="shared" si="0"/>
        <v>0</v>
      </c>
      <c r="AT23" s="21">
        <f t="shared" si="1"/>
        <v>0</v>
      </c>
      <c r="AU23" s="21">
        <f t="shared" si="2"/>
        <v>0</v>
      </c>
      <c r="AV23" s="22">
        <f t="shared" si="3"/>
        <v>0</v>
      </c>
      <c r="AW23" s="28">
        <f t="shared" si="4"/>
        <v>0</v>
      </c>
    </row>
    <row r="24" spans="1:49" s="106" customFormat="1" ht="15.75" x14ac:dyDescent="0.25">
      <c r="A24" s="32"/>
      <c r="B24" s="13"/>
      <c r="C24" s="13"/>
      <c r="D24" s="13"/>
      <c r="E24" s="14"/>
      <c r="F24" s="15"/>
      <c r="G24" s="4" t="s">
        <v>87</v>
      </c>
      <c r="H24" s="47">
        <v>2021</v>
      </c>
      <c r="I24" s="17"/>
      <c r="J24" s="4" t="s">
        <v>87</v>
      </c>
      <c r="K24" s="47">
        <v>2021</v>
      </c>
      <c r="L24" s="111"/>
      <c r="M24" s="111"/>
      <c r="N24" s="111"/>
      <c r="O24" s="111"/>
      <c r="P24" s="18"/>
      <c r="Q24" s="18"/>
      <c r="R24" s="18"/>
      <c r="S24" s="111"/>
      <c r="T24" s="111"/>
      <c r="U24" s="111"/>
      <c r="V24" s="111"/>
      <c r="W24" s="18"/>
      <c r="X24" s="18"/>
      <c r="Y24" s="18"/>
      <c r="Z24" s="111"/>
      <c r="AA24" s="111"/>
      <c r="AB24" s="111"/>
      <c r="AC24" s="111"/>
      <c r="AD24" s="18"/>
      <c r="AE24" s="18"/>
      <c r="AF24" s="111"/>
      <c r="AG24" s="111"/>
      <c r="AH24" s="111"/>
      <c r="AI24" s="111"/>
      <c r="AJ24" s="111"/>
      <c r="AK24" s="18"/>
      <c r="AL24" s="18"/>
      <c r="AM24" s="111"/>
      <c r="AN24" s="111"/>
      <c r="AO24" s="111"/>
      <c r="AQ24" s="21">
        <f>IF(C24&lt;&gt;"Estudiante",IF(NOT(ISBLANK(I24)),VLOOKUP(I24,Datosbasicos!$T$2:$V$32,3,FALSE),0),0)</f>
        <v>0</v>
      </c>
      <c r="AR24" s="21">
        <f>IF(C24&lt;&gt;"Estudiante",IF(NOT(ISBLANK(I24)),VLOOKUP(I24,Datosbasicos!$T$2:$V$32,3,FALSE),0),0)</f>
        <v>0</v>
      </c>
      <c r="AS24" s="21">
        <f t="shared" ref="AS24:AS40" si="5" xml:space="preserve"> COUNTIFS(L24:AO24,"X")</f>
        <v>0</v>
      </c>
      <c r="AT24" s="21">
        <f t="shared" ref="AT24:AT40" si="6">IF(D24="Hosp. San josé", COUNTIFS(L24:AM24,"X"),0)</f>
        <v>0</v>
      </c>
      <c r="AU24" s="21">
        <f t="shared" ref="AU24:AU40" si="7">COUNTIFS(Q24:S24,"X")+COUNTIFS(X24:Z24,"X")+COUNTIFS(AE24:AF24,"X")+COUNTIFS(AL24:AN24,"X")</f>
        <v>0</v>
      </c>
      <c r="AV24" s="22">
        <f t="shared" ref="AV24:AV40" si="8">COUNTIFS(Q24:S24,"X")+COUNTIFS(X24:Z24,"X")+COUNTIFS(AE24:AF24,"X")+COUNTIFS(AL24:AN24,"X")</f>
        <v>0</v>
      </c>
      <c r="AW24" s="28">
        <f t="shared" ref="AW24:AW40" si="9">SUM(AQ24:AV24)</f>
        <v>0</v>
      </c>
    </row>
    <row r="25" spans="1:49" s="106" customFormat="1" ht="15.75" x14ac:dyDescent="0.25">
      <c r="A25" s="32"/>
      <c r="B25" s="13"/>
      <c r="C25" s="13"/>
      <c r="D25" s="13"/>
      <c r="E25" s="14"/>
      <c r="F25" s="15"/>
      <c r="G25" s="4" t="s">
        <v>87</v>
      </c>
      <c r="H25" s="47">
        <v>2021</v>
      </c>
      <c r="I25" s="17"/>
      <c r="J25" s="4" t="s">
        <v>87</v>
      </c>
      <c r="K25" s="47">
        <v>2021</v>
      </c>
      <c r="L25" s="111"/>
      <c r="M25" s="111"/>
      <c r="N25" s="111"/>
      <c r="O25" s="111"/>
      <c r="P25" s="18"/>
      <c r="Q25" s="18"/>
      <c r="R25" s="18"/>
      <c r="S25" s="111"/>
      <c r="T25" s="111"/>
      <c r="U25" s="111"/>
      <c r="V25" s="111"/>
      <c r="W25" s="18"/>
      <c r="X25" s="18"/>
      <c r="Y25" s="18"/>
      <c r="Z25" s="111"/>
      <c r="AA25" s="111"/>
      <c r="AB25" s="111"/>
      <c r="AC25" s="111"/>
      <c r="AD25" s="18"/>
      <c r="AE25" s="18"/>
      <c r="AF25" s="111"/>
      <c r="AG25" s="111"/>
      <c r="AH25" s="111"/>
      <c r="AI25" s="111"/>
      <c r="AJ25" s="111"/>
      <c r="AK25" s="18"/>
      <c r="AL25" s="18"/>
      <c r="AM25" s="111"/>
      <c r="AN25" s="111"/>
      <c r="AO25" s="111"/>
      <c r="AQ25" s="21">
        <f>IF(C25&lt;&gt;"Estudiante",IF(NOT(ISBLANK(I25)),VLOOKUP(I25,Datosbasicos!$T$2:$V$32,3,FALSE),0),0)</f>
        <v>0</v>
      </c>
      <c r="AR25" s="21">
        <f>IF(C25&lt;&gt;"Estudiante",IF(NOT(ISBLANK(I25)),VLOOKUP(I25,Datosbasicos!$T$2:$V$32,3,FALSE),0),0)</f>
        <v>0</v>
      </c>
      <c r="AS25" s="21">
        <f t="shared" si="5"/>
        <v>0</v>
      </c>
      <c r="AT25" s="21">
        <f t="shared" si="6"/>
        <v>0</v>
      </c>
      <c r="AU25" s="21">
        <f t="shared" si="7"/>
        <v>0</v>
      </c>
      <c r="AV25" s="22">
        <f t="shared" si="8"/>
        <v>0</v>
      </c>
      <c r="AW25" s="28">
        <f t="shared" si="9"/>
        <v>0</v>
      </c>
    </row>
    <row r="26" spans="1:49" s="150" customFormat="1" ht="15.75" x14ac:dyDescent="0.25">
      <c r="A26" s="32"/>
      <c r="B26" s="13"/>
      <c r="C26" s="13"/>
      <c r="D26" s="13"/>
      <c r="E26" s="14"/>
      <c r="F26" s="15"/>
      <c r="G26" s="4" t="s">
        <v>87</v>
      </c>
      <c r="H26" s="47">
        <v>2021</v>
      </c>
      <c r="I26" s="17"/>
      <c r="J26" s="4" t="s">
        <v>87</v>
      </c>
      <c r="K26" s="47">
        <v>2021</v>
      </c>
      <c r="L26" s="111"/>
      <c r="M26" s="111"/>
      <c r="N26" s="111"/>
      <c r="O26" s="111"/>
      <c r="P26" s="18"/>
      <c r="Q26" s="18"/>
      <c r="R26" s="18"/>
      <c r="S26" s="111"/>
      <c r="T26" s="111"/>
      <c r="U26" s="111"/>
      <c r="V26" s="111"/>
      <c r="W26" s="18"/>
      <c r="X26" s="18"/>
      <c r="Y26" s="18"/>
      <c r="Z26" s="111"/>
      <c r="AA26" s="111"/>
      <c r="AB26" s="111"/>
      <c r="AC26" s="111"/>
      <c r="AD26" s="18"/>
      <c r="AE26" s="18"/>
      <c r="AF26" s="111"/>
      <c r="AG26" s="111"/>
      <c r="AH26" s="111"/>
      <c r="AI26" s="111"/>
      <c r="AJ26" s="111"/>
      <c r="AK26" s="18"/>
      <c r="AL26" s="18"/>
      <c r="AM26" s="111"/>
      <c r="AN26" s="111"/>
      <c r="AO26" s="111"/>
      <c r="AQ26" s="21"/>
      <c r="AR26" s="21"/>
      <c r="AS26" s="21"/>
      <c r="AT26" s="21"/>
      <c r="AU26" s="21"/>
      <c r="AV26" s="22"/>
      <c r="AW26" s="28"/>
    </row>
    <row r="27" spans="1:49" s="150" customFormat="1" ht="15.75" x14ac:dyDescent="0.25">
      <c r="A27" s="32"/>
      <c r="B27" s="13"/>
      <c r="C27" s="13"/>
      <c r="D27" s="13"/>
      <c r="E27" s="14"/>
      <c r="F27" s="15"/>
      <c r="G27" s="4" t="s">
        <v>87</v>
      </c>
      <c r="H27" s="47">
        <v>2021</v>
      </c>
      <c r="I27" s="17"/>
      <c r="J27" s="4" t="s">
        <v>87</v>
      </c>
      <c r="K27" s="47">
        <v>2021</v>
      </c>
      <c r="L27" s="111"/>
      <c r="M27" s="111"/>
      <c r="N27" s="111"/>
      <c r="O27" s="111"/>
      <c r="P27" s="18"/>
      <c r="Q27" s="18"/>
      <c r="R27" s="18"/>
      <c r="S27" s="111"/>
      <c r="T27" s="111"/>
      <c r="U27" s="111"/>
      <c r="V27" s="111"/>
      <c r="W27" s="18"/>
      <c r="X27" s="18"/>
      <c r="Y27" s="18"/>
      <c r="Z27" s="111"/>
      <c r="AA27" s="111"/>
      <c r="AB27" s="111"/>
      <c r="AC27" s="111"/>
      <c r="AD27" s="18"/>
      <c r="AE27" s="18"/>
      <c r="AF27" s="111"/>
      <c r="AG27" s="111"/>
      <c r="AH27" s="111"/>
      <c r="AI27" s="111"/>
      <c r="AJ27" s="111"/>
      <c r="AK27" s="18"/>
      <c r="AL27" s="18"/>
      <c r="AM27" s="111"/>
      <c r="AN27" s="111"/>
      <c r="AO27" s="111"/>
      <c r="AQ27" s="21"/>
      <c r="AR27" s="21"/>
      <c r="AS27" s="21"/>
      <c r="AT27" s="21"/>
      <c r="AU27" s="21"/>
      <c r="AV27" s="22"/>
      <c r="AW27" s="28"/>
    </row>
    <row r="28" spans="1:49" s="150" customFormat="1" ht="15.75" x14ac:dyDescent="0.25">
      <c r="A28" s="32"/>
      <c r="B28" s="13"/>
      <c r="C28" s="13"/>
      <c r="D28" s="13"/>
      <c r="E28" s="14"/>
      <c r="F28" s="15"/>
      <c r="G28" s="4" t="s">
        <v>87</v>
      </c>
      <c r="H28" s="47">
        <v>2021</v>
      </c>
      <c r="I28" s="17"/>
      <c r="J28" s="4" t="s">
        <v>87</v>
      </c>
      <c r="K28" s="47">
        <v>2021</v>
      </c>
      <c r="L28" s="111"/>
      <c r="M28" s="111"/>
      <c r="N28" s="111"/>
      <c r="O28" s="111"/>
      <c r="P28" s="18"/>
      <c r="Q28" s="18"/>
      <c r="R28" s="18"/>
      <c r="S28" s="111"/>
      <c r="T28" s="111"/>
      <c r="U28" s="111"/>
      <c r="V28" s="111"/>
      <c r="W28" s="18"/>
      <c r="X28" s="18"/>
      <c r="Y28" s="18"/>
      <c r="Z28" s="111"/>
      <c r="AA28" s="111"/>
      <c r="AB28" s="111"/>
      <c r="AC28" s="111"/>
      <c r="AD28" s="18"/>
      <c r="AE28" s="18"/>
      <c r="AF28" s="111"/>
      <c r="AG28" s="111"/>
      <c r="AH28" s="111"/>
      <c r="AI28" s="111"/>
      <c r="AJ28" s="111"/>
      <c r="AK28" s="18"/>
      <c r="AL28" s="18"/>
      <c r="AM28" s="111"/>
      <c r="AN28" s="111"/>
      <c r="AO28" s="111"/>
      <c r="AQ28" s="21"/>
      <c r="AR28" s="21"/>
      <c r="AS28" s="21"/>
      <c r="AT28" s="21"/>
      <c r="AU28" s="21"/>
      <c r="AV28" s="22"/>
      <c r="AW28" s="28"/>
    </row>
    <row r="29" spans="1:49" s="150" customFormat="1" ht="15.75" x14ac:dyDescent="0.25">
      <c r="A29" s="32"/>
      <c r="B29" s="13"/>
      <c r="C29" s="13"/>
      <c r="D29" s="13"/>
      <c r="E29" s="14"/>
      <c r="F29" s="15"/>
      <c r="G29" s="4" t="s">
        <v>87</v>
      </c>
      <c r="H29" s="47">
        <v>2021</v>
      </c>
      <c r="I29" s="17"/>
      <c r="J29" s="4" t="s">
        <v>87</v>
      </c>
      <c r="K29" s="47">
        <v>2021</v>
      </c>
      <c r="L29" s="111"/>
      <c r="M29" s="111"/>
      <c r="N29" s="111"/>
      <c r="O29" s="111"/>
      <c r="P29" s="18"/>
      <c r="Q29" s="18"/>
      <c r="R29" s="18"/>
      <c r="S29" s="111"/>
      <c r="T29" s="111"/>
      <c r="U29" s="111"/>
      <c r="V29" s="111"/>
      <c r="W29" s="18"/>
      <c r="X29" s="18"/>
      <c r="Y29" s="18"/>
      <c r="Z29" s="111"/>
      <c r="AA29" s="111"/>
      <c r="AB29" s="111"/>
      <c r="AC29" s="111"/>
      <c r="AD29" s="18"/>
      <c r="AE29" s="18"/>
      <c r="AF29" s="111"/>
      <c r="AG29" s="111"/>
      <c r="AH29" s="111"/>
      <c r="AI29" s="111"/>
      <c r="AJ29" s="111"/>
      <c r="AK29" s="18"/>
      <c r="AL29" s="18"/>
      <c r="AM29" s="111"/>
      <c r="AN29" s="111"/>
      <c r="AO29" s="111"/>
      <c r="AQ29" s="21"/>
      <c r="AR29" s="21"/>
      <c r="AS29" s="21"/>
      <c r="AT29" s="21"/>
      <c r="AU29" s="21"/>
      <c r="AV29" s="22"/>
      <c r="AW29" s="28"/>
    </row>
    <row r="30" spans="1:49" s="150" customFormat="1" ht="15.75" x14ac:dyDescent="0.25">
      <c r="A30" s="32"/>
      <c r="B30" s="13"/>
      <c r="C30" s="13"/>
      <c r="D30" s="13"/>
      <c r="E30" s="14"/>
      <c r="F30" s="15"/>
      <c r="G30" s="4" t="s">
        <v>87</v>
      </c>
      <c r="H30" s="47">
        <v>2021</v>
      </c>
      <c r="I30" s="17"/>
      <c r="J30" s="4" t="s">
        <v>87</v>
      </c>
      <c r="K30" s="47">
        <v>2021</v>
      </c>
      <c r="L30" s="111"/>
      <c r="M30" s="111"/>
      <c r="N30" s="111"/>
      <c r="O30" s="111"/>
      <c r="P30" s="18"/>
      <c r="Q30" s="18"/>
      <c r="R30" s="18"/>
      <c r="S30" s="111"/>
      <c r="T30" s="111"/>
      <c r="U30" s="111"/>
      <c r="V30" s="111"/>
      <c r="W30" s="18"/>
      <c r="X30" s="18"/>
      <c r="Y30" s="18"/>
      <c r="Z30" s="111"/>
      <c r="AA30" s="111"/>
      <c r="AB30" s="111"/>
      <c r="AC30" s="111"/>
      <c r="AD30" s="18"/>
      <c r="AE30" s="18"/>
      <c r="AF30" s="111"/>
      <c r="AG30" s="111"/>
      <c r="AH30" s="111"/>
      <c r="AI30" s="111"/>
      <c r="AJ30" s="111"/>
      <c r="AK30" s="18"/>
      <c r="AL30" s="18"/>
      <c r="AM30" s="111"/>
      <c r="AN30" s="111"/>
      <c r="AO30" s="111"/>
      <c r="AQ30" s="21"/>
      <c r="AR30" s="21"/>
      <c r="AS30" s="21"/>
      <c r="AT30" s="21"/>
      <c r="AU30" s="21"/>
      <c r="AV30" s="22"/>
      <c r="AW30" s="28"/>
    </row>
    <row r="31" spans="1:49" s="150" customFormat="1" ht="15.75" x14ac:dyDescent="0.25">
      <c r="A31" s="32"/>
      <c r="B31" s="13"/>
      <c r="C31" s="13"/>
      <c r="D31" s="13"/>
      <c r="E31" s="14"/>
      <c r="F31" s="15"/>
      <c r="G31" s="4" t="s">
        <v>87</v>
      </c>
      <c r="H31" s="47">
        <v>2021</v>
      </c>
      <c r="I31" s="17"/>
      <c r="J31" s="4" t="s">
        <v>87</v>
      </c>
      <c r="K31" s="47">
        <v>2021</v>
      </c>
      <c r="L31" s="111"/>
      <c r="M31" s="111"/>
      <c r="N31" s="111"/>
      <c r="O31" s="111"/>
      <c r="P31" s="18"/>
      <c r="Q31" s="18"/>
      <c r="R31" s="18"/>
      <c r="S31" s="111"/>
      <c r="T31" s="111"/>
      <c r="U31" s="111"/>
      <c r="V31" s="111"/>
      <c r="W31" s="18"/>
      <c r="X31" s="18"/>
      <c r="Y31" s="18"/>
      <c r="Z31" s="111"/>
      <c r="AA31" s="111"/>
      <c r="AB31" s="111"/>
      <c r="AC31" s="111"/>
      <c r="AD31" s="18"/>
      <c r="AE31" s="18"/>
      <c r="AF31" s="111"/>
      <c r="AG31" s="111"/>
      <c r="AH31" s="111"/>
      <c r="AI31" s="111"/>
      <c r="AJ31" s="111"/>
      <c r="AK31" s="18"/>
      <c r="AL31" s="18"/>
      <c r="AM31" s="111"/>
      <c r="AN31" s="111"/>
      <c r="AO31" s="111"/>
      <c r="AQ31" s="21"/>
      <c r="AR31" s="21"/>
      <c r="AS31" s="21"/>
      <c r="AT31" s="21"/>
      <c r="AU31" s="21"/>
      <c r="AV31" s="22"/>
      <c r="AW31" s="28"/>
    </row>
    <row r="32" spans="1:49" s="150" customFormat="1" ht="15.75" x14ac:dyDescent="0.25">
      <c r="A32" s="32"/>
      <c r="B32" s="13"/>
      <c r="C32" s="13"/>
      <c r="D32" s="13"/>
      <c r="E32" s="14"/>
      <c r="F32" s="15"/>
      <c r="G32" s="4" t="s">
        <v>87</v>
      </c>
      <c r="H32" s="47">
        <v>2021</v>
      </c>
      <c r="I32" s="17"/>
      <c r="J32" s="4" t="s">
        <v>87</v>
      </c>
      <c r="K32" s="47">
        <v>2021</v>
      </c>
      <c r="L32" s="111"/>
      <c r="M32" s="111"/>
      <c r="N32" s="111"/>
      <c r="O32" s="111"/>
      <c r="P32" s="18"/>
      <c r="Q32" s="18"/>
      <c r="R32" s="18"/>
      <c r="S32" s="111"/>
      <c r="T32" s="111"/>
      <c r="U32" s="111"/>
      <c r="V32" s="111"/>
      <c r="W32" s="18"/>
      <c r="X32" s="18"/>
      <c r="Y32" s="18"/>
      <c r="Z32" s="111"/>
      <c r="AA32" s="111"/>
      <c r="AB32" s="111"/>
      <c r="AC32" s="111"/>
      <c r="AD32" s="18"/>
      <c r="AE32" s="18"/>
      <c r="AF32" s="111"/>
      <c r="AG32" s="111"/>
      <c r="AH32" s="111"/>
      <c r="AI32" s="111"/>
      <c r="AJ32" s="111"/>
      <c r="AK32" s="18"/>
      <c r="AL32" s="18"/>
      <c r="AM32" s="111"/>
      <c r="AN32" s="111"/>
      <c r="AO32" s="111"/>
      <c r="AQ32" s="21"/>
      <c r="AR32" s="21"/>
      <c r="AS32" s="21"/>
      <c r="AT32" s="21"/>
      <c r="AU32" s="21"/>
      <c r="AV32" s="22"/>
      <c r="AW32" s="28"/>
    </row>
    <row r="33" spans="1:49" s="150" customFormat="1" ht="15.75" x14ac:dyDescent="0.25">
      <c r="A33" s="32"/>
      <c r="B33" s="13"/>
      <c r="C33" s="13"/>
      <c r="D33" s="13"/>
      <c r="E33" s="14"/>
      <c r="F33" s="15"/>
      <c r="G33" s="4" t="s">
        <v>87</v>
      </c>
      <c r="H33" s="47">
        <v>2021</v>
      </c>
      <c r="I33" s="17"/>
      <c r="J33" s="4" t="s">
        <v>87</v>
      </c>
      <c r="K33" s="47">
        <v>2021</v>
      </c>
      <c r="L33" s="111"/>
      <c r="M33" s="111"/>
      <c r="N33" s="111"/>
      <c r="O33" s="111"/>
      <c r="P33" s="18"/>
      <c r="Q33" s="18"/>
      <c r="R33" s="18"/>
      <c r="S33" s="111"/>
      <c r="T33" s="111"/>
      <c r="U33" s="111"/>
      <c r="V33" s="111"/>
      <c r="W33" s="18"/>
      <c r="X33" s="18"/>
      <c r="Y33" s="18"/>
      <c r="Z33" s="111"/>
      <c r="AA33" s="111"/>
      <c r="AB33" s="111"/>
      <c r="AC33" s="111"/>
      <c r="AD33" s="18"/>
      <c r="AE33" s="18"/>
      <c r="AF33" s="111"/>
      <c r="AG33" s="111"/>
      <c r="AH33" s="111"/>
      <c r="AI33" s="111"/>
      <c r="AJ33" s="111"/>
      <c r="AK33" s="18"/>
      <c r="AL33" s="18"/>
      <c r="AM33" s="111"/>
      <c r="AN33" s="111"/>
      <c r="AO33" s="111"/>
      <c r="AQ33" s="21"/>
      <c r="AR33" s="21"/>
      <c r="AS33" s="21"/>
      <c r="AT33" s="21"/>
      <c r="AU33" s="21"/>
      <c r="AV33" s="22"/>
      <c r="AW33" s="28"/>
    </row>
    <row r="34" spans="1:49" s="150" customFormat="1" ht="15.75" x14ac:dyDescent="0.25">
      <c r="A34" s="32"/>
      <c r="B34" s="13"/>
      <c r="C34" s="13"/>
      <c r="D34" s="13"/>
      <c r="E34" s="14"/>
      <c r="F34" s="15"/>
      <c r="G34" s="4" t="s">
        <v>87</v>
      </c>
      <c r="H34" s="47">
        <v>2021</v>
      </c>
      <c r="I34" s="17"/>
      <c r="J34" s="4" t="s">
        <v>87</v>
      </c>
      <c r="K34" s="47">
        <v>2021</v>
      </c>
      <c r="L34" s="111"/>
      <c r="M34" s="111"/>
      <c r="N34" s="111"/>
      <c r="O34" s="111"/>
      <c r="P34" s="18"/>
      <c r="Q34" s="18"/>
      <c r="R34" s="18"/>
      <c r="S34" s="111"/>
      <c r="T34" s="111"/>
      <c r="U34" s="111"/>
      <c r="V34" s="111"/>
      <c r="W34" s="18"/>
      <c r="X34" s="18"/>
      <c r="Y34" s="18"/>
      <c r="Z34" s="111"/>
      <c r="AA34" s="111"/>
      <c r="AB34" s="111"/>
      <c r="AC34" s="111"/>
      <c r="AD34" s="18"/>
      <c r="AE34" s="18"/>
      <c r="AF34" s="111"/>
      <c r="AG34" s="111"/>
      <c r="AH34" s="111"/>
      <c r="AI34" s="111"/>
      <c r="AJ34" s="111"/>
      <c r="AK34" s="18"/>
      <c r="AL34" s="18"/>
      <c r="AM34" s="111"/>
      <c r="AN34" s="111"/>
      <c r="AO34" s="111"/>
      <c r="AQ34" s="21"/>
      <c r="AR34" s="21"/>
      <c r="AS34" s="21"/>
      <c r="AT34" s="21"/>
      <c r="AU34" s="21"/>
      <c r="AV34" s="22"/>
      <c r="AW34" s="28"/>
    </row>
    <row r="35" spans="1:49" s="150" customFormat="1" ht="15.75" x14ac:dyDescent="0.25">
      <c r="A35" s="32"/>
      <c r="B35" s="13"/>
      <c r="C35" s="13"/>
      <c r="D35" s="13"/>
      <c r="E35" s="14"/>
      <c r="F35" s="15"/>
      <c r="G35" s="4" t="s">
        <v>87</v>
      </c>
      <c r="H35" s="47">
        <v>2021</v>
      </c>
      <c r="I35" s="17"/>
      <c r="J35" s="4" t="s">
        <v>87</v>
      </c>
      <c r="K35" s="47">
        <v>2021</v>
      </c>
      <c r="L35" s="111"/>
      <c r="M35" s="111"/>
      <c r="N35" s="111"/>
      <c r="O35" s="111"/>
      <c r="P35" s="18"/>
      <c r="Q35" s="18"/>
      <c r="R35" s="18"/>
      <c r="S35" s="111"/>
      <c r="T35" s="111"/>
      <c r="U35" s="111"/>
      <c r="V35" s="111"/>
      <c r="W35" s="18"/>
      <c r="X35" s="18"/>
      <c r="Y35" s="18"/>
      <c r="Z35" s="111"/>
      <c r="AA35" s="111"/>
      <c r="AB35" s="111"/>
      <c r="AC35" s="111"/>
      <c r="AD35" s="18"/>
      <c r="AE35" s="18"/>
      <c r="AF35" s="111"/>
      <c r="AG35" s="111"/>
      <c r="AH35" s="111"/>
      <c r="AI35" s="111"/>
      <c r="AJ35" s="111"/>
      <c r="AK35" s="18"/>
      <c r="AL35" s="18"/>
      <c r="AM35" s="111"/>
      <c r="AN35" s="111"/>
      <c r="AO35" s="111"/>
      <c r="AQ35" s="21"/>
      <c r="AR35" s="21"/>
      <c r="AS35" s="21"/>
      <c r="AT35" s="21"/>
      <c r="AU35" s="21"/>
      <c r="AV35" s="22"/>
      <c r="AW35" s="28"/>
    </row>
    <row r="36" spans="1:49" s="150" customFormat="1" ht="15.75" x14ac:dyDescent="0.25">
      <c r="A36" s="32"/>
      <c r="B36" s="13"/>
      <c r="C36" s="13"/>
      <c r="D36" s="13"/>
      <c r="E36" s="14"/>
      <c r="F36" s="15"/>
      <c r="G36" s="4" t="s">
        <v>87</v>
      </c>
      <c r="H36" s="47">
        <v>2021</v>
      </c>
      <c r="I36" s="17"/>
      <c r="J36" s="4" t="s">
        <v>87</v>
      </c>
      <c r="K36" s="47">
        <v>2021</v>
      </c>
      <c r="L36" s="111"/>
      <c r="M36" s="111"/>
      <c r="N36" s="111"/>
      <c r="O36" s="111"/>
      <c r="P36" s="18"/>
      <c r="Q36" s="18"/>
      <c r="R36" s="18"/>
      <c r="S36" s="111"/>
      <c r="T36" s="111"/>
      <c r="U36" s="111"/>
      <c r="V36" s="111"/>
      <c r="W36" s="18"/>
      <c r="X36" s="18"/>
      <c r="Y36" s="18"/>
      <c r="Z36" s="111"/>
      <c r="AA36" s="111"/>
      <c r="AB36" s="111"/>
      <c r="AC36" s="111"/>
      <c r="AD36" s="18"/>
      <c r="AE36" s="18"/>
      <c r="AF36" s="111"/>
      <c r="AG36" s="111"/>
      <c r="AH36" s="111"/>
      <c r="AI36" s="111"/>
      <c r="AJ36" s="111"/>
      <c r="AK36" s="18"/>
      <c r="AL36" s="18"/>
      <c r="AM36" s="111"/>
      <c r="AN36" s="111"/>
      <c r="AO36" s="111"/>
      <c r="AQ36" s="21"/>
      <c r="AR36" s="21"/>
      <c r="AS36" s="21"/>
      <c r="AT36" s="21"/>
      <c r="AU36" s="21"/>
      <c r="AV36" s="22"/>
      <c r="AW36" s="28"/>
    </row>
    <row r="37" spans="1:49" s="150" customFormat="1" ht="15.75" x14ac:dyDescent="0.25">
      <c r="A37" s="32"/>
      <c r="B37" s="13"/>
      <c r="C37" s="13"/>
      <c r="D37" s="13"/>
      <c r="E37" s="14"/>
      <c r="F37" s="15"/>
      <c r="G37" s="4" t="s">
        <v>87</v>
      </c>
      <c r="H37" s="47">
        <v>2021</v>
      </c>
      <c r="I37" s="17"/>
      <c r="J37" s="4" t="s">
        <v>87</v>
      </c>
      <c r="K37" s="47">
        <v>2021</v>
      </c>
      <c r="L37" s="111"/>
      <c r="M37" s="111"/>
      <c r="N37" s="111"/>
      <c r="O37" s="111"/>
      <c r="P37" s="18"/>
      <c r="Q37" s="18"/>
      <c r="R37" s="18"/>
      <c r="S37" s="111"/>
      <c r="T37" s="111"/>
      <c r="U37" s="111"/>
      <c r="V37" s="111"/>
      <c r="W37" s="18"/>
      <c r="X37" s="18"/>
      <c r="Y37" s="18"/>
      <c r="Z37" s="111"/>
      <c r="AA37" s="111"/>
      <c r="AB37" s="111"/>
      <c r="AC37" s="111"/>
      <c r="AD37" s="18"/>
      <c r="AE37" s="18"/>
      <c r="AF37" s="111"/>
      <c r="AG37" s="111"/>
      <c r="AH37" s="111"/>
      <c r="AI37" s="111"/>
      <c r="AJ37" s="111"/>
      <c r="AK37" s="18"/>
      <c r="AL37" s="18"/>
      <c r="AM37" s="111"/>
      <c r="AN37" s="111"/>
      <c r="AO37" s="111"/>
      <c r="AQ37" s="21"/>
      <c r="AR37" s="21"/>
      <c r="AS37" s="21"/>
      <c r="AT37" s="21"/>
      <c r="AU37" s="21"/>
      <c r="AV37" s="22"/>
      <c r="AW37" s="28"/>
    </row>
    <row r="38" spans="1:49" s="150" customFormat="1" ht="15.75" x14ac:dyDescent="0.25">
      <c r="A38" s="32"/>
      <c r="B38" s="13"/>
      <c r="C38" s="13"/>
      <c r="D38" s="13"/>
      <c r="E38" s="14"/>
      <c r="F38" s="15"/>
      <c r="G38" s="4" t="s">
        <v>87</v>
      </c>
      <c r="H38" s="47">
        <v>2021</v>
      </c>
      <c r="I38" s="17"/>
      <c r="J38" s="4" t="s">
        <v>87</v>
      </c>
      <c r="K38" s="47">
        <v>2021</v>
      </c>
      <c r="L38" s="111"/>
      <c r="M38" s="111"/>
      <c r="N38" s="111"/>
      <c r="O38" s="111"/>
      <c r="P38" s="18"/>
      <c r="Q38" s="18"/>
      <c r="R38" s="18"/>
      <c r="S38" s="111"/>
      <c r="T38" s="111"/>
      <c r="U38" s="111"/>
      <c r="V38" s="111"/>
      <c r="W38" s="18"/>
      <c r="X38" s="18"/>
      <c r="Y38" s="18"/>
      <c r="Z38" s="111"/>
      <c r="AA38" s="111"/>
      <c r="AB38" s="111"/>
      <c r="AC38" s="111"/>
      <c r="AD38" s="18"/>
      <c r="AE38" s="18"/>
      <c r="AF38" s="111"/>
      <c r="AG38" s="111"/>
      <c r="AH38" s="111"/>
      <c r="AI38" s="111"/>
      <c r="AJ38" s="111"/>
      <c r="AK38" s="18"/>
      <c r="AL38" s="18"/>
      <c r="AM38" s="111"/>
      <c r="AN38" s="111"/>
      <c r="AO38" s="111"/>
      <c r="AQ38" s="21"/>
      <c r="AR38" s="21"/>
      <c r="AS38" s="21"/>
      <c r="AT38" s="21"/>
      <c r="AU38" s="21"/>
      <c r="AV38" s="22"/>
      <c r="AW38" s="28"/>
    </row>
    <row r="39" spans="1:49" s="106" customFormat="1" ht="15.75" x14ac:dyDescent="0.25">
      <c r="A39" s="32"/>
      <c r="B39" s="13"/>
      <c r="C39" s="13"/>
      <c r="D39" s="13"/>
      <c r="E39" s="14"/>
      <c r="F39" s="15"/>
      <c r="G39" s="4" t="s">
        <v>87</v>
      </c>
      <c r="H39" s="47">
        <v>2021</v>
      </c>
      <c r="I39" s="17"/>
      <c r="J39" s="4" t="s">
        <v>87</v>
      </c>
      <c r="K39" s="47">
        <v>2021</v>
      </c>
      <c r="L39" s="111"/>
      <c r="M39" s="111"/>
      <c r="N39" s="111"/>
      <c r="O39" s="111"/>
      <c r="P39" s="18"/>
      <c r="Q39" s="18"/>
      <c r="R39" s="18"/>
      <c r="S39" s="111"/>
      <c r="T39" s="111"/>
      <c r="U39" s="111"/>
      <c r="V39" s="111"/>
      <c r="W39" s="18"/>
      <c r="X39" s="18"/>
      <c r="Y39" s="18"/>
      <c r="Z39" s="111"/>
      <c r="AA39" s="111"/>
      <c r="AB39" s="111"/>
      <c r="AC39" s="111"/>
      <c r="AD39" s="18"/>
      <c r="AE39" s="18"/>
      <c r="AF39" s="111"/>
      <c r="AG39" s="111"/>
      <c r="AH39" s="111"/>
      <c r="AI39" s="111"/>
      <c r="AJ39" s="111"/>
      <c r="AK39" s="18"/>
      <c r="AL39" s="18"/>
      <c r="AM39" s="111"/>
      <c r="AN39" s="111"/>
      <c r="AO39" s="111"/>
      <c r="AQ39" s="21">
        <f>IF(C39&lt;&gt;"Estudiante",IF(NOT(ISBLANK(I39)),VLOOKUP(I39,Datosbasicos!$T$2:$V$32,3,FALSE),0),0)</f>
        <v>0</v>
      </c>
      <c r="AR39" s="21">
        <f>IF(C39&lt;&gt;"Estudiante",IF(NOT(ISBLANK(I39)),VLOOKUP(I39,Datosbasicos!$T$2:$V$32,3,FALSE),0),0)</f>
        <v>0</v>
      </c>
      <c r="AS39" s="21">
        <f t="shared" si="5"/>
        <v>0</v>
      </c>
      <c r="AT39" s="21">
        <f t="shared" si="6"/>
        <v>0</v>
      </c>
      <c r="AU39" s="21">
        <f t="shared" si="7"/>
        <v>0</v>
      </c>
      <c r="AV39" s="22">
        <f t="shared" si="8"/>
        <v>0</v>
      </c>
      <c r="AW39" s="28">
        <f t="shared" si="9"/>
        <v>0</v>
      </c>
    </row>
    <row r="40" spans="1:49" s="106" customFormat="1" ht="15.75" x14ac:dyDescent="0.25">
      <c r="A40" s="32"/>
      <c r="B40" s="13"/>
      <c r="C40" s="13"/>
      <c r="D40" s="13"/>
      <c r="E40" s="14"/>
      <c r="F40" s="15"/>
      <c r="G40" s="4" t="s">
        <v>87</v>
      </c>
      <c r="H40" s="47">
        <v>2021</v>
      </c>
      <c r="I40" s="17"/>
      <c r="J40" s="4" t="s">
        <v>87</v>
      </c>
      <c r="K40" s="47">
        <v>2021</v>
      </c>
      <c r="L40" s="111"/>
      <c r="M40" s="111"/>
      <c r="N40" s="111"/>
      <c r="O40" s="111"/>
      <c r="P40" s="18"/>
      <c r="Q40" s="18"/>
      <c r="R40" s="18"/>
      <c r="S40" s="111"/>
      <c r="T40" s="111"/>
      <c r="U40" s="111"/>
      <c r="V40" s="111"/>
      <c r="W40" s="18"/>
      <c r="X40" s="18"/>
      <c r="Y40" s="18"/>
      <c r="Z40" s="111"/>
      <c r="AA40" s="111"/>
      <c r="AB40" s="111"/>
      <c r="AC40" s="111"/>
      <c r="AD40" s="18"/>
      <c r="AE40" s="18"/>
      <c r="AF40" s="111"/>
      <c r="AG40" s="111"/>
      <c r="AH40" s="111"/>
      <c r="AI40" s="111"/>
      <c r="AJ40" s="111"/>
      <c r="AK40" s="18"/>
      <c r="AL40" s="18"/>
      <c r="AM40" s="111"/>
      <c r="AN40" s="111"/>
      <c r="AO40" s="111"/>
      <c r="AQ40" s="21">
        <f>IF(C40&lt;&gt;"Estudiante",IF(NOT(ISBLANK(I40)),VLOOKUP(I40,Datosbasicos!$T$2:$V$32,3,FALSE),0),0)</f>
        <v>0</v>
      </c>
      <c r="AR40" s="21">
        <f>IF(C40&lt;&gt;"Estudiante",IF(NOT(ISBLANK(I40)),VLOOKUP(I40,Datosbasicos!$T$2:$V$32,3,FALSE),0),0)</f>
        <v>0</v>
      </c>
      <c r="AS40" s="21">
        <f t="shared" si="5"/>
        <v>0</v>
      </c>
      <c r="AT40" s="21">
        <f t="shared" si="6"/>
        <v>0</v>
      </c>
      <c r="AU40" s="21">
        <f t="shared" si="7"/>
        <v>0</v>
      </c>
      <c r="AV40" s="22">
        <f t="shared" si="8"/>
        <v>0</v>
      </c>
      <c r="AW40" s="28">
        <f t="shared" si="9"/>
        <v>0</v>
      </c>
    </row>
    <row r="41" spans="1:49" s="117" customFormat="1" ht="16.5" thickBot="1" x14ac:dyDescent="0.3">
      <c r="A41" s="125"/>
      <c r="B41" s="125"/>
      <c r="C41" s="125"/>
      <c r="D41" s="125"/>
      <c r="E41" s="126"/>
      <c r="F41" s="127"/>
      <c r="G41" s="128"/>
      <c r="H41" s="129"/>
      <c r="I41" s="130"/>
      <c r="J41" s="128"/>
      <c r="K41" s="129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2"/>
      <c r="AN41" s="131"/>
      <c r="AO41" s="131"/>
      <c r="AQ41" s="133"/>
      <c r="AR41" s="134"/>
      <c r="AS41" s="134"/>
      <c r="AT41" s="134"/>
      <c r="AU41" s="134"/>
      <c r="AV41" s="135"/>
      <c r="AW41" s="136"/>
    </row>
    <row r="42" spans="1:49" ht="17.25" customHeight="1" thickTop="1" thickBot="1" x14ac:dyDescent="0.3">
      <c r="A42" s="181" t="s">
        <v>114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34"/>
      <c r="AO42" s="34"/>
      <c r="AQ42" s="23">
        <f t="shared" ref="AQ42:AW42" si="10">SUM(AQ8:AQ40)</f>
        <v>0</v>
      </c>
      <c r="AR42" s="24">
        <f t="shared" si="10"/>
        <v>0</v>
      </c>
      <c r="AS42" s="24">
        <f t="shared" si="10"/>
        <v>0</v>
      </c>
      <c r="AT42" s="24">
        <f t="shared" si="10"/>
        <v>0</v>
      </c>
      <c r="AU42" s="24">
        <f t="shared" si="10"/>
        <v>0</v>
      </c>
      <c r="AV42" s="30">
        <f t="shared" si="10"/>
        <v>0</v>
      </c>
      <c r="AW42" s="29">
        <f t="shared" si="10"/>
        <v>0</v>
      </c>
    </row>
    <row r="43" spans="1:49" ht="15" customHeight="1" thickTop="1" x14ac:dyDescent="0.25">
      <c r="A43" s="182"/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34"/>
      <c r="AO43" s="34"/>
      <c r="AQ43" s="31"/>
    </row>
    <row r="44" spans="1:49" ht="15.75" customHeight="1" x14ac:dyDescent="0.25">
      <c r="A44" s="182"/>
      <c r="B44" s="182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37"/>
      <c r="AO44" s="37"/>
      <c r="AP44" s="31"/>
      <c r="AQ44" s="31"/>
    </row>
    <row r="45" spans="1:49" s="117" customFormat="1" ht="15.75" customHeight="1" x14ac:dyDescent="0.25">
      <c r="AN45" s="37"/>
      <c r="AO45" s="37"/>
      <c r="AP45" s="31"/>
      <c r="AQ45" s="31"/>
    </row>
    <row r="46" spans="1:49" x14ac:dyDescent="0.25">
      <c r="A46" s="61" t="s">
        <v>101</v>
      </c>
      <c r="B46" s="62"/>
      <c r="C46" s="62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7"/>
      <c r="AO46" s="37"/>
      <c r="AP46" s="31"/>
    </row>
    <row r="48" spans="1:49" x14ac:dyDescent="0.25"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U48" s="8"/>
    </row>
    <row r="49" spans="1:21" x14ac:dyDescent="0.25"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U49" s="8"/>
    </row>
    <row r="50" spans="1:21" x14ac:dyDescent="0.25">
      <c r="A50" s="1" t="s">
        <v>102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U50" s="8"/>
    </row>
  </sheetData>
  <sheetProtection sheet="1" objects="1" scenarios="1"/>
  <mergeCells count="24">
    <mergeCell ref="L1:AM1"/>
    <mergeCell ref="L5:AM5"/>
    <mergeCell ref="B6:B7"/>
    <mergeCell ref="C6:C7"/>
    <mergeCell ref="D6:D7"/>
    <mergeCell ref="E6:E7"/>
    <mergeCell ref="F6:K6"/>
    <mergeCell ref="A42:AM44"/>
    <mergeCell ref="AW6:AW7"/>
    <mergeCell ref="F7:H7"/>
    <mergeCell ref="I7:K7"/>
    <mergeCell ref="AQ6:AQ7"/>
    <mergeCell ref="AR6:AR7"/>
    <mergeCell ref="AS6:AS7"/>
    <mergeCell ref="AT6:AT7"/>
    <mergeCell ref="AU6:AU7"/>
    <mergeCell ref="AV6:AV7"/>
    <mergeCell ref="A2:A4"/>
    <mergeCell ref="B2:Z2"/>
    <mergeCell ref="AA2:AP2"/>
    <mergeCell ref="B3:Z3"/>
    <mergeCell ref="AA3:AP3"/>
    <mergeCell ref="B4:Z4"/>
    <mergeCell ref="AA4:AP4"/>
  </mergeCells>
  <dataValidations count="3">
    <dataValidation type="list" allowBlank="1" showInputMessage="1" showErrorMessage="1" sqref="B8:B41">
      <formula1>programas</formula1>
    </dataValidation>
    <dataValidation type="list" allowBlank="1" showInputMessage="1" showErrorMessage="1" sqref="C8:C41">
      <formula1>acti</formula1>
    </dataValidation>
    <dataValidation type="list" allowBlank="1" showInputMessage="1" showErrorMessage="1" sqref="A8:A41">
      <formula1>hospi</formula1>
    </dataValidation>
  </dataValidations>
  <pageMargins left="0.7" right="0.7" top="0.75" bottom="0.75" header="0.3" footer="0.3"/>
  <pageSetup orientation="portrait" r:id="rId1"/>
  <ignoredErrors>
    <ignoredError sqref="AT8" formulaRange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Datosbasicos!$A$2:$A$3</xm:f>
          </x14:formula1>
          <xm:sqref>A8:A41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00B050"/>
  </sheetPr>
  <dimension ref="A1:AX54"/>
  <sheetViews>
    <sheetView tabSelected="1" zoomScale="90" zoomScaleNormal="90" workbookViewId="0">
      <selection activeCell="D11" sqref="D11"/>
    </sheetView>
  </sheetViews>
  <sheetFormatPr baseColWidth="10" defaultRowHeight="15" x14ac:dyDescent="0.25"/>
  <cols>
    <col min="1" max="1" width="17.42578125" style="1" bestFit="1" customWidth="1"/>
    <col min="2" max="2" width="13.140625" style="1" customWidth="1"/>
    <col min="3" max="3" width="12.28515625" style="1" customWidth="1"/>
    <col min="4" max="4" width="18.5703125" style="1" customWidth="1"/>
    <col min="5" max="5" width="17.28515625" style="1" bestFit="1" customWidth="1"/>
    <col min="6" max="6" width="3.85546875" style="1" customWidth="1"/>
    <col min="7" max="7" width="5.85546875" style="1" customWidth="1"/>
    <col min="8" max="8" width="7" style="1" customWidth="1"/>
    <col min="9" max="9" width="4.7109375" style="1" customWidth="1"/>
    <col min="10" max="10" width="5.85546875" style="1" customWidth="1"/>
    <col min="11" max="11" width="5.5703125" style="1" customWidth="1"/>
    <col min="12" max="19" width="2.7109375" style="7" customWidth="1"/>
    <col min="20" max="20" width="2.7109375" style="8" customWidth="1"/>
    <col min="21" max="21" width="2.7109375" style="7" customWidth="1"/>
    <col min="22" max="38" width="2.7109375" style="8" customWidth="1"/>
    <col min="39" max="39" width="3" style="8" bestFit="1" customWidth="1"/>
    <col min="40" max="42" width="3" style="8" customWidth="1"/>
    <col min="43" max="50" width="11.42578125" style="1" hidden="1" customWidth="1"/>
    <col min="51" max="51" width="0" style="1" hidden="1" customWidth="1"/>
    <col min="52" max="16384" width="11.42578125" style="1"/>
  </cols>
  <sheetData>
    <row r="1" spans="1:50" ht="15.75" thickBot="1" x14ac:dyDescent="0.3">
      <c r="A1" s="2"/>
      <c r="E1" s="2"/>
      <c r="F1" s="2"/>
      <c r="G1" s="2"/>
      <c r="H1" s="2"/>
      <c r="I1" s="2"/>
      <c r="J1" s="2"/>
      <c r="K1" s="2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35"/>
      <c r="AO1" s="35"/>
      <c r="AP1" s="35"/>
    </row>
    <row r="2" spans="1:50" ht="18.75" customHeight="1" x14ac:dyDescent="0.25">
      <c r="A2" s="170"/>
      <c r="B2" s="172" t="s">
        <v>107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3" t="s">
        <v>113</v>
      </c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4"/>
    </row>
    <row r="3" spans="1:50" ht="18.75" customHeight="1" x14ac:dyDescent="0.25">
      <c r="A3" s="171"/>
      <c r="B3" s="175" t="s">
        <v>108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6" t="s">
        <v>109</v>
      </c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8"/>
    </row>
    <row r="4" spans="1:50" ht="18.75" customHeight="1" x14ac:dyDescent="0.25">
      <c r="A4" s="171"/>
      <c r="B4" s="175" t="s">
        <v>110</v>
      </c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9" t="s">
        <v>111</v>
      </c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80"/>
    </row>
    <row r="5" spans="1:50" ht="15" customHeight="1" thickBot="1" x14ac:dyDescent="0.3">
      <c r="A5" s="2"/>
      <c r="B5" s="3"/>
      <c r="C5" s="3"/>
      <c r="D5" s="3"/>
      <c r="E5" s="36"/>
      <c r="F5" s="36"/>
      <c r="G5" s="36"/>
      <c r="H5" s="36"/>
      <c r="I5" s="36"/>
      <c r="J5" s="36"/>
      <c r="K5" s="36"/>
      <c r="L5" s="197" t="s">
        <v>34</v>
      </c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7"/>
      <c r="AN5" s="39"/>
      <c r="AO5" s="39"/>
      <c r="AP5" s="39"/>
    </row>
    <row r="6" spans="1:50" ht="15.75" thickTop="1" x14ac:dyDescent="0.25">
      <c r="A6" s="52" t="s">
        <v>21</v>
      </c>
      <c r="B6" s="191" t="s">
        <v>0</v>
      </c>
      <c r="C6" s="194" t="s">
        <v>19</v>
      </c>
      <c r="D6" s="191" t="s">
        <v>23</v>
      </c>
      <c r="E6" s="191" t="s">
        <v>10</v>
      </c>
      <c r="F6" s="192" t="s">
        <v>1</v>
      </c>
      <c r="G6" s="192"/>
      <c r="H6" s="192"/>
      <c r="I6" s="192"/>
      <c r="J6" s="192"/>
      <c r="K6" s="193"/>
      <c r="L6" s="102" t="s">
        <v>6</v>
      </c>
      <c r="M6" s="102" t="s">
        <v>7</v>
      </c>
      <c r="N6" s="102" t="s">
        <v>2</v>
      </c>
      <c r="O6" s="102" t="s">
        <v>3</v>
      </c>
      <c r="P6" s="102" t="s">
        <v>4</v>
      </c>
      <c r="Q6" s="102" t="s">
        <v>5</v>
      </c>
      <c r="R6" s="102" t="s">
        <v>5</v>
      </c>
      <c r="S6" s="102" t="s">
        <v>6</v>
      </c>
      <c r="T6" s="102" t="s">
        <v>7</v>
      </c>
      <c r="U6" s="102" t="s">
        <v>2</v>
      </c>
      <c r="V6" s="102" t="s">
        <v>3</v>
      </c>
      <c r="W6" s="102" t="s">
        <v>4</v>
      </c>
      <c r="X6" s="102" t="s">
        <v>5</v>
      </c>
      <c r="Y6" s="102" t="s">
        <v>5</v>
      </c>
      <c r="Z6" s="102" t="s">
        <v>6</v>
      </c>
      <c r="AA6" s="102" t="s">
        <v>7</v>
      </c>
      <c r="AB6" s="102" t="s">
        <v>2</v>
      </c>
      <c r="AC6" s="102" t="s">
        <v>3</v>
      </c>
      <c r="AD6" s="102" t="s">
        <v>4</v>
      </c>
      <c r="AE6" s="102" t="s">
        <v>5</v>
      </c>
      <c r="AF6" s="102" t="s">
        <v>5</v>
      </c>
      <c r="AG6" s="102" t="s">
        <v>6</v>
      </c>
      <c r="AH6" s="66" t="s">
        <v>7</v>
      </c>
      <c r="AI6" s="108" t="s">
        <v>2</v>
      </c>
      <c r="AJ6" s="108" t="s">
        <v>3</v>
      </c>
      <c r="AK6" s="116" t="s">
        <v>4</v>
      </c>
      <c r="AL6" s="139" t="s">
        <v>5</v>
      </c>
      <c r="AM6" s="142" t="s">
        <v>5</v>
      </c>
      <c r="AN6" s="153" t="s">
        <v>6</v>
      </c>
      <c r="AO6" s="153" t="s">
        <v>7</v>
      </c>
      <c r="AP6" s="155" t="s">
        <v>2</v>
      </c>
      <c r="AR6" s="209" t="s">
        <v>13</v>
      </c>
      <c r="AS6" s="209" t="s">
        <v>14</v>
      </c>
      <c r="AT6" s="209" t="s">
        <v>15</v>
      </c>
      <c r="AU6" s="209" t="s">
        <v>16</v>
      </c>
      <c r="AV6" s="209" t="s">
        <v>17</v>
      </c>
      <c r="AW6" s="211" t="s">
        <v>18</v>
      </c>
      <c r="AX6" s="184" t="s">
        <v>31</v>
      </c>
    </row>
    <row r="7" spans="1:50" x14ac:dyDescent="0.25">
      <c r="A7" s="50" t="s">
        <v>22</v>
      </c>
      <c r="B7" s="191"/>
      <c r="C7" s="195"/>
      <c r="D7" s="191"/>
      <c r="E7" s="191"/>
      <c r="F7" s="192" t="s">
        <v>8</v>
      </c>
      <c r="G7" s="192"/>
      <c r="H7" s="192"/>
      <c r="I7" s="192" t="s">
        <v>9</v>
      </c>
      <c r="J7" s="192"/>
      <c r="K7" s="193"/>
      <c r="L7" s="110">
        <v>1</v>
      </c>
      <c r="M7" s="110">
        <v>2</v>
      </c>
      <c r="N7" s="6">
        <v>3</v>
      </c>
      <c r="O7" s="6">
        <v>4</v>
      </c>
      <c r="P7" s="6">
        <v>5</v>
      </c>
      <c r="Q7" s="110">
        <v>6</v>
      </c>
      <c r="R7" s="110">
        <v>7</v>
      </c>
      <c r="S7" s="110">
        <v>8</v>
      </c>
      <c r="T7" s="110">
        <v>9</v>
      </c>
      <c r="U7" s="6">
        <v>10</v>
      </c>
      <c r="V7" s="6">
        <v>11</v>
      </c>
      <c r="W7" s="110">
        <v>12</v>
      </c>
      <c r="X7" s="110">
        <v>13</v>
      </c>
      <c r="Y7" s="110">
        <v>14</v>
      </c>
      <c r="Z7" s="110">
        <v>15</v>
      </c>
      <c r="AA7" s="110">
        <v>16</v>
      </c>
      <c r="AB7" s="6">
        <v>17</v>
      </c>
      <c r="AC7" s="6">
        <v>18</v>
      </c>
      <c r="AD7" s="110">
        <v>19</v>
      </c>
      <c r="AE7" s="6">
        <v>20</v>
      </c>
      <c r="AF7" s="110">
        <v>21</v>
      </c>
      <c r="AG7" s="110">
        <v>22</v>
      </c>
      <c r="AH7" s="110">
        <v>23</v>
      </c>
      <c r="AI7" s="6">
        <v>24</v>
      </c>
      <c r="AJ7" s="6">
        <v>25</v>
      </c>
      <c r="AK7" s="110">
        <v>26</v>
      </c>
      <c r="AL7" s="110">
        <v>27</v>
      </c>
      <c r="AM7" s="110">
        <v>28</v>
      </c>
      <c r="AN7" s="110">
        <v>29</v>
      </c>
      <c r="AO7" s="47">
        <v>30</v>
      </c>
      <c r="AP7" s="6">
        <v>31</v>
      </c>
      <c r="AR7" s="210"/>
      <c r="AS7" s="210"/>
      <c r="AT7" s="210"/>
      <c r="AU7" s="210"/>
      <c r="AV7" s="210"/>
      <c r="AW7" s="212"/>
      <c r="AX7" s="185"/>
    </row>
    <row r="8" spans="1:50" ht="15.75" x14ac:dyDescent="0.25">
      <c r="A8" s="32"/>
      <c r="B8" s="13"/>
      <c r="C8" s="13"/>
      <c r="D8" s="13"/>
      <c r="E8" s="14"/>
      <c r="F8" s="15"/>
      <c r="G8" s="4" t="s">
        <v>88</v>
      </c>
      <c r="H8" s="47">
        <v>2021</v>
      </c>
      <c r="I8" s="17"/>
      <c r="J8" s="4" t="s">
        <v>88</v>
      </c>
      <c r="K8" s="47">
        <v>2021</v>
      </c>
      <c r="L8" s="111"/>
      <c r="M8" s="111"/>
      <c r="N8" s="18"/>
      <c r="O8" s="18"/>
      <c r="P8" s="18"/>
      <c r="Q8" s="111"/>
      <c r="R8" s="111"/>
      <c r="S8" s="111"/>
      <c r="T8" s="111"/>
      <c r="U8" s="18"/>
      <c r="V8" s="18"/>
      <c r="W8" s="111"/>
      <c r="X8" s="111"/>
      <c r="Y8" s="111"/>
      <c r="Z8" s="111"/>
      <c r="AA8" s="111"/>
      <c r="AB8" s="18"/>
      <c r="AC8" s="18"/>
      <c r="AD8" s="111"/>
      <c r="AE8" s="18"/>
      <c r="AF8" s="111"/>
      <c r="AG8" s="111"/>
      <c r="AH8" s="111"/>
      <c r="AI8" s="18"/>
      <c r="AJ8" s="18"/>
      <c r="AK8" s="111"/>
      <c r="AL8" s="111"/>
      <c r="AM8" s="111"/>
      <c r="AN8" s="111"/>
      <c r="AO8" s="19"/>
      <c r="AP8" s="18"/>
      <c r="AR8" s="21">
        <f>IF(C8&lt;&gt;"Estudiante",IF(NOT(ISBLANK(I8)),VLOOKUP(I8,Datosbasicos!$W$2:$Y$32,3,FALSE),0),0)</f>
        <v>0</v>
      </c>
      <c r="AS8" s="21">
        <f>IF(C8&lt;&gt;"Estudiante",IF(NOT(ISBLANK(I8)),VLOOKUP(I8,Datosbasicos!$W$2:$Y$32,3,FALSE),0),0)</f>
        <v>0</v>
      </c>
      <c r="AT8" s="21">
        <f xml:space="preserve"> COUNTIFS(L8:AP8,"X")</f>
        <v>0</v>
      </c>
      <c r="AU8" s="21">
        <f xml:space="preserve"> COUNTIFS(L8:AP8,"X")</f>
        <v>0</v>
      </c>
      <c r="AV8" s="21">
        <f>COUNTIFS(O8:P8,"X")+COUNTIFS(V8:W8,"X")+COUNTIFS(AC8:AE8,"X")+COUNTIFS(AJ8:AK8,"X")</f>
        <v>0</v>
      </c>
      <c r="AW8" s="22">
        <f>COUNTIFS(O8:P8,"X")+COUNTIFS(V8:W8,"X")+COUNTIFS(AC8:AE8,"X")+COUNTIFS(AJ8:AK8,"X")</f>
        <v>0</v>
      </c>
      <c r="AX8" s="28">
        <f>SUM(AR8:AW8)</f>
        <v>0</v>
      </c>
    </row>
    <row r="9" spans="1:50" ht="15.75" x14ac:dyDescent="0.25">
      <c r="A9" s="32"/>
      <c r="B9" s="13"/>
      <c r="C9" s="13"/>
      <c r="D9" s="13"/>
      <c r="E9" s="16"/>
      <c r="F9" s="15"/>
      <c r="G9" s="4" t="s">
        <v>88</v>
      </c>
      <c r="H9" s="47">
        <v>2021</v>
      </c>
      <c r="I9" s="17"/>
      <c r="J9" s="4" t="s">
        <v>88</v>
      </c>
      <c r="K9" s="47">
        <v>2021</v>
      </c>
      <c r="L9" s="111"/>
      <c r="M9" s="111"/>
      <c r="N9" s="18"/>
      <c r="O9" s="18"/>
      <c r="P9" s="18"/>
      <c r="Q9" s="111"/>
      <c r="R9" s="111"/>
      <c r="S9" s="111"/>
      <c r="T9" s="111"/>
      <c r="U9" s="18"/>
      <c r="V9" s="18"/>
      <c r="W9" s="111"/>
      <c r="X9" s="111"/>
      <c r="Y9" s="111"/>
      <c r="Z9" s="111"/>
      <c r="AA9" s="111"/>
      <c r="AB9" s="18"/>
      <c r="AC9" s="18"/>
      <c r="AD9" s="111"/>
      <c r="AE9" s="18"/>
      <c r="AF9" s="111"/>
      <c r="AG9" s="111"/>
      <c r="AH9" s="111"/>
      <c r="AI9" s="18"/>
      <c r="AJ9" s="18"/>
      <c r="AK9" s="111"/>
      <c r="AL9" s="111"/>
      <c r="AM9" s="111"/>
      <c r="AN9" s="111"/>
      <c r="AO9" s="19"/>
      <c r="AP9" s="18"/>
      <c r="AR9" s="21">
        <f>IF(C9&lt;&gt;"Estudiante",IF(NOT(ISBLANK(I9)),VLOOKUP(I9,Datosbasicos!$W$2:$Y$32,3,FALSE),0),0)</f>
        <v>0</v>
      </c>
      <c r="AS9" s="21">
        <f>IF(C9&lt;&gt;"Estudiante",IF(NOT(ISBLANK(I9)),VLOOKUP(I9,Datosbasicos!$W$2:$Y$32,3,FALSE),0),0)</f>
        <v>0</v>
      </c>
      <c r="AT9" s="21">
        <f t="shared" ref="AT9:AT24" si="0" xml:space="preserve"> COUNTIFS(L9:AP9,"X")</f>
        <v>0</v>
      </c>
      <c r="AU9" s="21">
        <f t="shared" ref="AU9:AU24" si="1" xml:space="preserve"> COUNTIFS(L9:AP9,"X")</f>
        <v>0</v>
      </c>
      <c r="AV9" s="21">
        <f t="shared" ref="AV9:AV24" si="2">COUNTIFS(O9:P9,"X")+COUNTIFS(V9:W9,"X")+COUNTIFS(AC9:AE9,"X")+COUNTIFS(AJ9:AK9,"X")</f>
        <v>0</v>
      </c>
      <c r="AW9" s="22">
        <f t="shared" ref="AW9:AW24" si="3">COUNTIFS(O9:P9,"X")+COUNTIFS(V9:W9,"X")+COUNTIFS(AC9:AE9,"X")+COUNTIFS(AJ9:AK9,"X")</f>
        <v>0</v>
      </c>
      <c r="AX9" s="28">
        <f t="shared" ref="AX9:AX24" si="4">SUM(AR9:AW9)</f>
        <v>0</v>
      </c>
    </row>
    <row r="10" spans="1:50" ht="15.75" x14ac:dyDescent="0.25">
      <c r="A10" s="32"/>
      <c r="B10" s="13"/>
      <c r="C10" s="13"/>
      <c r="D10" s="13"/>
      <c r="E10" s="16" t="s">
        <v>30</v>
      </c>
      <c r="F10" s="15"/>
      <c r="G10" s="4" t="s">
        <v>88</v>
      </c>
      <c r="H10" s="47">
        <v>2021</v>
      </c>
      <c r="I10" s="17"/>
      <c r="J10" s="4" t="s">
        <v>88</v>
      </c>
      <c r="K10" s="47">
        <v>2021</v>
      </c>
      <c r="L10" s="111"/>
      <c r="M10" s="111"/>
      <c r="N10" s="18"/>
      <c r="O10" s="18"/>
      <c r="P10" s="18"/>
      <c r="Q10" s="111"/>
      <c r="R10" s="111"/>
      <c r="S10" s="111"/>
      <c r="T10" s="111"/>
      <c r="U10" s="18"/>
      <c r="V10" s="18"/>
      <c r="W10" s="111"/>
      <c r="X10" s="111"/>
      <c r="Y10" s="111"/>
      <c r="Z10" s="111"/>
      <c r="AA10" s="111"/>
      <c r="AB10" s="18"/>
      <c r="AC10" s="18"/>
      <c r="AD10" s="111"/>
      <c r="AE10" s="18"/>
      <c r="AF10" s="111"/>
      <c r="AG10" s="111"/>
      <c r="AH10" s="111"/>
      <c r="AI10" s="18"/>
      <c r="AJ10" s="18"/>
      <c r="AK10" s="111"/>
      <c r="AL10" s="111"/>
      <c r="AM10" s="111"/>
      <c r="AN10" s="111"/>
      <c r="AO10" s="19"/>
      <c r="AP10" s="18"/>
      <c r="AR10" s="21">
        <f>IF(C10&lt;&gt;"Estudiante",IF(NOT(ISBLANK(I10)),VLOOKUP(I10,Datosbasicos!$W$2:$Y$32,3,FALSE),0),0)</f>
        <v>0</v>
      </c>
      <c r="AS10" s="21">
        <f>IF(C10&lt;&gt;"Estudiante",IF(NOT(ISBLANK(I10)),VLOOKUP(I10,Datosbasicos!$W$2:$Y$32,3,FALSE),0),0)</f>
        <v>0</v>
      </c>
      <c r="AT10" s="21">
        <f t="shared" si="0"/>
        <v>0</v>
      </c>
      <c r="AU10" s="21">
        <f t="shared" si="1"/>
        <v>0</v>
      </c>
      <c r="AV10" s="21">
        <f t="shared" si="2"/>
        <v>0</v>
      </c>
      <c r="AW10" s="22">
        <f t="shared" si="3"/>
        <v>0</v>
      </c>
      <c r="AX10" s="28">
        <f t="shared" si="4"/>
        <v>0</v>
      </c>
    </row>
    <row r="11" spans="1:50" ht="15.75" x14ac:dyDescent="0.25">
      <c r="A11" s="32"/>
      <c r="B11" s="13"/>
      <c r="C11" s="13"/>
      <c r="D11" s="13"/>
      <c r="E11" s="16"/>
      <c r="F11" s="15"/>
      <c r="G11" s="4" t="s">
        <v>88</v>
      </c>
      <c r="H11" s="47">
        <v>2021</v>
      </c>
      <c r="I11" s="17"/>
      <c r="J11" s="4" t="s">
        <v>88</v>
      </c>
      <c r="K11" s="47">
        <v>2021</v>
      </c>
      <c r="L11" s="111"/>
      <c r="M11" s="111"/>
      <c r="N11" s="18"/>
      <c r="O11" s="18"/>
      <c r="P11" s="18"/>
      <c r="Q11" s="111"/>
      <c r="R11" s="111"/>
      <c r="S11" s="111"/>
      <c r="T11" s="111"/>
      <c r="U11" s="18"/>
      <c r="V11" s="18"/>
      <c r="W11" s="111"/>
      <c r="X11" s="111"/>
      <c r="Y11" s="111"/>
      <c r="Z11" s="111"/>
      <c r="AA11" s="111"/>
      <c r="AB11" s="18"/>
      <c r="AC11" s="18"/>
      <c r="AD11" s="111"/>
      <c r="AE11" s="18"/>
      <c r="AF11" s="111"/>
      <c r="AG11" s="111"/>
      <c r="AH11" s="111"/>
      <c r="AI11" s="18"/>
      <c r="AJ11" s="18"/>
      <c r="AK11" s="111"/>
      <c r="AL11" s="111"/>
      <c r="AM11" s="111"/>
      <c r="AN11" s="111"/>
      <c r="AO11" s="19"/>
      <c r="AP11" s="18"/>
      <c r="AR11" s="21">
        <f>IF(C11&lt;&gt;"Estudiante",IF(NOT(ISBLANK(I11)),VLOOKUP(I11,Datosbasicos!$W$2:$Y$32,3,FALSE),0),0)</f>
        <v>0</v>
      </c>
      <c r="AS11" s="21">
        <f>IF(C11&lt;&gt;"Estudiante",IF(NOT(ISBLANK(I11)),VLOOKUP(I11,Datosbasicos!$W$2:$Y$32,3,FALSE),0),0)</f>
        <v>0</v>
      </c>
      <c r="AT11" s="21">
        <f t="shared" si="0"/>
        <v>0</v>
      </c>
      <c r="AU11" s="21">
        <f t="shared" si="1"/>
        <v>0</v>
      </c>
      <c r="AV11" s="21">
        <f t="shared" si="2"/>
        <v>0</v>
      </c>
      <c r="AW11" s="22">
        <f t="shared" si="3"/>
        <v>0</v>
      </c>
      <c r="AX11" s="28">
        <f t="shared" si="4"/>
        <v>0</v>
      </c>
    </row>
    <row r="12" spans="1:50" ht="15.75" x14ac:dyDescent="0.25">
      <c r="A12" s="32"/>
      <c r="B12" s="13"/>
      <c r="C12" s="13"/>
      <c r="D12" s="13"/>
      <c r="E12" s="14"/>
      <c r="F12" s="15"/>
      <c r="G12" s="4" t="s">
        <v>88</v>
      </c>
      <c r="H12" s="47">
        <v>2021</v>
      </c>
      <c r="I12" s="17"/>
      <c r="J12" s="4" t="s">
        <v>88</v>
      </c>
      <c r="K12" s="47">
        <v>2021</v>
      </c>
      <c r="L12" s="111"/>
      <c r="M12" s="111"/>
      <c r="N12" s="18"/>
      <c r="O12" s="18"/>
      <c r="P12" s="18"/>
      <c r="Q12" s="111"/>
      <c r="R12" s="111"/>
      <c r="S12" s="111"/>
      <c r="T12" s="111"/>
      <c r="U12" s="18"/>
      <c r="V12" s="18"/>
      <c r="W12" s="111"/>
      <c r="X12" s="111"/>
      <c r="Y12" s="111"/>
      <c r="Z12" s="111"/>
      <c r="AA12" s="111"/>
      <c r="AB12" s="18"/>
      <c r="AC12" s="18"/>
      <c r="AD12" s="111"/>
      <c r="AE12" s="18"/>
      <c r="AF12" s="111"/>
      <c r="AG12" s="111"/>
      <c r="AH12" s="111"/>
      <c r="AI12" s="18"/>
      <c r="AJ12" s="18"/>
      <c r="AK12" s="111"/>
      <c r="AL12" s="111"/>
      <c r="AM12" s="111"/>
      <c r="AN12" s="111"/>
      <c r="AO12" s="19"/>
      <c r="AP12" s="18"/>
      <c r="AR12" s="21">
        <f>IF(C12&lt;&gt;"Estudiante",IF(NOT(ISBLANK(I12)),VLOOKUP(I12,Datosbasicos!$W$2:$Y$32,3,FALSE),0),0)</f>
        <v>0</v>
      </c>
      <c r="AS12" s="21">
        <f>IF(C12&lt;&gt;"Estudiante",IF(NOT(ISBLANK(I12)),VLOOKUP(I12,Datosbasicos!$W$2:$Y$32,3,FALSE),0),0)</f>
        <v>0</v>
      </c>
      <c r="AT12" s="21">
        <f t="shared" si="0"/>
        <v>0</v>
      </c>
      <c r="AU12" s="21">
        <f t="shared" si="1"/>
        <v>0</v>
      </c>
      <c r="AV12" s="21">
        <f t="shared" si="2"/>
        <v>0</v>
      </c>
      <c r="AW12" s="22">
        <f t="shared" si="3"/>
        <v>0</v>
      </c>
      <c r="AX12" s="28">
        <f t="shared" si="4"/>
        <v>0</v>
      </c>
    </row>
    <row r="13" spans="1:50" s="101" customFormat="1" ht="15.75" x14ac:dyDescent="0.25">
      <c r="A13" s="32"/>
      <c r="B13" s="13"/>
      <c r="C13" s="13"/>
      <c r="D13" s="13"/>
      <c r="E13" s="14"/>
      <c r="F13" s="15"/>
      <c r="G13" s="4" t="s">
        <v>88</v>
      </c>
      <c r="H13" s="47">
        <v>2021</v>
      </c>
      <c r="I13" s="17"/>
      <c r="J13" s="4" t="s">
        <v>88</v>
      </c>
      <c r="K13" s="47">
        <v>2021</v>
      </c>
      <c r="L13" s="111"/>
      <c r="M13" s="111"/>
      <c r="N13" s="18"/>
      <c r="O13" s="18"/>
      <c r="P13" s="18"/>
      <c r="Q13" s="111"/>
      <c r="R13" s="111"/>
      <c r="S13" s="111"/>
      <c r="T13" s="111"/>
      <c r="U13" s="18"/>
      <c r="V13" s="18"/>
      <c r="W13" s="111"/>
      <c r="X13" s="111"/>
      <c r="Y13" s="111"/>
      <c r="Z13" s="111"/>
      <c r="AA13" s="111"/>
      <c r="AB13" s="18"/>
      <c r="AC13" s="18"/>
      <c r="AD13" s="111"/>
      <c r="AE13" s="18"/>
      <c r="AF13" s="111"/>
      <c r="AG13" s="111"/>
      <c r="AH13" s="111"/>
      <c r="AI13" s="18"/>
      <c r="AJ13" s="18"/>
      <c r="AK13" s="111"/>
      <c r="AL13" s="111"/>
      <c r="AM13" s="111"/>
      <c r="AN13" s="111"/>
      <c r="AO13" s="19"/>
      <c r="AP13" s="18"/>
      <c r="AR13" s="21">
        <f>IF(C13&lt;&gt;"Estudiante",IF(NOT(ISBLANK(I13)),VLOOKUP(I13,Datosbasicos!$W$2:$Y$32,3,FALSE),0),0)</f>
        <v>0</v>
      </c>
      <c r="AS13" s="21">
        <f>IF(C13&lt;&gt;"Estudiante",IF(NOT(ISBLANK(I13)),VLOOKUP(I13,Datosbasicos!$W$2:$Y$32,3,FALSE),0),0)</f>
        <v>0</v>
      </c>
      <c r="AT13" s="21">
        <f t="shared" si="0"/>
        <v>0</v>
      </c>
      <c r="AU13" s="21">
        <f t="shared" si="1"/>
        <v>0</v>
      </c>
      <c r="AV13" s="21">
        <f t="shared" si="2"/>
        <v>0</v>
      </c>
      <c r="AW13" s="22">
        <f t="shared" si="3"/>
        <v>0</v>
      </c>
      <c r="AX13" s="28">
        <f t="shared" si="4"/>
        <v>0</v>
      </c>
    </row>
    <row r="14" spans="1:50" s="101" customFormat="1" ht="15.75" x14ac:dyDescent="0.25">
      <c r="A14" s="32"/>
      <c r="B14" s="13"/>
      <c r="C14" s="13"/>
      <c r="D14" s="13"/>
      <c r="E14" s="14"/>
      <c r="F14" s="15"/>
      <c r="G14" s="4" t="s">
        <v>88</v>
      </c>
      <c r="H14" s="47">
        <v>2021</v>
      </c>
      <c r="I14" s="17"/>
      <c r="J14" s="4" t="s">
        <v>88</v>
      </c>
      <c r="K14" s="47">
        <v>2021</v>
      </c>
      <c r="L14" s="111"/>
      <c r="M14" s="111"/>
      <c r="N14" s="18"/>
      <c r="O14" s="18"/>
      <c r="P14" s="18"/>
      <c r="Q14" s="111"/>
      <c r="R14" s="111"/>
      <c r="S14" s="111"/>
      <c r="T14" s="111"/>
      <c r="U14" s="18"/>
      <c r="V14" s="18"/>
      <c r="W14" s="111"/>
      <c r="X14" s="111"/>
      <c r="Y14" s="111"/>
      <c r="Z14" s="111"/>
      <c r="AA14" s="111"/>
      <c r="AB14" s="18"/>
      <c r="AC14" s="18"/>
      <c r="AD14" s="111"/>
      <c r="AE14" s="18"/>
      <c r="AF14" s="111"/>
      <c r="AG14" s="111"/>
      <c r="AH14" s="111"/>
      <c r="AI14" s="18"/>
      <c r="AJ14" s="18"/>
      <c r="AK14" s="111"/>
      <c r="AL14" s="111"/>
      <c r="AM14" s="111"/>
      <c r="AN14" s="111"/>
      <c r="AO14" s="19"/>
      <c r="AP14" s="18"/>
      <c r="AR14" s="21">
        <f>IF(C14&lt;&gt;"Estudiante",IF(NOT(ISBLANK(I14)),VLOOKUP(I14,Datosbasicos!$W$2:$Y$32,3,FALSE),0),0)</f>
        <v>0</v>
      </c>
      <c r="AS14" s="21">
        <f>IF(C14&lt;&gt;"Estudiante",IF(NOT(ISBLANK(I14)),VLOOKUP(I14,Datosbasicos!$W$2:$Y$32,3,FALSE),0),0)</f>
        <v>0</v>
      </c>
      <c r="AT14" s="21">
        <f t="shared" si="0"/>
        <v>0</v>
      </c>
      <c r="AU14" s="21">
        <f t="shared" si="1"/>
        <v>0</v>
      </c>
      <c r="AV14" s="21">
        <f t="shared" si="2"/>
        <v>0</v>
      </c>
      <c r="AW14" s="22">
        <f t="shared" si="3"/>
        <v>0</v>
      </c>
      <c r="AX14" s="28">
        <f t="shared" si="4"/>
        <v>0</v>
      </c>
    </row>
    <row r="15" spans="1:50" s="101" customFormat="1" ht="15.75" x14ac:dyDescent="0.25">
      <c r="A15" s="32"/>
      <c r="B15" s="13"/>
      <c r="C15" s="13"/>
      <c r="D15" s="13"/>
      <c r="E15" s="14"/>
      <c r="F15" s="15"/>
      <c r="G15" s="4" t="s">
        <v>88</v>
      </c>
      <c r="H15" s="47">
        <v>2021</v>
      </c>
      <c r="I15" s="17"/>
      <c r="J15" s="4" t="s">
        <v>88</v>
      </c>
      <c r="K15" s="47">
        <v>2021</v>
      </c>
      <c r="L15" s="111"/>
      <c r="M15" s="111"/>
      <c r="N15" s="18"/>
      <c r="O15" s="18"/>
      <c r="P15" s="18"/>
      <c r="Q15" s="111"/>
      <c r="R15" s="111"/>
      <c r="S15" s="111"/>
      <c r="T15" s="111"/>
      <c r="U15" s="18"/>
      <c r="V15" s="18"/>
      <c r="W15" s="111"/>
      <c r="X15" s="111"/>
      <c r="Y15" s="111"/>
      <c r="Z15" s="111"/>
      <c r="AA15" s="111"/>
      <c r="AB15" s="18"/>
      <c r="AC15" s="18"/>
      <c r="AD15" s="111"/>
      <c r="AE15" s="18"/>
      <c r="AF15" s="111"/>
      <c r="AG15" s="111"/>
      <c r="AH15" s="111"/>
      <c r="AI15" s="18"/>
      <c r="AJ15" s="18"/>
      <c r="AK15" s="111"/>
      <c r="AL15" s="111"/>
      <c r="AM15" s="111"/>
      <c r="AN15" s="111"/>
      <c r="AO15" s="19"/>
      <c r="AP15" s="18"/>
      <c r="AR15" s="21">
        <f>IF(C15&lt;&gt;"Estudiante",IF(NOT(ISBLANK(I15)),VLOOKUP(I15,Datosbasicos!$W$2:$Y$32,3,FALSE),0),0)</f>
        <v>0</v>
      </c>
      <c r="AS15" s="21">
        <f>IF(C15&lt;&gt;"Estudiante",IF(NOT(ISBLANK(I15)),VLOOKUP(I15,Datosbasicos!$W$2:$Y$32,3,FALSE),0),0)</f>
        <v>0</v>
      </c>
      <c r="AT15" s="21">
        <f t="shared" si="0"/>
        <v>0</v>
      </c>
      <c r="AU15" s="21">
        <f t="shared" si="1"/>
        <v>0</v>
      </c>
      <c r="AV15" s="21">
        <f t="shared" si="2"/>
        <v>0</v>
      </c>
      <c r="AW15" s="22">
        <f t="shared" si="3"/>
        <v>0</v>
      </c>
      <c r="AX15" s="28">
        <f t="shared" si="4"/>
        <v>0</v>
      </c>
    </row>
    <row r="16" spans="1:50" s="101" customFormat="1" ht="15.75" x14ac:dyDescent="0.25">
      <c r="A16" s="32"/>
      <c r="B16" s="13"/>
      <c r="C16" s="13"/>
      <c r="D16" s="13"/>
      <c r="E16" s="14"/>
      <c r="F16" s="15"/>
      <c r="G16" s="4" t="s">
        <v>88</v>
      </c>
      <c r="H16" s="47">
        <v>2021</v>
      </c>
      <c r="I16" s="17"/>
      <c r="J16" s="4" t="s">
        <v>88</v>
      </c>
      <c r="K16" s="47">
        <v>2021</v>
      </c>
      <c r="L16" s="111"/>
      <c r="M16" s="111"/>
      <c r="N16" s="18"/>
      <c r="O16" s="18"/>
      <c r="P16" s="18"/>
      <c r="Q16" s="111"/>
      <c r="R16" s="111"/>
      <c r="S16" s="111"/>
      <c r="T16" s="111"/>
      <c r="U16" s="18"/>
      <c r="V16" s="18"/>
      <c r="W16" s="111"/>
      <c r="X16" s="111"/>
      <c r="Y16" s="111"/>
      <c r="Z16" s="111"/>
      <c r="AA16" s="111"/>
      <c r="AB16" s="18"/>
      <c r="AC16" s="18"/>
      <c r="AD16" s="111"/>
      <c r="AE16" s="18"/>
      <c r="AF16" s="111"/>
      <c r="AG16" s="111"/>
      <c r="AH16" s="111"/>
      <c r="AI16" s="18"/>
      <c r="AJ16" s="18"/>
      <c r="AK16" s="111"/>
      <c r="AL16" s="111"/>
      <c r="AM16" s="111"/>
      <c r="AN16" s="111"/>
      <c r="AO16" s="19"/>
      <c r="AP16" s="18"/>
      <c r="AR16" s="21">
        <f>IF(C16&lt;&gt;"Estudiante",IF(NOT(ISBLANK(I16)),VLOOKUP(I16,Datosbasicos!$W$2:$Y$32,3,FALSE),0),0)</f>
        <v>0</v>
      </c>
      <c r="AS16" s="21">
        <f>IF(C16&lt;&gt;"Estudiante",IF(NOT(ISBLANK(I16)),VLOOKUP(I16,Datosbasicos!$W$2:$Y$32,3,FALSE),0),0)</f>
        <v>0</v>
      </c>
      <c r="AT16" s="21">
        <f t="shared" si="0"/>
        <v>0</v>
      </c>
      <c r="AU16" s="21">
        <f t="shared" si="1"/>
        <v>0</v>
      </c>
      <c r="AV16" s="21">
        <f t="shared" si="2"/>
        <v>0</v>
      </c>
      <c r="AW16" s="22">
        <f t="shared" si="3"/>
        <v>0</v>
      </c>
      <c r="AX16" s="28">
        <f t="shared" si="4"/>
        <v>0</v>
      </c>
    </row>
    <row r="17" spans="1:50" s="101" customFormat="1" ht="15.75" x14ac:dyDescent="0.25">
      <c r="A17" s="32"/>
      <c r="B17" s="13"/>
      <c r="C17" s="13"/>
      <c r="D17" s="13"/>
      <c r="E17" s="14"/>
      <c r="F17" s="15"/>
      <c r="G17" s="4" t="s">
        <v>88</v>
      </c>
      <c r="H17" s="47">
        <v>2021</v>
      </c>
      <c r="I17" s="17"/>
      <c r="J17" s="4" t="s">
        <v>88</v>
      </c>
      <c r="K17" s="47">
        <v>2021</v>
      </c>
      <c r="L17" s="111"/>
      <c r="M17" s="111"/>
      <c r="N17" s="18"/>
      <c r="O17" s="18"/>
      <c r="P17" s="18"/>
      <c r="Q17" s="111"/>
      <c r="R17" s="111"/>
      <c r="S17" s="111"/>
      <c r="T17" s="111"/>
      <c r="U17" s="18"/>
      <c r="V17" s="18"/>
      <c r="W17" s="111"/>
      <c r="X17" s="111"/>
      <c r="Y17" s="111"/>
      <c r="Z17" s="111"/>
      <c r="AA17" s="111"/>
      <c r="AB17" s="18"/>
      <c r="AC17" s="18"/>
      <c r="AD17" s="111"/>
      <c r="AE17" s="18"/>
      <c r="AF17" s="111"/>
      <c r="AG17" s="111"/>
      <c r="AH17" s="111"/>
      <c r="AI17" s="18"/>
      <c r="AJ17" s="18"/>
      <c r="AK17" s="111"/>
      <c r="AL17" s="111"/>
      <c r="AM17" s="111"/>
      <c r="AN17" s="111"/>
      <c r="AO17" s="19"/>
      <c r="AP17" s="18"/>
      <c r="AR17" s="21">
        <f>IF(C17&lt;&gt;"Estudiante",IF(NOT(ISBLANK(I17)),VLOOKUP(I17,Datosbasicos!$W$2:$Y$32,3,FALSE),0),0)</f>
        <v>0</v>
      </c>
      <c r="AS17" s="21">
        <f>IF(C17&lt;&gt;"Estudiante",IF(NOT(ISBLANK(I17)),VLOOKUP(I17,Datosbasicos!$W$2:$Y$32,3,FALSE),0),0)</f>
        <v>0</v>
      </c>
      <c r="AT17" s="21">
        <f t="shared" si="0"/>
        <v>0</v>
      </c>
      <c r="AU17" s="21">
        <f t="shared" si="1"/>
        <v>0</v>
      </c>
      <c r="AV17" s="21">
        <f t="shared" si="2"/>
        <v>0</v>
      </c>
      <c r="AW17" s="22">
        <f t="shared" si="3"/>
        <v>0</v>
      </c>
      <c r="AX17" s="28">
        <f t="shared" si="4"/>
        <v>0</v>
      </c>
    </row>
    <row r="18" spans="1:50" s="101" customFormat="1" ht="15.75" x14ac:dyDescent="0.25">
      <c r="A18" s="32"/>
      <c r="B18" s="13"/>
      <c r="C18" s="13"/>
      <c r="D18" s="13"/>
      <c r="E18" s="14"/>
      <c r="F18" s="15"/>
      <c r="G18" s="4" t="s">
        <v>88</v>
      </c>
      <c r="H18" s="47">
        <v>2021</v>
      </c>
      <c r="I18" s="17"/>
      <c r="J18" s="4" t="s">
        <v>88</v>
      </c>
      <c r="K18" s="47">
        <v>2021</v>
      </c>
      <c r="L18" s="111"/>
      <c r="M18" s="111"/>
      <c r="N18" s="18"/>
      <c r="O18" s="18"/>
      <c r="P18" s="18"/>
      <c r="Q18" s="111"/>
      <c r="R18" s="111"/>
      <c r="S18" s="111"/>
      <c r="T18" s="111"/>
      <c r="U18" s="18"/>
      <c r="V18" s="18"/>
      <c r="W18" s="111"/>
      <c r="X18" s="111"/>
      <c r="Y18" s="111"/>
      <c r="Z18" s="111"/>
      <c r="AA18" s="111"/>
      <c r="AB18" s="18"/>
      <c r="AC18" s="18"/>
      <c r="AD18" s="111"/>
      <c r="AE18" s="18"/>
      <c r="AF18" s="111"/>
      <c r="AG18" s="111"/>
      <c r="AH18" s="111"/>
      <c r="AI18" s="18"/>
      <c r="AJ18" s="18"/>
      <c r="AK18" s="111"/>
      <c r="AL18" s="111"/>
      <c r="AM18" s="111"/>
      <c r="AN18" s="111"/>
      <c r="AO18" s="19"/>
      <c r="AP18" s="18"/>
      <c r="AR18" s="21">
        <f>IF(C18&lt;&gt;"Estudiante",IF(NOT(ISBLANK(I18)),VLOOKUP(I18,Datosbasicos!$W$2:$Y$32,3,FALSE),0),0)</f>
        <v>0</v>
      </c>
      <c r="AS18" s="21">
        <f>IF(C18&lt;&gt;"Estudiante",IF(NOT(ISBLANK(I18)),VLOOKUP(I18,Datosbasicos!$W$2:$Y$32,3,FALSE),0),0)</f>
        <v>0</v>
      </c>
      <c r="AT18" s="21">
        <f t="shared" si="0"/>
        <v>0</v>
      </c>
      <c r="AU18" s="21">
        <f t="shared" si="1"/>
        <v>0</v>
      </c>
      <c r="AV18" s="21">
        <f t="shared" si="2"/>
        <v>0</v>
      </c>
      <c r="AW18" s="22">
        <f t="shared" si="3"/>
        <v>0</v>
      </c>
      <c r="AX18" s="28">
        <f t="shared" si="4"/>
        <v>0</v>
      </c>
    </row>
    <row r="19" spans="1:50" s="101" customFormat="1" ht="15.75" x14ac:dyDescent="0.25">
      <c r="A19" s="32"/>
      <c r="B19" s="13"/>
      <c r="C19" s="13"/>
      <c r="D19" s="13"/>
      <c r="E19" s="14"/>
      <c r="F19" s="15"/>
      <c r="G19" s="4" t="s">
        <v>88</v>
      </c>
      <c r="H19" s="47">
        <v>2021</v>
      </c>
      <c r="I19" s="17"/>
      <c r="J19" s="4" t="s">
        <v>88</v>
      </c>
      <c r="K19" s="47">
        <v>2021</v>
      </c>
      <c r="L19" s="111"/>
      <c r="M19" s="111"/>
      <c r="N19" s="18"/>
      <c r="O19" s="18"/>
      <c r="P19" s="18"/>
      <c r="Q19" s="111"/>
      <c r="R19" s="111"/>
      <c r="S19" s="111"/>
      <c r="T19" s="111"/>
      <c r="U19" s="18"/>
      <c r="V19" s="18"/>
      <c r="W19" s="111"/>
      <c r="X19" s="111"/>
      <c r="Y19" s="111"/>
      <c r="Z19" s="111"/>
      <c r="AA19" s="111"/>
      <c r="AB19" s="18"/>
      <c r="AC19" s="18"/>
      <c r="AD19" s="111"/>
      <c r="AE19" s="18"/>
      <c r="AF19" s="111"/>
      <c r="AG19" s="111"/>
      <c r="AH19" s="111"/>
      <c r="AI19" s="18"/>
      <c r="AJ19" s="18"/>
      <c r="AK19" s="111"/>
      <c r="AL19" s="111"/>
      <c r="AM19" s="111"/>
      <c r="AN19" s="111"/>
      <c r="AO19" s="19"/>
      <c r="AP19" s="18"/>
      <c r="AR19" s="21">
        <f>IF(C19&lt;&gt;"Estudiante",IF(NOT(ISBLANK(I19)),VLOOKUP(I19,Datosbasicos!$W$2:$Y$32,3,FALSE),0),0)</f>
        <v>0</v>
      </c>
      <c r="AS19" s="21">
        <f>IF(C19&lt;&gt;"Estudiante",IF(NOT(ISBLANK(I19)),VLOOKUP(I19,Datosbasicos!$W$2:$Y$32,3,FALSE),0),0)</f>
        <v>0</v>
      </c>
      <c r="AT19" s="21">
        <f t="shared" si="0"/>
        <v>0</v>
      </c>
      <c r="AU19" s="21">
        <f t="shared" si="1"/>
        <v>0</v>
      </c>
      <c r="AV19" s="21">
        <f t="shared" si="2"/>
        <v>0</v>
      </c>
      <c r="AW19" s="22">
        <f t="shared" si="3"/>
        <v>0</v>
      </c>
      <c r="AX19" s="28">
        <f t="shared" si="4"/>
        <v>0</v>
      </c>
    </row>
    <row r="20" spans="1:50" s="101" customFormat="1" ht="15.75" x14ac:dyDescent="0.25">
      <c r="A20" s="32"/>
      <c r="B20" s="13"/>
      <c r="C20" s="13"/>
      <c r="D20" s="13"/>
      <c r="E20" s="14"/>
      <c r="F20" s="15"/>
      <c r="G20" s="4" t="s">
        <v>88</v>
      </c>
      <c r="H20" s="47">
        <v>2021</v>
      </c>
      <c r="I20" s="17"/>
      <c r="J20" s="4" t="s">
        <v>88</v>
      </c>
      <c r="K20" s="47">
        <v>2021</v>
      </c>
      <c r="L20" s="111"/>
      <c r="M20" s="111"/>
      <c r="N20" s="18"/>
      <c r="O20" s="18"/>
      <c r="P20" s="18"/>
      <c r="Q20" s="111"/>
      <c r="R20" s="111"/>
      <c r="S20" s="111"/>
      <c r="T20" s="111"/>
      <c r="U20" s="18"/>
      <c r="V20" s="18"/>
      <c r="W20" s="111"/>
      <c r="X20" s="111"/>
      <c r="Y20" s="111"/>
      <c r="Z20" s="111"/>
      <c r="AA20" s="111"/>
      <c r="AB20" s="18"/>
      <c r="AC20" s="18"/>
      <c r="AD20" s="111"/>
      <c r="AE20" s="18"/>
      <c r="AF20" s="111"/>
      <c r="AG20" s="111"/>
      <c r="AH20" s="111"/>
      <c r="AI20" s="18"/>
      <c r="AJ20" s="18"/>
      <c r="AK20" s="111"/>
      <c r="AL20" s="111"/>
      <c r="AM20" s="111"/>
      <c r="AN20" s="111"/>
      <c r="AO20" s="19"/>
      <c r="AP20" s="18"/>
      <c r="AR20" s="21">
        <f>IF(C20&lt;&gt;"Estudiante",IF(NOT(ISBLANK(I20)),VLOOKUP(I20,Datosbasicos!$W$2:$Y$32,3,FALSE),0),0)</f>
        <v>0</v>
      </c>
      <c r="AS20" s="21">
        <f>IF(C20&lt;&gt;"Estudiante",IF(NOT(ISBLANK(I20)),VLOOKUP(I20,Datosbasicos!$W$2:$Y$32,3,FALSE),0),0)</f>
        <v>0</v>
      </c>
      <c r="AT20" s="21">
        <f t="shared" si="0"/>
        <v>0</v>
      </c>
      <c r="AU20" s="21">
        <f t="shared" si="1"/>
        <v>0</v>
      </c>
      <c r="AV20" s="21">
        <f t="shared" si="2"/>
        <v>0</v>
      </c>
      <c r="AW20" s="22">
        <f t="shared" si="3"/>
        <v>0</v>
      </c>
      <c r="AX20" s="28">
        <f t="shared" si="4"/>
        <v>0</v>
      </c>
    </row>
    <row r="21" spans="1:50" s="101" customFormat="1" ht="15.75" x14ac:dyDescent="0.25">
      <c r="A21" s="32"/>
      <c r="B21" s="13"/>
      <c r="C21" s="13"/>
      <c r="D21" s="13"/>
      <c r="E21" s="14"/>
      <c r="F21" s="15"/>
      <c r="G21" s="4" t="s">
        <v>88</v>
      </c>
      <c r="H21" s="47">
        <v>2021</v>
      </c>
      <c r="I21" s="17"/>
      <c r="J21" s="4" t="s">
        <v>88</v>
      </c>
      <c r="K21" s="47">
        <v>2021</v>
      </c>
      <c r="L21" s="111"/>
      <c r="M21" s="111"/>
      <c r="N21" s="18"/>
      <c r="O21" s="18"/>
      <c r="P21" s="18"/>
      <c r="Q21" s="111"/>
      <c r="R21" s="111"/>
      <c r="S21" s="111"/>
      <c r="T21" s="111"/>
      <c r="U21" s="18"/>
      <c r="V21" s="18"/>
      <c r="W21" s="111"/>
      <c r="X21" s="111"/>
      <c r="Y21" s="111"/>
      <c r="Z21" s="111"/>
      <c r="AA21" s="111"/>
      <c r="AB21" s="18"/>
      <c r="AC21" s="18"/>
      <c r="AD21" s="111"/>
      <c r="AE21" s="18"/>
      <c r="AF21" s="111"/>
      <c r="AG21" s="111"/>
      <c r="AH21" s="111"/>
      <c r="AI21" s="18"/>
      <c r="AJ21" s="18"/>
      <c r="AK21" s="111"/>
      <c r="AL21" s="111"/>
      <c r="AM21" s="111"/>
      <c r="AN21" s="111"/>
      <c r="AO21" s="19"/>
      <c r="AP21" s="18"/>
      <c r="AR21" s="21">
        <f>IF(C21&lt;&gt;"Estudiante",IF(NOT(ISBLANK(I21)),VLOOKUP(I21,Datosbasicos!$W$2:$Y$32,3,FALSE),0),0)</f>
        <v>0</v>
      </c>
      <c r="AS21" s="21">
        <f>IF(C21&lt;&gt;"Estudiante",IF(NOT(ISBLANK(I21)),VLOOKUP(I21,Datosbasicos!$W$2:$Y$32,3,FALSE),0),0)</f>
        <v>0</v>
      </c>
      <c r="AT21" s="21">
        <f t="shared" si="0"/>
        <v>0</v>
      </c>
      <c r="AU21" s="21">
        <f t="shared" si="1"/>
        <v>0</v>
      </c>
      <c r="AV21" s="21">
        <f t="shared" si="2"/>
        <v>0</v>
      </c>
      <c r="AW21" s="22">
        <f t="shared" si="3"/>
        <v>0</v>
      </c>
      <c r="AX21" s="28">
        <f t="shared" si="4"/>
        <v>0</v>
      </c>
    </row>
    <row r="22" spans="1:50" s="101" customFormat="1" ht="15.75" x14ac:dyDescent="0.25">
      <c r="A22" s="32"/>
      <c r="B22" s="13"/>
      <c r="C22" s="13"/>
      <c r="D22" s="13"/>
      <c r="E22" s="14"/>
      <c r="F22" s="15"/>
      <c r="G22" s="4" t="s">
        <v>88</v>
      </c>
      <c r="H22" s="47">
        <v>2021</v>
      </c>
      <c r="I22" s="17"/>
      <c r="J22" s="4" t="s">
        <v>88</v>
      </c>
      <c r="K22" s="47">
        <v>2021</v>
      </c>
      <c r="L22" s="111"/>
      <c r="M22" s="111"/>
      <c r="N22" s="18"/>
      <c r="O22" s="18"/>
      <c r="P22" s="18"/>
      <c r="Q22" s="111"/>
      <c r="R22" s="111"/>
      <c r="S22" s="111"/>
      <c r="T22" s="111"/>
      <c r="U22" s="18"/>
      <c r="V22" s="18"/>
      <c r="W22" s="111"/>
      <c r="X22" s="111"/>
      <c r="Y22" s="111"/>
      <c r="Z22" s="111"/>
      <c r="AA22" s="111"/>
      <c r="AB22" s="18"/>
      <c r="AC22" s="18"/>
      <c r="AD22" s="111"/>
      <c r="AE22" s="18"/>
      <c r="AF22" s="111"/>
      <c r="AG22" s="111"/>
      <c r="AH22" s="111"/>
      <c r="AI22" s="18"/>
      <c r="AJ22" s="18"/>
      <c r="AK22" s="111"/>
      <c r="AL22" s="111"/>
      <c r="AM22" s="111"/>
      <c r="AN22" s="111"/>
      <c r="AO22" s="19"/>
      <c r="AP22" s="18"/>
      <c r="AR22" s="21">
        <f>IF(C22&lt;&gt;"Estudiante",IF(NOT(ISBLANK(I22)),VLOOKUP(I22,Datosbasicos!$W$2:$Y$32,3,FALSE),0),0)</f>
        <v>0</v>
      </c>
      <c r="AS22" s="21">
        <f>IF(C22&lt;&gt;"Estudiante",IF(NOT(ISBLANK(I22)),VLOOKUP(I22,Datosbasicos!$W$2:$Y$32,3,FALSE),0),0)</f>
        <v>0</v>
      </c>
      <c r="AT22" s="21">
        <f t="shared" si="0"/>
        <v>0</v>
      </c>
      <c r="AU22" s="21">
        <f t="shared" si="1"/>
        <v>0</v>
      </c>
      <c r="AV22" s="21">
        <f t="shared" si="2"/>
        <v>0</v>
      </c>
      <c r="AW22" s="22">
        <f t="shared" si="3"/>
        <v>0</v>
      </c>
      <c r="AX22" s="28">
        <f t="shared" si="4"/>
        <v>0</v>
      </c>
    </row>
    <row r="23" spans="1:50" s="101" customFormat="1" ht="15.75" x14ac:dyDescent="0.25">
      <c r="A23" s="32"/>
      <c r="B23" s="13"/>
      <c r="C23" s="13"/>
      <c r="D23" s="13"/>
      <c r="E23" s="14"/>
      <c r="F23" s="15"/>
      <c r="G23" s="4" t="s">
        <v>88</v>
      </c>
      <c r="H23" s="47">
        <v>2021</v>
      </c>
      <c r="I23" s="17"/>
      <c r="J23" s="4" t="s">
        <v>88</v>
      </c>
      <c r="K23" s="47">
        <v>2021</v>
      </c>
      <c r="L23" s="111"/>
      <c r="M23" s="111"/>
      <c r="N23" s="18"/>
      <c r="O23" s="18"/>
      <c r="P23" s="18"/>
      <c r="Q23" s="111"/>
      <c r="R23" s="111"/>
      <c r="S23" s="111"/>
      <c r="T23" s="111"/>
      <c r="U23" s="18"/>
      <c r="V23" s="18"/>
      <c r="W23" s="111"/>
      <c r="X23" s="111"/>
      <c r="Y23" s="111"/>
      <c r="Z23" s="111"/>
      <c r="AA23" s="111"/>
      <c r="AB23" s="18"/>
      <c r="AC23" s="18"/>
      <c r="AD23" s="111"/>
      <c r="AE23" s="18"/>
      <c r="AF23" s="111"/>
      <c r="AG23" s="111"/>
      <c r="AH23" s="111"/>
      <c r="AI23" s="18"/>
      <c r="AJ23" s="18"/>
      <c r="AK23" s="111"/>
      <c r="AL23" s="111"/>
      <c r="AM23" s="111"/>
      <c r="AN23" s="111"/>
      <c r="AO23" s="19"/>
      <c r="AP23" s="18"/>
      <c r="AR23" s="21">
        <f>IF(C23&lt;&gt;"Estudiante",IF(NOT(ISBLANK(I23)),VLOOKUP(I23,Datosbasicos!$W$2:$Y$32,3,FALSE),0),0)</f>
        <v>0</v>
      </c>
      <c r="AS23" s="21">
        <f>IF(C23&lt;&gt;"Estudiante",IF(NOT(ISBLANK(I23)),VLOOKUP(I23,Datosbasicos!$W$2:$Y$32,3,FALSE),0),0)</f>
        <v>0</v>
      </c>
      <c r="AT23" s="21">
        <f t="shared" si="0"/>
        <v>0</v>
      </c>
      <c r="AU23" s="21">
        <f t="shared" si="1"/>
        <v>0</v>
      </c>
      <c r="AV23" s="21">
        <f t="shared" si="2"/>
        <v>0</v>
      </c>
      <c r="AW23" s="22">
        <f t="shared" si="3"/>
        <v>0</v>
      </c>
      <c r="AX23" s="28">
        <f t="shared" si="4"/>
        <v>0</v>
      </c>
    </row>
    <row r="24" spans="1:50" ht="15.75" x14ac:dyDescent="0.25">
      <c r="A24" s="32"/>
      <c r="B24" s="13"/>
      <c r="C24" s="13"/>
      <c r="D24" s="13"/>
      <c r="E24" s="14"/>
      <c r="F24" s="15"/>
      <c r="G24" s="4" t="s">
        <v>88</v>
      </c>
      <c r="H24" s="47">
        <v>2021</v>
      </c>
      <c r="I24" s="17"/>
      <c r="J24" s="4" t="s">
        <v>88</v>
      </c>
      <c r="K24" s="47">
        <v>2021</v>
      </c>
      <c r="L24" s="111"/>
      <c r="M24" s="111"/>
      <c r="N24" s="18"/>
      <c r="O24" s="18"/>
      <c r="P24" s="18"/>
      <c r="Q24" s="111"/>
      <c r="R24" s="111"/>
      <c r="S24" s="111"/>
      <c r="T24" s="111"/>
      <c r="U24" s="18"/>
      <c r="V24" s="18"/>
      <c r="W24" s="111"/>
      <c r="X24" s="111"/>
      <c r="Y24" s="111"/>
      <c r="Z24" s="111"/>
      <c r="AA24" s="111"/>
      <c r="AB24" s="18"/>
      <c r="AC24" s="18"/>
      <c r="AD24" s="111"/>
      <c r="AE24" s="18"/>
      <c r="AF24" s="111"/>
      <c r="AG24" s="111"/>
      <c r="AH24" s="111"/>
      <c r="AI24" s="18"/>
      <c r="AJ24" s="18"/>
      <c r="AK24" s="111"/>
      <c r="AL24" s="111"/>
      <c r="AM24" s="111"/>
      <c r="AN24" s="111"/>
      <c r="AO24" s="19"/>
      <c r="AP24" s="18"/>
      <c r="AR24" s="21">
        <f>IF(C24&lt;&gt;"Estudiante",IF(NOT(ISBLANK(I24)),VLOOKUP(I24,Datosbasicos!$W$2:$Y$32,3,FALSE),0),0)</f>
        <v>0</v>
      </c>
      <c r="AS24" s="21">
        <f>IF(C24&lt;&gt;"Estudiante",IF(NOT(ISBLANK(I24)),VLOOKUP(I24,Datosbasicos!$W$2:$Y$32,3,FALSE),0),0)</f>
        <v>0</v>
      </c>
      <c r="AT24" s="21">
        <f t="shared" si="0"/>
        <v>0</v>
      </c>
      <c r="AU24" s="21">
        <f t="shared" si="1"/>
        <v>0</v>
      </c>
      <c r="AV24" s="21">
        <f t="shared" si="2"/>
        <v>0</v>
      </c>
      <c r="AW24" s="22">
        <f t="shared" si="3"/>
        <v>0</v>
      </c>
      <c r="AX24" s="28">
        <f t="shared" si="4"/>
        <v>0</v>
      </c>
    </row>
    <row r="25" spans="1:50" s="106" customFormat="1" ht="15.75" x14ac:dyDescent="0.25">
      <c r="A25" s="32"/>
      <c r="B25" s="13"/>
      <c r="C25" s="13"/>
      <c r="D25" s="13"/>
      <c r="E25" s="14"/>
      <c r="F25" s="15"/>
      <c r="G25" s="4" t="s">
        <v>88</v>
      </c>
      <c r="H25" s="47">
        <v>2021</v>
      </c>
      <c r="I25" s="17"/>
      <c r="J25" s="4" t="s">
        <v>88</v>
      </c>
      <c r="K25" s="47">
        <v>2021</v>
      </c>
      <c r="L25" s="111"/>
      <c r="M25" s="111"/>
      <c r="N25" s="18"/>
      <c r="O25" s="18"/>
      <c r="P25" s="18"/>
      <c r="Q25" s="111"/>
      <c r="R25" s="111"/>
      <c r="S25" s="111"/>
      <c r="T25" s="111"/>
      <c r="U25" s="18"/>
      <c r="V25" s="18"/>
      <c r="W25" s="111"/>
      <c r="X25" s="111"/>
      <c r="Y25" s="111"/>
      <c r="Z25" s="111"/>
      <c r="AA25" s="111"/>
      <c r="AB25" s="18"/>
      <c r="AC25" s="18"/>
      <c r="AD25" s="111"/>
      <c r="AE25" s="18"/>
      <c r="AF25" s="111"/>
      <c r="AG25" s="111"/>
      <c r="AH25" s="111"/>
      <c r="AI25" s="18"/>
      <c r="AJ25" s="18"/>
      <c r="AK25" s="111"/>
      <c r="AL25" s="111"/>
      <c r="AM25" s="111"/>
      <c r="AN25" s="111"/>
      <c r="AO25" s="19"/>
      <c r="AP25" s="18"/>
      <c r="AR25" s="21">
        <f>IF(C25&lt;&gt;"Estudiante",IF(NOT(ISBLANK(I25)),VLOOKUP(I25,Datosbasicos!$W$2:$Y$32,3,FALSE),0),0)</f>
        <v>0</v>
      </c>
      <c r="AS25" s="21">
        <f>IF(C25&lt;&gt;"Estudiante",IF(NOT(ISBLANK(I25)),VLOOKUP(I25,Datosbasicos!$W$2:$Y$32,3,FALSE),0),0)</f>
        <v>0</v>
      </c>
      <c r="AT25" s="21">
        <f t="shared" ref="AT25:AT40" si="5" xml:space="preserve"> COUNTIFS(L25:AP25,"X")</f>
        <v>0</v>
      </c>
      <c r="AU25" s="21">
        <f t="shared" ref="AU25:AU40" si="6" xml:space="preserve"> COUNTIFS(L25:AP25,"X")</f>
        <v>0</v>
      </c>
      <c r="AV25" s="21">
        <f t="shared" ref="AV25:AV40" si="7">COUNTIFS(O25:P25,"X")+COUNTIFS(V25:W25,"X")+COUNTIFS(AC25:AE25,"X")+COUNTIFS(AJ25:AK25,"X")</f>
        <v>0</v>
      </c>
      <c r="AW25" s="22">
        <f t="shared" ref="AW25:AW40" si="8">COUNTIFS(O25:P25,"X")+COUNTIFS(V25:W25,"X")+COUNTIFS(AC25:AE25,"X")+COUNTIFS(AJ25:AK25,"X")</f>
        <v>0</v>
      </c>
      <c r="AX25" s="28">
        <f t="shared" ref="AX25:AX40" si="9">SUM(AR25:AW25)</f>
        <v>0</v>
      </c>
    </row>
    <row r="26" spans="1:50" s="150" customFormat="1" ht="15.75" x14ac:dyDescent="0.25">
      <c r="A26" s="32"/>
      <c r="B26" s="13"/>
      <c r="C26" s="13"/>
      <c r="D26" s="13"/>
      <c r="E26" s="14"/>
      <c r="F26" s="15"/>
      <c r="G26" s="4" t="s">
        <v>88</v>
      </c>
      <c r="H26" s="47">
        <v>2021</v>
      </c>
      <c r="I26" s="17"/>
      <c r="J26" s="4" t="s">
        <v>88</v>
      </c>
      <c r="K26" s="47">
        <v>2021</v>
      </c>
      <c r="L26" s="111"/>
      <c r="M26" s="111"/>
      <c r="N26" s="18"/>
      <c r="O26" s="18"/>
      <c r="P26" s="18"/>
      <c r="Q26" s="111"/>
      <c r="R26" s="111"/>
      <c r="S26" s="111"/>
      <c r="T26" s="111"/>
      <c r="U26" s="18"/>
      <c r="V26" s="18"/>
      <c r="W26" s="111"/>
      <c r="X26" s="111"/>
      <c r="Y26" s="111"/>
      <c r="Z26" s="111"/>
      <c r="AA26" s="111"/>
      <c r="AB26" s="18"/>
      <c r="AC26" s="18"/>
      <c r="AD26" s="111"/>
      <c r="AE26" s="18"/>
      <c r="AF26" s="111"/>
      <c r="AG26" s="111"/>
      <c r="AH26" s="111"/>
      <c r="AI26" s="18"/>
      <c r="AJ26" s="18"/>
      <c r="AK26" s="111"/>
      <c r="AL26" s="111"/>
      <c r="AM26" s="111"/>
      <c r="AN26" s="111"/>
      <c r="AO26" s="19"/>
      <c r="AP26" s="18"/>
      <c r="AR26" s="21"/>
      <c r="AS26" s="21"/>
      <c r="AT26" s="21"/>
      <c r="AU26" s="21"/>
      <c r="AV26" s="21"/>
      <c r="AW26" s="22"/>
      <c r="AX26" s="28"/>
    </row>
    <row r="27" spans="1:50" s="150" customFormat="1" ht="15.75" x14ac:dyDescent="0.25">
      <c r="A27" s="32"/>
      <c r="B27" s="13"/>
      <c r="C27" s="13"/>
      <c r="D27" s="13"/>
      <c r="E27" s="14"/>
      <c r="F27" s="15"/>
      <c r="G27" s="4" t="s">
        <v>88</v>
      </c>
      <c r="H27" s="47">
        <v>2021</v>
      </c>
      <c r="I27" s="17"/>
      <c r="J27" s="4" t="s">
        <v>88</v>
      </c>
      <c r="K27" s="47">
        <v>2021</v>
      </c>
      <c r="L27" s="111"/>
      <c r="M27" s="111"/>
      <c r="N27" s="18"/>
      <c r="O27" s="18"/>
      <c r="P27" s="18"/>
      <c r="Q27" s="111"/>
      <c r="R27" s="111"/>
      <c r="S27" s="111"/>
      <c r="T27" s="111"/>
      <c r="U27" s="18"/>
      <c r="V27" s="18"/>
      <c r="W27" s="111"/>
      <c r="X27" s="111"/>
      <c r="Y27" s="111"/>
      <c r="Z27" s="111"/>
      <c r="AA27" s="111"/>
      <c r="AB27" s="18"/>
      <c r="AC27" s="18"/>
      <c r="AD27" s="111"/>
      <c r="AE27" s="18"/>
      <c r="AF27" s="111"/>
      <c r="AG27" s="111"/>
      <c r="AH27" s="111"/>
      <c r="AI27" s="18"/>
      <c r="AJ27" s="18"/>
      <c r="AK27" s="111"/>
      <c r="AL27" s="111"/>
      <c r="AM27" s="111"/>
      <c r="AN27" s="111"/>
      <c r="AO27" s="19"/>
      <c r="AP27" s="18"/>
      <c r="AR27" s="21"/>
      <c r="AS27" s="21"/>
      <c r="AT27" s="21"/>
      <c r="AU27" s="21"/>
      <c r="AV27" s="21"/>
      <c r="AW27" s="22"/>
      <c r="AX27" s="28"/>
    </row>
    <row r="28" spans="1:50" s="150" customFormat="1" ht="15.75" x14ac:dyDescent="0.25">
      <c r="A28" s="32"/>
      <c r="B28" s="13"/>
      <c r="C28" s="13"/>
      <c r="D28" s="13"/>
      <c r="E28" s="14"/>
      <c r="F28" s="15"/>
      <c r="G28" s="4" t="s">
        <v>88</v>
      </c>
      <c r="H28" s="47">
        <v>2021</v>
      </c>
      <c r="I28" s="17"/>
      <c r="J28" s="4" t="s">
        <v>88</v>
      </c>
      <c r="K28" s="47">
        <v>2021</v>
      </c>
      <c r="L28" s="111"/>
      <c r="M28" s="111"/>
      <c r="N28" s="18"/>
      <c r="O28" s="18"/>
      <c r="P28" s="18"/>
      <c r="Q28" s="111"/>
      <c r="R28" s="111"/>
      <c r="S28" s="111"/>
      <c r="T28" s="111"/>
      <c r="U28" s="18"/>
      <c r="V28" s="18"/>
      <c r="W28" s="111"/>
      <c r="X28" s="111"/>
      <c r="Y28" s="111"/>
      <c r="Z28" s="111"/>
      <c r="AA28" s="111"/>
      <c r="AB28" s="18"/>
      <c r="AC28" s="18"/>
      <c r="AD28" s="111"/>
      <c r="AE28" s="18"/>
      <c r="AF28" s="111"/>
      <c r="AG28" s="111"/>
      <c r="AH28" s="111"/>
      <c r="AI28" s="18"/>
      <c r="AJ28" s="18"/>
      <c r="AK28" s="111"/>
      <c r="AL28" s="111"/>
      <c r="AM28" s="111"/>
      <c r="AN28" s="111"/>
      <c r="AO28" s="19"/>
      <c r="AP28" s="18"/>
      <c r="AR28" s="21"/>
      <c r="AS28" s="21"/>
      <c r="AT28" s="21"/>
      <c r="AU28" s="21"/>
      <c r="AV28" s="21"/>
      <c r="AW28" s="22"/>
      <c r="AX28" s="28"/>
    </row>
    <row r="29" spans="1:50" s="150" customFormat="1" ht="15.75" x14ac:dyDescent="0.25">
      <c r="A29" s="32"/>
      <c r="B29" s="13"/>
      <c r="C29" s="13"/>
      <c r="D29" s="13"/>
      <c r="E29" s="14"/>
      <c r="F29" s="15"/>
      <c r="G29" s="4" t="s">
        <v>88</v>
      </c>
      <c r="H29" s="47">
        <v>2021</v>
      </c>
      <c r="I29" s="17"/>
      <c r="J29" s="4" t="s">
        <v>88</v>
      </c>
      <c r="K29" s="47">
        <v>2021</v>
      </c>
      <c r="L29" s="111"/>
      <c r="M29" s="111"/>
      <c r="N29" s="18"/>
      <c r="O29" s="18"/>
      <c r="P29" s="18"/>
      <c r="Q29" s="111"/>
      <c r="R29" s="111"/>
      <c r="S29" s="111"/>
      <c r="T29" s="111"/>
      <c r="U29" s="18"/>
      <c r="V29" s="18"/>
      <c r="W29" s="111"/>
      <c r="X29" s="111"/>
      <c r="Y29" s="111"/>
      <c r="Z29" s="111"/>
      <c r="AA29" s="111"/>
      <c r="AB29" s="18"/>
      <c r="AC29" s="18"/>
      <c r="AD29" s="111"/>
      <c r="AE29" s="18"/>
      <c r="AF29" s="111"/>
      <c r="AG29" s="111"/>
      <c r="AH29" s="111"/>
      <c r="AI29" s="18"/>
      <c r="AJ29" s="18"/>
      <c r="AK29" s="111"/>
      <c r="AL29" s="111"/>
      <c r="AM29" s="111"/>
      <c r="AN29" s="111"/>
      <c r="AO29" s="19"/>
      <c r="AP29" s="18"/>
      <c r="AR29" s="21"/>
      <c r="AS29" s="21"/>
      <c r="AT29" s="21"/>
      <c r="AU29" s="21"/>
      <c r="AV29" s="21"/>
      <c r="AW29" s="22"/>
      <c r="AX29" s="28"/>
    </row>
    <row r="30" spans="1:50" s="150" customFormat="1" ht="15.75" x14ac:dyDescent="0.25">
      <c r="A30" s="32"/>
      <c r="B30" s="13"/>
      <c r="C30" s="13"/>
      <c r="D30" s="13"/>
      <c r="E30" s="14"/>
      <c r="F30" s="15"/>
      <c r="G30" s="4" t="s">
        <v>88</v>
      </c>
      <c r="H30" s="47">
        <v>2021</v>
      </c>
      <c r="I30" s="17"/>
      <c r="J30" s="4" t="s">
        <v>88</v>
      </c>
      <c r="K30" s="47">
        <v>2021</v>
      </c>
      <c r="L30" s="111"/>
      <c r="M30" s="111"/>
      <c r="N30" s="18"/>
      <c r="O30" s="18"/>
      <c r="P30" s="18"/>
      <c r="Q30" s="111"/>
      <c r="R30" s="111"/>
      <c r="S30" s="111"/>
      <c r="T30" s="111"/>
      <c r="U30" s="18"/>
      <c r="V30" s="18"/>
      <c r="W30" s="111"/>
      <c r="X30" s="111"/>
      <c r="Y30" s="111"/>
      <c r="Z30" s="111"/>
      <c r="AA30" s="111"/>
      <c r="AB30" s="18"/>
      <c r="AC30" s="18"/>
      <c r="AD30" s="111"/>
      <c r="AE30" s="18"/>
      <c r="AF30" s="111"/>
      <c r="AG30" s="111"/>
      <c r="AH30" s="111"/>
      <c r="AI30" s="18"/>
      <c r="AJ30" s="18"/>
      <c r="AK30" s="111"/>
      <c r="AL30" s="111"/>
      <c r="AM30" s="111"/>
      <c r="AN30" s="111"/>
      <c r="AO30" s="19"/>
      <c r="AP30" s="18"/>
      <c r="AR30" s="21"/>
      <c r="AS30" s="21"/>
      <c r="AT30" s="21"/>
      <c r="AU30" s="21"/>
      <c r="AV30" s="21"/>
      <c r="AW30" s="22"/>
      <c r="AX30" s="28"/>
    </row>
    <row r="31" spans="1:50" s="150" customFormat="1" ht="15.75" x14ac:dyDescent="0.25">
      <c r="A31" s="32"/>
      <c r="B31" s="13"/>
      <c r="C31" s="13"/>
      <c r="D31" s="13"/>
      <c r="E31" s="14"/>
      <c r="F31" s="15"/>
      <c r="G31" s="4" t="s">
        <v>88</v>
      </c>
      <c r="H31" s="47">
        <v>2021</v>
      </c>
      <c r="I31" s="17"/>
      <c r="J31" s="4" t="s">
        <v>88</v>
      </c>
      <c r="K31" s="47">
        <v>2021</v>
      </c>
      <c r="L31" s="111"/>
      <c r="M31" s="111"/>
      <c r="N31" s="18"/>
      <c r="O31" s="18"/>
      <c r="P31" s="18"/>
      <c r="Q31" s="111"/>
      <c r="R31" s="111"/>
      <c r="S31" s="111"/>
      <c r="T31" s="111"/>
      <c r="U31" s="18"/>
      <c r="V31" s="18"/>
      <c r="W31" s="111"/>
      <c r="X31" s="111"/>
      <c r="Y31" s="111"/>
      <c r="Z31" s="111"/>
      <c r="AA31" s="111"/>
      <c r="AB31" s="18"/>
      <c r="AC31" s="18"/>
      <c r="AD31" s="111"/>
      <c r="AE31" s="18"/>
      <c r="AF31" s="111"/>
      <c r="AG31" s="111"/>
      <c r="AH31" s="111"/>
      <c r="AI31" s="18"/>
      <c r="AJ31" s="18"/>
      <c r="AK31" s="111"/>
      <c r="AL31" s="111"/>
      <c r="AM31" s="111"/>
      <c r="AN31" s="111"/>
      <c r="AO31" s="19"/>
      <c r="AP31" s="18"/>
      <c r="AR31" s="21"/>
      <c r="AS31" s="21"/>
      <c r="AT31" s="21"/>
      <c r="AU31" s="21"/>
      <c r="AV31" s="21"/>
      <c r="AW31" s="22"/>
      <c r="AX31" s="28"/>
    </row>
    <row r="32" spans="1:50" s="150" customFormat="1" ht="15.75" x14ac:dyDescent="0.25">
      <c r="A32" s="32"/>
      <c r="B32" s="13"/>
      <c r="C32" s="13"/>
      <c r="D32" s="13"/>
      <c r="E32" s="14"/>
      <c r="F32" s="15"/>
      <c r="G32" s="4" t="s">
        <v>88</v>
      </c>
      <c r="H32" s="47">
        <v>2021</v>
      </c>
      <c r="I32" s="17"/>
      <c r="J32" s="4" t="s">
        <v>88</v>
      </c>
      <c r="K32" s="47">
        <v>2021</v>
      </c>
      <c r="L32" s="111"/>
      <c r="M32" s="111"/>
      <c r="N32" s="18"/>
      <c r="O32" s="18"/>
      <c r="P32" s="18"/>
      <c r="Q32" s="111"/>
      <c r="R32" s="111"/>
      <c r="S32" s="111"/>
      <c r="T32" s="111"/>
      <c r="U32" s="18"/>
      <c r="V32" s="18"/>
      <c r="W32" s="111"/>
      <c r="X32" s="111"/>
      <c r="Y32" s="111"/>
      <c r="Z32" s="111"/>
      <c r="AA32" s="111"/>
      <c r="AB32" s="18"/>
      <c r="AC32" s="18"/>
      <c r="AD32" s="111"/>
      <c r="AE32" s="18"/>
      <c r="AF32" s="111"/>
      <c r="AG32" s="111"/>
      <c r="AH32" s="111"/>
      <c r="AI32" s="18"/>
      <c r="AJ32" s="18"/>
      <c r="AK32" s="111"/>
      <c r="AL32" s="111"/>
      <c r="AM32" s="111"/>
      <c r="AN32" s="111"/>
      <c r="AO32" s="19"/>
      <c r="AP32" s="18"/>
      <c r="AR32" s="21"/>
      <c r="AS32" s="21"/>
      <c r="AT32" s="21"/>
      <c r="AU32" s="21"/>
      <c r="AV32" s="21"/>
      <c r="AW32" s="22"/>
      <c r="AX32" s="28"/>
    </row>
    <row r="33" spans="1:50" s="150" customFormat="1" ht="15.75" x14ac:dyDescent="0.25">
      <c r="A33" s="32"/>
      <c r="B33" s="13"/>
      <c r="C33" s="13"/>
      <c r="D33" s="13"/>
      <c r="E33" s="14"/>
      <c r="F33" s="15"/>
      <c r="G33" s="4" t="s">
        <v>88</v>
      </c>
      <c r="H33" s="47">
        <v>2021</v>
      </c>
      <c r="I33" s="17"/>
      <c r="J33" s="4" t="s">
        <v>88</v>
      </c>
      <c r="K33" s="47">
        <v>2021</v>
      </c>
      <c r="L33" s="111"/>
      <c r="M33" s="111"/>
      <c r="N33" s="18"/>
      <c r="O33" s="18"/>
      <c r="P33" s="18"/>
      <c r="Q33" s="111"/>
      <c r="R33" s="111"/>
      <c r="S33" s="111"/>
      <c r="T33" s="111"/>
      <c r="U33" s="18"/>
      <c r="V33" s="18"/>
      <c r="W33" s="111"/>
      <c r="X33" s="111"/>
      <c r="Y33" s="111"/>
      <c r="Z33" s="111"/>
      <c r="AA33" s="111"/>
      <c r="AB33" s="18"/>
      <c r="AC33" s="18"/>
      <c r="AD33" s="111"/>
      <c r="AE33" s="18"/>
      <c r="AF33" s="111"/>
      <c r="AG33" s="111"/>
      <c r="AH33" s="111"/>
      <c r="AI33" s="18"/>
      <c r="AJ33" s="18"/>
      <c r="AK33" s="111"/>
      <c r="AL33" s="111"/>
      <c r="AM33" s="111"/>
      <c r="AN33" s="111"/>
      <c r="AO33" s="19"/>
      <c r="AP33" s="18"/>
      <c r="AR33" s="21"/>
      <c r="AS33" s="21"/>
      <c r="AT33" s="21"/>
      <c r="AU33" s="21"/>
      <c r="AV33" s="21"/>
      <c r="AW33" s="22"/>
      <c r="AX33" s="28"/>
    </row>
    <row r="34" spans="1:50" s="150" customFormat="1" ht="15.75" x14ac:dyDescent="0.25">
      <c r="A34" s="32"/>
      <c r="B34" s="13"/>
      <c r="C34" s="13"/>
      <c r="D34" s="13"/>
      <c r="E34" s="14"/>
      <c r="F34" s="15"/>
      <c r="G34" s="4" t="s">
        <v>88</v>
      </c>
      <c r="H34" s="47">
        <v>2021</v>
      </c>
      <c r="I34" s="17"/>
      <c r="J34" s="4" t="s">
        <v>88</v>
      </c>
      <c r="K34" s="47">
        <v>2021</v>
      </c>
      <c r="L34" s="111"/>
      <c r="M34" s="111"/>
      <c r="N34" s="18"/>
      <c r="O34" s="18"/>
      <c r="P34" s="18"/>
      <c r="Q34" s="111"/>
      <c r="R34" s="111"/>
      <c r="S34" s="111"/>
      <c r="T34" s="111"/>
      <c r="U34" s="18"/>
      <c r="V34" s="18"/>
      <c r="W34" s="111"/>
      <c r="X34" s="111"/>
      <c r="Y34" s="111"/>
      <c r="Z34" s="111"/>
      <c r="AA34" s="111"/>
      <c r="AB34" s="18"/>
      <c r="AC34" s="18"/>
      <c r="AD34" s="111"/>
      <c r="AE34" s="18"/>
      <c r="AF34" s="111"/>
      <c r="AG34" s="111"/>
      <c r="AH34" s="111"/>
      <c r="AI34" s="18"/>
      <c r="AJ34" s="18"/>
      <c r="AK34" s="111"/>
      <c r="AL34" s="111"/>
      <c r="AM34" s="111"/>
      <c r="AN34" s="111"/>
      <c r="AO34" s="19"/>
      <c r="AP34" s="18"/>
      <c r="AR34" s="21"/>
      <c r="AS34" s="21"/>
      <c r="AT34" s="21"/>
      <c r="AU34" s="21"/>
      <c r="AV34" s="21"/>
      <c r="AW34" s="22"/>
      <c r="AX34" s="28"/>
    </row>
    <row r="35" spans="1:50" s="150" customFormat="1" ht="15.75" x14ac:dyDescent="0.25">
      <c r="A35" s="32"/>
      <c r="B35" s="13"/>
      <c r="C35" s="13"/>
      <c r="D35" s="13"/>
      <c r="E35" s="14"/>
      <c r="F35" s="15"/>
      <c r="G35" s="4" t="s">
        <v>88</v>
      </c>
      <c r="H35" s="47">
        <v>2021</v>
      </c>
      <c r="I35" s="17"/>
      <c r="J35" s="4" t="s">
        <v>88</v>
      </c>
      <c r="K35" s="47">
        <v>2021</v>
      </c>
      <c r="L35" s="111"/>
      <c r="M35" s="111"/>
      <c r="N35" s="18"/>
      <c r="O35" s="18"/>
      <c r="P35" s="18"/>
      <c r="Q35" s="111"/>
      <c r="R35" s="111"/>
      <c r="S35" s="111"/>
      <c r="T35" s="111"/>
      <c r="U35" s="18"/>
      <c r="V35" s="18"/>
      <c r="W35" s="111"/>
      <c r="X35" s="111"/>
      <c r="Y35" s="111"/>
      <c r="Z35" s="111"/>
      <c r="AA35" s="111"/>
      <c r="AB35" s="18"/>
      <c r="AC35" s="18"/>
      <c r="AD35" s="111"/>
      <c r="AE35" s="18"/>
      <c r="AF35" s="111"/>
      <c r="AG35" s="111"/>
      <c r="AH35" s="111"/>
      <c r="AI35" s="18"/>
      <c r="AJ35" s="18"/>
      <c r="AK35" s="111"/>
      <c r="AL35" s="111"/>
      <c r="AM35" s="111"/>
      <c r="AN35" s="111"/>
      <c r="AO35" s="19"/>
      <c r="AP35" s="18"/>
      <c r="AR35" s="21"/>
      <c r="AS35" s="21"/>
      <c r="AT35" s="21"/>
      <c r="AU35" s="21"/>
      <c r="AV35" s="21"/>
      <c r="AW35" s="22"/>
      <c r="AX35" s="28"/>
    </row>
    <row r="36" spans="1:50" s="150" customFormat="1" ht="15.75" x14ac:dyDescent="0.25">
      <c r="A36" s="32"/>
      <c r="B36" s="13"/>
      <c r="C36" s="13"/>
      <c r="D36" s="13"/>
      <c r="E36" s="14"/>
      <c r="F36" s="15"/>
      <c r="G36" s="4" t="s">
        <v>88</v>
      </c>
      <c r="H36" s="47">
        <v>2021</v>
      </c>
      <c r="I36" s="17"/>
      <c r="J36" s="4" t="s">
        <v>88</v>
      </c>
      <c r="K36" s="47">
        <v>2021</v>
      </c>
      <c r="L36" s="111"/>
      <c r="M36" s="111"/>
      <c r="N36" s="18"/>
      <c r="O36" s="18"/>
      <c r="P36" s="18"/>
      <c r="Q36" s="111"/>
      <c r="R36" s="111"/>
      <c r="S36" s="111"/>
      <c r="T36" s="111"/>
      <c r="U36" s="18"/>
      <c r="V36" s="18"/>
      <c r="W36" s="111"/>
      <c r="X36" s="111"/>
      <c r="Y36" s="111"/>
      <c r="Z36" s="111"/>
      <c r="AA36" s="111"/>
      <c r="AB36" s="18"/>
      <c r="AC36" s="18"/>
      <c r="AD36" s="111"/>
      <c r="AE36" s="18"/>
      <c r="AF36" s="111"/>
      <c r="AG36" s="111"/>
      <c r="AH36" s="111"/>
      <c r="AI36" s="18"/>
      <c r="AJ36" s="18"/>
      <c r="AK36" s="111"/>
      <c r="AL36" s="111"/>
      <c r="AM36" s="111"/>
      <c r="AN36" s="111"/>
      <c r="AO36" s="19"/>
      <c r="AP36" s="18"/>
      <c r="AR36" s="21"/>
      <c r="AS36" s="21"/>
      <c r="AT36" s="21"/>
      <c r="AU36" s="21"/>
      <c r="AV36" s="21"/>
      <c r="AW36" s="22"/>
      <c r="AX36" s="28"/>
    </row>
    <row r="37" spans="1:50" s="150" customFormat="1" ht="15.75" x14ac:dyDescent="0.25">
      <c r="A37" s="32"/>
      <c r="B37" s="13"/>
      <c r="C37" s="13"/>
      <c r="D37" s="13"/>
      <c r="E37" s="14"/>
      <c r="F37" s="15"/>
      <c r="G37" s="4" t="s">
        <v>88</v>
      </c>
      <c r="H37" s="47">
        <v>2021</v>
      </c>
      <c r="I37" s="17"/>
      <c r="J37" s="4" t="s">
        <v>88</v>
      </c>
      <c r="K37" s="47">
        <v>2021</v>
      </c>
      <c r="L37" s="111"/>
      <c r="M37" s="111"/>
      <c r="N37" s="18"/>
      <c r="O37" s="18"/>
      <c r="P37" s="18"/>
      <c r="Q37" s="111"/>
      <c r="R37" s="111"/>
      <c r="S37" s="111"/>
      <c r="T37" s="111"/>
      <c r="U37" s="18"/>
      <c r="V37" s="18"/>
      <c r="W37" s="111"/>
      <c r="X37" s="111"/>
      <c r="Y37" s="111"/>
      <c r="Z37" s="111"/>
      <c r="AA37" s="111"/>
      <c r="AB37" s="18"/>
      <c r="AC37" s="18"/>
      <c r="AD37" s="111"/>
      <c r="AE37" s="18"/>
      <c r="AF37" s="111"/>
      <c r="AG37" s="111"/>
      <c r="AH37" s="111"/>
      <c r="AI37" s="18"/>
      <c r="AJ37" s="18"/>
      <c r="AK37" s="111"/>
      <c r="AL37" s="111"/>
      <c r="AM37" s="111"/>
      <c r="AN37" s="111"/>
      <c r="AO37" s="19"/>
      <c r="AP37" s="18"/>
      <c r="AR37" s="21"/>
      <c r="AS37" s="21"/>
      <c r="AT37" s="21"/>
      <c r="AU37" s="21"/>
      <c r="AV37" s="21"/>
      <c r="AW37" s="22"/>
      <c r="AX37" s="28"/>
    </row>
    <row r="38" spans="1:50" s="150" customFormat="1" ht="15.75" x14ac:dyDescent="0.25">
      <c r="A38" s="32"/>
      <c r="B38" s="13"/>
      <c r="C38" s="13"/>
      <c r="D38" s="13"/>
      <c r="E38" s="14"/>
      <c r="F38" s="15"/>
      <c r="G38" s="4" t="s">
        <v>88</v>
      </c>
      <c r="H38" s="47">
        <v>2021</v>
      </c>
      <c r="I38" s="17"/>
      <c r="J38" s="4" t="s">
        <v>88</v>
      </c>
      <c r="K38" s="47">
        <v>2021</v>
      </c>
      <c r="L38" s="111"/>
      <c r="M38" s="111"/>
      <c r="N38" s="18"/>
      <c r="O38" s="18"/>
      <c r="P38" s="18"/>
      <c r="Q38" s="111"/>
      <c r="R38" s="111"/>
      <c r="S38" s="111"/>
      <c r="T38" s="111"/>
      <c r="U38" s="18"/>
      <c r="V38" s="18"/>
      <c r="W38" s="111"/>
      <c r="X38" s="111"/>
      <c r="Y38" s="111"/>
      <c r="Z38" s="111"/>
      <c r="AA38" s="111"/>
      <c r="AB38" s="18"/>
      <c r="AC38" s="18"/>
      <c r="AD38" s="111"/>
      <c r="AE38" s="18"/>
      <c r="AF38" s="111"/>
      <c r="AG38" s="111"/>
      <c r="AH38" s="111"/>
      <c r="AI38" s="18"/>
      <c r="AJ38" s="18"/>
      <c r="AK38" s="111"/>
      <c r="AL38" s="111"/>
      <c r="AM38" s="111"/>
      <c r="AN38" s="111"/>
      <c r="AO38" s="19"/>
      <c r="AP38" s="18"/>
      <c r="AR38" s="21"/>
      <c r="AS38" s="21"/>
      <c r="AT38" s="21"/>
      <c r="AU38" s="21"/>
      <c r="AV38" s="21"/>
      <c r="AW38" s="22"/>
      <c r="AX38" s="28"/>
    </row>
    <row r="39" spans="1:50" s="106" customFormat="1" ht="15.75" x14ac:dyDescent="0.25">
      <c r="A39" s="32"/>
      <c r="B39" s="13"/>
      <c r="C39" s="13"/>
      <c r="D39" s="13"/>
      <c r="E39" s="14"/>
      <c r="F39" s="15"/>
      <c r="G39" s="4" t="s">
        <v>88</v>
      </c>
      <c r="H39" s="47">
        <v>2021</v>
      </c>
      <c r="I39" s="17"/>
      <c r="J39" s="4" t="s">
        <v>88</v>
      </c>
      <c r="K39" s="47">
        <v>2021</v>
      </c>
      <c r="L39" s="111"/>
      <c r="M39" s="111"/>
      <c r="N39" s="18"/>
      <c r="O39" s="18"/>
      <c r="P39" s="18"/>
      <c r="Q39" s="111"/>
      <c r="R39" s="111"/>
      <c r="S39" s="111"/>
      <c r="T39" s="111"/>
      <c r="U39" s="18"/>
      <c r="V39" s="18"/>
      <c r="W39" s="111"/>
      <c r="X39" s="111"/>
      <c r="Y39" s="111"/>
      <c r="Z39" s="111"/>
      <c r="AA39" s="111"/>
      <c r="AB39" s="18"/>
      <c r="AC39" s="18"/>
      <c r="AD39" s="111"/>
      <c r="AE39" s="18"/>
      <c r="AF39" s="111"/>
      <c r="AG39" s="111"/>
      <c r="AH39" s="111"/>
      <c r="AI39" s="18"/>
      <c r="AJ39" s="18"/>
      <c r="AK39" s="111"/>
      <c r="AL39" s="111"/>
      <c r="AM39" s="111"/>
      <c r="AN39" s="111"/>
      <c r="AO39" s="19"/>
      <c r="AP39" s="18"/>
      <c r="AR39" s="21">
        <f>IF(C39&lt;&gt;"Estudiante",IF(NOT(ISBLANK(I39)),VLOOKUP(I39,Datosbasicos!$W$2:$Y$32,3,FALSE),0),0)</f>
        <v>0</v>
      </c>
      <c r="AS39" s="21">
        <f>IF(C39&lt;&gt;"Estudiante",IF(NOT(ISBLANK(I39)),VLOOKUP(I39,Datosbasicos!$W$2:$Y$32,3,FALSE),0),0)</f>
        <v>0</v>
      </c>
      <c r="AT39" s="21">
        <f t="shared" si="5"/>
        <v>0</v>
      </c>
      <c r="AU39" s="21">
        <f t="shared" si="6"/>
        <v>0</v>
      </c>
      <c r="AV39" s="21">
        <f t="shared" si="7"/>
        <v>0</v>
      </c>
      <c r="AW39" s="22">
        <f t="shared" si="8"/>
        <v>0</v>
      </c>
      <c r="AX39" s="28">
        <f t="shared" si="9"/>
        <v>0</v>
      </c>
    </row>
    <row r="40" spans="1:50" s="106" customFormat="1" ht="15.75" x14ac:dyDescent="0.25">
      <c r="A40" s="32"/>
      <c r="B40" s="13"/>
      <c r="C40" s="13"/>
      <c r="D40" s="13"/>
      <c r="E40" s="14"/>
      <c r="F40" s="15"/>
      <c r="G40" s="4" t="s">
        <v>88</v>
      </c>
      <c r="H40" s="47">
        <v>2021</v>
      </c>
      <c r="I40" s="17"/>
      <c r="J40" s="4" t="s">
        <v>88</v>
      </c>
      <c r="K40" s="47">
        <v>2021</v>
      </c>
      <c r="L40" s="111"/>
      <c r="M40" s="111"/>
      <c r="N40" s="18"/>
      <c r="O40" s="18"/>
      <c r="P40" s="18"/>
      <c r="Q40" s="111"/>
      <c r="R40" s="111"/>
      <c r="S40" s="111"/>
      <c r="T40" s="111"/>
      <c r="U40" s="18"/>
      <c r="V40" s="18"/>
      <c r="W40" s="111"/>
      <c r="X40" s="111"/>
      <c r="Y40" s="111"/>
      <c r="Z40" s="111"/>
      <c r="AA40" s="111"/>
      <c r="AB40" s="18"/>
      <c r="AC40" s="18"/>
      <c r="AD40" s="111"/>
      <c r="AE40" s="18"/>
      <c r="AF40" s="111"/>
      <c r="AG40" s="111"/>
      <c r="AH40" s="111"/>
      <c r="AI40" s="18"/>
      <c r="AJ40" s="18"/>
      <c r="AK40" s="111"/>
      <c r="AL40" s="111"/>
      <c r="AM40" s="111"/>
      <c r="AN40" s="111"/>
      <c r="AO40" s="19"/>
      <c r="AP40" s="18"/>
      <c r="AR40" s="21">
        <f>IF(C40&lt;&gt;"Estudiante",IF(NOT(ISBLANK(I40)),VLOOKUP(I40,Datosbasicos!$W$2:$Y$32,3,FALSE),0),0)</f>
        <v>0</v>
      </c>
      <c r="AS40" s="21">
        <f>IF(C40&lt;&gt;"Estudiante",IF(NOT(ISBLANK(I40)),VLOOKUP(I40,Datosbasicos!$W$2:$Y$32,3,FALSE),0),0)</f>
        <v>0</v>
      </c>
      <c r="AT40" s="21">
        <f t="shared" si="5"/>
        <v>0</v>
      </c>
      <c r="AU40" s="21">
        <f t="shared" si="6"/>
        <v>0</v>
      </c>
      <c r="AV40" s="21">
        <f t="shared" si="7"/>
        <v>0</v>
      </c>
      <c r="AW40" s="22">
        <f t="shared" si="8"/>
        <v>0</v>
      </c>
      <c r="AX40" s="28">
        <f t="shared" si="9"/>
        <v>0</v>
      </c>
    </row>
    <row r="41" spans="1:50" s="117" customFormat="1" ht="16.5" thickBot="1" x14ac:dyDescent="0.3">
      <c r="A41" s="125"/>
      <c r="B41" s="125"/>
      <c r="C41" s="125"/>
      <c r="D41" s="125"/>
      <c r="E41" s="126"/>
      <c r="F41" s="127"/>
      <c r="G41" s="128"/>
      <c r="H41" s="129"/>
      <c r="I41" s="130"/>
      <c r="J41" s="128"/>
      <c r="K41" s="129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R41" s="133"/>
      <c r="AS41" s="134"/>
      <c r="AT41" s="134"/>
      <c r="AU41" s="134"/>
      <c r="AV41" s="134"/>
      <c r="AW41" s="135"/>
      <c r="AX41" s="136"/>
    </row>
    <row r="42" spans="1:50" ht="17.25" customHeight="1" thickTop="1" thickBot="1" x14ac:dyDescent="0.3">
      <c r="A42" s="181" t="s">
        <v>114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34"/>
      <c r="AO42" s="34"/>
      <c r="AP42" s="34"/>
      <c r="AR42" s="23">
        <f t="shared" ref="AR42:AX42" si="10">SUM(AR8:AR40)</f>
        <v>0</v>
      </c>
      <c r="AS42" s="24">
        <f t="shared" si="10"/>
        <v>0</v>
      </c>
      <c r="AT42" s="24">
        <f t="shared" si="10"/>
        <v>0</v>
      </c>
      <c r="AU42" s="24">
        <f t="shared" si="10"/>
        <v>0</v>
      </c>
      <c r="AV42" s="24">
        <f t="shared" si="10"/>
        <v>0</v>
      </c>
      <c r="AW42" s="30">
        <f t="shared" si="10"/>
        <v>0</v>
      </c>
      <c r="AX42" s="29">
        <f t="shared" si="10"/>
        <v>0</v>
      </c>
    </row>
    <row r="43" spans="1:50" ht="15" customHeight="1" thickTop="1" x14ac:dyDescent="0.25">
      <c r="A43" s="182"/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34"/>
      <c r="AO43" s="34"/>
      <c r="AP43" s="34"/>
      <c r="AR43" s="31"/>
    </row>
    <row r="44" spans="1:50" ht="15.75" customHeight="1" x14ac:dyDescent="0.25">
      <c r="A44" s="182"/>
      <c r="B44" s="182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37"/>
      <c r="AO44" s="37"/>
      <c r="AP44" s="37"/>
      <c r="AQ44" s="31"/>
      <c r="AR44" s="31"/>
    </row>
    <row r="45" spans="1:50" s="117" customFormat="1" ht="15.75" customHeight="1" x14ac:dyDescent="0.25">
      <c r="AN45" s="37"/>
      <c r="AO45" s="37"/>
      <c r="AP45" s="37"/>
      <c r="AQ45" s="31"/>
      <c r="AR45" s="31"/>
    </row>
    <row r="46" spans="1:50" x14ac:dyDescent="0.25">
      <c r="A46" s="61" t="s">
        <v>101</v>
      </c>
      <c r="B46" s="62"/>
      <c r="C46" s="62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7"/>
      <c r="AO46" s="37"/>
      <c r="AP46" s="37"/>
      <c r="AQ46" s="31"/>
    </row>
    <row r="48" spans="1:50" x14ac:dyDescent="0.25"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U48" s="8"/>
    </row>
    <row r="49" spans="1:24" x14ac:dyDescent="0.25"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U49" s="8"/>
    </row>
    <row r="50" spans="1:24" x14ac:dyDescent="0.25">
      <c r="A50" s="1" t="s">
        <v>102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U50" s="8"/>
    </row>
    <row r="51" spans="1:2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</sheetData>
  <sheetProtection sheet="1" objects="1" scenarios="1"/>
  <mergeCells count="24">
    <mergeCell ref="L1:AM1"/>
    <mergeCell ref="L5:AM5"/>
    <mergeCell ref="B6:B7"/>
    <mergeCell ref="C6:C7"/>
    <mergeCell ref="D6:D7"/>
    <mergeCell ref="E6:E7"/>
    <mergeCell ref="F6:K6"/>
    <mergeCell ref="A42:AM44"/>
    <mergeCell ref="AX6:AX7"/>
    <mergeCell ref="F7:H7"/>
    <mergeCell ref="I7:K7"/>
    <mergeCell ref="AR6:AR7"/>
    <mergeCell ref="AS6:AS7"/>
    <mergeCell ref="AT6:AT7"/>
    <mergeCell ref="AU6:AU7"/>
    <mergeCell ref="AV6:AV7"/>
    <mergeCell ref="AW6:AW7"/>
    <mergeCell ref="A2:A4"/>
    <mergeCell ref="B2:Z2"/>
    <mergeCell ref="AA2:AP2"/>
    <mergeCell ref="B3:Z3"/>
    <mergeCell ref="AA3:AP3"/>
    <mergeCell ref="B4:Z4"/>
    <mergeCell ref="AA4:AP4"/>
  </mergeCells>
  <dataValidations count="3">
    <dataValidation type="list" allowBlank="1" showInputMessage="1" showErrorMessage="1" sqref="B8:B41">
      <formula1>programas</formula1>
    </dataValidation>
    <dataValidation type="list" allowBlank="1" showInputMessage="1" showErrorMessage="1" sqref="C8:C41">
      <formula1>acti</formula1>
    </dataValidation>
    <dataValidation type="list" allowBlank="1" showInputMessage="1" showErrorMessage="1" sqref="A8:A41">
      <formula1>hospi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Datosbasicos!$A$2:$A$3</xm:f>
          </x14:formula1>
          <xm:sqref>A8:A41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B050"/>
  </sheetPr>
  <dimension ref="A1:AX51"/>
  <sheetViews>
    <sheetView zoomScale="91" zoomScaleNormal="91" workbookViewId="0">
      <selection activeCell="D17" sqref="D17"/>
    </sheetView>
  </sheetViews>
  <sheetFormatPr baseColWidth="10" defaultRowHeight="15" x14ac:dyDescent="0.25"/>
  <cols>
    <col min="1" max="1" width="17.42578125" style="1" bestFit="1" customWidth="1"/>
    <col min="2" max="2" width="13.140625" style="1" customWidth="1"/>
    <col min="3" max="3" width="12.28515625" style="1" customWidth="1"/>
    <col min="4" max="4" width="18" style="1" customWidth="1"/>
    <col min="5" max="5" width="17.28515625" style="1" bestFit="1" customWidth="1"/>
    <col min="6" max="6" width="3.85546875" style="1" customWidth="1"/>
    <col min="7" max="7" width="5.85546875" style="1" customWidth="1"/>
    <col min="8" max="8" width="7" style="1" customWidth="1"/>
    <col min="9" max="9" width="4.7109375" style="1" customWidth="1"/>
    <col min="10" max="10" width="5.85546875" style="1" customWidth="1"/>
    <col min="11" max="11" width="5.5703125" style="1" customWidth="1"/>
    <col min="12" max="19" width="2.7109375" style="7" customWidth="1"/>
    <col min="20" max="20" width="2.7109375" style="8" customWidth="1"/>
    <col min="21" max="21" width="2.7109375" style="7" customWidth="1"/>
    <col min="22" max="38" width="2.7109375" style="8" customWidth="1"/>
    <col min="39" max="39" width="3.140625" style="8" customWidth="1"/>
    <col min="40" max="42" width="3" style="8" customWidth="1"/>
    <col min="43" max="50" width="11.42578125" style="1" hidden="1" customWidth="1"/>
    <col min="51" max="53" width="11.42578125" style="1" customWidth="1"/>
    <col min="54" max="16384" width="11.42578125" style="1"/>
  </cols>
  <sheetData>
    <row r="1" spans="1:50" ht="15.75" thickBot="1" x14ac:dyDescent="0.3">
      <c r="A1" s="2"/>
      <c r="E1" s="2"/>
      <c r="F1" s="2"/>
      <c r="G1" s="2"/>
      <c r="H1" s="2"/>
      <c r="I1" s="2"/>
      <c r="J1" s="2"/>
      <c r="K1" s="2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35"/>
      <c r="AO1" s="35"/>
      <c r="AP1" s="35"/>
    </row>
    <row r="2" spans="1:50" ht="18.75" customHeight="1" x14ac:dyDescent="0.25">
      <c r="A2" s="213"/>
      <c r="B2" s="216" t="s">
        <v>107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8"/>
      <c r="AA2" s="219" t="s">
        <v>113</v>
      </c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1"/>
    </row>
    <row r="3" spans="1:50" ht="18.75" customHeight="1" x14ac:dyDescent="0.25">
      <c r="A3" s="214"/>
      <c r="B3" s="222" t="s">
        <v>108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4"/>
      <c r="AA3" s="176" t="s">
        <v>109</v>
      </c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8"/>
    </row>
    <row r="4" spans="1:50" ht="18.75" customHeight="1" x14ac:dyDescent="0.25">
      <c r="A4" s="215"/>
      <c r="B4" s="222" t="s">
        <v>110</v>
      </c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4"/>
      <c r="AA4" s="176" t="s">
        <v>111</v>
      </c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8"/>
    </row>
    <row r="5" spans="1:50" ht="15" customHeight="1" thickBot="1" x14ac:dyDescent="0.3">
      <c r="A5" s="2"/>
      <c r="B5" s="3"/>
      <c r="C5" s="3"/>
      <c r="D5" s="3"/>
      <c r="E5" s="36"/>
      <c r="F5" s="36"/>
      <c r="G5" s="36"/>
      <c r="H5" s="36"/>
      <c r="I5" s="36"/>
      <c r="J5" s="36"/>
      <c r="K5" s="36"/>
      <c r="L5" s="197" t="s">
        <v>34</v>
      </c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7"/>
      <c r="AN5" s="39"/>
      <c r="AO5" s="39"/>
      <c r="AP5" s="39"/>
    </row>
    <row r="6" spans="1:50" ht="15.75" thickTop="1" x14ac:dyDescent="0.25">
      <c r="A6" s="52" t="s">
        <v>21</v>
      </c>
      <c r="B6" s="191" t="s">
        <v>0</v>
      </c>
      <c r="C6" s="194" t="s">
        <v>19</v>
      </c>
      <c r="D6" s="191" t="s">
        <v>23</v>
      </c>
      <c r="E6" s="191" t="s">
        <v>10</v>
      </c>
      <c r="F6" s="192" t="s">
        <v>1</v>
      </c>
      <c r="G6" s="192"/>
      <c r="H6" s="192"/>
      <c r="I6" s="192"/>
      <c r="J6" s="192"/>
      <c r="K6" s="193"/>
      <c r="L6" s="102" t="s">
        <v>3</v>
      </c>
      <c r="M6" s="102" t="s">
        <v>4</v>
      </c>
      <c r="N6" s="102" t="s">
        <v>5</v>
      </c>
      <c r="O6" s="102" t="s">
        <v>5</v>
      </c>
      <c r="P6" s="102" t="s">
        <v>6</v>
      </c>
      <c r="Q6" s="102" t="s">
        <v>7</v>
      </c>
      <c r="R6" s="102" t="s">
        <v>2</v>
      </c>
      <c r="S6" s="102" t="s">
        <v>3</v>
      </c>
      <c r="T6" s="102" t="s">
        <v>4</v>
      </c>
      <c r="U6" s="102" t="s">
        <v>5</v>
      </c>
      <c r="V6" s="102" t="s">
        <v>5</v>
      </c>
      <c r="W6" s="102" t="s">
        <v>6</v>
      </c>
      <c r="X6" s="102" t="s">
        <v>7</v>
      </c>
      <c r="Y6" s="102" t="s">
        <v>2</v>
      </c>
      <c r="Z6" s="102" t="s">
        <v>3</v>
      </c>
      <c r="AA6" s="102" t="s">
        <v>4</v>
      </c>
      <c r="AB6" s="102" t="s">
        <v>5</v>
      </c>
      <c r="AC6" s="102" t="s">
        <v>5</v>
      </c>
      <c r="AD6" s="102" t="s">
        <v>6</v>
      </c>
      <c r="AE6" s="102" t="s">
        <v>7</v>
      </c>
      <c r="AF6" s="102" t="s">
        <v>2</v>
      </c>
      <c r="AG6" s="102" t="s">
        <v>3</v>
      </c>
      <c r="AH6" s="66" t="s">
        <v>4</v>
      </c>
      <c r="AI6" s="108" t="s">
        <v>5</v>
      </c>
      <c r="AJ6" s="108" t="s">
        <v>5</v>
      </c>
      <c r="AK6" s="116" t="s">
        <v>6</v>
      </c>
      <c r="AL6" s="139" t="s">
        <v>7</v>
      </c>
      <c r="AM6" s="142" t="s">
        <v>2</v>
      </c>
      <c r="AN6" s="153" t="s">
        <v>3</v>
      </c>
      <c r="AO6" s="153" t="s">
        <v>4</v>
      </c>
      <c r="AP6" s="155" t="s">
        <v>5</v>
      </c>
      <c r="AR6" s="209" t="s">
        <v>13</v>
      </c>
      <c r="AS6" s="209" t="s">
        <v>14</v>
      </c>
      <c r="AT6" s="209" t="s">
        <v>15</v>
      </c>
      <c r="AU6" s="209" t="s">
        <v>16</v>
      </c>
      <c r="AV6" s="209" t="s">
        <v>17</v>
      </c>
      <c r="AW6" s="211" t="s">
        <v>18</v>
      </c>
      <c r="AX6" s="184" t="s">
        <v>31</v>
      </c>
    </row>
    <row r="7" spans="1:50" x14ac:dyDescent="0.25">
      <c r="A7" s="50" t="s">
        <v>22</v>
      </c>
      <c r="B7" s="191"/>
      <c r="C7" s="195"/>
      <c r="D7" s="191"/>
      <c r="E7" s="191"/>
      <c r="F7" s="192" t="s">
        <v>8</v>
      </c>
      <c r="G7" s="192"/>
      <c r="H7" s="192"/>
      <c r="I7" s="192" t="s">
        <v>9</v>
      </c>
      <c r="J7" s="192"/>
      <c r="K7" s="193"/>
      <c r="L7" s="6">
        <v>1</v>
      </c>
      <c r="M7" s="110">
        <v>2</v>
      </c>
      <c r="N7" s="110">
        <v>3</v>
      </c>
      <c r="O7" s="110">
        <v>4</v>
      </c>
      <c r="P7" s="110">
        <v>5</v>
      </c>
      <c r="Q7" s="110">
        <v>6</v>
      </c>
      <c r="R7" s="6">
        <v>7</v>
      </c>
      <c r="S7" s="6">
        <v>8</v>
      </c>
      <c r="T7" s="110">
        <v>9</v>
      </c>
      <c r="U7" s="110">
        <v>10</v>
      </c>
      <c r="V7" s="110">
        <v>11</v>
      </c>
      <c r="W7" s="110">
        <v>12</v>
      </c>
      <c r="X7" s="110">
        <v>13</v>
      </c>
      <c r="Y7" s="6">
        <v>14</v>
      </c>
      <c r="Z7" s="6">
        <v>15</v>
      </c>
      <c r="AA7" s="6">
        <v>16</v>
      </c>
      <c r="AB7" s="110">
        <v>17</v>
      </c>
      <c r="AC7" s="110">
        <v>18</v>
      </c>
      <c r="AD7" s="110">
        <v>19</v>
      </c>
      <c r="AE7" s="110">
        <v>20</v>
      </c>
      <c r="AF7" s="6">
        <v>21</v>
      </c>
      <c r="AG7" s="6">
        <v>22</v>
      </c>
      <c r="AH7" s="110">
        <v>23</v>
      </c>
      <c r="AI7" s="110">
        <v>24</v>
      </c>
      <c r="AJ7" s="110">
        <v>25</v>
      </c>
      <c r="AK7" s="110">
        <v>26</v>
      </c>
      <c r="AL7" s="110">
        <v>27</v>
      </c>
      <c r="AM7" s="6">
        <v>28</v>
      </c>
      <c r="AN7" s="6">
        <v>29</v>
      </c>
      <c r="AO7" s="110">
        <v>30</v>
      </c>
      <c r="AP7" s="110">
        <v>31</v>
      </c>
      <c r="AR7" s="210"/>
      <c r="AS7" s="210"/>
      <c r="AT7" s="210"/>
      <c r="AU7" s="210"/>
      <c r="AV7" s="210"/>
      <c r="AW7" s="212"/>
      <c r="AX7" s="185"/>
    </row>
    <row r="8" spans="1:50" ht="15.75" x14ac:dyDescent="0.25">
      <c r="A8" s="32"/>
      <c r="B8" s="13"/>
      <c r="C8" s="13"/>
      <c r="D8" s="13"/>
      <c r="E8" s="14"/>
      <c r="F8" s="15"/>
      <c r="G8" s="4" t="s">
        <v>89</v>
      </c>
      <c r="H8" s="47">
        <v>2021</v>
      </c>
      <c r="I8" s="17"/>
      <c r="J8" s="4" t="s">
        <v>89</v>
      </c>
      <c r="K8" s="47">
        <v>2021</v>
      </c>
      <c r="L8" s="18"/>
      <c r="M8" s="111"/>
      <c r="N8" s="111"/>
      <c r="O8" s="111"/>
      <c r="P8" s="111"/>
      <c r="Q8" s="111"/>
      <c r="R8" s="18"/>
      <c r="S8" s="18"/>
      <c r="T8" s="111"/>
      <c r="U8" s="111"/>
      <c r="V8" s="111"/>
      <c r="W8" s="111"/>
      <c r="X8" s="111"/>
      <c r="Y8" s="18"/>
      <c r="Z8" s="18"/>
      <c r="AA8" s="18"/>
      <c r="AB8" s="111"/>
      <c r="AC8" s="111"/>
      <c r="AD8" s="111"/>
      <c r="AE8" s="111"/>
      <c r="AF8" s="18"/>
      <c r="AG8" s="18"/>
      <c r="AH8" s="111"/>
      <c r="AI8" s="111"/>
      <c r="AJ8" s="111"/>
      <c r="AK8" s="111"/>
      <c r="AL8" s="111"/>
      <c r="AM8" s="18"/>
      <c r="AN8" s="18"/>
      <c r="AO8" s="111"/>
      <c r="AP8" s="111"/>
      <c r="AR8" s="21">
        <f>IF(C8&lt;&gt;"Estudiante",IF(NOT(ISBLANK(I8)),VLOOKUP(I8,Datosbasicos!$Z$2:$AB$32,3,FALSE),0),0)</f>
        <v>0</v>
      </c>
      <c r="AS8" s="21">
        <f>IF(C8&lt;&gt;"Estudiante",IF(NOT(ISBLANK(I8)),VLOOKUP(I8,Datosbasicos!$Z$2:$AB$32,3,FALSE),0),0)</f>
        <v>0</v>
      </c>
      <c r="AT8" s="21">
        <f xml:space="preserve"> COUNTIFS(L8:AP8,"X")</f>
        <v>0</v>
      </c>
      <c r="AU8" s="21">
        <f xml:space="preserve"> COUNTIFS(L8:AP8,"X")</f>
        <v>0</v>
      </c>
      <c r="AV8" s="21">
        <f>COUNTIFS(R8:T8,"X")+COUNTIFS(L8:M8,"X")+COUNTIFS(Z8:AB8,"X")+COUNTIFS(AG8:AH8,"X")+COUNTIFS(AN8:AO8,"X")</f>
        <v>0</v>
      </c>
      <c r="AW8" s="22">
        <f>COUNTIFS(R8:T8,"X")+COUNTIFS(L8:M8,"X")+COUNTIFS(Z8:AB8,"X")+COUNTIFS(AG8:AH8,"X")+COUNTIFS(AN8:AO8,"X")</f>
        <v>0</v>
      </c>
      <c r="AX8" s="28">
        <f>SUM(AR8:AW8)</f>
        <v>0</v>
      </c>
    </row>
    <row r="9" spans="1:50" ht="15.75" x14ac:dyDescent="0.25">
      <c r="A9" s="32"/>
      <c r="B9" s="13"/>
      <c r="C9" s="13"/>
      <c r="D9" s="13"/>
      <c r="E9" s="16"/>
      <c r="F9" s="15"/>
      <c r="G9" s="4" t="s">
        <v>89</v>
      </c>
      <c r="H9" s="47">
        <v>2021</v>
      </c>
      <c r="I9" s="17"/>
      <c r="J9" s="4" t="s">
        <v>89</v>
      </c>
      <c r="K9" s="47">
        <v>2021</v>
      </c>
      <c r="L9" s="18"/>
      <c r="M9" s="111"/>
      <c r="N9" s="111"/>
      <c r="O9" s="111"/>
      <c r="P9" s="111"/>
      <c r="Q9" s="111"/>
      <c r="R9" s="18"/>
      <c r="S9" s="18"/>
      <c r="T9" s="111"/>
      <c r="U9" s="111"/>
      <c r="V9" s="111"/>
      <c r="W9" s="111"/>
      <c r="X9" s="111"/>
      <c r="Y9" s="18"/>
      <c r="Z9" s="18"/>
      <c r="AA9" s="18"/>
      <c r="AB9" s="111"/>
      <c r="AC9" s="111"/>
      <c r="AD9" s="111"/>
      <c r="AE9" s="111"/>
      <c r="AF9" s="18"/>
      <c r="AG9" s="18"/>
      <c r="AH9" s="111"/>
      <c r="AI9" s="111"/>
      <c r="AJ9" s="111"/>
      <c r="AK9" s="111"/>
      <c r="AL9" s="111"/>
      <c r="AM9" s="18"/>
      <c r="AN9" s="18"/>
      <c r="AO9" s="111"/>
      <c r="AP9" s="111"/>
      <c r="AR9" s="21">
        <f>IF(C9&lt;&gt;"Estudiante",IF(NOT(ISBLANK(I9)),VLOOKUP(I9,Datosbasicos!$Z$2:$AB$32,3,FALSE),0),0)</f>
        <v>0</v>
      </c>
      <c r="AS9" s="21">
        <f>IF(C9&lt;&gt;"Estudiante",IF(NOT(ISBLANK(I9)),VLOOKUP(I9,Datosbasicos!$Z$2:$AB$32,3,FALSE),0),0)</f>
        <v>0</v>
      </c>
      <c r="AT9" s="21">
        <f t="shared" ref="AT9:AT40" si="0" xml:space="preserve"> COUNTIFS(L9:AP9,"X")</f>
        <v>0</v>
      </c>
      <c r="AU9" s="21">
        <f t="shared" ref="AU9:AU40" si="1" xml:space="preserve"> COUNTIFS(L9:AP9,"X")</f>
        <v>0</v>
      </c>
      <c r="AV9" s="21">
        <f t="shared" ref="AV9:AV40" si="2">COUNTIFS(R9:T9,"X")+COUNTIFS(L9:M9,"X")+COUNTIFS(Z9:AB9,"X")+COUNTIFS(AG9:AH9,"X")+COUNTIFS(AN9:AO9,"X")</f>
        <v>0</v>
      </c>
      <c r="AW9" s="22">
        <f t="shared" ref="AW9:AW40" si="3">COUNTIFS(R9:T9,"X")+COUNTIFS(L9:M9,"X")+COUNTIFS(Z9:AB9,"X")+COUNTIFS(AG9:AH9,"X")+COUNTIFS(AN9:AO9,"X")</f>
        <v>0</v>
      </c>
      <c r="AX9" s="28">
        <f t="shared" ref="AX9:AX40" si="4">SUM(AR9:AW9)</f>
        <v>0</v>
      </c>
    </row>
    <row r="10" spans="1:50" ht="15.75" x14ac:dyDescent="0.25">
      <c r="A10" s="32"/>
      <c r="B10" s="13"/>
      <c r="C10" s="13"/>
      <c r="D10" s="13"/>
      <c r="E10" s="16"/>
      <c r="F10" s="15"/>
      <c r="G10" s="4" t="s">
        <v>89</v>
      </c>
      <c r="H10" s="47">
        <v>2021</v>
      </c>
      <c r="I10" s="17"/>
      <c r="J10" s="4" t="s">
        <v>89</v>
      </c>
      <c r="K10" s="47">
        <v>2021</v>
      </c>
      <c r="L10" s="18"/>
      <c r="M10" s="111"/>
      <c r="N10" s="111"/>
      <c r="O10" s="111"/>
      <c r="P10" s="111"/>
      <c r="Q10" s="111"/>
      <c r="R10" s="18"/>
      <c r="S10" s="18"/>
      <c r="T10" s="111"/>
      <c r="U10" s="111"/>
      <c r="V10" s="111"/>
      <c r="W10" s="111"/>
      <c r="X10" s="111"/>
      <c r="Y10" s="18"/>
      <c r="Z10" s="18"/>
      <c r="AA10" s="18"/>
      <c r="AB10" s="111"/>
      <c r="AC10" s="111"/>
      <c r="AD10" s="111"/>
      <c r="AE10" s="111"/>
      <c r="AF10" s="18"/>
      <c r="AG10" s="18"/>
      <c r="AH10" s="111"/>
      <c r="AI10" s="111"/>
      <c r="AJ10" s="111"/>
      <c r="AK10" s="111"/>
      <c r="AL10" s="111"/>
      <c r="AM10" s="18"/>
      <c r="AN10" s="18"/>
      <c r="AO10" s="111"/>
      <c r="AP10" s="111"/>
      <c r="AR10" s="21">
        <f>IF(C10&lt;&gt;"Estudiante",IF(NOT(ISBLANK(I10)),VLOOKUP(I10,Datosbasicos!$Z$2:$AB$32,3,FALSE),0),0)</f>
        <v>0</v>
      </c>
      <c r="AS10" s="21">
        <f>IF(C10&lt;&gt;"Estudiante",IF(NOT(ISBLANK(I10)),VLOOKUP(I10,Datosbasicos!$Z$2:$AB$32,3,FALSE),0),0)</f>
        <v>0</v>
      </c>
      <c r="AT10" s="21">
        <f t="shared" si="0"/>
        <v>0</v>
      </c>
      <c r="AU10" s="21">
        <f t="shared" si="1"/>
        <v>0</v>
      </c>
      <c r="AV10" s="21">
        <f t="shared" si="2"/>
        <v>0</v>
      </c>
      <c r="AW10" s="22">
        <f t="shared" si="3"/>
        <v>0</v>
      </c>
      <c r="AX10" s="28">
        <f t="shared" si="4"/>
        <v>0</v>
      </c>
    </row>
    <row r="11" spans="1:50" s="101" customFormat="1" ht="15.75" x14ac:dyDescent="0.25">
      <c r="A11" s="32"/>
      <c r="B11" s="13"/>
      <c r="C11" s="13"/>
      <c r="D11" s="13"/>
      <c r="E11" s="16"/>
      <c r="F11" s="15"/>
      <c r="G11" s="4" t="s">
        <v>89</v>
      </c>
      <c r="H11" s="47">
        <v>2021</v>
      </c>
      <c r="I11" s="17"/>
      <c r="J11" s="4" t="s">
        <v>89</v>
      </c>
      <c r="K11" s="47">
        <v>2021</v>
      </c>
      <c r="L11" s="18"/>
      <c r="M11" s="111"/>
      <c r="N11" s="111"/>
      <c r="O11" s="111"/>
      <c r="P11" s="111"/>
      <c r="Q11" s="111"/>
      <c r="R11" s="18"/>
      <c r="S11" s="18"/>
      <c r="T11" s="111"/>
      <c r="U11" s="111"/>
      <c r="V11" s="111"/>
      <c r="W11" s="111"/>
      <c r="X11" s="111"/>
      <c r="Y11" s="18"/>
      <c r="Z11" s="18"/>
      <c r="AA11" s="18"/>
      <c r="AB11" s="111"/>
      <c r="AC11" s="111"/>
      <c r="AD11" s="111"/>
      <c r="AE11" s="111"/>
      <c r="AF11" s="18"/>
      <c r="AG11" s="18"/>
      <c r="AH11" s="111"/>
      <c r="AI11" s="111"/>
      <c r="AJ11" s="111"/>
      <c r="AK11" s="111"/>
      <c r="AL11" s="111"/>
      <c r="AM11" s="18"/>
      <c r="AN11" s="18"/>
      <c r="AO11" s="111"/>
      <c r="AP11" s="111"/>
      <c r="AR11" s="21">
        <f>IF(C11&lt;&gt;"Estudiante",IF(NOT(ISBLANK(I11)),VLOOKUP(I11,Datosbasicos!$Z$2:$AB$32,3,FALSE),0),0)</f>
        <v>0</v>
      </c>
      <c r="AS11" s="21">
        <f>IF(C11&lt;&gt;"Estudiante",IF(NOT(ISBLANK(I11)),VLOOKUP(I11,Datosbasicos!$Z$2:$AB$32,3,FALSE),0),0)</f>
        <v>0</v>
      </c>
      <c r="AT11" s="21">
        <f t="shared" si="0"/>
        <v>0</v>
      </c>
      <c r="AU11" s="21">
        <f t="shared" si="1"/>
        <v>0</v>
      </c>
      <c r="AV11" s="21">
        <f t="shared" si="2"/>
        <v>0</v>
      </c>
      <c r="AW11" s="22">
        <f t="shared" si="3"/>
        <v>0</v>
      </c>
      <c r="AX11" s="28">
        <f t="shared" si="4"/>
        <v>0</v>
      </c>
    </row>
    <row r="12" spans="1:50" s="101" customFormat="1" ht="15.75" x14ac:dyDescent="0.25">
      <c r="A12" s="32"/>
      <c r="B12" s="13"/>
      <c r="C12" s="13"/>
      <c r="D12" s="13"/>
      <c r="E12" s="16"/>
      <c r="F12" s="15"/>
      <c r="G12" s="4" t="s">
        <v>89</v>
      </c>
      <c r="H12" s="47">
        <v>2021</v>
      </c>
      <c r="I12" s="17"/>
      <c r="J12" s="4" t="s">
        <v>89</v>
      </c>
      <c r="K12" s="47">
        <v>2021</v>
      </c>
      <c r="L12" s="18"/>
      <c r="M12" s="111"/>
      <c r="N12" s="111"/>
      <c r="O12" s="111"/>
      <c r="P12" s="111"/>
      <c r="Q12" s="111"/>
      <c r="R12" s="18"/>
      <c r="S12" s="18"/>
      <c r="T12" s="111"/>
      <c r="U12" s="111"/>
      <c r="V12" s="111"/>
      <c r="W12" s="111"/>
      <c r="X12" s="111"/>
      <c r="Y12" s="18"/>
      <c r="Z12" s="18"/>
      <c r="AA12" s="18"/>
      <c r="AB12" s="111"/>
      <c r="AC12" s="111"/>
      <c r="AD12" s="111"/>
      <c r="AE12" s="111"/>
      <c r="AF12" s="18"/>
      <c r="AG12" s="18"/>
      <c r="AH12" s="111"/>
      <c r="AI12" s="111"/>
      <c r="AJ12" s="111"/>
      <c r="AK12" s="111"/>
      <c r="AL12" s="111"/>
      <c r="AM12" s="18"/>
      <c r="AN12" s="18"/>
      <c r="AO12" s="111"/>
      <c r="AP12" s="111"/>
      <c r="AR12" s="21">
        <f>IF(C12&lt;&gt;"Estudiante",IF(NOT(ISBLANK(I12)),VLOOKUP(I12,Datosbasicos!$Z$2:$AB$32,3,FALSE),0),0)</f>
        <v>0</v>
      </c>
      <c r="AS12" s="21">
        <f>IF(C12&lt;&gt;"Estudiante",IF(NOT(ISBLANK(I12)),VLOOKUP(I12,Datosbasicos!$Z$2:$AB$32,3,FALSE),0),0)</f>
        <v>0</v>
      </c>
      <c r="AT12" s="21">
        <f t="shared" si="0"/>
        <v>0</v>
      </c>
      <c r="AU12" s="21">
        <f t="shared" si="1"/>
        <v>0</v>
      </c>
      <c r="AV12" s="21">
        <f t="shared" si="2"/>
        <v>0</v>
      </c>
      <c r="AW12" s="22">
        <f t="shared" si="3"/>
        <v>0</v>
      </c>
      <c r="AX12" s="28">
        <f t="shared" si="4"/>
        <v>0</v>
      </c>
    </row>
    <row r="13" spans="1:50" s="101" customFormat="1" ht="15.75" x14ac:dyDescent="0.25">
      <c r="A13" s="32"/>
      <c r="B13" s="13"/>
      <c r="C13" s="13"/>
      <c r="D13" s="13"/>
      <c r="E13" s="16"/>
      <c r="F13" s="15"/>
      <c r="G13" s="4" t="s">
        <v>89</v>
      </c>
      <c r="H13" s="47">
        <v>2021</v>
      </c>
      <c r="I13" s="17"/>
      <c r="J13" s="4" t="s">
        <v>89</v>
      </c>
      <c r="K13" s="47">
        <v>2021</v>
      </c>
      <c r="L13" s="18"/>
      <c r="M13" s="111"/>
      <c r="N13" s="111"/>
      <c r="O13" s="111"/>
      <c r="P13" s="111"/>
      <c r="Q13" s="111"/>
      <c r="R13" s="18"/>
      <c r="S13" s="18"/>
      <c r="T13" s="111"/>
      <c r="U13" s="111"/>
      <c r="V13" s="111"/>
      <c r="W13" s="111"/>
      <c r="X13" s="111"/>
      <c r="Y13" s="18"/>
      <c r="Z13" s="18"/>
      <c r="AA13" s="18"/>
      <c r="AB13" s="111"/>
      <c r="AC13" s="111"/>
      <c r="AD13" s="111"/>
      <c r="AE13" s="111"/>
      <c r="AF13" s="18"/>
      <c r="AG13" s="18"/>
      <c r="AH13" s="111"/>
      <c r="AI13" s="111"/>
      <c r="AJ13" s="111"/>
      <c r="AK13" s="111"/>
      <c r="AL13" s="111"/>
      <c r="AM13" s="18"/>
      <c r="AN13" s="18"/>
      <c r="AO13" s="111"/>
      <c r="AP13" s="111"/>
      <c r="AR13" s="21">
        <f>IF(C13&lt;&gt;"Estudiante",IF(NOT(ISBLANK(I13)),VLOOKUP(I13,Datosbasicos!$Z$2:$AB$32,3,FALSE),0),0)</f>
        <v>0</v>
      </c>
      <c r="AS13" s="21">
        <f>IF(C13&lt;&gt;"Estudiante",IF(NOT(ISBLANK(I13)),VLOOKUP(I13,Datosbasicos!$Z$2:$AB$32,3,FALSE),0),0)</f>
        <v>0</v>
      </c>
      <c r="AT13" s="21">
        <f t="shared" si="0"/>
        <v>0</v>
      </c>
      <c r="AU13" s="21">
        <f t="shared" si="1"/>
        <v>0</v>
      </c>
      <c r="AV13" s="21">
        <f t="shared" si="2"/>
        <v>0</v>
      </c>
      <c r="AW13" s="22">
        <f t="shared" si="3"/>
        <v>0</v>
      </c>
      <c r="AX13" s="28">
        <f t="shared" si="4"/>
        <v>0</v>
      </c>
    </row>
    <row r="14" spans="1:50" s="101" customFormat="1" ht="15.75" x14ac:dyDescent="0.25">
      <c r="A14" s="32"/>
      <c r="B14" s="13"/>
      <c r="C14" s="13"/>
      <c r="D14" s="13"/>
      <c r="E14" s="16"/>
      <c r="F14" s="15"/>
      <c r="G14" s="4" t="s">
        <v>89</v>
      </c>
      <c r="H14" s="47">
        <v>2021</v>
      </c>
      <c r="I14" s="17"/>
      <c r="J14" s="4" t="s">
        <v>89</v>
      </c>
      <c r="K14" s="47">
        <v>2021</v>
      </c>
      <c r="L14" s="18"/>
      <c r="M14" s="111"/>
      <c r="N14" s="111"/>
      <c r="O14" s="111"/>
      <c r="P14" s="111"/>
      <c r="Q14" s="111"/>
      <c r="R14" s="18"/>
      <c r="S14" s="18"/>
      <c r="T14" s="111"/>
      <c r="U14" s="111"/>
      <c r="V14" s="111"/>
      <c r="W14" s="111"/>
      <c r="X14" s="111"/>
      <c r="Y14" s="18"/>
      <c r="Z14" s="18"/>
      <c r="AA14" s="18"/>
      <c r="AB14" s="111"/>
      <c r="AC14" s="111"/>
      <c r="AD14" s="111"/>
      <c r="AE14" s="111"/>
      <c r="AF14" s="18"/>
      <c r="AG14" s="18"/>
      <c r="AH14" s="111"/>
      <c r="AI14" s="111"/>
      <c r="AJ14" s="111"/>
      <c r="AK14" s="111"/>
      <c r="AL14" s="111"/>
      <c r="AM14" s="18"/>
      <c r="AN14" s="18"/>
      <c r="AO14" s="111"/>
      <c r="AP14" s="111"/>
      <c r="AR14" s="21">
        <f>IF(C14&lt;&gt;"Estudiante",IF(NOT(ISBLANK(I14)),VLOOKUP(I14,Datosbasicos!$Z$2:$AB$32,3,FALSE),0),0)</f>
        <v>0</v>
      </c>
      <c r="AS14" s="21">
        <f>IF(C14&lt;&gt;"Estudiante",IF(NOT(ISBLANK(I14)),VLOOKUP(I14,Datosbasicos!$Z$2:$AB$32,3,FALSE),0),0)</f>
        <v>0</v>
      </c>
      <c r="AT14" s="21">
        <f t="shared" si="0"/>
        <v>0</v>
      </c>
      <c r="AU14" s="21">
        <f t="shared" si="1"/>
        <v>0</v>
      </c>
      <c r="AV14" s="21">
        <f t="shared" si="2"/>
        <v>0</v>
      </c>
      <c r="AW14" s="22">
        <f t="shared" si="3"/>
        <v>0</v>
      </c>
      <c r="AX14" s="28">
        <f t="shared" si="4"/>
        <v>0</v>
      </c>
    </row>
    <row r="15" spans="1:50" s="101" customFormat="1" ht="15.75" x14ac:dyDescent="0.25">
      <c r="A15" s="32"/>
      <c r="B15" s="13"/>
      <c r="C15" s="13"/>
      <c r="D15" s="13"/>
      <c r="E15" s="16"/>
      <c r="F15" s="15"/>
      <c r="G15" s="4" t="s">
        <v>89</v>
      </c>
      <c r="H15" s="47">
        <v>2021</v>
      </c>
      <c r="I15" s="17"/>
      <c r="J15" s="4" t="s">
        <v>89</v>
      </c>
      <c r="K15" s="47">
        <v>2021</v>
      </c>
      <c r="L15" s="18"/>
      <c r="M15" s="111"/>
      <c r="N15" s="111"/>
      <c r="O15" s="111"/>
      <c r="P15" s="111"/>
      <c r="Q15" s="111"/>
      <c r="R15" s="18"/>
      <c r="S15" s="18"/>
      <c r="T15" s="111"/>
      <c r="U15" s="111"/>
      <c r="V15" s="111"/>
      <c r="W15" s="111"/>
      <c r="X15" s="111"/>
      <c r="Y15" s="18"/>
      <c r="Z15" s="18"/>
      <c r="AA15" s="18"/>
      <c r="AB15" s="111"/>
      <c r="AC15" s="111"/>
      <c r="AD15" s="111"/>
      <c r="AE15" s="111"/>
      <c r="AF15" s="18"/>
      <c r="AG15" s="18"/>
      <c r="AH15" s="111"/>
      <c r="AI15" s="111"/>
      <c r="AJ15" s="111"/>
      <c r="AK15" s="111"/>
      <c r="AL15" s="111"/>
      <c r="AM15" s="18"/>
      <c r="AN15" s="18"/>
      <c r="AO15" s="111"/>
      <c r="AP15" s="111"/>
      <c r="AR15" s="21">
        <f>IF(C15&lt;&gt;"Estudiante",IF(NOT(ISBLANK(I15)),VLOOKUP(I15,Datosbasicos!$Z$2:$AB$32,3,FALSE),0),0)</f>
        <v>0</v>
      </c>
      <c r="AS15" s="21">
        <f>IF(C15&lt;&gt;"Estudiante",IF(NOT(ISBLANK(I15)),VLOOKUP(I15,Datosbasicos!$Z$2:$AB$32,3,FALSE),0),0)</f>
        <v>0</v>
      </c>
      <c r="AT15" s="21">
        <f t="shared" si="0"/>
        <v>0</v>
      </c>
      <c r="AU15" s="21">
        <f t="shared" si="1"/>
        <v>0</v>
      </c>
      <c r="AV15" s="21">
        <f t="shared" si="2"/>
        <v>0</v>
      </c>
      <c r="AW15" s="22">
        <f t="shared" si="3"/>
        <v>0</v>
      </c>
      <c r="AX15" s="28">
        <f t="shared" si="4"/>
        <v>0</v>
      </c>
    </row>
    <row r="16" spans="1:50" s="101" customFormat="1" ht="15.75" x14ac:dyDescent="0.25">
      <c r="A16" s="32"/>
      <c r="B16" s="13"/>
      <c r="C16" s="13"/>
      <c r="D16" s="13"/>
      <c r="E16" s="16"/>
      <c r="F16" s="15"/>
      <c r="G16" s="4" t="s">
        <v>89</v>
      </c>
      <c r="H16" s="47">
        <v>2021</v>
      </c>
      <c r="I16" s="17"/>
      <c r="J16" s="4" t="s">
        <v>89</v>
      </c>
      <c r="K16" s="47">
        <v>2021</v>
      </c>
      <c r="L16" s="18"/>
      <c r="M16" s="111"/>
      <c r="N16" s="111"/>
      <c r="O16" s="111"/>
      <c r="P16" s="111"/>
      <c r="Q16" s="111"/>
      <c r="R16" s="18"/>
      <c r="S16" s="18"/>
      <c r="T16" s="111"/>
      <c r="U16" s="111"/>
      <c r="V16" s="111"/>
      <c r="W16" s="111"/>
      <c r="X16" s="111"/>
      <c r="Y16" s="18"/>
      <c r="Z16" s="18"/>
      <c r="AA16" s="18"/>
      <c r="AB16" s="111"/>
      <c r="AC16" s="111"/>
      <c r="AD16" s="111"/>
      <c r="AE16" s="111"/>
      <c r="AF16" s="18"/>
      <c r="AG16" s="18"/>
      <c r="AH16" s="111"/>
      <c r="AI16" s="111"/>
      <c r="AJ16" s="111"/>
      <c r="AK16" s="111"/>
      <c r="AL16" s="111"/>
      <c r="AM16" s="18"/>
      <c r="AN16" s="18"/>
      <c r="AO16" s="111"/>
      <c r="AP16" s="111"/>
      <c r="AR16" s="21">
        <f>IF(C16&lt;&gt;"Estudiante",IF(NOT(ISBLANK(I16)),VLOOKUP(I16,Datosbasicos!$Z$2:$AB$32,3,FALSE),0),0)</f>
        <v>0</v>
      </c>
      <c r="AS16" s="21">
        <f>IF(C16&lt;&gt;"Estudiante",IF(NOT(ISBLANK(I16)),VLOOKUP(I16,Datosbasicos!$Z$2:$AB$32,3,FALSE),0),0)</f>
        <v>0</v>
      </c>
      <c r="AT16" s="21">
        <f t="shared" si="0"/>
        <v>0</v>
      </c>
      <c r="AU16" s="21">
        <f t="shared" si="1"/>
        <v>0</v>
      </c>
      <c r="AV16" s="21">
        <f t="shared" si="2"/>
        <v>0</v>
      </c>
      <c r="AW16" s="22">
        <f t="shared" si="3"/>
        <v>0</v>
      </c>
      <c r="AX16" s="28">
        <f t="shared" si="4"/>
        <v>0</v>
      </c>
    </row>
    <row r="17" spans="1:50" s="101" customFormat="1" ht="15.75" x14ac:dyDescent="0.25">
      <c r="A17" s="32"/>
      <c r="B17" s="13"/>
      <c r="C17" s="13"/>
      <c r="D17" s="13"/>
      <c r="E17" s="16"/>
      <c r="F17" s="15"/>
      <c r="G17" s="4" t="s">
        <v>89</v>
      </c>
      <c r="H17" s="47">
        <v>2021</v>
      </c>
      <c r="I17" s="17"/>
      <c r="J17" s="4" t="s">
        <v>89</v>
      </c>
      <c r="K17" s="47">
        <v>2021</v>
      </c>
      <c r="L17" s="18"/>
      <c r="M17" s="111"/>
      <c r="N17" s="111"/>
      <c r="O17" s="111"/>
      <c r="P17" s="111"/>
      <c r="Q17" s="111"/>
      <c r="R17" s="18"/>
      <c r="S17" s="18"/>
      <c r="T17" s="111"/>
      <c r="U17" s="111"/>
      <c r="V17" s="111"/>
      <c r="W17" s="111"/>
      <c r="X17" s="111"/>
      <c r="Y17" s="18"/>
      <c r="Z17" s="18"/>
      <c r="AA17" s="18"/>
      <c r="AB17" s="111"/>
      <c r="AC17" s="111"/>
      <c r="AD17" s="111"/>
      <c r="AE17" s="111"/>
      <c r="AF17" s="18"/>
      <c r="AG17" s="18"/>
      <c r="AH17" s="111"/>
      <c r="AI17" s="111"/>
      <c r="AJ17" s="111"/>
      <c r="AK17" s="111"/>
      <c r="AL17" s="111"/>
      <c r="AM17" s="18"/>
      <c r="AN17" s="18"/>
      <c r="AO17" s="111"/>
      <c r="AP17" s="111"/>
      <c r="AR17" s="21">
        <f>IF(C17&lt;&gt;"Estudiante",IF(NOT(ISBLANK(I17)),VLOOKUP(I17,Datosbasicos!$Z$2:$AB$32,3,FALSE),0),0)</f>
        <v>0</v>
      </c>
      <c r="AS17" s="21">
        <f>IF(C17&lt;&gt;"Estudiante",IF(NOT(ISBLANK(I17)),VLOOKUP(I17,Datosbasicos!$Z$2:$AB$32,3,FALSE),0),0)</f>
        <v>0</v>
      </c>
      <c r="AT17" s="21">
        <f t="shared" si="0"/>
        <v>0</v>
      </c>
      <c r="AU17" s="21">
        <f t="shared" si="1"/>
        <v>0</v>
      </c>
      <c r="AV17" s="21">
        <f t="shared" si="2"/>
        <v>0</v>
      </c>
      <c r="AW17" s="22">
        <f t="shared" si="3"/>
        <v>0</v>
      </c>
      <c r="AX17" s="28">
        <f t="shared" si="4"/>
        <v>0</v>
      </c>
    </row>
    <row r="18" spans="1:50" ht="15.75" x14ac:dyDescent="0.25">
      <c r="A18" s="32"/>
      <c r="B18" s="13"/>
      <c r="C18" s="13"/>
      <c r="D18" s="13"/>
      <c r="E18" s="16"/>
      <c r="F18" s="15"/>
      <c r="G18" s="4" t="s">
        <v>89</v>
      </c>
      <c r="H18" s="47">
        <v>2021</v>
      </c>
      <c r="I18" s="17"/>
      <c r="J18" s="4" t="s">
        <v>89</v>
      </c>
      <c r="K18" s="47">
        <v>2021</v>
      </c>
      <c r="L18" s="18"/>
      <c r="M18" s="111"/>
      <c r="N18" s="111"/>
      <c r="O18" s="111"/>
      <c r="P18" s="111"/>
      <c r="Q18" s="111"/>
      <c r="R18" s="18"/>
      <c r="S18" s="18"/>
      <c r="T18" s="111"/>
      <c r="U18" s="111"/>
      <c r="V18" s="111"/>
      <c r="W18" s="111"/>
      <c r="X18" s="111"/>
      <c r="Y18" s="18"/>
      <c r="Z18" s="18"/>
      <c r="AA18" s="18"/>
      <c r="AB18" s="111"/>
      <c r="AC18" s="111"/>
      <c r="AD18" s="111"/>
      <c r="AE18" s="111"/>
      <c r="AF18" s="18"/>
      <c r="AG18" s="18"/>
      <c r="AH18" s="111"/>
      <c r="AI18" s="111"/>
      <c r="AJ18" s="111"/>
      <c r="AK18" s="111"/>
      <c r="AL18" s="111"/>
      <c r="AM18" s="18"/>
      <c r="AN18" s="18"/>
      <c r="AO18" s="111"/>
      <c r="AP18" s="111"/>
      <c r="AR18" s="21">
        <f>IF(C18&lt;&gt;"Estudiante",IF(NOT(ISBLANK(I18)),VLOOKUP(I18,Datosbasicos!$Z$2:$AB$32,3,FALSE),0),0)</f>
        <v>0</v>
      </c>
      <c r="AS18" s="21">
        <f>IF(C18&lt;&gt;"Estudiante",IF(NOT(ISBLANK(I18)),VLOOKUP(I18,Datosbasicos!$Z$2:$AB$32,3,FALSE),0),0)</f>
        <v>0</v>
      </c>
      <c r="AT18" s="21">
        <f t="shared" si="0"/>
        <v>0</v>
      </c>
      <c r="AU18" s="21">
        <f t="shared" si="1"/>
        <v>0</v>
      </c>
      <c r="AV18" s="21">
        <f t="shared" si="2"/>
        <v>0</v>
      </c>
      <c r="AW18" s="22">
        <f t="shared" si="3"/>
        <v>0</v>
      </c>
      <c r="AX18" s="28">
        <f t="shared" si="4"/>
        <v>0</v>
      </c>
    </row>
    <row r="19" spans="1:50" ht="15.75" x14ac:dyDescent="0.25">
      <c r="A19" s="32"/>
      <c r="B19" s="13"/>
      <c r="C19" s="13"/>
      <c r="D19" s="13"/>
      <c r="E19" s="16"/>
      <c r="F19" s="15"/>
      <c r="G19" s="4" t="s">
        <v>89</v>
      </c>
      <c r="H19" s="47">
        <v>2021</v>
      </c>
      <c r="I19" s="17"/>
      <c r="J19" s="4" t="s">
        <v>89</v>
      </c>
      <c r="K19" s="47">
        <v>2021</v>
      </c>
      <c r="L19" s="18"/>
      <c r="M19" s="111"/>
      <c r="N19" s="111"/>
      <c r="O19" s="111"/>
      <c r="P19" s="111"/>
      <c r="Q19" s="111"/>
      <c r="R19" s="18"/>
      <c r="S19" s="18"/>
      <c r="T19" s="111"/>
      <c r="U19" s="111"/>
      <c r="V19" s="111"/>
      <c r="W19" s="111"/>
      <c r="X19" s="111"/>
      <c r="Y19" s="18"/>
      <c r="Z19" s="18"/>
      <c r="AA19" s="18"/>
      <c r="AB19" s="111"/>
      <c r="AC19" s="111"/>
      <c r="AD19" s="111"/>
      <c r="AE19" s="111"/>
      <c r="AF19" s="18"/>
      <c r="AG19" s="18"/>
      <c r="AH19" s="111"/>
      <c r="AI19" s="111"/>
      <c r="AJ19" s="111"/>
      <c r="AK19" s="111"/>
      <c r="AL19" s="111"/>
      <c r="AM19" s="18"/>
      <c r="AN19" s="18"/>
      <c r="AO19" s="111"/>
      <c r="AP19" s="111"/>
      <c r="AR19" s="21">
        <f>IF(C19&lt;&gt;"Estudiante",IF(NOT(ISBLANK(I19)),VLOOKUP(I19,Datosbasicos!$Z$2:$AB$32,3,FALSE),0),0)</f>
        <v>0</v>
      </c>
      <c r="AS19" s="21">
        <f>IF(C19&lt;&gt;"Estudiante",IF(NOT(ISBLANK(I19)),VLOOKUP(I19,Datosbasicos!$Z$2:$AB$32,3,FALSE),0),0)</f>
        <v>0</v>
      </c>
      <c r="AT19" s="21">
        <f t="shared" si="0"/>
        <v>0</v>
      </c>
      <c r="AU19" s="21">
        <f t="shared" si="1"/>
        <v>0</v>
      </c>
      <c r="AV19" s="21">
        <f t="shared" si="2"/>
        <v>0</v>
      </c>
      <c r="AW19" s="22">
        <f t="shared" si="3"/>
        <v>0</v>
      </c>
      <c r="AX19" s="28">
        <f t="shared" si="4"/>
        <v>0</v>
      </c>
    </row>
    <row r="20" spans="1:50" s="106" customFormat="1" ht="15.75" x14ac:dyDescent="0.25">
      <c r="A20" s="32"/>
      <c r="B20" s="13"/>
      <c r="C20" s="13"/>
      <c r="D20" s="13"/>
      <c r="E20" s="16"/>
      <c r="F20" s="15"/>
      <c r="G20" s="4" t="s">
        <v>89</v>
      </c>
      <c r="H20" s="47">
        <v>2021</v>
      </c>
      <c r="I20" s="17"/>
      <c r="J20" s="4" t="s">
        <v>89</v>
      </c>
      <c r="K20" s="47">
        <v>2021</v>
      </c>
      <c r="L20" s="18"/>
      <c r="M20" s="111"/>
      <c r="N20" s="111"/>
      <c r="O20" s="111"/>
      <c r="P20" s="111"/>
      <c r="Q20" s="111"/>
      <c r="R20" s="18"/>
      <c r="S20" s="18"/>
      <c r="T20" s="111"/>
      <c r="U20" s="111"/>
      <c r="V20" s="111"/>
      <c r="W20" s="111"/>
      <c r="X20" s="111"/>
      <c r="Y20" s="18"/>
      <c r="Z20" s="18"/>
      <c r="AA20" s="18"/>
      <c r="AB20" s="111"/>
      <c r="AC20" s="111"/>
      <c r="AD20" s="111"/>
      <c r="AE20" s="111"/>
      <c r="AF20" s="18"/>
      <c r="AG20" s="18"/>
      <c r="AH20" s="111"/>
      <c r="AI20" s="111"/>
      <c r="AJ20" s="111"/>
      <c r="AK20" s="111"/>
      <c r="AL20" s="111"/>
      <c r="AM20" s="18"/>
      <c r="AN20" s="18"/>
      <c r="AO20" s="111"/>
      <c r="AP20" s="111"/>
      <c r="AR20" s="21">
        <f>IF(C20&lt;&gt;"Estudiante",IF(NOT(ISBLANK(I20)),VLOOKUP(I20,Datosbasicos!$Z$2:$AB$32,3,FALSE),0),0)</f>
        <v>0</v>
      </c>
      <c r="AS20" s="21">
        <f>IF(C20&lt;&gt;"Estudiante",IF(NOT(ISBLANK(I20)),VLOOKUP(I20,Datosbasicos!$Z$2:$AB$32,3,FALSE),0),0)</f>
        <v>0</v>
      </c>
      <c r="AT20" s="21">
        <f t="shared" ref="AT20:AT39" si="5" xml:space="preserve"> COUNTIFS(L20:AP20,"X")</f>
        <v>0</v>
      </c>
      <c r="AU20" s="21">
        <f t="shared" ref="AU20:AU39" si="6" xml:space="preserve"> COUNTIFS(L20:AP20,"X")</f>
        <v>0</v>
      </c>
      <c r="AV20" s="21">
        <f t="shared" ref="AV20:AV39" si="7">COUNTIFS(R20:T20,"X")+COUNTIFS(L20:M20,"X")+COUNTIFS(Z20:AB20,"X")+COUNTIFS(AG20:AH20,"X")+COUNTIFS(AN20:AO20,"X")</f>
        <v>0</v>
      </c>
      <c r="AW20" s="22">
        <f t="shared" ref="AW20:AW39" si="8">COUNTIFS(R20:T20,"X")+COUNTIFS(L20:M20,"X")+COUNTIFS(Z20:AB20,"X")+COUNTIFS(AG20:AH20,"X")+COUNTIFS(AN20:AO20,"X")</f>
        <v>0</v>
      </c>
      <c r="AX20" s="28">
        <f t="shared" ref="AX20:AX39" si="9">SUM(AR20:AW20)</f>
        <v>0</v>
      </c>
    </row>
    <row r="21" spans="1:50" s="106" customFormat="1" ht="15.75" x14ac:dyDescent="0.25">
      <c r="A21" s="32"/>
      <c r="B21" s="13"/>
      <c r="C21" s="13"/>
      <c r="D21" s="13"/>
      <c r="E21" s="16"/>
      <c r="F21" s="15"/>
      <c r="G21" s="4" t="s">
        <v>89</v>
      </c>
      <c r="H21" s="47">
        <v>2021</v>
      </c>
      <c r="I21" s="17"/>
      <c r="J21" s="4" t="s">
        <v>89</v>
      </c>
      <c r="K21" s="47">
        <v>2021</v>
      </c>
      <c r="L21" s="18"/>
      <c r="M21" s="111"/>
      <c r="N21" s="111"/>
      <c r="O21" s="111"/>
      <c r="P21" s="111"/>
      <c r="Q21" s="111"/>
      <c r="R21" s="18"/>
      <c r="S21" s="18"/>
      <c r="T21" s="111"/>
      <c r="U21" s="111"/>
      <c r="V21" s="111"/>
      <c r="W21" s="111"/>
      <c r="X21" s="111"/>
      <c r="Y21" s="18"/>
      <c r="Z21" s="18"/>
      <c r="AA21" s="18"/>
      <c r="AB21" s="111"/>
      <c r="AC21" s="111"/>
      <c r="AD21" s="111"/>
      <c r="AE21" s="111"/>
      <c r="AF21" s="18"/>
      <c r="AG21" s="18"/>
      <c r="AH21" s="111"/>
      <c r="AI21" s="111"/>
      <c r="AJ21" s="111"/>
      <c r="AK21" s="111"/>
      <c r="AL21" s="111"/>
      <c r="AM21" s="18"/>
      <c r="AN21" s="18"/>
      <c r="AO21" s="111"/>
      <c r="AP21" s="111"/>
      <c r="AR21" s="21">
        <f>IF(C21&lt;&gt;"Estudiante",IF(NOT(ISBLANK(I21)),VLOOKUP(I21,Datosbasicos!$Z$2:$AB$32,3,FALSE),0),0)</f>
        <v>0</v>
      </c>
      <c r="AS21" s="21">
        <f>IF(C21&lt;&gt;"Estudiante",IF(NOT(ISBLANK(I21)),VLOOKUP(I21,Datosbasicos!$Z$2:$AB$32,3,FALSE),0),0)</f>
        <v>0</v>
      </c>
      <c r="AT21" s="21">
        <f t="shared" si="5"/>
        <v>0</v>
      </c>
      <c r="AU21" s="21">
        <f t="shared" si="6"/>
        <v>0</v>
      </c>
      <c r="AV21" s="21">
        <f t="shared" si="7"/>
        <v>0</v>
      </c>
      <c r="AW21" s="22">
        <f t="shared" si="8"/>
        <v>0</v>
      </c>
      <c r="AX21" s="28">
        <f t="shared" si="9"/>
        <v>0</v>
      </c>
    </row>
    <row r="22" spans="1:50" s="106" customFormat="1" ht="15.75" x14ac:dyDescent="0.25">
      <c r="A22" s="32"/>
      <c r="B22" s="13"/>
      <c r="C22" s="13"/>
      <c r="D22" s="13"/>
      <c r="E22" s="16"/>
      <c r="F22" s="15"/>
      <c r="G22" s="4" t="s">
        <v>89</v>
      </c>
      <c r="H22" s="47">
        <v>2021</v>
      </c>
      <c r="I22" s="17"/>
      <c r="J22" s="4" t="s">
        <v>89</v>
      </c>
      <c r="K22" s="47">
        <v>2021</v>
      </c>
      <c r="L22" s="18"/>
      <c r="M22" s="111"/>
      <c r="N22" s="111"/>
      <c r="O22" s="111"/>
      <c r="P22" s="111"/>
      <c r="Q22" s="111"/>
      <c r="R22" s="18"/>
      <c r="S22" s="18"/>
      <c r="T22" s="111"/>
      <c r="U22" s="111"/>
      <c r="V22" s="111"/>
      <c r="W22" s="111"/>
      <c r="X22" s="111"/>
      <c r="Y22" s="18"/>
      <c r="Z22" s="18"/>
      <c r="AA22" s="18"/>
      <c r="AB22" s="111"/>
      <c r="AC22" s="111"/>
      <c r="AD22" s="111"/>
      <c r="AE22" s="111"/>
      <c r="AF22" s="18"/>
      <c r="AG22" s="18"/>
      <c r="AH22" s="111"/>
      <c r="AI22" s="111"/>
      <c r="AJ22" s="111"/>
      <c r="AK22" s="111"/>
      <c r="AL22" s="111"/>
      <c r="AM22" s="18"/>
      <c r="AN22" s="18"/>
      <c r="AO22" s="111"/>
      <c r="AP22" s="111"/>
      <c r="AR22" s="21">
        <f>IF(C22&lt;&gt;"Estudiante",IF(NOT(ISBLANK(I22)),VLOOKUP(I22,Datosbasicos!$Z$2:$AB$32,3,FALSE),0),0)</f>
        <v>0</v>
      </c>
      <c r="AS22" s="21">
        <f>IF(C22&lt;&gt;"Estudiante",IF(NOT(ISBLANK(I22)),VLOOKUP(I22,Datosbasicos!$Z$2:$AB$32,3,FALSE),0),0)</f>
        <v>0</v>
      </c>
      <c r="AT22" s="21">
        <f t="shared" si="5"/>
        <v>0</v>
      </c>
      <c r="AU22" s="21">
        <f t="shared" si="6"/>
        <v>0</v>
      </c>
      <c r="AV22" s="21">
        <f t="shared" si="7"/>
        <v>0</v>
      </c>
      <c r="AW22" s="22">
        <f t="shared" si="8"/>
        <v>0</v>
      </c>
      <c r="AX22" s="28">
        <f t="shared" si="9"/>
        <v>0</v>
      </c>
    </row>
    <row r="23" spans="1:50" s="106" customFormat="1" ht="15.75" x14ac:dyDescent="0.25">
      <c r="A23" s="32"/>
      <c r="B23" s="13"/>
      <c r="C23" s="13"/>
      <c r="D23" s="13"/>
      <c r="E23" s="16"/>
      <c r="F23" s="15"/>
      <c r="G23" s="4" t="s">
        <v>89</v>
      </c>
      <c r="H23" s="47">
        <v>2021</v>
      </c>
      <c r="I23" s="17"/>
      <c r="J23" s="4" t="s">
        <v>89</v>
      </c>
      <c r="K23" s="47">
        <v>2021</v>
      </c>
      <c r="L23" s="18"/>
      <c r="M23" s="111"/>
      <c r="N23" s="111"/>
      <c r="O23" s="111"/>
      <c r="P23" s="111"/>
      <c r="Q23" s="111"/>
      <c r="R23" s="18"/>
      <c r="S23" s="18"/>
      <c r="T23" s="111"/>
      <c r="U23" s="111"/>
      <c r="V23" s="111"/>
      <c r="W23" s="111"/>
      <c r="X23" s="111"/>
      <c r="Y23" s="18"/>
      <c r="Z23" s="18"/>
      <c r="AA23" s="18"/>
      <c r="AB23" s="111"/>
      <c r="AC23" s="111"/>
      <c r="AD23" s="111"/>
      <c r="AE23" s="111"/>
      <c r="AF23" s="18"/>
      <c r="AG23" s="18"/>
      <c r="AH23" s="111"/>
      <c r="AI23" s="111"/>
      <c r="AJ23" s="111"/>
      <c r="AK23" s="111"/>
      <c r="AL23" s="111"/>
      <c r="AM23" s="18"/>
      <c r="AN23" s="18"/>
      <c r="AO23" s="111"/>
      <c r="AP23" s="111"/>
      <c r="AR23" s="21">
        <f>IF(C23&lt;&gt;"Estudiante",IF(NOT(ISBLANK(I23)),VLOOKUP(I23,Datosbasicos!$Z$2:$AB$32,3,FALSE),0),0)</f>
        <v>0</v>
      </c>
      <c r="AS23" s="21">
        <f>IF(C23&lt;&gt;"Estudiante",IF(NOT(ISBLANK(I23)),VLOOKUP(I23,Datosbasicos!$Z$2:$AB$32,3,FALSE),0),0)</f>
        <v>0</v>
      </c>
      <c r="AT23" s="21">
        <f t="shared" si="5"/>
        <v>0</v>
      </c>
      <c r="AU23" s="21">
        <f t="shared" si="6"/>
        <v>0</v>
      </c>
      <c r="AV23" s="21">
        <f t="shared" si="7"/>
        <v>0</v>
      </c>
      <c r="AW23" s="22">
        <f t="shared" si="8"/>
        <v>0</v>
      </c>
      <c r="AX23" s="28">
        <f t="shared" si="9"/>
        <v>0</v>
      </c>
    </row>
    <row r="24" spans="1:50" s="106" customFormat="1" ht="15.75" x14ac:dyDescent="0.25">
      <c r="A24" s="32"/>
      <c r="B24" s="13"/>
      <c r="C24" s="13"/>
      <c r="D24" s="13"/>
      <c r="E24" s="16"/>
      <c r="F24" s="15"/>
      <c r="G24" s="4" t="s">
        <v>89</v>
      </c>
      <c r="H24" s="47">
        <v>2021</v>
      </c>
      <c r="I24" s="17"/>
      <c r="J24" s="4" t="s">
        <v>89</v>
      </c>
      <c r="K24" s="47">
        <v>2021</v>
      </c>
      <c r="L24" s="18"/>
      <c r="M24" s="111"/>
      <c r="N24" s="111"/>
      <c r="O24" s="111"/>
      <c r="P24" s="111"/>
      <c r="Q24" s="111"/>
      <c r="R24" s="18"/>
      <c r="S24" s="18"/>
      <c r="T24" s="111"/>
      <c r="U24" s="111"/>
      <c r="V24" s="111"/>
      <c r="W24" s="111"/>
      <c r="X24" s="111"/>
      <c r="Y24" s="18"/>
      <c r="Z24" s="18"/>
      <c r="AA24" s="18"/>
      <c r="AB24" s="111"/>
      <c r="AC24" s="111"/>
      <c r="AD24" s="111"/>
      <c r="AE24" s="111"/>
      <c r="AF24" s="18"/>
      <c r="AG24" s="18"/>
      <c r="AH24" s="111"/>
      <c r="AI24" s="111"/>
      <c r="AJ24" s="111"/>
      <c r="AK24" s="111"/>
      <c r="AL24" s="111"/>
      <c r="AM24" s="18"/>
      <c r="AN24" s="18"/>
      <c r="AO24" s="111"/>
      <c r="AP24" s="111"/>
      <c r="AR24" s="21">
        <f>IF(C24&lt;&gt;"Estudiante",IF(NOT(ISBLANK(I24)),VLOOKUP(I24,Datosbasicos!$Z$2:$AB$32,3,FALSE),0),0)</f>
        <v>0</v>
      </c>
      <c r="AS24" s="21">
        <f>IF(C24&lt;&gt;"Estudiante",IF(NOT(ISBLANK(I24)),VLOOKUP(I24,Datosbasicos!$Z$2:$AB$32,3,FALSE),0),0)</f>
        <v>0</v>
      </c>
      <c r="AT24" s="21">
        <f t="shared" si="5"/>
        <v>0</v>
      </c>
      <c r="AU24" s="21">
        <f t="shared" si="6"/>
        <v>0</v>
      </c>
      <c r="AV24" s="21">
        <f t="shared" si="7"/>
        <v>0</v>
      </c>
      <c r="AW24" s="22">
        <f t="shared" si="8"/>
        <v>0</v>
      </c>
      <c r="AX24" s="28">
        <f t="shared" si="9"/>
        <v>0</v>
      </c>
    </row>
    <row r="25" spans="1:50" s="106" customFormat="1" ht="15.75" x14ac:dyDescent="0.25">
      <c r="A25" s="32"/>
      <c r="B25" s="13"/>
      <c r="C25" s="13"/>
      <c r="D25" s="13"/>
      <c r="E25" s="16"/>
      <c r="F25" s="15"/>
      <c r="G25" s="4" t="s">
        <v>89</v>
      </c>
      <c r="H25" s="47">
        <v>2021</v>
      </c>
      <c r="I25" s="17"/>
      <c r="J25" s="4" t="s">
        <v>89</v>
      </c>
      <c r="K25" s="47">
        <v>2021</v>
      </c>
      <c r="L25" s="18"/>
      <c r="M25" s="111"/>
      <c r="N25" s="111"/>
      <c r="O25" s="111"/>
      <c r="P25" s="111"/>
      <c r="Q25" s="111"/>
      <c r="R25" s="18"/>
      <c r="S25" s="18"/>
      <c r="T25" s="111"/>
      <c r="U25" s="111"/>
      <c r="V25" s="111"/>
      <c r="W25" s="111"/>
      <c r="X25" s="111"/>
      <c r="Y25" s="18"/>
      <c r="Z25" s="18"/>
      <c r="AA25" s="18"/>
      <c r="AB25" s="111"/>
      <c r="AC25" s="111"/>
      <c r="AD25" s="111"/>
      <c r="AE25" s="111"/>
      <c r="AF25" s="18"/>
      <c r="AG25" s="18"/>
      <c r="AH25" s="111"/>
      <c r="AI25" s="111"/>
      <c r="AJ25" s="111"/>
      <c r="AK25" s="111"/>
      <c r="AL25" s="111"/>
      <c r="AM25" s="18"/>
      <c r="AN25" s="18"/>
      <c r="AO25" s="111"/>
      <c r="AP25" s="111"/>
      <c r="AR25" s="21">
        <f>IF(C25&lt;&gt;"Estudiante",IF(NOT(ISBLANK(I25)),VLOOKUP(I25,Datosbasicos!$Z$2:$AB$32,3,FALSE),0),0)</f>
        <v>0</v>
      </c>
      <c r="AS25" s="21">
        <f>IF(C25&lt;&gt;"Estudiante",IF(NOT(ISBLANK(I25)),VLOOKUP(I25,Datosbasicos!$Z$2:$AB$32,3,FALSE),0),0)</f>
        <v>0</v>
      </c>
      <c r="AT25" s="21">
        <f t="shared" si="5"/>
        <v>0</v>
      </c>
      <c r="AU25" s="21">
        <f t="shared" si="6"/>
        <v>0</v>
      </c>
      <c r="AV25" s="21">
        <f t="shared" si="7"/>
        <v>0</v>
      </c>
      <c r="AW25" s="22">
        <f t="shared" si="8"/>
        <v>0</v>
      </c>
      <c r="AX25" s="28">
        <f t="shared" si="9"/>
        <v>0</v>
      </c>
    </row>
    <row r="26" spans="1:50" s="150" customFormat="1" ht="15.75" x14ac:dyDescent="0.25">
      <c r="A26" s="32"/>
      <c r="B26" s="13"/>
      <c r="C26" s="13"/>
      <c r="D26" s="13"/>
      <c r="E26" s="16"/>
      <c r="F26" s="15"/>
      <c r="G26" s="4" t="s">
        <v>89</v>
      </c>
      <c r="H26" s="47">
        <v>2021</v>
      </c>
      <c r="I26" s="17"/>
      <c r="J26" s="4" t="s">
        <v>89</v>
      </c>
      <c r="K26" s="47">
        <v>2021</v>
      </c>
      <c r="L26" s="18"/>
      <c r="M26" s="111"/>
      <c r="N26" s="111"/>
      <c r="O26" s="111"/>
      <c r="P26" s="111"/>
      <c r="Q26" s="111"/>
      <c r="R26" s="18"/>
      <c r="S26" s="18"/>
      <c r="T26" s="111"/>
      <c r="U26" s="111"/>
      <c r="V26" s="111"/>
      <c r="W26" s="111"/>
      <c r="X26" s="111"/>
      <c r="Y26" s="18"/>
      <c r="Z26" s="18"/>
      <c r="AA26" s="18"/>
      <c r="AB26" s="111"/>
      <c r="AC26" s="111"/>
      <c r="AD26" s="111"/>
      <c r="AE26" s="111"/>
      <c r="AF26" s="18"/>
      <c r="AG26" s="18"/>
      <c r="AH26" s="111"/>
      <c r="AI26" s="111"/>
      <c r="AJ26" s="111"/>
      <c r="AK26" s="111"/>
      <c r="AL26" s="111"/>
      <c r="AM26" s="18"/>
      <c r="AN26" s="18"/>
      <c r="AO26" s="111"/>
      <c r="AP26" s="111"/>
      <c r="AR26" s="21"/>
      <c r="AS26" s="21"/>
      <c r="AT26" s="21"/>
      <c r="AU26" s="21"/>
      <c r="AV26" s="21"/>
      <c r="AW26" s="22"/>
      <c r="AX26" s="28"/>
    </row>
    <row r="27" spans="1:50" s="150" customFormat="1" ht="15.75" x14ac:dyDescent="0.25">
      <c r="A27" s="32"/>
      <c r="B27" s="13"/>
      <c r="C27" s="13"/>
      <c r="D27" s="13"/>
      <c r="E27" s="16"/>
      <c r="F27" s="15"/>
      <c r="G27" s="4" t="s">
        <v>89</v>
      </c>
      <c r="H27" s="47">
        <v>2021</v>
      </c>
      <c r="I27" s="17"/>
      <c r="J27" s="4" t="s">
        <v>89</v>
      </c>
      <c r="K27" s="47">
        <v>2021</v>
      </c>
      <c r="L27" s="18"/>
      <c r="M27" s="111"/>
      <c r="N27" s="111"/>
      <c r="O27" s="111"/>
      <c r="P27" s="111"/>
      <c r="Q27" s="111"/>
      <c r="R27" s="18"/>
      <c r="S27" s="18"/>
      <c r="T27" s="111"/>
      <c r="U27" s="111"/>
      <c r="V27" s="111"/>
      <c r="W27" s="111"/>
      <c r="X27" s="111"/>
      <c r="Y27" s="18"/>
      <c r="Z27" s="18"/>
      <c r="AA27" s="18"/>
      <c r="AB27" s="111"/>
      <c r="AC27" s="111"/>
      <c r="AD27" s="111"/>
      <c r="AE27" s="111"/>
      <c r="AF27" s="18"/>
      <c r="AG27" s="18"/>
      <c r="AH27" s="111"/>
      <c r="AI27" s="111"/>
      <c r="AJ27" s="111"/>
      <c r="AK27" s="111"/>
      <c r="AL27" s="111"/>
      <c r="AM27" s="18"/>
      <c r="AN27" s="18"/>
      <c r="AO27" s="111"/>
      <c r="AP27" s="111"/>
      <c r="AR27" s="21"/>
      <c r="AS27" s="21"/>
      <c r="AT27" s="21"/>
      <c r="AU27" s="21"/>
      <c r="AV27" s="21"/>
      <c r="AW27" s="22"/>
      <c r="AX27" s="28"/>
    </row>
    <row r="28" spans="1:50" s="150" customFormat="1" ht="15.75" x14ac:dyDescent="0.25">
      <c r="A28" s="32"/>
      <c r="B28" s="13"/>
      <c r="C28" s="13"/>
      <c r="D28" s="13"/>
      <c r="E28" s="16"/>
      <c r="F28" s="15"/>
      <c r="G28" s="4" t="s">
        <v>89</v>
      </c>
      <c r="H28" s="47">
        <v>2021</v>
      </c>
      <c r="I28" s="17"/>
      <c r="J28" s="4" t="s">
        <v>89</v>
      </c>
      <c r="K28" s="47">
        <v>2021</v>
      </c>
      <c r="L28" s="18"/>
      <c r="M28" s="111"/>
      <c r="N28" s="111"/>
      <c r="O28" s="111"/>
      <c r="P28" s="111"/>
      <c r="Q28" s="111"/>
      <c r="R28" s="18"/>
      <c r="S28" s="18"/>
      <c r="T28" s="111"/>
      <c r="U28" s="111"/>
      <c r="V28" s="111"/>
      <c r="W28" s="111"/>
      <c r="X28" s="111"/>
      <c r="Y28" s="18"/>
      <c r="Z28" s="18"/>
      <c r="AA28" s="18"/>
      <c r="AB28" s="111"/>
      <c r="AC28" s="111"/>
      <c r="AD28" s="111"/>
      <c r="AE28" s="111"/>
      <c r="AF28" s="18"/>
      <c r="AG28" s="18"/>
      <c r="AH28" s="111"/>
      <c r="AI28" s="111"/>
      <c r="AJ28" s="111"/>
      <c r="AK28" s="111"/>
      <c r="AL28" s="111"/>
      <c r="AM28" s="18"/>
      <c r="AN28" s="18"/>
      <c r="AO28" s="111"/>
      <c r="AP28" s="111"/>
      <c r="AR28" s="21"/>
      <c r="AS28" s="21"/>
      <c r="AT28" s="21"/>
      <c r="AU28" s="21"/>
      <c r="AV28" s="21"/>
      <c r="AW28" s="22"/>
      <c r="AX28" s="28"/>
    </row>
    <row r="29" spans="1:50" s="150" customFormat="1" ht="15.75" x14ac:dyDescent="0.25">
      <c r="A29" s="32"/>
      <c r="B29" s="13"/>
      <c r="C29" s="13"/>
      <c r="D29" s="13"/>
      <c r="E29" s="16"/>
      <c r="F29" s="15"/>
      <c r="G29" s="4" t="s">
        <v>89</v>
      </c>
      <c r="H29" s="47">
        <v>2021</v>
      </c>
      <c r="I29" s="17"/>
      <c r="J29" s="4" t="s">
        <v>89</v>
      </c>
      <c r="K29" s="47">
        <v>2021</v>
      </c>
      <c r="L29" s="18"/>
      <c r="M29" s="111"/>
      <c r="N29" s="111"/>
      <c r="O29" s="111"/>
      <c r="P29" s="111"/>
      <c r="Q29" s="111"/>
      <c r="R29" s="18"/>
      <c r="S29" s="18"/>
      <c r="T29" s="111"/>
      <c r="U29" s="111"/>
      <c r="V29" s="111"/>
      <c r="W29" s="111"/>
      <c r="X29" s="111"/>
      <c r="Y29" s="18"/>
      <c r="Z29" s="18"/>
      <c r="AA29" s="18"/>
      <c r="AB29" s="111"/>
      <c r="AC29" s="111"/>
      <c r="AD29" s="111"/>
      <c r="AE29" s="111"/>
      <c r="AF29" s="18"/>
      <c r="AG29" s="18"/>
      <c r="AH29" s="111"/>
      <c r="AI29" s="111"/>
      <c r="AJ29" s="111"/>
      <c r="AK29" s="111"/>
      <c r="AL29" s="111"/>
      <c r="AM29" s="18"/>
      <c r="AN29" s="18"/>
      <c r="AO29" s="111"/>
      <c r="AP29" s="111"/>
      <c r="AR29" s="21"/>
      <c r="AS29" s="21"/>
      <c r="AT29" s="21"/>
      <c r="AU29" s="21"/>
      <c r="AV29" s="21"/>
      <c r="AW29" s="22"/>
      <c r="AX29" s="28"/>
    </row>
    <row r="30" spans="1:50" s="150" customFormat="1" ht="15.75" x14ac:dyDescent="0.25">
      <c r="A30" s="32"/>
      <c r="B30" s="13"/>
      <c r="C30" s="13"/>
      <c r="D30" s="13"/>
      <c r="E30" s="16"/>
      <c r="F30" s="15"/>
      <c r="G30" s="4" t="s">
        <v>89</v>
      </c>
      <c r="H30" s="47">
        <v>2021</v>
      </c>
      <c r="I30" s="17"/>
      <c r="J30" s="4" t="s">
        <v>89</v>
      </c>
      <c r="K30" s="47">
        <v>2021</v>
      </c>
      <c r="L30" s="18"/>
      <c r="M30" s="111"/>
      <c r="N30" s="111"/>
      <c r="O30" s="111"/>
      <c r="P30" s="111"/>
      <c r="Q30" s="111"/>
      <c r="R30" s="18"/>
      <c r="S30" s="18"/>
      <c r="T30" s="111"/>
      <c r="U30" s="111"/>
      <c r="V30" s="111"/>
      <c r="W30" s="111"/>
      <c r="X30" s="111"/>
      <c r="Y30" s="18"/>
      <c r="Z30" s="18"/>
      <c r="AA30" s="18"/>
      <c r="AB30" s="111"/>
      <c r="AC30" s="111"/>
      <c r="AD30" s="111"/>
      <c r="AE30" s="111"/>
      <c r="AF30" s="18"/>
      <c r="AG30" s="18"/>
      <c r="AH30" s="111"/>
      <c r="AI30" s="111"/>
      <c r="AJ30" s="111"/>
      <c r="AK30" s="111"/>
      <c r="AL30" s="111"/>
      <c r="AM30" s="18"/>
      <c r="AN30" s="18"/>
      <c r="AO30" s="111"/>
      <c r="AP30" s="111"/>
      <c r="AR30" s="21"/>
      <c r="AS30" s="21"/>
      <c r="AT30" s="21"/>
      <c r="AU30" s="21"/>
      <c r="AV30" s="21"/>
      <c r="AW30" s="22"/>
      <c r="AX30" s="28"/>
    </row>
    <row r="31" spans="1:50" s="150" customFormat="1" ht="15.75" x14ac:dyDescent="0.25">
      <c r="A31" s="32"/>
      <c r="B31" s="13"/>
      <c r="C31" s="13"/>
      <c r="D31" s="13"/>
      <c r="E31" s="16"/>
      <c r="F31" s="15"/>
      <c r="G31" s="4" t="s">
        <v>89</v>
      </c>
      <c r="H31" s="47">
        <v>2021</v>
      </c>
      <c r="I31" s="17"/>
      <c r="J31" s="4" t="s">
        <v>89</v>
      </c>
      <c r="K31" s="47">
        <v>2021</v>
      </c>
      <c r="L31" s="18"/>
      <c r="M31" s="111"/>
      <c r="N31" s="111"/>
      <c r="O31" s="111"/>
      <c r="P31" s="111"/>
      <c r="Q31" s="111"/>
      <c r="R31" s="18"/>
      <c r="S31" s="18"/>
      <c r="T31" s="111"/>
      <c r="U31" s="111"/>
      <c r="V31" s="111"/>
      <c r="W31" s="111"/>
      <c r="X31" s="111"/>
      <c r="Y31" s="18"/>
      <c r="Z31" s="18"/>
      <c r="AA31" s="18"/>
      <c r="AB31" s="111"/>
      <c r="AC31" s="111"/>
      <c r="AD31" s="111"/>
      <c r="AE31" s="111"/>
      <c r="AF31" s="18"/>
      <c r="AG31" s="18"/>
      <c r="AH31" s="111"/>
      <c r="AI31" s="111"/>
      <c r="AJ31" s="111"/>
      <c r="AK31" s="111"/>
      <c r="AL31" s="111"/>
      <c r="AM31" s="18"/>
      <c r="AN31" s="18"/>
      <c r="AO31" s="111"/>
      <c r="AP31" s="111"/>
      <c r="AR31" s="21"/>
      <c r="AS31" s="21"/>
      <c r="AT31" s="21"/>
      <c r="AU31" s="21"/>
      <c r="AV31" s="21"/>
      <c r="AW31" s="22"/>
      <c r="AX31" s="28"/>
    </row>
    <row r="32" spans="1:50" s="150" customFormat="1" ht="15.75" x14ac:dyDescent="0.25">
      <c r="A32" s="32"/>
      <c r="B32" s="13"/>
      <c r="C32" s="13"/>
      <c r="D32" s="13"/>
      <c r="E32" s="16"/>
      <c r="F32" s="15"/>
      <c r="G32" s="4" t="s">
        <v>89</v>
      </c>
      <c r="H32" s="47">
        <v>2021</v>
      </c>
      <c r="I32" s="17"/>
      <c r="J32" s="4" t="s">
        <v>89</v>
      </c>
      <c r="K32" s="47">
        <v>2021</v>
      </c>
      <c r="L32" s="18"/>
      <c r="M32" s="111"/>
      <c r="N32" s="111"/>
      <c r="O32" s="111"/>
      <c r="P32" s="111"/>
      <c r="Q32" s="111"/>
      <c r="R32" s="18"/>
      <c r="S32" s="18"/>
      <c r="T32" s="111"/>
      <c r="U32" s="111"/>
      <c r="V32" s="111"/>
      <c r="W32" s="111"/>
      <c r="X32" s="111"/>
      <c r="Y32" s="18"/>
      <c r="Z32" s="18"/>
      <c r="AA32" s="18"/>
      <c r="AB32" s="111"/>
      <c r="AC32" s="111"/>
      <c r="AD32" s="111"/>
      <c r="AE32" s="111"/>
      <c r="AF32" s="18"/>
      <c r="AG32" s="18"/>
      <c r="AH32" s="111"/>
      <c r="AI32" s="111"/>
      <c r="AJ32" s="111"/>
      <c r="AK32" s="111"/>
      <c r="AL32" s="111"/>
      <c r="AM32" s="18"/>
      <c r="AN32" s="18"/>
      <c r="AO32" s="111"/>
      <c r="AP32" s="111"/>
      <c r="AR32" s="21"/>
      <c r="AS32" s="21"/>
      <c r="AT32" s="21"/>
      <c r="AU32" s="21"/>
      <c r="AV32" s="21"/>
      <c r="AW32" s="22"/>
      <c r="AX32" s="28"/>
    </row>
    <row r="33" spans="1:50" s="150" customFormat="1" ht="15.75" x14ac:dyDescent="0.25">
      <c r="A33" s="32"/>
      <c r="B33" s="13"/>
      <c r="C33" s="13"/>
      <c r="D33" s="13"/>
      <c r="E33" s="16"/>
      <c r="F33" s="15"/>
      <c r="G33" s="4" t="s">
        <v>89</v>
      </c>
      <c r="H33" s="47">
        <v>2021</v>
      </c>
      <c r="I33" s="17"/>
      <c r="J33" s="4" t="s">
        <v>89</v>
      </c>
      <c r="K33" s="47">
        <v>2021</v>
      </c>
      <c r="L33" s="18"/>
      <c r="M33" s="111"/>
      <c r="N33" s="111"/>
      <c r="O33" s="111"/>
      <c r="P33" s="111"/>
      <c r="Q33" s="111"/>
      <c r="R33" s="18"/>
      <c r="S33" s="18"/>
      <c r="T33" s="111"/>
      <c r="U33" s="111"/>
      <c r="V33" s="111"/>
      <c r="W33" s="111"/>
      <c r="X33" s="111"/>
      <c r="Y33" s="18"/>
      <c r="Z33" s="18"/>
      <c r="AA33" s="18"/>
      <c r="AB33" s="111"/>
      <c r="AC33" s="111"/>
      <c r="AD33" s="111"/>
      <c r="AE33" s="111"/>
      <c r="AF33" s="18"/>
      <c r="AG33" s="18"/>
      <c r="AH33" s="111"/>
      <c r="AI33" s="111"/>
      <c r="AJ33" s="111"/>
      <c r="AK33" s="111"/>
      <c r="AL33" s="111"/>
      <c r="AM33" s="18"/>
      <c r="AN33" s="18"/>
      <c r="AO33" s="111"/>
      <c r="AP33" s="111"/>
      <c r="AR33" s="21"/>
      <c r="AS33" s="21"/>
      <c r="AT33" s="21"/>
      <c r="AU33" s="21"/>
      <c r="AV33" s="21"/>
      <c r="AW33" s="22"/>
      <c r="AX33" s="28"/>
    </row>
    <row r="34" spans="1:50" s="150" customFormat="1" ht="15.75" x14ac:dyDescent="0.25">
      <c r="A34" s="32"/>
      <c r="B34" s="13"/>
      <c r="C34" s="13"/>
      <c r="D34" s="13"/>
      <c r="E34" s="16"/>
      <c r="F34" s="15"/>
      <c r="G34" s="4" t="s">
        <v>89</v>
      </c>
      <c r="H34" s="47">
        <v>2021</v>
      </c>
      <c r="I34" s="17"/>
      <c r="J34" s="4" t="s">
        <v>89</v>
      </c>
      <c r="K34" s="47">
        <v>2021</v>
      </c>
      <c r="L34" s="18"/>
      <c r="M34" s="111"/>
      <c r="N34" s="111"/>
      <c r="O34" s="111"/>
      <c r="P34" s="111"/>
      <c r="Q34" s="111"/>
      <c r="R34" s="18"/>
      <c r="S34" s="18"/>
      <c r="T34" s="111"/>
      <c r="U34" s="111"/>
      <c r="V34" s="111"/>
      <c r="W34" s="111"/>
      <c r="X34" s="111"/>
      <c r="Y34" s="18"/>
      <c r="Z34" s="18"/>
      <c r="AA34" s="18"/>
      <c r="AB34" s="111"/>
      <c r="AC34" s="111"/>
      <c r="AD34" s="111"/>
      <c r="AE34" s="111"/>
      <c r="AF34" s="18"/>
      <c r="AG34" s="18"/>
      <c r="AH34" s="111"/>
      <c r="AI34" s="111"/>
      <c r="AJ34" s="111"/>
      <c r="AK34" s="111"/>
      <c r="AL34" s="111"/>
      <c r="AM34" s="18"/>
      <c r="AN34" s="18"/>
      <c r="AO34" s="111"/>
      <c r="AP34" s="111"/>
      <c r="AR34" s="21"/>
      <c r="AS34" s="21"/>
      <c r="AT34" s="21"/>
      <c r="AU34" s="21"/>
      <c r="AV34" s="21"/>
      <c r="AW34" s="22"/>
      <c r="AX34" s="28"/>
    </row>
    <row r="35" spans="1:50" s="150" customFormat="1" ht="15.75" x14ac:dyDescent="0.25">
      <c r="A35" s="32"/>
      <c r="B35" s="13"/>
      <c r="C35" s="13"/>
      <c r="D35" s="13"/>
      <c r="E35" s="16"/>
      <c r="F35" s="15"/>
      <c r="G35" s="4" t="s">
        <v>89</v>
      </c>
      <c r="H35" s="47">
        <v>2021</v>
      </c>
      <c r="I35" s="17"/>
      <c r="J35" s="4" t="s">
        <v>89</v>
      </c>
      <c r="K35" s="47">
        <v>2021</v>
      </c>
      <c r="L35" s="18"/>
      <c r="M35" s="111"/>
      <c r="N35" s="111"/>
      <c r="O35" s="111"/>
      <c r="P35" s="111"/>
      <c r="Q35" s="111"/>
      <c r="R35" s="18"/>
      <c r="S35" s="18"/>
      <c r="T35" s="111"/>
      <c r="U35" s="111"/>
      <c r="V35" s="111"/>
      <c r="W35" s="111"/>
      <c r="X35" s="111"/>
      <c r="Y35" s="18"/>
      <c r="Z35" s="18"/>
      <c r="AA35" s="18"/>
      <c r="AB35" s="111"/>
      <c r="AC35" s="111"/>
      <c r="AD35" s="111"/>
      <c r="AE35" s="111"/>
      <c r="AF35" s="18"/>
      <c r="AG35" s="18"/>
      <c r="AH35" s="111"/>
      <c r="AI35" s="111"/>
      <c r="AJ35" s="111"/>
      <c r="AK35" s="111"/>
      <c r="AL35" s="111"/>
      <c r="AM35" s="18"/>
      <c r="AN35" s="18"/>
      <c r="AO35" s="111"/>
      <c r="AP35" s="111"/>
      <c r="AR35" s="21"/>
      <c r="AS35" s="21"/>
      <c r="AT35" s="21"/>
      <c r="AU35" s="21"/>
      <c r="AV35" s="21"/>
      <c r="AW35" s="22"/>
      <c r="AX35" s="28"/>
    </row>
    <row r="36" spans="1:50" s="150" customFormat="1" ht="15.75" x14ac:dyDescent="0.25">
      <c r="A36" s="32"/>
      <c r="B36" s="13"/>
      <c r="C36" s="13"/>
      <c r="D36" s="13"/>
      <c r="E36" s="16"/>
      <c r="F36" s="15"/>
      <c r="G36" s="4" t="s">
        <v>89</v>
      </c>
      <c r="H36" s="47">
        <v>2021</v>
      </c>
      <c r="I36" s="17"/>
      <c r="J36" s="4" t="s">
        <v>89</v>
      </c>
      <c r="K36" s="47">
        <v>2021</v>
      </c>
      <c r="L36" s="18"/>
      <c r="M36" s="111"/>
      <c r="N36" s="111"/>
      <c r="O36" s="111"/>
      <c r="P36" s="111"/>
      <c r="Q36" s="111"/>
      <c r="R36" s="18"/>
      <c r="S36" s="18"/>
      <c r="T36" s="111"/>
      <c r="U36" s="111"/>
      <c r="V36" s="111"/>
      <c r="W36" s="111"/>
      <c r="X36" s="111"/>
      <c r="Y36" s="18"/>
      <c r="Z36" s="18"/>
      <c r="AA36" s="18"/>
      <c r="AB36" s="111"/>
      <c r="AC36" s="111"/>
      <c r="AD36" s="111"/>
      <c r="AE36" s="111"/>
      <c r="AF36" s="18"/>
      <c r="AG36" s="18"/>
      <c r="AH36" s="111"/>
      <c r="AI36" s="111"/>
      <c r="AJ36" s="111"/>
      <c r="AK36" s="111"/>
      <c r="AL36" s="111"/>
      <c r="AM36" s="18"/>
      <c r="AN36" s="18"/>
      <c r="AO36" s="111"/>
      <c r="AP36" s="111"/>
      <c r="AR36" s="21"/>
      <c r="AS36" s="21"/>
      <c r="AT36" s="21"/>
      <c r="AU36" s="21"/>
      <c r="AV36" s="21"/>
      <c r="AW36" s="22"/>
      <c r="AX36" s="28"/>
    </row>
    <row r="37" spans="1:50" s="150" customFormat="1" ht="15.75" x14ac:dyDescent="0.25">
      <c r="A37" s="32"/>
      <c r="B37" s="13"/>
      <c r="C37" s="13"/>
      <c r="D37" s="13"/>
      <c r="E37" s="16"/>
      <c r="F37" s="15"/>
      <c r="G37" s="4" t="s">
        <v>89</v>
      </c>
      <c r="H37" s="47">
        <v>2021</v>
      </c>
      <c r="I37" s="17"/>
      <c r="J37" s="4" t="s">
        <v>89</v>
      </c>
      <c r="K37" s="47">
        <v>2021</v>
      </c>
      <c r="L37" s="18"/>
      <c r="M37" s="111"/>
      <c r="N37" s="111"/>
      <c r="O37" s="111"/>
      <c r="P37" s="111"/>
      <c r="Q37" s="111"/>
      <c r="R37" s="18"/>
      <c r="S37" s="18"/>
      <c r="T37" s="111"/>
      <c r="U37" s="111"/>
      <c r="V37" s="111"/>
      <c r="W37" s="111"/>
      <c r="X37" s="111"/>
      <c r="Y37" s="18"/>
      <c r="Z37" s="18"/>
      <c r="AA37" s="18"/>
      <c r="AB37" s="111"/>
      <c r="AC37" s="111"/>
      <c r="AD37" s="111"/>
      <c r="AE37" s="111"/>
      <c r="AF37" s="18"/>
      <c r="AG37" s="18"/>
      <c r="AH37" s="111"/>
      <c r="AI37" s="111"/>
      <c r="AJ37" s="111"/>
      <c r="AK37" s="111"/>
      <c r="AL37" s="111"/>
      <c r="AM37" s="18"/>
      <c r="AN37" s="18"/>
      <c r="AO37" s="111"/>
      <c r="AP37" s="111"/>
      <c r="AR37" s="21"/>
      <c r="AS37" s="21"/>
      <c r="AT37" s="21"/>
      <c r="AU37" s="21"/>
      <c r="AV37" s="21"/>
      <c r="AW37" s="22"/>
      <c r="AX37" s="28"/>
    </row>
    <row r="38" spans="1:50" s="150" customFormat="1" ht="15.75" x14ac:dyDescent="0.25">
      <c r="A38" s="32"/>
      <c r="B38" s="13"/>
      <c r="C38" s="13"/>
      <c r="D38" s="13"/>
      <c r="E38" s="16"/>
      <c r="F38" s="15"/>
      <c r="G38" s="4" t="s">
        <v>89</v>
      </c>
      <c r="H38" s="47">
        <v>2021</v>
      </c>
      <c r="I38" s="17"/>
      <c r="J38" s="4" t="s">
        <v>89</v>
      </c>
      <c r="K38" s="47">
        <v>2021</v>
      </c>
      <c r="L38" s="18"/>
      <c r="M38" s="111"/>
      <c r="N38" s="111"/>
      <c r="O38" s="111"/>
      <c r="P38" s="111"/>
      <c r="Q38" s="111"/>
      <c r="R38" s="18"/>
      <c r="S38" s="18"/>
      <c r="T38" s="111"/>
      <c r="U38" s="111"/>
      <c r="V38" s="111"/>
      <c r="W38" s="111"/>
      <c r="X38" s="111"/>
      <c r="Y38" s="18"/>
      <c r="Z38" s="18"/>
      <c r="AA38" s="18"/>
      <c r="AB38" s="111"/>
      <c r="AC38" s="111"/>
      <c r="AD38" s="111"/>
      <c r="AE38" s="111"/>
      <c r="AF38" s="18"/>
      <c r="AG38" s="18"/>
      <c r="AH38" s="111"/>
      <c r="AI38" s="111"/>
      <c r="AJ38" s="111"/>
      <c r="AK38" s="111"/>
      <c r="AL38" s="111"/>
      <c r="AM38" s="18"/>
      <c r="AN38" s="18"/>
      <c r="AO38" s="111"/>
      <c r="AP38" s="111"/>
      <c r="AR38" s="21"/>
      <c r="AS38" s="21"/>
      <c r="AT38" s="21"/>
      <c r="AU38" s="21"/>
      <c r="AV38" s="21"/>
      <c r="AW38" s="22"/>
      <c r="AX38" s="28"/>
    </row>
    <row r="39" spans="1:50" s="106" customFormat="1" ht="15.75" x14ac:dyDescent="0.25">
      <c r="A39" s="32"/>
      <c r="B39" s="13"/>
      <c r="C39" s="13"/>
      <c r="D39" s="13"/>
      <c r="E39" s="16"/>
      <c r="F39" s="15"/>
      <c r="G39" s="4" t="s">
        <v>89</v>
      </c>
      <c r="H39" s="47">
        <v>2021</v>
      </c>
      <c r="I39" s="17"/>
      <c r="J39" s="4" t="s">
        <v>89</v>
      </c>
      <c r="K39" s="47">
        <v>2021</v>
      </c>
      <c r="L39" s="18"/>
      <c r="M39" s="111"/>
      <c r="N39" s="111"/>
      <c r="O39" s="111"/>
      <c r="P39" s="111"/>
      <c r="Q39" s="111"/>
      <c r="R39" s="18"/>
      <c r="S39" s="18"/>
      <c r="T39" s="111"/>
      <c r="U39" s="111"/>
      <c r="V39" s="111"/>
      <c r="W39" s="111"/>
      <c r="X39" s="111"/>
      <c r="Y39" s="18"/>
      <c r="Z39" s="18"/>
      <c r="AA39" s="18"/>
      <c r="AB39" s="111"/>
      <c r="AC39" s="111"/>
      <c r="AD39" s="111"/>
      <c r="AE39" s="111"/>
      <c r="AF39" s="18"/>
      <c r="AG39" s="18"/>
      <c r="AH39" s="111"/>
      <c r="AI39" s="111"/>
      <c r="AJ39" s="111"/>
      <c r="AK39" s="111"/>
      <c r="AL39" s="111"/>
      <c r="AM39" s="18"/>
      <c r="AN39" s="18"/>
      <c r="AO39" s="111"/>
      <c r="AP39" s="111"/>
      <c r="AR39" s="21">
        <f>IF(C39&lt;&gt;"Estudiante",IF(NOT(ISBLANK(I39)),VLOOKUP(I39,Datosbasicos!$Z$2:$AB$32,3,FALSE),0),0)</f>
        <v>0</v>
      </c>
      <c r="AS39" s="21">
        <f>IF(C39&lt;&gt;"Estudiante",IF(NOT(ISBLANK(I39)),VLOOKUP(I39,Datosbasicos!$Z$2:$AB$32,3,FALSE),0),0)</f>
        <v>0</v>
      </c>
      <c r="AT39" s="21">
        <f t="shared" si="5"/>
        <v>0</v>
      </c>
      <c r="AU39" s="21">
        <f t="shared" si="6"/>
        <v>0</v>
      </c>
      <c r="AV39" s="21">
        <f t="shared" si="7"/>
        <v>0</v>
      </c>
      <c r="AW39" s="22">
        <f t="shared" si="8"/>
        <v>0</v>
      </c>
      <c r="AX39" s="28">
        <f t="shared" si="9"/>
        <v>0</v>
      </c>
    </row>
    <row r="40" spans="1:50" ht="15.75" x14ac:dyDescent="0.25">
      <c r="A40" s="32"/>
      <c r="B40" s="13"/>
      <c r="C40" s="13"/>
      <c r="D40" s="13"/>
      <c r="E40" s="16"/>
      <c r="F40" s="15"/>
      <c r="G40" s="4" t="s">
        <v>89</v>
      </c>
      <c r="H40" s="47">
        <v>2021</v>
      </c>
      <c r="I40" s="17"/>
      <c r="J40" s="4" t="s">
        <v>89</v>
      </c>
      <c r="K40" s="47">
        <v>2021</v>
      </c>
      <c r="L40" s="18"/>
      <c r="M40" s="111"/>
      <c r="N40" s="111"/>
      <c r="O40" s="111"/>
      <c r="P40" s="111"/>
      <c r="Q40" s="111"/>
      <c r="R40" s="18"/>
      <c r="S40" s="18"/>
      <c r="T40" s="111"/>
      <c r="U40" s="111"/>
      <c r="V40" s="111"/>
      <c r="W40" s="111"/>
      <c r="X40" s="111"/>
      <c r="Y40" s="18"/>
      <c r="Z40" s="18"/>
      <c r="AA40" s="18"/>
      <c r="AB40" s="111"/>
      <c r="AC40" s="111"/>
      <c r="AD40" s="111"/>
      <c r="AE40" s="111"/>
      <c r="AF40" s="18"/>
      <c r="AG40" s="18"/>
      <c r="AH40" s="111"/>
      <c r="AI40" s="111"/>
      <c r="AJ40" s="111"/>
      <c r="AK40" s="111"/>
      <c r="AL40" s="111"/>
      <c r="AM40" s="18"/>
      <c r="AN40" s="18"/>
      <c r="AO40" s="111"/>
      <c r="AP40" s="111"/>
      <c r="AR40" s="21">
        <f>IF(C40&lt;&gt;"Estudiante",IF(NOT(ISBLANK(I40)),VLOOKUP(I40,Datosbasicos!$Z$2:$AB$32,3,FALSE),0),0)</f>
        <v>0</v>
      </c>
      <c r="AS40" s="21">
        <f>IF(C40&lt;&gt;"Estudiante",IF(NOT(ISBLANK(I40)),VLOOKUP(I40,Datosbasicos!$Z$2:$AB$32,3,FALSE),0),0)</f>
        <v>0</v>
      </c>
      <c r="AT40" s="21">
        <f t="shared" si="0"/>
        <v>0</v>
      </c>
      <c r="AU40" s="21">
        <f t="shared" si="1"/>
        <v>0</v>
      </c>
      <c r="AV40" s="21">
        <f t="shared" si="2"/>
        <v>0</v>
      </c>
      <c r="AW40" s="22">
        <f t="shared" si="3"/>
        <v>0</v>
      </c>
      <c r="AX40" s="28">
        <f t="shared" si="4"/>
        <v>0</v>
      </c>
    </row>
    <row r="41" spans="1:50" s="117" customFormat="1" ht="16.5" thickBot="1" x14ac:dyDescent="0.3">
      <c r="A41" s="125"/>
      <c r="B41" s="125"/>
      <c r="C41" s="125"/>
      <c r="D41" s="125"/>
      <c r="E41" s="125"/>
      <c r="F41" s="127"/>
      <c r="G41" s="128"/>
      <c r="H41" s="129"/>
      <c r="I41" s="130"/>
      <c r="J41" s="128"/>
      <c r="K41" s="129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2"/>
      <c r="AO41" s="131"/>
      <c r="AP41" s="131"/>
      <c r="AR41" s="133"/>
      <c r="AS41" s="134"/>
      <c r="AT41" s="134"/>
      <c r="AU41" s="134"/>
      <c r="AV41" s="134"/>
      <c r="AW41" s="135"/>
      <c r="AX41" s="136"/>
    </row>
    <row r="42" spans="1:50" ht="17.25" customHeight="1" thickTop="1" thickBot="1" x14ac:dyDescent="0.3">
      <c r="A42" s="181" t="s">
        <v>114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34"/>
      <c r="AO42" s="34"/>
      <c r="AP42" s="34"/>
      <c r="AR42" s="23">
        <f t="shared" ref="AR42:AX42" si="10">SUM(AR8:AR40)</f>
        <v>0</v>
      </c>
      <c r="AS42" s="24">
        <f t="shared" si="10"/>
        <v>0</v>
      </c>
      <c r="AT42" s="24">
        <f t="shared" si="10"/>
        <v>0</v>
      </c>
      <c r="AU42" s="24">
        <f t="shared" si="10"/>
        <v>0</v>
      </c>
      <c r="AV42" s="24">
        <f t="shared" si="10"/>
        <v>0</v>
      </c>
      <c r="AW42" s="30">
        <f t="shared" si="10"/>
        <v>0</v>
      </c>
      <c r="AX42" s="29">
        <f t="shared" si="10"/>
        <v>0</v>
      </c>
    </row>
    <row r="43" spans="1:50" ht="15" customHeight="1" thickTop="1" x14ac:dyDescent="0.25">
      <c r="A43" s="182"/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34"/>
      <c r="AO43" s="34"/>
      <c r="AP43" s="34"/>
      <c r="AR43" s="31"/>
    </row>
    <row r="44" spans="1:50" ht="15.75" customHeight="1" x14ac:dyDescent="0.25">
      <c r="A44" s="182"/>
      <c r="B44" s="182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37"/>
      <c r="AO44" s="37"/>
      <c r="AP44" s="37"/>
      <c r="AQ44" s="31"/>
      <c r="AR44" s="31"/>
    </row>
    <row r="45" spans="1:50" s="117" customFormat="1" ht="15.75" customHeight="1" x14ac:dyDescent="0.25">
      <c r="AN45" s="37"/>
      <c r="AO45" s="37"/>
      <c r="AP45" s="37"/>
      <c r="AQ45" s="31"/>
      <c r="AR45" s="31"/>
    </row>
    <row r="46" spans="1:50" x14ac:dyDescent="0.25">
      <c r="A46" s="61" t="s">
        <v>101</v>
      </c>
      <c r="B46" s="62"/>
      <c r="C46" s="62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7"/>
      <c r="AO46" s="37"/>
      <c r="AP46" s="37"/>
      <c r="AQ46" s="31"/>
    </row>
    <row r="48" spans="1:50" x14ac:dyDescent="0.25"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U48" s="8"/>
    </row>
    <row r="49" spans="1:21" x14ac:dyDescent="0.25"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U49" s="8"/>
    </row>
    <row r="50" spans="1:21" x14ac:dyDescent="0.25">
      <c r="A50" s="1" t="s">
        <v>102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U50" s="8"/>
    </row>
    <row r="51" spans="1:2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</sheetData>
  <sheetProtection sheet="1" objects="1" scenarios="1"/>
  <mergeCells count="24">
    <mergeCell ref="L1:AM1"/>
    <mergeCell ref="L5:AM5"/>
    <mergeCell ref="B6:B7"/>
    <mergeCell ref="C6:C7"/>
    <mergeCell ref="D6:D7"/>
    <mergeCell ref="E6:E7"/>
    <mergeCell ref="F6:K6"/>
    <mergeCell ref="A42:AM44"/>
    <mergeCell ref="AX6:AX7"/>
    <mergeCell ref="F7:H7"/>
    <mergeCell ref="I7:K7"/>
    <mergeCell ref="AR6:AR7"/>
    <mergeCell ref="AS6:AS7"/>
    <mergeCell ref="AT6:AT7"/>
    <mergeCell ref="AU6:AU7"/>
    <mergeCell ref="AV6:AV7"/>
    <mergeCell ref="AW6:AW7"/>
    <mergeCell ref="A2:A4"/>
    <mergeCell ref="B2:Z2"/>
    <mergeCell ref="AA2:AP2"/>
    <mergeCell ref="B3:Z3"/>
    <mergeCell ref="AA3:AP3"/>
    <mergeCell ref="B4:Z4"/>
    <mergeCell ref="AA4:AP4"/>
  </mergeCells>
  <dataValidations count="3">
    <dataValidation type="list" allowBlank="1" showInputMessage="1" showErrorMessage="1" sqref="B8:B41">
      <formula1>programas</formula1>
    </dataValidation>
    <dataValidation type="list" allowBlank="1" showInputMessage="1" showErrorMessage="1" sqref="C8:C41">
      <formula1>acti</formula1>
    </dataValidation>
    <dataValidation type="list" allowBlank="1" showInputMessage="1" showErrorMessage="1" sqref="A8:A41">
      <formula1>hospi</formula1>
    </dataValidation>
  </dataValidations>
  <pageMargins left="0.70866141732283472" right="0.70866141732283472" top="0.74803149606299213" bottom="0.74803149606299213" header="0.31496062992125984" footer="0.31496062992125984"/>
  <pageSetup scale="4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Datosbasicos!$A$2:$A$3</xm:f>
          </x14:formula1>
          <xm:sqref>A8:A41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00B050"/>
  </sheetPr>
  <dimension ref="A1:AW54"/>
  <sheetViews>
    <sheetView showGridLines="0" topLeftCell="B1" zoomScale="88" zoomScaleNormal="88" workbookViewId="0">
      <selection activeCell="J1" activeCellId="3" sqref="A6:XFD6 A6:XFD7 G1:H1048576 J1:K1048576"/>
    </sheetView>
  </sheetViews>
  <sheetFormatPr baseColWidth="10" defaultRowHeight="15" x14ac:dyDescent="0.25"/>
  <cols>
    <col min="1" max="1" width="17.42578125" style="74" bestFit="1" customWidth="1"/>
    <col min="2" max="2" width="22.140625" style="74" customWidth="1"/>
    <col min="3" max="3" width="12.28515625" style="74" customWidth="1"/>
    <col min="4" max="4" width="18.85546875" style="74" customWidth="1"/>
    <col min="5" max="5" width="19" style="74" customWidth="1"/>
    <col min="6" max="6" width="3.85546875" style="74" customWidth="1"/>
    <col min="7" max="7" width="5.85546875" style="74" customWidth="1"/>
    <col min="8" max="8" width="7" style="74" customWidth="1"/>
    <col min="9" max="9" width="4.7109375" style="74" customWidth="1"/>
    <col min="10" max="10" width="5.85546875" style="74" customWidth="1"/>
    <col min="11" max="11" width="7" style="74" customWidth="1"/>
    <col min="12" max="13" width="2.7109375" style="96" customWidth="1"/>
    <col min="14" max="15" width="3.140625" style="96" customWidth="1"/>
    <col min="16" max="17" width="3" style="96" customWidth="1"/>
    <col min="18" max="18" width="3.28515625" style="96" customWidth="1"/>
    <col min="19" max="19" width="2.7109375" style="96" customWidth="1"/>
    <col min="20" max="20" width="2.7109375" style="76" customWidth="1"/>
    <col min="21" max="21" width="3.140625" style="96" bestFit="1" customWidth="1"/>
    <col min="22" max="41" width="3.140625" style="76" bestFit="1" customWidth="1"/>
    <col min="42" max="49" width="11.42578125" style="74" hidden="1" customWidth="1"/>
    <col min="50" max="50" width="11.42578125" style="74" customWidth="1"/>
    <col min="51" max="16384" width="11.42578125" style="74"/>
  </cols>
  <sheetData>
    <row r="1" spans="1:49" ht="15.75" thickBot="1" x14ac:dyDescent="0.3">
      <c r="A1" s="73"/>
      <c r="E1" s="73"/>
      <c r="F1" s="73"/>
      <c r="G1" s="73"/>
      <c r="H1" s="73"/>
      <c r="I1" s="73"/>
      <c r="J1" s="73"/>
      <c r="K1" s="7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75"/>
      <c r="AO1" s="75"/>
    </row>
    <row r="2" spans="1:49" ht="18.75" customHeight="1" x14ac:dyDescent="0.25">
      <c r="A2" s="170"/>
      <c r="B2" s="172" t="s">
        <v>107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3" t="s">
        <v>113</v>
      </c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4"/>
    </row>
    <row r="3" spans="1:49" ht="18.75" customHeight="1" x14ac:dyDescent="0.25">
      <c r="A3" s="171"/>
      <c r="B3" s="175" t="s">
        <v>108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6" t="s">
        <v>109</v>
      </c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8"/>
    </row>
    <row r="4" spans="1:49" ht="18.75" customHeight="1" thickBot="1" x14ac:dyDescent="0.3">
      <c r="A4" s="171"/>
      <c r="B4" s="175" t="s">
        <v>110</v>
      </c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9" t="s">
        <v>111</v>
      </c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80"/>
    </row>
    <row r="5" spans="1:49" ht="15" customHeight="1" thickBot="1" x14ac:dyDescent="0.3">
      <c r="A5" s="73"/>
      <c r="B5" s="77"/>
      <c r="C5" s="77"/>
      <c r="D5" s="77"/>
      <c r="E5" s="78"/>
      <c r="F5" s="78"/>
      <c r="G5" s="78"/>
      <c r="H5" s="78"/>
      <c r="I5" s="78"/>
      <c r="J5" s="78"/>
      <c r="K5" s="78"/>
      <c r="L5" s="240" t="s">
        <v>34</v>
      </c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  <c r="AD5" s="24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2"/>
    </row>
    <row r="6" spans="1:49" ht="15.75" thickTop="1" x14ac:dyDescent="0.25">
      <c r="A6" s="79" t="s">
        <v>21</v>
      </c>
      <c r="B6" s="234" t="s">
        <v>0</v>
      </c>
      <c r="C6" s="235" t="s">
        <v>19</v>
      </c>
      <c r="D6" s="234" t="s">
        <v>23</v>
      </c>
      <c r="E6" s="234" t="s">
        <v>10</v>
      </c>
      <c r="F6" s="227" t="s">
        <v>1</v>
      </c>
      <c r="G6" s="227"/>
      <c r="H6" s="238"/>
      <c r="I6" s="238"/>
      <c r="J6" s="238"/>
      <c r="K6" s="239"/>
      <c r="L6" s="103" t="s">
        <v>5</v>
      </c>
      <c r="M6" s="103" t="s">
        <v>6</v>
      </c>
      <c r="N6" s="103" t="s">
        <v>7</v>
      </c>
      <c r="O6" s="103" t="s">
        <v>2</v>
      </c>
      <c r="P6" s="103" t="s">
        <v>3</v>
      </c>
      <c r="Q6" s="103" t="s">
        <v>4</v>
      </c>
      <c r="R6" s="103" t="s">
        <v>5</v>
      </c>
      <c r="S6" s="103" t="s">
        <v>5</v>
      </c>
      <c r="T6" s="103" t="s">
        <v>6</v>
      </c>
      <c r="U6" s="103" t="s">
        <v>7</v>
      </c>
      <c r="V6" s="103" t="s">
        <v>2</v>
      </c>
      <c r="W6" s="103" t="s">
        <v>3</v>
      </c>
      <c r="X6" s="103" t="s">
        <v>4</v>
      </c>
      <c r="Y6" s="103" t="s">
        <v>5</v>
      </c>
      <c r="Z6" s="103" t="s">
        <v>5</v>
      </c>
      <c r="AA6" s="103" t="s">
        <v>6</v>
      </c>
      <c r="AB6" s="103" t="s">
        <v>7</v>
      </c>
      <c r="AC6" s="103" t="s">
        <v>2</v>
      </c>
      <c r="AD6" s="103" t="s">
        <v>3</v>
      </c>
      <c r="AE6" s="109" t="s">
        <v>4</v>
      </c>
      <c r="AF6" s="109" t="s">
        <v>5</v>
      </c>
      <c r="AG6" s="109" t="s">
        <v>5</v>
      </c>
      <c r="AH6" s="109" t="s">
        <v>6</v>
      </c>
      <c r="AI6" s="109" t="s">
        <v>7</v>
      </c>
      <c r="AJ6" s="118" t="s">
        <v>2</v>
      </c>
      <c r="AK6" s="140" t="s">
        <v>3</v>
      </c>
      <c r="AL6" s="143" t="s">
        <v>4</v>
      </c>
      <c r="AM6" s="154" t="s">
        <v>5</v>
      </c>
      <c r="AN6" s="154" t="s">
        <v>5</v>
      </c>
      <c r="AO6" s="156" t="s">
        <v>6</v>
      </c>
      <c r="AQ6" s="229" t="s">
        <v>13</v>
      </c>
      <c r="AR6" s="229" t="s">
        <v>14</v>
      </c>
      <c r="AS6" s="229" t="s">
        <v>15</v>
      </c>
      <c r="AT6" s="229" t="s">
        <v>16</v>
      </c>
      <c r="AU6" s="229" t="s">
        <v>17</v>
      </c>
      <c r="AV6" s="231" t="s">
        <v>18</v>
      </c>
      <c r="AW6" s="225" t="s">
        <v>31</v>
      </c>
    </row>
    <row r="7" spans="1:49" x14ac:dyDescent="0.25">
      <c r="A7" s="81" t="s">
        <v>22</v>
      </c>
      <c r="B7" s="234"/>
      <c r="C7" s="236"/>
      <c r="D7" s="234"/>
      <c r="E7" s="237"/>
      <c r="F7" s="227" t="s">
        <v>8</v>
      </c>
      <c r="G7" s="227"/>
      <c r="H7" s="227"/>
      <c r="I7" s="227" t="s">
        <v>9</v>
      </c>
      <c r="J7" s="227"/>
      <c r="K7" s="228"/>
      <c r="L7" s="162">
        <v>1</v>
      </c>
      <c r="M7" s="123">
        <v>2</v>
      </c>
      <c r="N7" s="123">
        <v>3</v>
      </c>
      <c r="O7" s="147">
        <v>4</v>
      </c>
      <c r="P7" s="147">
        <v>5</v>
      </c>
      <c r="Q7" s="123">
        <v>6</v>
      </c>
      <c r="R7" s="123">
        <v>7</v>
      </c>
      <c r="S7" s="123">
        <v>8</v>
      </c>
      <c r="T7" s="123">
        <v>9</v>
      </c>
      <c r="U7" s="123">
        <v>10</v>
      </c>
      <c r="V7" s="147">
        <v>11</v>
      </c>
      <c r="W7" s="147">
        <v>12</v>
      </c>
      <c r="X7" s="123">
        <v>13</v>
      </c>
      <c r="Y7" s="123">
        <v>14</v>
      </c>
      <c r="Z7" s="123">
        <v>15</v>
      </c>
      <c r="AA7" s="123">
        <v>16</v>
      </c>
      <c r="AB7" s="123">
        <v>17</v>
      </c>
      <c r="AC7" s="147">
        <v>18</v>
      </c>
      <c r="AD7" s="147">
        <v>19</v>
      </c>
      <c r="AE7" s="123">
        <v>20</v>
      </c>
      <c r="AF7" s="123">
        <v>21</v>
      </c>
      <c r="AG7" s="123">
        <v>22</v>
      </c>
      <c r="AH7" s="123">
        <v>23</v>
      </c>
      <c r="AI7" s="123">
        <v>24</v>
      </c>
      <c r="AJ7" s="147">
        <v>25</v>
      </c>
      <c r="AK7" s="147">
        <v>26</v>
      </c>
      <c r="AL7" s="123">
        <v>27</v>
      </c>
      <c r="AM7" s="123">
        <v>28</v>
      </c>
      <c r="AN7" s="123">
        <v>29</v>
      </c>
      <c r="AO7" s="124">
        <v>30</v>
      </c>
      <c r="AQ7" s="230"/>
      <c r="AR7" s="230"/>
      <c r="AS7" s="230"/>
      <c r="AT7" s="230"/>
      <c r="AU7" s="230"/>
      <c r="AV7" s="232"/>
      <c r="AW7" s="226"/>
    </row>
    <row r="8" spans="1:49" ht="15.75" x14ac:dyDescent="0.25">
      <c r="A8" s="32"/>
      <c r="B8" s="97"/>
      <c r="C8" s="13"/>
      <c r="D8" s="13"/>
      <c r="E8" s="14"/>
      <c r="F8" s="69"/>
      <c r="G8" s="83" t="s">
        <v>90</v>
      </c>
      <c r="H8" s="82">
        <v>2021</v>
      </c>
      <c r="I8" s="17"/>
      <c r="J8" s="83" t="s">
        <v>90</v>
      </c>
      <c r="K8" s="82">
        <v>2021</v>
      </c>
      <c r="L8" s="163"/>
      <c r="M8" s="111"/>
      <c r="N8" s="111"/>
      <c r="O8" s="18"/>
      <c r="P8" s="18"/>
      <c r="Q8" s="111"/>
      <c r="R8" s="111"/>
      <c r="S8" s="111"/>
      <c r="T8" s="111"/>
      <c r="U8" s="111"/>
      <c r="V8" s="18"/>
      <c r="W8" s="18"/>
      <c r="X8" s="111"/>
      <c r="Y8" s="111"/>
      <c r="Z8" s="111"/>
      <c r="AA8" s="111"/>
      <c r="AB8" s="111"/>
      <c r="AC8" s="18"/>
      <c r="AD8" s="18"/>
      <c r="AE8" s="111"/>
      <c r="AF8" s="111"/>
      <c r="AG8" s="111"/>
      <c r="AH8" s="111"/>
      <c r="AI8" s="111"/>
      <c r="AJ8" s="18"/>
      <c r="AK8" s="18"/>
      <c r="AL8" s="111"/>
      <c r="AM8" s="111"/>
      <c r="AN8" s="111"/>
      <c r="AO8" s="148"/>
      <c r="AQ8" s="84">
        <f>IF(C8&lt;&gt;"Estudiante",IF(NOT(ISBLANK(I8)),VLOOKUP(I8,Datosbasicos!$AC$2:$AE$32,3,FALSE),0),0)</f>
        <v>0</v>
      </c>
      <c r="AR8" s="84">
        <f>IF(C8&lt;&gt;"Estudiante",IF(NOT(ISBLANK(I8)),VLOOKUP(I8,Datosbasicos!$AC$2:$AE$32,3,FALSE),0),0)</f>
        <v>0</v>
      </c>
      <c r="AS8" s="84">
        <f xml:space="preserve"> COUNTIFS(L8:AO8,"X")</f>
        <v>0</v>
      </c>
      <c r="AT8" s="84">
        <f>IF(A8="Hosp. San José", COUNTIFS(L8:AO8,"X"),0)</f>
        <v>0</v>
      </c>
      <c r="AU8" s="21">
        <f>COUNTIFS(W8:X8,"X")+COUNTIFS(P8:Q8,"X")+COUNTIFS(AD8:AE8,"X")+COUNTIFS(AK8:AL8,"X")</f>
        <v>0</v>
      </c>
      <c r="AV8" s="85">
        <f>IF(C8="Estudiante",0,COUNTIFS(P8:Q8,"X")+COUNTIFS(W8:X8,"X")+COUNTIFS(AD8:AE8,"X")+COUNTIFS(AK8:AL8,"X"))</f>
        <v>0</v>
      </c>
      <c r="AW8" s="86">
        <f>SUM(AQ8:AV8)</f>
        <v>0</v>
      </c>
    </row>
    <row r="9" spans="1:49" ht="15.75" x14ac:dyDescent="0.25">
      <c r="A9" s="32"/>
      <c r="B9" s="13"/>
      <c r="C9" s="13"/>
      <c r="D9" s="13"/>
      <c r="E9" s="16"/>
      <c r="F9" s="69"/>
      <c r="G9" s="83" t="s">
        <v>90</v>
      </c>
      <c r="H9" s="82">
        <v>2021</v>
      </c>
      <c r="I9" s="17"/>
      <c r="J9" s="83" t="s">
        <v>90</v>
      </c>
      <c r="K9" s="82">
        <v>2021</v>
      </c>
      <c r="L9" s="163"/>
      <c r="M9" s="111"/>
      <c r="N9" s="111"/>
      <c r="O9" s="18"/>
      <c r="P9" s="18"/>
      <c r="Q9" s="111"/>
      <c r="R9" s="111"/>
      <c r="S9" s="111"/>
      <c r="T9" s="111"/>
      <c r="U9" s="111"/>
      <c r="V9" s="18"/>
      <c r="W9" s="18"/>
      <c r="X9" s="111"/>
      <c r="Y9" s="111"/>
      <c r="Z9" s="111"/>
      <c r="AA9" s="111"/>
      <c r="AB9" s="111"/>
      <c r="AC9" s="18"/>
      <c r="AD9" s="18"/>
      <c r="AE9" s="111"/>
      <c r="AF9" s="111"/>
      <c r="AG9" s="111"/>
      <c r="AH9" s="111"/>
      <c r="AI9" s="111"/>
      <c r="AJ9" s="18"/>
      <c r="AK9" s="18"/>
      <c r="AL9" s="111"/>
      <c r="AM9" s="111"/>
      <c r="AN9" s="111"/>
      <c r="AO9" s="148"/>
      <c r="AQ9" s="84">
        <f>IF(C9&lt;&gt;"Estudiante",IF(NOT(ISBLANK(I9)),VLOOKUP(I9,Datosbasicos!$AC$2:$AE$32,3,FALSE),0),0)</f>
        <v>0</v>
      </c>
      <c r="AR9" s="84">
        <f>IF(C9&lt;&gt;"Estudiante",IF(NOT(ISBLANK(I9)),VLOOKUP(I9,Datosbasicos!$AC$2:$AE$32,3,FALSE),0),0)</f>
        <v>0</v>
      </c>
      <c r="AS9" s="84">
        <f t="shared" ref="AS9:AS20" si="0" xml:space="preserve"> COUNTIFS(L9:AO9,"X")</f>
        <v>0</v>
      </c>
      <c r="AT9" s="84">
        <f t="shared" ref="AT9:AT20" si="1">IF(A9="Hosp. San José", COUNTIFS(L9:AO9,"X"),0)</f>
        <v>0</v>
      </c>
      <c r="AU9" s="21">
        <f t="shared" ref="AU9:AU20" si="2">COUNTIFS(W9:X9,"X")+COUNTIFS(P9:Q9,"X")+COUNTIFS(AD9:AE9,"X")+COUNTIFS(AK9:AL9,"X")</f>
        <v>0</v>
      </c>
      <c r="AV9" s="85">
        <f t="shared" ref="AV9:AV20" si="3">IF(C9="Estudiante",0,COUNTIFS(P9:Q9,"X")+COUNTIFS(W9:X9,"X")+COUNTIFS(AD9:AE9,"X")+COUNTIFS(AK9:AL9,"X"))</f>
        <v>0</v>
      </c>
      <c r="AW9" s="86">
        <f t="shared" ref="AW9:AW20" si="4">SUM(AQ9:AV9)</f>
        <v>0</v>
      </c>
    </row>
    <row r="10" spans="1:49" ht="15.75" x14ac:dyDescent="0.25">
      <c r="A10" s="32"/>
      <c r="B10" s="13"/>
      <c r="C10" s="13"/>
      <c r="D10" s="13"/>
      <c r="E10" s="16"/>
      <c r="F10" s="69"/>
      <c r="G10" s="83" t="s">
        <v>90</v>
      </c>
      <c r="H10" s="82">
        <v>2021</v>
      </c>
      <c r="I10" s="17"/>
      <c r="J10" s="83" t="s">
        <v>90</v>
      </c>
      <c r="K10" s="82">
        <v>2021</v>
      </c>
      <c r="L10" s="163"/>
      <c r="M10" s="111"/>
      <c r="N10" s="111"/>
      <c r="O10" s="18"/>
      <c r="P10" s="18"/>
      <c r="Q10" s="111"/>
      <c r="R10" s="111"/>
      <c r="S10" s="111"/>
      <c r="T10" s="111"/>
      <c r="U10" s="111"/>
      <c r="V10" s="18"/>
      <c r="W10" s="18"/>
      <c r="X10" s="111"/>
      <c r="Y10" s="111"/>
      <c r="Z10" s="111"/>
      <c r="AA10" s="111"/>
      <c r="AB10" s="111"/>
      <c r="AC10" s="18"/>
      <c r="AD10" s="18"/>
      <c r="AE10" s="111"/>
      <c r="AF10" s="111"/>
      <c r="AG10" s="111"/>
      <c r="AH10" s="111"/>
      <c r="AI10" s="111"/>
      <c r="AJ10" s="18"/>
      <c r="AK10" s="18"/>
      <c r="AL10" s="111"/>
      <c r="AM10" s="111"/>
      <c r="AN10" s="111"/>
      <c r="AO10" s="148"/>
      <c r="AQ10" s="84">
        <f>IF(C10&lt;&gt;"Estudiante",IF(NOT(ISBLANK(I10)),VLOOKUP(I10,Datosbasicos!$AC$2:$AE$32,3,FALSE),0),0)</f>
        <v>0</v>
      </c>
      <c r="AR10" s="84">
        <f>IF(C10&lt;&gt;"Estudiante",IF(NOT(ISBLANK(I10)),VLOOKUP(I10,Datosbasicos!$AC$2:$AE$32,3,FALSE),0),0)</f>
        <v>0</v>
      </c>
      <c r="AS10" s="84">
        <f t="shared" si="0"/>
        <v>0</v>
      </c>
      <c r="AT10" s="84">
        <f t="shared" si="1"/>
        <v>0</v>
      </c>
      <c r="AU10" s="21">
        <f t="shared" si="2"/>
        <v>0</v>
      </c>
      <c r="AV10" s="85">
        <f t="shared" si="3"/>
        <v>0</v>
      </c>
      <c r="AW10" s="86">
        <f t="shared" si="4"/>
        <v>0</v>
      </c>
    </row>
    <row r="11" spans="1:49" ht="15.75" x14ac:dyDescent="0.25">
      <c r="A11" s="32"/>
      <c r="B11" s="13"/>
      <c r="C11" s="13"/>
      <c r="D11" s="13"/>
      <c r="E11" s="16"/>
      <c r="F11" s="69"/>
      <c r="G11" s="83" t="s">
        <v>90</v>
      </c>
      <c r="H11" s="82">
        <v>2021</v>
      </c>
      <c r="I11" s="17"/>
      <c r="J11" s="83" t="s">
        <v>90</v>
      </c>
      <c r="K11" s="82">
        <v>2021</v>
      </c>
      <c r="L11" s="163"/>
      <c r="M11" s="111"/>
      <c r="N11" s="111"/>
      <c r="O11" s="18"/>
      <c r="P11" s="18"/>
      <c r="Q11" s="111"/>
      <c r="R11" s="111"/>
      <c r="S11" s="111"/>
      <c r="T11" s="111"/>
      <c r="U11" s="111"/>
      <c r="V11" s="18"/>
      <c r="W11" s="18"/>
      <c r="X11" s="111"/>
      <c r="Y11" s="111"/>
      <c r="Z11" s="111"/>
      <c r="AA11" s="111"/>
      <c r="AB11" s="111"/>
      <c r="AC11" s="18"/>
      <c r="AD11" s="18"/>
      <c r="AE11" s="111"/>
      <c r="AF11" s="111"/>
      <c r="AG11" s="111"/>
      <c r="AH11" s="111"/>
      <c r="AI11" s="111"/>
      <c r="AJ11" s="18"/>
      <c r="AK11" s="18"/>
      <c r="AL11" s="111"/>
      <c r="AM11" s="111"/>
      <c r="AN11" s="111"/>
      <c r="AO11" s="148"/>
      <c r="AQ11" s="84">
        <f>IF(C11&lt;&gt;"Estudiante",IF(NOT(ISBLANK(I11)),VLOOKUP(I11,Datosbasicos!$AC$2:$AE$32,3,FALSE),0),0)</f>
        <v>0</v>
      </c>
      <c r="AR11" s="84">
        <f>IF(C11&lt;&gt;"Estudiante",IF(NOT(ISBLANK(I11)),VLOOKUP(I11,Datosbasicos!$AC$2:$AE$32,3,FALSE),0),0)</f>
        <v>0</v>
      </c>
      <c r="AS11" s="84">
        <f t="shared" si="0"/>
        <v>0</v>
      </c>
      <c r="AT11" s="84">
        <f t="shared" si="1"/>
        <v>0</v>
      </c>
      <c r="AU11" s="21">
        <f t="shared" si="2"/>
        <v>0</v>
      </c>
      <c r="AV11" s="85">
        <f t="shared" si="3"/>
        <v>0</v>
      </c>
      <c r="AW11" s="86">
        <f t="shared" si="4"/>
        <v>0</v>
      </c>
    </row>
    <row r="12" spans="1:49" ht="15.75" x14ac:dyDescent="0.25">
      <c r="A12" s="32"/>
      <c r="B12" s="13"/>
      <c r="C12" s="13"/>
      <c r="D12" s="13"/>
      <c r="E12" s="16"/>
      <c r="F12" s="69"/>
      <c r="G12" s="83" t="s">
        <v>90</v>
      </c>
      <c r="H12" s="82">
        <v>2021</v>
      </c>
      <c r="I12" s="17"/>
      <c r="J12" s="83" t="s">
        <v>90</v>
      </c>
      <c r="K12" s="82">
        <v>2021</v>
      </c>
      <c r="L12" s="163"/>
      <c r="M12" s="111"/>
      <c r="N12" s="111"/>
      <c r="O12" s="18"/>
      <c r="P12" s="18"/>
      <c r="Q12" s="111"/>
      <c r="R12" s="111"/>
      <c r="S12" s="111"/>
      <c r="T12" s="111"/>
      <c r="U12" s="111"/>
      <c r="V12" s="18"/>
      <c r="W12" s="18"/>
      <c r="X12" s="111"/>
      <c r="Y12" s="111"/>
      <c r="Z12" s="111"/>
      <c r="AA12" s="111"/>
      <c r="AB12" s="111"/>
      <c r="AC12" s="18"/>
      <c r="AD12" s="18"/>
      <c r="AE12" s="111"/>
      <c r="AF12" s="111"/>
      <c r="AG12" s="111"/>
      <c r="AH12" s="111"/>
      <c r="AI12" s="111"/>
      <c r="AJ12" s="18"/>
      <c r="AK12" s="18"/>
      <c r="AL12" s="111"/>
      <c r="AM12" s="111"/>
      <c r="AN12" s="111"/>
      <c r="AO12" s="148"/>
      <c r="AQ12" s="84">
        <f>IF(C12&lt;&gt;"Estudiante",IF(NOT(ISBLANK(I12)),VLOOKUP(I12,Datosbasicos!$AC$2:$AE$32,3,FALSE),0),0)</f>
        <v>0</v>
      </c>
      <c r="AR12" s="84">
        <f>IF(C12&lt;&gt;"Estudiante",IF(NOT(ISBLANK(I12)),VLOOKUP(I12,Datosbasicos!$AC$2:$AE$32,3,FALSE),0),0)</f>
        <v>0</v>
      </c>
      <c r="AS12" s="84">
        <f t="shared" si="0"/>
        <v>0</v>
      </c>
      <c r="AT12" s="84">
        <f t="shared" si="1"/>
        <v>0</v>
      </c>
      <c r="AU12" s="21">
        <f t="shared" si="2"/>
        <v>0</v>
      </c>
      <c r="AV12" s="85">
        <f t="shared" si="3"/>
        <v>0</v>
      </c>
      <c r="AW12" s="86">
        <f t="shared" si="4"/>
        <v>0</v>
      </c>
    </row>
    <row r="13" spans="1:49" ht="15.75" x14ac:dyDescent="0.25">
      <c r="A13" s="32"/>
      <c r="B13" s="13"/>
      <c r="C13" s="13"/>
      <c r="D13" s="13"/>
      <c r="E13" s="16"/>
      <c r="F13" s="69"/>
      <c r="G13" s="83" t="s">
        <v>90</v>
      </c>
      <c r="H13" s="82">
        <v>2021</v>
      </c>
      <c r="I13" s="17"/>
      <c r="J13" s="83" t="s">
        <v>90</v>
      </c>
      <c r="K13" s="82">
        <v>2021</v>
      </c>
      <c r="L13" s="163"/>
      <c r="M13" s="111"/>
      <c r="N13" s="111"/>
      <c r="O13" s="18"/>
      <c r="P13" s="18"/>
      <c r="Q13" s="111"/>
      <c r="R13" s="111"/>
      <c r="S13" s="111"/>
      <c r="T13" s="111"/>
      <c r="U13" s="111"/>
      <c r="V13" s="18"/>
      <c r="W13" s="18"/>
      <c r="X13" s="111"/>
      <c r="Y13" s="111"/>
      <c r="Z13" s="111"/>
      <c r="AA13" s="111"/>
      <c r="AB13" s="111"/>
      <c r="AC13" s="18"/>
      <c r="AD13" s="18"/>
      <c r="AE13" s="111"/>
      <c r="AF13" s="111"/>
      <c r="AG13" s="111"/>
      <c r="AH13" s="111"/>
      <c r="AI13" s="111"/>
      <c r="AJ13" s="18"/>
      <c r="AK13" s="18"/>
      <c r="AL13" s="111"/>
      <c r="AM13" s="111"/>
      <c r="AN13" s="111"/>
      <c r="AO13" s="148"/>
      <c r="AQ13" s="84">
        <f>IF(C13&lt;&gt;"Estudiante",IF(NOT(ISBLANK(I13)),VLOOKUP(I13,Datosbasicos!$AC$2:$AE$32,3,FALSE),0),0)</f>
        <v>0</v>
      </c>
      <c r="AR13" s="84">
        <f>IF(C13&lt;&gt;"Estudiante",IF(NOT(ISBLANK(I13)),VLOOKUP(I13,Datosbasicos!$AC$2:$AE$32,3,FALSE),0),0)</f>
        <v>0</v>
      </c>
      <c r="AS13" s="84">
        <f t="shared" si="0"/>
        <v>0</v>
      </c>
      <c r="AT13" s="84">
        <f t="shared" si="1"/>
        <v>0</v>
      </c>
      <c r="AU13" s="21">
        <f t="shared" si="2"/>
        <v>0</v>
      </c>
      <c r="AV13" s="85">
        <f t="shared" si="3"/>
        <v>0</v>
      </c>
      <c r="AW13" s="86">
        <f t="shared" si="4"/>
        <v>0</v>
      </c>
    </row>
    <row r="14" spans="1:49" ht="15.75" x14ac:dyDescent="0.25">
      <c r="A14" s="32"/>
      <c r="B14" s="13"/>
      <c r="C14" s="13"/>
      <c r="D14" s="13"/>
      <c r="E14" s="16"/>
      <c r="F14" s="69"/>
      <c r="G14" s="83" t="s">
        <v>90</v>
      </c>
      <c r="H14" s="82">
        <v>2021</v>
      </c>
      <c r="I14" s="17"/>
      <c r="J14" s="83" t="s">
        <v>90</v>
      </c>
      <c r="K14" s="82">
        <v>2021</v>
      </c>
      <c r="L14" s="163"/>
      <c r="M14" s="111"/>
      <c r="N14" s="111"/>
      <c r="O14" s="18"/>
      <c r="P14" s="18"/>
      <c r="Q14" s="111"/>
      <c r="R14" s="111"/>
      <c r="S14" s="111"/>
      <c r="T14" s="111"/>
      <c r="U14" s="111"/>
      <c r="V14" s="18"/>
      <c r="W14" s="18"/>
      <c r="X14" s="111"/>
      <c r="Y14" s="111"/>
      <c r="Z14" s="111"/>
      <c r="AA14" s="111"/>
      <c r="AB14" s="111"/>
      <c r="AC14" s="18"/>
      <c r="AD14" s="18"/>
      <c r="AE14" s="111"/>
      <c r="AF14" s="111"/>
      <c r="AG14" s="111"/>
      <c r="AH14" s="111"/>
      <c r="AI14" s="111"/>
      <c r="AJ14" s="18"/>
      <c r="AK14" s="18"/>
      <c r="AL14" s="111"/>
      <c r="AM14" s="111"/>
      <c r="AN14" s="111"/>
      <c r="AO14" s="148"/>
      <c r="AQ14" s="84">
        <f>IF(C14&lt;&gt;"Estudiante",IF(NOT(ISBLANK(I14)),VLOOKUP(I14,Datosbasicos!$AC$2:$AE$32,3,FALSE),0),0)</f>
        <v>0</v>
      </c>
      <c r="AR14" s="84">
        <f>IF(C14&lt;&gt;"Estudiante",IF(NOT(ISBLANK(I14)),VLOOKUP(I14,Datosbasicos!$AC$2:$AE$32,3,FALSE),0),0)</f>
        <v>0</v>
      </c>
      <c r="AS14" s="84">
        <f t="shared" si="0"/>
        <v>0</v>
      </c>
      <c r="AT14" s="84">
        <f t="shared" si="1"/>
        <v>0</v>
      </c>
      <c r="AU14" s="21">
        <f t="shared" si="2"/>
        <v>0</v>
      </c>
      <c r="AV14" s="85">
        <f t="shared" si="3"/>
        <v>0</v>
      </c>
      <c r="AW14" s="86">
        <f t="shared" si="4"/>
        <v>0</v>
      </c>
    </row>
    <row r="15" spans="1:49" ht="15.75" x14ac:dyDescent="0.25">
      <c r="A15" s="32"/>
      <c r="B15" s="13"/>
      <c r="C15" s="13"/>
      <c r="D15" s="13"/>
      <c r="E15" s="16"/>
      <c r="F15" s="69"/>
      <c r="G15" s="83" t="s">
        <v>90</v>
      </c>
      <c r="H15" s="82">
        <v>2021</v>
      </c>
      <c r="I15" s="17"/>
      <c r="J15" s="83" t="s">
        <v>90</v>
      </c>
      <c r="K15" s="82">
        <v>2021</v>
      </c>
      <c r="L15" s="163"/>
      <c r="M15" s="111"/>
      <c r="N15" s="111"/>
      <c r="O15" s="18"/>
      <c r="P15" s="18"/>
      <c r="Q15" s="111"/>
      <c r="R15" s="111"/>
      <c r="S15" s="111"/>
      <c r="T15" s="111"/>
      <c r="U15" s="111"/>
      <c r="V15" s="18"/>
      <c r="W15" s="18"/>
      <c r="X15" s="111"/>
      <c r="Y15" s="111"/>
      <c r="Z15" s="111"/>
      <c r="AA15" s="111"/>
      <c r="AB15" s="111"/>
      <c r="AC15" s="18"/>
      <c r="AD15" s="18"/>
      <c r="AE15" s="111"/>
      <c r="AF15" s="111"/>
      <c r="AG15" s="111"/>
      <c r="AH15" s="111"/>
      <c r="AI15" s="111"/>
      <c r="AJ15" s="18"/>
      <c r="AK15" s="18"/>
      <c r="AL15" s="111"/>
      <c r="AM15" s="111"/>
      <c r="AN15" s="111"/>
      <c r="AO15" s="148"/>
      <c r="AQ15" s="84">
        <f>IF(C15&lt;&gt;"Estudiante",IF(NOT(ISBLANK(I15)),VLOOKUP(I15,Datosbasicos!$AC$2:$AE$32,3,FALSE),0),0)</f>
        <v>0</v>
      </c>
      <c r="AR15" s="84">
        <f>IF(C15&lt;&gt;"Estudiante",IF(NOT(ISBLANK(I15)),VLOOKUP(I15,Datosbasicos!$AC$2:$AE$32,3,FALSE),0),0)</f>
        <v>0</v>
      </c>
      <c r="AS15" s="84">
        <f t="shared" si="0"/>
        <v>0</v>
      </c>
      <c r="AT15" s="84">
        <f t="shared" si="1"/>
        <v>0</v>
      </c>
      <c r="AU15" s="21">
        <f t="shared" si="2"/>
        <v>0</v>
      </c>
      <c r="AV15" s="85">
        <f t="shared" si="3"/>
        <v>0</v>
      </c>
      <c r="AW15" s="86">
        <f t="shared" si="4"/>
        <v>0</v>
      </c>
    </row>
    <row r="16" spans="1:49" ht="15.75" x14ac:dyDescent="0.25">
      <c r="A16" s="32"/>
      <c r="B16" s="13"/>
      <c r="C16" s="13"/>
      <c r="D16" s="13"/>
      <c r="E16" s="16"/>
      <c r="F16" s="69"/>
      <c r="G16" s="83" t="s">
        <v>90</v>
      </c>
      <c r="H16" s="82">
        <v>2021</v>
      </c>
      <c r="I16" s="17"/>
      <c r="J16" s="83" t="s">
        <v>90</v>
      </c>
      <c r="K16" s="82">
        <v>2021</v>
      </c>
      <c r="L16" s="163"/>
      <c r="M16" s="111"/>
      <c r="N16" s="111"/>
      <c r="O16" s="18"/>
      <c r="P16" s="18"/>
      <c r="Q16" s="111"/>
      <c r="R16" s="111"/>
      <c r="S16" s="111"/>
      <c r="T16" s="111"/>
      <c r="U16" s="111"/>
      <c r="V16" s="18"/>
      <c r="W16" s="18"/>
      <c r="X16" s="111"/>
      <c r="Y16" s="111"/>
      <c r="Z16" s="111"/>
      <c r="AA16" s="111"/>
      <c r="AB16" s="111"/>
      <c r="AC16" s="18"/>
      <c r="AD16" s="18"/>
      <c r="AE16" s="111"/>
      <c r="AF16" s="111"/>
      <c r="AG16" s="111"/>
      <c r="AH16" s="111"/>
      <c r="AI16" s="111"/>
      <c r="AJ16" s="18"/>
      <c r="AK16" s="18"/>
      <c r="AL16" s="111"/>
      <c r="AM16" s="111"/>
      <c r="AN16" s="111"/>
      <c r="AO16" s="148"/>
      <c r="AQ16" s="84">
        <f>IF(C16&lt;&gt;"Estudiante",IF(NOT(ISBLANK(I16)),VLOOKUP(I16,Datosbasicos!$AC$2:$AE$32,3,FALSE),0),0)</f>
        <v>0</v>
      </c>
      <c r="AR16" s="84">
        <f>IF(C16&lt;&gt;"Estudiante",IF(NOT(ISBLANK(I16)),VLOOKUP(I16,Datosbasicos!$AC$2:$AE$32,3,FALSE),0),0)</f>
        <v>0</v>
      </c>
      <c r="AS16" s="84">
        <f t="shared" si="0"/>
        <v>0</v>
      </c>
      <c r="AT16" s="84">
        <f t="shared" si="1"/>
        <v>0</v>
      </c>
      <c r="AU16" s="21">
        <f t="shared" si="2"/>
        <v>0</v>
      </c>
      <c r="AV16" s="85">
        <f t="shared" si="3"/>
        <v>0</v>
      </c>
      <c r="AW16" s="86">
        <f t="shared" si="4"/>
        <v>0</v>
      </c>
    </row>
    <row r="17" spans="1:49" ht="15.75" x14ac:dyDescent="0.25">
      <c r="A17" s="32"/>
      <c r="B17" s="13"/>
      <c r="C17" s="13"/>
      <c r="D17" s="13"/>
      <c r="E17" s="16"/>
      <c r="F17" s="69"/>
      <c r="G17" s="83" t="s">
        <v>90</v>
      </c>
      <c r="H17" s="82">
        <v>2021</v>
      </c>
      <c r="I17" s="17"/>
      <c r="J17" s="83" t="s">
        <v>90</v>
      </c>
      <c r="K17" s="82">
        <v>2021</v>
      </c>
      <c r="L17" s="163"/>
      <c r="M17" s="111"/>
      <c r="N17" s="111"/>
      <c r="O17" s="18"/>
      <c r="P17" s="18"/>
      <c r="Q17" s="111"/>
      <c r="R17" s="111"/>
      <c r="S17" s="111"/>
      <c r="T17" s="111"/>
      <c r="U17" s="111"/>
      <c r="V17" s="18"/>
      <c r="W17" s="18"/>
      <c r="X17" s="111"/>
      <c r="Y17" s="111"/>
      <c r="Z17" s="111"/>
      <c r="AA17" s="111"/>
      <c r="AB17" s="111"/>
      <c r="AC17" s="18"/>
      <c r="AD17" s="18"/>
      <c r="AE17" s="111"/>
      <c r="AF17" s="111"/>
      <c r="AG17" s="111"/>
      <c r="AH17" s="111"/>
      <c r="AI17" s="111"/>
      <c r="AJ17" s="18"/>
      <c r="AK17" s="18"/>
      <c r="AL17" s="111"/>
      <c r="AM17" s="111"/>
      <c r="AN17" s="111"/>
      <c r="AO17" s="148"/>
      <c r="AQ17" s="84">
        <f>IF(C17&lt;&gt;"Estudiante",IF(NOT(ISBLANK(I17)),VLOOKUP(I17,Datosbasicos!$AC$2:$AE$32,3,FALSE),0),0)</f>
        <v>0</v>
      </c>
      <c r="AR17" s="84">
        <f>IF(C17&lt;&gt;"Estudiante",IF(NOT(ISBLANK(I17)),VLOOKUP(I17,Datosbasicos!$AC$2:$AE$32,3,FALSE),0),0)</f>
        <v>0</v>
      </c>
      <c r="AS17" s="84">
        <f t="shared" si="0"/>
        <v>0</v>
      </c>
      <c r="AT17" s="84">
        <f t="shared" si="1"/>
        <v>0</v>
      </c>
      <c r="AU17" s="21">
        <f t="shared" si="2"/>
        <v>0</v>
      </c>
      <c r="AV17" s="85">
        <f t="shared" si="3"/>
        <v>0</v>
      </c>
      <c r="AW17" s="86">
        <f t="shared" si="4"/>
        <v>0</v>
      </c>
    </row>
    <row r="18" spans="1:49" ht="15.75" x14ac:dyDescent="0.25">
      <c r="A18" s="32"/>
      <c r="B18" s="13"/>
      <c r="C18" s="13"/>
      <c r="D18" s="13"/>
      <c r="E18" s="16"/>
      <c r="F18" s="69"/>
      <c r="G18" s="83" t="s">
        <v>90</v>
      </c>
      <c r="H18" s="82">
        <v>2021</v>
      </c>
      <c r="I18" s="17"/>
      <c r="J18" s="83" t="s">
        <v>90</v>
      </c>
      <c r="K18" s="82">
        <v>2021</v>
      </c>
      <c r="L18" s="163"/>
      <c r="M18" s="111"/>
      <c r="N18" s="111"/>
      <c r="O18" s="18"/>
      <c r="P18" s="18"/>
      <c r="Q18" s="111"/>
      <c r="R18" s="111"/>
      <c r="S18" s="111"/>
      <c r="T18" s="111"/>
      <c r="U18" s="111"/>
      <c r="V18" s="18"/>
      <c r="W18" s="18"/>
      <c r="X18" s="111"/>
      <c r="Y18" s="111"/>
      <c r="Z18" s="111"/>
      <c r="AA18" s="111"/>
      <c r="AB18" s="111"/>
      <c r="AC18" s="18"/>
      <c r="AD18" s="18"/>
      <c r="AE18" s="111"/>
      <c r="AF18" s="111"/>
      <c r="AG18" s="111"/>
      <c r="AH18" s="111"/>
      <c r="AI18" s="111"/>
      <c r="AJ18" s="18"/>
      <c r="AK18" s="18"/>
      <c r="AL18" s="111"/>
      <c r="AM18" s="111"/>
      <c r="AN18" s="111"/>
      <c r="AO18" s="148"/>
      <c r="AQ18" s="84">
        <f>IF(C18&lt;&gt;"Estudiante",IF(NOT(ISBLANK(I18)),VLOOKUP(I18,Datosbasicos!$AC$2:$AE$32,3,FALSE),0),0)</f>
        <v>0</v>
      </c>
      <c r="AR18" s="84">
        <f>IF(C18&lt;&gt;"Estudiante",IF(NOT(ISBLANK(I18)),VLOOKUP(I18,Datosbasicos!$AC$2:$AE$32,3,FALSE),0),0)</f>
        <v>0</v>
      </c>
      <c r="AS18" s="84">
        <f t="shared" si="0"/>
        <v>0</v>
      </c>
      <c r="AT18" s="84">
        <f t="shared" si="1"/>
        <v>0</v>
      </c>
      <c r="AU18" s="21">
        <f t="shared" si="2"/>
        <v>0</v>
      </c>
      <c r="AV18" s="85">
        <f t="shared" si="3"/>
        <v>0</v>
      </c>
      <c r="AW18" s="86">
        <f t="shared" si="4"/>
        <v>0</v>
      </c>
    </row>
    <row r="19" spans="1:49" ht="15.75" x14ac:dyDescent="0.25">
      <c r="A19" s="32"/>
      <c r="B19" s="13"/>
      <c r="C19" s="13"/>
      <c r="D19" s="13"/>
      <c r="E19" s="16"/>
      <c r="F19" s="69"/>
      <c r="G19" s="83" t="s">
        <v>90</v>
      </c>
      <c r="H19" s="82">
        <v>2021</v>
      </c>
      <c r="I19" s="17"/>
      <c r="J19" s="83" t="s">
        <v>90</v>
      </c>
      <c r="K19" s="82">
        <v>2021</v>
      </c>
      <c r="L19" s="163"/>
      <c r="M19" s="111"/>
      <c r="N19" s="111"/>
      <c r="O19" s="18"/>
      <c r="P19" s="18"/>
      <c r="Q19" s="111"/>
      <c r="R19" s="111"/>
      <c r="S19" s="111"/>
      <c r="T19" s="111"/>
      <c r="U19" s="111"/>
      <c r="V19" s="18"/>
      <c r="W19" s="18"/>
      <c r="X19" s="111"/>
      <c r="Y19" s="111"/>
      <c r="Z19" s="111"/>
      <c r="AA19" s="111"/>
      <c r="AB19" s="111"/>
      <c r="AC19" s="18"/>
      <c r="AD19" s="18"/>
      <c r="AE19" s="111"/>
      <c r="AF19" s="111"/>
      <c r="AG19" s="111"/>
      <c r="AH19" s="111"/>
      <c r="AI19" s="111"/>
      <c r="AJ19" s="18"/>
      <c r="AK19" s="18"/>
      <c r="AL19" s="111"/>
      <c r="AM19" s="111"/>
      <c r="AN19" s="111"/>
      <c r="AO19" s="148"/>
      <c r="AQ19" s="84">
        <f>IF(C19&lt;&gt;"Estudiante",IF(NOT(ISBLANK(I19)),VLOOKUP(I19,Datosbasicos!$AC$2:$AE$32,3,FALSE),0),0)</f>
        <v>0</v>
      </c>
      <c r="AR19" s="84">
        <f>IF(C19&lt;&gt;"Estudiante",IF(NOT(ISBLANK(I19)),VLOOKUP(I19,Datosbasicos!$AC$2:$AE$32,3,FALSE),0),0)</f>
        <v>0</v>
      </c>
      <c r="AS19" s="84">
        <f t="shared" si="0"/>
        <v>0</v>
      </c>
      <c r="AT19" s="84">
        <f t="shared" si="1"/>
        <v>0</v>
      </c>
      <c r="AU19" s="21">
        <f t="shared" si="2"/>
        <v>0</v>
      </c>
      <c r="AV19" s="85">
        <f t="shared" si="3"/>
        <v>0</v>
      </c>
      <c r="AW19" s="86">
        <f t="shared" si="4"/>
        <v>0</v>
      </c>
    </row>
    <row r="20" spans="1:49" ht="15.75" x14ac:dyDescent="0.25">
      <c r="A20" s="32"/>
      <c r="B20" s="13"/>
      <c r="C20" s="13"/>
      <c r="D20" s="13"/>
      <c r="E20" s="16"/>
      <c r="F20" s="69"/>
      <c r="G20" s="83" t="s">
        <v>90</v>
      </c>
      <c r="H20" s="82">
        <v>2021</v>
      </c>
      <c r="I20" s="17"/>
      <c r="J20" s="83" t="s">
        <v>90</v>
      </c>
      <c r="K20" s="82">
        <v>2021</v>
      </c>
      <c r="L20" s="163"/>
      <c r="M20" s="111"/>
      <c r="N20" s="111"/>
      <c r="O20" s="18"/>
      <c r="P20" s="18"/>
      <c r="Q20" s="111"/>
      <c r="R20" s="111"/>
      <c r="S20" s="111"/>
      <c r="T20" s="111"/>
      <c r="U20" s="111"/>
      <c r="V20" s="18"/>
      <c r="W20" s="18"/>
      <c r="X20" s="111"/>
      <c r="Y20" s="111"/>
      <c r="Z20" s="111"/>
      <c r="AA20" s="111"/>
      <c r="AB20" s="111"/>
      <c r="AC20" s="18"/>
      <c r="AD20" s="18"/>
      <c r="AE20" s="111"/>
      <c r="AF20" s="111"/>
      <c r="AG20" s="111"/>
      <c r="AH20" s="111"/>
      <c r="AI20" s="111"/>
      <c r="AJ20" s="18"/>
      <c r="AK20" s="18"/>
      <c r="AL20" s="111"/>
      <c r="AM20" s="111"/>
      <c r="AN20" s="111"/>
      <c r="AO20" s="148"/>
      <c r="AQ20" s="84">
        <f>IF(C20&lt;&gt;"Estudiante",IF(NOT(ISBLANK(I20)),VLOOKUP(I20,Datosbasicos!$AC$2:$AE$32,3,FALSE),0),0)</f>
        <v>0</v>
      </c>
      <c r="AR20" s="84">
        <f>IF(C20&lt;&gt;"Estudiante",IF(NOT(ISBLANK(I20)),VLOOKUP(I20,Datosbasicos!$AC$2:$AE$32,3,FALSE),0),0)</f>
        <v>0</v>
      </c>
      <c r="AS20" s="84">
        <f t="shared" si="0"/>
        <v>0</v>
      </c>
      <c r="AT20" s="84">
        <f t="shared" si="1"/>
        <v>0</v>
      </c>
      <c r="AU20" s="21">
        <f t="shared" si="2"/>
        <v>0</v>
      </c>
      <c r="AV20" s="85">
        <f t="shared" si="3"/>
        <v>0</v>
      </c>
      <c r="AW20" s="86">
        <f t="shared" si="4"/>
        <v>0</v>
      </c>
    </row>
    <row r="21" spans="1:49" ht="15.75" x14ac:dyDescent="0.25">
      <c r="A21" s="32"/>
      <c r="B21" s="13"/>
      <c r="C21" s="13"/>
      <c r="D21" s="13"/>
      <c r="E21" s="16"/>
      <c r="F21" s="69"/>
      <c r="G21" s="83" t="s">
        <v>90</v>
      </c>
      <c r="H21" s="82">
        <v>2021</v>
      </c>
      <c r="I21" s="17"/>
      <c r="J21" s="83" t="s">
        <v>90</v>
      </c>
      <c r="K21" s="82">
        <v>2021</v>
      </c>
      <c r="L21" s="163"/>
      <c r="M21" s="111"/>
      <c r="N21" s="111"/>
      <c r="O21" s="18"/>
      <c r="P21" s="18"/>
      <c r="Q21" s="111"/>
      <c r="R21" s="111"/>
      <c r="S21" s="111"/>
      <c r="T21" s="111"/>
      <c r="U21" s="111"/>
      <c r="V21" s="18"/>
      <c r="W21" s="18"/>
      <c r="X21" s="111"/>
      <c r="Y21" s="111"/>
      <c r="Z21" s="111"/>
      <c r="AA21" s="111"/>
      <c r="AB21" s="111"/>
      <c r="AC21" s="18"/>
      <c r="AD21" s="18"/>
      <c r="AE21" s="111"/>
      <c r="AF21" s="111"/>
      <c r="AG21" s="111"/>
      <c r="AH21" s="111"/>
      <c r="AI21" s="111"/>
      <c r="AJ21" s="18"/>
      <c r="AK21" s="18"/>
      <c r="AL21" s="111"/>
      <c r="AM21" s="111"/>
      <c r="AN21" s="111"/>
      <c r="AO21" s="148"/>
      <c r="AQ21" s="84">
        <f>IF(C21&lt;&gt;"Estudiante",IF(NOT(ISBLANK(I21)),VLOOKUP(I21,Datosbasicos!$AC$2:$AE$32,3,FALSE),0),0)</f>
        <v>0</v>
      </c>
      <c r="AR21" s="84">
        <f>IF(C21&lt;&gt;"Estudiante",IF(NOT(ISBLANK(I21)),VLOOKUP(I21,Datosbasicos!$AC$2:$AE$32,3,FALSE),0),0)</f>
        <v>0</v>
      </c>
      <c r="AS21" s="84">
        <f t="shared" ref="AS21:AS40" si="5" xml:space="preserve"> COUNTIFS(L21:AO21,"X")</f>
        <v>0</v>
      </c>
      <c r="AT21" s="84">
        <f t="shared" ref="AT21:AT40" si="6">IF(A21="Hosp. San José", COUNTIFS(L21:AO21,"X"),0)</f>
        <v>0</v>
      </c>
      <c r="AU21" s="21">
        <f t="shared" ref="AU21:AU40" si="7">COUNTIFS(W21:X21,"X")+COUNTIFS(P21:Q21,"X")+COUNTIFS(AD21:AE21,"X")+COUNTIFS(AK21:AL21,"X")</f>
        <v>0</v>
      </c>
      <c r="AV21" s="85">
        <f t="shared" ref="AV21:AV40" si="8">IF(C21="Estudiante",0,COUNTIFS(P21:Q21,"X")+COUNTIFS(W21:X21,"X")+COUNTIFS(AD21:AE21,"X")+COUNTIFS(AK21:AL21,"X"))</f>
        <v>0</v>
      </c>
      <c r="AW21" s="86">
        <f t="shared" ref="AW21:AW40" si="9">SUM(AQ21:AV21)</f>
        <v>0</v>
      </c>
    </row>
    <row r="22" spans="1:49" ht="15.75" x14ac:dyDescent="0.25">
      <c r="A22" s="32"/>
      <c r="B22" s="13"/>
      <c r="C22" s="13"/>
      <c r="D22" s="13"/>
      <c r="E22" s="16"/>
      <c r="F22" s="69"/>
      <c r="G22" s="83" t="s">
        <v>90</v>
      </c>
      <c r="H22" s="82">
        <v>2021</v>
      </c>
      <c r="I22" s="17"/>
      <c r="J22" s="83" t="s">
        <v>90</v>
      </c>
      <c r="K22" s="82">
        <v>2021</v>
      </c>
      <c r="L22" s="163"/>
      <c r="M22" s="111"/>
      <c r="N22" s="111"/>
      <c r="O22" s="18"/>
      <c r="P22" s="18"/>
      <c r="Q22" s="111"/>
      <c r="R22" s="111"/>
      <c r="S22" s="111"/>
      <c r="T22" s="111"/>
      <c r="U22" s="111"/>
      <c r="V22" s="18"/>
      <c r="W22" s="18"/>
      <c r="X22" s="111"/>
      <c r="Y22" s="111"/>
      <c r="Z22" s="111"/>
      <c r="AA22" s="111"/>
      <c r="AB22" s="111"/>
      <c r="AC22" s="18"/>
      <c r="AD22" s="18"/>
      <c r="AE22" s="111"/>
      <c r="AF22" s="111"/>
      <c r="AG22" s="111"/>
      <c r="AH22" s="111"/>
      <c r="AI22" s="111"/>
      <c r="AJ22" s="18"/>
      <c r="AK22" s="18"/>
      <c r="AL22" s="111"/>
      <c r="AM22" s="111"/>
      <c r="AN22" s="111"/>
      <c r="AO22" s="148"/>
      <c r="AQ22" s="84">
        <f>IF(C22&lt;&gt;"Estudiante",IF(NOT(ISBLANK(I22)),VLOOKUP(I22,Datosbasicos!$AC$2:$AE$32,3,FALSE),0),0)</f>
        <v>0</v>
      </c>
      <c r="AR22" s="84">
        <f>IF(C22&lt;&gt;"Estudiante",IF(NOT(ISBLANK(I22)),VLOOKUP(I22,Datosbasicos!$AC$2:$AE$32,3,FALSE),0),0)</f>
        <v>0</v>
      </c>
      <c r="AS22" s="84">
        <f t="shared" si="5"/>
        <v>0</v>
      </c>
      <c r="AT22" s="84">
        <f t="shared" si="6"/>
        <v>0</v>
      </c>
      <c r="AU22" s="21">
        <f t="shared" si="7"/>
        <v>0</v>
      </c>
      <c r="AV22" s="85">
        <f t="shared" si="8"/>
        <v>0</v>
      </c>
      <c r="AW22" s="86">
        <f t="shared" si="9"/>
        <v>0</v>
      </c>
    </row>
    <row r="23" spans="1:49" ht="15.75" x14ac:dyDescent="0.25">
      <c r="A23" s="32"/>
      <c r="B23" s="13"/>
      <c r="C23" s="13"/>
      <c r="D23" s="13"/>
      <c r="E23" s="16"/>
      <c r="F23" s="69"/>
      <c r="G23" s="83" t="s">
        <v>90</v>
      </c>
      <c r="H23" s="82">
        <v>2021</v>
      </c>
      <c r="I23" s="17"/>
      <c r="J23" s="83" t="s">
        <v>90</v>
      </c>
      <c r="K23" s="82">
        <v>2021</v>
      </c>
      <c r="L23" s="163"/>
      <c r="M23" s="111"/>
      <c r="N23" s="111"/>
      <c r="O23" s="18"/>
      <c r="P23" s="18"/>
      <c r="Q23" s="111"/>
      <c r="R23" s="111"/>
      <c r="S23" s="111"/>
      <c r="T23" s="111"/>
      <c r="U23" s="111"/>
      <c r="V23" s="18"/>
      <c r="W23" s="18"/>
      <c r="X23" s="111"/>
      <c r="Y23" s="111"/>
      <c r="Z23" s="111"/>
      <c r="AA23" s="111"/>
      <c r="AB23" s="111"/>
      <c r="AC23" s="18"/>
      <c r="AD23" s="18"/>
      <c r="AE23" s="111"/>
      <c r="AF23" s="111"/>
      <c r="AG23" s="111"/>
      <c r="AH23" s="111"/>
      <c r="AI23" s="111"/>
      <c r="AJ23" s="18"/>
      <c r="AK23" s="18"/>
      <c r="AL23" s="111"/>
      <c r="AM23" s="111"/>
      <c r="AN23" s="111"/>
      <c r="AO23" s="148"/>
      <c r="AQ23" s="84">
        <f>IF(C23&lt;&gt;"Estudiante",IF(NOT(ISBLANK(I23)),VLOOKUP(I23,Datosbasicos!$AC$2:$AE$32,3,FALSE),0),0)</f>
        <v>0</v>
      </c>
      <c r="AR23" s="84">
        <f>IF(C23&lt;&gt;"Estudiante",IF(NOT(ISBLANK(I23)),VLOOKUP(I23,Datosbasicos!$AC$2:$AE$32,3,FALSE),0),0)</f>
        <v>0</v>
      </c>
      <c r="AS23" s="84">
        <f t="shared" si="5"/>
        <v>0</v>
      </c>
      <c r="AT23" s="84">
        <f t="shared" si="6"/>
        <v>0</v>
      </c>
      <c r="AU23" s="21">
        <f t="shared" si="7"/>
        <v>0</v>
      </c>
      <c r="AV23" s="85">
        <f t="shared" si="8"/>
        <v>0</v>
      </c>
      <c r="AW23" s="86">
        <f t="shared" si="9"/>
        <v>0</v>
      </c>
    </row>
    <row r="24" spans="1:49" ht="15.75" x14ac:dyDescent="0.25">
      <c r="A24" s="32"/>
      <c r="B24" s="13"/>
      <c r="C24" s="13"/>
      <c r="D24" s="13"/>
      <c r="E24" s="16"/>
      <c r="F24" s="69"/>
      <c r="G24" s="83" t="s">
        <v>90</v>
      </c>
      <c r="H24" s="82">
        <v>2021</v>
      </c>
      <c r="I24" s="17"/>
      <c r="J24" s="83" t="s">
        <v>90</v>
      </c>
      <c r="K24" s="82">
        <v>2021</v>
      </c>
      <c r="L24" s="163"/>
      <c r="M24" s="111"/>
      <c r="N24" s="111"/>
      <c r="O24" s="18"/>
      <c r="P24" s="18"/>
      <c r="Q24" s="111"/>
      <c r="R24" s="111"/>
      <c r="S24" s="111"/>
      <c r="T24" s="111"/>
      <c r="U24" s="111"/>
      <c r="V24" s="18"/>
      <c r="W24" s="18"/>
      <c r="X24" s="111"/>
      <c r="Y24" s="111"/>
      <c r="Z24" s="111"/>
      <c r="AA24" s="111"/>
      <c r="AB24" s="111"/>
      <c r="AC24" s="18"/>
      <c r="AD24" s="18"/>
      <c r="AE24" s="111"/>
      <c r="AF24" s="111"/>
      <c r="AG24" s="111"/>
      <c r="AH24" s="111"/>
      <c r="AI24" s="111"/>
      <c r="AJ24" s="18"/>
      <c r="AK24" s="18"/>
      <c r="AL24" s="111"/>
      <c r="AM24" s="111"/>
      <c r="AN24" s="111"/>
      <c r="AO24" s="148"/>
      <c r="AQ24" s="84">
        <f>IF(C24&lt;&gt;"Estudiante",IF(NOT(ISBLANK(I24)),VLOOKUP(I24,Datosbasicos!$AC$2:$AE$32,3,FALSE),0),0)</f>
        <v>0</v>
      </c>
      <c r="AR24" s="84">
        <f>IF(C24&lt;&gt;"Estudiante",IF(NOT(ISBLANK(I24)),VLOOKUP(I24,Datosbasicos!$AC$2:$AE$32,3,FALSE),0),0)</f>
        <v>0</v>
      </c>
      <c r="AS24" s="84">
        <f t="shared" si="5"/>
        <v>0</v>
      </c>
      <c r="AT24" s="84">
        <f t="shared" si="6"/>
        <v>0</v>
      </c>
      <c r="AU24" s="21">
        <f t="shared" si="7"/>
        <v>0</v>
      </c>
      <c r="AV24" s="85">
        <f t="shared" si="8"/>
        <v>0</v>
      </c>
      <c r="AW24" s="86">
        <f t="shared" si="9"/>
        <v>0</v>
      </c>
    </row>
    <row r="25" spans="1:49" ht="15.75" x14ac:dyDescent="0.25">
      <c r="A25" s="32"/>
      <c r="B25" s="13"/>
      <c r="C25" s="13"/>
      <c r="D25" s="13"/>
      <c r="E25" s="16"/>
      <c r="F25" s="69"/>
      <c r="G25" s="83" t="s">
        <v>90</v>
      </c>
      <c r="H25" s="82">
        <v>2021</v>
      </c>
      <c r="I25" s="17"/>
      <c r="J25" s="83" t="s">
        <v>90</v>
      </c>
      <c r="K25" s="82">
        <v>2021</v>
      </c>
      <c r="L25" s="163"/>
      <c r="M25" s="111"/>
      <c r="N25" s="111"/>
      <c r="O25" s="18"/>
      <c r="P25" s="18"/>
      <c r="Q25" s="111"/>
      <c r="R25" s="111"/>
      <c r="S25" s="111"/>
      <c r="T25" s="111"/>
      <c r="U25" s="111"/>
      <c r="V25" s="18"/>
      <c r="W25" s="18"/>
      <c r="X25" s="111"/>
      <c r="Y25" s="111"/>
      <c r="Z25" s="111"/>
      <c r="AA25" s="111"/>
      <c r="AB25" s="111"/>
      <c r="AC25" s="18"/>
      <c r="AD25" s="18"/>
      <c r="AE25" s="111"/>
      <c r="AF25" s="111"/>
      <c r="AG25" s="111"/>
      <c r="AH25" s="111"/>
      <c r="AI25" s="111"/>
      <c r="AJ25" s="18"/>
      <c r="AK25" s="18"/>
      <c r="AL25" s="111"/>
      <c r="AM25" s="111"/>
      <c r="AN25" s="111"/>
      <c r="AO25" s="148"/>
      <c r="AQ25" s="84">
        <f>IF(C25&lt;&gt;"Estudiante",IF(NOT(ISBLANK(I25)),VLOOKUP(I25,Datosbasicos!$AC$2:$AE$32,3,FALSE),0),0)</f>
        <v>0</v>
      </c>
      <c r="AR25" s="84">
        <f>IF(C25&lt;&gt;"Estudiante",IF(NOT(ISBLANK(I25)),VLOOKUP(I25,Datosbasicos!$AC$2:$AE$32,3,FALSE),0),0)</f>
        <v>0</v>
      </c>
      <c r="AS25" s="84">
        <f t="shared" si="5"/>
        <v>0</v>
      </c>
      <c r="AT25" s="84">
        <f t="shared" si="6"/>
        <v>0</v>
      </c>
      <c r="AU25" s="21">
        <f t="shared" si="7"/>
        <v>0</v>
      </c>
      <c r="AV25" s="85">
        <f t="shared" si="8"/>
        <v>0</v>
      </c>
      <c r="AW25" s="86">
        <f t="shared" si="9"/>
        <v>0</v>
      </c>
    </row>
    <row r="26" spans="1:49" ht="15.75" x14ac:dyDescent="0.25">
      <c r="A26" s="32"/>
      <c r="B26" s="13"/>
      <c r="C26" s="13"/>
      <c r="D26" s="13"/>
      <c r="E26" s="16"/>
      <c r="F26" s="69"/>
      <c r="G26" s="83" t="s">
        <v>90</v>
      </c>
      <c r="H26" s="82">
        <v>2021</v>
      </c>
      <c r="I26" s="17"/>
      <c r="J26" s="83" t="s">
        <v>90</v>
      </c>
      <c r="K26" s="82">
        <v>2021</v>
      </c>
      <c r="L26" s="163"/>
      <c r="M26" s="111"/>
      <c r="N26" s="111"/>
      <c r="O26" s="18"/>
      <c r="P26" s="18"/>
      <c r="Q26" s="111"/>
      <c r="R26" s="111"/>
      <c r="S26" s="111"/>
      <c r="T26" s="111"/>
      <c r="U26" s="111"/>
      <c r="V26" s="18"/>
      <c r="W26" s="18"/>
      <c r="X26" s="111"/>
      <c r="Y26" s="111"/>
      <c r="Z26" s="111"/>
      <c r="AA26" s="111"/>
      <c r="AB26" s="111"/>
      <c r="AC26" s="18"/>
      <c r="AD26" s="18"/>
      <c r="AE26" s="111"/>
      <c r="AF26" s="111"/>
      <c r="AG26" s="111"/>
      <c r="AH26" s="111"/>
      <c r="AI26" s="111"/>
      <c r="AJ26" s="18"/>
      <c r="AK26" s="18"/>
      <c r="AL26" s="111"/>
      <c r="AM26" s="111"/>
      <c r="AN26" s="111"/>
      <c r="AO26" s="148"/>
      <c r="AQ26" s="84"/>
      <c r="AR26" s="84"/>
      <c r="AS26" s="84"/>
      <c r="AT26" s="84"/>
      <c r="AU26" s="21"/>
      <c r="AV26" s="85"/>
      <c r="AW26" s="86"/>
    </row>
    <row r="27" spans="1:49" ht="15.75" x14ac:dyDescent="0.25">
      <c r="A27" s="32"/>
      <c r="B27" s="13"/>
      <c r="C27" s="13"/>
      <c r="D27" s="13"/>
      <c r="E27" s="16"/>
      <c r="F27" s="69"/>
      <c r="G27" s="83" t="s">
        <v>90</v>
      </c>
      <c r="H27" s="82">
        <v>2021</v>
      </c>
      <c r="I27" s="17"/>
      <c r="J27" s="83" t="s">
        <v>90</v>
      </c>
      <c r="K27" s="82">
        <v>2021</v>
      </c>
      <c r="L27" s="163"/>
      <c r="M27" s="111"/>
      <c r="N27" s="111"/>
      <c r="O27" s="18"/>
      <c r="P27" s="18"/>
      <c r="Q27" s="111"/>
      <c r="R27" s="111"/>
      <c r="S27" s="111"/>
      <c r="T27" s="111"/>
      <c r="U27" s="111"/>
      <c r="V27" s="18"/>
      <c r="W27" s="18"/>
      <c r="X27" s="111"/>
      <c r="Y27" s="111"/>
      <c r="Z27" s="111"/>
      <c r="AA27" s="111"/>
      <c r="AB27" s="111"/>
      <c r="AC27" s="18"/>
      <c r="AD27" s="18"/>
      <c r="AE27" s="111"/>
      <c r="AF27" s="111"/>
      <c r="AG27" s="111"/>
      <c r="AH27" s="111"/>
      <c r="AI27" s="111"/>
      <c r="AJ27" s="18"/>
      <c r="AK27" s="18"/>
      <c r="AL27" s="111"/>
      <c r="AM27" s="111"/>
      <c r="AN27" s="111"/>
      <c r="AO27" s="148"/>
      <c r="AQ27" s="84"/>
      <c r="AR27" s="84"/>
      <c r="AS27" s="84"/>
      <c r="AT27" s="84"/>
      <c r="AU27" s="21"/>
      <c r="AV27" s="85"/>
      <c r="AW27" s="86"/>
    </row>
    <row r="28" spans="1:49" ht="15.75" x14ac:dyDescent="0.25">
      <c r="A28" s="32"/>
      <c r="B28" s="13"/>
      <c r="C28" s="13"/>
      <c r="D28" s="13"/>
      <c r="E28" s="16"/>
      <c r="F28" s="69"/>
      <c r="G28" s="83" t="s">
        <v>90</v>
      </c>
      <c r="H28" s="82">
        <v>2021</v>
      </c>
      <c r="I28" s="17"/>
      <c r="J28" s="83" t="s">
        <v>90</v>
      </c>
      <c r="K28" s="82">
        <v>2021</v>
      </c>
      <c r="L28" s="163"/>
      <c r="M28" s="111"/>
      <c r="N28" s="111"/>
      <c r="O28" s="18"/>
      <c r="P28" s="18"/>
      <c r="Q28" s="111"/>
      <c r="R28" s="111"/>
      <c r="S28" s="111"/>
      <c r="T28" s="111"/>
      <c r="U28" s="111"/>
      <c r="V28" s="18"/>
      <c r="W28" s="18"/>
      <c r="X28" s="111"/>
      <c r="Y28" s="111"/>
      <c r="Z28" s="111"/>
      <c r="AA28" s="111"/>
      <c r="AB28" s="111"/>
      <c r="AC28" s="18"/>
      <c r="AD28" s="18"/>
      <c r="AE28" s="111"/>
      <c r="AF28" s="111"/>
      <c r="AG28" s="111"/>
      <c r="AH28" s="111"/>
      <c r="AI28" s="111"/>
      <c r="AJ28" s="18"/>
      <c r="AK28" s="18"/>
      <c r="AL28" s="111"/>
      <c r="AM28" s="111"/>
      <c r="AN28" s="111"/>
      <c r="AO28" s="148"/>
      <c r="AQ28" s="84"/>
      <c r="AR28" s="84"/>
      <c r="AS28" s="84"/>
      <c r="AT28" s="84"/>
      <c r="AU28" s="21"/>
      <c r="AV28" s="85"/>
      <c r="AW28" s="86"/>
    </row>
    <row r="29" spans="1:49" ht="15.75" x14ac:dyDescent="0.25">
      <c r="A29" s="32"/>
      <c r="B29" s="13"/>
      <c r="C29" s="13"/>
      <c r="D29" s="13"/>
      <c r="E29" s="16"/>
      <c r="F29" s="69"/>
      <c r="G29" s="83" t="s">
        <v>90</v>
      </c>
      <c r="H29" s="82">
        <v>2021</v>
      </c>
      <c r="I29" s="17"/>
      <c r="J29" s="83" t="s">
        <v>90</v>
      </c>
      <c r="K29" s="82">
        <v>2021</v>
      </c>
      <c r="L29" s="163"/>
      <c r="M29" s="111"/>
      <c r="N29" s="111"/>
      <c r="O29" s="18"/>
      <c r="P29" s="18"/>
      <c r="Q29" s="111"/>
      <c r="R29" s="111"/>
      <c r="S29" s="111"/>
      <c r="T29" s="111"/>
      <c r="U29" s="111"/>
      <c r="V29" s="18"/>
      <c r="W29" s="18"/>
      <c r="X29" s="111"/>
      <c r="Y29" s="111"/>
      <c r="Z29" s="111"/>
      <c r="AA29" s="111"/>
      <c r="AB29" s="111"/>
      <c r="AC29" s="18"/>
      <c r="AD29" s="18"/>
      <c r="AE29" s="111"/>
      <c r="AF29" s="111"/>
      <c r="AG29" s="111"/>
      <c r="AH29" s="111"/>
      <c r="AI29" s="111"/>
      <c r="AJ29" s="18"/>
      <c r="AK29" s="18"/>
      <c r="AL29" s="111"/>
      <c r="AM29" s="111"/>
      <c r="AN29" s="111"/>
      <c r="AO29" s="148"/>
      <c r="AQ29" s="84"/>
      <c r="AR29" s="84"/>
      <c r="AS29" s="84"/>
      <c r="AT29" s="84"/>
      <c r="AU29" s="21"/>
      <c r="AV29" s="85"/>
      <c r="AW29" s="86"/>
    </row>
    <row r="30" spans="1:49" ht="15.75" x14ac:dyDescent="0.25">
      <c r="A30" s="32"/>
      <c r="B30" s="13"/>
      <c r="C30" s="13"/>
      <c r="D30" s="13"/>
      <c r="E30" s="16"/>
      <c r="F30" s="69"/>
      <c r="G30" s="83" t="s">
        <v>90</v>
      </c>
      <c r="H30" s="82">
        <v>2021</v>
      </c>
      <c r="I30" s="17"/>
      <c r="J30" s="83" t="s">
        <v>90</v>
      </c>
      <c r="K30" s="82">
        <v>2021</v>
      </c>
      <c r="L30" s="163"/>
      <c r="M30" s="111"/>
      <c r="N30" s="111"/>
      <c r="O30" s="18"/>
      <c r="P30" s="18"/>
      <c r="Q30" s="111"/>
      <c r="R30" s="111"/>
      <c r="S30" s="111"/>
      <c r="T30" s="111"/>
      <c r="U30" s="111"/>
      <c r="V30" s="18"/>
      <c r="W30" s="18"/>
      <c r="X30" s="111"/>
      <c r="Y30" s="111"/>
      <c r="Z30" s="111"/>
      <c r="AA30" s="111"/>
      <c r="AB30" s="111"/>
      <c r="AC30" s="18"/>
      <c r="AD30" s="18"/>
      <c r="AE30" s="111"/>
      <c r="AF30" s="111"/>
      <c r="AG30" s="111"/>
      <c r="AH30" s="111"/>
      <c r="AI30" s="111"/>
      <c r="AJ30" s="18"/>
      <c r="AK30" s="18"/>
      <c r="AL30" s="111"/>
      <c r="AM30" s="111"/>
      <c r="AN30" s="111"/>
      <c r="AO30" s="148"/>
      <c r="AQ30" s="84"/>
      <c r="AR30" s="84"/>
      <c r="AS30" s="84"/>
      <c r="AT30" s="84"/>
      <c r="AU30" s="21"/>
      <c r="AV30" s="85"/>
      <c r="AW30" s="86"/>
    </row>
    <row r="31" spans="1:49" ht="15.75" x14ac:dyDescent="0.25">
      <c r="A31" s="32"/>
      <c r="B31" s="13"/>
      <c r="C31" s="13"/>
      <c r="D31" s="13"/>
      <c r="E31" s="16"/>
      <c r="F31" s="69"/>
      <c r="G31" s="83" t="s">
        <v>90</v>
      </c>
      <c r="H31" s="82">
        <v>2021</v>
      </c>
      <c r="I31" s="17"/>
      <c r="J31" s="83" t="s">
        <v>90</v>
      </c>
      <c r="K31" s="82">
        <v>2021</v>
      </c>
      <c r="L31" s="163"/>
      <c r="M31" s="111"/>
      <c r="N31" s="111"/>
      <c r="O31" s="18"/>
      <c r="P31" s="18"/>
      <c r="Q31" s="111"/>
      <c r="R31" s="111"/>
      <c r="S31" s="111"/>
      <c r="T31" s="111"/>
      <c r="U31" s="111"/>
      <c r="V31" s="18"/>
      <c r="W31" s="18"/>
      <c r="X31" s="111"/>
      <c r="Y31" s="111"/>
      <c r="Z31" s="111"/>
      <c r="AA31" s="111"/>
      <c r="AB31" s="111"/>
      <c r="AC31" s="18"/>
      <c r="AD31" s="18"/>
      <c r="AE31" s="111"/>
      <c r="AF31" s="111"/>
      <c r="AG31" s="111"/>
      <c r="AH31" s="111"/>
      <c r="AI31" s="111"/>
      <c r="AJ31" s="18"/>
      <c r="AK31" s="18"/>
      <c r="AL31" s="111"/>
      <c r="AM31" s="111"/>
      <c r="AN31" s="111"/>
      <c r="AO31" s="148"/>
      <c r="AQ31" s="84"/>
      <c r="AR31" s="84"/>
      <c r="AS31" s="84"/>
      <c r="AT31" s="84"/>
      <c r="AU31" s="21"/>
      <c r="AV31" s="85"/>
      <c r="AW31" s="86"/>
    </row>
    <row r="32" spans="1:49" ht="15.75" x14ac:dyDescent="0.25">
      <c r="A32" s="32"/>
      <c r="B32" s="13"/>
      <c r="C32" s="13"/>
      <c r="D32" s="13"/>
      <c r="E32" s="16"/>
      <c r="F32" s="69"/>
      <c r="G32" s="83" t="s">
        <v>90</v>
      </c>
      <c r="H32" s="82">
        <v>2021</v>
      </c>
      <c r="I32" s="17"/>
      <c r="J32" s="83" t="s">
        <v>90</v>
      </c>
      <c r="K32" s="82">
        <v>2021</v>
      </c>
      <c r="L32" s="163"/>
      <c r="M32" s="111"/>
      <c r="N32" s="111"/>
      <c r="O32" s="18"/>
      <c r="P32" s="18"/>
      <c r="Q32" s="111"/>
      <c r="R32" s="111"/>
      <c r="S32" s="111"/>
      <c r="T32" s="111"/>
      <c r="U32" s="111"/>
      <c r="V32" s="18"/>
      <c r="W32" s="18"/>
      <c r="X32" s="111"/>
      <c r="Y32" s="111"/>
      <c r="Z32" s="111"/>
      <c r="AA32" s="111"/>
      <c r="AB32" s="111"/>
      <c r="AC32" s="18"/>
      <c r="AD32" s="18"/>
      <c r="AE32" s="111"/>
      <c r="AF32" s="111"/>
      <c r="AG32" s="111"/>
      <c r="AH32" s="111"/>
      <c r="AI32" s="111"/>
      <c r="AJ32" s="18"/>
      <c r="AK32" s="18"/>
      <c r="AL32" s="111"/>
      <c r="AM32" s="111"/>
      <c r="AN32" s="111"/>
      <c r="AO32" s="148"/>
      <c r="AQ32" s="84"/>
      <c r="AR32" s="84"/>
      <c r="AS32" s="84"/>
      <c r="AT32" s="84"/>
      <c r="AU32" s="21"/>
      <c r="AV32" s="85"/>
      <c r="AW32" s="86"/>
    </row>
    <row r="33" spans="1:49" ht="15.75" x14ac:dyDescent="0.25">
      <c r="A33" s="32"/>
      <c r="B33" s="13"/>
      <c r="C33" s="13"/>
      <c r="D33" s="13"/>
      <c r="E33" s="16"/>
      <c r="F33" s="69"/>
      <c r="G33" s="83" t="s">
        <v>90</v>
      </c>
      <c r="H33" s="82">
        <v>2021</v>
      </c>
      <c r="I33" s="17"/>
      <c r="J33" s="83" t="s">
        <v>90</v>
      </c>
      <c r="K33" s="82">
        <v>2021</v>
      </c>
      <c r="L33" s="163"/>
      <c r="M33" s="111"/>
      <c r="N33" s="111"/>
      <c r="O33" s="18"/>
      <c r="P33" s="18"/>
      <c r="Q33" s="111"/>
      <c r="R33" s="111"/>
      <c r="S33" s="111"/>
      <c r="T33" s="111"/>
      <c r="U33" s="111"/>
      <c r="V33" s="18"/>
      <c r="W33" s="18"/>
      <c r="X33" s="111"/>
      <c r="Y33" s="111"/>
      <c r="Z33" s="111"/>
      <c r="AA33" s="111"/>
      <c r="AB33" s="111"/>
      <c r="AC33" s="18"/>
      <c r="AD33" s="18"/>
      <c r="AE33" s="111"/>
      <c r="AF33" s="111"/>
      <c r="AG33" s="111"/>
      <c r="AH33" s="111"/>
      <c r="AI33" s="111"/>
      <c r="AJ33" s="18"/>
      <c r="AK33" s="18"/>
      <c r="AL33" s="111"/>
      <c r="AM33" s="111"/>
      <c r="AN33" s="111"/>
      <c r="AO33" s="148"/>
      <c r="AQ33" s="84"/>
      <c r="AR33" s="84"/>
      <c r="AS33" s="84"/>
      <c r="AT33" s="84"/>
      <c r="AU33" s="21"/>
      <c r="AV33" s="85"/>
      <c r="AW33" s="86"/>
    </row>
    <row r="34" spans="1:49" ht="15.75" x14ac:dyDescent="0.25">
      <c r="A34" s="32"/>
      <c r="B34" s="13"/>
      <c r="C34" s="13"/>
      <c r="D34" s="13"/>
      <c r="E34" s="16"/>
      <c r="F34" s="69"/>
      <c r="G34" s="83" t="s">
        <v>90</v>
      </c>
      <c r="H34" s="82">
        <v>2021</v>
      </c>
      <c r="I34" s="17"/>
      <c r="J34" s="83" t="s">
        <v>90</v>
      </c>
      <c r="K34" s="82">
        <v>2021</v>
      </c>
      <c r="L34" s="163"/>
      <c r="M34" s="111"/>
      <c r="N34" s="111"/>
      <c r="O34" s="18"/>
      <c r="P34" s="18"/>
      <c r="Q34" s="111"/>
      <c r="R34" s="111"/>
      <c r="S34" s="111"/>
      <c r="T34" s="111"/>
      <c r="U34" s="111"/>
      <c r="V34" s="18"/>
      <c r="W34" s="18"/>
      <c r="X34" s="111"/>
      <c r="Y34" s="111"/>
      <c r="Z34" s="111"/>
      <c r="AA34" s="111"/>
      <c r="AB34" s="111"/>
      <c r="AC34" s="18"/>
      <c r="AD34" s="18"/>
      <c r="AE34" s="111"/>
      <c r="AF34" s="111"/>
      <c r="AG34" s="111"/>
      <c r="AH34" s="111"/>
      <c r="AI34" s="111"/>
      <c r="AJ34" s="18"/>
      <c r="AK34" s="18"/>
      <c r="AL34" s="111"/>
      <c r="AM34" s="111"/>
      <c r="AN34" s="111"/>
      <c r="AO34" s="148"/>
      <c r="AQ34" s="84"/>
      <c r="AR34" s="84"/>
      <c r="AS34" s="84"/>
      <c r="AT34" s="84"/>
      <c r="AU34" s="21"/>
      <c r="AV34" s="85"/>
      <c r="AW34" s="86"/>
    </row>
    <row r="35" spans="1:49" ht="15.75" x14ac:dyDescent="0.25">
      <c r="A35" s="32"/>
      <c r="B35" s="13"/>
      <c r="C35" s="13"/>
      <c r="D35" s="13"/>
      <c r="E35" s="16"/>
      <c r="F35" s="69"/>
      <c r="G35" s="83" t="s">
        <v>90</v>
      </c>
      <c r="H35" s="82">
        <v>2021</v>
      </c>
      <c r="I35" s="17"/>
      <c r="J35" s="83" t="s">
        <v>90</v>
      </c>
      <c r="K35" s="82">
        <v>2021</v>
      </c>
      <c r="L35" s="163"/>
      <c r="M35" s="111"/>
      <c r="N35" s="111"/>
      <c r="O35" s="18"/>
      <c r="P35" s="18"/>
      <c r="Q35" s="111"/>
      <c r="R35" s="111"/>
      <c r="S35" s="111"/>
      <c r="T35" s="111"/>
      <c r="U35" s="111"/>
      <c r="V35" s="18"/>
      <c r="W35" s="18"/>
      <c r="X35" s="111"/>
      <c r="Y35" s="111"/>
      <c r="Z35" s="111"/>
      <c r="AA35" s="111"/>
      <c r="AB35" s="111"/>
      <c r="AC35" s="18"/>
      <c r="AD35" s="18"/>
      <c r="AE35" s="111"/>
      <c r="AF35" s="111"/>
      <c r="AG35" s="111"/>
      <c r="AH35" s="111"/>
      <c r="AI35" s="111"/>
      <c r="AJ35" s="18"/>
      <c r="AK35" s="18"/>
      <c r="AL35" s="111"/>
      <c r="AM35" s="111"/>
      <c r="AN35" s="111"/>
      <c r="AO35" s="148"/>
      <c r="AQ35" s="84"/>
      <c r="AR35" s="84"/>
      <c r="AS35" s="84"/>
      <c r="AT35" s="84"/>
      <c r="AU35" s="21"/>
      <c r="AV35" s="85"/>
      <c r="AW35" s="86"/>
    </row>
    <row r="36" spans="1:49" ht="15.75" x14ac:dyDescent="0.25">
      <c r="A36" s="32"/>
      <c r="B36" s="13"/>
      <c r="C36" s="13"/>
      <c r="D36" s="13"/>
      <c r="E36" s="16"/>
      <c r="F36" s="69"/>
      <c r="G36" s="83" t="s">
        <v>90</v>
      </c>
      <c r="H36" s="82">
        <v>2021</v>
      </c>
      <c r="I36" s="17"/>
      <c r="J36" s="83" t="s">
        <v>90</v>
      </c>
      <c r="K36" s="82">
        <v>2021</v>
      </c>
      <c r="L36" s="163"/>
      <c r="M36" s="111"/>
      <c r="N36" s="111"/>
      <c r="O36" s="18"/>
      <c r="P36" s="18"/>
      <c r="Q36" s="111"/>
      <c r="R36" s="111"/>
      <c r="S36" s="111"/>
      <c r="T36" s="111"/>
      <c r="U36" s="111"/>
      <c r="V36" s="18"/>
      <c r="W36" s="18"/>
      <c r="X36" s="111"/>
      <c r="Y36" s="111"/>
      <c r="Z36" s="111"/>
      <c r="AA36" s="111"/>
      <c r="AB36" s="111"/>
      <c r="AC36" s="18"/>
      <c r="AD36" s="18"/>
      <c r="AE36" s="111"/>
      <c r="AF36" s="111"/>
      <c r="AG36" s="111"/>
      <c r="AH36" s="111"/>
      <c r="AI36" s="111"/>
      <c r="AJ36" s="18"/>
      <c r="AK36" s="18"/>
      <c r="AL36" s="111"/>
      <c r="AM36" s="111"/>
      <c r="AN36" s="111"/>
      <c r="AO36" s="148"/>
      <c r="AQ36" s="84"/>
      <c r="AR36" s="84"/>
      <c r="AS36" s="84"/>
      <c r="AT36" s="84"/>
      <c r="AU36" s="21"/>
      <c r="AV36" s="85"/>
      <c r="AW36" s="86"/>
    </row>
    <row r="37" spans="1:49" ht="15.75" x14ac:dyDescent="0.25">
      <c r="A37" s="32"/>
      <c r="B37" s="13"/>
      <c r="C37" s="13"/>
      <c r="D37" s="13"/>
      <c r="E37" s="16"/>
      <c r="F37" s="69"/>
      <c r="G37" s="83" t="s">
        <v>90</v>
      </c>
      <c r="H37" s="82">
        <v>2021</v>
      </c>
      <c r="I37" s="17"/>
      <c r="J37" s="83" t="s">
        <v>90</v>
      </c>
      <c r="K37" s="82">
        <v>2021</v>
      </c>
      <c r="L37" s="163"/>
      <c r="M37" s="111"/>
      <c r="N37" s="111"/>
      <c r="O37" s="18"/>
      <c r="P37" s="18"/>
      <c r="Q37" s="111"/>
      <c r="R37" s="111"/>
      <c r="S37" s="111"/>
      <c r="T37" s="111"/>
      <c r="U37" s="111"/>
      <c r="V37" s="18"/>
      <c r="W37" s="18"/>
      <c r="X37" s="111"/>
      <c r="Y37" s="111"/>
      <c r="Z37" s="111"/>
      <c r="AA37" s="111"/>
      <c r="AB37" s="111"/>
      <c r="AC37" s="18"/>
      <c r="AD37" s="18"/>
      <c r="AE37" s="111"/>
      <c r="AF37" s="111"/>
      <c r="AG37" s="111"/>
      <c r="AH37" s="111"/>
      <c r="AI37" s="111"/>
      <c r="AJ37" s="18"/>
      <c r="AK37" s="18"/>
      <c r="AL37" s="111"/>
      <c r="AM37" s="111"/>
      <c r="AN37" s="111"/>
      <c r="AO37" s="148"/>
      <c r="AQ37" s="84"/>
      <c r="AR37" s="84"/>
      <c r="AS37" s="84"/>
      <c r="AT37" s="84"/>
      <c r="AU37" s="21"/>
      <c r="AV37" s="85"/>
      <c r="AW37" s="86"/>
    </row>
    <row r="38" spans="1:49" ht="15.75" x14ac:dyDescent="0.25">
      <c r="A38" s="32"/>
      <c r="B38" s="13"/>
      <c r="C38" s="13"/>
      <c r="D38" s="13"/>
      <c r="E38" s="16"/>
      <c r="F38" s="69"/>
      <c r="G38" s="83" t="s">
        <v>90</v>
      </c>
      <c r="H38" s="82">
        <v>2021</v>
      </c>
      <c r="I38" s="17"/>
      <c r="J38" s="83" t="s">
        <v>90</v>
      </c>
      <c r="K38" s="82">
        <v>2021</v>
      </c>
      <c r="L38" s="163"/>
      <c r="M38" s="111"/>
      <c r="N38" s="111"/>
      <c r="O38" s="18"/>
      <c r="P38" s="18"/>
      <c r="Q38" s="111"/>
      <c r="R38" s="111"/>
      <c r="S38" s="111"/>
      <c r="T38" s="111"/>
      <c r="U38" s="111"/>
      <c r="V38" s="18"/>
      <c r="W38" s="18"/>
      <c r="X38" s="111"/>
      <c r="Y38" s="111"/>
      <c r="Z38" s="111"/>
      <c r="AA38" s="111"/>
      <c r="AB38" s="111"/>
      <c r="AC38" s="18"/>
      <c r="AD38" s="18"/>
      <c r="AE38" s="111"/>
      <c r="AF38" s="111"/>
      <c r="AG38" s="111"/>
      <c r="AH38" s="111"/>
      <c r="AI38" s="111"/>
      <c r="AJ38" s="18"/>
      <c r="AK38" s="18"/>
      <c r="AL38" s="111"/>
      <c r="AM38" s="111"/>
      <c r="AN38" s="111"/>
      <c r="AO38" s="148"/>
      <c r="AQ38" s="84"/>
      <c r="AR38" s="84"/>
      <c r="AS38" s="84"/>
      <c r="AT38" s="84"/>
      <c r="AU38" s="21"/>
      <c r="AV38" s="85"/>
      <c r="AW38" s="86"/>
    </row>
    <row r="39" spans="1:49" ht="15.75" x14ac:dyDescent="0.25">
      <c r="A39" s="32"/>
      <c r="B39" s="13"/>
      <c r="C39" s="13"/>
      <c r="D39" s="13"/>
      <c r="E39" s="16"/>
      <c r="F39" s="69"/>
      <c r="G39" s="83" t="s">
        <v>90</v>
      </c>
      <c r="H39" s="82">
        <v>2021</v>
      </c>
      <c r="I39" s="17"/>
      <c r="J39" s="83" t="s">
        <v>90</v>
      </c>
      <c r="K39" s="82">
        <v>2021</v>
      </c>
      <c r="L39" s="163"/>
      <c r="M39" s="111"/>
      <c r="N39" s="111"/>
      <c r="O39" s="18"/>
      <c r="P39" s="18"/>
      <c r="Q39" s="111"/>
      <c r="R39" s="111"/>
      <c r="S39" s="111"/>
      <c r="T39" s="111"/>
      <c r="U39" s="111"/>
      <c r="V39" s="18"/>
      <c r="W39" s="18"/>
      <c r="X39" s="111"/>
      <c r="Y39" s="111"/>
      <c r="Z39" s="111"/>
      <c r="AA39" s="111"/>
      <c r="AB39" s="111"/>
      <c r="AC39" s="18"/>
      <c r="AD39" s="18"/>
      <c r="AE39" s="111"/>
      <c r="AF39" s="111"/>
      <c r="AG39" s="111"/>
      <c r="AH39" s="111"/>
      <c r="AI39" s="111"/>
      <c r="AJ39" s="18"/>
      <c r="AK39" s="18"/>
      <c r="AL39" s="111"/>
      <c r="AM39" s="111"/>
      <c r="AN39" s="111"/>
      <c r="AO39" s="148"/>
      <c r="AQ39" s="84">
        <f>IF(C39&lt;&gt;"Estudiante",IF(NOT(ISBLANK(I39)),VLOOKUP(I39,Datosbasicos!$AC$2:$AE$32,3,FALSE),0),0)</f>
        <v>0</v>
      </c>
      <c r="AR39" s="84">
        <f>IF(C39&lt;&gt;"Estudiante",IF(NOT(ISBLANK(I39)),VLOOKUP(I39,Datosbasicos!$AC$2:$AE$32,3,FALSE),0),0)</f>
        <v>0</v>
      </c>
      <c r="AS39" s="84">
        <f t="shared" si="5"/>
        <v>0</v>
      </c>
      <c r="AT39" s="84">
        <f t="shared" si="6"/>
        <v>0</v>
      </c>
      <c r="AU39" s="21">
        <f t="shared" si="7"/>
        <v>0</v>
      </c>
      <c r="AV39" s="85">
        <f t="shared" si="8"/>
        <v>0</v>
      </c>
      <c r="AW39" s="86">
        <f t="shared" si="9"/>
        <v>0</v>
      </c>
    </row>
    <row r="40" spans="1:49" ht="16.5" thickBot="1" x14ac:dyDescent="0.3">
      <c r="A40" s="32"/>
      <c r="B40" s="13"/>
      <c r="C40" s="13"/>
      <c r="D40" s="13"/>
      <c r="E40" s="16"/>
      <c r="F40" s="69"/>
      <c r="G40" s="83" t="s">
        <v>90</v>
      </c>
      <c r="H40" s="82">
        <v>2021</v>
      </c>
      <c r="I40" s="17"/>
      <c r="J40" s="83" t="s">
        <v>90</v>
      </c>
      <c r="K40" s="82">
        <v>2021</v>
      </c>
      <c r="L40" s="163"/>
      <c r="M40" s="111"/>
      <c r="N40" s="111"/>
      <c r="O40" s="18"/>
      <c r="P40" s="18"/>
      <c r="Q40" s="111"/>
      <c r="R40" s="111"/>
      <c r="S40" s="111"/>
      <c r="T40" s="111"/>
      <c r="U40" s="111"/>
      <c r="V40" s="18"/>
      <c r="W40" s="18"/>
      <c r="X40" s="111"/>
      <c r="Y40" s="111"/>
      <c r="Z40" s="111"/>
      <c r="AA40" s="111"/>
      <c r="AB40" s="111"/>
      <c r="AC40" s="18"/>
      <c r="AD40" s="18"/>
      <c r="AE40" s="111"/>
      <c r="AF40" s="111"/>
      <c r="AG40" s="111"/>
      <c r="AH40" s="111"/>
      <c r="AI40" s="111"/>
      <c r="AJ40" s="18"/>
      <c r="AK40" s="18"/>
      <c r="AL40" s="111"/>
      <c r="AM40" s="111"/>
      <c r="AN40" s="111"/>
      <c r="AO40" s="148"/>
      <c r="AQ40" s="84">
        <f>IF(C40&lt;&gt;"Estudiante",IF(NOT(ISBLANK(I40)),VLOOKUP(I40,Datosbasicos!$AC$2:$AE$32,3,FALSE),0),0)</f>
        <v>0</v>
      </c>
      <c r="AR40" s="84">
        <f>IF(C40&lt;&gt;"Estudiante",IF(NOT(ISBLANK(I40)),VLOOKUP(I40,Datosbasicos!$AC$2:$AE$32,3,FALSE),0),0)</f>
        <v>0</v>
      </c>
      <c r="AS40" s="84">
        <f t="shared" si="5"/>
        <v>0</v>
      </c>
      <c r="AT40" s="84">
        <f t="shared" si="6"/>
        <v>0</v>
      </c>
      <c r="AU40" s="21">
        <f t="shared" si="7"/>
        <v>0</v>
      </c>
      <c r="AV40" s="85">
        <f t="shared" si="8"/>
        <v>0</v>
      </c>
      <c r="AW40" s="86">
        <f t="shared" si="9"/>
        <v>0</v>
      </c>
    </row>
    <row r="41" spans="1:49" ht="18" customHeight="1" thickTop="1" thickBot="1" x14ac:dyDescent="0.3">
      <c r="A41" s="181" t="s">
        <v>114</v>
      </c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87"/>
      <c r="AO41" s="87"/>
      <c r="AQ41" s="88">
        <f t="shared" ref="AQ41:AW41" si="10">SUM(AQ8:AQ40)</f>
        <v>0</v>
      </c>
      <c r="AR41" s="89">
        <f t="shared" si="10"/>
        <v>0</v>
      </c>
      <c r="AS41" s="89">
        <f t="shared" si="10"/>
        <v>0</v>
      </c>
      <c r="AT41" s="89">
        <f t="shared" si="10"/>
        <v>0</v>
      </c>
      <c r="AU41" s="89">
        <f t="shared" si="10"/>
        <v>0</v>
      </c>
      <c r="AV41" s="90">
        <f t="shared" si="10"/>
        <v>0</v>
      </c>
      <c r="AW41" s="91">
        <f t="shared" si="10"/>
        <v>0</v>
      </c>
    </row>
    <row r="42" spans="1:49" ht="14.25" customHeight="1" thickTop="1" x14ac:dyDescent="0.25">
      <c r="A42" s="182"/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87"/>
      <c r="AO42" s="87"/>
      <c r="AQ42" s="92"/>
    </row>
    <row r="43" spans="1:49" ht="15.75" customHeight="1" x14ac:dyDescent="0.25">
      <c r="A43" s="182"/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93"/>
      <c r="AO43" s="93"/>
      <c r="AP43" s="92"/>
      <c r="AQ43" s="92"/>
    </row>
    <row r="44" spans="1:49" ht="15.75" customHeight="1" x14ac:dyDescent="0.25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93"/>
      <c r="AO44" s="93"/>
      <c r="AP44" s="92"/>
      <c r="AQ44" s="92"/>
    </row>
    <row r="45" spans="1:49" x14ac:dyDescent="0.25">
      <c r="A45" s="94" t="s">
        <v>101</v>
      </c>
      <c r="B45" s="95"/>
      <c r="C45" s="95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3"/>
      <c r="AO45" s="93"/>
      <c r="AP45" s="92"/>
    </row>
    <row r="47" spans="1:49" x14ac:dyDescent="0.25"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U47" s="76"/>
    </row>
    <row r="48" spans="1:49" x14ac:dyDescent="0.25"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U48" s="76"/>
    </row>
    <row r="49" spans="1:22" x14ac:dyDescent="0.25">
      <c r="A49" s="74" t="s">
        <v>102</v>
      </c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U49" s="76"/>
    </row>
    <row r="50" spans="1:22" x14ac:dyDescent="0.25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</row>
    <row r="51" spans="1:22" x14ac:dyDescent="0.25">
      <c r="A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</row>
    <row r="52" spans="1:22" x14ac:dyDescent="0.25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</row>
    <row r="53" spans="1:22" x14ac:dyDescent="0.25"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</row>
    <row r="54" spans="1:22" x14ac:dyDescent="0.25"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</row>
  </sheetData>
  <sheetProtection sheet="1" objects="1" scenarios="1"/>
  <mergeCells count="24">
    <mergeCell ref="L1:AM1"/>
    <mergeCell ref="B6:B7"/>
    <mergeCell ref="C6:C7"/>
    <mergeCell ref="D6:D7"/>
    <mergeCell ref="E6:E7"/>
    <mergeCell ref="F6:K6"/>
    <mergeCell ref="L5:AO5"/>
    <mergeCell ref="A41:AM43"/>
    <mergeCell ref="AW6:AW7"/>
    <mergeCell ref="F7:H7"/>
    <mergeCell ref="I7:K7"/>
    <mergeCell ref="AQ6:AQ7"/>
    <mergeCell ref="AR6:AR7"/>
    <mergeCell ref="AS6:AS7"/>
    <mergeCell ref="AT6:AT7"/>
    <mergeCell ref="AU6:AU7"/>
    <mergeCell ref="AV6:AV7"/>
    <mergeCell ref="A2:A4"/>
    <mergeCell ref="B2:Z2"/>
    <mergeCell ref="AA2:AP2"/>
    <mergeCell ref="B3:Z3"/>
    <mergeCell ref="AA3:AP3"/>
    <mergeCell ref="B4:Z4"/>
    <mergeCell ref="AA4:AP4"/>
  </mergeCells>
  <dataValidations count="3">
    <dataValidation type="list" allowBlank="1" showInputMessage="1" showErrorMessage="1" sqref="B8:B40">
      <formula1>programas</formula1>
    </dataValidation>
    <dataValidation type="list" allowBlank="1" showInputMessage="1" showErrorMessage="1" sqref="C8:C40">
      <formula1>acti</formula1>
    </dataValidation>
    <dataValidation type="list" allowBlank="1" showInputMessage="1" showErrorMessage="1" sqref="A8:A40">
      <formula1>hospi</formula1>
    </dataValidation>
  </dataValidations>
  <pageMargins left="0.7" right="0.7" top="0.75" bottom="0.75" header="0.3" footer="0.3"/>
  <pageSetup scale="61" orientation="landscape" r:id="rId1"/>
  <colBreaks count="1" manualBreakCount="1">
    <brk id="41" max="1048575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Datosbasicos!$A$2:$A$3</xm:f>
          </x14:formula1>
          <xm:sqref>A8:A40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11</vt:i4>
      </vt:variant>
    </vt:vector>
  </HeadingPairs>
  <TitlesOfParts>
    <vt:vector size="24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  <vt:lpstr>Datosbasicos</vt:lpstr>
      <vt:lpstr>acti</vt:lpstr>
      <vt:lpstr>actividad</vt:lpstr>
      <vt:lpstr>AGOSTO!Área_de_impresión</vt:lpstr>
      <vt:lpstr>DICIEMBRE!Área_de_impresión</vt:lpstr>
      <vt:lpstr>FEBRERO!Área_de_impresión</vt:lpstr>
      <vt:lpstr>NOVIEMBRE!Área_de_impresión</vt:lpstr>
      <vt:lpstr>SEPTIEMBRE!Área_de_impresión</vt:lpstr>
      <vt:lpstr>elyear</vt:lpstr>
      <vt:lpstr>hospi</vt:lpstr>
      <vt:lpstr>hospitales</vt:lpstr>
      <vt:lpstr>programas</vt:lpstr>
    </vt:vector>
  </TitlesOfParts>
  <Company>FUCS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bsfigueroa</dc:creator>
  <cp:lastModifiedBy>Sandra Milena Gomez</cp:lastModifiedBy>
  <cp:lastPrinted>2019-01-17T19:41:54Z</cp:lastPrinted>
  <dcterms:created xsi:type="dcterms:W3CDTF">2010-05-26T13:31:18Z</dcterms:created>
  <dcterms:modified xsi:type="dcterms:W3CDTF">2021-07-13T07:34:13Z</dcterms:modified>
</cp:coreProperties>
</file>