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05" windowWidth="14805" windowHeight="8010" activeTab="4"/>
  </bookViews>
  <sheets>
    <sheet name="OIData" sheetId="1" r:id="rId1"/>
    <sheet name="Dashboard" sheetId="2" r:id="rId2"/>
    <sheet name="MPData" sheetId="3" r:id="rId3"/>
    <sheet name="Data" sheetId="5" r:id="rId4"/>
    <sheet name="Trades" sheetId="8" r:id="rId5"/>
    <sheet name="Master" sheetId="9" r:id="rId6"/>
    <sheet name="Junk" sheetId="10" r:id="rId7"/>
  </sheets>
  <definedNames>
    <definedName name="_xlnm._FilterDatabase" localSheetId="2" hidden="1">MPData!$B$1:$B$1</definedName>
    <definedName name="_xlnm._FilterDatabase" localSheetId="0" hidden="1">OIData!$R$1:$R$101</definedName>
  </definedNames>
  <calcPr calcId="144525"/>
</workbook>
</file>

<file path=xl/calcChain.xml><?xml version="1.0" encoding="utf-8"?>
<calcChain xmlns="http://schemas.openxmlformats.org/spreadsheetml/2006/main">
  <c r="P110" i="1" l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R121" i="1" l="1"/>
  <c r="R120" i="1"/>
  <c r="R124" i="1"/>
  <c r="R116" i="1"/>
  <c r="R112" i="1"/>
  <c r="R113" i="1"/>
  <c r="R122" i="1"/>
  <c r="R114" i="1"/>
  <c r="R125" i="1"/>
  <c r="R118" i="1"/>
  <c r="R111" i="1"/>
  <c r="R123" i="1"/>
  <c r="R126" i="1"/>
  <c r="R119" i="1"/>
  <c r="R117" i="1"/>
  <c r="R110" i="1"/>
  <c r="R115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R103" i="1" l="1"/>
  <c r="R104" i="1"/>
  <c r="R102" i="1"/>
  <c r="R109" i="1"/>
  <c r="R108" i="1"/>
  <c r="R107" i="1"/>
  <c r="R105" i="1"/>
  <c r="R106" i="1"/>
  <c r="S3" i="8" l="1"/>
  <c r="L3" i="8"/>
  <c r="X3" i="8"/>
  <c r="H3" i="8"/>
  <c r="H10" i="2" l="1"/>
  <c r="G7" i="2"/>
  <c r="H8" i="2"/>
  <c r="H9" i="2" s="1"/>
  <c r="G8" i="2"/>
  <c r="G9" i="2" s="1"/>
  <c r="J7" i="2"/>
  <c r="I7" i="2"/>
  <c r="H7" i="2"/>
  <c r="K7" i="2" l="1"/>
  <c r="P101" i="1" l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2" i="1"/>
  <c r="R101" i="1" l="1"/>
  <c r="P2" i="1"/>
  <c r="R2" i="1" s="1"/>
  <c r="P3" i="1"/>
  <c r="R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R11" i="1" l="1"/>
  <c r="R4" i="1"/>
  <c r="R99" i="1"/>
  <c r="R97" i="1"/>
  <c r="R67" i="1"/>
  <c r="R65" i="1"/>
  <c r="R59" i="1"/>
  <c r="R57" i="1"/>
  <c r="R35" i="1"/>
  <c r="R33" i="1"/>
  <c r="R27" i="1"/>
  <c r="R25" i="1"/>
  <c r="R9" i="1"/>
  <c r="R100" i="1"/>
  <c r="R68" i="1"/>
  <c r="R66" i="1"/>
  <c r="R60" i="1"/>
  <c r="R58" i="1"/>
  <c r="R34" i="1"/>
  <c r="R28" i="1"/>
  <c r="R26" i="1"/>
  <c r="R8" i="1"/>
  <c r="R96" i="1"/>
  <c r="R92" i="1"/>
  <c r="R90" i="1"/>
  <c r="R72" i="1"/>
  <c r="R56" i="1"/>
  <c r="R88" i="1"/>
  <c r="R48" i="1"/>
  <c r="R40" i="1"/>
  <c r="R24" i="1"/>
  <c r="R16" i="1"/>
  <c r="R36" i="1"/>
  <c r="R84" i="1"/>
  <c r="R80" i="1"/>
  <c r="R76" i="1"/>
  <c r="R74" i="1"/>
  <c r="R51" i="1"/>
  <c r="R49" i="1"/>
  <c r="R43" i="1"/>
  <c r="R41" i="1"/>
  <c r="R32" i="1"/>
  <c r="R20" i="1"/>
  <c r="R18" i="1"/>
  <c r="R12" i="1"/>
  <c r="R10" i="1"/>
  <c r="R5" i="1"/>
  <c r="R83" i="1"/>
  <c r="R81" i="1"/>
  <c r="R75" i="1"/>
  <c r="R73" i="1"/>
  <c r="R64" i="1"/>
  <c r="R52" i="1"/>
  <c r="R50" i="1"/>
  <c r="R44" i="1"/>
  <c r="R42" i="1"/>
  <c r="R19" i="1"/>
  <c r="R17" i="1"/>
  <c r="R95" i="1"/>
  <c r="R93" i="1"/>
  <c r="R86" i="1"/>
  <c r="R79" i="1"/>
  <c r="R77" i="1"/>
  <c r="R70" i="1"/>
  <c r="R63" i="1"/>
  <c r="R61" i="1"/>
  <c r="R54" i="1"/>
  <c r="R47" i="1"/>
  <c r="R45" i="1"/>
  <c r="R38" i="1"/>
  <c r="R31" i="1"/>
  <c r="R29" i="1"/>
  <c r="R22" i="1"/>
  <c r="R15" i="1"/>
  <c r="R13" i="1"/>
  <c r="R6" i="1"/>
  <c r="R98" i="1"/>
  <c r="R91" i="1"/>
  <c r="R89" i="1"/>
  <c r="R82" i="1"/>
  <c r="R94" i="1"/>
  <c r="R87" i="1"/>
  <c r="R85" i="1"/>
  <c r="R78" i="1"/>
  <c r="R71" i="1"/>
  <c r="R69" i="1"/>
  <c r="R62" i="1"/>
  <c r="R55" i="1"/>
  <c r="R53" i="1"/>
  <c r="R46" i="1"/>
  <c r="R39" i="1"/>
  <c r="R37" i="1"/>
  <c r="R30" i="1"/>
  <c r="R23" i="1"/>
  <c r="R21" i="1"/>
  <c r="R14" i="1"/>
  <c r="R7" i="1"/>
  <c r="C6" i="2" l="1"/>
  <c r="C7" i="2" s="1"/>
  <c r="C8" i="2" s="1"/>
  <c r="D8" i="2"/>
</calcChain>
</file>

<file path=xl/sharedStrings.xml><?xml version="1.0" encoding="utf-8"?>
<sst xmlns="http://schemas.openxmlformats.org/spreadsheetml/2006/main" count="346" uniqueCount="142">
  <si>
    <t>strikePrice</t>
  </si>
  <si>
    <t>openInterest</t>
  </si>
  <si>
    <t>changeinOpenInterest</t>
  </si>
  <si>
    <t>pchangeinOpenInterest</t>
  </si>
  <si>
    <t>impliedVolatility</t>
  </si>
  <si>
    <t>lastPrice</t>
  </si>
  <si>
    <t>change</t>
  </si>
  <si>
    <t>pChange</t>
  </si>
  <si>
    <t>callValue</t>
  </si>
  <si>
    <t>putValue</t>
  </si>
  <si>
    <t>Total</t>
  </si>
  <si>
    <t>Time</t>
  </si>
  <si>
    <t>MaxPain</t>
  </si>
  <si>
    <t>PCR</t>
  </si>
  <si>
    <t>Underlying</t>
  </si>
  <si>
    <t>Minimum Value</t>
  </si>
  <si>
    <t>CE</t>
  </si>
  <si>
    <t>PE</t>
  </si>
  <si>
    <t>SELL</t>
  </si>
  <si>
    <t>BUY</t>
  </si>
  <si>
    <t>Buy Price</t>
  </si>
  <si>
    <t>Current Price</t>
  </si>
  <si>
    <t>3 Time Premium</t>
  </si>
  <si>
    <t>Date</t>
  </si>
  <si>
    <t>SellPutPrice</t>
  </si>
  <si>
    <t>SellCallPrice</t>
  </si>
  <si>
    <t>BuyPutPrice</t>
  </si>
  <si>
    <t>BuyCallPrice</t>
  </si>
  <si>
    <t>Profit</t>
  </si>
  <si>
    <t>MaxPain Current</t>
  </si>
  <si>
    <t>MaxPain Trade</t>
  </si>
  <si>
    <t>Invesment</t>
  </si>
  <si>
    <t>Max Pain Calculation</t>
  </si>
  <si>
    <t>Match Index</t>
  </si>
  <si>
    <t>5% Before Alert</t>
  </si>
  <si>
    <t>Call Decay</t>
  </si>
  <si>
    <t>Put Decay</t>
  </si>
  <si>
    <t>20-Feb-2020</t>
  </si>
  <si>
    <t>12-Mar-2020</t>
  </si>
  <si>
    <t>Trade Name</t>
  </si>
  <si>
    <t>Trade Date</t>
  </si>
  <si>
    <t>Hedge Date</t>
  </si>
  <si>
    <t>Expiry Date</t>
  </si>
  <si>
    <t>Org Max Pain</t>
  </si>
  <si>
    <t>Crnt Max Pain</t>
  </si>
  <si>
    <t>Principal</t>
  </si>
  <si>
    <t>Loss Limit</t>
  </si>
  <si>
    <t>Invesment Loss %</t>
  </si>
  <si>
    <t>Alert %</t>
  </si>
  <si>
    <t>str</t>
  </si>
  <si>
    <t>PE SELL Strike</t>
  </si>
  <si>
    <t>PE SELL Org Price</t>
  </si>
  <si>
    <t>PE SELL Crnt Price</t>
  </si>
  <si>
    <t>PE SELL Alert</t>
  </si>
  <si>
    <t>PE BUY Strike</t>
  </si>
  <si>
    <t>PE BUY Org Price</t>
  </si>
  <si>
    <t>PE BUY Crnt Price</t>
  </si>
  <si>
    <t>CE BUY Strike</t>
  </si>
  <si>
    <t>CE BUY Org Price</t>
  </si>
  <si>
    <t>CE BUY Crnt Price</t>
  </si>
  <si>
    <t>CE SELL Strike</t>
  </si>
  <si>
    <t>CE SELL Org Price</t>
  </si>
  <si>
    <t>CE SELL Crnt Price</t>
  </si>
  <si>
    <t>CE SELL Alert</t>
  </si>
  <si>
    <t/>
  </si>
  <si>
    <t>14:16</t>
  </si>
  <si>
    <t>14:18</t>
  </si>
  <si>
    <t>14:20</t>
  </si>
  <si>
    <t>14:22</t>
  </si>
  <si>
    <t>One</t>
  </si>
  <si>
    <t>Two</t>
  </si>
  <si>
    <t>12:29</t>
  </si>
  <si>
    <t>12:34</t>
  </si>
  <si>
    <t>12:36</t>
  </si>
  <si>
    <t>12:38</t>
  </si>
  <si>
    <t>12:40</t>
  </si>
  <si>
    <t>12:42</t>
  </si>
  <si>
    <t>12:44</t>
  </si>
  <si>
    <t>13:14</t>
  </si>
  <si>
    <t>13:16</t>
  </si>
  <si>
    <t>13:18</t>
  </si>
  <si>
    <t>13:24</t>
  </si>
  <si>
    <t>13:36</t>
  </si>
  <si>
    <t>13:38</t>
  </si>
  <si>
    <t>13:40</t>
  </si>
  <si>
    <t>13:42</t>
  </si>
  <si>
    <t>13:44</t>
  </si>
  <si>
    <t>13:46</t>
  </si>
  <si>
    <t>13:58</t>
  </si>
  <si>
    <t>14:00</t>
  </si>
  <si>
    <t>14:24</t>
  </si>
  <si>
    <t>14:26</t>
  </si>
  <si>
    <t>14:28</t>
  </si>
  <si>
    <t>14:30</t>
  </si>
  <si>
    <t>14:32</t>
  </si>
  <si>
    <t>14:34</t>
  </si>
  <si>
    <t>14:36</t>
  </si>
  <si>
    <t>14:38</t>
  </si>
  <si>
    <t>14:40</t>
  </si>
  <si>
    <t>14:42</t>
  </si>
  <si>
    <t>14:43</t>
  </si>
  <si>
    <t>14:46</t>
  </si>
  <si>
    <t>14:48</t>
  </si>
  <si>
    <t>14:50</t>
  </si>
  <si>
    <t>14:52</t>
  </si>
  <si>
    <t>14:54</t>
  </si>
  <si>
    <t>14:56</t>
  </si>
  <si>
    <t>14:58</t>
  </si>
  <si>
    <t>15:00</t>
  </si>
  <si>
    <t>15:02</t>
  </si>
  <si>
    <t>15:04</t>
  </si>
  <si>
    <t>15:06</t>
  </si>
  <si>
    <t>15:08</t>
  </si>
  <si>
    <t>15:10</t>
  </si>
  <si>
    <t>15:12</t>
  </si>
  <si>
    <t>15:14</t>
  </si>
  <si>
    <t>15:16</t>
  </si>
  <si>
    <t>15:18</t>
  </si>
  <si>
    <t>15:20</t>
  </si>
  <si>
    <t>15:22</t>
  </si>
  <si>
    <t>15:24</t>
  </si>
  <si>
    <t>15:26</t>
  </si>
  <si>
    <t>15:28</t>
  </si>
  <si>
    <t>15:30</t>
  </si>
  <si>
    <t>15:32</t>
  </si>
  <si>
    <t>12:26</t>
  </si>
  <si>
    <t>12:30</t>
  </si>
  <si>
    <t>12:32</t>
  </si>
  <si>
    <t>12:54</t>
  </si>
  <si>
    <t>12:56</t>
  </si>
  <si>
    <t>12:58</t>
  </si>
  <si>
    <t>13:00</t>
  </si>
  <si>
    <t>13:12</t>
  </si>
  <si>
    <t>13:20</t>
  </si>
  <si>
    <t>13:22</t>
  </si>
  <si>
    <t>Status</t>
  </si>
  <si>
    <t>Open</t>
  </si>
  <si>
    <t>13:41</t>
  </si>
  <si>
    <t>14:14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</si>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</sst>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/>
    <xf numFmtId="164" fontId="0" fillId="0" borderId="0" xfId="0" applyNumberFormat="1"/>
    <xf numFmtId="1" fontId="0" fillId="0" borderId="1" xfId="0" applyNumberFormat="1" applyBorder="1"/>
    <xf numFmtId="0" fontId="3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4" fontId="0" fillId="0" borderId="1" xfId="0" applyNumberFormat="1" applyBorder="1"/>
    <xf numFmtId="15" fontId="0" fillId="0" borderId="1" xfId="0" applyNumberFormat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2" fillId="4" borderId="1" xfId="0" applyFont="1" applyFill="1" applyBorder="1"/>
    <xf numFmtId="164" fontId="0" fillId="0" borderId="1" xfId="0" applyNumberFormat="1" applyBorder="1"/>
    <xf numFmtId="9" fontId="0" fillId="0" borderId="1" xfId="0" applyNumberFormat="1" applyBorder="1"/>
    <xf numFmtId="4" fontId="0" fillId="0" borderId="1" xfId="0" applyNumberFormat="1" applyBorder="1"/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2" fontId="0" fillId="0" borderId="0" xfId="0" applyNumberFormat="1"/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0" fillId="0" borderId="0" xfId="0" applyNumberFormat="1"/>
    <xf numFmtId="49" fontId="0" fillId="0" borderId="5" xfId="0" applyNumberFormat="1" applyFill="1" applyBorder="1" applyAlignment="1">
      <alignment horizontal="center"/>
    </xf>
    <xf numFmtId="2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opLeftCell="A58" workbookViewId="0">
      <selection activeCell="G64" sqref="G64:R64"/>
    </sheetView>
  </sheetViews>
  <sheetFormatPr defaultColWidth="12.42578125" defaultRowHeight="15" x14ac:dyDescent="0.25"/>
  <cols>
    <col min="1" max="1" width="12.7109375" style="3" bestFit="1" customWidth="1"/>
    <col min="2" max="2" width="21.140625" style="3" customWidth="1"/>
    <col min="3" max="3" width="22.42578125" style="3" customWidth="1"/>
    <col min="4" max="4" width="16.140625" style="3" customWidth="1"/>
    <col min="5" max="5" width="8.5703125" style="3" customWidth="1"/>
    <col min="6" max="6" width="7.7109375" style="3" customWidth="1"/>
    <col min="7" max="7" width="12.7109375" style="3" customWidth="1"/>
    <col min="8" max="8" width="10.5703125" style="3" bestFit="1" customWidth="1"/>
    <col min="9" max="9" width="12.7109375" style="3" bestFit="1" customWidth="1"/>
    <col min="10" max="10" width="21.140625" style="3" customWidth="1"/>
    <col min="11" max="11" width="22.42578125" style="3" customWidth="1"/>
    <col min="12" max="12" width="16.140625" style="3" customWidth="1"/>
    <col min="13" max="13" width="8.5703125" style="3" customWidth="1"/>
    <col min="14" max="14" width="7.28515625" style="3" customWidth="1"/>
    <col min="15" max="15" width="12.7109375" style="3" customWidth="1"/>
    <col min="16" max="18" width="12.5703125" style="3" bestFit="1" customWidth="1"/>
    <col min="19" max="16384" width="12.42578125" style="3"/>
  </cols>
  <sheetData>
    <row r="1" spans="1:1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</row>
    <row r="2" spans="1:18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-100</v>
      </c>
      <c r="H2" s="3">
        <v>8100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-100</v>
      </c>
      <c r="P2" s="3">
        <f>IFERROR($H2*SUM(A$2:$A2)-SUMPRODUCT($H$2:H2,$A$2:A2),0)</f>
        <v>0</v>
      </c>
      <c r="Q2" s="3">
        <f>IFERROR(SUMPRODUCT($H2:H$100,$I2:I$100)-$H2*SUM($I2:I$100),0)</f>
        <v>6200</v>
      </c>
      <c r="R2" s="3">
        <f>Q2+P2</f>
        <v>6200</v>
      </c>
    </row>
    <row r="3" spans="1:18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-100</v>
      </c>
      <c r="H3" s="3">
        <v>8150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-100</v>
      </c>
      <c r="P3" s="3">
        <f>IFERROR($H3*SUM(A$2:$A3)-SUMPRODUCT($H$2:H3,$A$2:A3),0)</f>
        <v>0</v>
      </c>
      <c r="Q3" s="3">
        <f>IFERROR(SUMPRODUCT($H3:H$100,$I3:I$100)-$H3*SUM($I3:I$100),0)</f>
        <v>6100</v>
      </c>
      <c r="R3" s="3">
        <f t="shared" ref="R3:R66" si="0">Q3+P3</f>
        <v>6100</v>
      </c>
    </row>
    <row r="4" spans="1:18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-100</v>
      </c>
      <c r="H4" s="3">
        <v>8200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-100</v>
      </c>
      <c r="P4" s="3">
        <f>IFERROR($H4*SUM(A$2:$A4)-SUMPRODUCT($H$2:H4,$A$2:A4),0)</f>
        <v>0</v>
      </c>
      <c r="Q4" s="3">
        <f>IFERROR(SUMPRODUCT($H4:H$100,$I4:I$100)-$H4*SUM($I4:I$100),0)</f>
        <v>6000</v>
      </c>
      <c r="R4" s="3">
        <f t="shared" si="0"/>
        <v>6000</v>
      </c>
    </row>
    <row r="5" spans="1:18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-100</v>
      </c>
      <c r="H5" s="3">
        <v>8250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-100</v>
      </c>
      <c r="P5" s="3">
        <f>IFERROR($H5*SUM(A$2:$A5)-SUMPRODUCT($H$2:H5,$A$2:A5),0)</f>
        <v>0</v>
      </c>
      <c r="Q5" s="3">
        <f>IFERROR(SUMPRODUCT($H5:H$100,$I5:I$100)-$H5*SUM($I5:I$100),0)</f>
        <v>5900</v>
      </c>
      <c r="R5" s="3">
        <f t="shared" si="0"/>
        <v>5900</v>
      </c>
    </row>
    <row r="6" spans="1:18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-100</v>
      </c>
      <c r="H6" s="3">
        <v>8300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-100</v>
      </c>
      <c r="P6" s="3">
        <f>IFERROR($H6*SUM(A$2:$A6)-SUMPRODUCT($H$2:H6,$A$2:A6),0)</f>
        <v>0</v>
      </c>
      <c r="Q6" s="3">
        <f>IFERROR(SUMPRODUCT($H6:H$100,$I6:I$100)-$H6*SUM($I6:I$100),0)</f>
        <v>5800</v>
      </c>
      <c r="R6" s="3">
        <f t="shared" si="0"/>
        <v>5800</v>
      </c>
    </row>
    <row r="7" spans="1:18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-100</v>
      </c>
      <c r="H7" s="3">
        <v>8350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-100</v>
      </c>
      <c r="P7" s="3">
        <f>IFERROR($H7*SUM(A$2:$A7)-SUMPRODUCT($H$2:H7,$A$2:A7),0)</f>
        <v>0</v>
      </c>
      <c r="Q7" s="3">
        <f>IFERROR(SUMPRODUCT($H7:H$100,$I7:I$100)-$H7*SUM($I7:I$100),0)</f>
        <v>5700</v>
      </c>
      <c r="R7" s="3">
        <f t="shared" si="0"/>
        <v>5700</v>
      </c>
    </row>
    <row r="8" spans="1:18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-100</v>
      </c>
      <c r="H8" s="3">
        <v>8400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-100</v>
      </c>
      <c r="P8" s="3">
        <f>IFERROR($H8*SUM(A$2:$A8)-SUMPRODUCT($H$2:H8,$A$2:A8),0)</f>
        <v>0</v>
      </c>
      <c r="Q8" s="3">
        <f>IFERROR(SUMPRODUCT($H8:H$100,$I8:I$100)-$H8*SUM($I8:I$100),0)</f>
        <v>5600</v>
      </c>
      <c r="R8" s="3">
        <f t="shared" si="0"/>
        <v>5600</v>
      </c>
    </row>
    <row r="9" spans="1:18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-100</v>
      </c>
      <c r="H9" s="3">
        <v>8450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-100</v>
      </c>
      <c r="P9" s="3">
        <f>IFERROR($H9*SUM(A$2:$A9)-SUMPRODUCT($H$2:H9,$A$2:A9),0)</f>
        <v>0</v>
      </c>
      <c r="Q9" s="3">
        <f>IFERROR(SUMPRODUCT($H9:H$100,$I9:I$100)-$H9*SUM($I9:I$100),0)</f>
        <v>5500</v>
      </c>
      <c r="R9" s="3">
        <f t="shared" si="0"/>
        <v>5500</v>
      </c>
    </row>
    <row r="10" spans="1:18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-100</v>
      </c>
      <c r="H10" s="3">
        <v>8500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-100</v>
      </c>
      <c r="P10" s="3">
        <f>IFERROR($H10*SUM(A$2:$A10)-SUMPRODUCT($H$2:H10,$A$2:A10),0)</f>
        <v>0</v>
      </c>
      <c r="Q10" s="3">
        <f>IFERROR(SUMPRODUCT($H10:H$100,$I10:I$100)-$H10*SUM($I10:I$100),0)</f>
        <v>5400</v>
      </c>
      <c r="R10" s="3">
        <f t="shared" si="0"/>
        <v>5400</v>
      </c>
    </row>
    <row r="11" spans="1:18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-100</v>
      </c>
      <c r="H11" s="3">
        <v>8550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-100</v>
      </c>
      <c r="P11" s="3">
        <f>IFERROR($H11*SUM(A$2:$A11)-SUMPRODUCT($H$2:H11,$A$2:A11),0)</f>
        <v>0</v>
      </c>
      <c r="Q11" s="3">
        <f>IFERROR(SUMPRODUCT($H11:H$100,$I11:I$100)-$H11*SUM($I11:I$100),0)</f>
        <v>5300</v>
      </c>
      <c r="R11" s="3">
        <f t="shared" si="0"/>
        <v>5300</v>
      </c>
    </row>
    <row r="12" spans="1:18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-100</v>
      </c>
      <c r="H12" s="3">
        <v>8600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-100</v>
      </c>
      <c r="P12" s="3">
        <f>IFERROR($H12*SUM(A$2:$A12)-SUMPRODUCT($H$2:H12,$A$2:A12),0)</f>
        <v>0</v>
      </c>
      <c r="Q12" s="3">
        <f>IFERROR(SUMPRODUCT($H12:H$100,$I12:I$100)-$H12*SUM($I12:I$100),0)</f>
        <v>5200</v>
      </c>
      <c r="R12" s="3">
        <f t="shared" si="0"/>
        <v>5200</v>
      </c>
    </row>
    <row r="13" spans="1:18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-100</v>
      </c>
      <c r="H13" s="3">
        <v>8650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-100</v>
      </c>
      <c r="P13" s="3">
        <f>IFERROR($H13*SUM(A$2:$A13)-SUMPRODUCT($H$2:H13,$A$2:A13),0)</f>
        <v>0</v>
      </c>
      <c r="Q13" s="3">
        <f>IFERROR(SUMPRODUCT($H13:H$100,$I13:I$100)-$H13*SUM($I13:I$100),0)</f>
        <v>5100</v>
      </c>
      <c r="R13" s="3">
        <f t="shared" si="0"/>
        <v>5100</v>
      </c>
    </row>
    <row r="14" spans="1:18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-100</v>
      </c>
      <c r="H14" s="3">
        <v>8700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-100</v>
      </c>
      <c r="P14" s="3">
        <f>IFERROR($H14*SUM(A$2:$A14)-SUMPRODUCT($H$2:H14,$A$2:A14),0)</f>
        <v>0</v>
      </c>
      <c r="Q14" s="3">
        <f>IFERROR(SUMPRODUCT($H14:H$100,$I14:I$100)-$H14*SUM($I14:I$100),0)</f>
        <v>5000</v>
      </c>
      <c r="R14" s="3">
        <f t="shared" si="0"/>
        <v>5000</v>
      </c>
    </row>
    <row r="15" spans="1:18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-100</v>
      </c>
      <c r="H15" s="3">
        <v>8750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-100</v>
      </c>
      <c r="P15" s="3">
        <f>IFERROR($H15*SUM(A$2:$A15)-SUMPRODUCT($H$2:H15,$A$2:A15),0)</f>
        <v>0</v>
      </c>
      <c r="Q15" s="3">
        <f>IFERROR(SUMPRODUCT($H15:H$100,$I15:I$100)-$H15*SUM($I15:I$100),0)</f>
        <v>4900</v>
      </c>
      <c r="R15" s="3">
        <f t="shared" si="0"/>
        <v>4900</v>
      </c>
    </row>
    <row r="16" spans="1:18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-100</v>
      </c>
      <c r="H16" s="3">
        <v>8800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-100</v>
      </c>
      <c r="P16" s="3">
        <f>IFERROR($H16*SUM(A$2:$A16)-SUMPRODUCT($H$2:H16,$A$2:A16),0)</f>
        <v>0</v>
      </c>
      <c r="Q16" s="3">
        <f>IFERROR(SUMPRODUCT($H16:H$100,$I16:I$100)-$H16*SUM($I16:I$100),0)</f>
        <v>4800</v>
      </c>
      <c r="R16" s="3">
        <f t="shared" si="0"/>
        <v>4800</v>
      </c>
    </row>
    <row r="17" spans="1:18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-100</v>
      </c>
      <c r="H17" s="3">
        <v>8850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-100</v>
      </c>
      <c r="P17" s="3">
        <f>IFERROR($H17*SUM(A$2:$A17)-SUMPRODUCT($H$2:H17,$A$2:A17),0)</f>
        <v>0</v>
      </c>
      <c r="Q17" s="3">
        <f>IFERROR(SUMPRODUCT($H17:H$100,$I17:I$100)-$H17*SUM($I17:I$100),0)</f>
        <v>4700</v>
      </c>
      <c r="R17" s="3">
        <f t="shared" si="0"/>
        <v>4700</v>
      </c>
    </row>
    <row r="18" spans="1:18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-100</v>
      </c>
      <c r="H18" s="3">
        <v>8900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-100</v>
      </c>
      <c r="P18" s="3">
        <f>IFERROR($H18*SUM(A$2:$A18)-SUMPRODUCT($H$2:H18,$A$2:A18),0)</f>
        <v>0</v>
      </c>
      <c r="Q18" s="3">
        <f>IFERROR(SUMPRODUCT($H18:H$100,$I18:I$100)-$H18*SUM($I18:I$100),0)</f>
        <v>4600</v>
      </c>
      <c r="R18" s="3">
        <f t="shared" si="0"/>
        <v>4600</v>
      </c>
    </row>
    <row r="19" spans="1:18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-100</v>
      </c>
      <c r="H19" s="3">
        <v>8950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-100</v>
      </c>
      <c r="P19" s="3">
        <f>IFERROR($H19*SUM(A$2:$A19)-SUMPRODUCT($H$2:H19,$A$2:A19),0)</f>
        <v>0</v>
      </c>
      <c r="Q19" s="3">
        <f>IFERROR(SUMPRODUCT($H19:H$100,$I19:I$100)-$H19*SUM($I19:I$100),0)</f>
        <v>4500</v>
      </c>
      <c r="R19" s="3">
        <f t="shared" si="0"/>
        <v>4500</v>
      </c>
    </row>
    <row r="20" spans="1:18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-100</v>
      </c>
      <c r="H20" s="3">
        <v>9000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-100</v>
      </c>
      <c r="P20" s="3">
        <f>IFERROR($H20*SUM(A$2:$A20)-SUMPRODUCT($H$2:H20,$A$2:A20),0)</f>
        <v>0</v>
      </c>
      <c r="Q20" s="3">
        <f>IFERROR(SUMPRODUCT($H20:H$100,$I20:I$100)-$H20*SUM($I20:I$100),0)</f>
        <v>4400</v>
      </c>
      <c r="R20" s="3">
        <f t="shared" si="0"/>
        <v>4400</v>
      </c>
    </row>
    <row r="21" spans="1:18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-100</v>
      </c>
      <c r="H21" s="3">
        <v>9050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-100</v>
      </c>
      <c r="P21" s="3">
        <f>IFERROR($H21*SUM(A$2:$A21)-SUMPRODUCT($H$2:H21,$A$2:A21),0)</f>
        <v>0</v>
      </c>
      <c r="Q21" s="3">
        <f>IFERROR(SUMPRODUCT($H21:H$100,$I21:I$100)-$H21*SUM($I21:I$100),0)</f>
        <v>4300</v>
      </c>
      <c r="R21" s="3">
        <f t="shared" si="0"/>
        <v>4300</v>
      </c>
    </row>
    <row r="22" spans="1:18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-100</v>
      </c>
      <c r="H22" s="3">
        <v>9100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-100</v>
      </c>
      <c r="P22" s="3">
        <f>IFERROR($H22*SUM(A$2:$A22)-SUMPRODUCT($H$2:H22,$A$2:A22),0)</f>
        <v>0</v>
      </c>
      <c r="Q22" s="3">
        <f>IFERROR(SUMPRODUCT($H22:H$100,$I22:I$100)-$H22*SUM($I22:I$100),0)</f>
        <v>4200</v>
      </c>
      <c r="R22" s="3">
        <f t="shared" si="0"/>
        <v>4200</v>
      </c>
    </row>
    <row r="23" spans="1:18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-100</v>
      </c>
      <c r="H23" s="3">
        <v>9150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-100</v>
      </c>
      <c r="P23" s="3">
        <f>IFERROR($H23*SUM(A$2:$A23)-SUMPRODUCT($H$2:H23,$A$2:A23),0)</f>
        <v>0</v>
      </c>
      <c r="Q23" s="3">
        <f>IFERROR(SUMPRODUCT($H23:H$100,$I23:I$100)-$H23*SUM($I23:I$100),0)</f>
        <v>4100</v>
      </c>
      <c r="R23" s="3">
        <f t="shared" si="0"/>
        <v>4100</v>
      </c>
    </row>
    <row r="24" spans="1:18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-100</v>
      </c>
      <c r="H24" s="3">
        <v>9200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-100</v>
      </c>
      <c r="P24" s="3">
        <f>IFERROR($H24*SUM(A$2:$A24)-SUMPRODUCT($H$2:H24,$A$2:A24),0)</f>
        <v>0</v>
      </c>
      <c r="Q24" s="3">
        <f>IFERROR(SUMPRODUCT($H24:H$100,$I24:I$100)-$H24*SUM($I24:I$100),0)</f>
        <v>4000</v>
      </c>
      <c r="R24" s="3">
        <f t="shared" si="0"/>
        <v>4000</v>
      </c>
    </row>
    <row r="25" spans="1:18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-100</v>
      </c>
      <c r="H25" s="3">
        <v>9250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-100</v>
      </c>
      <c r="P25" s="3">
        <f>IFERROR($H25*SUM(A$2:$A25)-SUMPRODUCT($H$2:H25,$A$2:A25),0)</f>
        <v>0</v>
      </c>
      <c r="Q25" s="3">
        <f>IFERROR(SUMPRODUCT($H25:H$100,$I25:I$100)-$H25*SUM($I25:I$100),0)</f>
        <v>3900</v>
      </c>
      <c r="R25" s="3">
        <f t="shared" si="0"/>
        <v>3900</v>
      </c>
    </row>
    <row r="26" spans="1:18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-100</v>
      </c>
      <c r="H26" s="3">
        <v>9300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-100</v>
      </c>
      <c r="P26" s="3">
        <f>IFERROR($H26*SUM(A$2:$A26)-SUMPRODUCT($H$2:H26,$A$2:A26),0)</f>
        <v>0</v>
      </c>
      <c r="Q26" s="3">
        <f>IFERROR(SUMPRODUCT($H26:H$100,$I26:I$100)-$H26*SUM($I26:I$100),0)</f>
        <v>3800</v>
      </c>
      <c r="R26" s="3">
        <f t="shared" si="0"/>
        <v>3800</v>
      </c>
    </row>
    <row r="27" spans="1:18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-100</v>
      </c>
      <c r="H27" s="3">
        <v>9350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-100</v>
      </c>
      <c r="P27" s="3">
        <f>IFERROR($H27*SUM(A$2:$A27)-SUMPRODUCT($H$2:H27,$A$2:A27),0)</f>
        <v>0</v>
      </c>
      <c r="Q27" s="3">
        <f>IFERROR(SUMPRODUCT($H27:H$100,$I27:I$100)-$H27*SUM($I27:I$100),0)</f>
        <v>3700</v>
      </c>
      <c r="R27" s="3">
        <f t="shared" si="0"/>
        <v>3700</v>
      </c>
    </row>
    <row r="28" spans="1:18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-100</v>
      </c>
      <c r="H28" s="3">
        <v>9400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-100</v>
      </c>
      <c r="P28" s="3">
        <f>IFERROR($H28*SUM(A$2:$A28)-SUMPRODUCT($H$2:H28,$A$2:A28),0)</f>
        <v>0</v>
      </c>
      <c r="Q28" s="3">
        <f>IFERROR(SUMPRODUCT($H28:H$100,$I28:I$100)-$H28*SUM($I28:I$100),0)</f>
        <v>3600</v>
      </c>
      <c r="R28" s="3">
        <f t="shared" si="0"/>
        <v>3600</v>
      </c>
    </row>
    <row r="29" spans="1:18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-100</v>
      </c>
      <c r="H29" s="3">
        <v>9450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-100</v>
      </c>
      <c r="P29" s="3">
        <f>IFERROR($H29*SUM(A$2:$A29)-SUMPRODUCT($H$2:H29,$A$2:A29),0)</f>
        <v>0</v>
      </c>
      <c r="Q29" s="3">
        <f>IFERROR(SUMPRODUCT($H29:H$100,$I29:I$100)-$H29*SUM($I29:I$100),0)</f>
        <v>3500</v>
      </c>
      <c r="R29" s="3">
        <f t="shared" si="0"/>
        <v>3500</v>
      </c>
    </row>
    <row r="30" spans="1:18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-100</v>
      </c>
      <c r="H30" s="3">
        <v>9500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-100</v>
      </c>
      <c r="P30" s="3">
        <f>IFERROR($H30*SUM(A$2:$A30)-SUMPRODUCT($H$2:H30,$A$2:A30),0)</f>
        <v>0</v>
      </c>
      <c r="Q30" s="3">
        <f>IFERROR(SUMPRODUCT($H30:H$100,$I30:I$100)-$H30*SUM($I30:I$100),0)</f>
        <v>3400</v>
      </c>
      <c r="R30" s="3">
        <f t="shared" si="0"/>
        <v>3400</v>
      </c>
    </row>
    <row r="31" spans="1:18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-100</v>
      </c>
      <c r="H31" s="3">
        <v>9550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-100</v>
      </c>
      <c r="P31" s="3">
        <f>IFERROR($H31*SUM(A$2:$A31)-SUMPRODUCT($H$2:H31,$A$2:A31),0)</f>
        <v>0</v>
      </c>
      <c r="Q31" s="3">
        <f>IFERROR(SUMPRODUCT($H31:H$100,$I31:I$100)-$H31*SUM($I31:I$100),0)</f>
        <v>3300</v>
      </c>
      <c r="R31" s="3">
        <f t="shared" si="0"/>
        <v>3300</v>
      </c>
    </row>
    <row r="32" spans="1:18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-100</v>
      </c>
      <c r="H32" s="3">
        <v>9600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-100</v>
      </c>
      <c r="P32" s="3">
        <f>IFERROR($H32*SUM(A$2:$A32)-SUMPRODUCT($H$2:H32,$A$2:A32),0)</f>
        <v>0</v>
      </c>
      <c r="Q32" s="3">
        <f>IFERROR(SUMPRODUCT($H32:H$100,$I32:I$100)-$H32*SUM($I32:I$100),0)</f>
        <v>3200</v>
      </c>
      <c r="R32" s="3">
        <f t="shared" si="0"/>
        <v>3200</v>
      </c>
    </row>
    <row r="33" spans="1:18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-100</v>
      </c>
      <c r="H33" s="3">
        <v>9650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-100</v>
      </c>
      <c r="P33" s="3">
        <f>IFERROR($H33*SUM(A$2:$A33)-SUMPRODUCT($H$2:H33,$A$2:A33),0)</f>
        <v>0</v>
      </c>
      <c r="Q33" s="3">
        <f>IFERROR(SUMPRODUCT($H33:H$100,$I33:I$100)-$H33*SUM($I33:I$100),0)</f>
        <v>3100</v>
      </c>
      <c r="R33" s="3">
        <f t="shared" si="0"/>
        <v>3100</v>
      </c>
    </row>
    <row r="34" spans="1:18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-100</v>
      </c>
      <c r="H34" s="3">
        <v>9700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-100</v>
      </c>
      <c r="P34" s="3">
        <f>IFERROR($H34*SUM(A$2:$A34)-SUMPRODUCT($H$2:H34,$A$2:A34),0)</f>
        <v>0</v>
      </c>
      <c r="Q34" s="3">
        <f>IFERROR(SUMPRODUCT($H34:H$100,$I34:I$100)-$H34*SUM($I34:I$100),0)</f>
        <v>3000</v>
      </c>
      <c r="R34" s="3">
        <f t="shared" si="0"/>
        <v>3000</v>
      </c>
    </row>
    <row r="35" spans="1:18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-100</v>
      </c>
      <c r="H35" s="3">
        <v>9750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-100</v>
      </c>
      <c r="P35" s="3">
        <f>IFERROR($H35*SUM(A$2:$A35)-SUMPRODUCT($H$2:H35,$A$2:A35),0)</f>
        <v>0</v>
      </c>
      <c r="Q35" s="3">
        <f>IFERROR(SUMPRODUCT($H35:H$100,$I35:I$100)-$H35*SUM($I35:I$100),0)</f>
        <v>2900</v>
      </c>
      <c r="R35" s="3">
        <f t="shared" si="0"/>
        <v>2900</v>
      </c>
    </row>
    <row r="36" spans="1:18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-100</v>
      </c>
      <c r="H36" s="3">
        <v>9800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-100</v>
      </c>
      <c r="P36" s="3">
        <f>IFERROR($H36*SUM(A$2:$A36)-SUMPRODUCT($H$2:H36,$A$2:A36),0)</f>
        <v>0</v>
      </c>
      <c r="Q36" s="3">
        <f>IFERROR(SUMPRODUCT($H36:H$100,$I36:I$100)-$H36*SUM($I36:I$100),0)</f>
        <v>2800</v>
      </c>
      <c r="R36" s="3">
        <f t="shared" si="0"/>
        <v>2800</v>
      </c>
    </row>
    <row r="37" spans="1:18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-100</v>
      </c>
      <c r="H37" s="3">
        <v>9850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-100</v>
      </c>
      <c r="P37" s="3">
        <f>IFERROR($H37*SUM(A$2:$A37)-SUMPRODUCT($H$2:H37,$A$2:A37),0)</f>
        <v>0</v>
      </c>
      <c r="Q37" s="3">
        <f>IFERROR(SUMPRODUCT($H37:H$100,$I37:I$100)-$H37*SUM($I37:I$100),0)</f>
        <v>2700</v>
      </c>
      <c r="R37" s="3">
        <f t="shared" si="0"/>
        <v>2700</v>
      </c>
    </row>
    <row r="38" spans="1:18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-100</v>
      </c>
      <c r="H38" s="3">
        <v>9900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-100</v>
      </c>
      <c r="P38" s="3">
        <f>IFERROR($H38*SUM(A$2:$A38)-SUMPRODUCT($H$2:H38,$A$2:A38),0)</f>
        <v>0</v>
      </c>
      <c r="Q38" s="3">
        <f>IFERROR(SUMPRODUCT($H38:H$100,$I38:I$100)-$H38*SUM($I38:I$100),0)</f>
        <v>2600</v>
      </c>
      <c r="R38" s="3">
        <f t="shared" si="0"/>
        <v>2600</v>
      </c>
    </row>
    <row r="39" spans="1:18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-100</v>
      </c>
      <c r="H39" s="3">
        <v>9950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-100</v>
      </c>
      <c r="P39" s="3">
        <f>IFERROR($H39*SUM(A$2:$A39)-SUMPRODUCT($H$2:H39,$A$2:A39),0)</f>
        <v>0</v>
      </c>
      <c r="Q39" s="3">
        <f>IFERROR(SUMPRODUCT($H39:H$100,$I39:I$100)-$H39*SUM($I39:I$100),0)</f>
        <v>2500</v>
      </c>
      <c r="R39" s="3">
        <f t="shared" si="0"/>
        <v>2500</v>
      </c>
    </row>
    <row r="40" spans="1:18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-100</v>
      </c>
      <c r="H40" s="3">
        <v>10000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-100</v>
      </c>
      <c r="P40" s="3">
        <f>IFERROR($H40*SUM(A$2:$A40)-SUMPRODUCT($H$2:H40,$A$2:A40),0)</f>
        <v>0</v>
      </c>
      <c r="Q40" s="3">
        <f>IFERROR(SUMPRODUCT($H40:H$100,$I40:I$100)-$H40*SUM($I40:I$100),0)</f>
        <v>2400</v>
      </c>
      <c r="R40" s="3">
        <f t="shared" si="0"/>
        <v>2400</v>
      </c>
    </row>
    <row r="41" spans="1:18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-100</v>
      </c>
      <c r="H41" s="3">
        <v>10050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-100</v>
      </c>
      <c r="P41" s="3">
        <f>IFERROR($H41*SUM(A$2:$A41)-SUMPRODUCT($H$2:H41,$A$2:A41),0)</f>
        <v>0</v>
      </c>
      <c r="Q41" s="3">
        <f>IFERROR(SUMPRODUCT($H41:H$100,$I41:I$100)-$H41*SUM($I41:I$100),0)</f>
        <v>2300</v>
      </c>
      <c r="R41" s="3">
        <f t="shared" si="0"/>
        <v>2300</v>
      </c>
    </row>
    <row r="42" spans="1:18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-100</v>
      </c>
      <c r="H42" s="3">
        <v>10100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-100</v>
      </c>
      <c r="P42" s="3">
        <f>IFERROR($H42*SUM(A$2:$A42)-SUMPRODUCT($H$2:H42,$A$2:A42),0)</f>
        <v>0</v>
      </c>
      <c r="Q42" s="3">
        <f>IFERROR(SUMPRODUCT($H42:H$100,$I42:I$100)-$H42*SUM($I42:I$100),0)</f>
        <v>2200</v>
      </c>
      <c r="R42" s="3">
        <f t="shared" si="0"/>
        <v>2200</v>
      </c>
    </row>
    <row r="43" spans="1:18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-100</v>
      </c>
      <c r="H43" s="3">
        <v>10200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-100</v>
      </c>
      <c r="P43" s="3">
        <f>IFERROR($H43*SUM(A$2:$A43)-SUMPRODUCT($H$2:H43,$A$2:A43),0)</f>
        <v>0</v>
      </c>
      <c r="Q43" s="3">
        <f>IFERROR(SUMPRODUCT($H43:H$100,$I43:I$100)-$H43*SUM($I43:I$100),0)</f>
        <v>2000</v>
      </c>
      <c r="R43" s="3">
        <f t="shared" si="0"/>
        <v>2000</v>
      </c>
    </row>
    <row r="44" spans="1:18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-100</v>
      </c>
      <c r="H44" s="3">
        <v>10250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-100</v>
      </c>
      <c r="P44" s="3">
        <f>IFERROR($H44*SUM(A$2:$A44)-SUMPRODUCT($H$2:H44,$A$2:A44),0)</f>
        <v>0</v>
      </c>
      <c r="Q44" s="3">
        <f>IFERROR(SUMPRODUCT($H44:H$100,$I44:I$100)-$H44*SUM($I44:I$100),0)</f>
        <v>1900</v>
      </c>
      <c r="R44" s="3">
        <f t="shared" si="0"/>
        <v>1900</v>
      </c>
    </row>
    <row r="45" spans="1:18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-100</v>
      </c>
      <c r="H45" s="3">
        <v>10300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-100</v>
      </c>
      <c r="P45" s="3">
        <f>IFERROR($H45*SUM(A$2:$A45)-SUMPRODUCT($H$2:H45,$A$2:A45),0)</f>
        <v>0</v>
      </c>
      <c r="Q45" s="3">
        <f>IFERROR(SUMPRODUCT($H45:H$100,$I45:I$100)-$H45*SUM($I45:I$100),0)</f>
        <v>1800</v>
      </c>
      <c r="R45" s="3">
        <f t="shared" si="0"/>
        <v>1800</v>
      </c>
    </row>
    <row r="46" spans="1:18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-100</v>
      </c>
      <c r="H46" s="3">
        <v>10350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-100</v>
      </c>
      <c r="P46" s="3">
        <f>IFERROR($H46*SUM(A$2:$A46)-SUMPRODUCT($H$2:H46,$A$2:A46),0)</f>
        <v>0</v>
      </c>
      <c r="Q46" s="3">
        <f>IFERROR(SUMPRODUCT($H46:H$100,$I46:I$100)-$H46*SUM($I46:I$100),0)</f>
        <v>1700</v>
      </c>
      <c r="R46" s="3">
        <f t="shared" si="0"/>
        <v>1700</v>
      </c>
    </row>
    <row r="47" spans="1:18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-100</v>
      </c>
      <c r="H47" s="3">
        <v>10400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-100</v>
      </c>
      <c r="P47" s="3">
        <f>IFERROR($H47*SUM(A$2:$A47)-SUMPRODUCT($H$2:H47,$A$2:A47),0)</f>
        <v>0</v>
      </c>
      <c r="Q47" s="3">
        <f>IFERROR(SUMPRODUCT($H47:H$100,$I47:I$100)-$H47*SUM($I47:I$100),0)</f>
        <v>1600</v>
      </c>
      <c r="R47" s="3">
        <f t="shared" si="0"/>
        <v>1600</v>
      </c>
    </row>
    <row r="48" spans="1:18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-100</v>
      </c>
      <c r="H48" s="3">
        <v>10450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-100</v>
      </c>
      <c r="P48" s="3">
        <f>IFERROR($H48*SUM(A$2:$A48)-SUMPRODUCT($H$2:H48,$A$2:A48),0)</f>
        <v>0</v>
      </c>
      <c r="Q48" s="3">
        <f>IFERROR(SUMPRODUCT($H48:H$100,$I48:I$100)-$H48*SUM($I48:I$100),0)</f>
        <v>1500</v>
      </c>
      <c r="R48" s="3">
        <f t="shared" si="0"/>
        <v>1500</v>
      </c>
    </row>
    <row r="49" spans="1:18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-100</v>
      </c>
      <c r="H49" s="3">
        <v>10500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-100</v>
      </c>
      <c r="P49" s="3">
        <f>IFERROR($H49*SUM(A$2:$A49)-SUMPRODUCT($H$2:H49,$A$2:A49),0)</f>
        <v>0</v>
      </c>
      <c r="Q49" s="3">
        <f>IFERROR(SUMPRODUCT($H49:H$100,$I49:I$100)-$H49*SUM($I49:I$100),0)</f>
        <v>1400</v>
      </c>
      <c r="R49" s="3">
        <f t="shared" si="0"/>
        <v>1400</v>
      </c>
    </row>
    <row r="50" spans="1:18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-100</v>
      </c>
      <c r="H50" s="3">
        <v>10550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-100</v>
      </c>
      <c r="P50" s="3">
        <f>IFERROR($H50*SUM(A$2:$A50)-SUMPRODUCT($H$2:H50,$A$2:A50),0)</f>
        <v>0</v>
      </c>
      <c r="Q50" s="3">
        <f>IFERROR(SUMPRODUCT($H50:H$100,$I50:I$100)-$H50*SUM($I50:I$100),0)</f>
        <v>1300</v>
      </c>
      <c r="R50" s="3">
        <f t="shared" si="0"/>
        <v>1300</v>
      </c>
    </row>
    <row r="51" spans="1:18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-100</v>
      </c>
      <c r="H51" s="3">
        <v>10600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-100</v>
      </c>
      <c r="P51" s="3">
        <f>IFERROR($H51*SUM(A$2:$A51)-SUMPRODUCT($H$2:H51,$A$2:A51),0)</f>
        <v>0</v>
      </c>
      <c r="Q51" s="3">
        <f>IFERROR(SUMPRODUCT($H51:H$100,$I51:I$100)-$H51*SUM($I51:I$100),0)</f>
        <v>1200</v>
      </c>
      <c r="R51" s="3">
        <f t="shared" si="0"/>
        <v>1200</v>
      </c>
    </row>
    <row r="52" spans="1:18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-100</v>
      </c>
      <c r="H52" s="3">
        <v>10650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-100</v>
      </c>
      <c r="P52" s="3">
        <f>IFERROR($H52*SUM(A$2:$A52)-SUMPRODUCT($H$2:H52,$A$2:A52),0)</f>
        <v>0</v>
      </c>
      <c r="Q52" s="3">
        <f>IFERROR(SUMPRODUCT($H52:H$100,$I52:I$100)-$H52*SUM($I52:I$100),0)</f>
        <v>1100</v>
      </c>
      <c r="R52" s="3">
        <f t="shared" si="0"/>
        <v>1100</v>
      </c>
    </row>
    <row r="53" spans="1:18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-100</v>
      </c>
      <c r="H53" s="3">
        <v>10700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-100</v>
      </c>
      <c r="P53" s="3">
        <f>IFERROR($H53*SUM(A$2:$A53)-SUMPRODUCT($H$2:H53,$A$2:A53),0)</f>
        <v>0</v>
      </c>
      <c r="Q53" s="3">
        <f>IFERROR(SUMPRODUCT($H53:H$100,$I53:I$100)-$H53*SUM($I53:I$100),0)</f>
        <v>1000</v>
      </c>
      <c r="R53" s="3">
        <f t="shared" si="0"/>
        <v>1000</v>
      </c>
    </row>
    <row r="54" spans="1:18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-100</v>
      </c>
      <c r="H54" s="3">
        <v>10750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-100</v>
      </c>
      <c r="P54" s="3">
        <f>IFERROR($H54*SUM(A$2:$A54)-SUMPRODUCT($H$2:H54,$A$2:A54),0)</f>
        <v>0</v>
      </c>
      <c r="Q54" s="3">
        <f>IFERROR(SUMPRODUCT($H54:H$100,$I54:I$100)-$H54*SUM($I54:I$100),0)</f>
        <v>900</v>
      </c>
      <c r="R54" s="3">
        <f t="shared" si="0"/>
        <v>900</v>
      </c>
    </row>
    <row r="55" spans="1:18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-100</v>
      </c>
      <c r="H55" s="3">
        <v>10800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-100</v>
      </c>
      <c r="P55" s="3">
        <f>IFERROR($H55*SUM(A$2:$A55)-SUMPRODUCT($H$2:H55,$A$2:A55),0)</f>
        <v>0</v>
      </c>
      <c r="Q55" s="3">
        <f>IFERROR(SUMPRODUCT($H55:H$100,$I55:I$100)-$H55*SUM($I55:I$100),0)</f>
        <v>800</v>
      </c>
      <c r="R55" s="3">
        <f t="shared" si="0"/>
        <v>800</v>
      </c>
    </row>
    <row r="56" spans="1:18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-100</v>
      </c>
      <c r="H56" s="3">
        <v>10850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-100</v>
      </c>
      <c r="P56" s="3">
        <f>IFERROR($H56*SUM(A$2:$A56)-SUMPRODUCT($H$2:H56,$A$2:A56),0)</f>
        <v>0</v>
      </c>
      <c r="Q56" s="3">
        <f>IFERROR(SUMPRODUCT($H56:H$100,$I56:I$100)-$H56*SUM($I56:I$100),0)</f>
        <v>700</v>
      </c>
      <c r="R56" s="3">
        <f t="shared" si="0"/>
        <v>700</v>
      </c>
    </row>
    <row r="57" spans="1:18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-100</v>
      </c>
      <c r="H57" s="3">
        <v>10900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-100</v>
      </c>
      <c r="P57" s="3">
        <f>IFERROR($H57*SUM(A$2:$A57)-SUMPRODUCT($H$2:H57,$A$2:A57),0)</f>
        <v>0</v>
      </c>
      <c r="Q57" s="3">
        <f>IFERROR(SUMPRODUCT($H57:H$100,$I57:I$100)-$H57*SUM($I57:I$100),0)</f>
        <v>600</v>
      </c>
      <c r="R57" s="3">
        <f t="shared" si="0"/>
        <v>600</v>
      </c>
    </row>
    <row r="58" spans="1:18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-100</v>
      </c>
      <c r="H58" s="3">
        <v>10950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-100</v>
      </c>
      <c r="P58" s="3">
        <f>IFERROR($H58*SUM(A$2:$A58)-SUMPRODUCT($H$2:H58,$A$2:A58),0)</f>
        <v>0</v>
      </c>
      <c r="Q58" s="3">
        <f>IFERROR(SUMPRODUCT($H58:H$100,$I58:I$100)-$H58*SUM($I58:I$100),0)</f>
        <v>500</v>
      </c>
      <c r="R58" s="3">
        <f t="shared" si="0"/>
        <v>500</v>
      </c>
    </row>
    <row r="59" spans="1:18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-100</v>
      </c>
      <c r="H59" s="3">
        <v>11000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-100</v>
      </c>
      <c r="P59" s="3">
        <f>IFERROR($H59*SUM(A$2:$A59)-SUMPRODUCT($H$2:H59,$A$2:A59),0)</f>
        <v>0</v>
      </c>
      <c r="Q59" s="3">
        <f>IFERROR(SUMPRODUCT($H59:H$100,$I59:I$100)-$H59*SUM($I59:I$100),0)</f>
        <v>400</v>
      </c>
      <c r="R59" s="3">
        <f t="shared" si="0"/>
        <v>400</v>
      </c>
    </row>
    <row r="60" spans="1:18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-100</v>
      </c>
      <c r="H60" s="3">
        <v>11050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-100</v>
      </c>
      <c r="P60" s="3">
        <f>IFERROR($H60*SUM(A$2:$A60)-SUMPRODUCT($H$2:H60,$A$2:A60),0)</f>
        <v>0</v>
      </c>
      <c r="Q60" s="3">
        <f>IFERROR(SUMPRODUCT($H60:H$100,$I60:I$100)-$H60*SUM($I60:I$100),0)</f>
        <v>300</v>
      </c>
      <c r="R60" s="3">
        <f t="shared" si="0"/>
        <v>300</v>
      </c>
    </row>
    <row r="61" spans="1:18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-100</v>
      </c>
      <c r="H61" s="3">
        <v>11100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-100</v>
      </c>
      <c r="P61" s="3">
        <f>IFERROR($H61*SUM(A$2:$A61)-SUMPRODUCT($H$2:H61,$A$2:A61),0)</f>
        <v>0</v>
      </c>
      <c r="Q61" s="3">
        <f>IFERROR(SUMPRODUCT($H61:H$100,$I61:I$100)-$H61*SUM($I61:I$100),0)</f>
        <v>200</v>
      </c>
      <c r="R61" s="3">
        <f t="shared" si="0"/>
        <v>200</v>
      </c>
    </row>
    <row r="62" spans="1:18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-100</v>
      </c>
      <c r="H62" s="3">
        <v>11150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-100</v>
      </c>
      <c r="P62" s="3">
        <f>IFERROR($H62*SUM(A$2:$A62)-SUMPRODUCT($H$2:H62,$A$2:A62),0)</f>
        <v>0</v>
      </c>
      <c r="Q62" s="3">
        <f>IFERROR(SUMPRODUCT($H62:H$100,$I62:I$100)-$H62*SUM($I62:I$100),0)</f>
        <v>100</v>
      </c>
      <c r="R62" s="3">
        <f t="shared" si="0"/>
        <v>100</v>
      </c>
    </row>
    <row r="63" spans="1:18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-100</v>
      </c>
      <c r="H63" s="3">
        <v>11200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-100</v>
      </c>
      <c r="P63" s="3">
        <f>IFERROR($H63*SUM(A$2:$A63)-SUMPRODUCT($H$2:H63,$A$2:A63),0)</f>
        <v>0</v>
      </c>
      <c r="Q63" s="3">
        <f>IFERROR(SUMPRODUCT($H63:H$100,$I63:I$100)-$H63*SUM($I63:I$100),0)</f>
        <v>50</v>
      </c>
      <c r="R63" s="3">
        <f t="shared" si="0"/>
        <v>50</v>
      </c>
    </row>
    <row r="64" spans="1:18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-100</v>
      </c>
      <c r="H64" s="3">
        <v>11250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-100</v>
      </c>
      <c r="P64" s="3">
        <f>IFERROR($H64*SUM(A$2:$A64)-SUMPRODUCT($H$2:H64,$A$2:A64),0)</f>
        <v>0</v>
      </c>
      <c r="Q64" s="3">
        <f>IFERROR(SUMPRODUCT($H64:H$100,$I64:I$100)-$H64*SUM($I64:I$100),0)</f>
        <v>0</v>
      </c>
      <c r="R64" s="3">
        <f t="shared" si="0"/>
        <v>0</v>
      </c>
    </row>
    <row r="65" spans="1:18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-100</v>
      </c>
      <c r="H65" s="3">
        <v>11300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-100</v>
      </c>
      <c r="P65" s="3">
        <f>IFERROR($H65*SUM(A$2:$A65)-SUMPRODUCT($H$2:H65,$A$2:A65),0)</f>
        <v>0</v>
      </c>
      <c r="Q65" s="3">
        <f>IFERROR(SUMPRODUCT($H65:H$100,$I65:I$100)-$H65*SUM($I65:I$100),0)</f>
        <v>0</v>
      </c>
      <c r="R65" s="3">
        <f t="shared" si="0"/>
        <v>0</v>
      </c>
    </row>
    <row r="66" spans="1:18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-100</v>
      </c>
      <c r="H66" s="3">
        <v>11350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-100</v>
      </c>
      <c r="P66" s="3">
        <f>IFERROR($H66*SUM(A$2:$A66)-SUMPRODUCT($H$2:H66,$A$2:A66),0)</f>
        <v>0</v>
      </c>
      <c r="Q66" s="3">
        <f>IFERROR(SUMPRODUCT($H66:H$100,$I66:I$100)-$H66*SUM($I66:I$100),0)</f>
        <v>0</v>
      </c>
      <c r="R66" s="3">
        <f t="shared" si="0"/>
        <v>0</v>
      </c>
    </row>
    <row r="67" spans="1:18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-100</v>
      </c>
      <c r="H67" s="3">
        <v>11400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-100</v>
      </c>
      <c r="P67" s="3">
        <f>IFERROR($H67*SUM(A$2:$A67)-SUMPRODUCT($H$2:H67,$A$2:A67),0)</f>
        <v>0</v>
      </c>
      <c r="Q67" s="3">
        <f>IFERROR(SUMPRODUCT($H67:H$100,$I67:I$100)-$H67*SUM($I67:I$100),0)</f>
        <v>0</v>
      </c>
      <c r="R67" s="3">
        <f t="shared" ref="R67:R101" si="1">Q67+P67</f>
        <v>0</v>
      </c>
    </row>
    <row r="68" spans="1:18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-100</v>
      </c>
      <c r="H68" s="3">
        <v>11450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-100</v>
      </c>
      <c r="P68" s="3">
        <f>IFERROR($H68*SUM(A$2:$A68)-SUMPRODUCT($H$2:H68,$A$2:A68),0)</f>
        <v>0</v>
      </c>
      <c r="Q68" s="3">
        <f>IFERROR(SUMPRODUCT($H68:H$100,$I68:I$100)-$H68*SUM($I68:I$100),0)</f>
        <v>0</v>
      </c>
      <c r="R68" s="3">
        <f t="shared" si="1"/>
        <v>0</v>
      </c>
    </row>
    <row r="69" spans="1:18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-100</v>
      </c>
      <c r="H69" s="3">
        <v>11500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-100</v>
      </c>
      <c r="P69" s="3">
        <f>IFERROR($H69*SUM(A$2:$A69)-SUMPRODUCT($H$2:H69,$A$2:A69),0)</f>
        <v>0</v>
      </c>
      <c r="Q69" s="3">
        <f>IFERROR(SUMPRODUCT($H69:H$100,$I69:I$100)-$H69*SUM($I69:I$100),0)</f>
        <v>0</v>
      </c>
      <c r="R69" s="3">
        <f t="shared" si="1"/>
        <v>0</v>
      </c>
    </row>
    <row r="70" spans="1:18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-100</v>
      </c>
      <c r="H70" s="3">
        <v>11550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-100</v>
      </c>
      <c r="P70" s="3">
        <f>IFERROR($H70*SUM(A$2:$A70)-SUMPRODUCT($H$2:H70,$A$2:A70),0)</f>
        <v>0</v>
      </c>
      <c r="Q70" s="3">
        <f>IFERROR(SUMPRODUCT($H70:H$100,$I70:I$100)-$H70*SUM($I70:I$100),0)</f>
        <v>0</v>
      </c>
      <c r="R70" s="3">
        <f t="shared" si="1"/>
        <v>0</v>
      </c>
    </row>
    <row r="71" spans="1:18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-100</v>
      </c>
      <c r="H71" s="3">
        <v>11600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-100</v>
      </c>
      <c r="P71" s="3">
        <f>IFERROR($H71*SUM(A$2:$A71)-SUMPRODUCT($H$2:H71,$A$2:A71),0)</f>
        <v>0</v>
      </c>
      <c r="Q71" s="3">
        <f>IFERROR(SUMPRODUCT($H71:H$100,$I71:I$100)-$H71*SUM($I71:I$100),0)</f>
        <v>0</v>
      </c>
      <c r="R71" s="3">
        <f t="shared" si="1"/>
        <v>0</v>
      </c>
    </row>
    <row r="72" spans="1:18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-100</v>
      </c>
      <c r="H72" s="3">
        <v>11650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-100</v>
      </c>
      <c r="P72" s="3">
        <f>IFERROR($H72*SUM(A$2:$A72)-SUMPRODUCT($H$2:H72,$A$2:A72),0)</f>
        <v>0</v>
      </c>
      <c r="Q72" s="3">
        <f>IFERROR(SUMPRODUCT($H72:H$100,$I72:I$100)-$H72*SUM($I72:I$100),0)</f>
        <v>0</v>
      </c>
      <c r="R72" s="3">
        <f t="shared" si="1"/>
        <v>0</v>
      </c>
    </row>
    <row r="73" spans="1:18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-100</v>
      </c>
      <c r="H73" s="3">
        <v>11700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-100</v>
      </c>
      <c r="P73" s="3">
        <f>IFERROR($H73*SUM(A$2:$A73)-SUMPRODUCT($H$2:H73,$A$2:A73),0)</f>
        <v>0</v>
      </c>
      <c r="Q73" s="3">
        <f>IFERROR(SUMPRODUCT($H73:H$100,$I73:I$100)-$H73*SUM($I73:I$100),0)</f>
        <v>0</v>
      </c>
      <c r="R73" s="3">
        <f t="shared" si="1"/>
        <v>0</v>
      </c>
    </row>
    <row r="74" spans="1:18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-100</v>
      </c>
      <c r="H74" s="3">
        <v>11750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-100</v>
      </c>
      <c r="P74" s="3">
        <f>IFERROR($H74*SUM(A$2:$A74)-SUMPRODUCT($H$2:H74,$A$2:A74),0)</f>
        <v>0</v>
      </c>
      <c r="Q74" s="3">
        <f>IFERROR(SUMPRODUCT($H74:H$100,$I74:I$100)-$H74*SUM($I74:I$100),0)</f>
        <v>0</v>
      </c>
      <c r="R74" s="3">
        <f t="shared" si="1"/>
        <v>0</v>
      </c>
    </row>
    <row r="75" spans="1:18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-100</v>
      </c>
      <c r="H75" s="3">
        <v>11800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-100</v>
      </c>
      <c r="P75" s="3">
        <f>IFERROR($H75*SUM(A$2:$A75)-SUMPRODUCT($H$2:H75,$A$2:A75),0)</f>
        <v>0</v>
      </c>
      <c r="Q75" s="3">
        <f>IFERROR(SUMPRODUCT($H75:H$100,$I75:I$100)-$H75*SUM($I75:I$100),0)</f>
        <v>0</v>
      </c>
      <c r="R75" s="3">
        <f t="shared" si="1"/>
        <v>0</v>
      </c>
    </row>
    <row r="76" spans="1:18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-100</v>
      </c>
      <c r="H76" s="3">
        <v>11850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-100</v>
      </c>
      <c r="P76" s="3">
        <f>IFERROR($H76*SUM(A$2:$A76)-SUMPRODUCT($H$2:H76,$A$2:A76),0)</f>
        <v>0</v>
      </c>
      <c r="Q76" s="3">
        <f>IFERROR(SUMPRODUCT($H76:H$100,$I76:I$100)-$H76*SUM($I76:I$100),0)</f>
        <v>0</v>
      </c>
      <c r="R76" s="3">
        <f t="shared" si="1"/>
        <v>0</v>
      </c>
    </row>
    <row r="77" spans="1:18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-100</v>
      </c>
      <c r="H77" s="3">
        <v>11900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-100</v>
      </c>
      <c r="P77" s="3">
        <f>IFERROR($H77*SUM(A$2:$A77)-SUMPRODUCT($H$2:H77,$A$2:A77),0)</f>
        <v>0</v>
      </c>
      <c r="Q77" s="3">
        <f>IFERROR(SUMPRODUCT($H77:H$100,$I77:I$100)-$H77*SUM($I77:I$100),0)</f>
        <v>0</v>
      </c>
      <c r="R77" s="3">
        <f t="shared" si="1"/>
        <v>0</v>
      </c>
    </row>
    <row r="78" spans="1:18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-100</v>
      </c>
      <c r="H78" s="3">
        <v>11950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-100</v>
      </c>
      <c r="P78" s="3">
        <f>IFERROR($H78*SUM(A$2:$A78)-SUMPRODUCT($H$2:H78,$A$2:A78),0)</f>
        <v>0</v>
      </c>
      <c r="Q78" s="3">
        <f>IFERROR(SUMPRODUCT($H78:H$100,$I78:I$100)-$H78*SUM($I78:I$100),0)</f>
        <v>0</v>
      </c>
      <c r="R78" s="3">
        <f t="shared" si="1"/>
        <v>0</v>
      </c>
    </row>
    <row r="79" spans="1:18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-100</v>
      </c>
      <c r="H79" s="3">
        <v>12000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-100</v>
      </c>
      <c r="P79" s="3">
        <f>IFERROR($H79*SUM(A$2:$A79)-SUMPRODUCT($H$2:H79,$A$2:A79),0)</f>
        <v>0</v>
      </c>
      <c r="Q79" s="3">
        <f>IFERROR(SUMPRODUCT($H79:H$100,$I79:I$100)-$H79*SUM($I79:I$100),0)</f>
        <v>0</v>
      </c>
      <c r="R79" s="3">
        <f t="shared" si="1"/>
        <v>0</v>
      </c>
    </row>
    <row r="80" spans="1:18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-100</v>
      </c>
      <c r="H80" s="3">
        <v>12050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-100</v>
      </c>
      <c r="P80" s="3">
        <f>IFERROR($H80*SUM(A$2:$A80)-SUMPRODUCT($H$2:H80,$A$2:A80),0)</f>
        <v>0</v>
      </c>
      <c r="Q80" s="3">
        <f>IFERROR(SUMPRODUCT($H80:H$100,$I80:I$100)-$H80*SUM($I80:I$100),0)</f>
        <v>0</v>
      </c>
      <c r="R80" s="3">
        <f t="shared" si="1"/>
        <v>0</v>
      </c>
    </row>
    <row r="81" spans="1:18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-100</v>
      </c>
      <c r="H81" s="3">
        <v>12100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-100</v>
      </c>
      <c r="P81" s="3">
        <f>IFERROR($H81*SUM(A$2:$A81)-SUMPRODUCT($H$2:H81,$A$2:A81),0)</f>
        <v>0</v>
      </c>
      <c r="Q81" s="3">
        <f>IFERROR(SUMPRODUCT($H81:H$100,$I81:I$100)-$H81*SUM($I81:I$100),0)</f>
        <v>0</v>
      </c>
      <c r="R81" s="3">
        <f t="shared" si="1"/>
        <v>0</v>
      </c>
    </row>
    <row r="82" spans="1:18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-100</v>
      </c>
      <c r="H82" s="3">
        <v>12150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-100</v>
      </c>
      <c r="P82" s="3">
        <f>IFERROR($H82*SUM(A$2:$A82)-SUMPRODUCT($H$2:H82,$A$2:A82),0)</f>
        <v>0</v>
      </c>
      <c r="Q82" s="3">
        <f>IFERROR(SUMPRODUCT($H82:H$100,$I82:I$100)-$H82*SUM($I82:I$100),0)</f>
        <v>0</v>
      </c>
      <c r="R82" s="3">
        <f t="shared" si="1"/>
        <v>0</v>
      </c>
    </row>
    <row r="83" spans="1:18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-100</v>
      </c>
      <c r="H83" s="3">
        <v>12200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-100</v>
      </c>
      <c r="P83" s="3">
        <f>IFERROR($H83*SUM(A$2:$A83)-SUMPRODUCT($H$2:H83,$A$2:A83),0)</f>
        <v>0</v>
      </c>
      <c r="Q83" s="3">
        <f>IFERROR(SUMPRODUCT($H83:H$100,$I83:I$100)-$H83*SUM($I83:I$100),0)</f>
        <v>0</v>
      </c>
      <c r="R83" s="3">
        <f t="shared" si="1"/>
        <v>0</v>
      </c>
    </row>
    <row r="84" spans="1:18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-100</v>
      </c>
      <c r="H84" s="3">
        <v>12250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-100</v>
      </c>
      <c r="P84" s="3">
        <f>IFERROR($H84*SUM(A$2:$A84)-SUMPRODUCT($H$2:H84,$A$2:A84),0)</f>
        <v>0</v>
      </c>
      <c r="Q84" s="3">
        <f>IFERROR(SUMPRODUCT($H84:H$100,$I84:I$100)-$H84*SUM($I84:I$100),0)</f>
        <v>0</v>
      </c>
      <c r="R84" s="3">
        <f t="shared" si="1"/>
        <v>0</v>
      </c>
    </row>
    <row r="85" spans="1:18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-100</v>
      </c>
      <c r="H85" s="3">
        <v>12300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-100</v>
      </c>
      <c r="P85" s="3">
        <f>IFERROR($H85*SUM(A$2:$A85)-SUMPRODUCT($H$2:H85,$A$2:A85),0)</f>
        <v>0</v>
      </c>
      <c r="Q85" s="3">
        <f>IFERROR(SUMPRODUCT($H85:H$100,$I85:I$100)-$H85*SUM($I85:I$100),0)</f>
        <v>0</v>
      </c>
      <c r="R85" s="3">
        <f t="shared" si="1"/>
        <v>0</v>
      </c>
    </row>
    <row r="86" spans="1:18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-100</v>
      </c>
      <c r="H86" s="3">
        <v>12350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-100</v>
      </c>
      <c r="P86" s="3">
        <f>IFERROR($H86*SUM(A$2:$A86)-SUMPRODUCT($H$2:H86,$A$2:A86),0)</f>
        <v>0</v>
      </c>
      <c r="Q86" s="3">
        <f>IFERROR(SUMPRODUCT($H86:H$100,$I86:I$100)-$H86*SUM($I86:I$100),0)</f>
        <v>0</v>
      </c>
      <c r="R86" s="3">
        <f t="shared" si="1"/>
        <v>0</v>
      </c>
    </row>
    <row r="87" spans="1:18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-100</v>
      </c>
      <c r="H87" s="3">
        <v>12400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-100</v>
      </c>
      <c r="P87" s="3">
        <f>IFERROR($H87*SUM(A$2:$A87)-SUMPRODUCT($H$2:H87,$A$2:A87),0)</f>
        <v>0</v>
      </c>
      <c r="Q87" s="3">
        <f>IFERROR(SUMPRODUCT($H87:H$100,$I87:I$100)-$H87*SUM($I87:I$100),0)</f>
        <v>0</v>
      </c>
      <c r="R87" s="3">
        <f t="shared" si="1"/>
        <v>0</v>
      </c>
    </row>
    <row r="88" spans="1:18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-100</v>
      </c>
      <c r="H88" s="3">
        <v>12450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-100</v>
      </c>
      <c r="P88" s="3">
        <f>IFERROR($H88*SUM(A$2:$A88)-SUMPRODUCT($H$2:H88,$A$2:A88),0)</f>
        <v>0</v>
      </c>
      <c r="Q88" s="3">
        <f>IFERROR(SUMPRODUCT($H88:H$100,$I88:I$100)-$H88*SUM($I88:I$100),0)</f>
        <v>0</v>
      </c>
      <c r="R88" s="3">
        <f t="shared" si="1"/>
        <v>0</v>
      </c>
    </row>
    <row r="89" spans="1:18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-100</v>
      </c>
      <c r="H89" s="3">
        <v>12500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-100</v>
      </c>
      <c r="P89" s="3">
        <f>IFERROR($H89*SUM(A$2:$A89)-SUMPRODUCT($H$2:H89,$A$2:A89),0)</f>
        <v>0</v>
      </c>
      <c r="Q89" s="3">
        <f>IFERROR(SUMPRODUCT($H89:H$100,$I89:I$100)-$H89*SUM($I89:I$100),0)</f>
        <v>0</v>
      </c>
      <c r="R89" s="3">
        <f t="shared" si="1"/>
        <v>0</v>
      </c>
    </row>
    <row r="90" spans="1:18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-100</v>
      </c>
      <c r="H90" s="3">
        <v>12550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-100</v>
      </c>
      <c r="P90" s="3">
        <f>IFERROR($H90*SUM(A$2:$A90)-SUMPRODUCT($H$2:H90,$A$2:A90),0)</f>
        <v>0</v>
      </c>
      <c r="Q90" s="3">
        <f>IFERROR(SUMPRODUCT($H90:H$100,$I90:I$100)-$H90*SUM($I90:I$100),0)</f>
        <v>0</v>
      </c>
      <c r="R90" s="3">
        <f t="shared" si="1"/>
        <v>0</v>
      </c>
    </row>
    <row r="91" spans="1:18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-100</v>
      </c>
      <c r="H91" s="3">
        <v>12600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-100</v>
      </c>
      <c r="P91" s="3">
        <f>IFERROR($H91*SUM(A$2:$A91)-SUMPRODUCT($H$2:H91,$A$2:A91),0)</f>
        <v>0</v>
      </c>
      <c r="Q91" s="3">
        <f>IFERROR(SUMPRODUCT($H91:H$100,$I91:I$100)-$H91*SUM($I91:I$100),0)</f>
        <v>0</v>
      </c>
      <c r="R91" s="3">
        <f t="shared" si="1"/>
        <v>0</v>
      </c>
    </row>
    <row r="92" spans="1:18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-100</v>
      </c>
      <c r="H92" s="3">
        <v>12650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-100</v>
      </c>
      <c r="P92" s="3">
        <f>IFERROR($H92*SUM(A$2:$A92)-SUMPRODUCT($H$2:H92,$A$2:A92),0)</f>
        <v>0</v>
      </c>
      <c r="Q92" s="3">
        <f>IFERROR(SUMPRODUCT($H92:H$100,$I92:I$100)-$H92*SUM($I92:I$100),0)</f>
        <v>0</v>
      </c>
      <c r="R92" s="3">
        <f t="shared" si="1"/>
        <v>0</v>
      </c>
    </row>
    <row r="93" spans="1:18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-100</v>
      </c>
      <c r="H93" s="3">
        <v>12700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-100</v>
      </c>
      <c r="P93" s="3">
        <f>IFERROR($H93*SUM(A$2:$A93)-SUMPRODUCT($H$2:H93,$A$2:A93),0)</f>
        <v>0</v>
      </c>
      <c r="Q93" s="3">
        <f>IFERROR(SUMPRODUCT($H93:H$100,$I93:I$100)-$H93*SUM($I93:I$100),0)</f>
        <v>0</v>
      </c>
      <c r="R93" s="3">
        <f t="shared" si="1"/>
        <v>0</v>
      </c>
    </row>
    <row r="94" spans="1:18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-100</v>
      </c>
      <c r="H94" s="3">
        <v>12750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-100</v>
      </c>
      <c r="P94" s="3">
        <f>IFERROR($H94*SUM(A$2:$A94)-SUMPRODUCT($H$2:H94,$A$2:A94),0)</f>
        <v>0</v>
      </c>
      <c r="Q94" s="3">
        <f>IFERROR(SUMPRODUCT($H94:H$100,$I94:I$100)-$H94*SUM($I94:I$100),0)</f>
        <v>0</v>
      </c>
      <c r="R94" s="3">
        <f t="shared" si="1"/>
        <v>0</v>
      </c>
    </row>
    <row r="95" spans="1:18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-100</v>
      </c>
      <c r="H95" s="3">
        <v>12800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-100</v>
      </c>
      <c r="P95" s="3">
        <f>IFERROR($H95*SUM(A$2:$A95)-SUMPRODUCT($H$2:H95,$A$2:A95),0)</f>
        <v>0</v>
      </c>
      <c r="Q95" s="3">
        <f>IFERROR(SUMPRODUCT($H95:H$100,$I95:I$100)-$H95*SUM($I95:I$100),0)</f>
        <v>0</v>
      </c>
      <c r="R95" s="3">
        <f t="shared" si="1"/>
        <v>0</v>
      </c>
    </row>
    <row r="96" spans="1:18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-100</v>
      </c>
      <c r="H96" s="3">
        <v>12850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-100</v>
      </c>
      <c r="P96" s="3">
        <f>IFERROR($H96*SUM(A$2:$A96)-SUMPRODUCT($H$2:H96,$A$2:A96),0)</f>
        <v>0</v>
      </c>
      <c r="Q96" s="3">
        <f>IFERROR(SUMPRODUCT($H96:H$100,$I96:I$100)-$H96*SUM($I96:I$100),0)</f>
        <v>0</v>
      </c>
      <c r="R96" s="3">
        <f t="shared" si="1"/>
        <v>0</v>
      </c>
    </row>
    <row r="97" spans="1:18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-100</v>
      </c>
      <c r="H97" s="3">
        <v>12900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-100</v>
      </c>
      <c r="P97" s="3">
        <f>IFERROR($H97*SUM(A$2:$A97)-SUMPRODUCT($H$2:H97,$A$2:A97),0)</f>
        <v>0</v>
      </c>
      <c r="Q97" s="3">
        <f>IFERROR(SUMPRODUCT($H97:H$100,$I97:I$100)-$H97*SUM($I97:I$100),0)</f>
        <v>0</v>
      </c>
      <c r="R97" s="3">
        <f t="shared" si="1"/>
        <v>0</v>
      </c>
    </row>
    <row r="98" spans="1:18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-100</v>
      </c>
      <c r="H98" s="3">
        <v>12950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-100</v>
      </c>
      <c r="P98" s="3">
        <f>IFERROR($H98*SUM(A$2:$A98)-SUMPRODUCT($H$2:H98,$A$2:A98),0)</f>
        <v>0</v>
      </c>
      <c r="Q98" s="3">
        <f>IFERROR(SUMPRODUCT($H98:H$100,$I98:I$100)-$H98*SUM($I98:I$100),0)</f>
        <v>0</v>
      </c>
      <c r="R98" s="3">
        <f t="shared" si="1"/>
        <v>0</v>
      </c>
    </row>
    <row r="99" spans="1:18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-100</v>
      </c>
      <c r="H99" s="3">
        <v>13000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-100</v>
      </c>
      <c r="P99" s="3">
        <f>IFERROR($H99*SUM(A$2:$A99)-SUMPRODUCT($H$2:H99,$A$2:A99),0)</f>
        <v>0</v>
      </c>
      <c r="Q99" s="3">
        <f>IFERROR(SUMPRODUCT($H99:H$100,$I99:I$100)-$H99*SUM($I99:I$100),0)</f>
        <v>0</v>
      </c>
      <c r="R99" s="3">
        <f t="shared" si="1"/>
        <v>0</v>
      </c>
    </row>
    <row r="100" spans="1:18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-100</v>
      </c>
      <c r="H100" s="3">
        <v>13400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-100</v>
      </c>
      <c r="P100" s="3">
        <f>IFERROR($H100*SUM(A$2:$A100)-SUMPRODUCT($H$2:H100,$A$2:A100),0)</f>
        <v>0</v>
      </c>
      <c r="Q100" s="3">
        <f>IFERROR(SUMPRODUCT($H100:H$100,$I100:I$100)-$H100*SUM($I100:I$100),0)</f>
        <v>0</v>
      </c>
      <c r="R100" s="3">
        <f t="shared" si="1"/>
        <v>0</v>
      </c>
    </row>
    <row r="101" spans="1:18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-100</v>
      </c>
      <c r="H101" s="3">
        <v>13450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-100</v>
      </c>
      <c r="P101" s="3">
        <f>IFERROR($H101*SUM(A$2:$A101)-SUMPRODUCT($H$2:H101,$A$2:A101),0)</f>
        <v>0</v>
      </c>
      <c r="Q101" s="3">
        <f>IFERROR(SUMPRODUCT($H$100:H101,$I$100:I101)-$H101*SUM($I$100:I101),0)</f>
        <v>0</v>
      </c>
      <c r="R101" s="3">
        <f t="shared" si="1"/>
        <v>0</v>
      </c>
    </row>
    <row r="102" spans="1:18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-100</v>
      </c>
      <c r="H102" s="3">
        <v>13500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-100</v>
      </c>
      <c r="P102" s="3">
        <f>IFERROR($H102*SUM(A$2:$A102)-SUMPRODUCT($H$2:H102,$A$2:A102),0)</f>
        <v>0</v>
      </c>
      <c r="Q102" s="3">
        <f>IFERROR(SUMPRODUCT($H$100:H102,$I$100:I102)-$H102*SUM($I$100:I102),0)</f>
        <v>0</v>
      </c>
      <c r="R102" s="3">
        <f t="shared" ref="R102:R109" si="2">Q102+P102</f>
        <v>0</v>
      </c>
    </row>
    <row r="103" spans="1:18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-100</v>
      </c>
      <c r="H103" s="3">
        <v>13350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-100</v>
      </c>
      <c r="P103" s="3">
        <f>IFERROR($H103*SUM(A$2:$A103)-SUMPRODUCT($H$2:H103,$A$2:A103),0)</f>
        <v>0</v>
      </c>
      <c r="Q103" s="3">
        <f>IFERROR(SUMPRODUCT($H$100:H103,$I$100:I103)-$H103*SUM($I$100:I103),0)</f>
        <v>0</v>
      </c>
      <c r="R103" s="3">
        <f t="shared" si="2"/>
        <v>0</v>
      </c>
    </row>
    <row r="104" spans="1:18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-100</v>
      </c>
      <c r="H104" s="3">
        <v>13400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-100</v>
      </c>
      <c r="P104" s="3">
        <f>IFERROR($H104*SUM(A$2:$A104)-SUMPRODUCT($H$2:H104,$A$2:A104),0)</f>
        <v>0</v>
      </c>
      <c r="Q104" s="3">
        <f>IFERROR(SUMPRODUCT($H$100:H104,$I$100:I104)-$H104*SUM($I$100:I104),0)</f>
        <v>0</v>
      </c>
      <c r="R104" s="3">
        <f t="shared" si="2"/>
        <v>0</v>
      </c>
    </row>
    <row r="105" spans="1:18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-100</v>
      </c>
      <c r="H105" s="3">
        <v>13450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-100</v>
      </c>
      <c r="P105" s="3">
        <f>IFERROR($H105*SUM(A$2:$A105)-SUMPRODUCT($H$2:H105,$A$2:A105),0)</f>
        <v>0</v>
      </c>
      <c r="Q105" s="3">
        <f>IFERROR(SUMPRODUCT($H$100:H105,$I$100:I105)-$H105*SUM($I$100:I105),0)</f>
        <v>0</v>
      </c>
      <c r="R105" s="3">
        <f t="shared" si="2"/>
        <v>0</v>
      </c>
    </row>
    <row r="106" spans="1:18" x14ac:dyDescent="0.25">
      <c r="A106" s="3">
        <v>99</v>
      </c>
      <c r="B106" s="3">
        <v>99</v>
      </c>
      <c r="C106" s="3">
        <v>0</v>
      </c>
      <c r="D106" s="3">
        <v>0</v>
      </c>
      <c r="E106" s="3">
        <v>2.2000000000000002</v>
      </c>
      <c r="F106" s="3">
        <v>-14.150000000000002</v>
      </c>
      <c r="G106" s="3">
        <v>-86.544342507645268</v>
      </c>
      <c r="H106" s="3">
        <v>13500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-100</v>
      </c>
      <c r="P106" s="3">
        <f>IFERROR($H106*SUM(A$2:$A106)-SUMPRODUCT($H$2:H106,$A$2:A106),0)</f>
        <v>0</v>
      </c>
      <c r="Q106" s="3">
        <f>IFERROR(SUMPRODUCT($H$100:H106,$I$100:I106)-$H106*SUM($I$100:I106),0)</f>
        <v>0</v>
      </c>
      <c r="R106" s="3">
        <f t="shared" si="2"/>
        <v>0</v>
      </c>
    </row>
    <row r="107" spans="1:18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-100</v>
      </c>
      <c r="H107" s="3">
        <v>13550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-100</v>
      </c>
      <c r="P107" s="3">
        <f>IFERROR($H107*SUM(A$2:$A107)-SUMPRODUCT($H$2:H107,$A$2:A107),0)</f>
        <v>4950</v>
      </c>
      <c r="Q107" s="3">
        <f>IFERROR(SUMPRODUCT($H$100:H107,$I$100:I107)-$H107*SUM($I$100:I107),0)</f>
        <v>0</v>
      </c>
      <c r="R107" s="3">
        <f t="shared" si="2"/>
        <v>4950</v>
      </c>
    </row>
    <row r="108" spans="1:18" x14ac:dyDescent="0.25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-100</v>
      </c>
      <c r="H108" s="3">
        <v>13600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-100</v>
      </c>
      <c r="P108" s="3">
        <f>IFERROR($H108*SUM(A$2:$A108)-SUMPRODUCT($H$2:H108,$A$2:A108),0)</f>
        <v>9900</v>
      </c>
      <c r="Q108" s="3">
        <f>IFERROR(SUMPRODUCT($H$100:H108,$I$100:I108)-$H108*SUM($I$100:I108),0)</f>
        <v>0</v>
      </c>
      <c r="R108" s="3">
        <f t="shared" si="2"/>
        <v>9900</v>
      </c>
    </row>
    <row r="109" spans="1:18" x14ac:dyDescent="0.25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-100</v>
      </c>
      <c r="H109" s="3">
        <v>13650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-100</v>
      </c>
      <c r="P109" s="3">
        <f>IFERROR($H109*SUM(A$2:$A109)-SUMPRODUCT($H$2:H109,$A$2:A109),0)</f>
        <v>14850</v>
      </c>
      <c r="Q109" s="3">
        <f>IFERROR(SUMPRODUCT($H$100:H109,$I$100:I109)-$H109*SUM($I$100:I109),0)</f>
        <v>0</v>
      </c>
      <c r="R109" s="3">
        <f t="shared" si="2"/>
        <v>14850</v>
      </c>
    </row>
    <row r="110" spans="1:18" x14ac:dyDescent="0.25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-100</v>
      </c>
      <c r="H110" s="3">
        <v>13700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-100</v>
      </c>
      <c r="P110" s="3">
        <f>IFERROR($H110*SUM(A$2:$A110)-SUMPRODUCT($H$2:H110,$A$2:A110),0)</f>
        <v>19800</v>
      </c>
      <c r="Q110" s="3">
        <f>IFERROR(SUMPRODUCT($H$100:H110,$I$100:I110)-$H110*SUM($I$100:I110),0)</f>
        <v>0</v>
      </c>
      <c r="R110" s="3">
        <f t="shared" ref="R110:R126" si="3">Q110+P110</f>
        <v>19800</v>
      </c>
    </row>
    <row r="111" spans="1:18" x14ac:dyDescent="0.25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-100</v>
      </c>
      <c r="H111" s="3">
        <v>13750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-100</v>
      </c>
      <c r="P111" s="3">
        <f>IFERROR($H111*SUM(A$2:$A111)-SUMPRODUCT($H$2:H111,$A$2:A111),0)</f>
        <v>24750</v>
      </c>
      <c r="Q111" s="3">
        <f>IFERROR(SUMPRODUCT($H$100:H111,$I$100:I111)-$H111*SUM($I$100:I111),0)</f>
        <v>0</v>
      </c>
      <c r="R111" s="3">
        <f t="shared" si="3"/>
        <v>24750</v>
      </c>
    </row>
    <row r="112" spans="1:18" x14ac:dyDescent="0.25">
      <c r="A112" s="3">
        <v>56</v>
      </c>
      <c r="B112" s="3">
        <v>2</v>
      </c>
      <c r="C112" s="3">
        <v>3.7037037037037037</v>
      </c>
      <c r="D112" s="3">
        <v>0</v>
      </c>
      <c r="E112" s="3">
        <v>2.7</v>
      </c>
      <c r="F112" s="3">
        <v>0.60000000000000009</v>
      </c>
      <c r="G112" s="3">
        <v>28.571428571428577</v>
      </c>
      <c r="H112" s="3">
        <v>13600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-100</v>
      </c>
      <c r="P112" s="3">
        <f>IFERROR($H112*SUM(A$2:$A112)-SUMPRODUCT($H$2:H112,$A$2:A112),0)</f>
        <v>9900</v>
      </c>
      <c r="Q112" s="3">
        <f>IFERROR(SUMPRODUCT($H$100:H112,$I$100:I112)-$H112*SUM($I$100:I112),0)</f>
        <v>0</v>
      </c>
      <c r="R112" s="3">
        <f t="shared" si="3"/>
        <v>9900</v>
      </c>
    </row>
    <row r="113" spans="1:18" x14ac:dyDescent="0.25">
      <c r="A113" s="3">
        <v>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-100</v>
      </c>
      <c r="H113" s="3">
        <v>13650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-100</v>
      </c>
      <c r="P113" s="3">
        <f>IFERROR($H113*SUM(A$2:$A113)-SUMPRODUCT($H$2:H113,$A$2:A113),0)</f>
        <v>17650</v>
      </c>
      <c r="Q113" s="3">
        <f>IFERROR(SUMPRODUCT($H$100:H113,$I$100:I113)-$H113*SUM($I$100:I113),0)</f>
        <v>0</v>
      </c>
      <c r="R113" s="3">
        <f t="shared" si="3"/>
        <v>17650</v>
      </c>
    </row>
    <row r="114" spans="1:18" x14ac:dyDescent="0.25">
      <c r="A114" s="3">
        <v>99</v>
      </c>
      <c r="B114" s="3">
        <v>19</v>
      </c>
      <c r="C114" s="3">
        <v>23.75</v>
      </c>
      <c r="D114" s="3">
        <v>0</v>
      </c>
      <c r="E114" s="3">
        <v>2.95</v>
      </c>
      <c r="F114" s="3">
        <v>0.95000000000000018</v>
      </c>
      <c r="G114" s="3">
        <v>47.500000000000007</v>
      </c>
      <c r="H114" s="3">
        <v>13700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-100</v>
      </c>
      <c r="P114" s="3">
        <f>IFERROR($H114*SUM(A$2:$A114)-SUMPRODUCT($H$2:H114,$A$2:A114),0)</f>
        <v>25400</v>
      </c>
      <c r="Q114" s="3">
        <f>IFERROR(SUMPRODUCT($H$100:H114,$I$100:I114)-$H114*SUM($I$100:I114),0)</f>
        <v>0</v>
      </c>
      <c r="R114" s="3">
        <f t="shared" si="3"/>
        <v>25400</v>
      </c>
    </row>
    <row r="115" spans="1:18" x14ac:dyDescent="0.25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-100</v>
      </c>
      <c r="H115" s="3">
        <v>13750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-100</v>
      </c>
      <c r="P115" s="3">
        <f>IFERROR($H115*SUM(A$2:$A115)-SUMPRODUCT($H$2:H115,$A$2:A115),0)</f>
        <v>38100</v>
      </c>
      <c r="Q115" s="3">
        <f>IFERROR(SUMPRODUCT($H$100:H115,$I$100:I115)-$H115*SUM($I$100:I115),0)</f>
        <v>0</v>
      </c>
      <c r="R115" s="3">
        <f t="shared" si="3"/>
        <v>38100</v>
      </c>
    </row>
    <row r="116" spans="1:18" x14ac:dyDescent="0.25">
      <c r="A116" s="3">
        <v>68</v>
      </c>
      <c r="B116" s="3">
        <v>9</v>
      </c>
      <c r="C116" s="3">
        <v>15.254237288135593</v>
      </c>
      <c r="D116" s="3">
        <v>87.06</v>
      </c>
      <c r="E116" s="3">
        <v>2.4500000000000002</v>
      </c>
      <c r="F116" s="3">
        <v>-0.19999999999999973</v>
      </c>
      <c r="G116" s="3">
        <v>-7.547169811320745</v>
      </c>
      <c r="H116" s="3">
        <v>13800</v>
      </c>
      <c r="I116" s="3">
        <v>73</v>
      </c>
      <c r="J116" s="3">
        <v>-1</v>
      </c>
      <c r="K116" s="3">
        <v>-1.3513513513513513</v>
      </c>
      <c r="L116" s="3">
        <v>0</v>
      </c>
      <c r="M116" s="3">
        <v>4379.7</v>
      </c>
      <c r="N116" s="3">
        <v>99.699999999999818</v>
      </c>
      <c r="O116" s="3">
        <v>2.3294392523364444</v>
      </c>
      <c r="P116" s="3">
        <f>IFERROR($H116*SUM(A$2:$A116)-SUMPRODUCT($H$2:H116,$A$2:A116),0)</f>
        <v>50800</v>
      </c>
      <c r="Q116" s="3">
        <f>IFERROR(SUMPRODUCT($H$100:H116,$I$100:I116)-$H116*SUM($I$100:I116),0)</f>
        <v>0</v>
      </c>
      <c r="R116" s="3">
        <f t="shared" si="3"/>
        <v>50800</v>
      </c>
    </row>
    <row r="117" spans="1:18" x14ac:dyDescent="0.25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-100</v>
      </c>
      <c r="H117" s="3">
        <v>13850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-100</v>
      </c>
      <c r="P117" s="3">
        <f>IFERROR($H117*SUM(A$2:$A117)-SUMPRODUCT($H$2:H117,$A$2:A117),0)</f>
        <v>66900</v>
      </c>
      <c r="Q117" s="3">
        <f>IFERROR(SUMPRODUCT($H$100:H117,$I$100:I117)-$H117*SUM($I$100:I117),0)</f>
        <v>-3650</v>
      </c>
      <c r="R117" s="3">
        <f t="shared" si="3"/>
        <v>63250</v>
      </c>
    </row>
    <row r="118" spans="1:18" x14ac:dyDescent="0.25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-100</v>
      </c>
      <c r="H118" s="3">
        <v>13900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-100</v>
      </c>
      <c r="P118" s="3">
        <f>IFERROR($H118*SUM(A$2:$A118)-SUMPRODUCT($H$2:H118,$A$2:A118),0)</f>
        <v>83000</v>
      </c>
      <c r="Q118" s="3">
        <f>IFERROR(SUMPRODUCT($H$100:H118,$I$100:I118)-$H118*SUM($I$100:I118),0)</f>
        <v>-7300</v>
      </c>
      <c r="R118" s="3">
        <f t="shared" si="3"/>
        <v>75700</v>
      </c>
    </row>
    <row r="119" spans="1:18" x14ac:dyDescent="0.25">
      <c r="A119" s="3">
        <v>5700</v>
      </c>
      <c r="B119" s="3">
        <v>-114</v>
      </c>
      <c r="C119" s="3">
        <v>-1.9607843137254901</v>
      </c>
      <c r="D119" s="3">
        <v>87.01</v>
      </c>
      <c r="E119" s="3">
        <v>1.2</v>
      </c>
      <c r="F119" s="3">
        <v>0.14999999999999991</v>
      </c>
      <c r="G119" s="3">
        <v>14.285714285714276</v>
      </c>
      <c r="H119" s="3">
        <v>14000</v>
      </c>
      <c r="I119" s="3">
        <v>7230</v>
      </c>
      <c r="J119" s="3">
        <v>-702</v>
      </c>
      <c r="K119" s="3">
        <v>-8.8502269288956121</v>
      </c>
      <c r="L119" s="3">
        <v>205.55</v>
      </c>
      <c r="M119" s="3">
        <v>4303.5</v>
      </c>
      <c r="N119" s="3">
        <v>-118.69999999999982</v>
      </c>
      <c r="O119" s="3">
        <v>-2.6841843426348837</v>
      </c>
      <c r="P119" s="3">
        <f>IFERROR($H119*SUM(A$2:$A119)-SUMPRODUCT($H$2:H119,$A$2:A119),0)</f>
        <v>115200</v>
      </c>
      <c r="Q119" s="3">
        <f>IFERROR(SUMPRODUCT($H$100:H119,$I$100:I119)-$H119*SUM($I$100:I119),0)</f>
        <v>-14600</v>
      </c>
      <c r="R119" s="3">
        <f t="shared" si="3"/>
        <v>100600</v>
      </c>
    </row>
    <row r="120" spans="1:18" x14ac:dyDescent="0.25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-100</v>
      </c>
      <c r="H120" s="3">
        <v>14100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-100</v>
      </c>
      <c r="P120" s="3">
        <f>IFERROR($H120*SUM(A$2:$A120)-SUMPRODUCT($H$2:H120,$A$2:A120),0)</f>
        <v>717400</v>
      </c>
      <c r="Q120" s="3">
        <f>IFERROR(SUMPRODUCT($H$100:H120,$I$100:I120)-$H120*SUM($I$100:I120),0)</f>
        <v>-744900</v>
      </c>
      <c r="R120" s="3">
        <f t="shared" si="3"/>
        <v>-27500</v>
      </c>
    </row>
    <row r="121" spans="1:18" x14ac:dyDescent="0.25">
      <c r="A121" s="3">
        <v>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-100</v>
      </c>
      <c r="H121" s="3">
        <v>14200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-100</v>
      </c>
      <c r="P121" s="3">
        <f>IFERROR($H121*SUM(A$2:$A121)-SUMPRODUCT($H$2:H121,$A$2:A121),0)</f>
        <v>1319600</v>
      </c>
      <c r="Q121" s="3">
        <f>IFERROR(SUMPRODUCT($H$100:H121,$I$100:I121)-$H121*SUM($I$100:I121),0)</f>
        <v>-1475200</v>
      </c>
      <c r="R121" s="3">
        <f t="shared" si="3"/>
        <v>-155600</v>
      </c>
    </row>
    <row r="122" spans="1:18" x14ac:dyDescent="0.25">
      <c r="A122" s="3">
        <v>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-100</v>
      </c>
      <c r="H122" s="3">
        <v>14300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-100</v>
      </c>
      <c r="P122" s="3">
        <f>IFERROR($H122*SUM(A$2:$A122)-SUMPRODUCT($H$2:H122,$A$2:A122),0)</f>
        <v>1921800</v>
      </c>
      <c r="Q122" s="3">
        <f>IFERROR(SUMPRODUCT($H$100:H122,$I$100:I122)-$H122*SUM($I$100:I122),0)</f>
        <v>-2205500</v>
      </c>
      <c r="R122" s="3">
        <f t="shared" si="3"/>
        <v>-283700</v>
      </c>
    </row>
    <row r="123" spans="1:18" x14ac:dyDescent="0.25">
      <c r="A123" s="3">
        <v>24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-100</v>
      </c>
      <c r="H123" s="3">
        <v>14400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-100</v>
      </c>
      <c r="P123" s="3">
        <f>IFERROR($H123*SUM(A$2:$A123)-SUMPRODUCT($H$2:H123,$A$2:A123),0)</f>
        <v>2524000</v>
      </c>
      <c r="Q123" s="3">
        <f>IFERROR(SUMPRODUCT($H$100:H123,$I$100:I123)-$H123*SUM($I$100:I123),0)</f>
        <v>-2935800</v>
      </c>
      <c r="R123" s="3">
        <f t="shared" si="3"/>
        <v>-411800</v>
      </c>
    </row>
    <row r="124" spans="1:18" x14ac:dyDescent="0.25">
      <c r="A124" s="3">
        <v>638</v>
      </c>
      <c r="B124" s="3">
        <v>-131</v>
      </c>
      <c r="C124" s="3">
        <v>-17.035110533159948</v>
      </c>
      <c r="D124" s="3">
        <v>0</v>
      </c>
      <c r="E124" s="3">
        <v>1</v>
      </c>
      <c r="F124" s="3">
        <v>5.0000000000000044E-2</v>
      </c>
      <c r="G124" s="3">
        <v>5.2631578947368478</v>
      </c>
      <c r="H124" s="3">
        <v>14500</v>
      </c>
      <c r="I124" s="3">
        <v>366</v>
      </c>
      <c r="J124" s="3">
        <v>-124</v>
      </c>
      <c r="K124" s="3">
        <v>-25.306122448979593</v>
      </c>
      <c r="L124" s="3">
        <v>194.96</v>
      </c>
      <c r="M124" s="3">
        <v>4785</v>
      </c>
      <c r="N124" s="3">
        <v>-148.55000000000018</v>
      </c>
      <c r="O124" s="3">
        <v>-3.011016408063163</v>
      </c>
      <c r="P124" s="3">
        <f>IFERROR($H124*SUM(A$2:$A124)-SUMPRODUCT($H$2:H124,$A$2:A124),0)</f>
        <v>3128600</v>
      </c>
      <c r="Q124" s="3">
        <f>IFERROR(SUMPRODUCT($H$100:H124,$I$100:I124)-$H124*SUM($I$100:I124),0)</f>
        <v>-3666100</v>
      </c>
      <c r="R124" s="3">
        <f t="shared" si="3"/>
        <v>-537500</v>
      </c>
    </row>
    <row r="125" spans="1:18" x14ac:dyDescent="0.25">
      <c r="A125" s="3">
        <v>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-100</v>
      </c>
      <c r="H125" s="3">
        <v>14600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-100</v>
      </c>
      <c r="P125" s="3">
        <f>IFERROR($H125*SUM(A$2:$A125)-SUMPRODUCT($H$2:H125,$A$2:A125),0)</f>
        <v>3797000</v>
      </c>
      <c r="Q125" s="3">
        <f>IFERROR(SUMPRODUCT($H$100:H125,$I$100:I125)-$H125*SUM($I$100:I125),0)</f>
        <v>-4433000</v>
      </c>
      <c r="R125" s="3">
        <f t="shared" si="3"/>
        <v>-636000</v>
      </c>
    </row>
    <row r="126" spans="1:18" x14ac:dyDescent="0.25">
      <c r="A126" s="3">
        <v>154</v>
      </c>
      <c r="B126" s="3">
        <v>13</v>
      </c>
      <c r="C126" s="3">
        <v>9.2198581560283692</v>
      </c>
      <c r="D126" s="3">
        <v>0</v>
      </c>
      <c r="E126" s="3">
        <v>1.5</v>
      </c>
      <c r="F126" s="3">
        <v>-0.5</v>
      </c>
      <c r="G126" s="3">
        <v>-25</v>
      </c>
      <c r="H126" s="3">
        <v>14700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-100</v>
      </c>
      <c r="P126" s="3">
        <f>IFERROR($H126*SUM(A$2:$A126)-SUMPRODUCT($H$2:H126,$A$2:A126),0)</f>
        <v>4465400</v>
      </c>
      <c r="Q126" s="3">
        <f>IFERROR(SUMPRODUCT($H$100:H126,$I$100:I126)-$H126*SUM($I$100:I126),0)</f>
        <v>-5199900</v>
      </c>
      <c r="R126" s="3">
        <f t="shared" si="3"/>
        <v>-734500</v>
      </c>
    </row>
  </sheetData>
  <autoFilter ref="R1:R1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C21" sqref="C21"/>
    </sheetView>
  </sheetViews>
  <sheetFormatPr defaultRowHeight="15" x14ac:dyDescent="0.25"/>
  <cols>
    <col min="2" max="2" width="19.5703125" customWidth="1"/>
    <col min="3" max="3" width="10" bestFit="1" customWidth="1"/>
    <col min="6" max="6" width="15.5703125" bestFit="1" customWidth="1"/>
    <col min="7" max="7" width="12.28515625" bestFit="1" customWidth="1"/>
    <col min="8" max="9" width="9.7109375" bestFit="1" customWidth="1"/>
    <col min="10" max="10" width="6" bestFit="1" customWidth="1"/>
    <col min="11" max="11" width="24.7109375" customWidth="1"/>
  </cols>
  <sheetData>
    <row r="1" spans="2:11" x14ac:dyDescent="0.25">
      <c r="G1" s="38" t="s">
        <v>18</v>
      </c>
      <c r="H1" s="38"/>
      <c r="I1" s="38" t="s">
        <v>19</v>
      </c>
      <c r="J1" s="38"/>
      <c r="K1" s="4" t="s">
        <v>28</v>
      </c>
    </row>
    <row r="2" spans="2:11" x14ac:dyDescent="0.25">
      <c r="G2" s="37" t="s">
        <v>38</v>
      </c>
      <c r="H2" s="37"/>
      <c r="I2" s="37" t="s">
        <v>37</v>
      </c>
      <c r="J2" s="37"/>
    </row>
    <row r="3" spans="2:11" x14ac:dyDescent="0.25">
      <c r="G3" s="11" t="s">
        <v>17</v>
      </c>
      <c r="H3" s="11" t="s">
        <v>16</v>
      </c>
      <c r="I3" s="11" t="s">
        <v>17</v>
      </c>
      <c r="J3" s="11" t="s">
        <v>16</v>
      </c>
    </row>
    <row r="4" spans="2:11" x14ac:dyDescent="0.25">
      <c r="G4" s="12">
        <v>11200</v>
      </c>
      <c r="H4" s="12">
        <v>12600</v>
      </c>
      <c r="I4" s="13">
        <v>11100</v>
      </c>
      <c r="J4" s="13">
        <v>12700</v>
      </c>
    </row>
    <row r="5" spans="2:11" x14ac:dyDescent="0.25">
      <c r="B5" s="39" t="s">
        <v>32</v>
      </c>
      <c r="C5" s="40"/>
      <c r="F5" t="s">
        <v>20</v>
      </c>
      <c r="G5">
        <v>29.35</v>
      </c>
      <c r="H5">
        <v>35.25</v>
      </c>
      <c r="I5">
        <v>0.8</v>
      </c>
      <c r="J5">
        <v>0.8</v>
      </c>
    </row>
    <row r="6" spans="2:11" x14ac:dyDescent="0.25">
      <c r="B6" s="5" t="s">
        <v>15</v>
      </c>
      <c r="C6" s="8">
        <f>MIN(OIData!R2:R109)</f>
        <v>0</v>
      </c>
      <c r="F6" t="s">
        <v>21</v>
      </c>
      <c r="G6">
        <v>0</v>
      </c>
      <c r="H6">
        <v>0</v>
      </c>
      <c r="I6">
        <v>0.7</v>
      </c>
      <c r="J6">
        <v>0.85</v>
      </c>
    </row>
    <row r="7" spans="2:11" x14ac:dyDescent="0.25">
      <c r="B7" s="5" t="s">
        <v>33</v>
      </c>
      <c r="C7" s="5">
        <f>MATCH(C6,OIData!R2:R109,0)</f>
        <v>63</v>
      </c>
      <c r="G7">
        <f>G5-G6</f>
        <v>29.35</v>
      </c>
      <c r="H7">
        <f>H5-H6</f>
        <v>35.25</v>
      </c>
      <c r="I7">
        <f>I6-I5</f>
        <v>-0.10000000000000009</v>
      </c>
      <c r="J7">
        <f>J6-J5</f>
        <v>4.9999999999999933E-2</v>
      </c>
      <c r="K7" s="6">
        <f>SUM(G7:J7)</f>
        <v>64.55</v>
      </c>
    </row>
    <row r="8" spans="2:11" x14ac:dyDescent="0.25">
      <c r="B8" s="5" t="s">
        <v>29</v>
      </c>
      <c r="C8" s="9">
        <f>INDEX(OIData!H2:H109,Dashboard!C7)</f>
        <v>11250</v>
      </c>
      <c r="D8">
        <f>INDEX(OIData!H2:H103,MATCH(MIN(OIData!R2:R105),OIData!R2:R101,0))</f>
        <v>11250</v>
      </c>
      <c r="F8" t="s">
        <v>22</v>
      </c>
      <c r="G8">
        <f>G5*3</f>
        <v>88.050000000000011</v>
      </c>
      <c r="H8">
        <f>H5*3</f>
        <v>105.75</v>
      </c>
    </row>
    <row r="9" spans="2:11" x14ac:dyDescent="0.25">
      <c r="B9" s="10" t="s">
        <v>30</v>
      </c>
      <c r="C9" s="10">
        <v>12000</v>
      </c>
      <c r="F9" t="s">
        <v>34</v>
      </c>
      <c r="G9" s="6">
        <f>G8-(0.05*G8)</f>
        <v>83.647500000000008</v>
      </c>
      <c r="H9">
        <f>H8-(0.05*H8)</f>
        <v>100.46250000000001</v>
      </c>
    </row>
    <row r="10" spans="2:11" x14ac:dyDescent="0.25">
      <c r="F10" t="s">
        <v>31</v>
      </c>
      <c r="G10" s="7">
        <v>180000</v>
      </c>
      <c r="H10" s="7">
        <f>G10*0.02</f>
        <v>3600</v>
      </c>
      <c r="I10" s="7"/>
    </row>
    <row r="11" spans="2:11" x14ac:dyDescent="0.25">
      <c r="G11" s="7"/>
      <c r="H11" s="7"/>
      <c r="I11" s="7"/>
    </row>
    <row r="12" spans="2:11" x14ac:dyDescent="0.25">
      <c r="G12" s="7"/>
      <c r="H12" s="7"/>
      <c r="I12" s="7"/>
    </row>
  </sheetData>
  <mergeCells count="5">
    <mergeCell ref="G2:H2"/>
    <mergeCell ref="G1:H1"/>
    <mergeCell ref="I1:J1"/>
    <mergeCell ref="I2:J2"/>
    <mergeCell ref="B5:C5"/>
  </mergeCells>
  <conditionalFormatting sqref="G9">
    <cfRule type="cellIs" dxfId="12" priority="7" operator="greaterThan">
      <formula>$G$6</formula>
    </cfRule>
    <cfRule type="cellIs" dxfId="11" priority="8" operator="lessThanOrEqual">
      <formula>$G$6</formula>
    </cfRule>
  </conditionalFormatting>
  <conditionalFormatting sqref="H9">
    <cfRule type="cellIs" dxfId="10" priority="5" operator="greaterThan">
      <formula>$H$6</formula>
    </cfRule>
    <cfRule type="cellIs" dxfId="9" priority="6" operator="lessThanOrEqual">
      <formula>$H$6</formula>
    </cfRule>
  </conditionalFormatting>
  <conditionalFormatting sqref="C8">
    <cfRule type="cellIs" dxfId="8" priority="2" operator="lessThanOrEqual">
      <formula>$C$9-100</formula>
    </cfRule>
    <cfRule type="cellIs" dxfId="7" priority="3" operator="greaterThanOrEqual">
      <formula>$C$9+100</formula>
    </cfRule>
  </conditionalFormatting>
  <conditionalFormatting sqref="K7">
    <cfRule type="cellIs" dxfId="6" priority="1" operator="lessThanOrEqual">
      <formula>-$H$10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6" workbookViewId="0">
      <selection activeCell="P18" sqref="P18"/>
    </sheetView>
  </sheetViews>
  <sheetFormatPr defaultRowHeight="15" x14ac:dyDescent="0.25"/>
  <cols>
    <col min="1" max="1" width="5.5703125" style="1" bestFit="1" customWidth="1"/>
    <col min="2" max="2" width="11.7109375" bestFit="1" customWidth="1"/>
    <col min="3" max="3" width="10.42578125" style="34" bestFit="1" customWidth="1"/>
    <col min="4" max="4" width="5.5703125" style="1" bestFit="1" customWidth="1"/>
    <col min="5" max="5" width="8.7109375" bestFit="1" customWidth="1"/>
    <col min="6" max="6" width="7.28515625" style="29" bestFit="1" customWidth="1"/>
    <col min="7" max="7" width="12" style="29" bestFit="1" customWidth="1"/>
    <col min="8" max="8" width="11.7109375" style="29" bestFit="1" customWidth="1"/>
    <col min="9" max="9" width="12" style="29" bestFit="1" customWidth="1"/>
    <col min="10" max="10" width="11.7109375" style="29" bestFit="1" customWidth="1"/>
    <col min="11" max="11" width="6" bestFit="1" customWidth="1"/>
    <col min="12" max="12" width="10" bestFit="1" customWidth="1"/>
    <col min="13" max="13" width="9.7109375" bestFit="1" customWidth="1"/>
    <col min="14" max="14" width="10.85546875" bestFit="1" customWidth="1"/>
  </cols>
  <sheetData>
    <row r="1" spans="1:14" x14ac:dyDescent="0.25">
      <c r="A1" s="30" t="s">
        <v>64</v>
      </c>
      <c r="B1" s="31" t="s">
        <v>39</v>
      </c>
      <c r="C1" s="33" t="s">
        <v>23</v>
      </c>
      <c r="D1" s="30" t="s">
        <v>11</v>
      </c>
      <c r="E1" s="31" t="s">
        <v>12</v>
      </c>
      <c r="F1" s="32" t="s">
        <v>28</v>
      </c>
      <c r="G1" s="32" t="s">
        <v>25</v>
      </c>
      <c r="H1" s="32" t="s">
        <v>24</v>
      </c>
      <c r="I1" s="32" t="s">
        <v>27</v>
      </c>
      <c r="J1" s="32" t="s">
        <v>26</v>
      </c>
      <c r="K1" s="31" t="s">
        <v>13</v>
      </c>
      <c r="L1" s="31" t="s">
        <v>35</v>
      </c>
      <c r="M1" s="31" t="s">
        <v>36</v>
      </c>
      <c r="N1" s="31" t="s">
        <v>14</v>
      </c>
    </row>
    <row r="2" spans="1:14" x14ac:dyDescent="0.25">
      <c r="A2" s="1">
        <v>83</v>
      </c>
      <c r="B2" t="s">
        <v>141</v>
      </c>
      <c r="C2" s="34">
        <v>43903</v>
      </c>
      <c r="D2" s="1" t="s">
        <v>99</v>
      </c>
      <c r="E2">
        <v>11250</v>
      </c>
      <c r="F2" s="29">
        <v>0</v>
      </c>
      <c r="G2" s="29">
        <v>0</v>
      </c>
      <c r="H2" s="29">
        <v>0</v>
      </c>
      <c r="I2" s="29">
        <v>0</v>
      </c>
      <c r="J2" s="29">
        <v>1383.05</v>
      </c>
      <c r="L2">
        <v>0</v>
      </c>
      <c r="M2">
        <v>0</v>
      </c>
      <c r="N2">
        <v>9826.2999999999993</v>
      </c>
    </row>
    <row r="3" spans="1:14" x14ac:dyDescent="0.25">
      <c r="A3" s="1">
        <v>0</v>
      </c>
      <c r="B3" t="s">
        <v>140</v>
      </c>
      <c r="C3" s="34">
        <v>43903</v>
      </c>
      <c r="D3" s="1" t="s">
        <v>98</v>
      </c>
      <c r="E3">
        <v>11250</v>
      </c>
      <c r="F3" s="29">
        <v>0</v>
      </c>
      <c r="G3" s="29">
        <v>0</v>
      </c>
      <c r="H3" s="29">
        <v>0</v>
      </c>
      <c r="I3" s="29">
        <v>0</v>
      </c>
      <c r="J3" s="29">
        <v>1383.05</v>
      </c>
      <c r="L3">
        <v>0</v>
      </c>
      <c r="M3">
        <v>0</v>
      </c>
      <c r="N3">
        <v>9803.4</v>
      </c>
    </row>
    <row r="4" spans="1:14" x14ac:dyDescent="0.25">
      <c r="A4" s="1">
        <v>1</v>
      </c>
      <c r="B4" t="s">
        <v>69</v>
      </c>
      <c r="C4" s="34">
        <v>43903</v>
      </c>
      <c r="D4" s="1" t="s">
        <v>125</v>
      </c>
      <c r="E4">
        <v>11650</v>
      </c>
      <c r="F4" s="29">
        <v>0</v>
      </c>
      <c r="G4" s="29">
        <v>0</v>
      </c>
      <c r="H4" s="29">
        <v>0</v>
      </c>
      <c r="I4" s="29">
        <v>0</v>
      </c>
      <c r="J4" s="29">
        <v>1462.05</v>
      </c>
      <c r="K4">
        <v>0</v>
      </c>
      <c r="L4">
        <v>0</v>
      </c>
      <c r="M4">
        <v>0</v>
      </c>
      <c r="N4">
        <v>9741.75</v>
      </c>
    </row>
    <row r="5" spans="1:14" x14ac:dyDescent="0.25">
      <c r="A5" s="1">
        <v>2</v>
      </c>
      <c r="B5" t="s">
        <v>69</v>
      </c>
      <c r="C5" s="34">
        <v>43903</v>
      </c>
      <c r="D5" s="1" t="s">
        <v>71</v>
      </c>
      <c r="E5">
        <v>12650</v>
      </c>
      <c r="F5" s="29">
        <v>0</v>
      </c>
      <c r="G5" s="29">
        <v>0</v>
      </c>
      <c r="H5" s="29">
        <v>0</v>
      </c>
      <c r="I5" s="29">
        <v>0</v>
      </c>
      <c r="J5" s="29">
        <v>1462.05</v>
      </c>
      <c r="K5">
        <v>0</v>
      </c>
      <c r="L5">
        <v>0</v>
      </c>
      <c r="M5">
        <v>0</v>
      </c>
      <c r="N5">
        <v>9731.5</v>
      </c>
    </row>
    <row r="6" spans="1:14" x14ac:dyDescent="0.25">
      <c r="A6" s="1">
        <v>3</v>
      </c>
      <c r="B6" t="s">
        <v>69</v>
      </c>
      <c r="C6" s="34">
        <v>43903</v>
      </c>
      <c r="D6" s="1" t="s">
        <v>126</v>
      </c>
      <c r="E6">
        <v>12650</v>
      </c>
      <c r="F6" s="29">
        <v>0</v>
      </c>
      <c r="G6" s="29">
        <v>0</v>
      </c>
      <c r="H6" s="29">
        <v>0</v>
      </c>
      <c r="I6" s="29">
        <v>0</v>
      </c>
      <c r="J6" s="29">
        <v>1462.05</v>
      </c>
      <c r="K6">
        <v>0</v>
      </c>
      <c r="L6">
        <v>0</v>
      </c>
      <c r="M6">
        <v>0</v>
      </c>
      <c r="N6">
        <v>9778.75</v>
      </c>
    </row>
    <row r="7" spans="1:14" x14ac:dyDescent="0.25">
      <c r="A7" s="1">
        <v>4</v>
      </c>
      <c r="B7" t="s">
        <v>69</v>
      </c>
      <c r="C7" s="34">
        <v>43903</v>
      </c>
      <c r="D7" s="1" t="s">
        <v>127</v>
      </c>
      <c r="E7">
        <v>12650</v>
      </c>
      <c r="F7" s="29">
        <v>0</v>
      </c>
      <c r="G7" s="29">
        <v>0</v>
      </c>
      <c r="H7" s="29">
        <v>0</v>
      </c>
      <c r="I7" s="29">
        <v>0</v>
      </c>
      <c r="J7" s="29">
        <v>1375</v>
      </c>
      <c r="K7">
        <v>0</v>
      </c>
      <c r="L7">
        <v>0</v>
      </c>
      <c r="M7">
        <v>0</v>
      </c>
      <c r="N7">
        <v>9761.2999999999993</v>
      </c>
    </row>
    <row r="8" spans="1:14" x14ac:dyDescent="0.25">
      <c r="A8" s="1">
        <v>5</v>
      </c>
      <c r="B8" t="s">
        <v>69</v>
      </c>
      <c r="C8" s="34">
        <v>43903</v>
      </c>
      <c r="D8" s="1" t="s">
        <v>72</v>
      </c>
      <c r="E8">
        <v>12650</v>
      </c>
      <c r="F8" s="29">
        <v>0</v>
      </c>
      <c r="G8" s="29">
        <v>0</v>
      </c>
      <c r="H8" s="29">
        <v>0</v>
      </c>
      <c r="I8" s="29">
        <v>0</v>
      </c>
      <c r="J8" s="29">
        <v>1375</v>
      </c>
      <c r="K8">
        <v>0</v>
      </c>
      <c r="L8">
        <v>0</v>
      </c>
      <c r="M8">
        <v>0</v>
      </c>
      <c r="N8">
        <v>9807.5</v>
      </c>
    </row>
    <row r="9" spans="1:14" x14ac:dyDescent="0.25">
      <c r="A9" s="1">
        <v>6</v>
      </c>
      <c r="B9" t="s">
        <v>69</v>
      </c>
      <c r="C9" s="34">
        <v>43903</v>
      </c>
      <c r="D9" s="1" t="s">
        <v>73</v>
      </c>
      <c r="E9">
        <v>12650</v>
      </c>
      <c r="F9" s="29">
        <v>0</v>
      </c>
      <c r="G9" s="29">
        <v>0</v>
      </c>
      <c r="H9" s="29">
        <v>0</v>
      </c>
      <c r="I9" s="29">
        <v>0</v>
      </c>
      <c r="J9" s="29">
        <v>1375</v>
      </c>
      <c r="K9">
        <v>0</v>
      </c>
      <c r="L9">
        <v>0</v>
      </c>
      <c r="M9">
        <v>0</v>
      </c>
      <c r="N9">
        <v>9825.15</v>
      </c>
    </row>
    <row r="10" spans="1:14" x14ac:dyDescent="0.25">
      <c r="A10" s="1">
        <v>7</v>
      </c>
      <c r="B10" t="s">
        <v>69</v>
      </c>
      <c r="C10" s="34">
        <v>43903</v>
      </c>
      <c r="D10" s="1" t="s">
        <v>74</v>
      </c>
      <c r="E10">
        <v>12650</v>
      </c>
      <c r="F10" s="29">
        <v>0</v>
      </c>
      <c r="G10" s="29">
        <v>0</v>
      </c>
      <c r="H10" s="29">
        <v>0</v>
      </c>
      <c r="I10" s="29">
        <v>0</v>
      </c>
      <c r="J10" s="29">
        <v>1375</v>
      </c>
      <c r="K10">
        <v>0</v>
      </c>
      <c r="L10">
        <v>0</v>
      </c>
      <c r="M10">
        <v>0</v>
      </c>
      <c r="N10">
        <v>9895.0499999999993</v>
      </c>
    </row>
    <row r="11" spans="1:14" x14ac:dyDescent="0.25">
      <c r="A11" s="1">
        <v>8</v>
      </c>
      <c r="B11" t="s">
        <v>69</v>
      </c>
      <c r="C11" s="34">
        <v>43903</v>
      </c>
      <c r="D11" s="1" t="s">
        <v>75</v>
      </c>
      <c r="E11">
        <v>12650</v>
      </c>
      <c r="F11" s="29">
        <v>0</v>
      </c>
      <c r="G11" s="29">
        <v>0</v>
      </c>
      <c r="H11" s="29">
        <v>0</v>
      </c>
      <c r="I11" s="29">
        <v>0</v>
      </c>
      <c r="J11" s="29">
        <v>1375</v>
      </c>
      <c r="K11">
        <v>0</v>
      </c>
      <c r="L11">
        <v>0</v>
      </c>
      <c r="M11">
        <v>0</v>
      </c>
      <c r="N11">
        <v>9861.5</v>
      </c>
    </row>
    <row r="12" spans="1:14" x14ac:dyDescent="0.25">
      <c r="A12" s="1">
        <v>9</v>
      </c>
      <c r="B12" t="s">
        <v>69</v>
      </c>
      <c r="C12" s="34">
        <v>43903</v>
      </c>
      <c r="D12" s="1" t="s">
        <v>76</v>
      </c>
      <c r="E12">
        <v>12650</v>
      </c>
      <c r="F12" s="29">
        <v>0</v>
      </c>
      <c r="G12" s="29">
        <v>0</v>
      </c>
      <c r="H12" s="29">
        <v>0</v>
      </c>
      <c r="I12" s="29">
        <v>0</v>
      </c>
      <c r="J12" s="29">
        <v>1375</v>
      </c>
      <c r="K12">
        <v>0</v>
      </c>
      <c r="L12">
        <v>0</v>
      </c>
      <c r="M12">
        <v>0</v>
      </c>
      <c r="N12">
        <v>9806.6</v>
      </c>
    </row>
    <row r="13" spans="1:14" x14ac:dyDescent="0.25">
      <c r="A13" s="1">
        <v>10</v>
      </c>
      <c r="B13" t="s">
        <v>69</v>
      </c>
      <c r="C13" s="34">
        <v>43903</v>
      </c>
      <c r="D13" s="1" t="s">
        <v>77</v>
      </c>
      <c r="E13">
        <v>12650</v>
      </c>
      <c r="F13" s="29">
        <v>0</v>
      </c>
      <c r="G13" s="29">
        <v>0</v>
      </c>
      <c r="H13" s="29">
        <v>0</v>
      </c>
      <c r="I13" s="29">
        <v>0</v>
      </c>
      <c r="J13" s="29">
        <v>1375</v>
      </c>
      <c r="K13">
        <v>0</v>
      </c>
      <c r="L13">
        <v>0</v>
      </c>
      <c r="M13">
        <v>0</v>
      </c>
      <c r="N13">
        <v>9797.1</v>
      </c>
    </row>
    <row r="14" spans="1:14" x14ac:dyDescent="0.25">
      <c r="A14" s="1">
        <v>11</v>
      </c>
      <c r="B14" t="s">
        <v>69</v>
      </c>
      <c r="C14" s="34">
        <v>43903</v>
      </c>
      <c r="D14" s="1" t="s">
        <v>128</v>
      </c>
      <c r="E14">
        <v>12650</v>
      </c>
      <c r="F14" s="29">
        <v>0</v>
      </c>
      <c r="G14" s="29">
        <v>0</v>
      </c>
      <c r="H14" s="29">
        <v>0</v>
      </c>
      <c r="I14" s="29">
        <v>0</v>
      </c>
      <c r="J14" s="29">
        <v>1361.75</v>
      </c>
      <c r="K14">
        <v>0</v>
      </c>
      <c r="L14">
        <v>0</v>
      </c>
      <c r="M14">
        <v>0</v>
      </c>
      <c r="N14">
        <v>9849.9</v>
      </c>
    </row>
    <row r="15" spans="1:14" x14ac:dyDescent="0.25">
      <c r="A15" s="1">
        <v>12</v>
      </c>
      <c r="B15" t="s">
        <v>69</v>
      </c>
      <c r="C15" s="34">
        <v>43903</v>
      </c>
      <c r="D15" s="1" t="s">
        <v>129</v>
      </c>
      <c r="E15">
        <v>12650</v>
      </c>
      <c r="F15" s="29">
        <v>0</v>
      </c>
      <c r="G15" s="29">
        <v>0</v>
      </c>
      <c r="H15" s="29">
        <v>0</v>
      </c>
      <c r="I15" s="29">
        <v>0</v>
      </c>
      <c r="J15" s="29">
        <v>1361.75</v>
      </c>
      <c r="K15">
        <v>0</v>
      </c>
      <c r="L15">
        <v>0</v>
      </c>
      <c r="M15">
        <v>0</v>
      </c>
      <c r="N15">
        <v>9851.75</v>
      </c>
    </row>
    <row r="16" spans="1:14" x14ac:dyDescent="0.25">
      <c r="A16" s="1">
        <v>13</v>
      </c>
      <c r="B16" t="s">
        <v>69</v>
      </c>
      <c r="C16" s="34">
        <v>43903</v>
      </c>
      <c r="D16" s="1" t="s">
        <v>130</v>
      </c>
      <c r="E16">
        <v>12650</v>
      </c>
      <c r="F16" s="29">
        <v>0</v>
      </c>
      <c r="G16" s="29">
        <v>0</v>
      </c>
      <c r="H16" s="29">
        <v>0</v>
      </c>
      <c r="I16" s="29">
        <v>0</v>
      </c>
      <c r="J16" s="29">
        <v>1361.75</v>
      </c>
      <c r="K16">
        <v>0</v>
      </c>
      <c r="L16">
        <v>0</v>
      </c>
      <c r="M16">
        <v>0</v>
      </c>
      <c r="N16">
        <v>9873.0499999999993</v>
      </c>
    </row>
    <row r="17" spans="1:14" x14ac:dyDescent="0.25">
      <c r="A17" s="1">
        <v>14</v>
      </c>
      <c r="B17" t="s">
        <v>69</v>
      </c>
      <c r="C17" s="34">
        <v>43903</v>
      </c>
      <c r="D17" s="1" t="s">
        <v>131</v>
      </c>
      <c r="E17">
        <v>12650</v>
      </c>
      <c r="F17" s="29">
        <v>0</v>
      </c>
      <c r="G17" s="29">
        <v>0</v>
      </c>
      <c r="H17" s="29">
        <v>0</v>
      </c>
      <c r="I17" s="29">
        <v>0</v>
      </c>
      <c r="J17" s="29">
        <v>1361.75</v>
      </c>
      <c r="K17">
        <v>0</v>
      </c>
      <c r="L17">
        <v>0</v>
      </c>
      <c r="M17">
        <v>0</v>
      </c>
      <c r="N17">
        <v>9858.2999999999993</v>
      </c>
    </row>
    <row r="18" spans="1:14" x14ac:dyDescent="0.25">
      <c r="A18" s="1">
        <v>15</v>
      </c>
      <c r="B18" t="s">
        <v>69</v>
      </c>
      <c r="C18" s="34">
        <v>43903</v>
      </c>
      <c r="D18" s="1" t="s">
        <v>132</v>
      </c>
      <c r="E18">
        <v>12650</v>
      </c>
      <c r="F18" s="29">
        <v>0</v>
      </c>
      <c r="G18" s="29">
        <v>0</v>
      </c>
      <c r="H18" s="29">
        <v>0</v>
      </c>
      <c r="I18" s="29">
        <v>0</v>
      </c>
      <c r="J18" s="29">
        <v>1085.8</v>
      </c>
      <c r="K18">
        <v>0</v>
      </c>
      <c r="L18">
        <v>0</v>
      </c>
      <c r="M18">
        <v>0</v>
      </c>
      <c r="N18">
        <v>10097.950000000001</v>
      </c>
    </row>
    <row r="19" spans="1:14" x14ac:dyDescent="0.25">
      <c r="A19" s="1">
        <v>16</v>
      </c>
      <c r="B19" t="s">
        <v>69</v>
      </c>
      <c r="C19" s="34">
        <v>43903</v>
      </c>
      <c r="D19" s="1" t="s">
        <v>78</v>
      </c>
      <c r="E19">
        <v>12650</v>
      </c>
      <c r="F19" s="29">
        <v>0</v>
      </c>
      <c r="G19" s="29">
        <v>0</v>
      </c>
      <c r="H19" s="29">
        <v>0</v>
      </c>
      <c r="I19" s="29">
        <v>0</v>
      </c>
      <c r="J19" s="29">
        <v>1204.75</v>
      </c>
      <c r="K19">
        <v>0</v>
      </c>
      <c r="L19">
        <v>0</v>
      </c>
      <c r="M19">
        <v>0</v>
      </c>
      <c r="N19">
        <v>10015.799999999999</v>
      </c>
    </row>
    <row r="20" spans="1:14" x14ac:dyDescent="0.25">
      <c r="A20" s="1">
        <v>17</v>
      </c>
      <c r="B20" t="s">
        <v>69</v>
      </c>
      <c r="C20" s="34">
        <v>43903</v>
      </c>
      <c r="D20" s="1" t="s">
        <v>78</v>
      </c>
      <c r="E20">
        <v>12650</v>
      </c>
      <c r="F20" s="29">
        <v>0</v>
      </c>
      <c r="G20" s="29">
        <v>0</v>
      </c>
      <c r="H20" s="29">
        <v>0</v>
      </c>
      <c r="I20" s="29">
        <v>0</v>
      </c>
      <c r="J20" s="29">
        <v>1204.75</v>
      </c>
      <c r="K20">
        <v>0</v>
      </c>
      <c r="L20">
        <v>0</v>
      </c>
      <c r="M20">
        <v>0</v>
      </c>
      <c r="N20">
        <v>10015.799999999999</v>
      </c>
    </row>
    <row r="21" spans="1:14" x14ac:dyDescent="0.25">
      <c r="A21" s="1">
        <v>18</v>
      </c>
      <c r="B21" t="s">
        <v>69</v>
      </c>
      <c r="C21" s="34">
        <v>43903</v>
      </c>
      <c r="D21" s="1" t="s">
        <v>79</v>
      </c>
      <c r="E21">
        <v>12650</v>
      </c>
      <c r="F21" s="29">
        <v>0</v>
      </c>
      <c r="G21" s="29">
        <v>0</v>
      </c>
      <c r="H21" s="29">
        <v>0</v>
      </c>
      <c r="I21" s="29">
        <v>0</v>
      </c>
      <c r="J21" s="29">
        <v>1149.4000000000001</v>
      </c>
      <c r="K21">
        <v>0</v>
      </c>
      <c r="L21">
        <v>0</v>
      </c>
      <c r="M21">
        <v>0</v>
      </c>
      <c r="N21">
        <v>10021.799999999999</v>
      </c>
    </row>
    <row r="22" spans="1:14" x14ac:dyDescent="0.25">
      <c r="A22" s="1">
        <v>19</v>
      </c>
      <c r="B22" t="s">
        <v>69</v>
      </c>
      <c r="C22" s="34">
        <v>43903</v>
      </c>
      <c r="D22" s="1" t="s">
        <v>80</v>
      </c>
      <c r="E22">
        <v>12700</v>
      </c>
      <c r="F22" s="29">
        <v>0</v>
      </c>
      <c r="G22" s="29">
        <v>0</v>
      </c>
      <c r="H22" s="29">
        <v>0</v>
      </c>
      <c r="I22" s="29">
        <v>0</v>
      </c>
      <c r="J22" s="29">
        <v>1124.4000000000001</v>
      </c>
      <c r="K22">
        <v>0</v>
      </c>
      <c r="L22">
        <v>0</v>
      </c>
      <c r="M22">
        <v>0</v>
      </c>
      <c r="N22">
        <v>10034.85</v>
      </c>
    </row>
    <row r="23" spans="1:14" x14ac:dyDescent="0.25">
      <c r="A23" s="1">
        <v>20</v>
      </c>
      <c r="B23" t="s">
        <v>69</v>
      </c>
      <c r="C23" s="34">
        <v>43903</v>
      </c>
      <c r="D23" s="1" t="s">
        <v>133</v>
      </c>
      <c r="E23">
        <v>12700</v>
      </c>
      <c r="F23" s="29">
        <v>0</v>
      </c>
      <c r="G23" s="29">
        <v>0</v>
      </c>
      <c r="H23" s="29">
        <v>0</v>
      </c>
      <c r="I23" s="29">
        <v>0</v>
      </c>
      <c r="J23" s="29">
        <v>1124.4000000000001</v>
      </c>
      <c r="K23">
        <v>0</v>
      </c>
      <c r="L23">
        <v>0</v>
      </c>
      <c r="M23">
        <v>0</v>
      </c>
      <c r="N23">
        <v>10014.75</v>
      </c>
    </row>
    <row r="24" spans="1:14" x14ac:dyDescent="0.25">
      <c r="A24" s="1">
        <v>21</v>
      </c>
      <c r="B24" t="s">
        <v>69</v>
      </c>
      <c r="C24" s="34">
        <v>43903</v>
      </c>
      <c r="D24" s="1" t="s">
        <v>134</v>
      </c>
      <c r="E24">
        <v>12700</v>
      </c>
      <c r="F24" s="29">
        <v>0</v>
      </c>
      <c r="G24" s="29">
        <v>0</v>
      </c>
      <c r="H24" s="29">
        <v>0</v>
      </c>
      <c r="I24" s="29">
        <v>0</v>
      </c>
      <c r="J24" s="29">
        <v>1124.4000000000001</v>
      </c>
      <c r="K24">
        <v>0</v>
      </c>
      <c r="L24">
        <v>0</v>
      </c>
      <c r="M24">
        <v>0</v>
      </c>
      <c r="N24">
        <v>10021.25</v>
      </c>
    </row>
    <row r="25" spans="1:14" x14ac:dyDescent="0.25">
      <c r="A25" s="1">
        <v>22</v>
      </c>
      <c r="B25" t="s">
        <v>69</v>
      </c>
      <c r="C25" s="34">
        <v>43903</v>
      </c>
      <c r="D25" s="1" t="s">
        <v>81</v>
      </c>
      <c r="E25">
        <v>11650</v>
      </c>
      <c r="F25" s="29">
        <v>0</v>
      </c>
      <c r="G25" s="29">
        <v>0</v>
      </c>
      <c r="H25" s="29">
        <v>0</v>
      </c>
      <c r="I25" s="29">
        <v>0</v>
      </c>
      <c r="J25" s="29">
        <v>1124.4000000000001</v>
      </c>
      <c r="K25">
        <v>0</v>
      </c>
      <c r="L25">
        <v>0</v>
      </c>
      <c r="M25">
        <v>0</v>
      </c>
      <c r="N25">
        <v>10023.450000000001</v>
      </c>
    </row>
    <row r="26" spans="1:14" x14ac:dyDescent="0.25">
      <c r="A26" s="1">
        <v>23</v>
      </c>
      <c r="B26" t="s">
        <v>69</v>
      </c>
      <c r="C26" s="34">
        <v>43903</v>
      </c>
      <c r="D26" s="1" t="s">
        <v>137</v>
      </c>
      <c r="E26">
        <v>11600</v>
      </c>
      <c r="F26" s="29">
        <v>0</v>
      </c>
      <c r="G26" s="29">
        <v>0</v>
      </c>
      <c r="H26" s="29">
        <v>0</v>
      </c>
      <c r="I26" s="29">
        <v>0</v>
      </c>
      <c r="J26" s="29">
        <v>1181</v>
      </c>
      <c r="K26">
        <v>0</v>
      </c>
      <c r="L26">
        <v>0</v>
      </c>
      <c r="M26">
        <v>0</v>
      </c>
      <c r="N26">
        <v>10108.299999999999</v>
      </c>
    </row>
    <row r="27" spans="1:14" x14ac:dyDescent="0.25">
      <c r="A27" s="1">
        <v>24</v>
      </c>
      <c r="B27" t="s">
        <v>69</v>
      </c>
      <c r="C27" s="34">
        <v>43903</v>
      </c>
      <c r="D27" s="1" t="s">
        <v>138</v>
      </c>
      <c r="E27">
        <v>11600</v>
      </c>
      <c r="F27" s="29">
        <v>0</v>
      </c>
      <c r="G27" s="29">
        <v>0</v>
      </c>
      <c r="H27" s="29">
        <v>0</v>
      </c>
      <c r="I27" s="29">
        <v>0</v>
      </c>
      <c r="J27" s="29">
        <v>1192.1500000000001</v>
      </c>
      <c r="K27">
        <v>0</v>
      </c>
      <c r="L27">
        <v>-2.8300000000000005</v>
      </c>
      <c r="M27">
        <v>0</v>
      </c>
      <c r="N27">
        <v>9978</v>
      </c>
    </row>
    <row r="28" spans="1:14" x14ac:dyDescent="0.25">
      <c r="A28" s="1">
        <v>25</v>
      </c>
      <c r="B28" t="s">
        <v>69</v>
      </c>
      <c r="C28" s="34">
        <v>43903</v>
      </c>
      <c r="D28" s="1" t="s">
        <v>65</v>
      </c>
      <c r="E28">
        <v>11600</v>
      </c>
      <c r="F28" s="29">
        <v>0</v>
      </c>
      <c r="G28" s="29">
        <v>0</v>
      </c>
      <c r="H28" s="29">
        <v>0</v>
      </c>
      <c r="I28" s="29">
        <v>0</v>
      </c>
      <c r="J28" s="29">
        <v>1192.1500000000001</v>
      </c>
      <c r="K28">
        <v>0</v>
      </c>
      <c r="L28">
        <v>-2.8300000000000005</v>
      </c>
      <c r="M28">
        <v>0</v>
      </c>
      <c r="N28">
        <v>9978</v>
      </c>
    </row>
    <row r="29" spans="1:14" x14ac:dyDescent="0.25">
      <c r="A29" s="1">
        <v>26</v>
      </c>
      <c r="B29" t="s">
        <v>69</v>
      </c>
      <c r="C29" s="34">
        <v>43903</v>
      </c>
      <c r="D29" s="1" t="s">
        <v>66</v>
      </c>
      <c r="E29">
        <v>11600</v>
      </c>
      <c r="F29" s="29">
        <v>0</v>
      </c>
      <c r="G29" s="29">
        <v>0</v>
      </c>
      <c r="H29" s="29">
        <v>0</v>
      </c>
      <c r="I29" s="29">
        <v>0</v>
      </c>
      <c r="J29" s="29">
        <v>1192.1500000000001</v>
      </c>
      <c r="K29">
        <v>0</v>
      </c>
      <c r="L29">
        <v>-2.8300000000000005</v>
      </c>
      <c r="M29">
        <v>0</v>
      </c>
      <c r="N29">
        <v>9911</v>
      </c>
    </row>
    <row r="30" spans="1:14" x14ac:dyDescent="0.25">
      <c r="A30" s="1">
        <v>27</v>
      </c>
      <c r="B30" t="s">
        <v>69</v>
      </c>
      <c r="C30" s="34">
        <v>43903</v>
      </c>
      <c r="D30" s="1" t="s">
        <v>66</v>
      </c>
      <c r="E30">
        <v>11600</v>
      </c>
      <c r="F30" s="29">
        <v>0</v>
      </c>
      <c r="G30" s="29">
        <v>0</v>
      </c>
      <c r="H30" s="29">
        <v>0</v>
      </c>
      <c r="I30" s="29">
        <v>0</v>
      </c>
      <c r="J30" s="29">
        <v>1192.1500000000001</v>
      </c>
      <c r="K30">
        <v>0</v>
      </c>
      <c r="L30">
        <v>-2.8300000000000005</v>
      </c>
      <c r="M30">
        <v>0</v>
      </c>
      <c r="N30">
        <v>9911</v>
      </c>
    </row>
    <row r="31" spans="1:14" x14ac:dyDescent="0.25">
      <c r="A31" s="1">
        <v>28</v>
      </c>
      <c r="B31" t="s">
        <v>69</v>
      </c>
      <c r="C31" s="34">
        <v>43903</v>
      </c>
      <c r="D31" s="1" t="s">
        <v>67</v>
      </c>
      <c r="E31">
        <v>11600</v>
      </c>
      <c r="F31" s="29">
        <v>0</v>
      </c>
      <c r="G31" s="29">
        <v>0</v>
      </c>
      <c r="H31" s="29">
        <v>0</v>
      </c>
      <c r="I31" s="29">
        <v>0</v>
      </c>
      <c r="J31" s="29">
        <v>1303.5999999999999</v>
      </c>
      <c r="K31">
        <v>0</v>
      </c>
      <c r="L31">
        <v>-2.8300000000000005</v>
      </c>
      <c r="M31">
        <v>0</v>
      </c>
      <c r="N31">
        <v>9908.2000000000007</v>
      </c>
    </row>
    <row r="32" spans="1:14" x14ac:dyDescent="0.25">
      <c r="A32" s="1">
        <v>29</v>
      </c>
      <c r="B32" t="s">
        <v>69</v>
      </c>
      <c r="C32" s="34">
        <v>43903</v>
      </c>
      <c r="D32" s="1" t="s">
        <v>68</v>
      </c>
      <c r="E32">
        <v>11600</v>
      </c>
      <c r="F32" s="29">
        <v>0</v>
      </c>
      <c r="G32" s="29">
        <v>0</v>
      </c>
      <c r="H32" s="29">
        <v>0</v>
      </c>
      <c r="I32" s="29">
        <v>0</v>
      </c>
      <c r="J32" s="29">
        <v>1303.5999999999999</v>
      </c>
      <c r="K32">
        <v>0</v>
      </c>
      <c r="L32">
        <v>-2.8300000000000005</v>
      </c>
      <c r="M32">
        <v>0</v>
      </c>
      <c r="N32">
        <v>9872.2000000000007</v>
      </c>
    </row>
    <row r="33" spans="1:14" x14ac:dyDescent="0.25">
      <c r="A33" s="1">
        <v>30</v>
      </c>
      <c r="B33" t="s">
        <v>69</v>
      </c>
      <c r="C33" s="34">
        <v>43903</v>
      </c>
      <c r="D33" s="1" t="s">
        <v>90</v>
      </c>
      <c r="E33">
        <v>11600</v>
      </c>
      <c r="F33" s="29">
        <v>0</v>
      </c>
      <c r="G33" s="29">
        <v>0</v>
      </c>
      <c r="H33" s="29">
        <v>0</v>
      </c>
      <c r="I33" s="29">
        <v>0</v>
      </c>
      <c r="J33" s="29">
        <v>1303.5999999999999</v>
      </c>
      <c r="K33">
        <v>0</v>
      </c>
      <c r="L33">
        <v>-2.8300000000000005</v>
      </c>
      <c r="M33">
        <v>0</v>
      </c>
      <c r="N33">
        <v>9907.25</v>
      </c>
    </row>
    <row r="34" spans="1:14" x14ac:dyDescent="0.25">
      <c r="A34" s="1">
        <v>31</v>
      </c>
      <c r="B34" t="s">
        <v>69</v>
      </c>
      <c r="C34" s="34">
        <v>43903</v>
      </c>
      <c r="D34" s="1" t="s">
        <v>91</v>
      </c>
      <c r="E34">
        <v>11600</v>
      </c>
      <c r="F34" s="29">
        <v>0</v>
      </c>
      <c r="G34" s="29">
        <v>0</v>
      </c>
      <c r="H34" s="29">
        <v>0</v>
      </c>
      <c r="I34" s="29">
        <v>0</v>
      </c>
      <c r="J34" s="29">
        <v>1303.5999999999999</v>
      </c>
      <c r="K34">
        <v>0</v>
      </c>
      <c r="L34">
        <v>-2.8300000000000005</v>
      </c>
      <c r="M34">
        <v>0</v>
      </c>
      <c r="N34">
        <v>9895.2999999999993</v>
      </c>
    </row>
    <row r="35" spans="1:14" x14ac:dyDescent="0.25">
      <c r="A35" s="1">
        <v>32</v>
      </c>
      <c r="B35" t="s">
        <v>69</v>
      </c>
      <c r="C35" s="34">
        <v>43903</v>
      </c>
      <c r="D35" s="1" t="s">
        <v>92</v>
      </c>
      <c r="E35">
        <v>11600</v>
      </c>
      <c r="F35" s="29">
        <v>0</v>
      </c>
      <c r="G35" s="29">
        <v>0</v>
      </c>
      <c r="H35" s="29">
        <v>0</v>
      </c>
      <c r="I35" s="29">
        <v>0</v>
      </c>
      <c r="J35" s="29">
        <v>1344.95</v>
      </c>
      <c r="K35">
        <v>0</v>
      </c>
      <c r="L35">
        <v>-2.8300000000000005</v>
      </c>
      <c r="M35">
        <v>0</v>
      </c>
      <c r="N35">
        <v>9849.65</v>
      </c>
    </row>
    <row r="36" spans="1:14" x14ac:dyDescent="0.25">
      <c r="A36" s="1">
        <v>33</v>
      </c>
      <c r="B36" t="s">
        <v>69</v>
      </c>
      <c r="C36" s="34">
        <v>43903</v>
      </c>
      <c r="D36" s="1" t="s">
        <v>93</v>
      </c>
      <c r="E36">
        <v>11600</v>
      </c>
      <c r="F36" s="29">
        <v>0</v>
      </c>
      <c r="G36" s="29">
        <v>0</v>
      </c>
      <c r="H36" s="29">
        <v>0</v>
      </c>
      <c r="I36" s="29">
        <v>0</v>
      </c>
      <c r="J36" s="29">
        <v>1344.95</v>
      </c>
      <c r="K36">
        <v>0</v>
      </c>
      <c r="L36">
        <v>-2.8300000000000005</v>
      </c>
      <c r="M36">
        <v>0</v>
      </c>
      <c r="N36">
        <v>9841.9500000000007</v>
      </c>
    </row>
    <row r="37" spans="1:14" x14ac:dyDescent="0.25">
      <c r="A37" s="1">
        <v>34</v>
      </c>
      <c r="B37" t="s">
        <v>69</v>
      </c>
      <c r="C37" s="34">
        <v>43903</v>
      </c>
      <c r="D37" s="1" t="s">
        <v>94</v>
      </c>
      <c r="E37">
        <v>11600</v>
      </c>
      <c r="F37" s="29">
        <v>0</v>
      </c>
      <c r="G37" s="29">
        <v>0</v>
      </c>
      <c r="H37" s="29">
        <v>0</v>
      </c>
      <c r="I37" s="29">
        <v>0</v>
      </c>
      <c r="J37" s="29">
        <v>1344.95</v>
      </c>
      <c r="K37">
        <v>0</v>
      </c>
      <c r="L37">
        <v>-2.8300000000000005</v>
      </c>
      <c r="M37">
        <v>0</v>
      </c>
      <c r="N37">
        <v>9816.2999999999993</v>
      </c>
    </row>
    <row r="38" spans="1:14" x14ac:dyDescent="0.25">
      <c r="A38" s="1">
        <v>35</v>
      </c>
      <c r="B38" t="s">
        <v>69</v>
      </c>
      <c r="C38" s="34">
        <v>43903</v>
      </c>
      <c r="D38" s="1" t="s">
        <v>95</v>
      </c>
      <c r="E38">
        <v>11600</v>
      </c>
      <c r="F38" s="29">
        <v>0</v>
      </c>
      <c r="G38" s="29">
        <v>0</v>
      </c>
      <c r="H38" s="29">
        <v>0</v>
      </c>
      <c r="I38" s="29">
        <v>0</v>
      </c>
      <c r="J38" s="29">
        <v>1344.95</v>
      </c>
      <c r="K38">
        <v>0</v>
      </c>
      <c r="L38">
        <v>-2.8300000000000005</v>
      </c>
      <c r="M38">
        <v>0</v>
      </c>
      <c r="N38">
        <v>9776.35</v>
      </c>
    </row>
    <row r="39" spans="1:14" x14ac:dyDescent="0.25">
      <c r="A39" s="1">
        <v>36</v>
      </c>
      <c r="B39" t="s">
        <v>69</v>
      </c>
      <c r="C39" s="34">
        <v>43903</v>
      </c>
      <c r="D39" s="1" t="s">
        <v>96</v>
      </c>
      <c r="E39">
        <v>11600</v>
      </c>
      <c r="F39" s="29">
        <v>0</v>
      </c>
      <c r="G39" s="29">
        <v>0</v>
      </c>
      <c r="H39" s="29">
        <v>0</v>
      </c>
      <c r="I39" s="29">
        <v>0</v>
      </c>
      <c r="J39" s="29">
        <v>1344.95</v>
      </c>
      <c r="K39">
        <v>0</v>
      </c>
      <c r="L39">
        <v>-2.8300000000000005</v>
      </c>
      <c r="M39">
        <v>0</v>
      </c>
      <c r="N39">
        <v>9761.2999999999993</v>
      </c>
    </row>
    <row r="40" spans="1:14" x14ac:dyDescent="0.25">
      <c r="A40" s="1">
        <v>37</v>
      </c>
      <c r="B40" t="s">
        <v>69</v>
      </c>
      <c r="C40" s="34">
        <v>43903</v>
      </c>
      <c r="D40" s="1" t="s">
        <v>97</v>
      </c>
      <c r="E40">
        <v>11600</v>
      </c>
      <c r="F40" s="29">
        <v>0</v>
      </c>
      <c r="G40" s="29">
        <v>0</v>
      </c>
      <c r="H40" s="29">
        <v>0</v>
      </c>
      <c r="I40" s="29">
        <v>0</v>
      </c>
      <c r="J40" s="29">
        <v>1383.05</v>
      </c>
      <c r="K40">
        <v>0</v>
      </c>
      <c r="L40">
        <v>-2.8300000000000005</v>
      </c>
      <c r="M40">
        <v>0</v>
      </c>
      <c r="N40">
        <v>9819.6</v>
      </c>
    </row>
    <row r="41" spans="1:14" x14ac:dyDescent="0.25">
      <c r="A41" s="1">
        <v>38</v>
      </c>
      <c r="B41" t="s">
        <v>69</v>
      </c>
      <c r="C41" s="34">
        <v>43903</v>
      </c>
      <c r="D41" s="1" t="s">
        <v>98</v>
      </c>
      <c r="E41">
        <v>11600</v>
      </c>
      <c r="F41" s="29">
        <v>0</v>
      </c>
      <c r="G41" s="29">
        <v>0</v>
      </c>
      <c r="H41" s="29">
        <v>0</v>
      </c>
      <c r="I41" s="29">
        <v>0</v>
      </c>
      <c r="J41" s="29">
        <v>1383.05</v>
      </c>
      <c r="K41">
        <v>0</v>
      </c>
      <c r="L41">
        <v>-2.8300000000000005</v>
      </c>
      <c r="M41">
        <v>0</v>
      </c>
      <c r="N41">
        <v>9803.4</v>
      </c>
    </row>
    <row r="42" spans="1:14" x14ac:dyDescent="0.25">
      <c r="A42" s="1">
        <v>39</v>
      </c>
      <c r="B42" t="s">
        <v>69</v>
      </c>
      <c r="C42" s="34">
        <v>43903</v>
      </c>
      <c r="D42" s="1" t="s">
        <v>99</v>
      </c>
      <c r="E42">
        <v>11600</v>
      </c>
      <c r="F42" s="29">
        <v>0</v>
      </c>
      <c r="G42" s="29">
        <v>0</v>
      </c>
      <c r="H42" s="29">
        <v>0</v>
      </c>
      <c r="I42" s="29">
        <v>0</v>
      </c>
      <c r="J42" s="29">
        <v>1383.05</v>
      </c>
      <c r="K42">
        <v>0</v>
      </c>
      <c r="L42">
        <v>-2.8300000000000005</v>
      </c>
      <c r="M42">
        <v>0</v>
      </c>
      <c r="N42">
        <v>9826.2999999999993</v>
      </c>
    </row>
    <row r="43" spans="1:14" x14ac:dyDescent="0.25">
      <c r="A43" s="1">
        <v>40</v>
      </c>
      <c r="B43" t="s">
        <v>139</v>
      </c>
      <c r="C43" s="34">
        <v>43903</v>
      </c>
      <c r="D43" s="1" t="s">
        <v>91</v>
      </c>
      <c r="E43">
        <v>11400</v>
      </c>
      <c r="F43" s="29">
        <v>0</v>
      </c>
      <c r="G43" s="29">
        <v>0</v>
      </c>
      <c r="H43" s="29">
        <v>0</v>
      </c>
      <c r="I43" s="29">
        <v>0</v>
      </c>
      <c r="J43" s="29">
        <v>1450</v>
      </c>
      <c r="L43">
        <v>0</v>
      </c>
      <c r="M43">
        <v>0</v>
      </c>
      <c r="N43">
        <v>9895.2999999999993</v>
      </c>
    </row>
    <row r="44" spans="1:14" x14ac:dyDescent="0.25">
      <c r="A44" s="1">
        <v>41</v>
      </c>
      <c r="B44" t="s">
        <v>139</v>
      </c>
      <c r="C44" s="34">
        <v>43903</v>
      </c>
      <c r="D44" s="1" t="s">
        <v>92</v>
      </c>
      <c r="E44">
        <v>11250</v>
      </c>
      <c r="F44" s="29">
        <v>0</v>
      </c>
      <c r="G44" s="29">
        <v>0</v>
      </c>
      <c r="H44" s="29">
        <v>0</v>
      </c>
      <c r="I44" s="29">
        <v>0</v>
      </c>
      <c r="J44" s="29">
        <v>1450</v>
      </c>
      <c r="L44">
        <v>0</v>
      </c>
      <c r="M44">
        <v>0</v>
      </c>
      <c r="N44">
        <v>9849.65</v>
      </c>
    </row>
    <row r="45" spans="1:14" x14ac:dyDescent="0.25">
      <c r="A45" s="1">
        <v>42</v>
      </c>
      <c r="B45" t="s">
        <v>139</v>
      </c>
      <c r="C45" s="34">
        <v>43903</v>
      </c>
      <c r="D45" s="1" t="s">
        <v>93</v>
      </c>
      <c r="E45">
        <v>11250</v>
      </c>
      <c r="F45" s="29">
        <v>0</v>
      </c>
      <c r="G45" s="29">
        <v>0</v>
      </c>
      <c r="H45" s="29">
        <v>0</v>
      </c>
      <c r="I45" s="29">
        <v>0</v>
      </c>
      <c r="J45" s="29">
        <v>1450</v>
      </c>
      <c r="L45">
        <v>0</v>
      </c>
      <c r="M45">
        <v>0</v>
      </c>
      <c r="N45">
        <v>9841.9500000000007</v>
      </c>
    </row>
    <row r="46" spans="1:14" x14ac:dyDescent="0.25">
      <c r="A46" s="1">
        <v>43</v>
      </c>
      <c r="B46" t="s">
        <v>139</v>
      </c>
      <c r="C46" s="34">
        <v>43903</v>
      </c>
      <c r="D46" s="1" t="s">
        <v>94</v>
      </c>
      <c r="E46">
        <v>11250</v>
      </c>
      <c r="F46" s="29">
        <v>0</v>
      </c>
      <c r="G46" s="29">
        <v>0</v>
      </c>
      <c r="H46" s="29">
        <v>0</v>
      </c>
      <c r="I46" s="29">
        <v>0</v>
      </c>
      <c r="J46" s="29">
        <v>1450</v>
      </c>
      <c r="L46">
        <v>0</v>
      </c>
      <c r="M46">
        <v>0</v>
      </c>
      <c r="N46">
        <v>9816.2999999999993</v>
      </c>
    </row>
    <row r="47" spans="1:14" x14ac:dyDescent="0.25">
      <c r="A47" s="1">
        <v>44</v>
      </c>
      <c r="B47" t="s">
        <v>139</v>
      </c>
      <c r="C47" s="34">
        <v>43903</v>
      </c>
      <c r="D47" s="1" t="s">
        <v>95</v>
      </c>
      <c r="E47">
        <v>11250</v>
      </c>
      <c r="F47" s="29">
        <v>0</v>
      </c>
      <c r="G47" s="29">
        <v>0</v>
      </c>
      <c r="H47" s="29">
        <v>0</v>
      </c>
      <c r="I47" s="29">
        <v>0</v>
      </c>
      <c r="J47" s="29">
        <v>1700</v>
      </c>
      <c r="L47">
        <v>0</v>
      </c>
      <c r="M47">
        <v>0</v>
      </c>
      <c r="N47">
        <v>9776.35</v>
      </c>
    </row>
    <row r="48" spans="1:14" x14ac:dyDescent="0.25">
      <c r="A48" s="1">
        <v>45</v>
      </c>
      <c r="B48" t="s">
        <v>139</v>
      </c>
      <c r="C48" s="34">
        <v>43903</v>
      </c>
      <c r="D48" s="1" t="s">
        <v>96</v>
      </c>
      <c r="E48">
        <v>11250</v>
      </c>
      <c r="F48" s="29">
        <v>0</v>
      </c>
      <c r="G48" s="29">
        <v>0</v>
      </c>
      <c r="H48" s="29">
        <v>0</v>
      </c>
      <c r="I48" s="29">
        <v>0</v>
      </c>
      <c r="J48" s="29">
        <v>1700</v>
      </c>
      <c r="L48">
        <v>0</v>
      </c>
      <c r="M48">
        <v>0</v>
      </c>
      <c r="N48">
        <v>9761.2999999999993</v>
      </c>
    </row>
    <row r="49" spans="1:14" x14ac:dyDescent="0.25">
      <c r="A49" s="1">
        <v>46</v>
      </c>
      <c r="B49" t="s">
        <v>139</v>
      </c>
      <c r="C49" s="34">
        <v>43903</v>
      </c>
      <c r="D49" s="1" t="s">
        <v>97</v>
      </c>
      <c r="E49">
        <v>11250</v>
      </c>
      <c r="F49" s="29">
        <v>0</v>
      </c>
      <c r="G49" s="29">
        <v>0</v>
      </c>
      <c r="H49" s="29">
        <v>0</v>
      </c>
      <c r="I49" s="29">
        <v>0</v>
      </c>
      <c r="J49" s="29">
        <v>1700</v>
      </c>
      <c r="L49">
        <v>0</v>
      </c>
      <c r="M49">
        <v>0</v>
      </c>
      <c r="N49">
        <v>9819.6</v>
      </c>
    </row>
    <row r="50" spans="1:14" x14ac:dyDescent="0.25">
      <c r="A50" s="1">
        <v>47</v>
      </c>
      <c r="B50" t="s">
        <v>70</v>
      </c>
      <c r="C50" s="34">
        <v>43903</v>
      </c>
      <c r="D50" s="1" t="s">
        <v>125</v>
      </c>
      <c r="E50">
        <v>11100</v>
      </c>
      <c r="F50" s="29">
        <v>0</v>
      </c>
      <c r="G50" s="29">
        <v>5.7</v>
      </c>
      <c r="H50" s="29">
        <v>1859.3</v>
      </c>
      <c r="I50" s="29">
        <v>0</v>
      </c>
      <c r="J50" s="29">
        <v>0</v>
      </c>
      <c r="K50">
        <v>0.59220169983493487</v>
      </c>
      <c r="L50">
        <v>46.52</v>
      </c>
      <c r="M50">
        <v>4.380000000000007</v>
      </c>
      <c r="N50">
        <v>9741.75</v>
      </c>
    </row>
    <row r="51" spans="1:14" x14ac:dyDescent="0.25">
      <c r="A51" s="1">
        <v>48</v>
      </c>
      <c r="B51" t="s">
        <v>70</v>
      </c>
      <c r="C51" s="34">
        <v>43903</v>
      </c>
      <c r="D51" s="1" t="s">
        <v>71</v>
      </c>
      <c r="E51">
        <v>11100</v>
      </c>
      <c r="F51" s="29">
        <v>0</v>
      </c>
      <c r="G51" s="29">
        <v>5.7</v>
      </c>
      <c r="H51" s="29">
        <v>1787.8</v>
      </c>
      <c r="I51" s="29">
        <v>0</v>
      </c>
      <c r="J51" s="29">
        <v>0</v>
      </c>
      <c r="K51">
        <v>0.59317811365488626</v>
      </c>
      <c r="L51">
        <v>51.16</v>
      </c>
      <c r="M51">
        <v>-39.64</v>
      </c>
      <c r="N51">
        <v>9731.5</v>
      </c>
    </row>
    <row r="52" spans="1:14" x14ac:dyDescent="0.25">
      <c r="A52" s="1">
        <v>49</v>
      </c>
      <c r="B52" t="s">
        <v>70</v>
      </c>
      <c r="C52" s="34">
        <v>43903</v>
      </c>
      <c r="D52" s="1" t="s">
        <v>126</v>
      </c>
      <c r="E52">
        <v>11100</v>
      </c>
      <c r="F52" s="29">
        <v>0</v>
      </c>
      <c r="G52" s="29">
        <v>5.7</v>
      </c>
      <c r="H52" s="29">
        <v>1789.2</v>
      </c>
      <c r="I52" s="29">
        <v>0</v>
      </c>
      <c r="J52" s="29">
        <v>0</v>
      </c>
      <c r="K52">
        <v>0.59547777036207628</v>
      </c>
      <c r="L52">
        <v>49.54</v>
      </c>
      <c r="M52">
        <v>-39.119999999999983</v>
      </c>
      <c r="N52">
        <v>9778.75</v>
      </c>
    </row>
    <row r="53" spans="1:14" x14ac:dyDescent="0.25">
      <c r="A53" s="1">
        <v>50</v>
      </c>
      <c r="B53" t="s">
        <v>70</v>
      </c>
      <c r="C53" s="34">
        <v>43903</v>
      </c>
      <c r="D53" s="1" t="s">
        <v>127</v>
      </c>
      <c r="E53">
        <v>11100</v>
      </c>
      <c r="F53" s="29">
        <v>0</v>
      </c>
      <c r="G53" s="29">
        <v>5.7</v>
      </c>
      <c r="H53" s="29">
        <v>1800</v>
      </c>
      <c r="I53" s="29">
        <v>0</v>
      </c>
      <c r="J53" s="29">
        <v>0</v>
      </c>
      <c r="K53">
        <v>0.59868467912343593</v>
      </c>
      <c r="L53">
        <v>50.580000000000005</v>
      </c>
      <c r="M53">
        <v>-47.199999999999974</v>
      </c>
      <c r="N53">
        <v>9761.2999999999993</v>
      </c>
    </row>
    <row r="54" spans="1:14" x14ac:dyDescent="0.25">
      <c r="A54" s="1">
        <v>51</v>
      </c>
      <c r="B54" t="s">
        <v>70</v>
      </c>
      <c r="C54" s="34">
        <v>43903</v>
      </c>
      <c r="D54" s="1" t="s">
        <v>72</v>
      </c>
      <c r="E54">
        <v>11100</v>
      </c>
      <c r="F54" s="29">
        <v>0</v>
      </c>
      <c r="G54" s="29">
        <v>5.7</v>
      </c>
      <c r="H54" s="29">
        <v>1750.5</v>
      </c>
      <c r="I54" s="29">
        <v>0</v>
      </c>
      <c r="J54" s="29">
        <v>0</v>
      </c>
      <c r="K54">
        <v>0.59872120360706538</v>
      </c>
      <c r="L54">
        <v>49.290000000000006</v>
      </c>
      <c r="M54">
        <v>-68.510000000000005</v>
      </c>
      <c r="N54">
        <v>9807.5</v>
      </c>
    </row>
    <row r="55" spans="1:14" x14ac:dyDescent="0.25">
      <c r="A55" s="1">
        <v>52</v>
      </c>
      <c r="B55" t="s">
        <v>70</v>
      </c>
      <c r="C55" s="34">
        <v>43903</v>
      </c>
      <c r="D55" s="1" t="s">
        <v>73</v>
      </c>
      <c r="E55">
        <v>11100</v>
      </c>
      <c r="F55" s="29">
        <v>0</v>
      </c>
      <c r="G55" s="29">
        <v>5.7</v>
      </c>
      <c r="H55" s="29">
        <v>1744</v>
      </c>
      <c r="I55" s="29">
        <v>0</v>
      </c>
      <c r="J55" s="29">
        <v>0</v>
      </c>
      <c r="K55">
        <v>0.59973178299847985</v>
      </c>
      <c r="L55">
        <v>51.15</v>
      </c>
      <c r="M55">
        <v>-89.309999999999988</v>
      </c>
      <c r="N55">
        <v>9825.15</v>
      </c>
    </row>
    <row r="56" spans="1:14" x14ac:dyDescent="0.25">
      <c r="A56" s="1">
        <v>53</v>
      </c>
      <c r="B56" t="s">
        <v>70</v>
      </c>
      <c r="C56" s="34">
        <v>43903</v>
      </c>
      <c r="D56" s="1" t="s">
        <v>74</v>
      </c>
      <c r="E56">
        <v>11100</v>
      </c>
      <c r="F56" s="29">
        <v>0</v>
      </c>
      <c r="G56" s="29">
        <v>5.7</v>
      </c>
      <c r="H56" s="29">
        <v>1700</v>
      </c>
      <c r="I56" s="29">
        <v>0</v>
      </c>
      <c r="J56" s="29">
        <v>0</v>
      </c>
      <c r="K56">
        <v>0.60432819455441777</v>
      </c>
      <c r="L56">
        <v>44.250000000000007</v>
      </c>
      <c r="M56">
        <v>-103.52999999999997</v>
      </c>
      <c r="N56">
        <v>9895.0499999999993</v>
      </c>
    </row>
    <row r="57" spans="1:14" x14ac:dyDescent="0.25">
      <c r="A57" s="1">
        <v>54</v>
      </c>
      <c r="B57" t="s">
        <v>70</v>
      </c>
      <c r="C57" s="34">
        <v>43903</v>
      </c>
      <c r="D57" s="1" t="s">
        <v>75</v>
      </c>
      <c r="E57">
        <v>11100</v>
      </c>
      <c r="F57" s="29">
        <v>0</v>
      </c>
      <c r="G57" s="29">
        <v>5</v>
      </c>
      <c r="H57" s="29">
        <v>1761.35</v>
      </c>
      <c r="I57" s="29">
        <v>0</v>
      </c>
      <c r="J57" s="29">
        <v>0</v>
      </c>
      <c r="K57">
        <v>0.60452737563797687</v>
      </c>
      <c r="L57">
        <v>35.100000000000009</v>
      </c>
      <c r="M57">
        <v>-79.000000000000014</v>
      </c>
      <c r="N57">
        <v>9861.5</v>
      </c>
    </row>
    <row r="58" spans="1:14" x14ac:dyDescent="0.25">
      <c r="A58" s="1">
        <v>55</v>
      </c>
      <c r="B58" t="s">
        <v>70</v>
      </c>
      <c r="C58" s="34">
        <v>43903</v>
      </c>
      <c r="D58" s="1" t="s">
        <v>76</v>
      </c>
      <c r="E58">
        <v>11100</v>
      </c>
      <c r="F58" s="29">
        <v>0</v>
      </c>
      <c r="G58" s="29">
        <v>5</v>
      </c>
      <c r="H58" s="29">
        <v>1765.55</v>
      </c>
      <c r="I58" s="29">
        <v>0</v>
      </c>
      <c r="J58" s="29">
        <v>0</v>
      </c>
      <c r="K58">
        <v>0.60531695587897327</v>
      </c>
      <c r="L58">
        <v>34.330000000000005</v>
      </c>
      <c r="M58">
        <v>-76.449999999999989</v>
      </c>
      <c r="N58">
        <v>9806.6</v>
      </c>
    </row>
    <row r="59" spans="1:14" x14ac:dyDescent="0.25">
      <c r="A59" s="1">
        <v>56</v>
      </c>
      <c r="B59" t="s">
        <v>70</v>
      </c>
      <c r="C59" s="34">
        <v>43903</v>
      </c>
      <c r="D59" s="1" t="s">
        <v>77</v>
      </c>
      <c r="E59">
        <v>11100</v>
      </c>
      <c r="F59" s="29">
        <v>0</v>
      </c>
      <c r="G59" s="29">
        <v>5</v>
      </c>
      <c r="H59" s="29">
        <v>1789</v>
      </c>
      <c r="I59" s="29">
        <v>0</v>
      </c>
      <c r="J59" s="29">
        <v>0</v>
      </c>
      <c r="K59">
        <v>0.60500947725205423</v>
      </c>
      <c r="L59">
        <v>32.250000000000007</v>
      </c>
      <c r="M59">
        <v>-57.790000000000006</v>
      </c>
      <c r="N59">
        <v>9797.1</v>
      </c>
    </row>
    <row r="60" spans="1:14" x14ac:dyDescent="0.25">
      <c r="A60" s="1">
        <v>57</v>
      </c>
      <c r="B60" t="s">
        <v>70</v>
      </c>
      <c r="C60" s="34">
        <v>43903</v>
      </c>
      <c r="D60" s="1" t="s">
        <v>128</v>
      </c>
      <c r="E60">
        <v>11100</v>
      </c>
      <c r="F60" s="29">
        <v>0</v>
      </c>
      <c r="G60" s="29">
        <v>5.0999999999999996</v>
      </c>
      <c r="H60" s="29">
        <v>1750</v>
      </c>
      <c r="I60" s="29">
        <v>0</v>
      </c>
      <c r="J60" s="29">
        <v>0</v>
      </c>
      <c r="K60">
        <v>0.60495600646435621</v>
      </c>
      <c r="L60">
        <v>41.62</v>
      </c>
      <c r="M60">
        <v>-90.369999999999976</v>
      </c>
      <c r="N60">
        <v>9849.9</v>
      </c>
    </row>
    <row r="61" spans="1:14" x14ac:dyDescent="0.25">
      <c r="A61" s="1">
        <v>58</v>
      </c>
      <c r="B61" t="s">
        <v>70</v>
      </c>
      <c r="C61" s="34">
        <v>43903</v>
      </c>
      <c r="D61" s="1" t="s">
        <v>129</v>
      </c>
      <c r="E61">
        <v>11100</v>
      </c>
      <c r="F61" s="29">
        <v>0</v>
      </c>
      <c r="G61" s="29">
        <v>5.05</v>
      </c>
      <c r="H61" s="29">
        <v>1740</v>
      </c>
      <c r="I61" s="29">
        <v>0</v>
      </c>
      <c r="J61" s="29">
        <v>0</v>
      </c>
      <c r="K61">
        <v>0.60507905268624773</v>
      </c>
      <c r="L61">
        <v>42.67</v>
      </c>
      <c r="M61">
        <v>-99.809999999999988</v>
      </c>
      <c r="N61">
        <v>9851.75</v>
      </c>
    </row>
    <row r="62" spans="1:14" x14ac:dyDescent="0.25">
      <c r="A62" s="1">
        <v>59</v>
      </c>
      <c r="B62" t="s">
        <v>70</v>
      </c>
      <c r="C62" s="34">
        <v>43903</v>
      </c>
      <c r="D62" s="1" t="s">
        <v>130</v>
      </c>
      <c r="E62">
        <v>11100</v>
      </c>
      <c r="F62" s="29">
        <v>0</v>
      </c>
      <c r="G62" s="29">
        <v>5.35</v>
      </c>
      <c r="H62" s="29">
        <v>1740</v>
      </c>
      <c r="I62" s="29">
        <v>0</v>
      </c>
      <c r="J62" s="29">
        <v>0</v>
      </c>
      <c r="K62">
        <v>0.6049193628241698</v>
      </c>
      <c r="L62">
        <v>44.21</v>
      </c>
      <c r="M62">
        <v>-109.2</v>
      </c>
      <c r="N62">
        <v>9873.0499999999993</v>
      </c>
    </row>
    <row r="63" spans="1:14" x14ac:dyDescent="0.25">
      <c r="A63" s="1">
        <v>60</v>
      </c>
      <c r="B63" t="s">
        <v>70</v>
      </c>
      <c r="C63" s="34">
        <v>43903</v>
      </c>
      <c r="D63" s="1" t="s">
        <v>131</v>
      </c>
      <c r="E63">
        <v>11100</v>
      </c>
      <c r="F63" s="29">
        <v>0</v>
      </c>
      <c r="G63" s="29">
        <v>4.7</v>
      </c>
      <c r="H63" s="29">
        <v>1700</v>
      </c>
      <c r="I63" s="29">
        <v>0</v>
      </c>
      <c r="J63" s="29">
        <v>0</v>
      </c>
      <c r="K63">
        <v>0.60537753807106598</v>
      </c>
      <c r="L63">
        <v>47.300000000000004</v>
      </c>
      <c r="M63">
        <v>-128.23000000000002</v>
      </c>
      <c r="N63">
        <v>9858.2999999999993</v>
      </c>
    </row>
    <row r="64" spans="1:14" x14ac:dyDescent="0.25">
      <c r="A64" s="1">
        <v>61</v>
      </c>
      <c r="B64" t="s">
        <v>70</v>
      </c>
      <c r="C64" s="34">
        <v>43903</v>
      </c>
      <c r="D64" s="1" t="s">
        <v>132</v>
      </c>
      <c r="E64">
        <v>11100</v>
      </c>
      <c r="F64" s="29">
        <v>0</v>
      </c>
      <c r="G64" s="29">
        <v>5.35</v>
      </c>
      <c r="H64" s="29">
        <v>1480</v>
      </c>
      <c r="I64" s="29">
        <v>0</v>
      </c>
      <c r="J64" s="29">
        <v>0</v>
      </c>
      <c r="K64">
        <v>0.60946420826215109</v>
      </c>
      <c r="L64">
        <v>74.640000000000015</v>
      </c>
      <c r="M64">
        <v>-225.68</v>
      </c>
      <c r="N64">
        <v>10097.950000000001</v>
      </c>
    </row>
    <row r="65" spans="1:14" x14ac:dyDescent="0.25">
      <c r="A65" s="1">
        <v>62</v>
      </c>
      <c r="B65" t="s">
        <v>70</v>
      </c>
      <c r="C65" s="34">
        <v>43903</v>
      </c>
      <c r="D65" s="1" t="s">
        <v>78</v>
      </c>
      <c r="E65">
        <v>11100</v>
      </c>
      <c r="F65" s="29">
        <v>0</v>
      </c>
      <c r="G65" s="29">
        <v>4.7</v>
      </c>
      <c r="H65" s="29">
        <v>1601.45</v>
      </c>
      <c r="I65" s="29">
        <v>0</v>
      </c>
      <c r="J65" s="29">
        <v>0</v>
      </c>
      <c r="K65">
        <v>0.61176118782016276</v>
      </c>
      <c r="L65">
        <v>59.36999999999999</v>
      </c>
      <c r="M65">
        <v>-169.65</v>
      </c>
      <c r="N65">
        <v>10015.799999999999</v>
      </c>
    </row>
    <row r="66" spans="1:14" x14ac:dyDescent="0.25">
      <c r="A66" s="1">
        <v>63</v>
      </c>
      <c r="B66" t="s">
        <v>70</v>
      </c>
      <c r="C66" s="34">
        <v>43903</v>
      </c>
      <c r="D66" s="1" t="s">
        <v>78</v>
      </c>
      <c r="E66">
        <v>11100</v>
      </c>
      <c r="F66" s="29">
        <v>0</v>
      </c>
      <c r="G66" s="29">
        <v>4.7</v>
      </c>
      <c r="H66" s="29">
        <v>1601.45</v>
      </c>
      <c r="I66" s="29">
        <v>0</v>
      </c>
      <c r="J66" s="29">
        <v>0</v>
      </c>
      <c r="K66">
        <v>0.61176118782016276</v>
      </c>
      <c r="L66">
        <v>59.36999999999999</v>
      </c>
      <c r="M66">
        <v>-169.65</v>
      </c>
      <c r="N66">
        <v>10015.799999999999</v>
      </c>
    </row>
    <row r="67" spans="1:14" x14ac:dyDescent="0.25">
      <c r="A67" s="1">
        <v>64</v>
      </c>
      <c r="B67" t="s">
        <v>70</v>
      </c>
      <c r="C67" s="34">
        <v>43903</v>
      </c>
      <c r="D67" s="1" t="s">
        <v>79</v>
      </c>
      <c r="E67">
        <v>11100</v>
      </c>
      <c r="F67" s="29">
        <v>0</v>
      </c>
      <c r="G67" s="29">
        <v>4.7</v>
      </c>
      <c r="H67" s="29">
        <v>1545</v>
      </c>
      <c r="I67" s="29">
        <v>0</v>
      </c>
      <c r="J67" s="29">
        <v>0</v>
      </c>
      <c r="K67">
        <v>0.61581241781487617</v>
      </c>
      <c r="L67">
        <v>69.330000000000013</v>
      </c>
      <c r="M67">
        <v>-205.67</v>
      </c>
      <c r="N67">
        <v>10021.799999999999</v>
      </c>
    </row>
    <row r="68" spans="1:14" x14ac:dyDescent="0.25">
      <c r="A68" s="1">
        <v>65</v>
      </c>
      <c r="B68" t="s">
        <v>70</v>
      </c>
      <c r="C68" s="34">
        <v>43903</v>
      </c>
      <c r="D68" s="1" t="s">
        <v>80</v>
      </c>
      <c r="E68">
        <v>11100</v>
      </c>
      <c r="F68" s="29">
        <v>0</v>
      </c>
      <c r="G68" s="29">
        <v>4.7</v>
      </c>
      <c r="H68" s="29">
        <v>1545</v>
      </c>
      <c r="I68" s="29">
        <v>0</v>
      </c>
      <c r="J68" s="29">
        <v>0</v>
      </c>
      <c r="K68">
        <v>0.61879349297034691</v>
      </c>
      <c r="L68">
        <v>68.36</v>
      </c>
      <c r="M68">
        <v>-201.9</v>
      </c>
      <c r="N68">
        <v>10034.85</v>
      </c>
    </row>
    <row r="69" spans="1:14" x14ac:dyDescent="0.25">
      <c r="A69" s="1">
        <v>66</v>
      </c>
      <c r="B69" t="s">
        <v>70</v>
      </c>
      <c r="C69" s="34">
        <v>43903</v>
      </c>
      <c r="D69" s="1" t="s">
        <v>133</v>
      </c>
      <c r="E69">
        <v>11100</v>
      </c>
      <c r="F69" s="29">
        <v>0</v>
      </c>
      <c r="G69" s="29">
        <v>4.5</v>
      </c>
      <c r="H69" s="29">
        <v>1545</v>
      </c>
      <c r="I69" s="29">
        <v>0</v>
      </c>
      <c r="J69" s="29">
        <v>0</v>
      </c>
      <c r="K69">
        <v>0.61921526838339314</v>
      </c>
      <c r="L69">
        <v>67.640000000000015</v>
      </c>
      <c r="M69">
        <v>-199.33999999999997</v>
      </c>
      <c r="N69">
        <v>10014.75</v>
      </c>
    </row>
    <row r="70" spans="1:14" x14ac:dyDescent="0.25">
      <c r="A70" s="1">
        <v>67</v>
      </c>
      <c r="B70" t="s">
        <v>70</v>
      </c>
      <c r="C70" s="34">
        <v>43903</v>
      </c>
      <c r="D70" s="1" t="s">
        <v>134</v>
      </c>
      <c r="E70">
        <v>11100</v>
      </c>
      <c r="F70" s="29">
        <v>0</v>
      </c>
      <c r="G70" s="29">
        <v>4.5</v>
      </c>
      <c r="H70" s="29">
        <v>1545</v>
      </c>
      <c r="I70" s="29">
        <v>0</v>
      </c>
      <c r="J70" s="29">
        <v>0</v>
      </c>
      <c r="K70">
        <v>0.61958653231972116</v>
      </c>
      <c r="L70">
        <v>68.23</v>
      </c>
      <c r="M70">
        <v>-198.83999999999997</v>
      </c>
      <c r="N70">
        <v>10021.25</v>
      </c>
    </row>
    <row r="71" spans="1:14" x14ac:dyDescent="0.25">
      <c r="A71" s="1">
        <v>68</v>
      </c>
      <c r="B71" t="s">
        <v>70</v>
      </c>
      <c r="C71" s="34">
        <v>43903</v>
      </c>
      <c r="D71" s="1" t="s">
        <v>81</v>
      </c>
      <c r="E71">
        <v>11100</v>
      </c>
      <c r="F71" s="29">
        <v>0</v>
      </c>
      <c r="G71" s="29">
        <v>4.6500000000000004</v>
      </c>
      <c r="H71" s="29">
        <v>1551.6</v>
      </c>
      <c r="I71" s="29">
        <v>0</v>
      </c>
      <c r="J71" s="29">
        <v>0</v>
      </c>
      <c r="K71">
        <v>0.61996663322568213</v>
      </c>
      <c r="L71">
        <v>69.209999999999994</v>
      </c>
      <c r="M71">
        <v>-202.17000000000002</v>
      </c>
      <c r="N71">
        <v>10023.450000000001</v>
      </c>
    </row>
    <row r="72" spans="1:14" x14ac:dyDescent="0.25">
      <c r="A72" s="1">
        <v>69</v>
      </c>
      <c r="B72" t="s">
        <v>70</v>
      </c>
      <c r="C72" s="34">
        <v>43903</v>
      </c>
      <c r="D72" s="1" t="s">
        <v>138</v>
      </c>
      <c r="E72">
        <v>11100</v>
      </c>
      <c r="F72" s="29">
        <v>0</v>
      </c>
      <c r="G72" s="29">
        <v>4.2</v>
      </c>
      <c r="H72" s="29">
        <v>1628.95</v>
      </c>
      <c r="I72" s="29">
        <v>0</v>
      </c>
      <c r="J72" s="29">
        <v>1450</v>
      </c>
      <c r="K72">
        <v>0.63515218217557667</v>
      </c>
      <c r="L72">
        <v>58.090000000000011</v>
      </c>
      <c r="M72">
        <v>-141.66</v>
      </c>
      <c r="N72">
        <v>9978</v>
      </c>
    </row>
    <row r="73" spans="1:14" x14ac:dyDescent="0.25">
      <c r="A73" s="1">
        <v>70</v>
      </c>
      <c r="B73" t="s">
        <v>70</v>
      </c>
      <c r="C73" s="34">
        <v>43903</v>
      </c>
      <c r="D73" s="1" t="s">
        <v>65</v>
      </c>
      <c r="E73">
        <v>11100</v>
      </c>
      <c r="F73" s="29">
        <v>0</v>
      </c>
      <c r="G73" s="29">
        <v>4.2</v>
      </c>
      <c r="H73" s="29">
        <v>1629.55</v>
      </c>
      <c r="I73" s="29">
        <v>0</v>
      </c>
      <c r="J73" s="29">
        <v>1450</v>
      </c>
      <c r="K73">
        <v>0.63578185443994173</v>
      </c>
      <c r="L73">
        <v>59.620000000000005</v>
      </c>
      <c r="M73">
        <v>-145.22999999999999</v>
      </c>
      <c r="N73">
        <v>9984.7999999999993</v>
      </c>
    </row>
    <row r="74" spans="1:14" x14ac:dyDescent="0.25">
      <c r="A74" s="1">
        <v>71</v>
      </c>
      <c r="B74" t="s">
        <v>70</v>
      </c>
      <c r="C74" s="34">
        <v>43903</v>
      </c>
      <c r="D74" s="1" t="s">
        <v>66</v>
      </c>
      <c r="E74">
        <v>11100</v>
      </c>
      <c r="F74" s="29">
        <v>0</v>
      </c>
      <c r="G74" s="29">
        <v>4.2</v>
      </c>
      <c r="H74" s="29">
        <v>1703.1</v>
      </c>
      <c r="I74" s="29">
        <v>0</v>
      </c>
      <c r="J74" s="29">
        <v>1450</v>
      </c>
      <c r="K74">
        <v>0.63652760451051149</v>
      </c>
      <c r="L74">
        <v>51.760000000000005</v>
      </c>
      <c r="M74">
        <v>-101.74999999999999</v>
      </c>
      <c r="N74">
        <v>9911</v>
      </c>
    </row>
    <row r="75" spans="1:14" x14ac:dyDescent="0.25">
      <c r="A75" s="1">
        <v>72</v>
      </c>
      <c r="B75" t="s">
        <v>70</v>
      </c>
      <c r="C75" s="34">
        <v>43903</v>
      </c>
      <c r="D75" s="1" t="s">
        <v>66</v>
      </c>
      <c r="E75">
        <v>11100</v>
      </c>
      <c r="F75" s="29">
        <v>0</v>
      </c>
      <c r="G75" s="29">
        <v>4.1500000000000004</v>
      </c>
      <c r="H75" s="29">
        <v>1683</v>
      </c>
      <c r="I75" s="29">
        <v>0</v>
      </c>
      <c r="J75" s="29">
        <v>1450</v>
      </c>
      <c r="K75">
        <v>0.63652760451051149</v>
      </c>
      <c r="L75">
        <v>53.489999999999995</v>
      </c>
      <c r="M75">
        <v>-104.72999999999999</v>
      </c>
      <c r="N75">
        <v>9911</v>
      </c>
    </row>
    <row r="76" spans="1:14" x14ac:dyDescent="0.25">
      <c r="A76" s="1">
        <v>73</v>
      </c>
      <c r="B76" t="s">
        <v>70</v>
      </c>
      <c r="C76" s="34">
        <v>43903</v>
      </c>
      <c r="D76" s="1" t="s">
        <v>67</v>
      </c>
      <c r="E76">
        <v>11100</v>
      </c>
      <c r="F76" s="29">
        <v>0</v>
      </c>
      <c r="G76" s="29">
        <v>4.05</v>
      </c>
      <c r="H76" s="29">
        <v>1695.45</v>
      </c>
      <c r="I76" s="29">
        <v>0</v>
      </c>
      <c r="J76" s="29">
        <v>1450</v>
      </c>
      <c r="K76">
        <v>0.63741498082870085</v>
      </c>
      <c r="L76">
        <v>51.38000000000001</v>
      </c>
      <c r="M76">
        <v>-92.45</v>
      </c>
      <c r="N76">
        <v>9908.2000000000007</v>
      </c>
    </row>
    <row r="77" spans="1:14" x14ac:dyDescent="0.25">
      <c r="A77" s="1">
        <v>74</v>
      </c>
      <c r="B77" t="s">
        <v>70</v>
      </c>
      <c r="C77" s="34">
        <v>43903</v>
      </c>
      <c r="D77" s="1" t="s">
        <v>68</v>
      </c>
      <c r="E77">
        <v>11100</v>
      </c>
      <c r="F77" s="29">
        <v>0</v>
      </c>
      <c r="G77" s="29">
        <v>4.25</v>
      </c>
      <c r="H77" s="29">
        <v>1720.65</v>
      </c>
      <c r="I77" s="29">
        <v>0</v>
      </c>
      <c r="J77" s="29">
        <v>1450</v>
      </c>
      <c r="K77">
        <v>0.64135076913602918</v>
      </c>
      <c r="L77">
        <v>51.18</v>
      </c>
      <c r="M77">
        <v>-94.689999999999984</v>
      </c>
      <c r="N77">
        <v>9872.2000000000007</v>
      </c>
    </row>
    <row r="78" spans="1:14" x14ac:dyDescent="0.25">
      <c r="A78" s="1">
        <v>75</v>
      </c>
      <c r="B78" t="s">
        <v>70</v>
      </c>
      <c r="C78" s="34">
        <v>43903</v>
      </c>
      <c r="D78" s="1" t="s">
        <v>90</v>
      </c>
      <c r="E78">
        <v>11100</v>
      </c>
      <c r="F78" s="29">
        <v>0</v>
      </c>
      <c r="G78" s="29">
        <v>4.1500000000000004</v>
      </c>
      <c r="H78" s="29">
        <v>1720.65</v>
      </c>
      <c r="I78" s="29">
        <v>0</v>
      </c>
      <c r="J78" s="29">
        <v>1450</v>
      </c>
      <c r="K78">
        <v>0.6414280021013351</v>
      </c>
      <c r="L78">
        <v>56.21</v>
      </c>
      <c r="M78">
        <v>-116.07000000000002</v>
      </c>
      <c r="N78">
        <v>9907.25</v>
      </c>
    </row>
    <row r="79" spans="1:14" x14ac:dyDescent="0.25">
      <c r="A79" s="1">
        <v>76</v>
      </c>
      <c r="B79" t="s">
        <v>70</v>
      </c>
      <c r="C79" s="34">
        <v>43903</v>
      </c>
      <c r="D79" s="1" t="s">
        <v>91</v>
      </c>
      <c r="E79">
        <v>11100</v>
      </c>
      <c r="F79" s="29">
        <v>0</v>
      </c>
      <c r="G79" s="29">
        <v>4.1500000000000004</v>
      </c>
      <c r="H79" s="29">
        <v>1720.65</v>
      </c>
      <c r="I79" s="29">
        <v>0</v>
      </c>
      <c r="J79" s="29">
        <v>1450</v>
      </c>
      <c r="K79">
        <v>0.64316153693765088</v>
      </c>
      <c r="L79">
        <v>46.55</v>
      </c>
      <c r="M79">
        <v>-65.080000000000013</v>
      </c>
      <c r="N79">
        <v>9895.2999999999993</v>
      </c>
    </row>
    <row r="80" spans="1:14" x14ac:dyDescent="0.25">
      <c r="A80" s="1">
        <v>77</v>
      </c>
      <c r="B80" t="s">
        <v>70</v>
      </c>
      <c r="C80" s="34">
        <v>43903</v>
      </c>
      <c r="D80" s="1" t="s">
        <v>92</v>
      </c>
      <c r="E80">
        <v>11100</v>
      </c>
      <c r="F80" s="29">
        <v>0</v>
      </c>
      <c r="G80" s="29">
        <v>4.3499999999999996</v>
      </c>
      <c r="H80" s="29">
        <v>1750</v>
      </c>
      <c r="I80" s="29">
        <v>0</v>
      </c>
      <c r="J80" s="29">
        <v>1450</v>
      </c>
      <c r="K80">
        <v>0.64485559062127462</v>
      </c>
      <c r="L80">
        <v>44.79</v>
      </c>
      <c r="M80">
        <v>-59.469999999999992</v>
      </c>
      <c r="N80">
        <v>9849.65</v>
      </c>
    </row>
    <row r="81" spans="1:14" x14ac:dyDescent="0.25">
      <c r="A81" s="1">
        <v>78</v>
      </c>
      <c r="B81" t="s">
        <v>70</v>
      </c>
      <c r="C81" s="34">
        <v>43903</v>
      </c>
      <c r="D81" s="1" t="s">
        <v>93</v>
      </c>
      <c r="E81">
        <v>11100</v>
      </c>
      <c r="F81" s="29">
        <v>0</v>
      </c>
      <c r="G81" s="29">
        <v>4.3</v>
      </c>
      <c r="H81" s="29">
        <v>1785</v>
      </c>
      <c r="I81" s="29">
        <v>0</v>
      </c>
      <c r="J81" s="29">
        <v>1450</v>
      </c>
      <c r="K81">
        <v>0.64625783067736609</v>
      </c>
      <c r="L81">
        <v>42.14</v>
      </c>
      <c r="M81">
        <v>-44.900000000000013</v>
      </c>
      <c r="N81">
        <v>9841.9500000000007</v>
      </c>
    </row>
    <row r="82" spans="1:14" x14ac:dyDescent="0.25">
      <c r="A82" s="1">
        <v>79</v>
      </c>
      <c r="B82" t="s">
        <v>70</v>
      </c>
      <c r="C82" s="34">
        <v>43903</v>
      </c>
      <c r="D82" s="1" t="s">
        <v>94</v>
      </c>
      <c r="E82">
        <v>11100</v>
      </c>
      <c r="F82" s="29">
        <v>0</v>
      </c>
      <c r="G82" s="29">
        <v>4.4000000000000004</v>
      </c>
      <c r="H82" s="29">
        <v>1762.25</v>
      </c>
      <c r="I82" s="29">
        <v>0</v>
      </c>
      <c r="J82" s="29">
        <v>1450</v>
      </c>
      <c r="K82">
        <v>0.64721983281501572</v>
      </c>
      <c r="L82">
        <v>42.140000000000008</v>
      </c>
      <c r="M82">
        <v>-39.439999999999984</v>
      </c>
      <c r="N82">
        <v>9816.2999999999993</v>
      </c>
    </row>
    <row r="83" spans="1:14" x14ac:dyDescent="0.25">
      <c r="A83" s="1">
        <v>80</v>
      </c>
      <c r="B83" t="s">
        <v>70</v>
      </c>
      <c r="C83" s="34">
        <v>43903</v>
      </c>
      <c r="D83" s="1" t="s">
        <v>95</v>
      </c>
      <c r="E83">
        <v>11100</v>
      </c>
      <c r="F83" s="29">
        <v>0</v>
      </c>
      <c r="G83" s="29">
        <v>4.4000000000000004</v>
      </c>
      <c r="H83" s="29">
        <v>1795</v>
      </c>
      <c r="I83" s="29">
        <v>0</v>
      </c>
      <c r="J83" s="29">
        <v>1700</v>
      </c>
      <c r="K83">
        <v>0.64804254599671063</v>
      </c>
      <c r="L83">
        <v>39.020000000000003</v>
      </c>
      <c r="M83">
        <v>-29.900000000000034</v>
      </c>
      <c r="N83">
        <v>9776.35</v>
      </c>
    </row>
    <row r="84" spans="1:14" x14ac:dyDescent="0.25">
      <c r="A84" s="1">
        <v>81</v>
      </c>
      <c r="B84" t="s">
        <v>70</v>
      </c>
      <c r="C84" s="34">
        <v>43903</v>
      </c>
      <c r="D84" s="1" t="s">
        <v>96</v>
      </c>
      <c r="E84">
        <v>11100</v>
      </c>
      <c r="F84" s="29">
        <v>0</v>
      </c>
      <c r="G84" s="29">
        <v>4.4000000000000004</v>
      </c>
      <c r="H84" s="29">
        <v>1852.9</v>
      </c>
      <c r="I84" s="29">
        <v>0</v>
      </c>
      <c r="J84" s="29">
        <v>1700</v>
      </c>
      <c r="K84">
        <v>0.65201338699169631</v>
      </c>
      <c r="L84">
        <v>34.779999999999994</v>
      </c>
      <c r="M84">
        <v>6.1800000000000068</v>
      </c>
      <c r="N84">
        <v>9761.2999999999993</v>
      </c>
    </row>
    <row r="85" spans="1:14" x14ac:dyDescent="0.25">
      <c r="A85" s="1">
        <v>82</v>
      </c>
      <c r="B85" t="s">
        <v>70</v>
      </c>
      <c r="C85" s="34">
        <v>43903</v>
      </c>
      <c r="D85" s="1" t="s">
        <v>97</v>
      </c>
      <c r="E85">
        <v>11100</v>
      </c>
      <c r="F85" s="29">
        <v>0</v>
      </c>
      <c r="G85" s="29">
        <v>4.45</v>
      </c>
      <c r="H85" s="29">
        <v>1769.65</v>
      </c>
      <c r="I85" s="29">
        <v>0</v>
      </c>
      <c r="J85" s="29">
        <v>1700</v>
      </c>
      <c r="K85">
        <v>0.65672289224398572</v>
      </c>
      <c r="L85">
        <v>40.980000000000004</v>
      </c>
      <c r="M85">
        <v>-36.45000000000001</v>
      </c>
      <c r="N85">
        <v>9819.6</v>
      </c>
    </row>
    <row r="86" spans="1:14" x14ac:dyDescent="0.25">
      <c r="A86" s="1">
        <v>84</v>
      </c>
      <c r="B86" t="s">
        <v>70</v>
      </c>
      <c r="C86" s="34">
        <v>43901</v>
      </c>
      <c r="D86" s="1" t="s">
        <v>82</v>
      </c>
      <c r="E86">
        <v>11300</v>
      </c>
      <c r="F86" s="29">
        <v>0</v>
      </c>
      <c r="G86" s="29">
        <v>3.25</v>
      </c>
      <c r="H86" s="29">
        <v>1028.7</v>
      </c>
      <c r="I86" s="29">
        <v>0.3</v>
      </c>
      <c r="J86" s="29">
        <v>896.7</v>
      </c>
      <c r="K86">
        <v>0.90584017333088773</v>
      </c>
      <c r="L86">
        <v>-7.5600000000000023</v>
      </c>
      <c r="M86">
        <v>-36.449999999999974</v>
      </c>
      <c r="N86">
        <v>10526</v>
      </c>
    </row>
    <row r="87" spans="1:14" x14ac:dyDescent="0.25">
      <c r="A87" s="1">
        <v>85</v>
      </c>
      <c r="B87" t="s">
        <v>70</v>
      </c>
      <c r="C87" s="34">
        <v>43901</v>
      </c>
      <c r="D87" s="1" t="s">
        <v>83</v>
      </c>
      <c r="E87">
        <v>11300</v>
      </c>
      <c r="F87" s="29">
        <v>0</v>
      </c>
      <c r="G87" s="29">
        <v>3.25</v>
      </c>
      <c r="H87" s="29">
        <v>1028.7</v>
      </c>
      <c r="I87" s="29">
        <v>0.3</v>
      </c>
      <c r="J87" s="29">
        <v>896.7</v>
      </c>
      <c r="K87">
        <v>0.90764099920539765</v>
      </c>
      <c r="L87">
        <v>-8.15</v>
      </c>
      <c r="M87">
        <v>-32.799999999999955</v>
      </c>
      <c r="N87">
        <v>10537</v>
      </c>
    </row>
    <row r="88" spans="1:14" x14ac:dyDescent="0.25">
      <c r="A88" s="1">
        <v>86</v>
      </c>
      <c r="B88" t="s">
        <v>70</v>
      </c>
      <c r="C88" s="34">
        <v>43901</v>
      </c>
      <c r="D88" s="1" t="s">
        <v>84</v>
      </c>
      <c r="E88">
        <v>11300</v>
      </c>
      <c r="F88" s="29">
        <v>0</v>
      </c>
      <c r="G88" s="29">
        <v>3.25</v>
      </c>
      <c r="H88" s="29">
        <v>1028.7</v>
      </c>
      <c r="I88" s="29">
        <v>0.3</v>
      </c>
      <c r="J88" s="29">
        <v>896.7</v>
      </c>
      <c r="K88">
        <v>0.90732962821546248</v>
      </c>
      <c r="L88">
        <v>-7.9800000000000013</v>
      </c>
      <c r="M88">
        <v>-32.029999999999959</v>
      </c>
      <c r="N88">
        <v>10535.2</v>
      </c>
    </row>
    <row r="89" spans="1:14" x14ac:dyDescent="0.25">
      <c r="A89" s="1">
        <v>87</v>
      </c>
      <c r="B89" t="s">
        <v>70</v>
      </c>
      <c r="C89" s="34">
        <v>43901</v>
      </c>
      <c r="D89" s="1" t="s">
        <v>85</v>
      </c>
      <c r="E89">
        <v>11300</v>
      </c>
      <c r="F89" s="29">
        <v>0</v>
      </c>
      <c r="G89" s="29">
        <v>3.25</v>
      </c>
      <c r="H89" s="29">
        <v>1010</v>
      </c>
      <c r="I89" s="29">
        <v>0.3</v>
      </c>
      <c r="J89" s="29">
        <v>892</v>
      </c>
      <c r="K89">
        <v>0.9110351208236197</v>
      </c>
      <c r="L89">
        <v>-7.9100000000000019</v>
      </c>
      <c r="M89">
        <v>-37.049999999999962</v>
      </c>
      <c r="N89">
        <v>10539.25</v>
      </c>
    </row>
    <row r="90" spans="1:14" x14ac:dyDescent="0.25">
      <c r="A90" s="1">
        <v>88</v>
      </c>
      <c r="B90" t="s">
        <v>70</v>
      </c>
      <c r="C90" s="34">
        <v>43901</v>
      </c>
      <c r="D90" s="1" t="s">
        <v>86</v>
      </c>
      <c r="E90">
        <v>11300</v>
      </c>
      <c r="F90" s="29">
        <v>0</v>
      </c>
      <c r="G90" s="29">
        <v>3.25</v>
      </c>
      <c r="H90" s="29">
        <v>1029.2</v>
      </c>
      <c r="I90" s="29">
        <v>0.3</v>
      </c>
      <c r="J90" s="29">
        <v>904.4</v>
      </c>
      <c r="K90">
        <v>0.9098983566068205</v>
      </c>
      <c r="L90">
        <v>-8.3900000000000023</v>
      </c>
      <c r="M90">
        <v>-25.609999999999992</v>
      </c>
      <c r="N90">
        <v>10531.55</v>
      </c>
    </row>
    <row r="91" spans="1:14" x14ac:dyDescent="0.25">
      <c r="A91" s="1">
        <v>89</v>
      </c>
      <c r="B91" t="s">
        <v>70</v>
      </c>
      <c r="C91" s="34">
        <v>43901</v>
      </c>
      <c r="D91" s="1" t="s">
        <v>87</v>
      </c>
      <c r="E91">
        <v>11300</v>
      </c>
      <c r="F91" s="29">
        <v>0</v>
      </c>
      <c r="G91" s="29">
        <v>3.25</v>
      </c>
      <c r="H91" s="29">
        <v>1024.5999999999999</v>
      </c>
      <c r="I91" s="29">
        <v>0.3</v>
      </c>
      <c r="J91" s="29">
        <v>919.6</v>
      </c>
      <c r="K91">
        <v>0.90944175317827558</v>
      </c>
      <c r="L91">
        <v>-9.0500000000000007</v>
      </c>
      <c r="M91">
        <v>-17.939999999999976</v>
      </c>
      <c r="N91">
        <v>10527.8</v>
      </c>
    </row>
    <row r="92" spans="1:14" x14ac:dyDescent="0.25">
      <c r="A92" s="1">
        <v>90</v>
      </c>
      <c r="B92" t="s">
        <v>70</v>
      </c>
      <c r="C92" s="34">
        <v>43901</v>
      </c>
      <c r="D92" s="1" t="s">
        <v>88</v>
      </c>
      <c r="E92">
        <v>11300</v>
      </c>
      <c r="F92" s="29">
        <v>0</v>
      </c>
      <c r="G92" s="29">
        <v>3.25</v>
      </c>
      <c r="H92" s="29">
        <v>1085</v>
      </c>
      <c r="I92" s="29">
        <v>0.3</v>
      </c>
      <c r="J92" s="29">
        <v>970</v>
      </c>
      <c r="K92">
        <v>0.91038023817204161</v>
      </c>
      <c r="L92">
        <v>-11.070000000000004</v>
      </c>
      <c r="M92">
        <v>12.900000000000045</v>
      </c>
      <c r="N92">
        <v>10471.25</v>
      </c>
    </row>
    <row r="93" spans="1:14" x14ac:dyDescent="0.25">
      <c r="A93" s="1">
        <v>91</v>
      </c>
      <c r="B93" t="s">
        <v>70</v>
      </c>
      <c r="C93" s="34">
        <v>43901</v>
      </c>
      <c r="D93" s="1" t="s">
        <v>89</v>
      </c>
      <c r="E93">
        <v>11300</v>
      </c>
      <c r="F93" s="29">
        <v>0</v>
      </c>
      <c r="G93" s="29">
        <v>3.25</v>
      </c>
      <c r="H93" s="29">
        <v>1085</v>
      </c>
      <c r="I93" s="29">
        <v>0.3</v>
      </c>
      <c r="J93" s="29">
        <v>960</v>
      </c>
      <c r="K93">
        <v>0.90784595476449437</v>
      </c>
      <c r="L93">
        <v>-10.81</v>
      </c>
      <c r="M93">
        <v>11.140000000000049</v>
      </c>
      <c r="N93">
        <v>10471.25</v>
      </c>
    </row>
    <row r="94" spans="1:14" x14ac:dyDescent="0.25">
      <c r="A94" s="1">
        <v>92</v>
      </c>
      <c r="B94" t="s">
        <v>70</v>
      </c>
      <c r="C94" s="34">
        <v>43901</v>
      </c>
      <c r="D94" s="1" t="s">
        <v>65</v>
      </c>
      <c r="E94">
        <v>11300</v>
      </c>
      <c r="F94" s="29">
        <v>0</v>
      </c>
      <c r="G94" s="29">
        <v>3.1</v>
      </c>
      <c r="H94" s="29">
        <v>1053.95</v>
      </c>
      <c r="I94" s="29">
        <v>0.3</v>
      </c>
      <c r="J94" s="29">
        <v>962</v>
      </c>
      <c r="K94">
        <v>0.91353438828519151</v>
      </c>
      <c r="L94">
        <v>-9.860000000000003</v>
      </c>
      <c r="M94">
        <v>-11.149999999999977</v>
      </c>
      <c r="N94">
        <v>10481.15</v>
      </c>
    </row>
    <row r="95" spans="1:14" x14ac:dyDescent="0.25">
      <c r="A95" s="1">
        <v>93</v>
      </c>
      <c r="B95" t="s">
        <v>70</v>
      </c>
      <c r="C95" s="34">
        <v>43901</v>
      </c>
      <c r="D95" s="1" t="s">
        <v>66</v>
      </c>
      <c r="E95">
        <v>11300</v>
      </c>
      <c r="F95" s="29">
        <v>0</v>
      </c>
      <c r="G95" s="29">
        <v>3.1</v>
      </c>
      <c r="H95" s="29">
        <v>1040.2</v>
      </c>
      <c r="I95" s="29">
        <v>0.3</v>
      </c>
      <c r="J95" s="29">
        <v>927</v>
      </c>
      <c r="K95">
        <v>0.91355435781008998</v>
      </c>
      <c r="L95">
        <v>-10.52</v>
      </c>
      <c r="M95">
        <v>-11.019999999999964</v>
      </c>
      <c r="N95">
        <v>10503.5</v>
      </c>
    </row>
    <row r="96" spans="1:14" x14ac:dyDescent="0.25">
      <c r="A96" s="1">
        <v>94</v>
      </c>
      <c r="B96" t="s">
        <v>70</v>
      </c>
      <c r="C96" s="34">
        <v>43901</v>
      </c>
      <c r="D96" s="1" t="s">
        <v>67</v>
      </c>
      <c r="E96">
        <v>11300</v>
      </c>
      <c r="F96" s="29">
        <v>0</v>
      </c>
      <c r="G96" s="29">
        <v>3.1</v>
      </c>
      <c r="H96" s="29">
        <v>1036.9000000000001</v>
      </c>
      <c r="I96" s="29">
        <v>0.3</v>
      </c>
      <c r="J96" s="29">
        <v>923</v>
      </c>
      <c r="K96">
        <v>0.91180353061706987</v>
      </c>
      <c r="L96">
        <v>-10.970000000000002</v>
      </c>
      <c r="M96">
        <v>-11.799999999999997</v>
      </c>
      <c r="N96">
        <v>10497.85</v>
      </c>
    </row>
    <row r="97" spans="1:14" x14ac:dyDescent="0.25">
      <c r="A97" s="1">
        <v>95</v>
      </c>
      <c r="B97" t="s">
        <v>70</v>
      </c>
      <c r="C97" s="34">
        <v>43901</v>
      </c>
      <c r="D97" s="1" t="s">
        <v>68</v>
      </c>
      <c r="E97">
        <v>11300</v>
      </c>
      <c r="F97" s="29">
        <v>0</v>
      </c>
      <c r="G97" s="29">
        <v>3.1</v>
      </c>
      <c r="H97" s="29">
        <v>1035.5999999999999</v>
      </c>
      <c r="I97" s="29">
        <v>0.3</v>
      </c>
      <c r="J97" s="29">
        <v>912</v>
      </c>
      <c r="K97">
        <v>0.91180597215930659</v>
      </c>
      <c r="L97">
        <v>-9.9900000000000038</v>
      </c>
      <c r="M97">
        <v>-24.169999999999995</v>
      </c>
      <c r="N97">
        <v>10508.7</v>
      </c>
    </row>
    <row r="98" spans="1:14" x14ac:dyDescent="0.25">
      <c r="A98" s="1">
        <v>96</v>
      </c>
      <c r="B98" t="s">
        <v>70</v>
      </c>
      <c r="C98" s="34">
        <v>43901</v>
      </c>
      <c r="D98" s="1" t="s">
        <v>90</v>
      </c>
      <c r="E98">
        <v>11300</v>
      </c>
      <c r="F98" s="29">
        <v>0</v>
      </c>
      <c r="G98" s="29">
        <v>3.65</v>
      </c>
      <c r="H98" s="29">
        <v>1035.5999999999999</v>
      </c>
      <c r="I98" s="29">
        <v>0.3</v>
      </c>
      <c r="J98" s="29">
        <v>909</v>
      </c>
      <c r="K98">
        <v>0.91275908420251772</v>
      </c>
      <c r="L98">
        <v>-10.23</v>
      </c>
      <c r="M98">
        <v>-24.669999999999987</v>
      </c>
      <c r="N98">
        <v>10522.2</v>
      </c>
    </row>
    <row r="99" spans="1:14" x14ac:dyDescent="0.25">
      <c r="A99" s="1">
        <v>97</v>
      </c>
      <c r="B99" t="s">
        <v>70</v>
      </c>
      <c r="C99" s="34">
        <v>43901</v>
      </c>
      <c r="D99" s="1" t="s">
        <v>91</v>
      </c>
      <c r="E99">
        <v>11300</v>
      </c>
      <c r="F99" s="29">
        <v>0</v>
      </c>
      <c r="G99" s="29">
        <v>3.65</v>
      </c>
      <c r="H99" s="29">
        <v>1035.5999999999999</v>
      </c>
      <c r="I99" s="29">
        <v>0.3</v>
      </c>
      <c r="J99" s="29">
        <v>912.65</v>
      </c>
      <c r="K99">
        <v>0.91197954623041</v>
      </c>
      <c r="L99">
        <v>-9.870000000000001</v>
      </c>
      <c r="M99">
        <v>-24.449999999999996</v>
      </c>
      <c r="N99">
        <v>10508.75</v>
      </c>
    </row>
    <row r="100" spans="1:14" x14ac:dyDescent="0.25">
      <c r="A100" s="1">
        <v>98</v>
      </c>
      <c r="B100" t="s">
        <v>70</v>
      </c>
      <c r="C100" s="34">
        <v>43901</v>
      </c>
      <c r="D100" s="1" t="s">
        <v>92</v>
      </c>
      <c r="E100">
        <v>11300</v>
      </c>
      <c r="F100" s="29">
        <v>0</v>
      </c>
      <c r="G100" s="29">
        <v>3.65</v>
      </c>
      <c r="H100" s="29">
        <v>1014</v>
      </c>
      <c r="I100" s="29">
        <v>0.3</v>
      </c>
      <c r="J100" s="29">
        <v>900</v>
      </c>
      <c r="K100">
        <v>0.91228112389885196</v>
      </c>
      <c r="L100">
        <v>-8.8800000000000008</v>
      </c>
      <c r="M100">
        <v>-32.069999999999979</v>
      </c>
      <c r="N100">
        <v>10527.2</v>
      </c>
    </row>
    <row r="101" spans="1:14" x14ac:dyDescent="0.25">
      <c r="A101" s="1">
        <v>99</v>
      </c>
      <c r="B101" t="s">
        <v>70</v>
      </c>
      <c r="C101" s="34">
        <v>43901</v>
      </c>
      <c r="D101" s="1" t="s">
        <v>93</v>
      </c>
      <c r="E101">
        <v>11300</v>
      </c>
      <c r="F101" s="29">
        <v>0</v>
      </c>
      <c r="G101" s="29">
        <v>3.65</v>
      </c>
      <c r="H101" s="29">
        <v>1019.85</v>
      </c>
      <c r="I101" s="29">
        <v>0.3</v>
      </c>
      <c r="J101" s="29">
        <v>889</v>
      </c>
      <c r="K101">
        <v>0.91251172765044897</v>
      </c>
      <c r="L101">
        <v>-9.0100000000000016</v>
      </c>
      <c r="M101">
        <v>-32.909999999999982</v>
      </c>
      <c r="N101">
        <v>10525.65</v>
      </c>
    </row>
    <row r="102" spans="1:14" x14ac:dyDescent="0.25">
      <c r="A102" s="1">
        <v>100</v>
      </c>
      <c r="B102" t="s">
        <v>70</v>
      </c>
      <c r="C102" s="34">
        <v>43901</v>
      </c>
      <c r="D102" s="1" t="s">
        <v>94</v>
      </c>
      <c r="E102">
        <v>11300</v>
      </c>
      <c r="F102" s="29">
        <v>0</v>
      </c>
      <c r="G102" s="29">
        <v>3.65</v>
      </c>
      <c r="H102" s="29">
        <v>1011</v>
      </c>
      <c r="I102" s="29">
        <v>0.3</v>
      </c>
      <c r="J102" s="29">
        <v>902.15</v>
      </c>
      <c r="K102">
        <v>0.91657797906813598</v>
      </c>
      <c r="L102">
        <v>-9.9600000000000026</v>
      </c>
      <c r="M102">
        <v>-27.809999999999981</v>
      </c>
      <c r="N102">
        <v>10516.5</v>
      </c>
    </row>
    <row r="103" spans="1:14" x14ac:dyDescent="0.25">
      <c r="A103" s="1">
        <v>101</v>
      </c>
      <c r="B103" t="s">
        <v>70</v>
      </c>
      <c r="C103" s="34">
        <v>43901</v>
      </c>
      <c r="D103" s="1" t="s">
        <v>95</v>
      </c>
      <c r="E103">
        <v>11300</v>
      </c>
      <c r="F103" s="29">
        <v>0</v>
      </c>
      <c r="G103" s="29">
        <v>3.65</v>
      </c>
      <c r="H103" s="29">
        <v>1021.05</v>
      </c>
      <c r="I103" s="29">
        <v>0.3</v>
      </c>
      <c r="J103" s="29">
        <v>895</v>
      </c>
      <c r="K103">
        <v>0.91761321728868561</v>
      </c>
      <c r="L103">
        <v>-9.0000000000000036</v>
      </c>
      <c r="M103">
        <v>-27.169999999999995</v>
      </c>
      <c r="N103">
        <v>10514.75</v>
      </c>
    </row>
    <row r="104" spans="1:14" x14ac:dyDescent="0.25">
      <c r="A104" s="1">
        <v>102</v>
      </c>
      <c r="B104" t="s">
        <v>70</v>
      </c>
      <c r="C104" s="34">
        <v>43901</v>
      </c>
      <c r="D104" s="1" t="s">
        <v>96</v>
      </c>
      <c r="E104">
        <v>11300</v>
      </c>
      <c r="F104" s="29">
        <v>0</v>
      </c>
      <c r="G104" s="29">
        <v>3.65</v>
      </c>
      <c r="H104" s="29">
        <v>1021.05</v>
      </c>
      <c r="I104" s="29">
        <v>0.3</v>
      </c>
      <c r="J104" s="29">
        <v>895</v>
      </c>
      <c r="K104">
        <v>0.91776563811474832</v>
      </c>
      <c r="L104">
        <v>-9.4100000000000019</v>
      </c>
      <c r="M104">
        <v>-25.239999999999981</v>
      </c>
      <c r="N104">
        <v>10518.3</v>
      </c>
    </row>
    <row r="105" spans="1:14" x14ac:dyDescent="0.25">
      <c r="A105" s="1">
        <v>103</v>
      </c>
      <c r="B105" t="s">
        <v>70</v>
      </c>
      <c r="C105" s="34">
        <v>43901</v>
      </c>
      <c r="D105" s="1" t="s">
        <v>97</v>
      </c>
      <c r="E105">
        <v>11300</v>
      </c>
      <c r="F105" s="29">
        <v>0</v>
      </c>
      <c r="G105" s="29">
        <v>3.55</v>
      </c>
      <c r="H105" s="29">
        <v>1021.05</v>
      </c>
      <c r="I105" s="29">
        <v>0.3</v>
      </c>
      <c r="J105" s="29">
        <v>928</v>
      </c>
      <c r="K105">
        <v>0.91806559094620299</v>
      </c>
      <c r="L105">
        <v>-9.9000000000000021</v>
      </c>
      <c r="M105">
        <v>-14.689999999999998</v>
      </c>
      <c r="N105">
        <v>10499.95</v>
      </c>
    </row>
    <row r="106" spans="1:14" x14ac:dyDescent="0.25">
      <c r="A106" s="1">
        <v>104</v>
      </c>
      <c r="B106" t="s">
        <v>70</v>
      </c>
      <c r="C106" s="34">
        <v>43901</v>
      </c>
      <c r="D106" s="1" t="s">
        <v>98</v>
      </c>
      <c r="E106">
        <v>11300</v>
      </c>
      <c r="F106" s="29">
        <v>0</v>
      </c>
      <c r="G106" s="29">
        <v>3.55</v>
      </c>
      <c r="H106" s="29">
        <v>1035.1500000000001</v>
      </c>
      <c r="I106" s="29">
        <v>0.3</v>
      </c>
      <c r="J106" s="29">
        <v>923</v>
      </c>
      <c r="K106">
        <v>0.91639459311018212</v>
      </c>
      <c r="L106">
        <v>-9.24</v>
      </c>
      <c r="M106">
        <v>-18.309999999999967</v>
      </c>
      <c r="N106">
        <v>10503.8</v>
      </c>
    </row>
    <row r="107" spans="1:14" x14ac:dyDescent="0.25">
      <c r="A107" s="1">
        <v>105</v>
      </c>
      <c r="B107" t="s">
        <v>70</v>
      </c>
      <c r="C107" s="34">
        <v>43901</v>
      </c>
      <c r="D107" s="1" t="s">
        <v>99</v>
      </c>
      <c r="E107">
        <v>11300</v>
      </c>
      <c r="F107" s="29">
        <v>0</v>
      </c>
      <c r="G107" s="29">
        <v>3.55</v>
      </c>
      <c r="H107" s="29">
        <v>1024</v>
      </c>
      <c r="I107" s="29">
        <v>0.3</v>
      </c>
      <c r="J107" s="29">
        <v>907.6</v>
      </c>
      <c r="K107">
        <v>0.91475203988274179</v>
      </c>
      <c r="L107">
        <v>-9.52</v>
      </c>
      <c r="M107">
        <v>-17.89999999999997</v>
      </c>
      <c r="N107">
        <v>10519.3</v>
      </c>
    </row>
    <row r="108" spans="1:14" x14ac:dyDescent="0.25">
      <c r="A108" s="1">
        <v>106</v>
      </c>
      <c r="B108" t="s">
        <v>70</v>
      </c>
      <c r="C108" s="34">
        <v>43901</v>
      </c>
      <c r="D108" s="1" t="s">
        <v>100</v>
      </c>
      <c r="E108">
        <v>11300</v>
      </c>
      <c r="F108" s="29">
        <v>0</v>
      </c>
      <c r="G108" s="29">
        <v>3.55</v>
      </c>
      <c r="H108" s="29">
        <v>1024</v>
      </c>
      <c r="I108" s="29">
        <v>0.3</v>
      </c>
      <c r="J108" s="29">
        <v>907.6</v>
      </c>
      <c r="K108">
        <v>0.91475203988274179</v>
      </c>
      <c r="L108">
        <v>-9.52</v>
      </c>
      <c r="M108">
        <v>-17.89999999999997</v>
      </c>
      <c r="N108">
        <v>10519.3</v>
      </c>
    </row>
    <row r="109" spans="1:14" x14ac:dyDescent="0.25">
      <c r="A109" s="1">
        <v>107</v>
      </c>
      <c r="B109" t="s">
        <v>70</v>
      </c>
      <c r="C109" s="34">
        <v>43901</v>
      </c>
      <c r="D109" s="1" t="s">
        <v>101</v>
      </c>
      <c r="E109">
        <v>11300</v>
      </c>
      <c r="F109" s="29">
        <v>0</v>
      </c>
      <c r="G109" s="29">
        <v>3.55</v>
      </c>
      <c r="H109" s="29">
        <v>1029</v>
      </c>
      <c r="I109" s="29">
        <v>0.3</v>
      </c>
      <c r="J109" s="29">
        <v>918</v>
      </c>
      <c r="K109">
        <v>0.91448948740064739</v>
      </c>
      <c r="L109">
        <v>-9.4600000000000009</v>
      </c>
      <c r="M109">
        <v>-15.939999999999984</v>
      </c>
      <c r="N109">
        <v>10509.6</v>
      </c>
    </row>
    <row r="110" spans="1:14" x14ac:dyDescent="0.25">
      <c r="A110" s="1">
        <v>108</v>
      </c>
      <c r="B110" t="s">
        <v>70</v>
      </c>
      <c r="C110" s="34">
        <v>43901</v>
      </c>
      <c r="D110" s="1" t="s">
        <v>102</v>
      </c>
      <c r="E110">
        <v>11300</v>
      </c>
      <c r="F110" s="29">
        <v>0</v>
      </c>
      <c r="G110" s="29">
        <v>3.55</v>
      </c>
      <c r="H110" s="29">
        <v>1031.3499999999999</v>
      </c>
      <c r="I110" s="29">
        <v>0.3</v>
      </c>
      <c r="J110" s="29">
        <v>918</v>
      </c>
      <c r="K110">
        <v>0.91401753952626197</v>
      </c>
      <c r="L110">
        <v>-9.52</v>
      </c>
      <c r="M110">
        <v>-17.16999999999998</v>
      </c>
      <c r="N110">
        <v>10513.15</v>
      </c>
    </row>
    <row r="111" spans="1:14" x14ac:dyDescent="0.25">
      <c r="A111" s="1">
        <v>109</v>
      </c>
      <c r="B111" t="s">
        <v>70</v>
      </c>
      <c r="C111" s="34">
        <v>43901</v>
      </c>
      <c r="D111" s="1" t="s">
        <v>103</v>
      </c>
      <c r="E111">
        <v>11300</v>
      </c>
      <c r="F111" s="29">
        <v>0</v>
      </c>
      <c r="G111" s="29">
        <v>3.55</v>
      </c>
      <c r="H111" s="29">
        <v>1031.3499999999999</v>
      </c>
      <c r="I111" s="29">
        <v>0.3</v>
      </c>
      <c r="J111" s="29">
        <v>918</v>
      </c>
      <c r="K111">
        <v>0.91401753952626197</v>
      </c>
      <c r="L111">
        <v>-9.629999999999999</v>
      </c>
      <c r="M111">
        <v>-15.619999999999994</v>
      </c>
      <c r="N111">
        <v>10513.15</v>
      </c>
    </row>
    <row r="112" spans="1:14" x14ac:dyDescent="0.25">
      <c r="A112" s="1">
        <v>110</v>
      </c>
      <c r="B112" t="s">
        <v>70</v>
      </c>
      <c r="C112" s="34">
        <v>43901</v>
      </c>
      <c r="D112" s="1" t="s">
        <v>104</v>
      </c>
      <c r="E112">
        <v>11300</v>
      </c>
      <c r="F112" s="29">
        <v>0</v>
      </c>
      <c r="G112" s="29">
        <v>3.55</v>
      </c>
      <c r="H112" s="29">
        <v>1029</v>
      </c>
      <c r="I112" s="29">
        <v>0.3</v>
      </c>
      <c r="J112" s="29">
        <v>913</v>
      </c>
      <c r="K112">
        <v>0.91490630519048599</v>
      </c>
      <c r="L112">
        <v>-9.7900000000000009</v>
      </c>
      <c r="M112">
        <v>-16.839999999999986</v>
      </c>
      <c r="N112">
        <v>10512.7</v>
      </c>
    </row>
    <row r="113" spans="1:14" x14ac:dyDescent="0.25">
      <c r="A113" s="1">
        <v>111</v>
      </c>
      <c r="B113" t="s">
        <v>70</v>
      </c>
      <c r="C113" s="34">
        <v>43901</v>
      </c>
      <c r="D113" s="1" t="s">
        <v>105</v>
      </c>
      <c r="E113">
        <v>11300</v>
      </c>
      <c r="F113" s="29">
        <v>0</v>
      </c>
      <c r="G113" s="29">
        <v>3.6</v>
      </c>
      <c r="H113" s="29">
        <v>1029</v>
      </c>
      <c r="I113" s="29">
        <v>0.3</v>
      </c>
      <c r="J113" s="29">
        <v>913</v>
      </c>
      <c r="K113">
        <v>0.91544172285517655</v>
      </c>
      <c r="L113">
        <v>-9.8800000000000026</v>
      </c>
      <c r="M113">
        <v>-16.50999999999997</v>
      </c>
      <c r="N113">
        <v>10510.25</v>
      </c>
    </row>
    <row r="114" spans="1:14" x14ac:dyDescent="0.25">
      <c r="A114" s="1">
        <v>112</v>
      </c>
      <c r="B114" t="s">
        <v>70</v>
      </c>
      <c r="C114" s="34">
        <v>43901</v>
      </c>
      <c r="D114" s="1" t="s">
        <v>106</v>
      </c>
      <c r="E114">
        <v>11300</v>
      </c>
      <c r="F114" s="29">
        <v>0</v>
      </c>
      <c r="G114" s="29">
        <v>3.6</v>
      </c>
      <c r="H114" s="29">
        <v>1029</v>
      </c>
      <c r="I114" s="29">
        <v>0.3</v>
      </c>
      <c r="J114" s="29">
        <v>920</v>
      </c>
      <c r="K114">
        <v>0.91579940432920948</v>
      </c>
      <c r="L114">
        <v>-10.63</v>
      </c>
      <c r="M114">
        <v>-7.9799999999999667</v>
      </c>
      <c r="N114">
        <v>10500.45</v>
      </c>
    </row>
    <row r="115" spans="1:14" x14ac:dyDescent="0.25">
      <c r="A115" s="1">
        <v>113</v>
      </c>
      <c r="B115" t="s">
        <v>70</v>
      </c>
      <c r="C115" s="34">
        <v>43901</v>
      </c>
      <c r="D115" s="1" t="s">
        <v>107</v>
      </c>
      <c r="E115">
        <v>11300</v>
      </c>
      <c r="F115" s="29">
        <v>0</v>
      </c>
      <c r="G115" s="29">
        <v>3.2</v>
      </c>
      <c r="H115" s="29">
        <v>1049.05</v>
      </c>
      <c r="I115" s="29">
        <v>0.3</v>
      </c>
      <c r="J115" s="29">
        <v>927.05</v>
      </c>
      <c r="K115">
        <v>0.91593435391977351</v>
      </c>
      <c r="L115">
        <v>-10.130000000000001</v>
      </c>
      <c r="M115">
        <v>-9.319999999999979</v>
      </c>
      <c r="N115">
        <v>10489.3</v>
      </c>
    </row>
    <row r="116" spans="1:14" x14ac:dyDescent="0.25">
      <c r="A116" s="1">
        <v>114</v>
      </c>
      <c r="B116" t="s">
        <v>70</v>
      </c>
      <c r="C116" s="34">
        <v>43901</v>
      </c>
      <c r="D116" s="1" t="s">
        <v>108</v>
      </c>
      <c r="E116">
        <v>11300</v>
      </c>
      <c r="F116" s="29">
        <v>0</v>
      </c>
      <c r="G116" s="29">
        <v>3.25</v>
      </c>
      <c r="H116" s="29">
        <v>1038.6500000000001</v>
      </c>
      <c r="I116" s="29">
        <v>0.3</v>
      </c>
      <c r="J116" s="29">
        <v>913</v>
      </c>
      <c r="K116">
        <v>0.91593435391977351</v>
      </c>
      <c r="L116">
        <v>-9.0400000000000027</v>
      </c>
      <c r="M116">
        <v>-21.739999999999974</v>
      </c>
      <c r="N116">
        <v>10489.3</v>
      </c>
    </row>
    <row r="117" spans="1:14" x14ac:dyDescent="0.25">
      <c r="A117" s="1">
        <v>115</v>
      </c>
      <c r="B117" t="s">
        <v>70</v>
      </c>
      <c r="C117" s="34">
        <v>43901</v>
      </c>
      <c r="D117" s="1" t="s">
        <v>109</v>
      </c>
      <c r="E117">
        <v>11300</v>
      </c>
      <c r="F117" s="29">
        <v>0</v>
      </c>
      <c r="G117" s="29">
        <v>3.6</v>
      </c>
      <c r="H117" s="29">
        <v>1020</v>
      </c>
      <c r="I117" s="29">
        <v>0.3</v>
      </c>
      <c r="J117" s="29">
        <v>903</v>
      </c>
      <c r="K117">
        <v>0.91538223098728222</v>
      </c>
      <c r="L117">
        <v>-10.050000000000001</v>
      </c>
      <c r="M117">
        <v>-19.739999999999988</v>
      </c>
      <c r="N117">
        <v>10499.45</v>
      </c>
    </row>
    <row r="118" spans="1:14" x14ac:dyDescent="0.25">
      <c r="A118" s="1">
        <v>116</v>
      </c>
      <c r="B118" t="s">
        <v>70</v>
      </c>
      <c r="C118" s="34">
        <v>43901</v>
      </c>
      <c r="D118" s="1" t="s">
        <v>110</v>
      </c>
      <c r="E118">
        <v>11300</v>
      </c>
      <c r="F118" s="29">
        <v>0</v>
      </c>
      <c r="G118" s="29">
        <v>3.6</v>
      </c>
      <c r="H118" s="29">
        <v>1045</v>
      </c>
      <c r="I118" s="29">
        <v>0.3</v>
      </c>
      <c r="J118" s="29">
        <v>903</v>
      </c>
      <c r="K118">
        <v>0.91430499928479469</v>
      </c>
      <c r="L118">
        <v>-10.540000000000001</v>
      </c>
      <c r="M118">
        <v>-17.169999999999977</v>
      </c>
      <c r="N118">
        <v>10480.1</v>
      </c>
    </row>
    <row r="119" spans="1:14" x14ac:dyDescent="0.25">
      <c r="A119" s="1">
        <v>117</v>
      </c>
      <c r="B119" t="s">
        <v>70</v>
      </c>
      <c r="C119" s="34">
        <v>43901</v>
      </c>
      <c r="D119" s="1" t="s">
        <v>111</v>
      </c>
      <c r="E119">
        <v>11300</v>
      </c>
      <c r="F119" s="29">
        <v>0</v>
      </c>
      <c r="G119" s="29">
        <v>3.6</v>
      </c>
      <c r="H119" s="29">
        <v>1064</v>
      </c>
      <c r="I119" s="29">
        <v>0.3</v>
      </c>
      <c r="J119" s="29">
        <v>903</v>
      </c>
      <c r="K119">
        <v>0.91352963681335297</v>
      </c>
      <c r="L119">
        <v>-11.4</v>
      </c>
      <c r="M119">
        <v>-7.7099999999999849</v>
      </c>
      <c r="N119">
        <v>10470.299999999999</v>
      </c>
    </row>
    <row r="120" spans="1:14" x14ac:dyDescent="0.25">
      <c r="A120" s="1">
        <v>118</v>
      </c>
      <c r="B120" t="s">
        <v>70</v>
      </c>
      <c r="C120" s="34">
        <v>43901</v>
      </c>
      <c r="D120" s="1" t="s">
        <v>112</v>
      </c>
      <c r="E120">
        <v>11300</v>
      </c>
      <c r="F120" s="29">
        <v>0</v>
      </c>
      <c r="G120" s="29">
        <v>3.6</v>
      </c>
      <c r="H120" s="29">
        <v>1061</v>
      </c>
      <c r="I120" s="29">
        <v>0.3</v>
      </c>
      <c r="J120" s="29">
        <v>903</v>
      </c>
      <c r="K120">
        <v>0.91432425808702256</v>
      </c>
      <c r="L120">
        <v>-11.250000000000004</v>
      </c>
      <c r="M120">
        <v>-1.6499999999999715</v>
      </c>
      <c r="N120">
        <v>10448.799999999999</v>
      </c>
    </row>
    <row r="121" spans="1:14" x14ac:dyDescent="0.25">
      <c r="A121" s="1">
        <v>119</v>
      </c>
      <c r="B121" t="s">
        <v>70</v>
      </c>
      <c r="C121" s="34">
        <v>43901</v>
      </c>
      <c r="D121" s="1" t="s">
        <v>113</v>
      </c>
      <c r="E121">
        <v>11300</v>
      </c>
      <c r="F121" s="29">
        <v>0</v>
      </c>
      <c r="G121" s="29">
        <v>3.6</v>
      </c>
      <c r="H121" s="29">
        <v>1058.1500000000001</v>
      </c>
      <c r="I121" s="29">
        <v>0.3</v>
      </c>
      <c r="J121" s="29">
        <v>933.55</v>
      </c>
      <c r="K121">
        <v>0.91295987778297261</v>
      </c>
      <c r="L121">
        <v>-11.56</v>
      </c>
      <c r="M121">
        <v>-3.039999999999992</v>
      </c>
      <c r="N121">
        <v>10466.200000000001</v>
      </c>
    </row>
    <row r="122" spans="1:14" x14ac:dyDescent="0.25">
      <c r="A122" s="1">
        <v>120</v>
      </c>
      <c r="B122" t="s">
        <v>70</v>
      </c>
      <c r="C122" s="34">
        <v>43901</v>
      </c>
      <c r="D122" s="1" t="s">
        <v>113</v>
      </c>
      <c r="E122">
        <v>11300</v>
      </c>
      <c r="F122" s="29">
        <v>0</v>
      </c>
      <c r="G122" s="29">
        <v>3.6</v>
      </c>
      <c r="H122" s="29">
        <v>1055</v>
      </c>
      <c r="I122" s="29">
        <v>0.3</v>
      </c>
      <c r="J122" s="29">
        <v>933.55</v>
      </c>
      <c r="K122">
        <v>0.91295987778297261</v>
      </c>
      <c r="L122">
        <v>-11.400000000000002</v>
      </c>
      <c r="M122">
        <v>-4.1799999999999837</v>
      </c>
      <c r="N122">
        <v>10466.200000000001</v>
      </c>
    </row>
    <row r="123" spans="1:14" x14ac:dyDescent="0.25">
      <c r="A123" s="1">
        <v>121</v>
      </c>
      <c r="B123" t="s">
        <v>70</v>
      </c>
      <c r="C123" s="34">
        <v>43901</v>
      </c>
      <c r="D123" s="1" t="s">
        <v>114</v>
      </c>
      <c r="E123">
        <v>11300</v>
      </c>
      <c r="F123" s="29">
        <v>0</v>
      </c>
      <c r="G123" s="29">
        <v>3.6</v>
      </c>
      <c r="H123" s="29">
        <v>1064</v>
      </c>
      <c r="I123" s="29">
        <v>0.3</v>
      </c>
      <c r="J123" s="29">
        <v>942</v>
      </c>
      <c r="K123">
        <v>0.90906498995584051</v>
      </c>
      <c r="L123">
        <v>-11.81</v>
      </c>
      <c r="M123">
        <v>-0.48999999999998922</v>
      </c>
      <c r="N123">
        <v>10462.75</v>
      </c>
    </row>
    <row r="124" spans="1:14" x14ac:dyDescent="0.25">
      <c r="A124" s="1">
        <v>122</v>
      </c>
      <c r="B124" t="s">
        <v>70</v>
      </c>
      <c r="C124" s="34">
        <v>43901</v>
      </c>
      <c r="D124" s="1" t="s">
        <v>115</v>
      </c>
      <c r="E124">
        <v>11300</v>
      </c>
      <c r="F124" s="29">
        <v>0</v>
      </c>
      <c r="G124" s="29">
        <v>3.6</v>
      </c>
      <c r="H124" s="29">
        <v>1064</v>
      </c>
      <c r="I124" s="29">
        <v>0.3</v>
      </c>
      <c r="J124" s="29">
        <v>950</v>
      </c>
      <c r="K124">
        <v>0.90934073067502186</v>
      </c>
      <c r="L124">
        <v>-11.840000000000003</v>
      </c>
      <c r="M124">
        <v>-0.32999999999998125</v>
      </c>
      <c r="N124">
        <v>10453.25</v>
      </c>
    </row>
    <row r="125" spans="1:14" x14ac:dyDescent="0.25">
      <c r="A125" s="1">
        <v>123</v>
      </c>
      <c r="B125" t="s">
        <v>70</v>
      </c>
      <c r="C125" s="34">
        <v>43901</v>
      </c>
      <c r="D125" s="1" t="s">
        <v>116</v>
      </c>
      <c r="E125">
        <v>11300</v>
      </c>
      <c r="F125" s="29">
        <v>0</v>
      </c>
      <c r="G125" s="29">
        <v>3.25</v>
      </c>
      <c r="H125" s="29">
        <v>1046</v>
      </c>
      <c r="I125" s="29">
        <v>0.3</v>
      </c>
      <c r="J125" s="29">
        <v>939</v>
      </c>
      <c r="K125">
        <v>0.90846282608367823</v>
      </c>
      <c r="L125">
        <v>-11.120000000000001</v>
      </c>
      <c r="M125">
        <v>-10.359999999999991</v>
      </c>
      <c r="N125">
        <v>10458</v>
      </c>
    </row>
    <row r="126" spans="1:14" x14ac:dyDescent="0.25">
      <c r="A126" s="1">
        <v>124</v>
      </c>
      <c r="B126" t="s">
        <v>70</v>
      </c>
      <c r="C126" s="34">
        <v>43901</v>
      </c>
      <c r="D126" s="1" t="s">
        <v>117</v>
      </c>
      <c r="E126">
        <v>11300</v>
      </c>
      <c r="F126" s="29">
        <v>0</v>
      </c>
      <c r="G126" s="29">
        <v>3.25</v>
      </c>
      <c r="H126" s="29">
        <v>1055</v>
      </c>
      <c r="I126" s="29">
        <v>0.3</v>
      </c>
      <c r="J126" s="29">
        <v>939</v>
      </c>
      <c r="K126">
        <v>0.90762005179984129</v>
      </c>
      <c r="L126">
        <v>-11.430000000000001</v>
      </c>
      <c r="M126">
        <v>-8.0599999999999739</v>
      </c>
      <c r="N126">
        <v>10458.85</v>
      </c>
    </row>
    <row r="127" spans="1:14" x14ac:dyDescent="0.25">
      <c r="A127" s="1">
        <v>125</v>
      </c>
      <c r="B127" t="s">
        <v>70</v>
      </c>
      <c r="C127" s="34">
        <v>43901</v>
      </c>
      <c r="D127" s="1" t="s">
        <v>118</v>
      </c>
      <c r="E127">
        <v>11300</v>
      </c>
      <c r="F127" s="29">
        <v>0</v>
      </c>
      <c r="G127" s="29">
        <v>3.25</v>
      </c>
      <c r="H127" s="29">
        <v>1057</v>
      </c>
      <c r="I127" s="29">
        <v>0.3</v>
      </c>
      <c r="J127" s="29">
        <v>945</v>
      </c>
      <c r="K127">
        <v>0.9060314156143463</v>
      </c>
      <c r="L127">
        <v>-11.46</v>
      </c>
      <c r="M127">
        <v>-5.4599999999999849</v>
      </c>
      <c r="N127">
        <v>10450.25</v>
      </c>
    </row>
    <row r="128" spans="1:14" x14ac:dyDescent="0.25">
      <c r="A128" s="1">
        <v>126</v>
      </c>
      <c r="B128" t="s">
        <v>70</v>
      </c>
      <c r="C128" s="34">
        <v>43901</v>
      </c>
      <c r="D128" s="1" t="s">
        <v>119</v>
      </c>
      <c r="E128">
        <v>11300</v>
      </c>
      <c r="F128" s="29">
        <v>0</v>
      </c>
      <c r="G128" s="29">
        <v>3.25</v>
      </c>
      <c r="H128" s="29">
        <v>1060</v>
      </c>
      <c r="I128" s="29">
        <v>0.3</v>
      </c>
      <c r="J128" s="29">
        <v>945</v>
      </c>
      <c r="K128">
        <v>0.90574640507459414</v>
      </c>
      <c r="L128">
        <v>-11.540000000000001</v>
      </c>
      <c r="M128">
        <v>-4.9199999999999928</v>
      </c>
      <c r="N128">
        <v>10446.65</v>
      </c>
    </row>
    <row r="129" spans="1:14" x14ac:dyDescent="0.25">
      <c r="A129" s="1">
        <v>127</v>
      </c>
      <c r="B129" t="s">
        <v>70</v>
      </c>
      <c r="C129" s="34">
        <v>43901</v>
      </c>
      <c r="D129" s="1" t="s">
        <v>120</v>
      </c>
      <c r="E129">
        <v>11300</v>
      </c>
      <c r="F129" s="29">
        <v>0</v>
      </c>
      <c r="G129" s="29">
        <v>3.25</v>
      </c>
      <c r="H129" s="29">
        <v>1060</v>
      </c>
      <c r="I129" s="29">
        <v>0.3</v>
      </c>
      <c r="J129" s="29">
        <v>945</v>
      </c>
      <c r="K129">
        <v>0.90522456653436389</v>
      </c>
      <c r="L129">
        <v>-11.45</v>
      </c>
      <c r="M129">
        <v>-5.6299999999999812</v>
      </c>
      <c r="N129">
        <v>10445.299999999999</v>
      </c>
    </row>
    <row r="130" spans="1:14" x14ac:dyDescent="0.25">
      <c r="A130" s="1">
        <v>128</v>
      </c>
      <c r="B130" t="s">
        <v>70</v>
      </c>
      <c r="C130" s="34">
        <v>43901</v>
      </c>
      <c r="D130" s="1" t="s">
        <v>121</v>
      </c>
      <c r="E130">
        <v>11300</v>
      </c>
      <c r="F130" s="29">
        <v>0</v>
      </c>
      <c r="G130" s="29">
        <v>3.25</v>
      </c>
      <c r="H130" s="29">
        <v>1057</v>
      </c>
      <c r="I130" s="29">
        <v>0.3</v>
      </c>
      <c r="J130" s="29">
        <v>945</v>
      </c>
      <c r="K130">
        <v>0.90644688477621349</v>
      </c>
      <c r="L130">
        <v>-10.879999999999999</v>
      </c>
      <c r="M130">
        <v>-5.6299999999999786</v>
      </c>
      <c r="N130">
        <v>10443.15</v>
      </c>
    </row>
    <row r="131" spans="1:14" x14ac:dyDescent="0.25">
      <c r="A131" s="1">
        <v>129</v>
      </c>
      <c r="B131" t="s">
        <v>70</v>
      </c>
      <c r="C131" s="34">
        <v>43901</v>
      </c>
      <c r="D131" s="1" t="s">
        <v>122</v>
      </c>
      <c r="E131">
        <v>11300</v>
      </c>
      <c r="F131" s="29">
        <v>0</v>
      </c>
      <c r="G131" s="29">
        <v>3.25</v>
      </c>
      <c r="H131" s="29">
        <v>1060.1500000000001</v>
      </c>
      <c r="I131" s="29">
        <v>0.3</v>
      </c>
      <c r="J131" s="29">
        <v>945</v>
      </c>
      <c r="K131">
        <v>0.90378222095365601</v>
      </c>
      <c r="L131">
        <v>-10.63</v>
      </c>
      <c r="M131">
        <v>-5.2699999999999845</v>
      </c>
      <c r="N131">
        <v>10451.35</v>
      </c>
    </row>
    <row r="132" spans="1:14" x14ac:dyDescent="0.25">
      <c r="A132" s="1">
        <v>130</v>
      </c>
      <c r="B132" t="s">
        <v>70</v>
      </c>
      <c r="C132" s="34">
        <v>43901</v>
      </c>
      <c r="D132" s="1" t="s">
        <v>123</v>
      </c>
      <c r="E132">
        <v>11300</v>
      </c>
      <c r="F132" s="29">
        <v>0</v>
      </c>
      <c r="G132" s="29">
        <v>3.15</v>
      </c>
      <c r="H132" s="29">
        <v>1060</v>
      </c>
      <c r="I132" s="29">
        <v>0.3</v>
      </c>
      <c r="J132" s="29">
        <v>945</v>
      </c>
      <c r="K132">
        <v>0.90312784138872337</v>
      </c>
      <c r="L132">
        <v>-11.030000000000001</v>
      </c>
      <c r="M132">
        <v>-6.7999999999999776</v>
      </c>
      <c r="N132">
        <v>10450.85</v>
      </c>
    </row>
    <row r="133" spans="1:14" x14ac:dyDescent="0.25">
      <c r="A133" s="1">
        <v>131</v>
      </c>
      <c r="B133" t="s">
        <v>70</v>
      </c>
      <c r="C133" s="34">
        <v>43901</v>
      </c>
      <c r="D133" s="1" t="s">
        <v>124</v>
      </c>
      <c r="E133">
        <v>11300</v>
      </c>
      <c r="F133" s="29">
        <v>0</v>
      </c>
      <c r="G133" s="29">
        <v>3.15</v>
      </c>
      <c r="H133" s="29">
        <v>1060</v>
      </c>
      <c r="I133" s="29">
        <v>0.3</v>
      </c>
      <c r="J133" s="29">
        <v>945</v>
      </c>
      <c r="K133">
        <v>0.90205564969232144</v>
      </c>
      <c r="L133">
        <v>-11.030000000000001</v>
      </c>
      <c r="M133">
        <v>-6.7999999999999776</v>
      </c>
      <c r="N133">
        <v>10450.549999999999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10.7109375" style="2" bestFit="1" customWidth="1"/>
    <col min="3" max="3" width="10.5703125" bestFit="1" customWidth="1"/>
    <col min="4" max="4" width="9.42578125" bestFit="1" customWidth="1"/>
    <col min="5" max="5" width="12.5703125" bestFit="1" customWidth="1"/>
    <col min="6" max="6" width="21.140625" bestFit="1" customWidth="1"/>
    <col min="7" max="7" width="22.42578125" bestFit="1" customWidth="1"/>
    <col min="8" max="8" width="18.5703125" bestFit="1" customWidth="1"/>
    <col min="9" max="9" width="16.140625" bestFit="1" customWidth="1"/>
    <col min="10" max="10" width="8.5703125" bestFit="1" customWidth="1"/>
    <col min="11" max="11" width="7.7109375" bestFit="1" customWidth="1"/>
    <col min="12" max="12" width="12.7109375" bestFit="1" customWidth="1"/>
    <col min="13" max="14" width="16.28515625" bestFit="1" customWidth="1"/>
    <col min="15" max="15" width="7" bestFit="1" customWidth="1"/>
    <col min="16" max="16" width="8.28515625" bestFit="1" customWidth="1"/>
    <col min="17" max="17" width="7" bestFit="1" customWidth="1"/>
    <col min="18" max="18" width="8.28515625" bestFit="1" customWidth="1"/>
    <col min="19" max="19" width="15.85546875" bestFit="1" customWidth="1"/>
    <col min="20" max="20" width="5" bestFit="1" customWidth="1"/>
    <col min="21" max="21" width="12" style="1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E13" sqref="E13"/>
    </sheetView>
  </sheetViews>
  <sheetFormatPr defaultColWidth="10.5703125" defaultRowHeight="15" x14ac:dyDescent="0.25"/>
  <cols>
    <col min="1" max="1" width="10.42578125" bestFit="1" customWidth="1"/>
    <col min="2" max="2" width="11.7109375" bestFit="1" customWidth="1"/>
    <col min="4" max="4" width="11" bestFit="1" customWidth="1"/>
    <col min="5" max="5" width="11.28515625" bestFit="1" customWidth="1"/>
    <col min="6" max="6" width="12.5703125" bestFit="1" customWidth="1"/>
    <col min="7" max="7" width="13.28515625" bestFit="1" customWidth="1"/>
    <col min="8" max="8" width="6" bestFit="1" customWidth="1"/>
    <col min="9" max="9" width="12.85546875" bestFit="1" customWidth="1"/>
    <col min="10" max="10" width="15.85546875" bestFit="1" customWidth="1"/>
    <col min="11" max="11" width="16.42578125" bestFit="1" customWidth="1"/>
    <col min="12" max="12" width="12.140625" bestFit="1" customWidth="1"/>
    <col min="13" max="13" width="12.5703125" bestFit="1" customWidth="1"/>
    <col min="14" max="14" width="15.5703125" bestFit="1" customWidth="1"/>
    <col min="15" max="15" width="16.140625" bestFit="1" customWidth="1"/>
    <col min="16" max="16" width="12.85546875" bestFit="1" customWidth="1"/>
    <col min="17" max="17" width="15.85546875" bestFit="1" customWidth="1"/>
    <col min="18" max="18" width="16.42578125" bestFit="1" customWidth="1"/>
    <col min="19" max="19" width="12.140625" bestFit="1" customWidth="1"/>
    <col min="20" max="20" width="12.5703125" bestFit="1" customWidth="1"/>
    <col min="21" max="21" width="15.5703125" bestFit="1" customWidth="1"/>
    <col min="22" max="22" width="16.140625" bestFit="1" customWidth="1"/>
    <col min="23" max="23" width="12.28515625" bestFit="1" customWidth="1"/>
    <col min="24" max="24" width="9.7109375" bestFit="1" customWidth="1"/>
    <col min="26" max="26" width="11.42578125" bestFit="1" customWidth="1"/>
  </cols>
  <sheetData>
    <row r="1" spans="1:26" x14ac:dyDescent="0.2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35">
        <v>24</v>
      </c>
      <c r="Y1" s="35">
        <v>25</v>
      </c>
      <c r="Z1" s="35">
        <v>26</v>
      </c>
    </row>
    <row r="2" spans="1:26" x14ac:dyDescent="0.25">
      <c r="A2" s="26" t="s">
        <v>23</v>
      </c>
      <c r="B2" s="26" t="s">
        <v>39</v>
      </c>
      <c r="C2" s="26" t="s">
        <v>40</v>
      </c>
      <c r="D2" s="26" t="s">
        <v>42</v>
      </c>
      <c r="E2" s="26" t="s">
        <v>41</v>
      </c>
      <c r="F2" s="26" t="s">
        <v>43</v>
      </c>
      <c r="G2" s="26" t="s">
        <v>44</v>
      </c>
      <c r="H2" s="26" t="s">
        <v>28</v>
      </c>
      <c r="I2" s="16" t="s">
        <v>50</v>
      </c>
      <c r="J2" s="17" t="s">
        <v>51</v>
      </c>
      <c r="K2" s="17" t="s">
        <v>52</v>
      </c>
      <c r="L2" s="17" t="s">
        <v>53</v>
      </c>
      <c r="M2" s="18" t="s">
        <v>54</v>
      </c>
      <c r="N2" s="18" t="s">
        <v>55</v>
      </c>
      <c r="O2" s="18" t="s">
        <v>56</v>
      </c>
      <c r="P2" s="16" t="s">
        <v>60</v>
      </c>
      <c r="Q2" s="17" t="s">
        <v>61</v>
      </c>
      <c r="R2" s="17" t="s">
        <v>62</v>
      </c>
      <c r="S2" s="17" t="s">
        <v>63</v>
      </c>
      <c r="T2" s="18" t="s">
        <v>57</v>
      </c>
      <c r="U2" s="18" t="s">
        <v>58</v>
      </c>
      <c r="V2" s="18" t="s">
        <v>59</v>
      </c>
      <c r="W2" s="20" t="s">
        <v>45</v>
      </c>
      <c r="X2" s="20" t="s">
        <v>46</v>
      </c>
      <c r="Y2" s="20" t="s">
        <v>14</v>
      </c>
      <c r="Z2" s="20" t="s">
        <v>135</v>
      </c>
    </row>
    <row r="3" spans="1:26" x14ac:dyDescent="0.25">
      <c r="A3" s="14">
        <v>43879</v>
      </c>
      <c r="B3" s="28" t="s">
        <v>69</v>
      </c>
      <c r="C3" s="14" t="s">
        <v>49</v>
      </c>
      <c r="D3" s="15">
        <v>43922</v>
      </c>
      <c r="E3" s="15">
        <v>43909</v>
      </c>
      <c r="F3" s="24">
        <v>11600</v>
      </c>
      <c r="G3" s="25">
        <v>11600</v>
      </c>
      <c r="H3" s="19">
        <f>(J3+Q3+O3+V3)-(K3+R3+N3+U3)</f>
        <v>2116.7000000000003</v>
      </c>
      <c r="I3" s="28">
        <v>11200</v>
      </c>
      <c r="J3" s="5">
        <v>700</v>
      </c>
      <c r="K3" s="5">
        <v>0</v>
      </c>
      <c r="L3" s="23">
        <f>J3*3-(J3*3*Master!$B$3)</f>
        <v>1995</v>
      </c>
      <c r="M3" s="28">
        <v>11100</v>
      </c>
      <c r="N3" s="5">
        <v>0.8</v>
      </c>
      <c r="O3" s="5">
        <v>1383.05</v>
      </c>
      <c r="P3" s="5">
        <v>12600</v>
      </c>
      <c r="Q3" s="5">
        <v>35.25</v>
      </c>
      <c r="R3" s="5">
        <v>0</v>
      </c>
      <c r="S3" s="23">
        <f>Q3*3-(Q3*3*Master!$B$3)</f>
        <v>100.46250000000001</v>
      </c>
      <c r="T3" s="5">
        <v>12700</v>
      </c>
      <c r="U3" s="5">
        <v>0.8</v>
      </c>
      <c r="V3" s="5">
        <v>0</v>
      </c>
      <c r="W3" s="21">
        <v>180000</v>
      </c>
      <c r="X3" s="21">
        <f>W3*Master!$B$2</f>
        <v>3600</v>
      </c>
      <c r="Y3" s="36">
        <v>11500</v>
      </c>
      <c r="Z3" s="36" t="s">
        <v>136</v>
      </c>
    </row>
  </sheetData>
  <conditionalFormatting sqref="H3">
    <cfRule type="colorScale" priority="30">
      <colorScale>
        <cfvo type="num" val="-$X$3"/>
        <cfvo type="num" val="0"/>
        <cfvo type="num" val="$J$3+$Q$3-$N$3-$U$3"/>
        <color rgb="FFFF0000"/>
        <color rgb="FFFFEB84"/>
        <color rgb="FF00B050"/>
      </colorScale>
    </cfRule>
  </conditionalFormatting>
  <conditionalFormatting sqref="L3">
    <cfRule type="cellIs" dxfId="5" priority="28" operator="lessThan">
      <formula>$K$3</formula>
    </cfRule>
    <cfRule type="cellIs" dxfId="4" priority="29" operator="greaterThan">
      <formula>$K$3</formula>
    </cfRule>
  </conditionalFormatting>
  <conditionalFormatting sqref="S3">
    <cfRule type="cellIs" dxfId="3" priority="26" operator="lessThan">
      <formula>$R$3</formula>
    </cfRule>
    <cfRule type="cellIs" dxfId="2" priority="27" operator="greaterThan">
      <formula>$R$3</formula>
    </cfRule>
  </conditionalFormatting>
  <conditionalFormatting sqref="G3">
    <cfRule type="cellIs" dxfId="1" priority="24" operator="notBetween">
      <formula>$F3-90</formula>
      <formula>$F3+90</formula>
    </cfRule>
    <cfRule type="cellIs" dxfId="0" priority="25" operator="between">
      <formula>$F3-90</formula>
      <formula>$F3+90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ColWidth="10.140625" defaultRowHeight="15" x14ac:dyDescent="0.25"/>
  <cols>
    <col min="1" max="1" width="16.7109375" bestFit="1" customWidth="1"/>
  </cols>
  <sheetData>
    <row r="2" spans="1:2" x14ac:dyDescent="0.25">
      <c r="A2" s="5" t="s">
        <v>47</v>
      </c>
      <c r="B2" s="22">
        <v>0.02</v>
      </c>
    </row>
    <row r="3" spans="1:2" x14ac:dyDescent="0.25">
      <c r="A3" s="5" t="s">
        <v>48</v>
      </c>
      <c r="B3" s="2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OIData</vt:lpstr>
      <vt:lpstr>Dashboard</vt:lpstr>
      <vt:lpstr>MPData</vt:lpstr>
      <vt:lpstr>Data</vt:lpstr>
      <vt:lpstr>Trades</vt:lpstr>
      <vt:lpstr>Master</vt:lpstr>
      <vt:lpstr>Junk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2020-03-13T09:13:30Z</dcterms:modified>
</cp:coreProperties>
</file>