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G10" i="1" l="1"/>
  <c r="D10" i="1"/>
  <c r="H10" i="1" s="1"/>
  <c r="I10" i="1" s="1"/>
  <c r="D11" i="1"/>
  <c r="D13" i="1"/>
  <c r="H13" i="1" s="1"/>
  <c r="I13" i="1" s="1"/>
  <c r="D22" i="1"/>
  <c r="D23" i="1" s="1"/>
  <c r="G13" i="1"/>
  <c r="D20" i="1"/>
  <c r="D21" i="1"/>
  <c r="D14" i="1" l="1"/>
  <c r="D18" i="1"/>
  <c r="D19" i="1"/>
  <c r="D17" i="1"/>
  <c r="G8" i="1"/>
  <c r="G9" i="1"/>
  <c r="G11" i="1"/>
  <c r="G12" i="1"/>
  <c r="G3" i="1"/>
  <c r="G4" i="1"/>
  <c r="G5" i="1"/>
  <c r="G6" i="1"/>
  <c r="G7" i="1"/>
  <c r="D3" i="1"/>
  <c r="H3" i="1" s="1"/>
  <c r="D4" i="1"/>
  <c r="H4" i="1" s="1"/>
  <c r="I4" i="1" s="1"/>
  <c r="D5" i="1"/>
  <c r="H5" i="1" s="1"/>
  <c r="I5" i="1" s="1"/>
  <c r="D6" i="1"/>
  <c r="H6" i="1" s="1"/>
  <c r="I6" i="1" s="1"/>
  <c r="D7" i="1"/>
  <c r="H7" i="1" s="1"/>
  <c r="D8" i="1"/>
  <c r="H8" i="1" s="1"/>
  <c r="D9" i="1"/>
  <c r="H9" i="1" s="1"/>
  <c r="H11" i="1"/>
  <c r="D12" i="1"/>
  <c r="H12" i="1" s="1"/>
  <c r="H14" i="1" l="1"/>
  <c r="I9" i="1"/>
  <c r="I8" i="1"/>
  <c r="I11" i="1"/>
  <c r="I7" i="1"/>
  <c r="I3" i="1"/>
  <c r="I12" i="1"/>
  <c r="I14" i="1" l="1"/>
  <c r="H15" i="1" s="1"/>
  <c r="K15" i="1" l="1"/>
  <c r="L15" i="1" s="1"/>
  <c r="G24" i="1"/>
  <c r="H24" i="1" s="1"/>
</calcChain>
</file>

<file path=xl/sharedStrings.xml><?xml version="1.0" encoding="utf-8"?>
<sst xmlns="http://schemas.openxmlformats.org/spreadsheetml/2006/main" count="34" uniqueCount="32">
  <si>
    <t>Найменування</t>
  </si>
  <si>
    <t>Кількість</t>
  </si>
  <si>
    <r>
      <t>cos</t>
    </r>
    <r>
      <rPr>
        <sz val="11"/>
        <color theme="1"/>
        <rFont val="Calibri"/>
        <family val="2"/>
        <charset val="204"/>
      </rPr>
      <t>ϕ</t>
    </r>
  </si>
  <si>
    <r>
      <t>tg</t>
    </r>
    <r>
      <rPr>
        <sz val="11"/>
        <color theme="1"/>
        <rFont val="Calibri"/>
        <family val="2"/>
        <charset val="204"/>
      </rPr>
      <t>ϕ</t>
    </r>
  </si>
  <si>
    <t>Розрахункова потужність</t>
  </si>
  <si>
    <t>Активна, кВт</t>
  </si>
  <si>
    <t>ЕКГ-8</t>
  </si>
  <si>
    <t>РРМВ Універсал</t>
  </si>
  <si>
    <t>Вибухпром</t>
  </si>
  <si>
    <t>Тягова тр/парк Ввід №1</t>
  </si>
  <si>
    <t>Промисловий майданчик</t>
  </si>
  <si>
    <t>Насоси водовідливу</t>
  </si>
  <si>
    <t>Бурові верстати СБО-1/20</t>
  </si>
  <si>
    <t xml:space="preserve">ЕКГ-5 </t>
  </si>
  <si>
    <t>Коефіцієнт попиту</t>
  </si>
  <si>
    <t>Споживач</t>
  </si>
  <si>
    <t>Потужність одного, кВт</t>
  </si>
  <si>
    <t>Сумарна потужність, кВт</t>
  </si>
  <si>
    <t>Реактивна, квар</t>
  </si>
  <si>
    <t>Потужність одного, кВА</t>
  </si>
  <si>
    <t>Сумарна потужність, кВА</t>
  </si>
  <si>
    <t>АБК ЖДЦ</t>
  </si>
  <si>
    <t>Травнсформатор власних потреб (ТМ-40)</t>
  </si>
  <si>
    <t>Їдальня (ТМ-40)</t>
  </si>
  <si>
    <t>Фікальна насосна (ТМ-160)</t>
  </si>
  <si>
    <t>Трансформатор власних потреб для екскаваторів ЕКГ-8 (ТМЕ-100)</t>
  </si>
  <si>
    <t>Трансформатор власних потреб для екскаваторів ЕКГ-4 (ТМЕ-40)</t>
  </si>
  <si>
    <t>s=</t>
  </si>
  <si>
    <t>ЕКГ-12</t>
  </si>
  <si>
    <t>Бурові верстати СБШ-320</t>
  </si>
  <si>
    <t>Всього:</t>
  </si>
  <si>
    <t>Трансформатор власних потреб для екскаваторів ЕКГ-12.5 (ТМЕ-250)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</si>
</sst>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topLeftCell="A20" workbookViewId="0">
      <selection activeCell="B11" sqref="B11"/>
    </sheetView>
  </sheetViews>
  <sheetFormatPr defaultRowHeight="15" x14ac:dyDescent="0.25"/>
  <cols>
    <col min="1" max="1" width="17.28515625" customWidth="1"/>
    <col min="2" max="2" width="5.5703125" customWidth="1"/>
    <col min="3" max="3" width="7.7109375" customWidth="1"/>
    <col min="4" max="4" width="7" customWidth="1"/>
    <col min="5" max="5" width="11.5703125" customWidth="1"/>
    <col min="6" max="6" width="6.7109375" customWidth="1"/>
    <col min="7" max="7" width="6" customWidth="1"/>
    <col min="8" max="8" width="9.5703125" customWidth="1"/>
    <col min="9" max="9" width="11" customWidth="1"/>
  </cols>
  <sheetData>
    <row r="1" spans="1:21" x14ac:dyDescent="0.25">
      <c r="A1" s="14" t="s">
        <v>0</v>
      </c>
      <c r="B1" s="12" t="s">
        <v>1</v>
      </c>
      <c r="C1" s="12" t="s">
        <v>16</v>
      </c>
      <c r="D1" s="12" t="s">
        <v>17</v>
      </c>
      <c r="E1" s="12" t="s">
        <v>14</v>
      </c>
      <c r="F1" s="12" t="s">
        <v>2</v>
      </c>
      <c r="G1" s="12" t="s">
        <v>3</v>
      </c>
      <c r="H1" s="13" t="s">
        <v>4</v>
      </c>
      <c r="I1" s="13"/>
    </row>
    <row r="2" spans="1:21" ht="28.5" customHeight="1" x14ac:dyDescent="0.25">
      <c r="A2" s="14"/>
      <c r="B2" s="12"/>
      <c r="C2" s="12"/>
      <c r="D2" s="12"/>
      <c r="E2" s="12"/>
      <c r="F2" s="12"/>
      <c r="G2" s="12"/>
      <c r="H2" s="6" t="s">
        <v>5</v>
      </c>
      <c r="I2" s="6" t="s">
        <v>18</v>
      </c>
    </row>
    <row r="3" spans="1:21" x14ac:dyDescent="0.25">
      <c r="A3" s="6" t="s">
        <v>7</v>
      </c>
      <c r="B3" s="7">
        <v>1</v>
      </c>
      <c r="C3" s="7">
        <v>630</v>
      </c>
      <c r="D3" s="7">
        <f t="shared" ref="D3:D13" si="0">C3*B3</f>
        <v>630</v>
      </c>
      <c r="E3" s="7">
        <v>0.74</v>
      </c>
      <c r="F3" s="7">
        <v>0.6</v>
      </c>
      <c r="G3" s="8">
        <f t="shared" ref="G3:G6" si="1">TAN(ACOS(F3))</f>
        <v>1.3333333333333333</v>
      </c>
      <c r="H3" s="7">
        <f t="shared" ref="H3:H13" si="2">D3*E3</f>
        <v>466.2</v>
      </c>
      <c r="I3" s="7">
        <f>H3*G3</f>
        <v>621.59999999999991</v>
      </c>
    </row>
    <row r="4" spans="1:21" x14ac:dyDescent="0.25">
      <c r="A4" s="6" t="s">
        <v>21</v>
      </c>
      <c r="B4" s="7">
        <v>1</v>
      </c>
      <c r="C4" s="7">
        <v>400</v>
      </c>
      <c r="D4" s="7">
        <f t="shared" si="0"/>
        <v>400</v>
      </c>
      <c r="E4" s="7">
        <v>0.7</v>
      </c>
      <c r="F4" s="7">
        <v>0.65</v>
      </c>
      <c r="G4" s="8">
        <f t="shared" si="1"/>
        <v>1.1691295502746664</v>
      </c>
      <c r="H4" s="7">
        <f t="shared" si="2"/>
        <v>280</v>
      </c>
      <c r="I4" s="7">
        <f t="shared" ref="I4:I13" si="3">H4*G4</f>
        <v>327.35627407690657</v>
      </c>
    </row>
    <row r="5" spans="1:21" x14ac:dyDescent="0.25">
      <c r="A5" s="6" t="s">
        <v>8</v>
      </c>
      <c r="B5" s="7">
        <v>2</v>
      </c>
      <c r="C5" s="7">
        <v>630</v>
      </c>
      <c r="D5" s="7">
        <f t="shared" si="0"/>
        <v>1260</v>
      </c>
      <c r="E5" s="7">
        <v>0.56999999999999995</v>
      </c>
      <c r="F5" s="7">
        <v>0.65</v>
      </c>
      <c r="G5" s="8">
        <f t="shared" si="1"/>
        <v>1.1691295502746664</v>
      </c>
      <c r="H5" s="7">
        <f t="shared" si="2"/>
        <v>718.19999999999993</v>
      </c>
      <c r="I5" s="7">
        <f t="shared" si="3"/>
        <v>839.66884300726531</v>
      </c>
    </row>
    <row r="6" spans="1:21" ht="30" x14ac:dyDescent="0.25">
      <c r="A6" s="6" t="s">
        <v>9</v>
      </c>
      <c r="B6" s="7">
        <v>1</v>
      </c>
      <c r="C6" s="7">
        <v>2500</v>
      </c>
      <c r="D6" s="7">
        <f t="shared" si="0"/>
        <v>2500</v>
      </c>
      <c r="E6" s="7">
        <v>0.85</v>
      </c>
      <c r="F6" s="7">
        <v>0.85</v>
      </c>
      <c r="G6" s="8">
        <f t="shared" si="1"/>
        <v>0.61974433840310228</v>
      </c>
      <c r="H6" s="7">
        <f t="shared" si="2"/>
        <v>2125</v>
      </c>
      <c r="I6" s="7">
        <f t="shared" si="3"/>
        <v>1316.9567191065923</v>
      </c>
    </row>
    <row r="7" spans="1:21" ht="30" x14ac:dyDescent="0.25">
      <c r="A7" s="6" t="s">
        <v>10</v>
      </c>
      <c r="B7" s="7">
        <v>2</v>
      </c>
      <c r="C7" s="7">
        <v>400</v>
      </c>
      <c r="D7" s="7">
        <f t="shared" si="0"/>
        <v>800</v>
      </c>
      <c r="E7" s="7">
        <v>0.53</v>
      </c>
      <c r="F7" s="7">
        <v>0.5</v>
      </c>
      <c r="G7" s="8">
        <f t="shared" ref="G7:G13" si="4">TAN(ACOS(F7))</f>
        <v>1.7320508075688767</v>
      </c>
      <c r="H7" s="7">
        <f t="shared" si="2"/>
        <v>424</v>
      </c>
      <c r="I7" s="7">
        <f t="shared" si="3"/>
        <v>734.38954240920373</v>
      </c>
    </row>
    <row r="8" spans="1:21" x14ac:dyDescent="0.25">
      <c r="A8" s="6" t="s">
        <v>6</v>
      </c>
      <c r="B8" s="7">
        <v>10</v>
      </c>
      <c r="C8" s="7">
        <v>630</v>
      </c>
      <c r="D8" s="7">
        <f t="shared" si="0"/>
        <v>6300</v>
      </c>
      <c r="E8" s="7">
        <v>0.45</v>
      </c>
      <c r="F8" s="7">
        <v>0.85</v>
      </c>
      <c r="G8" s="8">
        <f t="shared" si="4"/>
        <v>0.61974433840310228</v>
      </c>
      <c r="H8" s="7">
        <f t="shared" si="2"/>
        <v>2835</v>
      </c>
      <c r="I8" s="7">
        <f t="shared" si="3"/>
        <v>1756.975199372795</v>
      </c>
    </row>
    <row r="9" spans="1:21" x14ac:dyDescent="0.25">
      <c r="A9" s="6" t="s">
        <v>13</v>
      </c>
      <c r="B9" s="7">
        <v>8</v>
      </c>
      <c r="C9" s="7">
        <v>250</v>
      </c>
      <c r="D9" s="7">
        <f t="shared" si="0"/>
        <v>2000</v>
      </c>
      <c r="E9" s="7">
        <v>0.5</v>
      </c>
      <c r="F9" s="7">
        <v>0.7</v>
      </c>
      <c r="G9" s="8">
        <f t="shared" si="4"/>
        <v>1.0202040612204071</v>
      </c>
      <c r="H9" s="7">
        <f t="shared" si="2"/>
        <v>1000</v>
      </c>
      <c r="I9" s="7">
        <f t="shared" si="3"/>
        <v>1020.2040612204071</v>
      </c>
    </row>
    <row r="10" spans="1:21" x14ac:dyDescent="0.25">
      <c r="A10" s="6" t="s">
        <v>28</v>
      </c>
      <c r="B10" s="7">
        <v>5</v>
      </c>
      <c r="C10" s="7">
        <v>1250</v>
      </c>
      <c r="D10" s="7">
        <f t="shared" si="0"/>
        <v>6250</v>
      </c>
      <c r="E10" s="7">
        <v>0.5</v>
      </c>
      <c r="F10" s="7">
        <v>0.8</v>
      </c>
      <c r="G10" s="8">
        <f t="shared" si="4"/>
        <v>0.74999999999999978</v>
      </c>
      <c r="H10" s="7">
        <f t="shared" si="2"/>
        <v>3125</v>
      </c>
      <c r="I10" s="7">
        <f t="shared" si="3"/>
        <v>2343.7499999999991</v>
      </c>
    </row>
    <row r="11" spans="1:21" ht="30" x14ac:dyDescent="0.25">
      <c r="A11" s="6" t="s">
        <v>29</v>
      </c>
      <c r="B11" s="7">
        <v>10</v>
      </c>
      <c r="C11" s="7">
        <v>500</v>
      </c>
      <c r="D11" s="7">
        <f t="shared" si="0"/>
        <v>5000</v>
      </c>
      <c r="E11" s="7">
        <v>0.7</v>
      </c>
      <c r="F11" s="7">
        <v>0.85</v>
      </c>
      <c r="G11" s="8">
        <f t="shared" si="4"/>
        <v>0.61974433840310228</v>
      </c>
      <c r="H11" s="7">
        <f t="shared" si="2"/>
        <v>3500</v>
      </c>
      <c r="I11" s="7">
        <f t="shared" si="3"/>
        <v>2169.1051844108579</v>
      </c>
    </row>
    <row r="12" spans="1:21" ht="30" x14ac:dyDescent="0.25">
      <c r="A12" s="6" t="s">
        <v>12</v>
      </c>
      <c r="B12" s="7">
        <v>6</v>
      </c>
      <c r="C12" s="7">
        <v>120</v>
      </c>
      <c r="D12" s="7">
        <f t="shared" si="0"/>
        <v>720</v>
      </c>
      <c r="E12" s="7">
        <v>0.63</v>
      </c>
      <c r="F12" s="7">
        <v>0.8</v>
      </c>
      <c r="G12" s="8">
        <f t="shared" si="4"/>
        <v>0.74999999999999978</v>
      </c>
      <c r="H12" s="7">
        <f t="shared" si="2"/>
        <v>453.6</v>
      </c>
      <c r="I12" s="7">
        <f t="shared" si="3"/>
        <v>340.19999999999993</v>
      </c>
    </row>
    <row r="13" spans="1:21" ht="30" x14ac:dyDescent="0.25">
      <c r="A13" s="6" t="s">
        <v>11</v>
      </c>
      <c r="B13" s="7">
        <v>8</v>
      </c>
      <c r="C13" s="7">
        <v>400</v>
      </c>
      <c r="D13" s="7">
        <f t="shared" si="0"/>
        <v>3200</v>
      </c>
      <c r="E13" s="7">
        <v>0.85</v>
      </c>
      <c r="F13" s="7">
        <v>0.8</v>
      </c>
      <c r="G13" s="8">
        <f t="shared" si="4"/>
        <v>0.74999999999999978</v>
      </c>
      <c r="H13" s="7">
        <f t="shared" si="2"/>
        <v>2720</v>
      </c>
      <c r="I13" s="7">
        <f t="shared" si="3"/>
        <v>2039.9999999999993</v>
      </c>
      <c r="M13" s="6"/>
      <c r="N13" s="7"/>
      <c r="O13" s="7"/>
      <c r="P13" s="7"/>
      <c r="Q13" s="7"/>
      <c r="R13" s="7"/>
      <c r="S13" s="8"/>
      <c r="T13" s="7"/>
      <c r="U13" s="7"/>
    </row>
    <row r="14" spans="1:21" x14ac:dyDescent="0.25">
      <c r="A14" s="6" t="s">
        <v>30</v>
      </c>
      <c r="B14" s="9"/>
      <c r="C14" s="9"/>
      <c r="D14" s="9">
        <f t="shared" ref="D14" si="5">SUM(D3:D13)</f>
        <v>29060</v>
      </c>
      <c r="E14" s="9"/>
      <c r="F14" s="9"/>
      <c r="G14" s="9"/>
      <c r="H14" s="9">
        <f>SUM(H3:H13)</f>
        <v>17647</v>
      </c>
      <c r="I14" s="9">
        <f>SUM(I3:I13)</f>
        <v>13510.205823604028</v>
      </c>
    </row>
    <row r="15" spans="1:21" x14ac:dyDescent="0.25">
      <c r="A15" s="3"/>
      <c r="G15" t="s">
        <v>27</v>
      </c>
      <c r="H15" s="11">
        <f>(H14^2+I14^2)^0.5</f>
        <v>22224.812044112863</v>
      </c>
      <c r="I15" s="11"/>
      <c r="K15">
        <f>H15+D23</f>
        <v>25074.812044112863</v>
      </c>
      <c r="L15">
        <f>K15/(2*1.4)</f>
        <v>8955.2900157545937</v>
      </c>
    </row>
    <row r="16" spans="1:21" ht="81" customHeight="1" x14ac:dyDescent="0.25">
      <c r="A16" s="5" t="s">
        <v>15</v>
      </c>
      <c r="B16" s="5" t="s">
        <v>1</v>
      </c>
      <c r="C16" s="5" t="s">
        <v>19</v>
      </c>
      <c r="D16" s="5" t="s">
        <v>20</v>
      </c>
      <c r="E16" s="2"/>
      <c r="F16" s="1"/>
    </row>
    <row r="17" spans="1:8" ht="45" x14ac:dyDescent="0.25">
      <c r="A17" s="5" t="s">
        <v>22</v>
      </c>
      <c r="B17" s="7">
        <v>2</v>
      </c>
      <c r="C17" s="7">
        <v>40</v>
      </c>
      <c r="D17" s="7">
        <f>C17*B17</f>
        <v>80</v>
      </c>
    </row>
    <row r="18" spans="1:8" x14ac:dyDescent="0.25">
      <c r="A18" s="5" t="s">
        <v>23</v>
      </c>
      <c r="B18" s="7">
        <v>1</v>
      </c>
      <c r="C18" s="7">
        <v>40</v>
      </c>
      <c r="D18" s="7">
        <f t="shared" ref="D18:D22" si="6">C18*B18</f>
        <v>40</v>
      </c>
    </row>
    <row r="19" spans="1:8" ht="30" x14ac:dyDescent="0.25">
      <c r="A19" s="5" t="s">
        <v>24</v>
      </c>
      <c r="B19" s="7">
        <v>1</v>
      </c>
      <c r="C19" s="7">
        <v>160</v>
      </c>
      <c r="D19" s="7">
        <f t="shared" si="6"/>
        <v>160</v>
      </c>
    </row>
    <row r="20" spans="1:8" ht="60" x14ac:dyDescent="0.25">
      <c r="A20" s="5" t="s">
        <v>25</v>
      </c>
      <c r="B20" s="7">
        <v>10</v>
      </c>
      <c r="C20" s="7">
        <v>100</v>
      </c>
      <c r="D20" s="7">
        <f t="shared" si="6"/>
        <v>1000</v>
      </c>
    </row>
    <row r="21" spans="1:8" ht="60" x14ac:dyDescent="0.25">
      <c r="A21" s="5" t="s">
        <v>26</v>
      </c>
      <c r="B21" s="10">
        <v>8</v>
      </c>
      <c r="C21" s="10">
        <v>40</v>
      </c>
      <c r="D21" s="7">
        <f t="shared" si="6"/>
        <v>320</v>
      </c>
    </row>
    <row r="22" spans="1:8" ht="75" x14ac:dyDescent="0.25">
      <c r="A22" s="5" t="s">
        <v>31</v>
      </c>
      <c r="B22" s="7">
        <f>B10</f>
        <v>5</v>
      </c>
      <c r="C22" s="7">
        <v>250</v>
      </c>
      <c r="D22" s="7">
        <f t="shared" si="6"/>
        <v>1250</v>
      </c>
    </row>
    <row r="23" spans="1:8" x14ac:dyDescent="0.25">
      <c r="A23" s="7" t="s">
        <v>30</v>
      </c>
      <c r="B23" s="4"/>
      <c r="C23" s="4"/>
      <c r="D23" s="7">
        <f>SUM(D17:D22)</f>
        <v>2850</v>
      </c>
    </row>
    <row r="24" spans="1:8" x14ac:dyDescent="0.25">
      <c r="G24">
        <f>D23+H15</f>
        <v>25074.812044112863</v>
      </c>
      <c r="H24">
        <f>G24/(2*0.8)</f>
        <v>15671.757527570539</v>
      </c>
    </row>
  </sheetData>
  <mergeCells count="9">
    <mergeCell ref="H15:I15"/>
    <mergeCell ref="G1:G2"/>
    <mergeCell ref="H1:I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2018-05-21T08:32:56Z</dcterms:modified>
</cp:coreProperties>
</file>