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" yWindow="0" windowWidth="15360" windowHeight="8010" firstSheet="1" activeTab="6"/>
  </bookViews>
  <sheets>
    <sheet name="HTKK1" sheetId="1" r:id="rId1"/>
    <sheet name="DMTK" sheetId="3" r:id="rId2"/>
    <sheet name="CT" sheetId="4" r:id="rId3"/>
    <sheet name="CĐSPS" sheetId="5" r:id="rId4"/>
    <sheet name="CĐSPS3" sheetId="7" r:id="rId5"/>
    <sheet name="CĐKT" sheetId="8" r:id="rId6"/>
    <sheet name="KQKD" sheetId="9" r:id="rId7"/>
    <sheet name="LCTT" sheetId="10" r:id="rId8"/>
    <sheet name="Sheet1" sheetId="11" r:id="rId9"/>
  </sheets>
  <externalReferences>
    <externalReference r:id="rId10"/>
  </externalReferences>
  <definedNames>
    <definedName name="_xlnm._FilterDatabase" localSheetId="2" hidden="1">CT!$A$5:$H$3091</definedName>
    <definedName name="CDPS3">CĐSPS3!$A$6:$H$115</definedName>
    <definedName name="CĐTK3">CĐSPS3!$A$6:$H$115</definedName>
    <definedName name="CT">CT!$A$4:$H$4979</definedName>
    <definedName name="HTKK2">#REF!</definedName>
    <definedName name="HTTK1">HTKK1!$A$6:$B$92</definedName>
    <definedName name="HTTK2">#REF!</definedName>
    <definedName name="HTTK3">DMTK!$B$6:$B$115</definedName>
    <definedName name="ms">KQKD!$I$13:$J$23</definedName>
    <definedName name="MTSNVCK">DMTK!$P$6:$P$115</definedName>
    <definedName name="MTSNVDK">DMTK!$G$6:$G$115</definedName>
    <definedName name="PSCO">CT!$G$5:$G$4225</definedName>
    <definedName name="PSNO">CT!$F$5:$F$4225</definedName>
    <definedName name="SDD">DMTK!$B$6:$E$115</definedName>
    <definedName name="SHTK">'[1]4-CDSPS'!$C$9:$C$381</definedName>
    <definedName name="SOCK">DMTK!$Q$6:$Q$115</definedName>
    <definedName name="SODN">DMTK!$H$6:$H$115</definedName>
    <definedName name="STPS">CT!$H$5:$H$4225</definedName>
    <definedName name="TEN">CT!$I$39</definedName>
  </definedNames>
  <calcPr calcId="144525"/>
</workbook>
</file>

<file path=xl/calcChain.xml><?xml version="1.0" encoding="utf-8"?>
<calcChain xmlns="http://schemas.openxmlformats.org/spreadsheetml/2006/main">
  <c r="E19" i="9" l="1"/>
  <c r="E10" i="9"/>
  <c r="E13" i="8"/>
  <c r="C6" i="7"/>
  <c r="E12" i="10"/>
  <c r="I2156" i="4" l="1"/>
  <c r="I2036" i="4"/>
  <c r="I2117" i="4" s="1"/>
  <c r="I2157" i="4"/>
  <c r="G7" i="5"/>
  <c r="G8" i="5"/>
  <c r="G9" i="5"/>
  <c r="G10" i="5"/>
  <c r="G11" i="5"/>
  <c r="G12" i="5"/>
  <c r="G13" i="5"/>
  <c r="G14" i="5"/>
  <c r="G15" i="5"/>
  <c r="D93" i="5"/>
  <c r="C93" i="5"/>
  <c r="I13" i="7" l="1"/>
  <c r="I39" i="4" l="1"/>
  <c r="E21" i="10"/>
  <c r="E28" i="10" s="1"/>
  <c r="E14" i="10"/>
  <c r="E16" i="10"/>
  <c r="E38" i="10"/>
  <c r="I3024" i="4"/>
  <c r="G54" i="10"/>
  <c r="F23" i="9"/>
  <c r="F12" i="9"/>
  <c r="F14" i="9" s="1"/>
  <c r="F20" i="9" s="1"/>
  <c r="E18" i="9"/>
  <c r="F24" i="9" l="1"/>
  <c r="F27" i="9" s="1"/>
  <c r="I2930" i="4"/>
  <c r="I2943" i="4"/>
  <c r="P7" i="3"/>
  <c r="P9" i="3"/>
  <c r="P10" i="3"/>
  <c r="P11" i="3"/>
  <c r="P12" i="3"/>
  <c r="P13" i="3"/>
  <c r="P14" i="3"/>
  <c r="P15" i="3"/>
  <c r="P17" i="3"/>
  <c r="P18" i="3"/>
  <c r="P19" i="3"/>
  <c r="P20" i="3"/>
  <c r="P22" i="3"/>
  <c r="P23" i="3"/>
  <c r="P25" i="3"/>
  <c r="P26" i="3"/>
  <c r="P27" i="3"/>
  <c r="P28" i="3"/>
  <c r="P29" i="3"/>
  <c r="P30" i="3"/>
  <c r="P31" i="3"/>
  <c r="P34" i="3"/>
  <c r="P36" i="3"/>
  <c r="P38" i="3"/>
  <c r="P39" i="3"/>
  <c r="P40" i="3"/>
  <c r="P41" i="3"/>
  <c r="P42" i="3"/>
  <c r="P44" i="3"/>
  <c r="P45" i="3"/>
  <c r="P46" i="3"/>
  <c r="P47" i="3"/>
  <c r="P48" i="3"/>
  <c r="P49" i="3"/>
  <c r="P50" i="3"/>
  <c r="P51" i="3"/>
  <c r="P53" i="3"/>
  <c r="P54" i="3"/>
  <c r="P55" i="3"/>
  <c r="P58" i="3"/>
  <c r="P59" i="3"/>
  <c r="P60" i="3"/>
  <c r="P63" i="3"/>
  <c r="P64" i="3"/>
  <c r="P65" i="3"/>
  <c r="P66" i="3"/>
  <c r="P67" i="3"/>
  <c r="P68" i="3"/>
  <c r="P69" i="3"/>
  <c r="P70" i="3"/>
  <c r="P71" i="3"/>
  <c r="P73" i="3"/>
  <c r="P74" i="3"/>
  <c r="P75" i="3"/>
  <c r="P76" i="3"/>
  <c r="P77" i="3"/>
  <c r="P79" i="3"/>
  <c r="P80" i="3"/>
  <c r="P81" i="3"/>
  <c r="P82" i="3"/>
  <c r="P83" i="3"/>
  <c r="P84" i="3"/>
  <c r="P86" i="3"/>
  <c r="P87" i="3"/>
  <c r="P88" i="3"/>
  <c r="P89" i="3"/>
  <c r="P90" i="3"/>
  <c r="P91" i="3"/>
  <c r="I3011" i="4" l="1"/>
  <c r="I3012" i="4" l="1"/>
  <c r="I3013" i="4" s="1"/>
  <c r="I3001" i="4"/>
  <c r="I3002" i="4" s="1"/>
  <c r="I2990" i="4"/>
  <c r="I2991" i="4" s="1"/>
  <c r="I2979" i="4"/>
  <c r="I2972" i="4"/>
  <c r="I2965" i="4"/>
  <c r="I2966" i="4" s="1"/>
  <c r="I2951" i="4"/>
  <c r="I2952" i="4" s="1"/>
  <c r="I2944" i="4"/>
  <c r="I2945" i="4" s="1"/>
  <c r="Q7" i="3" l="1"/>
  <c r="Q9" i="3"/>
  <c r="Q10" i="3"/>
  <c r="Q11" i="3"/>
  <c r="Q12" i="3"/>
  <c r="Q13" i="3"/>
  <c r="Q14" i="3"/>
  <c r="Q15" i="3"/>
  <c r="Q17" i="3"/>
  <c r="Q18" i="3"/>
  <c r="Q19" i="3"/>
  <c r="Q20" i="3"/>
  <c r="Q22" i="3"/>
  <c r="Q23" i="3"/>
  <c r="Q25" i="3"/>
  <c r="Q26" i="3"/>
  <c r="Q27" i="3"/>
  <c r="Q28" i="3"/>
  <c r="Q29" i="3"/>
  <c r="Q30" i="3"/>
  <c r="Q31" i="3"/>
  <c r="Q34" i="3"/>
  <c r="Q36" i="3"/>
  <c r="Q38" i="3"/>
  <c r="Q39" i="3"/>
  <c r="Q40" i="3"/>
  <c r="Q41" i="3"/>
  <c r="Q42" i="3"/>
  <c r="Q44" i="3"/>
  <c r="Q45" i="3"/>
  <c r="Q46" i="3"/>
  <c r="Q47" i="3"/>
  <c r="Q48" i="3"/>
  <c r="Q49" i="3"/>
  <c r="Q50" i="3"/>
  <c r="Q51" i="3"/>
  <c r="Q53" i="3"/>
  <c r="Q54" i="3"/>
  <c r="Q55" i="3"/>
  <c r="Q58" i="3"/>
  <c r="Q59" i="3"/>
  <c r="Q60" i="3"/>
  <c r="Q63" i="3"/>
  <c r="Q64" i="3"/>
  <c r="Q65" i="3"/>
  <c r="Q66" i="3"/>
  <c r="Q67" i="3"/>
  <c r="Q68" i="3"/>
  <c r="Q69" i="3"/>
  <c r="Q70" i="3"/>
  <c r="Q71" i="3"/>
  <c r="Q73" i="3"/>
  <c r="Q74" i="3"/>
  <c r="Q75" i="3"/>
  <c r="Q76" i="3"/>
  <c r="Q77" i="3"/>
  <c r="Q79" i="3"/>
  <c r="Q80" i="3"/>
  <c r="Q81" i="3"/>
  <c r="Q82" i="3"/>
  <c r="Q83" i="3"/>
  <c r="Q84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H7" i="3"/>
  <c r="H15" i="3"/>
  <c r="H27" i="3"/>
  <c r="H29" i="3"/>
  <c r="H35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8" i="3"/>
  <c r="H59" i="3"/>
  <c r="H60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G11" i="3"/>
  <c r="G23" i="3"/>
  <c r="G25" i="3"/>
  <c r="G31" i="3"/>
  <c r="G33" i="3"/>
  <c r="G35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3" i="3"/>
  <c r="G64" i="3"/>
  <c r="G65" i="3"/>
  <c r="G66" i="3"/>
  <c r="G68" i="3"/>
  <c r="G69" i="3"/>
  <c r="G70" i="3"/>
  <c r="G71" i="3"/>
  <c r="G72" i="3"/>
  <c r="G73" i="3"/>
  <c r="G74" i="3"/>
  <c r="G75" i="3"/>
  <c r="G76" i="3"/>
  <c r="G77" i="3"/>
  <c r="G79" i="3"/>
  <c r="G80" i="3"/>
  <c r="G81" i="3"/>
  <c r="G82" i="3"/>
  <c r="G83" i="3"/>
  <c r="G84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F85" i="3"/>
  <c r="G85" i="3" s="1"/>
  <c r="F78" i="3"/>
  <c r="G78" i="3" s="1"/>
  <c r="F67" i="3"/>
  <c r="G67" i="3" s="1"/>
  <c r="F62" i="3"/>
  <c r="G62" i="3" s="1"/>
  <c r="F61" i="3"/>
  <c r="H61" i="3" s="1"/>
  <c r="F57" i="3"/>
  <c r="H57" i="3" s="1"/>
  <c r="F56" i="3"/>
  <c r="H56" i="3" s="1"/>
  <c r="F43" i="3"/>
  <c r="G43" i="3" s="1"/>
  <c r="F34" i="3"/>
  <c r="H34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26" i="3"/>
  <c r="H26" i="3" s="1"/>
  <c r="F27" i="3"/>
  <c r="G27" i="3" s="1"/>
  <c r="F28" i="3"/>
  <c r="H28" i="3" s="1"/>
  <c r="F29" i="3"/>
  <c r="G29" i="3" s="1"/>
  <c r="F30" i="3"/>
  <c r="H30" i="3" s="1"/>
  <c r="F31" i="3"/>
  <c r="H31" i="3" s="1"/>
  <c r="F32" i="3"/>
  <c r="H32" i="3" s="1"/>
  <c r="F33" i="3"/>
  <c r="H33" i="3" s="1"/>
  <c r="F22" i="3"/>
  <c r="H22" i="3" s="1"/>
  <c r="F23" i="3"/>
  <c r="H23" i="3" s="1"/>
  <c r="F24" i="3"/>
  <c r="H24" i="3" s="1"/>
  <c r="F25" i="3"/>
  <c r="H25" i="3" s="1"/>
  <c r="F17" i="3"/>
  <c r="H17" i="3" s="1"/>
  <c r="F18" i="3"/>
  <c r="H18" i="3" s="1"/>
  <c r="F19" i="3"/>
  <c r="H19" i="3" s="1"/>
  <c r="F20" i="3"/>
  <c r="H20" i="3" s="1"/>
  <c r="F21" i="3"/>
  <c r="H21" i="3" s="1"/>
  <c r="F7" i="3"/>
  <c r="G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G13" i="3" s="1"/>
  <c r="F14" i="3"/>
  <c r="H14" i="3" s="1"/>
  <c r="F15" i="3"/>
  <c r="G15" i="3" s="1"/>
  <c r="F16" i="3"/>
  <c r="H16" i="3" s="1"/>
  <c r="F6" i="3"/>
  <c r="H6" i="3" s="1"/>
  <c r="E26" i="9"/>
  <c r="E22" i="9"/>
  <c r="E25" i="9"/>
  <c r="E21" i="9"/>
  <c r="E16" i="9"/>
  <c r="E15" i="9"/>
  <c r="E13" i="9"/>
  <c r="E11" i="9"/>
  <c r="G61" i="3" l="1"/>
  <c r="G6" i="3"/>
  <c r="G9" i="3"/>
  <c r="H62" i="3"/>
  <c r="H13" i="3"/>
  <c r="H85" i="3"/>
  <c r="E12" i="9"/>
  <c r="E14" i="9" s="1"/>
  <c r="E20" i="9" s="1"/>
  <c r="E23" i="9"/>
  <c r="G42" i="3"/>
  <c r="G40" i="3"/>
  <c r="G38" i="3"/>
  <c r="G36" i="3"/>
  <c r="G34" i="3"/>
  <c r="G32" i="3"/>
  <c r="G30" i="3"/>
  <c r="G28" i="3"/>
  <c r="G26" i="3"/>
  <c r="G24" i="3"/>
  <c r="G22" i="3"/>
  <c r="G20" i="3"/>
  <c r="G18" i="3"/>
  <c r="G16" i="3"/>
  <c r="G14" i="3"/>
  <c r="G12" i="3"/>
  <c r="G10" i="3"/>
  <c r="G8" i="3"/>
  <c r="G41" i="3"/>
  <c r="G39" i="3"/>
  <c r="G37" i="3"/>
  <c r="G21" i="3"/>
  <c r="F96" i="8" s="1"/>
  <c r="G19" i="3"/>
  <c r="G17" i="3"/>
  <c r="F99" i="8" s="1"/>
  <c r="F100" i="8"/>
  <c r="F98" i="8"/>
  <c r="F94" i="8"/>
  <c r="F92" i="8"/>
  <c r="F90" i="8"/>
  <c r="F86" i="8"/>
  <c r="F84" i="8"/>
  <c r="F82" i="8"/>
  <c r="F80" i="8"/>
  <c r="F77" i="8"/>
  <c r="F74" i="8"/>
  <c r="F72" i="8"/>
  <c r="F70" i="8"/>
  <c r="F68" i="8"/>
  <c r="F62" i="8"/>
  <c r="F58" i="8"/>
  <c r="F56" i="8"/>
  <c r="F53" i="8"/>
  <c r="F50" i="8"/>
  <c r="F48" i="8"/>
  <c r="F45" i="8"/>
  <c r="F42" i="8"/>
  <c r="F38" i="8"/>
  <c r="F36" i="8"/>
  <c r="F31" i="8"/>
  <c r="F29" i="8"/>
  <c r="F24" i="8"/>
  <c r="F22" i="8"/>
  <c r="F20" i="8"/>
  <c r="F17" i="8"/>
  <c r="F14" i="8"/>
  <c r="F104" i="8" l="1"/>
  <c r="E24" i="9"/>
  <c r="G26" i="9" s="1"/>
  <c r="F103" i="8"/>
  <c r="F102" i="8" s="1"/>
  <c r="F13" i="8"/>
  <c r="F12" i="8" s="1"/>
  <c r="F19" i="8"/>
  <c r="F23" i="8"/>
  <c r="F30" i="8"/>
  <c r="F35" i="8"/>
  <c r="F34" i="8" s="1"/>
  <c r="F39" i="8"/>
  <c r="F46" i="8"/>
  <c r="F52" i="8"/>
  <c r="F51" i="8" s="1"/>
  <c r="F57" i="8"/>
  <c r="F61" i="8"/>
  <c r="F60" i="8" s="1"/>
  <c r="F69" i="8"/>
  <c r="F73" i="8"/>
  <c r="F79" i="8"/>
  <c r="F83" i="8"/>
  <c r="F87" i="8"/>
  <c r="F93" i="8"/>
  <c r="F97" i="8"/>
  <c r="F101" i="8"/>
  <c r="F76" i="8"/>
  <c r="F44" i="8"/>
  <c r="F27" i="8"/>
  <c r="F16" i="8"/>
  <c r="F15" i="8" s="1"/>
  <c r="F21" i="8"/>
  <c r="F26" i="8"/>
  <c r="F32" i="8"/>
  <c r="F28" i="8" s="1"/>
  <c r="F37" i="8"/>
  <c r="F43" i="8"/>
  <c r="F41" i="8" s="1"/>
  <c r="F49" i="8"/>
  <c r="F47" i="8" s="1"/>
  <c r="F55" i="8"/>
  <c r="F59" i="8"/>
  <c r="F67" i="8"/>
  <c r="F71" i="8"/>
  <c r="F75" i="8"/>
  <c r="F81" i="8"/>
  <c r="F85" i="8"/>
  <c r="F91" i="8"/>
  <c r="F95" i="8"/>
  <c r="F54" i="8" l="1"/>
  <c r="F89" i="8"/>
  <c r="F88" i="8" s="1"/>
  <c r="E27" i="9"/>
  <c r="F40" i="8"/>
  <c r="F33" i="8" s="1"/>
  <c r="F18" i="8"/>
  <c r="F25" i="8"/>
  <c r="F11" i="8" s="1"/>
  <c r="F66" i="8"/>
  <c r="F78" i="8"/>
  <c r="F63" i="8" l="1"/>
  <c r="F65" i="8"/>
  <c r="F105" i="8" s="1"/>
  <c r="H2794" i="4" l="1"/>
  <c r="H2795" i="4" l="1"/>
  <c r="B90" i="7"/>
  <c r="D7" i="7" l="1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6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6" i="7"/>
  <c r="F7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5" i="7"/>
  <c r="F26" i="7"/>
  <c r="F27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3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E11" i="7"/>
  <c r="E12" i="7"/>
  <c r="H12" i="7" s="1"/>
  <c r="N12" i="3" s="1"/>
  <c r="E13" i="7"/>
  <c r="E14" i="7"/>
  <c r="H14" i="7" s="1"/>
  <c r="N14" i="3" s="1"/>
  <c r="E15" i="7"/>
  <c r="E16" i="7"/>
  <c r="H16" i="7" s="1"/>
  <c r="N16" i="3" s="1"/>
  <c r="E17" i="7"/>
  <c r="E18" i="7"/>
  <c r="H18" i="7" s="1"/>
  <c r="N18" i="3" s="1"/>
  <c r="E19" i="7"/>
  <c r="E20" i="7"/>
  <c r="H20" i="7" s="1"/>
  <c r="N20" i="3" s="1"/>
  <c r="E21" i="7"/>
  <c r="E22" i="7"/>
  <c r="H22" i="7" s="1"/>
  <c r="N22" i="3" s="1"/>
  <c r="E23" i="7"/>
  <c r="E24" i="7"/>
  <c r="E25" i="7"/>
  <c r="H25" i="7" s="1"/>
  <c r="N25" i="3" s="1"/>
  <c r="E26" i="7"/>
  <c r="H26" i="7" s="1"/>
  <c r="N26" i="3" s="1"/>
  <c r="E27" i="7"/>
  <c r="E28" i="7"/>
  <c r="E29" i="7"/>
  <c r="E30" i="7"/>
  <c r="H30" i="7" s="1"/>
  <c r="N30" i="3" s="1"/>
  <c r="E31" i="7"/>
  <c r="E32" i="7"/>
  <c r="E34" i="7"/>
  <c r="H34" i="7" s="1"/>
  <c r="N34" i="3" s="1"/>
  <c r="E35" i="7"/>
  <c r="E36" i="7"/>
  <c r="E37" i="7"/>
  <c r="E38" i="7"/>
  <c r="H38" i="7" s="1"/>
  <c r="N38" i="3" s="1"/>
  <c r="E39" i="7"/>
  <c r="E40" i="7"/>
  <c r="E41" i="7"/>
  <c r="E42" i="7"/>
  <c r="H42" i="7" s="1"/>
  <c r="N42" i="3" s="1"/>
  <c r="E43" i="7"/>
  <c r="E44" i="7"/>
  <c r="E45" i="7"/>
  <c r="E46" i="7"/>
  <c r="H46" i="7" s="1"/>
  <c r="N46" i="3" s="1"/>
  <c r="E47" i="7"/>
  <c r="E48" i="7"/>
  <c r="E49" i="7"/>
  <c r="E50" i="7"/>
  <c r="H50" i="7" s="1"/>
  <c r="N50" i="3" s="1"/>
  <c r="E51" i="7"/>
  <c r="E52" i="7"/>
  <c r="E53" i="7"/>
  <c r="E54" i="7"/>
  <c r="H54" i="7" s="1"/>
  <c r="N54" i="3" s="1"/>
  <c r="E55" i="7"/>
  <c r="E58" i="7"/>
  <c r="E59" i="7"/>
  <c r="E60" i="7"/>
  <c r="E61" i="7"/>
  <c r="E62" i="7"/>
  <c r="E63" i="7"/>
  <c r="E64" i="7"/>
  <c r="E65" i="7"/>
  <c r="E66" i="7"/>
  <c r="E68" i="7"/>
  <c r="E69" i="7"/>
  <c r="E70" i="7"/>
  <c r="H70" i="7" s="1"/>
  <c r="N70" i="3" s="1"/>
  <c r="E71" i="7"/>
  <c r="E72" i="7"/>
  <c r="E73" i="7"/>
  <c r="E74" i="7"/>
  <c r="H74" i="7" s="1"/>
  <c r="N74" i="3" s="1"/>
  <c r="E75" i="7"/>
  <c r="E76" i="7"/>
  <c r="E77" i="7"/>
  <c r="E78" i="7"/>
  <c r="H78" i="7" s="1"/>
  <c r="N78" i="3" s="1"/>
  <c r="O78" i="3" s="1"/>
  <c r="E79" i="7"/>
  <c r="E80" i="7"/>
  <c r="E81" i="7"/>
  <c r="E82" i="7"/>
  <c r="H82" i="7" s="1"/>
  <c r="N82" i="3" s="1"/>
  <c r="E83" i="7"/>
  <c r="E84" i="7"/>
  <c r="E85" i="7"/>
  <c r="E86" i="7"/>
  <c r="H86" i="7" s="1"/>
  <c r="N86" i="3" s="1"/>
  <c r="E87" i="7"/>
  <c r="E88" i="7"/>
  <c r="E89" i="7"/>
  <c r="E90" i="7"/>
  <c r="H90" i="7" s="1"/>
  <c r="N90" i="3" s="1"/>
  <c r="E91" i="7"/>
  <c r="E92" i="7"/>
  <c r="E93" i="7"/>
  <c r="H93" i="7" s="1"/>
  <c r="N93" i="3" s="1"/>
  <c r="E94" i="7"/>
  <c r="E95" i="7"/>
  <c r="E96" i="7"/>
  <c r="H96" i="7" s="1"/>
  <c r="N96" i="3" s="1"/>
  <c r="E97" i="7"/>
  <c r="H97" i="7" s="1"/>
  <c r="N97" i="3" s="1"/>
  <c r="E98" i="7"/>
  <c r="H98" i="7" s="1"/>
  <c r="N98" i="3" s="1"/>
  <c r="E99" i="7"/>
  <c r="E100" i="7"/>
  <c r="H100" i="7" s="1"/>
  <c r="N100" i="3" s="1"/>
  <c r="E101" i="7"/>
  <c r="E102" i="7"/>
  <c r="H102" i="7" s="1"/>
  <c r="N102" i="3" s="1"/>
  <c r="E103" i="7"/>
  <c r="E104" i="7"/>
  <c r="H104" i="7" s="1"/>
  <c r="N104" i="3" s="1"/>
  <c r="E106" i="7"/>
  <c r="E107" i="7"/>
  <c r="E108" i="7"/>
  <c r="E109" i="7"/>
  <c r="E111" i="7"/>
  <c r="E112" i="7"/>
  <c r="E113" i="7"/>
  <c r="E114" i="7"/>
  <c r="E115" i="7"/>
  <c r="E7" i="7"/>
  <c r="H7" i="7" s="1"/>
  <c r="N7" i="3" s="1"/>
  <c r="E9" i="7"/>
  <c r="E10" i="7"/>
  <c r="E6" i="7"/>
  <c r="H81" i="7" l="1"/>
  <c r="N81" i="3" s="1"/>
  <c r="H89" i="7"/>
  <c r="N89" i="3" s="1"/>
  <c r="H85" i="7"/>
  <c r="N85" i="3" s="1"/>
  <c r="O85" i="3" s="1"/>
  <c r="P85" i="3" s="1"/>
  <c r="H77" i="7"/>
  <c r="N77" i="3" s="1"/>
  <c r="H73" i="7"/>
  <c r="N73" i="3" s="1"/>
  <c r="H69" i="7"/>
  <c r="N69" i="3" s="1"/>
  <c r="H88" i="7"/>
  <c r="N88" i="3" s="1"/>
  <c r="H84" i="7"/>
  <c r="N84" i="3" s="1"/>
  <c r="H80" i="7"/>
  <c r="N80" i="3" s="1"/>
  <c r="H76" i="7"/>
  <c r="N76" i="3" s="1"/>
  <c r="H72" i="7"/>
  <c r="N72" i="3" s="1"/>
  <c r="O72" i="3" s="1"/>
  <c r="Q72" i="3" s="1"/>
  <c r="H68" i="7"/>
  <c r="N68" i="3" s="1"/>
  <c r="H32" i="7"/>
  <c r="N32" i="3" s="1"/>
  <c r="H99" i="7"/>
  <c r="N99" i="3" s="1"/>
  <c r="H95" i="7"/>
  <c r="N95" i="3" s="1"/>
  <c r="H91" i="7"/>
  <c r="N91" i="3" s="1"/>
  <c r="H87" i="7"/>
  <c r="N87" i="3" s="1"/>
  <c r="H83" i="7"/>
  <c r="N83" i="3" s="1"/>
  <c r="H79" i="7"/>
  <c r="N79" i="3" s="1"/>
  <c r="H75" i="7"/>
  <c r="N75" i="3" s="1"/>
  <c r="H71" i="7"/>
  <c r="N71" i="3" s="1"/>
  <c r="H52" i="7"/>
  <c r="N52" i="3" s="1"/>
  <c r="H48" i="7"/>
  <c r="N48" i="3" s="1"/>
  <c r="H44" i="7"/>
  <c r="N44" i="3" s="1"/>
  <c r="H40" i="7"/>
  <c r="N40" i="3" s="1"/>
  <c r="H36" i="7"/>
  <c r="N36" i="3" s="1"/>
  <c r="H27" i="7"/>
  <c r="N27" i="3" s="1"/>
  <c r="C116" i="7"/>
  <c r="D116" i="7"/>
  <c r="F24" i="7"/>
  <c r="H24" i="7" s="1"/>
  <c r="N24" i="3" s="1"/>
  <c r="H112" i="7"/>
  <c r="N112" i="3" s="1"/>
  <c r="Q78" i="3"/>
  <c r="P78" i="3"/>
  <c r="P72" i="3"/>
  <c r="Q85" i="3"/>
  <c r="H31" i="7"/>
  <c r="N31" i="3" s="1"/>
  <c r="H29" i="7"/>
  <c r="N29" i="3" s="1"/>
  <c r="H23" i="7"/>
  <c r="N23" i="3" s="1"/>
  <c r="H21" i="7"/>
  <c r="N21" i="3" s="1"/>
  <c r="H19" i="7"/>
  <c r="N19" i="3" s="1"/>
  <c r="H17" i="7"/>
  <c r="N17" i="3" s="1"/>
  <c r="H15" i="7"/>
  <c r="N15" i="3" s="1"/>
  <c r="H13" i="7"/>
  <c r="N13" i="3" s="1"/>
  <c r="H11" i="7"/>
  <c r="N11" i="3" s="1"/>
  <c r="H9" i="7"/>
  <c r="N9" i="3" s="1"/>
  <c r="H65" i="7"/>
  <c r="N65" i="3" s="1"/>
  <c r="H63" i="7"/>
  <c r="N63" i="3" s="1"/>
  <c r="H61" i="7"/>
  <c r="H59" i="7"/>
  <c r="N59" i="3" s="1"/>
  <c r="H55" i="7"/>
  <c r="N55" i="3" s="1"/>
  <c r="H53" i="7"/>
  <c r="N53" i="3" s="1"/>
  <c r="H51" i="7"/>
  <c r="N51" i="3" s="1"/>
  <c r="H49" i="7"/>
  <c r="N49" i="3" s="1"/>
  <c r="H47" i="7"/>
  <c r="N47" i="3" s="1"/>
  <c r="H45" i="7"/>
  <c r="N45" i="3" s="1"/>
  <c r="H43" i="7"/>
  <c r="N43" i="3" s="1"/>
  <c r="O43" i="3" s="1"/>
  <c r="P43" i="3" s="1"/>
  <c r="H41" i="7"/>
  <c r="N41" i="3" s="1"/>
  <c r="H39" i="7"/>
  <c r="N39" i="3" s="1"/>
  <c r="H37" i="7"/>
  <c r="N37" i="3" s="1"/>
  <c r="H35" i="7"/>
  <c r="N35" i="3" s="1"/>
  <c r="O35" i="3" s="1"/>
  <c r="H10" i="7"/>
  <c r="N10" i="3" s="1"/>
  <c r="H66" i="7"/>
  <c r="N66" i="3" s="1"/>
  <c r="H64" i="7"/>
  <c r="N64" i="3" s="1"/>
  <c r="H62" i="7"/>
  <c r="N62" i="3" s="1"/>
  <c r="O62" i="3" s="1"/>
  <c r="H60" i="7"/>
  <c r="N60" i="3" s="1"/>
  <c r="H58" i="7"/>
  <c r="N58" i="3" s="1"/>
  <c r="H108" i="7"/>
  <c r="N108" i="3" s="1"/>
  <c r="H106" i="7"/>
  <c r="N106" i="3" s="1"/>
  <c r="H114" i="7"/>
  <c r="N114" i="3" s="1"/>
  <c r="E110" i="7"/>
  <c r="H110" i="7" s="1"/>
  <c r="N110" i="3" s="1"/>
  <c r="H115" i="7"/>
  <c r="H113" i="7"/>
  <c r="N113" i="3" s="1"/>
  <c r="H111" i="7"/>
  <c r="N111" i="3" s="1"/>
  <c r="H109" i="7"/>
  <c r="N109" i="3" s="1"/>
  <c r="H107" i="7"/>
  <c r="N107" i="3" s="1"/>
  <c r="H103" i="7"/>
  <c r="N103" i="3" s="1"/>
  <c r="H101" i="7"/>
  <c r="N101" i="3" s="1"/>
  <c r="G115" i="7"/>
  <c r="G113" i="7"/>
  <c r="M113" i="3" s="1"/>
  <c r="G111" i="7"/>
  <c r="M111" i="3" s="1"/>
  <c r="G109" i="7"/>
  <c r="M109" i="3" s="1"/>
  <c r="G107" i="7"/>
  <c r="M107" i="3" s="1"/>
  <c r="G103" i="7"/>
  <c r="M103" i="3" s="1"/>
  <c r="G101" i="7"/>
  <c r="M101" i="3" s="1"/>
  <c r="G99" i="7"/>
  <c r="M99" i="3" s="1"/>
  <c r="G97" i="7"/>
  <c r="M97" i="3" s="1"/>
  <c r="G95" i="7"/>
  <c r="M95" i="3" s="1"/>
  <c r="G93" i="7"/>
  <c r="M93" i="3" s="1"/>
  <c r="G91" i="7"/>
  <c r="M91" i="3" s="1"/>
  <c r="G88" i="7"/>
  <c r="M88" i="3" s="1"/>
  <c r="G86" i="7"/>
  <c r="M86" i="3" s="1"/>
  <c r="G84" i="7"/>
  <c r="M84" i="3" s="1"/>
  <c r="G82" i="7"/>
  <c r="M82" i="3" s="1"/>
  <c r="G80" i="7"/>
  <c r="M80" i="3" s="1"/>
  <c r="G78" i="7"/>
  <c r="M78" i="3" s="1"/>
  <c r="G76" i="7"/>
  <c r="M76" i="3" s="1"/>
  <c r="G74" i="7"/>
  <c r="M74" i="3" s="1"/>
  <c r="G72" i="7"/>
  <c r="M72" i="3" s="1"/>
  <c r="G70" i="7"/>
  <c r="M70" i="3" s="1"/>
  <c r="G68" i="7"/>
  <c r="M68" i="3" s="1"/>
  <c r="G66" i="7"/>
  <c r="M66" i="3" s="1"/>
  <c r="G64" i="7"/>
  <c r="M64" i="3" s="1"/>
  <c r="G62" i="7"/>
  <c r="M62" i="3" s="1"/>
  <c r="G60" i="7"/>
  <c r="M60" i="3" s="1"/>
  <c r="G58" i="7"/>
  <c r="M58" i="3" s="1"/>
  <c r="G54" i="7"/>
  <c r="M54" i="3" s="1"/>
  <c r="G52" i="7"/>
  <c r="M52" i="3" s="1"/>
  <c r="G50" i="7"/>
  <c r="M50" i="3" s="1"/>
  <c r="G48" i="7"/>
  <c r="M48" i="3" s="1"/>
  <c r="G46" i="7"/>
  <c r="M46" i="3" s="1"/>
  <c r="G44" i="7"/>
  <c r="M44" i="3" s="1"/>
  <c r="G42" i="7"/>
  <c r="M42" i="3" s="1"/>
  <c r="G40" i="7"/>
  <c r="M40" i="3" s="1"/>
  <c r="G38" i="7"/>
  <c r="M38" i="3" s="1"/>
  <c r="G36" i="7"/>
  <c r="M36" i="3" s="1"/>
  <c r="G34" i="7"/>
  <c r="M34" i="3" s="1"/>
  <c r="G32" i="7"/>
  <c r="M32" i="3" s="1"/>
  <c r="G30" i="7"/>
  <c r="M30" i="3" s="1"/>
  <c r="G26" i="7"/>
  <c r="M26" i="3" s="1"/>
  <c r="G22" i="7"/>
  <c r="M22" i="3" s="1"/>
  <c r="G20" i="7"/>
  <c r="M20" i="3" s="1"/>
  <c r="G18" i="7"/>
  <c r="M18" i="3" s="1"/>
  <c r="G16" i="7"/>
  <c r="M16" i="3" s="1"/>
  <c r="G14" i="7"/>
  <c r="M14" i="3" s="1"/>
  <c r="G12" i="7"/>
  <c r="M12" i="3" s="1"/>
  <c r="G10" i="7"/>
  <c r="M10" i="3" s="1"/>
  <c r="G114" i="7"/>
  <c r="M114" i="3" s="1"/>
  <c r="G112" i="7"/>
  <c r="M112" i="3" s="1"/>
  <c r="G108" i="7"/>
  <c r="M108" i="3" s="1"/>
  <c r="G106" i="7"/>
  <c r="M106" i="3" s="1"/>
  <c r="G104" i="7"/>
  <c r="M104" i="3" s="1"/>
  <c r="G102" i="7"/>
  <c r="M102" i="3" s="1"/>
  <c r="G100" i="7"/>
  <c r="M100" i="3" s="1"/>
  <c r="G98" i="7"/>
  <c r="M98" i="3" s="1"/>
  <c r="G96" i="7"/>
  <c r="M96" i="3" s="1"/>
  <c r="G90" i="7"/>
  <c r="M90" i="3" s="1"/>
  <c r="G89" i="7"/>
  <c r="M89" i="3" s="1"/>
  <c r="G87" i="7"/>
  <c r="M87" i="3" s="1"/>
  <c r="G85" i="7"/>
  <c r="M85" i="3" s="1"/>
  <c r="G83" i="7"/>
  <c r="M83" i="3" s="1"/>
  <c r="G81" i="7"/>
  <c r="M81" i="3" s="1"/>
  <c r="G79" i="7"/>
  <c r="M79" i="3" s="1"/>
  <c r="G77" i="7"/>
  <c r="M77" i="3" s="1"/>
  <c r="G75" i="7"/>
  <c r="M75" i="3" s="1"/>
  <c r="G73" i="7"/>
  <c r="M73" i="3" s="1"/>
  <c r="G71" i="7"/>
  <c r="M71" i="3" s="1"/>
  <c r="G69" i="7"/>
  <c r="M69" i="3" s="1"/>
  <c r="G65" i="7"/>
  <c r="M65" i="3" s="1"/>
  <c r="G63" i="7"/>
  <c r="M63" i="3" s="1"/>
  <c r="G61" i="7"/>
  <c r="M61" i="3" s="1"/>
  <c r="G59" i="7"/>
  <c r="M59" i="3" s="1"/>
  <c r="G55" i="7"/>
  <c r="M55" i="3" s="1"/>
  <c r="G53" i="7"/>
  <c r="M53" i="3" s="1"/>
  <c r="G51" i="7"/>
  <c r="M51" i="3" s="1"/>
  <c r="G49" i="7"/>
  <c r="M49" i="3" s="1"/>
  <c r="G47" i="7"/>
  <c r="M47" i="3" s="1"/>
  <c r="G45" i="7"/>
  <c r="M45" i="3" s="1"/>
  <c r="G43" i="7"/>
  <c r="M43" i="3" s="1"/>
  <c r="G41" i="7"/>
  <c r="M41" i="3" s="1"/>
  <c r="G39" i="7"/>
  <c r="M39" i="3" s="1"/>
  <c r="G37" i="7"/>
  <c r="M37" i="3" s="1"/>
  <c r="G35" i="7"/>
  <c r="M35" i="3" s="1"/>
  <c r="G31" i="7"/>
  <c r="M31" i="3" s="1"/>
  <c r="G29" i="7"/>
  <c r="M29" i="3" s="1"/>
  <c r="G27" i="7"/>
  <c r="M27" i="3" s="1"/>
  <c r="G25" i="7"/>
  <c r="M25" i="3" s="1"/>
  <c r="G23" i="7"/>
  <c r="M23" i="3" s="1"/>
  <c r="G21" i="7"/>
  <c r="M21" i="3" s="1"/>
  <c r="G19" i="7"/>
  <c r="M19" i="3" s="1"/>
  <c r="G17" i="7"/>
  <c r="M17" i="3" s="1"/>
  <c r="G15" i="7"/>
  <c r="M15" i="3" s="1"/>
  <c r="G13" i="7"/>
  <c r="M13" i="3" s="1"/>
  <c r="G11" i="7"/>
  <c r="M11" i="3" s="1"/>
  <c r="G9" i="7"/>
  <c r="M9" i="3" s="1"/>
  <c r="G7" i="7"/>
  <c r="M7" i="3" s="1"/>
  <c r="N61" i="3" l="1"/>
  <c r="O61" i="3" s="1"/>
  <c r="P61" i="3" s="1"/>
  <c r="I61" i="7"/>
  <c r="G24" i="7"/>
  <c r="M24" i="3" s="1"/>
  <c r="P35" i="3"/>
  <c r="Q35" i="3"/>
  <c r="N115" i="3"/>
  <c r="Q62" i="3"/>
  <c r="P62" i="3"/>
  <c r="O37" i="3"/>
  <c r="O16" i="3"/>
  <c r="O24" i="3"/>
  <c r="O21" i="3"/>
  <c r="Q43" i="3"/>
  <c r="O32" i="3"/>
  <c r="O52" i="3"/>
  <c r="E67" i="7"/>
  <c r="F6" i="7"/>
  <c r="G110" i="7"/>
  <c r="M110" i="3" s="1"/>
  <c r="G89" i="5"/>
  <c r="Q61" i="3" l="1"/>
  <c r="Q32" i="3"/>
  <c r="P32" i="3"/>
  <c r="Q24" i="3"/>
  <c r="P24" i="3"/>
  <c r="Q37" i="3"/>
  <c r="P37" i="3"/>
  <c r="Q52" i="3"/>
  <c r="P52" i="3"/>
  <c r="Q21" i="3"/>
  <c r="P21" i="3"/>
  <c r="Q16" i="3"/>
  <c r="P16" i="3"/>
  <c r="H67" i="7"/>
  <c r="G67" i="7"/>
  <c r="M67" i="3" s="1"/>
  <c r="H6" i="7"/>
  <c r="G6" i="7"/>
  <c r="H89" i="5"/>
  <c r="H14" i="5"/>
  <c r="H6" i="5"/>
  <c r="G6" i="5"/>
  <c r="I6" i="5" s="1"/>
  <c r="H87" i="5"/>
  <c r="G87" i="5"/>
  <c r="H84" i="5"/>
  <c r="G84" i="5"/>
  <c r="H82" i="5"/>
  <c r="G82" i="5"/>
  <c r="H80" i="5"/>
  <c r="G80" i="5"/>
  <c r="H78" i="5"/>
  <c r="G78" i="5"/>
  <c r="H76" i="5"/>
  <c r="G76" i="5"/>
  <c r="H74" i="5"/>
  <c r="G74" i="5"/>
  <c r="H72" i="5"/>
  <c r="G72" i="5"/>
  <c r="H70" i="5"/>
  <c r="G70" i="5"/>
  <c r="H66" i="5"/>
  <c r="G66" i="5"/>
  <c r="H64" i="5"/>
  <c r="G64" i="5"/>
  <c r="H62" i="5"/>
  <c r="G62" i="5"/>
  <c r="H60" i="5"/>
  <c r="G60" i="5"/>
  <c r="H58" i="5"/>
  <c r="G58" i="5"/>
  <c r="H56" i="5"/>
  <c r="G56" i="5"/>
  <c r="H54" i="5"/>
  <c r="G54" i="5"/>
  <c r="H52" i="5"/>
  <c r="G52" i="5"/>
  <c r="H50" i="5"/>
  <c r="G50" i="5"/>
  <c r="H48" i="5"/>
  <c r="G48" i="5"/>
  <c r="H44" i="5"/>
  <c r="G44" i="5"/>
  <c r="H42" i="5"/>
  <c r="G42" i="5"/>
  <c r="H40" i="5"/>
  <c r="G40" i="5"/>
  <c r="H38" i="5"/>
  <c r="G38" i="5"/>
  <c r="H36" i="5"/>
  <c r="G36" i="5"/>
  <c r="H34" i="5"/>
  <c r="G34" i="5"/>
  <c r="H32" i="5"/>
  <c r="G32" i="5"/>
  <c r="H30" i="5"/>
  <c r="G30" i="5"/>
  <c r="H28" i="5"/>
  <c r="G28" i="5"/>
  <c r="H26" i="5"/>
  <c r="G26" i="5"/>
  <c r="H23" i="5"/>
  <c r="G23" i="5"/>
  <c r="H21" i="5"/>
  <c r="G21" i="5"/>
  <c r="H19" i="5"/>
  <c r="G19" i="5"/>
  <c r="H17" i="5"/>
  <c r="G17" i="5"/>
  <c r="H15" i="5"/>
  <c r="H12" i="5"/>
  <c r="H10" i="5"/>
  <c r="H8" i="5"/>
  <c r="H90" i="5"/>
  <c r="G90" i="5"/>
  <c r="H91" i="5"/>
  <c r="G91" i="5"/>
  <c r="H88" i="5"/>
  <c r="G88" i="5"/>
  <c r="H85" i="5"/>
  <c r="G85" i="5"/>
  <c r="H83" i="5"/>
  <c r="G83" i="5"/>
  <c r="H81" i="5"/>
  <c r="G81" i="5"/>
  <c r="H79" i="5"/>
  <c r="G79" i="5"/>
  <c r="H77" i="5"/>
  <c r="G77" i="5"/>
  <c r="H71" i="5"/>
  <c r="G71" i="5"/>
  <c r="H69" i="5"/>
  <c r="G69" i="5"/>
  <c r="H67" i="5"/>
  <c r="G67" i="5"/>
  <c r="H65" i="5"/>
  <c r="G65" i="5"/>
  <c r="H63" i="5"/>
  <c r="G63" i="5"/>
  <c r="H61" i="5"/>
  <c r="G61" i="5"/>
  <c r="H59" i="5"/>
  <c r="G59" i="5"/>
  <c r="H57" i="5"/>
  <c r="G57" i="5"/>
  <c r="H55" i="5"/>
  <c r="G55" i="5"/>
  <c r="H53" i="5"/>
  <c r="G53" i="5"/>
  <c r="H51" i="5"/>
  <c r="G51" i="5"/>
  <c r="H49" i="5"/>
  <c r="G49" i="5"/>
  <c r="H45" i="5"/>
  <c r="G45" i="5"/>
  <c r="H43" i="5"/>
  <c r="G43" i="5"/>
  <c r="H41" i="5"/>
  <c r="G41" i="5"/>
  <c r="H39" i="5"/>
  <c r="G39" i="5"/>
  <c r="H37" i="5"/>
  <c r="G37" i="5"/>
  <c r="H35" i="5"/>
  <c r="G35" i="5"/>
  <c r="H33" i="5"/>
  <c r="G33" i="5"/>
  <c r="H31" i="5"/>
  <c r="G31" i="5"/>
  <c r="H29" i="5"/>
  <c r="G29" i="5"/>
  <c r="H27" i="5"/>
  <c r="G27" i="5"/>
  <c r="H24" i="5"/>
  <c r="G24" i="5"/>
  <c r="H22" i="5"/>
  <c r="G22" i="5"/>
  <c r="H18" i="5"/>
  <c r="G18" i="5"/>
  <c r="H16" i="5"/>
  <c r="G16" i="5"/>
  <c r="H13" i="5"/>
  <c r="H11" i="5"/>
  <c r="H9" i="5"/>
  <c r="M6" i="3" l="1"/>
  <c r="O6" i="3" s="1"/>
  <c r="N6" i="3"/>
  <c r="N67" i="3"/>
  <c r="F28" i="7"/>
  <c r="H2872" i="4"/>
  <c r="Q6" i="3" l="1"/>
  <c r="P6" i="3"/>
  <c r="H28" i="7"/>
  <c r="N28" i="3" s="1"/>
  <c r="G28" i="7"/>
  <c r="M28" i="3" s="1"/>
  <c r="G20" i="5"/>
  <c r="H20" i="5"/>
  <c r="H2876" i="4"/>
  <c r="G47" i="5" l="1"/>
  <c r="E57" i="7"/>
  <c r="H75" i="5"/>
  <c r="F94" i="7"/>
  <c r="B84" i="5"/>
  <c r="B85" i="5"/>
  <c r="B86" i="5"/>
  <c r="B87" i="5"/>
  <c r="B88" i="5"/>
  <c r="B89" i="5"/>
  <c r="B90" i="5"/>
  <c r="B91" i="5"/>
  <c r="B92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24" i="5"/>
  <c r="B25" i="5"/>
  <c r="B26" i="5"/>
  <c r="B27" i="5"/>
  <c r="B28" i="5"/>
  <c r="B29" i="5"/>
  <c r="B30" i="5"/>
  <c r="B31" i="5"/>
  <c r="B32" i="5"/>
  <c r="B33" i="5"/>
  <c r="B34" i="5"/>
  <c r="H47" i="5" l="1"/>
  <c r="G75" i="5"/>
  <c r="H94" i="7"/>
  <c r="N94" i="3" s="1"/>
  <c r="G94" i="7"/>
  <c r="M94" i="3" s="1"/>
  <c r="H57" i="7"/>
  <c r="G57" i="7"/>
  <c r="M57" i="3" s="1"/>
  <c r="N57" i="3" l="1"/>
  <c r="O57" i="3" s="1"/>
  <c r="H2782" i="4"/>
  <c r="E13" i="10" s="1"/>
  <c r="H2792" i="4"/>
  <c r="H2796" i="4"/>
  <c r="H2788" i="4"/>
  <c r="H2784" i="4"/>
  <c r="H2778" i="4"/>
  <c r="H2774" i="4"/>
  <c r="Q57" i="3" l="1"/>
  <c r="P57" i="3"/>
  <c r="H2793" i="4"/>
  <c r="F56" i="7"/>
  <c r="E33" i="7"/>
  <c r="H2783" i="4"/>
  <c r="E18" i="10" s="1"/>
  <c r="E56" i="7"/>
  <c r="F92" i="7"/>
  <c r="E8" i="7"/>
  <c r="E19" i="10" l="1"/>
  <c r="E37" i="10" s="1"/>
  <c r="E40" i="10" s="1"/>
  <c r="I2914" i="4"/>
  <c r="G86" i="5"/>
  <c r="F8" i="7"/>
  <c r="H56" i="7"/>
  <c r="N56" i="3" s="1"/>
  <c r="O56" i="3" s="1"/>
  <c r="G56" i="7"/>
  <c r="M56" i="3" s="1"/>
  <c r="E105" i="7"/>
  <c r="E116" i="7" s="1"/>
  <c r="H92" i="7"/>
  <c r="N92" i="3" s="1"/>
  <c r="G92" i="7"/>
  <c r="M92" i="3" s="1"/>
  <c r="H33" i="7"/>
  <c r="N33" i="3" s="1"/>
  <c r="G33" i="7"/>
  <c r="M33" i="3" s="1"/>
  <c r="G73" i="5"/>
  <c r="H73" i="5"/>
  <c r="H25" i="5"/>
  <c r="G25" i="5"/>
  <c r="H46" i="5"/>
  <c r="G46" i="5"/>
  <c r="G8" i="7" l="1"/>
  <c r="I8" i="7" s="1"/>
  <c r="F116" i="7"/>
  <c r="Q56" i="3"/>
  <c r="P56" i="3"/>
  <c r="H7" i="5"/>
  <c r="O33" i="3"/>
  <c r="H86" i="5"/>
  <c r="H8" i="7"/>
  <c r="H105" i="7"/>
  <c r="N105" i="3" s="1"/>
  <c r="G105" i="7"/>
  <c r="M105" i="3" s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6" i="5"/>
  <c r="M8" i="3" l="1"/>
  <c r="O8" i="3" s="1"/>
  <c r="Q8" i="3" s="1"/>
  <c r="G116" i="7"/>
  <c r="N8" i="3"/>
  <c r="H116" i="7"/>
  <c r="Q33" i="3"/>
  <c r="P33" i="3"/>
  <c r="H2" i="4"/>
  <c r="P8" i="3" l="1"/>
  <c r="H92" i="5"/>
  <c r="I92" i="5" s="1"/>
  <c r="H68" i="5"/>
  <c r="H93" i="5" s="1"/>
  <c r="G68" i="5"/>
  <c r="G92" i="5"/>
  <c r="E104" i="8" l="1"/>
  <c r="E83" i="8"/>
  <c r="E87" i="8"/>
  <c r="E72" i="8"/>
  <c r="E76" i="8"/>
  <c r="E82" i="8"/>
  <c r="E86" i="8"/>
  <c r="E71" i="8"/>
  <c r="E75" i="8"/>
  <c r="E81" i="8"/>
  <c r="E85" i="8"/>
  <c r="E70" i="8"/>
  <c r="E74" i="8"/>
  <c r="E80" i="8"/>
  <c r="E84" i="8"/>
  <c r="E69" i="8"/>
  <c r="E73" i="8"/>
  <c r="E77" i="8"/>
  <c r="G93" i="5"/>
  <c r="E24" i="8"/>
  <c r="E26" i="8"/>
  <c r="E37" i="8"/>
  <c r="E60" i="8"/>
  <c r="E23" i="8"/>
  <c r="E46" i="8"/>
  <c r="E19" i="8"/>
  <c r="E42" i="8"/>
  <c r="E41" i="8" s="1"/>
  <c r="E95" i="8"/>
  <c r="E97" i="8"/>
  <c r="E55" i="8"/>
  <c r="E14" i="8"/>
  <c r="E101" i="8"/>
  <c r="E43" i="8"/>
  <c r="E16" i="8"/>
  <c r="E92" i="8"/>
  <c r="E48" i="8"/>
  <c r="E96" i="8"/>
  <c r="E103" i="8"/>
  <c r="E102" i="8" s="1"/>
  <c r="E12" i="8"/>
  <c r="E11" i="8" s="1"/>
  <c r="E58" i="8"/>
  <c r="E53" i="8"/>
  <c r="E79" i="8"/>
  <c r="E39" i="8"/>
  <c r="E62" i="8"/>
  <c r="E94" i="8"/>
  <c r="E27" i="8"/>
  <c r="E25" i="8" s="1"/>
  <c r="E68" i="8"/>
  <c r="E98" i="8"/>
  <c r="E61" i="8"/>
  <c r="E29" i="8"/>
  <c r="E36" i="8"/>
  <c r="E100" i="8"/>
  <c r="E91" i="8"/>
  <c r="E38" i="8"/>
  <c r="E49" i="8"/>
  <c r="E93" i="8"/>
  <c r="E56" i="8"/>
  <c r="E35" i="8"/>
  <c r="E90" i="8"/>
  <c r="E21" i="8"/>
  <c r="E99" i="8"/>
  <c r="E30" i="8"/>
  <c r="E57" i="8"/>
  <c r="E32" i="8"/>
  <c r="E50" i="8"/>
  <c r="E45" i="8"/>
  <c r="E44" i="8" s="1"/>
  <c r="E52" i="8"/>
  <c r="E20" i="8"/>
  <c r="E31" i="8"/>
  <c r="E22" i="8"/>
  <c r="E67" i="8"/>
  <c r="E17" i="8"/>
  <c r="E51" i="8" l="1"/>
  <c r="E47" i="8"/>
  <c r="E15" i="8"/>
  <c r="E54" i="8"/>
  <c r="E78" i="8"/>
  <c r="E89" i="8"/>
  <c r="E88" i="8" s="1"/>
  <c r="E66" i="8"/>
  <c r="E65" i="8" s="1"/>
  <c r="E34" i="8"/>
  <c r="E18" i="8"/>
  <c r="E59" i="8"/>
  <c r="E40" i="8"/>
  <c r="E28" i="8"/>
  <c r="E33" i="8" l="1"/>
  <c r="E63" i="8"/>
  <c r="E105" i="8"/>
  <c r="G74" i="8" l="1"/>
</calcChain>
</file>

<file path=xl/sharedStrings.xml><?xml version="1.0" encoding="utf-8"?>
<sst xmlns="http://schemas.openxmlformats.org/spreadsheetml/2006/main" count="14433" uniqueCount="4888">
  <si>
    <t>HỆ THỐNG TÀI KHOẢN CẤP 1</t>
  </si>
  <si>
    <t>TK1</t>
  </si>
  <si>
    <t>TÊN TÀI KHOẢN</t>
  </si>
  <si>
    <t>111</t>
  </si>
  <si>
    <t>Tiền mặt</t>
  </si>
  <si>
    <t>112</t>
  </si>
  <si>
    <t>Tiền gửi ngân hàng</t>
  </si>
  <si>
    <t>113</t>
  </si>
  <si>
    <t>Tiền đang chuyển</t>
  </si>
  <si>
    <t>121</t>
  </si>
  <si>
    <t>Đầu tư chứng khoán ngắn hạn</t>
  </si>
  <si>
    <t>128</t>
  </si>
  <si>
    <t>Đầu tư ngắn hạn khác</t>
  </si>
  <si>
    <t>129</t>
  </si>
  <si>
    <t>Dự phòng giảm giá đầu tư NH</t>
  </si>
  <si>
    <t>131</t>
  </si>
  <si>
    <t>Phải thu khách hàng</t>
  </si>
  <si>
    <t>133</t>
  </si>
  <si>
    <t>Thuế GTGT đầu vào được khấu trừ</t>
  </si>
  <si>
    <t>136</t>
  </si>
  <si>
    <t>Phải thu nội bộ</t>
  </si>
  <si>
    <t>138</t>
  </si>
  <si>
    <t>139</t>
  </si>
  <si>
    <t>Dự phòng phải thu nợ khó đòi</t>
  </si>
  <si>
    <t>141</t>
  </si>
  <si>
    <t>Tạm ứng</t>
  </si>
  <si>
    <t>142</t>
  </si>
  <si>
    <t>Chi phí trả trước</t>
  </si>
  <si>
    <t>144</t>
  </si>
  <si>
    <t>Thế chấp, ký quỹ, ký cược ngắn hạn</t>
  </si>
  <si>
    <t>151</t>
  </si>
  <si>
    <t>Hàng mua đang đi đường</t>
  </si>
  <si>
    <t>152</t>
  </si>
  <si>
    <t>Nguyên vật liệu</t>
  </si>
  <si>
    <t>153</t>
  </si>
  <si>
    <t>Công cụ dụng cụ</t>
  </si>
  <si>
    <t>154</t>
  </si>
  <si>
    <t>Chi phí SXKD dở dang</t>
  </si>
  <si>
    <t>155</t>
  </si>
  <si>
    <t>Thành phẩm</t>
  </si>
  <si>
    <t>156</t>
  </si>
  <si>
    <t>Hàng hóa</t>
  </si>
  <si>
    <t>157</t>
  </si>
  <si>
    <t>Hàng gửi đi bán</t>
  </si>
  <si>
    <t>158</t>
  </si>
  <si>
    <t>Hàng hóa kho bảo thuế</t>
  </si>
  <si>
    <t>159</t>
  </si>
  <si>
    <t>Dự phòng giảm giá hàng tồn kho</t>
  </si>
  <si>
    <t>161</t>
  </si>
  <si>
    <t>Chi sự nghiệp</t>
  </si>
  <si>
    <t>211</t>
  </si>
  <si>
    <t>Tài sản cố định hữu hình</t>
  </si>
  <si>
    <t>212</t>
  </si>
  <si>
    <t>TSCĐ thuê tài chính</t>
  </si>
  <si>
    <t>213</t>
  </si>
  <si>
    <t>TSCĐ vô hình</t>
  </si>
  <si>
    <t>214</t>
  </si>
  <si>
    <t>Hao mòn TSCĐ</t>
  </si>
  <si>
    <t>217</t>
  </si>
  <si>
    <t>Bất động sản đầu tư</t>
  </si>
  <si>
    <t>221</t>
  </si>
  <si>
    <t>Đầu tư vào công ty con</t>
  </si>
  <si>
    <t>222</t>
  </si>
  <si>
    <t>Góp vốn liên doanh</t>
  </si>
  <si>
    <t>223</t>
  </si>
  <si>
    <t>Đầu tư vào công ty liên kết</t>
  </si>
  <si>
    <t>228</t>
  </si>
  <si>
    <t>Đầu tư dài hạn khác</t>
  </si>
  <si>
    <t>229</t>
  </si>
  <si>
    <t>Dự phòng giảm giá ĐTNH</t>
  </si>
  <si>
    <t>241</t>
  </si>
  <si>
    <t>Xây dựng cơ bản dở dang</t>
  </si>
  <si>
    <t>242</t>
  </si>
  <si>
    <t>Chi phí trả trước dài hạn</t>
  </si>
  <si>
    <t>243</t>
  </si>
  <si>
    <t>Tài sản thuế thu nhập hoãn lại</t>
  </si>
  <si>
    <t>244</t>
  </si>
  <si>
    <t>Ký quỹ, ký cược ngắn hạn</t>
  </si>
  <si>
    <t>311</t>
  </si>
  <si>
    <t>Vay ngắn hạn</t>
  </si>
  <si>
    <t>315</t>
  </si>
  <si>
    <t>Nợ dài hạn đến hạn trả</t>
  </si>
  <si>
    <t>331</t>
  </si>
  <si>
    <t>Phải trả cho người bán</t>
  </si>
  <si>
    <t>333</t>
  </si>
  <si>
    <t>Thuế, các khoản phải nộp NN</t>
  </si>
  <si>
    <t>334</t>
  </si>
  <si>
    <t>Phải trả công nhân viên</t>
  </si>
  <si>
    <t>335</t>
  </si>
  <si>
    <t>Chi phí phải trả</t>
  </si>
  <si>
    <t>336</t>
  </si>
  <si>
    <t>Phải trả nội bộ</t>
  </si>
  <si>
    <t>337</t>
  </si>
  <si>
    <t>Thanh toán theo tiến độ kế hoạch ĐTXD</t>
  </si>
  <si>
    <t>338</t>
  </si>
  <si>
    <t>Phải trả, phải nộp khác</t>
  </si>
  <si>
    <t>341</t>
  </si>
  <si>
    <t>Vay dài hạn</t>
  </si>
  <si>
    <t>342</t>
  </si>
  <si>
    <t>Nợ dài hạn</t>
  </si>
  <si>
    <t>343</t>
  </si>
  <si>
    <t>Trái phiếu phát hành</t>
  </si>
  <si>
    <t>344</t>
  </si>
  <si>
    <t>Nhận ký quỹ, ký cược dài hạn</t>
  </si>
  <si>
    <t>347</t>
  </si>
  <si>
    <t>Thuế TNDN hoãn lại phải trả</t>
  </si>
  <si>
    <t>351</t>
  </si>
  <si>
    <t>Qũy dự phòng trợ cấp mất việc làm</t>
  </si>
  <si>
    <t>352</t>
  </si>
  <si>
    <t>Dự phòng phải trả</t>
  </si>
  <si>
    <t>411</t>
  </si>
  <si>
    <t>Nguồn vốn kinh doanh</t>
  </si>
  <si>
    <t>412</t>
  </si>
  <si>
    <t>Chênh lệch đánh giá lại TS</t>
  </si>
  <si>
    <t>413</t>
  </si>
  <si>
    <t>Chênh lệch tỷ giá hối đoái</t>
  </si>
  <si>
    <t>414</t>
  </si>
  <si>
    <t>Qũy đầu tư phát triển</t>
  </si>
  <si>
    <t>415</t>
  </si>
  <si>
    <t>Qũy dự phòng tài chính</t>
  </si>
  <si>
    <t>416</t>
  </si>
  <si>
    <t>418</t>
  </si>
  <si>
    <t>Các quỹ khác thuốc vốn chủ sở hữu</t>
  </si>
  <si>
    <t>419</t>
  </si>
  <si>
    <t>421</t>
  </si>
  <si>
    <t>Lợi nhuận chưa phân phối</t>
  </si>
  <si>
    <t>431</t>
  </si>
  <si>
    <t>Qũy khen thưởng phúc lợi</t>
  </si>
  <si>
    <t>441</t>
  </si>
  <si>
    <t>Nguồn vốn đầu tư XDCB</t>
  </si>
  <si>
    <t>461</t>
  </si>
  <si>
    <t>Nguồn kinh phí sự nghiệp</t>
  </si>
  <si>
    <t>466</t>
  </si>
  <si>
    <t>Nguồn kinh phí hình thành TSCĐ</t>
  </si>
  <si>
    <t>511</t>
  </si>
  <si>
    <t>Doanh thu bán hàng và cung cấp dịch vụ</t>
  </si>
  <si>
    <t>512</t>
  </si>
  <si>
    <t>Doanh thu bán hàng nội bộ</t>
  </si>
  <si>
    <t>515</t>
  </si>
  <si>
    <t>Doanh thu hoạt động tài chính</t>
  </si>
  <si>
    <t>521</t>
  </si>
  <si>
    <t>Chiết khấu thương mại</t>
  </si>
  <si>
    <t>531</t>
  </si>
  <si>
    <t>Hàng bán bị trả lại</t>
  </si>
  <si>
    <t>532</t>
  </si>
  <si>
    <t>Giảm giá hàng bán</t>
  </si>
  <si>
    <t>611</t>
  </si>
  <si>
    <t>Mua hàng</t>
  </si>
  <si>
    <t>621</t>
  </si>
  <si>
    <t>Chi phí NVL trực tiếp</t>
  </si>
  <si>
    <t>622</t>
  </si>
  <si>
    <t>Chi phí NC trực tiếp</t>
  </si>
  <si>
    <t>623</t>
  </si>
  <si>
    <t>Chi phí sử dụng máy</t>
  </si>
  <si>
    <t>627</t>
  </si>
  <si>
    <t>Chi phí SX chung</t>
  </si>
  <si>
    <t>631</t>
  </si>
  <si>
    <t>Gía thành sản xuất</t>
  </si>
  <si>
    <t>632</t>
  </si>
  <si>
    <t>Gía vốn hàng bán</t>
  </si>
  <si>
    <t>635</t>
  </si>
  <si>
    <t>Chi phí tài chính</t>
  </si>
  <si>
    <t>641</t>
  </si>
  <si>
    <t>Chi phí bán hàng</t>
  </si>
  <si>
    <t>642</t>
  </si>
  <si>
    <t>Chi phí quản lí doanh nghiệp</t>
  </si>
  <si>
    <t>711</t>
  </si>
  <si>
    <t>Thu nhập khác</t>
  </si>
  <si>
    <t>811</t>
  </si>
  <si>
    <t>Chi phí khác</t>
  </si>
  <si>
    <t>821</t>
  </si>
  <si>
    <t>Chi phí thuế TNDN</t>
  </si>
  <si>
    <t>911</t>
  </si>
  <si>
    <t>Xác định kết quả kinh doanh</t>
  </si>
  <si>
    <t>DANH MỤC TÀI KHOẢN</t>
  </si>
  <si>
    <t>TT</t>
  </si>
  <si>
    <t>TK</t>
  </si>
  <si>
    <t>SỐ DƯ ĐẦU NĂM</t>
  </si>
  <si>
    <t>NỢ</t>
  </si>
  <si>
    <t>CÓ</t>
  </si>
  <si>
    <r>
      <t xml:space="preserve"> </t>
    </r>
    <r>
      <rPr>
        <b/>
        <sz val="12"/>
        <color indexed="10"/>
        <rFont val="Times New Roman"/>
        <family val="1"/>
      </rPr>
      <t>DMTK CUỐI NĂM</t>
    </r>
    <r>
      <rPr>
        <b/>
        <sz val="12"/>
        <color indexed="48"/>
        <rFont val="Times New Roman"/>
        <family val="1"/>
      </rPr>
      <t xml:space="preserve">
(Thường là tháng 12 của năm</t>
    </r>
    <r>
      <rPr>
        <b/>
        <sz val="12"/>
        <color indexed="10"/>
        <rFont val="Times New Roman"/>
        <family val="1"/>
      </rPr>
      <t xml:space="preserve"> </t>
    </r>
    <r>
      <rPr>
        <b/>
        <sz val="12"/>
        <color indexed="48"/>
        <rFont val="Times New Roman"/>
        <family val="1"/>
      </rPr>
      <t>)</t>
    </r>
  </si>
  <si>
    <r>
      <t xml:space="preserve"> </t>
    </r>
    <r>
      <rPr>
        <b/>
        <sz val="12"/>
        <color indexed="10"/>
        <rFont val="Times New Roman"/>
        <family val="1"/>
      </rPr>
      <t>SỐ DƯ ĐẦU NĂM</t>
    </r>
    <r>
      <rPr>
        <b/>
        <sz val="12"/>
        <color indexed="48"/>
        <rFont val="Times New Roman"/>
        <family val="1"/>
      </rPr>
      <t xml:space="preserve">
(Thường là tháng 01 của năm</t>
    </r>
    <r>
      <rPr>
        <b/>
        <sz val="12"/>
        <color indexed="48"/>
        <rFont val="Times New Roman"/>
        <family val="1"/>
      </rPr>
      <t>)</t>
    </r>
  </si>
  <si>
    <t>BẢNG TỔNG HỢP NHẬP LIỆU CẢ NĂM</t>
  </si>
  <si>
    <t>Tổng PS:</t>
  </si>
  <si>
    <t>Ngày tháng</t>
  </si>
  <si>
    <t>Chứng từ</t>
  </si>
  <si>
    <t>Diễn giải</t>
  </si>
  <si>
    <t>Cột dự phòng( Hide</t>
  </si>
  <si>
    <t>Số hiệu TK</t>
  </si>
  <si>
    <t>Số tiền</t>
  </si>
  <si>
    <t>ghi sổ</t>
  </si>
  <si>
    <t>Số hiệu</t>
  </si>
  <si>
    <t>khi không cần SD)</t>
  </si>
  <si>
    <t>BẢNG CÂN ĐỐI SỐ PHÁT SINH</t>
  </si>
  <si>
    <t>STT</t>
  </si>
  <si>
    <t>TKH</t>
  </si>
  <si>
    <t>DƯ ĐẦU KỲ</t>
  </si>
  <si>
    <t>PHÁT SINH</t>
  </si>
  <si>
    <t>DƯ CUỐI KỲ</t>
  </si>
  <si>
    <t>Năm 2014</t>
  </si>
  <si>
    <t>11111</t>
  </si>
  <si>
    <t>Tiền mặt bằng đồng VN</t>
  </si>
  <si>
    <t>11121</t>
  </si>
  <si>
    <t>Tiền mặt bằng ngoại tệ</t>
  </si>
  <si>
    <t>11211</t>
  </si>
  <si>
    <t>Tiền gửi ngân hàng ACB</t>
  </si>
  <si>
    <t>11212</t>
  </si>
  <si>
    <t>Tiền gửi ngân hàng  Eximbank</t>
  </si>
  <si>
    <t>11311</t>
  </si>
  <si>
    <t>12111</t>
  </si>
  <si>
    <t>Cổ phiếu</t>
  </si>
  <si>
    <t>12121</t>
  </si>
  <si>
    <t>Trái phiếu</t>
  </si>
  <si>
    <t>12811</t>
  </si>
  <si>
    <t>12821</t>
  </si>
  <si>
    <t>12911</t>
  </si>
  <si>
    <t>13111</t>
  </si>
  <si>
    <t>13311</t>
  </si>
  <si>
    <t>Thuế GTGT được khấu trừ HH, DV</t>
  </si>
  <si>
    <t>13321</t>
  </si>
  <si>
    <t>Thuế GTGT được khấu trừ TSCĐ</t>
  </si>
  <si>
    <t>13611</t>
  </si>
  <si>
    <t>13811</t>
  </si>
  <si>
    <t>Tài sản thiếu chờ xử lí</t>
  </si>
  <si>
    <t>13881</t>
  </si>
  <si>
    <t>Phải thu khác</t>
  </si>
  <si>
    <t>13911</t>
  </si>
  <si>
    <t>Dự phòng phải thu khó đòi</t>
  </si>
  <si>
    <t>14111</t>
  </si>
  <si>
    <t>14211</t>
  </si>
  <si>
    <t>14221</t>
  </si>
  <si>
    <t>Chi phí trả trước phân bổ 641</t>
  </si>
  <si>
    <t>14222</t>
  </si>
  <si>
    <t>Chi phí trả trước phân bổ 642</t>
  </si>
  <si>
    <t>14411</t>
  </si>
  <si>
    <t>Thế chấp, kí cược, kí quỹ ngắn hạn</t>
  </si>
  <si>
    <t>15111</t>
  </si>
  <si>
    <t>Hàng mua đang đi trên đường</t>
  </si>
  <si>
    <t>15211</t>
  </si>
  <si>
    <t>15231</t>
  </si>
  <si>
    <t>Nhiên liệu</t>
  </si>
  <si>
    <t>15241</t>
  </si>
  <si>
    <t>Phụ tùng</t>
  </si>
  <si>
    <t>15311</t>
  </si>
  <si>
    <t>15611</t>
  </si>
  <si>
    <t>15621</t>
  </si>
  <si>
    <t>Chi phí mua hàng</t>
  </si>
  <si>
    <t>15911</t>
  </si>
  <si>
    <t>16111</t>
  </si>
  <si>
    <t>21111</t>
  </si>
  <si>
    <t>TSCĐ Hữu hình</t>
  </si>
  <si>
    <t>21131</t>
  </si>
  <si>
    <t>Máy móc thiết bị</t>
  </si>
  <si>
    <t>21141</t>
  </si>
  <si>
    <t>Phương tiện vận chuyển</t>
  </si>
  <si>
    <t>21151</t>
  </si>
  <si>
    <t>Thiết bị văn phòng</t>
  </si>
  <si>
    <t>21211</t>
  </si>
  <si>
    <t>Tài sản cố định thuê tài chính</t>
  </si>
  <si>
    <t>21311</t>
  </si>
  <si>
    <t>Tài sản cố định vô hình</t>
  </si>
  <si>
    <t>21411</t>
  </si>
  <si>
    <t>Hao mòn TSCĐ hữu hình</t>
  </si>
  <si>
    <t>21421</t>
  </si>
  <si>
    <t>Hao mòn TSCĐ thuê tài chính</t>
  </si>
  <si>
    <t>21431</t>
  </si>
  <si>
    <t>Hao mòn TSCĐ vô hình</t>
  </si>
  <si>
    <t>22111</t>
  </si>
  <si>
    <t>Đầu tư chứng khoán dài hạn</t>
  </si>
  <si>
    <t>22211</t>
  </si>
  <si>
    <t>22811</t>
  </si>
  <si>
    <t>22911</t>
  </si>
  <si>
    <t>Dự phòng giảm giá đầu tư DH</t>
  </si>
  <si>
    <t>24121</t>
  </si>
  <si>
    <t>Xây dựng cơ bản</t>
  </si>
  <si>
    <t>24131</t>
  </si>
  <si>
    <t>Sửa chữa lớn TSCĐ</t>
  </si>
  <si>
    <t>24211</t>
  </si>
  <si>
    <t>24411</t>
  </si>
  <si>
    <t>Ký quỹ, ký cược dài hạn</t>
  </si>
  <si>
    <t>31111</t>
  </si>
  <si>
    <t>31511</t>
  </si>
  <si>
    <t>33111</t>
  </si>
  <si>
    <t>Phải trả khách hàng</t>
  </si>
  <si>
    <t>33311</t>
  </si>
  <si>
    <t>Thuế GTGT phải nộp</t>
  </si>
  <si>
    <t>33312</t>
  </si>
  <si>
    <t>Thuế GTGT hàng NK</t>
  </si>
  <si>
    <t>33321</t>
  </si>
  <si>
    <t>Thuế tiêu thụ đặc biệt</t>
  </si>
  <si>
    <t>33331</t>
  </si>
  <si>
    <t>Thuế xuất khẩu, nhập khẩu</t>
  </si>
  <si>
    <t>33341</t>
  </si>
  <si>
    <t>Thuế thu nhập doanh nghiệp</t>
  </si>
  <si>
    <t>33351</t>
  </si>
  <si>
    <t>Thuế thu nhập cá nhân</t>
  </si>
  <si>
    <t>33361</t>
  </si>
  <si>
    <t>Thuế tài nguyên</t>
  </si>
  <si>
    <t>33371</t>
  </si>
  <si>
    <t>Thuế nhà, tiền thuế đất</t>
  </si>
  <si>
    <t>33381</t>
  </si>
  <si>
    <t>Các loại thuế khác</t>
  </si>
  <si>
    <t>33391</t>
  </si>
  <si>
    <t>Phí, lệ phí, các khoản nộp khác</t>
  </si>
  <si>
    <t>33411</t>
  </si>
  <si>
    <t>33511</t>
  </si>
  <si>
    <t>33611</t>
  </si>
  <si>
    <t>33811</t>
  </si>
  <si>
    <t>TS thừa chờ giải quyết</t>
  </si>
  <si>
    <t>33821</t>
  </si>
  <si>
    <t>Kinh phí công đoàn</t>
  </si>
  <si>
    <t>33831</t>
  </si>
  <si>
    <t>Bảo hiểm xã hội</t>
  </si>
  <si>
    <t>33841</t>
  </si>
  <si>
    <t>Bảo hiểm Y Tế</t>
  </si>
  <si>
    <t>33881</t>
  </si>
  <si>
    <t>Phải trả phải nộp khác</t>
  </si>
  <si>
    <t>34111</t>
  </si>
  <si>
    <t>34211</t>
  </si>
  <si>
    <t>34411</t>
  </si>
  <si>
    <t>41111</t>
  </si>
  <si>
    <t>41121</t>
  </si>
  <si>
    <t>Nguồn vốn liên doanh</t>
  </si>
  <si>
    <t>41211</t>
  </si>
  <si>
    <t>41311</t>
  </si>
  <si>
    <t>Chênh lệch tỷ giá</t>
  </si>
  <si>
    <t>41411</t>
  </si>
  <si>
    <t>41511</t>
  </si>
  <si>
    <t>41611</t>
  </si>
  <si>
    <t>42111</t>
  </si>
  <si>
    <t>Lợi nhuận chưa phân phối năm trước</t>
  </si>
  <si>
    <t>42121</t>
  </si>
  <si>
    <t>Lợi nhuận chưa phân phối năm nay</t>
  </si>
  <si>
    <t>43111</t>
  </si>
  <si>
    <t>Qũy khen thưởng</t>
  </si>
  <si>
    <t>43121</t>
  </si>
  <si>
    <t>Qũy Phúc Lợi</t>
  </si>
  <si>
    <t>44111</t>
  </si>
  <si>
    <t>46111</t>
  </si>
  <si>
    <t>Nguoồn kinh phí sự nghiệp</t>
  </si>
  <si>
    <t>46611</t>
  </si>
  <si>
    <t>Nguoồn kinh phí hình thành TSCĐ</t>
  </si>
  <si>
    <t>51111</t>
  </si>
  <si>
    <t>Doanh thu bán hàng</t>
  </si>
  <si>
    <t>51211</t>
  </si>
  <si>
    <t>Doanh thu nội bộ</t>
  </si>
  <si>
    <t>51511</t>
  </si>
  <si>
    <t>51521</t>
  </si>
  <si>
    <t>Doanh thu hoạt động tài chính khác</t>
  </si>
  <si>
    <t>52111</t>
  </si>
  <si>
    <t>53111</t>
  </si>
  <si>
    <t>53211</t>
  </si>
  <si>
    <t>61111</t>
  </si>
  <si>
    <t>62111</t>
  </si>
  <si>
    <t>62211</t>
  </si>
  <si>
    <t>62711</t>
  </si>
  <si>
    <t>Chi phí sản xuất chung</t>
  </si>
  <si>
    <t>63111</t>
  </si>
  <si>
    <t>Gia thành sản xuất</t>
  </si>
  <si>
    <t>63211</t>
  </si>
  <si>
    <t>63511</t>
  </si>
  <si>
    <t>Chi phí tài chính, trả lãi vay</t>
  </si>
  <si>
    <t>63521</t>
  </si>
  <si>
    <t>Chi phí tài chính khác</t>
  </si>
  <si>
    <t>64111</t>
  </si>
  <si>
    <t>64211</t>
  </si>
  <si>
    <t>Chi phí nhân viên quản lý</t>
  </si>
  <si>
    <t>64251</t>
  </si>
  <si>
    <t>Thuế, phí và lệ phí</t>
  </si>
  <si>
    <t>64271</t>
  </si>
  <si>
    <t>Chi phí quản lý</t>
  </si>
  <si>
    <t>71111</t>
  </si>
  <si>
    <t>81111</t>
  </si>
  <si>
    <t>82111</t>
  </si>
  <si>
    <t>Chi phí thuế thu nhập doanh nghiệp</t>
  </si>
  <si>
    <t>82121</t>
  </si>
  <si>
    <t>Chi phí thuế thu nhập doanh nghiệp hoãn lại</t>
  </si>
  <si>
    <t>91111</t>
  </si>
  <si>
    <t>HĐ 7368</t>
  </si>
  <si>
    <t>HĐ 1481</t>
  </si>
  <si>
    <t>HĐ 4076</t>
  </si>
  <si>
    <t>HĐ 5413</t>
  </si>
  <si>
    <t>HĐ 916</t>
  </si>
  <si>
    <t>HĐ 1260</t>
  </si>
  <si>
    <t>HĐ 7108</t>
  </si>
  <si>
    <t>HĐ 3544</t>
  </si>
  <si>
    <t>HĐ 5900</t>
  </si>
  <si>
    <t>HĐ 3029</t>
  </si>
  <si>
    <t>Chi phí xăng/HĐ 3029</t>
  </si>
  <si>
    <t>VAT đầu vào/HĐ 3029</t>
  </si>
  <si>
    <t>HĐ 3168</t>
  </si>
  <si>
    <t>HĐ 15149</t>
  </si>
  <si>
    <t>HĐ 43078</t>
  </si>
  <si>
    <t>HĐ 53963</t>
  </si>
  <si>
    <t>HĐ 68163</t>
  </si>
  <si>
    <t>Chi phí thuê nhà từ 06/01/2014 đến 06/06/2014</t>
  </si>
  <si>
    <t>HĐ 922</t>
  </si>
  <si>
    <t xml:space="preserve">Lệ phí hải quan </t>
  </si>
  <si>
    <t>HĐ 1341</t>
  </si>
  <si>
    <t>HĐ 16064</t>
  </si>
  <si>
    <t>HĐ 300</t>
  </si>
  <si>
    <t>Mua phần mềm hải quan điện tử</t>
  </si>
  <si>
    <t>HĐ 2226</t>
  </si>
  <si>
    <t>HĐ 2363</t>
  </si>
  <si>
    <t>Mua phần mềm diệt vi rút</t>
  </si>
  <si>
    <t>HĐ 2362</t>
  </si>
  <si>
    <t>VAT đầu vào/HĐ 2362</t>
  </si>
  <si>
    <t>HĐ 409</t>
  </si>
  <si>
    <t>HĐ 261</t>
  </si>
  <si>
    <t>VAT đầu vào/HĐ 261</t>
  </si>
  <si>
    <t>HĐ 12714</t>
  </si>
  <si>
    <t>VAT đầu vào/HĐ 12714</t>
  </si>
  <si>
    <t>HĐ 74994</t>
  </si>
  <si>
    <t>HĐ 694</t>
  </si>
  <si>
    <t>HĐ 2980</t>
  </si>
  <si>
    <t>Nạp mực in/HĐ 2980</t>
  </si>
  <si>
    <t>HĐ 2459</t>
  </si>
  <si>
    <t>VAT đầu vào/HĐ 2459</t>
  </si>
  <si>
    <t>Nạp mực in sam sung 101S/HĐ 2459</t>
  </si>
  <si>
    <t>HĐ 662</t>
  </si>
  <si>
    <t>VAT đầu vào/HĐ 662</t>
  </si>
  <si>
    <t>Mua hồ sơ thầu</t>
  </si>
  <si>
    <t>BL 41226</t>
  </si>
  <si>
    <t>BL 24457</t>
  </si>
  <si>
    <t>BL 789522</t>
  </si>
  <si>
    <t>BL 793846</t>
  </si>
  <si>
    <t>BL 792435</t>
  </si>
  <si>
    <t>BL 94020</t>
  </si>
  <si>
    <t>BL 86778</t>
  </si>
  <si>
    <t>HĐ 530003</t>
  </si>
  <si>
    <t>VAT đầu vào/HĐ 530003</t>
  </si>
  <si>
    <t>HĐ 530004</t>
  </si>
  <si>
    <t>VAT đầu vào/HĐ 530004</t>
  </si>
  <si>
    <t>HĐ 530005</t>
  </si>
  <si>
    <t>VAT đầu vào/HĐ 530005</t>
  </si>
  <si>
    <t>HĐ 1276</t>
  </si>
  <si>
    <t>VAT đầu vào/HĐ 1276</t>
  </si>
  <si>
    <t>HĐ 3437423</t>
  </si>
  <si>
    <t>VAT đầu vào/HĐ 3437423</t>
  </si>
  <si>
    <t>HĐ 3437426</t>
  </si>
  <si>
    <t>VAT đầu vào/HĐ 3437426</t>
  </si>
  <si>
    <t>HĐ 3626</t>
  </si>
  <si>
    <t>VAT đầu vào/HĐ 3626</t>
  </si>
  <si>
    <t>HĐ 752</t>
  </si>
  <si>
    <t>HĐ 829</t>
  </si>
  <si>
    <t>VAT đầu vào/HĐ 829</t>
  </si>
  <si>
    <t>HĐ 432</t>
  </si>
  <si>
    <t>Chi phí công tác/HĐ 432</t>
  </si>
  <si>
    <t>HĐ 635</t>
  </si>
  <si>
    <t>VAT đầu vào/HĐ 635</t>
  </si>
  <si>
    <t>HĐ 7980</t>
  </si>
  <si>
    <t>VAT đầu vào/HĐ 7980</t>
  </si>
  <si>
    <t>HĐ 7637</t>
  </si>
  <si>
    <t>VAT đầu vào/HĐ 7637</t>
  </si>
  <si>
    <t>HĐ 7730</t>
  </si>
  <si>
    <t>VAT đầu vào/HĐ 7730</t>
  </si>
  <si>
    <t>HĐ 2493</t>
  </si>
  <si>
    <t>VAT đầu vào/HĐ 2493</t>
  </si>
  <si>
    <t>HĐ 2426</t>
  </si>
  <si>
    <t>VAT đầu vào/HĐ 2426</t>
  </si>
  <si>
    <t>HĐ 2487</t>
  </si>
  <si>
    <t>HĐ 2300</t>
  </si>
  <si>
    <t>VAT đầu vào/HĐ 2300</t>
  </si>
  <si>
    <t>HĐ 2321</t>
  </si>
  <si>
    <t>VAT đầu vào/HĐ 2321</t>
  </si>
  <si>
    <t>HĐ 16916</t>
  </si>
  <si>
    <t>HĐ 2181</t>
  </si>
  <si>
    <t>VAT đầu vào/HĐ 2181</t>
  </si>
  <si>
    <t>HĐ 1156</t>
  </si>
  <si>
    <t>VAT đầu vào/HĐ 1156</t>
  </si>
  <si>
    <t>HĐ 12689</t>
  </si>
  <si>
    <t>VAT đầu vào/HĐ 12689</t>
  </si>
  <si>
    <t>HĐ 996</t>
  </si>
  <si>
    <t>VAT đầu vào/HĐ 996</t>
  </si>
  <si>
    <t>HĐ 17238</t>
  </si>
  <si>
    <t>VAT đầu vào/HĐ 17238</t>
  </si>
  <si>
    <t>HĐ 3847</t>
  </si>
  <si>
    <t>VAT đầu vào/HĐ 3847</t>
  </si>
  <si>
    <t>HĐ 12888</t>
  </si>
  <si>
    <t>HĐ 590</t>
  </si>
  <si>
    <t>VAT đầu vào/HĐ 590</t>
  </si>
  <si>
    <t>HĐ 17102</t>
  </si>
  <si>
    <t>VAT đầu vào/HĐ 17102</t>
  </si>
  <si>
    <t>HĐ 16570</t>
  </si>
  <si>
    <t>VAT đầu vào/HĐ 16570</t>
  </si>
  <si>
    <t>HĐ 2402</t>
  </si>
  <si>
    <t>VAT đầu vào/HĐ 2402</t>
  </si>
  <si>
    <t>HĐ 4844</t>
  </si>
  <si>
    <t>VAT đầu vào/HĐ 4844</t>
  </si>
  <si>
    <t>HĐ 12250</t>
  </si>
  <si>
    <t>VAT đầu vào/HĐ 12250</t>
  </si>
  <si>
    <t>HĐ 2159</t>
  </si>
  <si>
    <t>VAT đầu vào/HĐ 2159</t>
  </si>
  <si>
    <t>HĐ 2371</t>
  </si>
  <si>
    <t>VAT đầu vào/HĐ 2371</t>
  </si>
  <si>
    <t>HĐ 2399</t>
  </si>
  <si>
    <t>VAT đầu vào/HĐ 2399</t>
  </si>
  <si>
    <t>HĐ 3625</t>
  </si>
  <si>
    <t>VAT đầu vào/HĐ 3625</t>
  </si>
  <si>
    <t>HĐ 940</t>
  </si>
  <si>
    <t>VAT đầu vào/HĐ 940</t>
  </si>
  <si>
    <t>HĐ 1178</t>
  </si>
  <si>
    <t>VAT đầu vào/HĐ 1178</t>
  </si>
  <si>
    <t>HĐ 5364</t>
  </si>
  <si>
    <t>VAT đầu vào/HĐ 5364</t>
  </si>
  <si>
    <t>HĐ 692</t>
  </si>
  <si>
    <t>VAT đầu vào/HĐ 692</t>
  </si>
  <si>
    <t>HĐ 520</t>
  </si>
  <si>
    <t>VAT đầu vào/HĐ 520</t>
  </si>
  <si>
    <t>HĐ 6594</t>
  </si>
  <si>
    <t>HĐ 3941</t>
  </si>
  <si>
    <t>HĐ 2246</t>
  </si>
  <si>
    <t>VAT đầu vào/HĐ 2246</t>
  </si>
  <si>
    <t>HĐ 19549</t>
  </si>
  <si>
    <t>HĐ 2187</t>
  </si>
  <si>
    <t>VAT đầu vào/HĐ 2187</t>
  </si>
  <si>
    <t>HĐ 2200</t>
  </si>
  <si>
    <t>VAT đầu vào/HĐ 2200</t>
  </si>
  <si>
    <t>HĐ 2249</t>
  </si>
  <si>
    <t>VAT đầu vào/HĐ 2249</t>
  </si>
  <si>
    <t>HĐ 2257</t>
  </si>
  <si>
    <t>VAT đầu vào/HĐ 2257</t>
  </si>
  <si>
    <t>HĐ 7293</t>
  </si>
  <si>
    <t>VAT đầu vào/HĐ 7293</t>
  </si>
  <si>
    <t>HĐ 10441</t>
  </si>
  <si>
    <t>VAT đầu vào/HĐ 10441</t>
  </si>
  <si>
    <t>HĐ 3840</t>
  </si>
  <si>
    <t>VAT đầu vào/HĐ 3840</t>
  </si>
  <si>
    <t>HĐ 1993</t>
  </si>
  <si>
    <t>VAT đầu vào/HĐ 1993</t>
  </si>
  <si>
    <t>HĐ 3234</t>
  </si>
  <si>
    <t>VAT đầu vào/HĐ 3234</t>
  </si>
  <si>
    <t>HĐ 397</t>
  </si>
  <si>
    <t>VAT đầu vào/HĐ 397</t>
  </si>
  <si>
    <t>HĐ 21679</t>
  </si>
  <si>
    <t>VAT đầu vào/HĐ 21679</t>
  </si>
  <si>
    <t>HĐ 402</t>
  </si>
  <si>
    <t>VAT đầu vào/HĐ 402</t>
  </si>
  <si>
    <t>HĐ 4225</t>
  </si>
  <si>
    <t>VAT đầu vào/HĐ 4225</t>
  </si>
  <si>
    <t>HĐ 1852</t>
  </si>
  <si>
    <t>VAT đầu vào/HĐ 1852</t>
  </si>
  <si>
    <t>HĐ 4094</t>
  </si>
  <si>
    <t>VAT đầu vào/HĐ 4094</t>
  </si>
  <si>
    <t>HĐ 1139</t>
  </si>
  <si>
    <t>VAT đầu vào/HĐ 1139</t>
  </si>
  <si>
    <t>HĐ 1131</t>
  </si>
  <si>
    <t>VAT đầu vào/HĐ 1131</t>
  </si>
  <si>
    <t>HĐ 11304</t>
  </si>
  <si>
    <t>VAT đầu vào/HĐ 11304</t>
  </si>
  <si>
    <t>HĐ 2342</t>
  </si>
  <si>
    <t>VAT đầu vào/HĐ 2342</t>
  </si>
  <si>
    <t>HĐ 1367</t>
  </si>
  <si>
    <t>VAT đầu vào/HĐ 1367</t>
  </si>
  <si>
    <t>HĐ 1225</t>
  </si>
  <si>
    <t>HĐ 11763</t>
  </si>
  <si>
    <t>VAT đầu vào/HĐ 11763</t>
  </si>
  <si>
    <t>HĐ 11607</t>
  </si>
  <si>
    <t>VAT đầu vào/HĐ 11607</t>
  </si>
  <si>
    <t>HĐ 2043</t>
  </si>
  <si>
    <t>VAT đầu vào/HĐ 2043</t>
  </si>
  <si>
    <t>HĐ 2128</t>
  </si>
  <si>
    <t>VAT đầu vào/HĐ 2128</t>
  </si>
  <si>
    <t>HĐ 2197</t>
  </si>
  <si>
    <t>VAT đầu vào/HĐ 2197</t>
  </si>
  <si>
    <t>HĐ 3227</t>
  </si>
  <si>
    <t>VAT đầu vào/HĐ 3227</t>
  </si>
  <si>
    <t>HĐ 58275</t>
  </si>
  <si>
    <t>HĐ 485</t>
  </si>
  <si>
    <t>VAT đầu vào/HĐ 485</t>
  </si>
  <si>
    <t>HĐ 3374</t>
  </si>
  <si>
    <t>Chi phí xăng /HĐ 3374</t>
  </si>
  <si>
    <t>VAT đầu vào /HĐ 3374</t>
  </si>
  <si>
    <t>HĐ 16306</t>
  </si>
  <si>
    <t>VAT đầu vào/HĐ 16306</t>
  </si>
  <si>
    <t>HĐ 2316</t>
  </si>
  <si>
    <t>VAT đầu vào/HĐ 2316</t>
  </si>
  <si>
    <t>HĐ 2054</t>
  </si>
  <si>
    <t>VAT đầu vào/HĐ 2054</t>
  </si>
  <si>
    <t>Chi phí xăng/HĐ 2054</t>
  </si>
  <si>
    <t>HĐ 4735</t>
  </si>
  <si>
    <t>VAT đầu vào/HĐ 4735</t>
  </si>
  <si>
    <t>HĐ 16551</t>
  </si>
  <si>
    <t>VAT đầu vào/HĐ 16551</t>
  </si>
  <si>
    <t>HĐ 1177</t>
  </si>
  <si>
    <t>VAT đầu vào/HĐ 1177</t>
  </si>
  <si>
    <t>HĐ 11616</t>
  </si>
  <si>
    <t>VAT đầu vào/HĐ 11616</t>
  </si>
  <si>
    <t>HĐ 904</t>
  </si>
  <si>
    <t>VAT đầu vào/HĐ 904</t>
  </si>
  <si>
    <t>HĐ 957</t>
  </si>
  <si>
    <t>VAT đầu vào/HĐ 957</t>
  </si>
  <si>
    <t>HĐ 1168</t>
  </si>
  <si>
    <t>VAT đầu vào/HĐ 1168</t>
  </si>
  <si>
    <t>HĐ 55</t>
  </si>
  <si>
    <t>VAT đầu vào/HĐ 55</t>
  </si>
  <si>
    <t>HĐ 3163</t>
  </si>
  <si>
    <t>VAT đầu vào/HĐ 3163</t>
  </si>
  <si>
    <t>HĐ 470</t>
  </si>
  <si>
    <t>VAT đầu vào/HĐ 470</t>
  </si>
  <si>
    <t>HĐ 900</t>
  </si>
  <si>
    <t>VAT đầu vào/HĐ 900</t>
  </si>
  <si>
    <t>HĐ 2748</t>
  </si>
  <si>
    <t>VAT đầu vào/HĐ 2748</t>
  </si>
  <si>
    <t>HĐ 2343</t>
  </si>
  <si>
    <t>HĐ 2496</t>
  </si>
  <si>
    <t>VAT đầu vào/HĐ 2496</t>
  </si>
  <si>
    <t>HĐ 528</t>
  </si>
  <si>
    <t>VAT đầu vào/HĐ 528</t>
  </si>
  <si>
    <t>HĐ 931</t>
  </si>
  <si>
    <t>VAT đầu vào/HĐ 931</t>
  </si>
  <si>
    <t>HĐ 1134</t>
  </si>
  <si>
    <t>VAT đầu vào/HĐ 1134</t>
  </si>
  <si>
    <t>HĐ 1476</t>
  </si>
  <si>
    <t>VAT đầu vào/HĐ 1476</t>
  </si>
  <si>
    <t>HĐ 417</t>
  </si>
  <si>
    <t>VAT đầu vào/HĐ 417</t>
  </si>
  <si>
    <t>HĐ 469</t>
  </si>
  <si>
    <t>VAT đầu vào/HĐ 469</t>
  </si>
  <si>
    <t>HĐ 16807</t>
  </si>
  <si>
    <t>VAT đầu vào/HĐ 16807</t>
  </si>
  <si>
    <t>HĐ 15992</t>
  </si>
  <si>
    <t>VAT đầu vào/HĐ 15992</t>
  </si>
  <si>
    <t>HĐ 15668</t>
  </si>
  <si>
    <t>VAT đầu vào/HĐ 15668</t>
  </si>
  <si>
    <t>HĐ 15673</t>
  </si>
  <si>
    <t>VAT đầu vào/HĐ 15673</t>
  </si>
  <si>
    <t>HĐ 9925</t>
  </si>
  <si>
    <t>VAT đầu vào/HĐ 9925</t>
  </si>
  <si>
    <t>HĐ 9778</t>
  </si>
  <si>
    <t>VAT đầu vào/HĐ 9778</t>
  </si>
  <si>
    <t>HĐ 9544</t>
  </si>
  <si>
    <t>VAT đầu vào/HĐ 9544</t>
  </si>
  <si>
    <t>HĐ 2833</t>
  </si>
  <si>
    <t>VAT đầu vào/HĐ 2833</t>
  </si>
  <si>
    <t>HĐ 9639</t>
  </si>
  <si>
    <t>VAT đầu vào/HĐ 9639</t>
  </si>
  <si>
    <t>HĐ 9604</t>
  </si>
  <si>
    <t>VAT đầu vào/HĐ 9604</t>
  </si>
  <si>
    <t>HĐ 2805</t>
  </si>
  <si>
    <t>VAT đầu vào/HĐ 2805</t>
  </si>
  <si>
    <t>VAT đầu vào/HĐ 992</t>
  </si>
  <si>
    <t>HĐ 992</t>
  </si>
  <si>
    <t>HĐ 880</t>
  </si>
  <si>
    <t>HĐ 879</t>
  </si>
  <si>
    <t>VAT đầu vào/HĐ 879</t>
  </si>
  <si>
    <t>HĐ 1165</t>
  </si>
  <si>
    <t>VAT đầu vào/HĐ 1165</t>
  </si>
  <si>
    <t>HĐ 1222</t>
  </si>
  <si>
    <t>VAT đầu vào/HĐ 1222</t>
  </si>
  <si>
    <t>HĐ 1113</t>
  </si>
  <si>
    <t>VAT đầu vào/HĐ 1113</t>
  </si>
  <si>
    <t>HĐ 1049</t>
  </si>
  <si>
    <t>VAT đầu vào/HĐ 1049</t>
  </si>
  <si>
    <t>HĐ 1259</t>
  </si>
  <si>
    <t>VAT đầu vào/HĐ 1259</t>
  </si>
  <si>
    <t>HĐ 1142</t>
  </si>
  <si>
    <t>VAT đầu vào/HĐ 1142</t>
  </si>
  <si>
    <t>HĐ 828</t>
  </si>
  <si>
    <t>VAT đầu vào/HĐ 828</t>
  </si>
  <si>
    <t>HĐ 6473</t>
  </si>
  <si>
    <t>HĐ 6490</t>
  </si>
  <si>
    <t>VAT đầu vào/HĐ 6490</t>
  </si>
  <si>
    <t>HĐ 28898</t>
  </si>
  <si>
    <t>HĐ 83</t>
  </si>
  <si>
    <t>VAT đầu vào/HĐ 83</t>
  </si>
  <si>
    <t>HĐ 1746</t>
  </si>
  <si>
    <t>Cước vận chuyển quốc tế</t>
  </si>
  <si>
    <t>HĐ 3756</t>
  </si>
  <si>
    <t>VAT đầu vào/HĐ 3756</t>
  </si>
  <si>
    <t>HĐ 772</t>
  </si>
  <si>
    <t>VAT đầu vào/HĐ 772</t>
  </si>
  <si>
    <t>HĐ 970</t>
  </si>
  <si>
    <t>VAT đầu vào/HĐ 970</t>
  </si>
  <si>
    <t>VAT đầu vào/HĐ 464</t>
  </si>
  <si>
    <t>HĐ 464</t>
  </si>
  <si>
    <t>HĐ 462</t>
  </si>
  <si>
    <t>VAT đầu vào/HĐ 462</t>
  </si>
  <si>
    <t>HĐ 15083</t>
  </si>
  <si>
    <t>VAT đầu vào/HĐ 15083</t>
  </si>
  <si>
    <t>HĐ 14766</t>
  </si>
  <si>
    <t>VAT đầu vào/HĐ 14766</t>
  </si>
  <si>
    <t>HĐ 14838</t>
  </si>
  <si>
    <t>VAT đầu vào/HĐ 14838</t>
  </si>
  <si>
    <t>HĐ 15556</t>
  </si>
  <si>
    <t>HĐ 18833</t>
  </si>
  <si>
    <t>VAT đầu vào/HĐ 18833</t>
  </si>
  <si>
    <t>HĐ 19275</t>
  </si>
  <si>
    <t>VAT đầu vào/HĐ 19275</t>
  </si>
  <si>
    <t>HĐ 92</t>
  </si>
  <si>
    <t>VAT đầu vào/HĐ 92</t>
  </si>
  <si>
    <t>HĐ 2277</t>
  </si>
  <si>
    <t>VAT đầu vào/HĐ 2277</t>
  </si>
  <si>
    <t>HĐ 2088</t>
  </si>
  <si>
    <t>VAT đầu vào/HĐ 2088</t>
  </si>
  <si>
    <t>HĐ 2205</t>
  </si>
  <si>
    <t>VAT đầu vào/HĐ 2205</t>
  </si>
  <si>
    <t>HĐ 5926</t>
  </si>
  <si>
    <t>VAT đầu vào/HĐ 5926</t>
  </si>
  <si>
    <t>HĐ 6146</t>
  </si>
  <si>
    <t>VAT đầu vào/HĐ 6146</t>
  </si>
  <si>
    <t>HĐ 6098</t>
  </si>
  <si>
    <t>VAT đầu vào/HĐ 6098</t>
  </si>
  <si>
    <t>HĐ 723</t>
  </si>
  <si>
    <t>VAT đầu vào/HĐ 723</t>
  </si>
  <si>
    <t>HĐ 714</t>
  </si>
  <si>
    <t>HĐ 229</t>
  </si>
  <si>
    <t>VAT đầu vào/HĐ 714</t>
  </si>
  <si>
    <t>VAT đầu vào/HĐ 229</t>
  </si>
  <si>
    <t>HĐ 1230</t>
  </si>
  <si>
    <t>VAT đầu vào/HĐ 1230</t>
  </si>
  <si>
    <t>HĐ 1257</t>
  </si>
  <si>
    <t>VAT đầu vào/HĐ 1257</t>
  </si>
  <si>
    <t>HĐ 1742</t>
  </si>
  <si>
    <t>VAT đầu vào/HĐ 1742</t>
  </si>
  <si>
    <t>HĐ 2593</t>
  </si>
  <si>
    <t>HĐ 2410</t>
  </si>
  <si>
    <t>VAT đầu vào/HĐ 2410</t>
  </si>
  <si>
    <t>HĐ 8908</t>
  </si>
  <si>
    <t>VAT đầu vào/HĐ 8908</t>
  </si>
  <si>
    <t>HĐ 9079</t>
  </si>
  <si>
    <t>VAT đầu vào/HĐ 9079</t>
  </si>
  <si>
    <t>HĐ 2675</t>
  </si>
  <si>
    <t>HĐ 2582</t>
  </si>
  <si>
    <t>HĐ 2695</t>
  </si>
  <si>
    <t>VAT đầu vào/HĐ 2582</t>
  </si>
  <si>
    <t>VAT đầu vào/HĐ 2695</t>
  </si>
  <si>
    <t>HĐ 4365</t>
  </si>
  <si>
    <t>VAT đầu vào/HĐ 4365</t>
  </si>
  <si>
    <t>HĐ 4545</t>
  </si>
  <si>
    <t>VAT đầu vào/HĐ 4545</t>
  </si>
  <si>
    <t>HĐ 486</t>
  </si>
  <si>
    <t>VAT đầu vào/HĐ 486</t>
  </si>
  <si>
    <t>HĐ 498</t>
  </si>
  <si>
    <t>VAT đầu vào/HĐ 498</t>
  </si>
  <si>
    <t>HĐ 1145</t>
  </si>
  <si>
    <t>VAT đầu vào/HĐ 1145</t>
  </si>
  <si>
    <t>HĐ 347</t>
  </si>
  <si>
    <t>VAT đầu vào/HĐ 347</t>
  </si>
  <si>
    <t>HĐ 407</t>
  </si>
  <si>
    <t>HĐ 783</t>
  </si>
  <si>
    <t>HĐ 41080</t>
  </si>
  <si>
    <t>HĐ 25527</t>
  </si>
  <si>
    <t>VAT đầu vào/HĐ 783</t>
  </si>
  <si>
    <t>VAT đầu vào/HĐ 25527</t>
  </si>
  <si>
    <t>HĐ 329</t>
  </si>
  <si>
    <t>HĐ 921</t>
  </si>
  <si>
    <t>VAT đầu vào/HĐ 921</t>
  </si>
  <si>
    <t>HĐ 787</t>
  </si>
  <si>
    <t>VAT đầu vào/HĐ 787</t>
  </si>
  <si>
    <t>HĐ 3130</t>
  </si>
  <si>
    <t>VAT đầu vào/HĐ 3130</t>
  </si>
  <si>
    <t>HĐ 3594</t>
  </si>
  <si>
    <t>VAT đầu vào/HĐ 3594</t>
  </si>
  <si>
    <t>HĐ 808</t>
  </si>
  <si>
    <t>HĐ 84195</t>
  </si>
  <si>
    <t>HĐ 2507</t>
  </si>
  <si>
    <t>VAT đầu vào/HĐ 2507</t>
  </si>
  <si>
    <t>VAT đầu vào/HĐ 227</t>
  </si>
  <si>
    <t>HĐ 2583</t>
  </si>
  <si>
    <t>VAT đầu vào/HĐ 2583</t>
  </si>
  <si>
    <t>HĐ 13232</t>
  </si>
  <si>
    <t>VAT đầu vào/HĐ 13232</t>
  </si>
  <si>
    <t>HĐ 14173</t>
  </si>
  <si>
    <t>VAT đầu vào/HĐ 14173</t>
  </si>
  <si>
    <t>HĐ 13342</t>
  </si>
  <si>
    <t>VAT đầu vào/HĐ 13342</t>
  </si>
  <si>
    <t>HĐ 13728</t>
  </si>
  <si>
    <t>VAT đầu vào/HĐ 13728</t>
  </si>
  <si>
    <t>HĐ 14211</t>
  </si>
  <si>
    <t>VAT đầu vào/HĐ 14211</t>
  </si>
  <si>
    <t>VAT đầu vào/HĐ 14226</t>
  </si>
  <si>
    <t>HĐ 17591</t>
  </si>
  <si>
    <t>VAT đầu vào/HĐ 17591</t>
  </si>
  <si>
    <t>HĐ 18555</t>
  </si>
  <si>
    <t>VAT đầu vào/HĐ 18555</t>
  </si>
  <si>
    <t>HĐ 1352</t>
  </si>
  <si>
    <t>VAT đầu vào/HĐ 1352</t>
  </si>
  <si>
    <t>HĐ 1135</t>
  </si>
  <si>
    <t>VAT đầu vào/HĐ 1135</t>
  </si>
  <si>
    <t>HĐ 1498</t>
  </si>
  <si>
    <t>VAT đầu vào/HĐ 1498</t>
  </si>
  <si>
    <t>HĐ 1931</t>
  </si>
  <si>
    <t>VAT đầu vào/HĐ 1931</t>
  </si>
  <si>
    <t>HĐ 1748</t>
  </si>
  <si>
    <t>VAT đầu vào/HĐ 1748</t>
  </si>
  <si>
    <t>HĐ 5426</t>
  </si>
  <si>
    <t>VAT đầu vào/HĐ 5426</t>
  </si>
  <si>
    <t>HĐ 5574</t>
  </si>
  <si>
    <t>VAT đầu vào/HĐ 5574</t>
  </si>
  <si>
    <t>HĐ 179</t>
  </si>
  <si>
    <t>VAT đầu vào/HĐ 179</t>
  </si>
  <si>
    <t>HĐ 1586</t>
  </si>
  <si>
    <t>HĐ 1579</t>
  </si>
  <si>
    <t>VAT đầu vào/HĐ 1579</t>
  </si>
  <si>
    <t>HĐ 2526</t>
  </si>
  <si>
    <t>VAT đầu vào/HĐ 2526</t>
  </si>
  <si>
    <t>HĐ 3929</t>
  </si>
  <si>
    <t>VAT đầu vào/HĐ 3929</t>
  </si>
  <si>
    <t>HĐ 4023</t>
  </si>
  <si>
    <t>VAT đầu vào/HĐ 4023</t>
  </si>
  <si>
    <t>HĐ 3974</t>
  </si>
  <si>
    <t>VAT đầu vào/HĐ 3974</t>
  </si>
  <si>
    <t>HĐ 321</t>
  </si>
  <si>
    <t>VAT đầu vào/HĐ 321</t>
  </si>
  <si>
    <t>HĐ 4477</t>
  </si>
  <si>
    <t>VAT đầu vào/HĐ 4477</t>
  </si>
  <si>
    <t>HĐ 4499</t>
  </si>
  <si>
    <t>VAT đầu vào/HĐ 4499</t>
  </si>
  <si>
    <t>HĐ 173</t>
  </si>
  <si>
    <t>VAT đầu vào/HĐ 173</t>
  </si>
  <si>
    <t>HĐ 2510</t>
  </si>
  <si>
    <t>VAT đầu vào/HĐ 2510</t>
  </si>
  <si>
    <t>HĐ 2335</t>
  </si>
  <si>
    <t>VAT đầu vào/HĐ 2335</t>
  </si>
  <si>
    <t>HĐ 324</t>
  </si>
  <si>
    <t>VAT đầu vào/HĐ 324</t>
  </si>
  <si>
    <t>HĐ 282</t>
  </si>
  <si>
    <t>VAT đầu vào/HĐ 282</t>
  </si>
  <si>
    <t>HĐ 949</t>
  </si>
  <si>
    <t>Nhập hàng/HĐ 949</t>
  </si>
  <si>
    <t>VAT đầu vào/HĐ 949</t>
  </si>
  <si>
    <t>HĐ 175787</t>
  </si>
  <si>
    <t>HĐ 198152</t>
  </si>
  <si>
    <t>VAT đầu vào/HĐ 198152</t>
  </si>
  <si>
    <t>HĐ 171734</t>
  </si>
  <si>
    <t>Phí lao vụ</t>
  </si>
  <si>
    <t>VAT đầu vào/HĐ 171734</t>
  </si>
  <si>
    <t>BL 89020</t>
  </si>
  <si>
    <t>BL 48096</t>
  </si>
  <si>
    <t>HĐ 157814</t>
  </si>
  <si>
    <t>VAT đầu vào/HĐ 157814</t>
  </si>
  <si>
    <t>HĐ 477560</t>
  </si>
  <si>
    <t>VAT đầu vào/HĐ 477560</t>
  </si>
  <si>
    <t>HĐ 477561</t>
  </si>
  <si>
    <t>VAT đầu vào/HĐ 477561</t>
  </si>
  <si>
    <t>HĐ 477562</t>
  </si>
  <si>
    <t>HĐ 52781</t>
  </si>
  <si>
    <t>VAT đầu vào/HĐ 52781</t>
  </si>
  <si>
    <t>HĐ 52782</t>
  </si>
  <si>
    <t>VAT đầu vào/HĐ 52782</t>
  </si>
  <si>
    <t>HĐ 52783</t>
  </si>
  <si>
    <t>VAT đầu vào/HĐ 52783</t>
  </si>
  <si>
    <t>HĐ 52784</t>
  </si>
  <si>
    <t>VAT đầu vào/HĐ 52784</t>
  </si>
  <si>
    <t>HĐ 989</t>
  </si>
  <si>
    <t>VAT đầu vào/HĐ 989</t>
  </si>
  <si>
    <t>VAT đầu vào/HĐ 91306</t>
  </si>
  <si>
    <t>HĐ 91306</t>
  </si>
  <si>
    <t>HĐ 3358388</t>
  </si>
  <si>
    <t>VAT đầu vào/HĐ 3358388</t>
  </si>
  <si>
    <t>HĐ 3432742</t>
  </si>
  <si>
    <t>VAT đầu vào/HĐ 3432742</t>
  </si>
  <si>
    <t>HĐ 53539</t>
  </si>
  <si>
    <t>VAT đầu vào/HĐ 53539</t>
  </si>
  <si>
    <t>HĐ 53540</t>
  </si>
  <si>
    <t>VAT đầu vào/HĐ 53540</t>
  </si>
  <si>
    <t>HĐ 53541</t>
  </si>
  <si>
    <t>VAT đầu vào/HĐ 53541</t>
  </si>
  <si>
    <t>HĐ 53542</t>
  </si>
  <si>
    <t>HĐ 1376406</t>
  </si>
  <si>
    <t>VAT đầu vào/HĐ 1376406</t>
  </si>
  <si>
    <t>HĐ 1376407</t>
  </si>
  <si>
    <t>VAT đầu vào/HĐ 1376407</t>
  </si>
  <si>
    <t>HĐ 1376408</t>
  </si>
  <si>
    <t>VAT đầu vào/HĐ 1376408</t>
  </si>
  <si>
    <t>HĐ 49843</t>
  </si>
  <si>
    <t>VAT đầu vào/HĐ 49843</t>
  </si>
  <si>
    <t>HĐ 49844</t>
  </si>
  <si>
    <t>VAT đầu vào/HĐ 49844</t>
  </si>
  <si>
    <t>HĐ 49845</t>
  </si>
  <si>
    <t>VAT đầu vào/HĐ 49845</t>
  </si>
  <si>
    <t>HĐ 1381072</t>
  </si>
  <si>
    <t>HĐ 1381073</t>
  </si>
  <si>
    <t>VAT đầu vào/HĐ 1381072</t>
  </si>
  <si>
    <t>HĐ 1381074</t>
  </si>
  <si>
    <t>VAT đầu vào/HĐ 1381074</t>
  </si>
  <si>
    <t>HĐ 55110</t>
  </si>
  <si>
    <t>VAT đầu vào/HĐ 55110</t>
  </si>
  <si>
    <t>HĐ 55111</t>
  </si>
  <si>
    <t>VAT đầu vào/HĐ 55111</t>
  </si>
  <si>
    <t>HĐ 55112</t>
  </si>
  <si>
    <t>VAT đầu vào/HĐ 55112</t>
  </si>
  <si>
    <t>HĐ 55113</t>
  </si>
  <si>
    <t>VAT đầu vào/HĐ 55113</t>
  </si>
  <si>
    <t>BL 2506684</t>
  </si>
  <si>
    <t>HĐ 38385</t>
  </si>
  <si>
    <t>VAT đầu vào/HĐ 38385</t>
  </si>
  <si>
    <t>HĐ 149571</t>
  </si>
  <si>
    <t>VAT đầu vào/HĐ 149571</t>
  </si>
  <si>
    <t>PT 464</t>
  </si>
  <si>
    <t>HĐ 1378827</t>
  </si>
  <si>
    <t>VAT đầu vào/HĐ 1378827</t>
  </si>
  <si>
    <t>HĐ 1378828</t>
  </si>
  <si>
    <t>HĐ 1378829</t>
  </si>
  <si>
    <t>HĐ 54458</t>
  </si>
  <si>
    <t>VAT đầu vào/HĐ 54458</t>
  </si>
  <si>
    <t>HĐ 54459</t>
  </si>
  <si>
    <t>HĐ 54460</t>
  </si>
  <si>
    <t>VAT đầu vào/HĐ 54460</t>
  </si>
  <si>
    <t>HĐ 54461</t>
  </si>
  <si>
    <t>VAT đầu vào/HĐ 54461</t>
  </si>
  <si>
    <t>HĐ 288437</t>
  </si>
  <si>
    <t>VAT đầu vào/HĐ 288437</t>
  </si>
  <si>
    <t>HĐ 4441</t>
  </si>
  <si>
    <t>BL 43377</t>
  </si>
  <si>
    <t>BL 794867</t>
  </si>
  <si>
    <t>BL 12507</t>
  </si>
  <si>
    <t>BL 33199</t>
  </si>
  <si>
    <t>HĐ 6572</t>
  </si>
  <si>
    <t>HĐ 2379</t>
  </si>
  <si>
    <t>VAT đầu vào/HĐ 2379</t>
  </si>
  <si>
    <t>HĐ 16265</t>
  </si>
  <si>
    <t>VAT đầu vào/HĐ 16265</t>
  </si>
  <si>
    <t>HĐ 2566</t>
  </si>
  <si>
    <t>Chi phí xăng/HĐ 2566</t>
  </si>
  <si>
    <t>VAT đầu vào/HĐ 2566</t>
  </si>
  <si>
    <t>HĐ 43167</t>
  </si>
  <si>
    <t>Chi phí tiếp khách/HĐ 908</t>
  </si>
  <si>
    <t>VAT đầu vào/HĐ 908</t>
  </si>
  <si>
    <t>HĐ 18910</t>
  </si>
  <si>
    <t>Chi phí công tác/HĐ 18910</t>
  </si>
  <si>
    <t>HĐ 1323</t>
  </si>
  <si>
    <t>Chi phí công tác/HĐ 1323</t>
  </si>
  <si>
    <t>VAT đầu vào/HĐ 1323</t>
  </si>
  <si>
    <t>HĐ 7741</t>
  </si>
  <si>
    <t>HĐ 866</t>
  </si>
  <si>
    <t>VAT đầu vào/HĐ 866</t>
  </si>
  <si>
    <t>HĐ 75422</t>
  </si>
  <si>
    <t>VAT đầu vào/HĐ 75422</t>
  </si>
  <si>
    <t>HĐ 10486</t>
  </si>
  <si>
    <t>VAT đầu vào/HĐ 10486</t>
  </si>
  <si>
    <t>HĐ 2827</t>
  </si>
  <si>
    <t>HĐ 1166</t>
  </si>
  <si>
    <t>VAT đầu vào/HĐ 1166</t>
  </si>
  <si>
    <t>HĐ 540</t>
  </si>
  <si>
    <t>VAT đầu vào/HĐ 540</t>
  </si>
  <si>
    <t>HĐ 541</t>
  </si>
  <si>
    <t>VAT đầu vào/HĐ 541</t>
  </si>
  <si>
    <t>HĐ 1286</t>
  </si>
  <si>
    <t>VAT đầu vào/HĐ 1286</t>
  </si>
  <si>
    <t>HĐ 766</t>
  </si>
  <si>
    <t>VAT đầu vào/HĐ 766</t>
  </si>
  <si>
    <t>HĐ 3120</t>
  </si>
  <si>
    <t>VAT đầu vào/HĐ 3120</t>
  </si>
  <si>
    <t>HĐ 3017</t>
  </si>
  <si>
    <t>VAT đầu vào/HĐ 3017</t>
  </si>
  <si>
    <t>HĐ 2708</t>
  </si>
  <si>
    <t>HĐ 4465</t>
  </si>
  <si>
    <t>VAT đầu vào/HĐ 2708</t>
  </si>
  <si>
    <t>HĐ 4463</t>
  </si>
  <si>
    <t>VAT đầu vào/HĐ 4463</t>
  </si>
  <si>
    <t>HĐ 4127</t>
  </si>
  <si>
    <t>VAT đầu vào/HĐ 4127</t>
  </si>
  <si>
    <t>HĐ 2095</t>
  </si>
  <si>
    <t>VAT đầu vào/HĐ 2095</t>
  </si>
  <si>
    <t>HĐ 2432</t>
  </si>
  <si>
    <t>VAT đầu vào/HĐ 2432</t>
  </si>
  <si>
    <t>HĐ 2243</t>
  </si>
  <si>
    <t>VAT đầu vào/HĐ 2243</t>
  </si>
  <si>
    <t>HĐ 3123</t>
  </si>
  <si>
    <t>VAT đầu vào/HĐ 3123</t>
  </si>
  <si>
    <t>HĐ 213</t>
  </si>
  <si>
    <t>VAT đầu vào/HĐ 213</t>
  </si>
  <si>
    <t>HĐ 227</t>
  </si>
  <si>
    <t>HĐ 64</t>
  </si>
  <si>
    <t>VAT đầu vào/HĐ 64</t>
  </si>
  <si>
    <t>HĐ 3852</t>
  </si>
  <si>
    <t>VAT đầu vào/HĐ 3852</t>
  </si>
  <si>
    <t>HĐ 3884</t>
  </si>
  <si>
    <t>HĐ 3328</t>
  </si>
  <si>
    <t>VAT đầu vào/HĐ 3884</t>
  </si>
  <si>
    <t>VAT đầu vào/HĐ 3328</t>
  </si>
  <si>
    <t>HĐ 3368</t>
  </si>
  <si>
    <t>VAT đầu vào/HĐ 3368</t>
  </si>
  <si>
    <t>HĐ 3327</t>
  </si>
  <si>
    <t>HĐ 7826</t>
  </si>
  <si>
    <t>VAT đầu vào/HĐ 7826</t>
  </si>
  <si>
    <t>VAT đầu vào/HĐ 3327</t>
  </si>
  <si>
    <t>HĐ 7027</t>
  </si>
  <si>
    <t>VAT đầu vào/HĐ 7027</t>
  </si>
  <si>
    <t>HĐ 7094</t>
  </si>
  <si>
    <t>VAT đầu vào/HĐ 7094</t>
  </si>
  <si>
    <t>HĐ 930</t>
  </si>
  <si>
    <t>VAT đầu vào/HĐ 930</t>
  </si>
  <si>
    <t>HĐ 1315</t>
  </si>
  <si>
    <t>VAT đầu vào/HĐ 1315</t>
  </si>
  <si>
    <t>HĐ 532</t>
  </si>
  <si>
    <t>VAT đầu vào/HĐ 532</t>
  </si>
  <si>
    <t>HĐ 613</t>
  </si>
  <si>
    <t>VAT đầu vào/HĐ 613</t>
  </si>
  <si>
    <t>HĐ 1974</t>
  </si>
  <si>
    <t>VAT đầu vào/HĐ 1974</t>
  </si>
  <si>
    <t>HĐ 793</t>
  </si>
  <si>
    <t>VAT đầu vào/HĐ 793</t>
  </si>
  <si>
    <t>HĐ 271</t>
  </si>
  <si>
    <t>VAT đầu vào/HĐ 271</t>
  </si>
  <si>
    <t>HĐ 297</t>
  </si>
  <si>
    <t>VAT đầu vào/HĐ 297</t>
  </si>
  <si>
    <t>HĐ 2412</t>
  </si>
  <si>
    <t>VAT đầu vào/HĐ 2412</t>
  </si>
  <si>
    <t>HĐ 1630</t>
  </si>
  <si>
    <t>VAT đầu vào/HĐ 1630</t>
  </si>
  <si>
    <t>HĐ 1631</t>
  </si>
  <si>
    <t>VAT đầu vào/HĐ 1631</t>
  </si>
  <si>
    <t>HĐ 1632</t>
  </si>
  <si>
    <t>VAT đầu vào/HĐ 1632</t>
  </si>
  <si>
    <t>HĐ 1973</t>
  </si>
  <si>
    <t>VAT đầu vào/HĐ 1973</t>
  </si>
  <si>
    <t>HĐ 18776</t>
  </si>
  <si>
    <t>VAT đầu vào/HĐ 18776</t>
  </si>
  <si>
    <t>HĐ 17387</t>
  </si>
  <si>
    <t>HĐ 17386</t>
  </si>
  <si>
    <t>VAT đầu vào/HĐ 17386</t>
  </si>
  <si>
    <t>HĐ 17828</t>
  </si>
  <si>
    <t>VAT đầu vào/HĐ 17828</t>
  </si>
  <si>
    <t>HĐ 18144</t>
  </si>
  <si>
    <t>VAT đầu vào/HĐ 18144</t>
  </si>
  <si>
    <t>HĐ 17191</t>
  </si>
  <si>
    <t>VAT đầu vào/HĐ 17191</t>
  </si>
  <si>
    <t>HĐ 17190</t>
  </si>
  <si>
    <t>HĐ 2570</t>
  </si>
  <si>
    <t>VAT đầu vào/HĐ 2570</t>
  </si>
  <si>
    <t>HĐ 2577</t>
  </si>
  <si>
    <t>VAT đầu vào/HĐ 2577</t>
  </si>
  <si>
    <t>HĐ 1279</t>
  </si>
  <si>
    <t>VAT đầu vào/HĐ 1279</t>
  </si>
  <si>
    <t>HĐ 1730</t>
  </si>
  <si>
    <t>VAT đầu vào/HĐ 1730</t>
  </si>
  <si>
    <t>HĐ 37779</t>
  </si>
  <si>
    <t>Nhập hàng/HĐ 37779</t>
  </si>
  <si>
    <t>VAT đầu vào/HĐ 4465</t>
  </si>
  <si>
    <t>HĐ 363</t>
  </si>
  <si>
    <t>VAT đầu vào/HĐ 363</t>
  </si>
  <si>
    <t>HĐ 22</t>
  </si>
  <si>
    <t>VAT đầu vào/HĐ 22</t>
  </si>
  <si>
    <t>HĐ 873</t>
  </si>
  <si>
    <t>VAT đầu vào/HĐ 873</t>
  </si>
  <si>
    <t>HĐ 998</t>
  </si>
  <si>
    <t>VAT đầu vào/HĐ 998</t>
  </si>
  <si>
    <t>HĐ 1162</t>
  </si>
  <si>
    <t>VAT đầu vào/HĐ 1162</t>
  </si>
  <si>
    <t>HĐ 925</t>
  </si>
  <si>
    <t>VAT đầu vào/HĐ 925</t>
  </si>
  <si>
    <t>HĐ 1503</t>
  </si>
  <si>
    <t>VAT đầu vào/HĐ 1503</t>
  </si>
  <si>
    <t>HĐ 2913</t>
  </si>
  <si>
    <t>VAT đầu vào/HĐ 2913</t>
  </si>
  <si>
    <t>HĐ 2865</t>
  </si>
  <si>
    <t>VAT đầu vào/HĐ 2865</t>
  </si>
  <si>
    <t>HĐ 2921</t>
  </si>
  <si>
    <t>VAT đầu vào/HĐ 2921</t>
  </si>
  <si>
    <t>HĐ 1101</t>
  </si>
  <si>
    <t>VAT đầu vào/HĐ 1101</t>
  </si>
  <si>
    <t>HĐ 19609</t>
  </si>
  <si>
    <t>VAT đầu vào/HĐ 19609</t>
  </si>
  <si>
    <t>HĐ 1253</t>
  </si>
  <si>
    <t>VAT đầu vào/HĐ 1253</t>
  </si>
  <si>
    <t>HĐ 2984</t>
  </si>
  <si>
    <t>VAT đầu vào/HĐ 2984</t>
  </si>
  <si>
    <t>HĐ 1099</t>
  </si>
  <si>
    <t>VAT đầu vào/HĐ 1099</t>
  </si>
  <si>
    <t>HĐ 1059</t>
  </si>
  <si>
    <t>BL 20744</t>
  </si>
  <si>
    <t>HĐ 443</t>
  </si>
  <si>
    <t>VAT đầu ra/HĐ 443</t>
  </si>
  <si>
    <t>HĐ 444</t>
  </si>
  <si>
    <t>Doanh thu bán hàng/HĐ 444</t>
  </si>
  <si>
    <t>VAT đầu ra/HĐ 444</t>
  </si>
  <si>
    <t>HĐ 445</t>
  </si>
  <si>
    <t>Doanh thu bán hàng/HĐ 445</t>
  </si>
  <si>
    <t>VAT đầu ra/HĐ 445</t>
  </si>
  <si>
    <t>HĐ 446</t>
  </si>
  <si>
    <t>HĐ 447</t>
  </si>
  <si>
    <t>Doanh thu bán hàng/HĐ 447</t>
  </si>
  <si>
    <t>Doanh thu bán hàng/HĐ 446</t>
  </si>
  <si>
    <t>VAT đầu ra/HĐ 446</t>
  </si>
  <si>
    <t>VAT đầu ra/HĐ 447</t>
  </si>
  <si>
    <t>HĐ 448</t>
  </si>
  <si>
    <t>Doanh thu bán hàng/HĐ 448</t>
  </si>
  <si>
    <t>HĐ 449</t>
  </si>
  <si>
    <t>Doanh thu bán hàng/HĐ 449</t>
  </si>
  <si>
    <t>HĐ 450</t>
  </si>
  <si>
    <t>Doanh thu bán hàng/HĐ 450</t>
  </si>
  <si>
    <t>VAT đầu ra/HĐ 448</t>
  </si>
  <si>
    <t>VAT đầu ra/HĐ 450</t>
  </si>
  <si>
    <t>HĐ 451</t>
  </si>
  <si>
    <t>Doanh thu bán hàng/HĐ 451</t>
  </si>
  <si>
    <t>VAT đầu ra/HĐ 451</t>
  </si>
  <si>
    <t>HĐ 452</t>
  </si>
  <si>
    <t>Doanh thu bán hàng/HĐ 452</t>
  </si>
  <si>
    <t>VAT đầu ra/HĐ 452</t>
  </si>
  <si>
    <t>HĐ 453</t>
  </si>
  <si>
    <t>Doanh thu bán hàng/HĐ 453</t>
  </si>
  <si>
    <t>HĐ 454</t>
  </si>
  <si>
    <t>Doanh thu bán hàng/HĐ 454</t>
  </si>
  <si>
    <t>HĐ 455</t>
  </si>
  <si>
    <t>Doanh thu bán hàng/HĐ 455</t>
  </si>
  <si>
    <t>HĐ 456</t>
  </si>
  <si>
    <t>Doanh thu bán hàng/HĐ 456</t>
  </si>
  <si>
    <t>VAT đầu ra/HĐ 453</t>
  </si>
  <si>
    <t>VAT đầu ra/HĐ 454</t>
  </si>
  <si>
    <t>VAT đầu ra/HĐ 455</t>
  </si>
  <si>
    <t>VAT đầu ra/HĐ 456</t>
  </si>
  <si>
    <t>HĐ 482</t>
  </si>
  <si>
    <t>Doanh thu bán hàng/HĐ 482</t>
  </si>
  <si>
    <t>VAT đầu ra/HĐ 482</t>
  </si>
  <si>
    <t>HĐ 483</t>
  </si>
  <si>
    <t>Doanh thu bán hàng/HĐ 483</t>
  </si>
  <si>
    <t>VAT đầu ra/HĐ 483</t>
  </si>
  <si>
    <t>HĐ 484</t>
  </si>
  <si>
    <t>Doanh thu bán hàng/HĐ 484</t>
  </si>
  <si>
    <t>VAT đầu ra/HĐ 484</t>
  </si>
  <si>
    <t>Doanh thu bán hàng/HĐ 486</t>
  </si>
  <si>
    <t>VAT đầu ra/HĐ 486</t>
  </si>
  <si>
    <t>HĐ 487</t>
  </si>
  <si>
    <t>Doanh thu bán hàng/HĐ 487</t>
  </si>
  <si>
    <t>VAT đầu ra/HĐ 487</t>
  </si>
  <si>
    <t>HĐ 488</t>
  </si>
  <si>
    <t>Doanh thu bán hàng/HĐ 488</t>
  </si>
  <si>
    <t>VAT đầu ra/HĐ 488</t>
  </si>
  <si>
    <t>HĐ 489</t>
  </si>
  <si>
    <t>Doanh thu bán hàng/HĐ 489</t>
  </si>
  <si>
    <t>VAT đầu ra/HĐ 489</t>
  </si>
  <si>
    <t>Doanh thu bán hàng/HĐ 490</t>
  </si>
  <si>
    <t>VAT đầu ra/HĐ 490</t>
  </si>
  <si>
    <t>HĐ 490</t>
  </si>
  <si>
    <t>HĐ 491</t>
  </si>
  <si>
    <t>Doanh thu bán hàng/HĐ 491</t>
  </si>
  <si>
    <t>VAT đầu ra/HĐ 491</t>
  </si>
  <si>
    <t>HĐ 492</t>
  </si>
  <si>
    <t>Doanh thu bán hàng/HĐ 492</t>
  </si>
  <si>
    <t>VAT đầu ra/HĐ 492</t>
  </si>
  <si>
    <t>HĐ 493</t>
  </si>
  <si>
    <t>Doanh thu bán hàng/HĐ 493</t>
  </si>
  <si>
    <t>VAT đầu ra/HĐ 493</t>
  </si>
  <si>
    <t>HĐ 494</t>
  </si>
  <si>
    <t>Doanh thu bán hàng/HĐ 494</t>
  </si>
  <si>
    <t>VAT đầu ra/HĐ 494</t>
  </si>
  <si>
    <t>HĐ 495</t>
  </si>
  <si>
    <t>Doanh thu bán hàng/HĐ 495</t>
  </si>
  <si>
    <t>VAT đầu ra/HĐ 495</t>
  </si>
  <si>
    <t>HĐ 497</t>
  </si>
  <si>
    <t>Doanh thu bán hàng/HĐ 497</t>
  </si>
  <si>
    <t>VAT đầu ra/HĐ 497</t>
  </si>
  <si>
    <t>Doanh thu bán hàng/HĐ 498</t>
  </si>
  <si>
    <t>VAT đầu ra/HĐ 498</t>
  </si>
  <si>
    <t>HĐ 499</t>
  </si>
  <si>
    <t>Doanh thu bán hàng/HĐ 499</t>
  </si>
  <si>
    <t>VAT đầu ra/HĐ 499</t>
  </si>
  <si>
    <t>HĐ 500</t>
  </si>
  <si>
    <t>Doanh thu bán hàng/HĐ 500</t>
  </si>
  <si>
    <t>VAT đầu ra/HĐ 500</t>
  </si>
  <si>
    <t>Doanh thu bán hàng/HĐ 106</t>
  </si>
  <si>
    <t>Doanh thu bán hàng/HĐ 107</t>
  </si>
  <si>
    <t>Doanh thu bán hàng/HĐ 108</t>
  </si>
  <si>
    <t>Doanh thu bán hàng/HĐ 109</t>
  </si>
  <si>
    <t>VAT đầu ra/HĐ 110</t>
  </si>
  <si>
    <t>VAT đầu ra/HĐ 106</t>
  </si>
  <si>
    <t>VAT đầu ra/HĐ 107</t>
  </si>
  <si>
    <t>VAT đầu ra/HĐ 108</t>
  </si>
  <si>
    <t>VAT đầu ra/HĐ 109</t>
  </si>
  <si>
    <t>Doanh thu bán hàng/HĐ 110</t>
  </si>
  <si>
    <t>Doanh thu bán hàng/HĐ 111</t>
  </si>
  <si>
    <t>VAT đầu ra/HĐ 111</t>
  </si>
  <si>
    <t>Doanh thu bán hàng/HĐ 112</t>
  </si>
  <si>
    <t>VAT đầu ra/HĐ 114</t>
  </si>
  <si>
    <t>Doanh thu bán hàng/HĐ 114</t>
  </si>
  <si>
    <t>Doanh thu bán hàng/HĐ 115</t>
  </si>
  <si>
    <t>VAT đầu ra/HĐ 115</t>
  </si>
  <si>
    <t>Doanh thu bán hàng/HĐ 116</t>
  </si>
  <si>
    <t>VAT đầu ra/HĐ 116</t>
  </si>
  <si>
    <t>Doanh thu bán hàng/HĐ 117</t>
  </si>
  <si>
    <t>Doanh thu bán hàng/HĐ 118</t>
  </si>
  <si>
    <t>VAT đầu ra/HĐ 117</t>
  </si>
  <si>
    <t>VAT đầu ra/HĐ 118</t>
  </si>
  <si>
    <t>Doanh thu bán hàng/HĐ 119</t>
  </si>
  <si>
    <t>VAT đầu ra/HĐ 119</t>
  </si>
  <si>
    <t>Doanh thu bán hàng/HĐ 120</t>
  </si>
  <si>
    <t>VAT đầu ra/HĐ 120</t>
  </si>
  <si>
    <t>Doanh thu bán hàng/HĐ 121</t>
  </si>
  <si>
    <t>VAT đầu ra/HĐ 121</t>
  </si>
  <si>
    <t>Doanh thu bán hàng/HĐ 122</t>
  </si>
  <si>
    <t>VAT đầu ra/HĐ 122</t>
  </si>
  <si>
    <t>Doanh thu bán hàng/HĐ 123</t>
  </si>
  <si>
    <t>VAT đầu ra/HĐ 123</t>
  </si>
  <si>
    <t>Doanh thu bán hàng/HĐ 124</t>
  </si>
  <si>
    <t>VAT đầu ra/HĐ 124</t>
  </si>
  <si>
    <t>Doanh thu bán hàng/HĐ 125</t>
  </si>
  <si>
    <t>VAT đầu ra/HĐ 125</t>
  </si>
  <si>
    <t>Doanh thu bán hàng/HĐ 126</t>
  </si>
  <si>
    <t>VAT đầu ra/HĐ 126</t>
  </si>
  <si>
    <t>HĐ 142</t>
  </si>
  <si>
    <t>Doanh thu bán hàng/HĐ 165</t>
  </si>
  <si>
    <t>VAT đầu ra/HĐ 165</t>
  </si>
  <si>
    <t>Doanh thu bán hàng/HĐ 166</t>
  </si>
  <si>
    <t>VAT đầu ra/HĐ 166</t>
  </si>
  <si>
    <t>Doanh thu bán hàng/HĐ 167</t>
  </si>
  <si>
    <t>VAT đầu ra/HĐ 167</t>
  </si>
  <si>
    <t>Doanh thu bán hàng/HĐ 168</t>
  </si>
  <si>
    <t>VAT đầu ra/HĐ 168</t>
  </si>
  <si>
    <t>Doanh thu bán hàng/HĐ 169</t>
  </si>
  <si>
    <t>VAT đầu ra/HĐ 169</t>
  </si>
  <si>
    <t>Doanh thu bán hàng/HĐ 171</t>
  </si>
  <si>
    <t>VAT đầu ra/HĐ 171</t>
  </si>
  <si>
    <t>Doanh thu bán hàng/HĐ 172</t>
  </si>
  <si>
    <t>VAT đầu ra/HĐ 172</t>
  </si>
  <si>
    <t>Doanh thu bán hàng/HĐ 173</t>
  </si>
  <si>
    <t>VAT đầu ra/HĐ 173</t>
  </si>
  <si>
    <t>Doanh thu bán hàng/HĐ 175</t>
  </si>
  <si>
    <t>Doanh thu bán hàng/HĐ 174</t>
  </si>
  <si>
    <t>VAT đầu ra/HĐ 174</t>
  </si>
  <si>
    <t>VAT đầu ra/HĐ 175</t>
  </si>
  <si>
    <t>Doanh thu bán hàng/HĐ 176</t>
  </si>
  <si>
    <t>VAT đầu ra/HĐ 176</t>
  </si>
  <si>
    <t>Doanh thu bán hàng/HĐ 178</t>
  </si>
  <si>
    <t>VAT đầu ra/HĐ 178</t>
  </si>
  <si>
    <t>Doanh thu bán hàng/HĐ 179</t>
  </si>
  <si>
    <t>VAT đầu ra/HĐ 179</t>
  </si>
  <si>
    <t>Doanh thu bán hàng/HĐ 181</t>
  </si>
  <si>
    <t>VAT đầu ra/HĐ 181</t>
  </si>
  <si>
    <t>VAT đầu ra/HĐ 183</t>
  </si>
  <si>
    <t>Doanh thu bán hàng/HĐ 183</t>
  </si>
  <si>
    <t>Doanh thu bán hàng/HĐ 185</t>
  </si>
  <si>
    <t>VAT đầu ra/HĐ 185</t>
  </si>
  <si>
    <t>Doanh thu bán hàng/HĐ 186</t>
  </si>
  <si>
    <t>VAT đầu ra/HĐ 186</t>
  </si>
  <si>
    <t>HĐ 187</t>
  </si>
  <si>
    <t>Doanh thu bán hàng/HĐ 187</t>
  </si>
  <si>
    <t>VAT đầu ra/HĐ 187</t>
  </si>
  <si>
    <t>Doanh thu bán hàng/HĐ 188</t>
  </si>
  <si>
    <t>Doanh thu bán hàng/HĐ 189</t>
  </si>
  <si>
    <t>VAT đầu ra/HĐ 189</t>
  </si>
  <si>
    <t>Doanh thu bán hàng/HĐ 192</t>
  </si>
  <si>
    <t>VAT đầu ra/HĐ 192</t>
  </si>
  <si>
    <t>Doanh thu bán hàng/HĐ 193</t>
  </si>
  <si>
    <t>VAT đầu ra/HĐ 193</t>
  </si>
  <si>
    <t>Doanh thu bán hàng/HĐ 194</t>
  </si>
  <si>
    <t>VAT đầu ra/HĐ 194</t>
  </si>
  <si>
    <t>Doanh thu bán hàng/HĐ 195</t>
  </si>
  <si>
    <t>VAT đầu ra/HĐ 195</t>
  </si>
  <si>
    <t>Doanh thu bán hàng/HĐ 196</t>
  </si>
  <si>
    <t>VAT đầu ra/HĐ 196</t>
  </si>
  <si>
    <t>Doanh thu bán hàng/HĐ 197</t>
  </si>
  <si>
    <t>VAT đầu ra/HĐ 197</t>
  </si>
  <si>
    <t>Doanh thu bán hàng/HĐ 199</t>
  </si>
  <si>
    <t>VAT đầu ra/HĐ 199</t>
  </si>
  <si>
    <t>Doanh thu bán hàng/HĐ 200</t>
  </si>
  <si>
    <t>Doanh thu bán hàng/HĐ 201</t>
  </si>
  <si>
    <t>VAT đầu ra/HĐ 201</t>
  </si>
  <si>
    <t>Doanh thu bán hàng/HĐ 202</t>
  </si>
  <si>
    <t>VAT đầu ra/HĐ 202</t>
  </si>
  <si>
    <t>Doanh thu bán hàng/HĐ 203</t>
  </si>
  <si>
    <t>VAT đầu ra/HĐ 203</t>
  </si>
  <si>
    <t>Doanh thu bán hàng/HĐ 204</t>
  </si>
  <si>
    <t>VAT đầu ra/HĐ 204</t>
  </si>
  <si>
    <t>Doanh thu bán hàng/HĐ 205</t>
  </si>
  <si>
    <t>VAT đầu ra/HĐ 205</t>
  </si>
  <si>
    <t>Doanh thu bán hàng/HĐ 206</t>
  </si>
  <si>
    <t>VAT đầu ra/HĐ 206</t>
  </si>
  <si>
    <t>Doanh thu bán hàng/HĐ 207</t>
  </si>
  <si>
    <t>VAT đầu ra/HĐ 207</t>
  </si>
  <si>
    <t>Doanh thu bán hàng/HĐ 208</t>
  </si>
  <si>
    <t>VAT đầu ra/HĐ 208</t>
  </si>
  <si>
    <t>Doanh thu bán hàng/HĐ 209</t>
  </si>
  <si>
    <t>VAT đầu ra/HĐ 209</t>
  </si>
  <si>
    <t>HĐ 244</t>
  </si>
  <si>
    <t>VAT đầu ra/HĐ 312</t>
  </si>
  <si>
    <t>Doanh thu bán hàng/HĐ 313</t>
  </si>
  <si>
    <t>VAT đầu ra/HĐ 313</t>
  </si>
  <si>
    <t>Doanh thu bán hàng/HĐ 314</t>
  </si>
  <si>
    <t>VAT đầu ra/HĐ 314</t>
  </si>
  <si>
    <t>Doanh thu bán hàng/HĐ 315</t>
  </si>
  <si>
    <t>Doanh thu bán hàng/HĐ 316</t>
  </si>
  <si>
    <t>VAT đầu ra/HĐ 316</t>
  </si>
  <si>
    <t>Doanh thu bán hàng/HĐ 317</t>
  </si>
  <si>
    <t>VAT đầu ra/HĐ 317</t>
  </si>
  <si>
    <t>Doanh thu bán hàng/HĐ 318</t>
  </si>
  <si>
    <t>Doanh thu bán hàng/HĐ 319</t>
  </si>
  <si>
    <t>VAT đầu ra/HĐ 319</t>
  </si>
  <si>
    <t>Doanh thu bán hàng/HĐ 320</t>
  </si>
  <si>
    <t>VAT đầu ra/HĐ 320</t>
  </si>
  <si>
    <t>Doanh thu bán hàng/HĐ 321</t>
  </si>
  <si>
    <t>Doanh thu bán hàng/HĐ 322</t>
  </si>
  <si>
    <t>VAT đầu ra/HĐ 322</t>
  </si>
  <si>
    <t>Doanh thu bán hàng/HĐ 323</t>
  </si>
  <si>
    <t>VAT đầu ra/HĐ 323</t>
  </si>
  <si>
    <t>Doanh thu bán hàng/HĐ 324</t>
  </si>
  <si>
    <t>VAT đầu ra/HĐ 324</t>
  </si>
  <si>
    <t>Doanh thu bán hàng/HĐ 325</t>
  </si>
  <si>
    <t>VAT đầu ra/HĐ 325</t>
  </si>
  <si>
    <t>Doanh thu bán hàng/HĐ 326</t>
  </si>
  <si>
    <t>VAT đầu ra/HĐ 326</t>
  </si>
  <si>
    <t>Doanh thu bán hàng/HĐ 327</t>
  </si>
  <si>
    <t>VAT đầu ra/HĐ 327</t>
  </si>
  <si>
    <t>Doanh thu bán hàng/HĐ 328</t>
  </si>
  <si>
    <t>VAT đầu ra/HĐ 328</t>
  </si>
  <si>
    <t>Doanh thu bán hàng/HĐ 329</t>
  </si>
  <si>
    <t>VAT đầu ra/HĐ 329</t>
  </si>
  <si>
    <t>Doanh thu bán hàng/HĐ 330</t>
  </si>
  <si>
    <t>VAT đầu ra/HĐ 330</t>
  </si>
  <si>
    <t>Doanh thu bán hàng/HĐ 331</t>
  </si>
  <si>
    <t>VAT đầu ra/HĐ 331</t>
  </si>
  <si>
    <t>Doanh thu bán hàng/HĐ 332</t>
  </si>
  <si>
    <t>VAT đầu ra/HĐ 332</t>
  </si>
  <si>
    <t>VAT đầu ra/HĐ 333</t>
  </si>
  <si>
    <t>Doanh thu bán hàng/HĐ 334</t>
  </si>
  <si>
    <t>VAT đầu ra/HĐ 334</t>
  </si>
  <si>
    <t>Doanh thu bán hàng/HĐ 335</t>
  </si>
  <si>
    <t>VAT đầu ra/HĐ 335</t>
  </si>
  <si>
    <t>Doanh thu bán hàng/HĐ 336</t>
  </si>
  <si>
    <t>VAT đầu ra/HĐ 336</t>
  </si>
  <si>
    <t>Doanh thu bán hàng/HĐ 337</t>
  </si>
  <si>
    <t>VAT đầu ra/HĐ 337</t>
  </si>
  <si>
    <t>Doanh thu bán hàng/HĐ 338</t>
  </si>
  <si>
    <t>VAT đầu ra/HĐ 338</t>
  </si>
  <si>
    <t>Doanh thu bán hàng/HĐ 341</t>
  </si>
  <si>
    <t>VAT đầu ra/HĐ 341</t>
  </si>
  <si>
    <t>Doanh thu bán hàng/HĐ 342</t>
  </si>
  <si>
    <t>VAT đầu ra/HĐ 342</t>
  </si>
  <si>
    <t>Doanh thu bán hàng/HĐ 343</t>
  </si>
  <si>
    <t>VAT đầu ra/HĐ 343</t>
  </si>
  <si>
    <t>Doanh thu bán hàng/HĐ 345</t>
  </si>
  <si>
    <t>VAT đầu ra/HĐ 345</t>
  </si>
  <si>
    <t>Doanh thu bán hàng/HĐ 346</t>
  </si>
  <si>
    <t>VAT đầu ra/HĐ 346</t>
  </si>
  <si>
    <t>Doanh thu bán hàng/HĐ 347</t>
  </si>
  <si>
    <t>Doanh thu bán hàng/HĐ 348</t>
  </si>
  <si>
    <t>VAT đầu ra/HĐ 348</t>
  </si>
  <si>
    <t>Doanh thu bán hàng/HĐ 350</t>
  </si>
  <si>
    <t>VAT đầu ra/HĐ 350</t>
  </si>
  <si>
    <t>Doanh thu bán hàng/HĐ 351</t>
  </si>
  <si>
    <t>VAT đầu ra/HĐ 351</t>
  </si>
  <si>
    <t>Doanh thu bán hàng/HĐ 352</t>
  </si>
  <si>
    <t>VAT đầu ra/HĐ 352</t>
  </si>
  <si>
    <t>Doanh thu bán hàng/HĐ 353</t>
  </si>
  <si>
    <t>VAT đầu ra/HĐ 353</t>
  </si>
  <si>
    <t>Doanh thu bán hàng/HĐ 354</t>
  </si>
  <si>
    <t>VAT đầu ra/HĐ 354</t>
  </si>
  <si>
    <t>Doanh thu bán hàng/HĐ 355</t>
  </si>
  <si>
    <t>VAT đầu ra/HĐ 355</t>
  </si>
  <si>
    <t>Doanh thu bán hàng/HĐ 356</t>
  </si>
  <si>
    <t>VAT đầu ra/HĐ 356</t>
  </si>
  <si>
    <t>Doanh thu bán hàng/HĐ 357</t>
  </si>
  <si>
    <t>VAT đầu ra/HĐ 357</t>
  </si>
  <si>
    <t>Doanh thu bán hàng/HĐ 358</t>
  </si>
  <si>
    <t>VAT đầu ra/HĐ 358</t>
  </si>
  <si>
    <t>Doanh thu bán hàng/HĐ 359</t>
  </si>
  <si>
    <t>Doanh thu bán hàng/HĐ 360</t>
  </si>
  <si>
    <t>VAT đầu ra/HĐ 360</t>
  </si>
  <si>
    <t>Doanh thu bán hàng/HĐ 361</t>
  </si>
  <si>
    <t>VAT đầu ra/HĐ 361</t>
  </si>
  <si>
    <t>Doanh thu bán hàng/HĐ 362</t>
  </si>
  <si>
    <t>VAT đầu ra/HĐ 362</t>
  </si>
  <si>
    <t>Doanh thu bán hàng/HĐ 363</t>
  </si>
  <si>
    <t>VAT đầu ra/HĐ 363</t>
  </si>
  <si>
    <t>Doanh thu bán hàng/HĐ 364</t>
  </si>
  <si>
    <t>VAT đầu ra/HĐ 364</t>
  </si>
  <si>
    <t>Doanh thu bán hàng/HĐ 365</t>
  </si>
  <si>
    <t>VAT đầu ra/HĐ 365</t>
  </si>
  <si>
    <t>Doanh thu bán hàng/HĐ 366</t>
  </si>
  <si>
    <t>VAT đầu ra/HĐ 366</t>
  </si>
  <si>
    <t>Doanh thu bán hàng/HĐ 367</t>
  </si>
  <si>
    <t>VAT đầu ra/HĐ 367</t>
  </si>
  <si>
    <t>Doanh thu bán hàng/HĐ 368</t>
  </si>
  <si>
    <t>VAT đầu ra/HĐ 368</t>
  </si>
  <si>
    <t>Doanh thu bán hàng/HĐ 370</t>
  </si>
  <si>
    <t>VAT đầu ra/HĐ 370</t>
  </si>
  <si>
    <t>Doanh thu bán hàng/HĐ 371</t>
  </si>
  <si>
    <t>VAT đầu ra/HĐ 371</t>
  </si>
  <si>
    <t>Doanh thu bán hàng/HĐ 372</t>
  </si>
  <si>
    <t>VAT đầu ra/HĐ 372</t>
  </si>
  <si>
    <t>Doanh thu bán hàng/HĐ 373</t>
  </si>
  <si>
    <t>VAT đầu ra/HĐ 373</t>
  </si>
  <si>
    <t>Doanh thu bán hàng/HĐ 374</t>
  </si>
  <si>
    <t>VAT đầu ra/HĐ 374</t>
  </si>
  <si>
    <t>Doanh thu bán hàng/HĐ 375</t>
  </si>
  <si>
    <t>VAT đầu ra/HĐ 375</t>
  </si>
  <si>
    <t>Doanh thu bán hàng/HĐ 376</t>
  </si>
  <si>
    <t>VAT đầu ra/HĐ 376</t>
  </si>
  <si>
    <t>Doanh thu bán hàng/HĐ 427</t>
  </si>
  <si>
    <t>VAT đầu ra/HĐ 427</t>
  </si>
  <si>
    <t>Doanh thu bán hàng/HĐ 428</t>
  </si>
  <si>
    <t>VAT đầu ra/HĐ 428</t>
  </si>
  <si>
    <t>Doanh thu bán hàng/HĐ 429</t>
  </si>
  <si>
    <t>VAT đầu ra/HĐ 429</t>
  </si>
  <si>
    <t>Doanh thu bán hàng/HĐ 430</t>
  </si>
  <si>
    <t>VAT đầu ra/HĐ 430</t>
  </si>
  <si>
    <t>Doanh thu bán hàng/HĐ 431</t>
  </si>
  <si>
    <t>VAT đầu ra/HĐ 431</t>
  </si>
  <si>
    <t>Doanh thu bán hàng/HĐ 432</t>
  </si>
  <si>
    <t>VAT đầu ra/HĐ 432</t>
  </si>
  <si>
    <t>Doanh thu bán hàng/HĐ 433</t>
  </si>
  <si>
    <t>VAT đầu ra/HĐ 433</t>
  </si>
  <si>
    <t>Doanh thu bán hàng/HĐ 434</t>
  </si>
  <si>
    <t>VAT đầu ra/HĐ 434</t>
  </si>
  <si>
    <t>Doanh thu bán hàng/HĐ 435</t>
  </si>
  <si>
    <t>VAT đầu ra/HĐ 435</t>
  </si>
  <si>
    <t>Doanh thu bán hàng/HĐ 437</t>
  </si>
  <si>
    <t>VAT đầu ra/HĐ 437</t>
  </si>
  <si>
    <t>Doanh thu bán hàng/HĐ 438</t>
  </si>
  <si>
    <t>VAT đầu ra/HĐ 438</t>
  </si>
  <si>
    <t>Doanh thu bán hàng/HĐ 439</t>
  </si>
  <si>
    <t>VAT đầu ra/HĐ 439</t>
  </si>
  <si>
    <t>Doanh thu bán hàng/HĐ 440</t>
  </si>
  <si>
    <t>VAT đầu ra/HĐ 440</t>
  </si>
  <si>
    <t>Doanh thu bán hàng/HĐ 441</t>
  </si>
  <si>
    <t>VAT đầu ra/HĐ 441</t>
  </si>
  <si>
    <t>Doanh thu bán hàng/HĐ 442</t>
  </si>
  <si>
    <t>VAT đầu ra/HĐ 442</t>
  </si>
  <si>
    <t>Doanh thu bán hàng/HĐ 443</t>
  </si>
  <si>
    <t>VAT đầu ra/HĐ 449</t>
  </si>
  <si>
    <t>GBC</t>
  </si>
  <si>
    <t>GBN</t>
  </si>
  <si>
    <t>Thanh toán tiền hàng/HĐ 1854,HĐ 1882</t>
  </si>
  <si>
    <t>Thanh toán tiền hàng/HĐ 365</t>
  </si>
  <si>
    <t>Thanh toán tiền hàng/HĐ 1260</t>
  </si>
  <si>
    <t>Khách hàng thanh toán tiền hàng/HĐ 407</t>
  </si>
  <si>
    <t>Khách hàng thanh toán tiền hàng/HĐ 425</t>
  </si>
  <si>
    <t>Khách hàng thanh toán tiền hàng/HĐ 431</t>
  </si>
  <si>
    <t>Khách hàng thanh toán tiền hàng/HĐ 442</t>
  </si>
  <si>
    <t>Khách hàng thanh toán tiền hàng/HĐ 432</t>
  </si>
  <si>
    <t>Thanh toán tiền hàng/HĐ 4441</t>
  </si>
  <si>
    <t>Khách hàng thanh toán tiền hàng/HĐ 452</t>
  </si>
  <si>
    <t>Khách hàng thanh toán tiền hàng/HĐ 461</t>
  </si>
  <si>
    <t>Khách hàng thanh toán tiền hàng/HĐ 471</t>
  </si>
  <si>
    <t>Khách hàng thanh toán tiền hàng/HĐ 450</t>
  </si>
  <si>
    <t>Khách hàng thanh toán tiền hàng/HĐ 415</t>
  </si>
  <si>
    <t>Khách hàng thanh toán tiền hàng /HĐ 382,HĐ 394</t>
  </si>
  <si>
    <t>Khách hàng thanh toán tiền hàng/HĐ 411</t>
  </si>
  <si>
    <t>Thanh toán tiền hàng/HĐ 3110,HĐ 3111</t>
  </si>
  <si>
    <t>Phí ngân hàng</t>
  </si>
  <si>
    <t>Phí dịch vụ home-banking</t>
  </si>
  <si>
    <t>Khách hàng thanh toán tiền hàng/HĐ 446</t>
  </si>
  <si>
    <t>Khách hàng thanh toán tiền hàng/HĐ 395</t>
  </si>
  <si>
    <t>Khách hàng thanh toán tiền hàng/HĐ 406</t>
  </si>
  <si>
    <t>Khách hàng thanh toán tiền hàng/HĐ 444</t>
  </si>
  <si>
    <t>Khách hàng thanh toán tiền hàng/HĐ 439</t>
  </si>
  <si>
    <t>Khách hàng thanh toán tiền hàng/HĐ 453</t>
  </si>
  <si>
    <t>Khách hàng thanh toán 50% tiền hàng còn lại/HĐ 451</t>
  </si>
  <si>
    <t>Khách hàng thanh toán tiền hàng/HĐ 460</t>
  </si>
  <si>
    <t>Khách hàng thanh toán tiền hàng/HĐ 443</t>
  </si>
  <si>
    <t>Lãi nhập vốn</t>
  </si>
  <si>
    <t>Nộp thuế TNCN Quý IV/2013</t>
  </si>
  <si>
    <t>Thanh toán cước phí chuyển phát nhannh T12/2013 HĐ 13456</t>
  </si>
  <si>
    <t>Nộp thuế GTGT tháng 12/2013</t>
  </si>
  <si>
    <t>Nộp thuế TNDN quý 3, 4/ 2013</t>
  </si>
  <si>
    <t>Khách hàng thanh toán tiền hàng/HĐ 470</t>
  </si>
  <si>
    <t>Khách hàng thanh toán tiền hàng/HĐ 434,HĐ 435</t>
  </si>
  <si>
    <t>Chi trả lương tháng 1/2014</t>
  </si>
  <si>
    <t>Phải trả lương tháng 1/2014</t>
  </si>
  <si>
    <t>Thuế môn bài năm 2014</t>
  </si>
  <si>
    <t>Phải nộp thuế môn bài năm 2014</t>
  </si>
  <si>
    <t>Khách hàng thanh toán tiền hàng/HĐ 403,HĐ 413</t>
  </si>
  <si>
    <t>Khách hàng thanh toán tiền hàng/HĐ 462</t>
  </si>
  <si>
    <t>Khách hàng thanh toán tiền hàng/HĐ 4422</t>
  </si>
  <si>
    <t>Khách hàng thanh toán tiền hàng/HĐ 448</t>
  </si>
  <si>
    <t>Khách hàng thanh toán tiền hàng/HĐ 457</t>
  </si>
  <si>
    <t>Khách hàng thanh toán tiền hàng/HĐ 464</t>
  </si>
  <si>
    <t>Đặt cọc tiền thuê phòng tổ chứ hội thảo</t>
  </si>
  <si>
    <t>Khách hàng thanh toán tiền hàng/HĐ 456</t>
  </si>
  <si>
    <t>Nộp TM vào TK</t>
  </si>
  <si>
    <t>Khách hàng thanh toán tiền hàng/HĐ 484,HĐ 486</t>
  </si>
  <si>
    <t>Khách hàng thanh toán tiền hàng/HĐ 465</t>
  </si>
  <si>
    <t>Khách hàng thanh toán tiền hàng/HĐ 476</t>
  </si>
  <si>
    <t>Chi trả lương tháng 2/2014</t>
  </si>
  <si>
    <t>Phải trả lương tháng 2/2014</t>
  </si>
  <si>
    <t>Khách hàng thanh toán tiền hàng/HĐ 490</t>
  </si>
  <si>
    <t>Khách hàng thanh toán tiền hàng/HĐ 447,HĐ 449,HĐ 459</t>
  </si>
  <si>
    <t>Thanh toán 70% tiền hàng còn lại/HĐ 694</t>
  </si>
  <si>
    <t>Thanh toán phần còn lại HĐ 4617</t>
  </si>
  <si>
    <t>Thanh toán tiền mua phần mềm khai báo hải quan điện tử/HĐ 300</t>
  </si>
  <si>
    <t>Khách hàng thanh toán tiền hàng/HĐ466</t>
  </si>
  <si>
    <t>Khách hàng thanh toán tiền hàng/HĐ 454</t>
  </si>
  <si>
    <t>Khách hàng thanh toán tiền hàng/HĐ 489</t>
  </si>
  <si>
    <t>Thanh toán tiền hàng/HĐ 1276</t>
  </si>
  <si>
    <t>Thanh toán cước phí chuyển phát nhanh tháng 1,2/2014/HĐ 15149+ HĐ 16064</t>
  </si>
  <si>
    <t>Khách hàng thanh toán tiền hàng/HĐ 001</t>
  </si>
  <si>
    <t>Khách hàng thanh toán tiền hàng/HĐ 458</t>
  </si>
  <si>
    <t>Thanh toán phí gia hạn tên miền</t>
  </si>
  <si>
    <t>Nộp quyết toán thuế TNCN 2013</t>
  </si>
  <si>
    <t>Khách hàng thanh toán tiền hàng/HĐ 011</t>
  </si>
  <si>
    <t>Khách hàng thanh toán tiền hàng/HĐ 495</t>
  </si>
  <si>
    <t>Khách hàng thanh toán tiền hàng/HĐ 479</t>
  </si>
  <si>
    <t>Khách hàng thanh toán tiền hàng/HĐ 004</t>
  </si>
  <si>
    <t>Khách hàng thanh toán tiền hàng/HĐ 005</t>
  </si>
  <si>
    <t>Khách hàng thanh toán tiền hàng/HĐ 500</t>
  </si>
  <si>
    <t>Khách hàng thanh toán tiền hàng/HĐ 12</t>
  </si>
  <si>
    <t>Khách hàng thanh toán tiền hàng/HĐ 478</t>
  </si>
  <si>
    <t>Thanh toán lương tháng 3/2014</t>
  </si>
  <si>
    <t>Phải trả lương tháng 3/2014</t>
  </si>
  <si>
    <t>Khách hàng thanh toán tiền/HĐ 06</t>
  </si>
  <si>
    <t>Nộp quyết toán thuế TNDN 2013</t>
  </si>
  <si>
    <t>Khách hàng thanh toán tiền/HĐ 021,HĐ 020</t>
  </si>
  <si>
    <t>Khách hàng thanh toán tiền hàng/HĐ 412; 438; 418</t>
  </si>
  <si>
    <t>Khách hàng thanh toán tiền hàng/HĐ 493</t>
  </si>
  <si>
    <t>Khách hàng thanh toán tiền hàng/HĐ 455</t>
  </si>
  <si>
    <t>Rút TGNH nhập quỹ TM</t>
  </si>
  <si>
    <t>Khách hàng thanh toán tiền hàng/HĐ 028</t>
  </si>
  <si>
    <t>Thanh toán tiền hàng/HĐ 940</t>
  </si>
  <si>
    <t>Khách hàng thanh toán tiền hàng/HĐ 497</t>
  </si>
  <si>
    <t>Khách hàng thanh toán tiền hàng/HĐ 029</t>
  </si>
  <si>
    <t>Khách hàng thanh toán tiền hàng/HĐ 003</t>
  </si>
  <si>
    <t>Khách hàng thanh toán tiền hàng/HĐ 499</t>
  </si>
  <si>
    <t>Khách hàng thanh toán tiền hàng/HĐ 488; 498</t>
  </si>
  <si>
    <t>Khách hàng thanh toán tiền hàng/HĐ 491</t>
  </si>
  <si>
    <t>Khách hàng thanh toán tiền hàng/HĐ 013</t>
  </si>
  <si>
    <t>Khách hàng thanh toán tiền hàng/HĐ 027; 030; 032</t>
  </si>
  <si>
    <t>Thanh toán tiền hàng/HĐ 590</t>
  </si>
  <si>
    <t>Thanh toán tiền hàng/HĐ 692</t>
  </si>
  <si>
    <t>Thanh toán cước phí chuyển phát nhanh tháng 3/2014; HĐ 19549</t>
  </si>
  <si>
    <t>Khách hàng thanh toán tiền hàng/HĐ 023</t>
  </si>
  <si>
    <t>Khách hàng thanh toán tiền hàng/HĐ 039</t>
  </si>
  <si>
    <t>Khách hàng thanh toán tiền hàng/HĐ 025</t>
  </si>
  <si>
    <t>Khách hàng thanh toán tiền hàng/HĐ 46</t>
  </si>
  <si>
    <t>Nộp thuế TNDN quý 1-2014</t>
  </si>
  <si>
    <t>Nộp thuế TNCN quý I/2014</t>
  </si>
  <si>
    <t>Nộp thuế GTGT quý 1/2014</t>
  </si>
  <si>
    <t>Phải nộp thuế TNCN quý I/2014</t>
  </si>
  <si>
    <t>Thanh toán tiền lương tháng 4/2014</t>
  </si>
  <si>
    <t>Phải trả tiền lương tháng 4/2014</t>
  </si>
  <si>
    <t>Khách hàng thanh toán tiền hàng/HĐ 026</t>
  </si>
  <si>
    <t>Khách hàng thanh toán tiền hàng/HĐ 035</t>
  </si>
  <si>
    <t>Khách hàng thanh toán tiền hàng/HĐ 480</t>
  </si>
  <si>
    <t>Khách hàng thanh toán tiền hàng/HĐ 45; HĐ 38;HĐ 40</t>
  </si>
  <si>
    <t>Khách hàng thanh toán tiền hàng/HĐ 48</t>
  </si>
  <si>
    <t>Khách hàng thanh toán tiền hàng/HĐ 09</t>
  </si>
  <si>
    <t>Khách hàng thanh toán tiền hàng/HĐ 36</t>
  </si>
  <si>
    <t>Khách hàng thanh toán tiền hàng/HĐ 19</t>
  </si>
  <si>
    <t>Khách hàng thanh toán tiền hàng/HĐ 54</t>
  </si>
  <si>
    <t>Khách hàng thanh toán tiền hàng/HĐ 42</t>
  </si>
  <si>
    <t>Thanh toán tiền hàng/HĐ 2187; HĐ 2200</t>
  </si>
  <si>
    <t>Thanh toán tiền hàng/HĐ 2024</t>
  </si>
  <si>
    <t>Thanh toán tiền hàng/HĐ 2043</t>
  </si>
  <si>
    <t>Khách hàng thanh toán tiền hàng/HĐ 17</t>
  </si>
  <si>
    <t>Thanh toán tiền hàng/HĐ 397</t>
  </si>
  <si>
    <t>Khách hàng thanh toán tiền hàng/HĐ 049</t>
  </si>
  <si>
    <t>Thanh toán tiền cước chuyển phát nhanh/HĐ 21679</t>
  </si>
  <si>
    <t>Khách hàng thanh toán tiền hàng/HĐ 071,HĐ 073</t>
  </si>
  <si>
    <t>Khách hàng thanh toán tiền hàng/HĐ 079</t>
  </si>
  <si>
    <t>Khách hàng thanh toán tiền hàng/HĐ 43</t>
  </si>
  <si>
    <t xml:space="preserve">Khách hàng thanh toán tiền hàng/HĐ50 </t>
  </si>
  <si>
    <t>Bảng Lương</t>
  </si>
  <si>
    <t>Thanh toán cước phí chuyển phát nhanh T11/2013 HĐ 10808</t>
  </si>
  <si>
    <t>TK 5014</t>
  </si>
  <si>
    <t>Nhập hàng theo TK 5014</t>
  </si>
  <si>
    <t>Bảng lương</t>
  </si>
  <si>
    <t>TK 1690</t>
  </si>
  <si>
    <t>Nhập hàng theo TK 1690</t>
  </si>
  <si>
    <t>Khách hàng thanh toán tiền hàng/HĐ 0007</t>
  </si>
  <si>
    <t>Thanh toán tiền hàng/HĐ 1139</t>
  </si>
  <si>
    <t>Thanh toán tiền hàng/HĐ 6594</t>
  </si>
  <si>
    <t>Thanh toán tiền hàng/HĐ 3840</t>
  </si>
  <si>
    <t>Khách hàng thanh toán tiền hàng/HĐ 51</t>
  </si>
  <si>
    <t>Thanh toán tiền hàng còn lại /HĐ 1139</t>
  </si>
  <si>
    <t>Khách hàng thanh toán tiền hàng/HĐ 47</t>
  </si>
  <si>
    <t>Khách hàng thanh toán tiền hàng/HĐ 056</t>
  </si>
  <si>
    <t>Khách hàng thanh toán tiền hàng/HĐ 94</t>
  </si>
  <si>
    <t>Khách hàng thanh toán tiền hàng/HĐ 33</t>
  </si>
  <si>
    <t>Khách hàng thanh toán tiền hàng/HĐ 57</t>
  </si>
  <si>
    <t>Khách hàng thanh toán tiền hàng/HĐ 55</t>
  </si>
  <si>
    <t>Khách hàng thanh toán tiền hàng/HĐ 90</t>
  </si>
  <si>
    <t>Thanh toán tiền hàng/HĐ 1156</t>
  </si>
  <si>
    <t>Thanh toán tiền hàng/HĐ 1993,2128,2197</t>
  </si>
  <si>
    <t>Khách hàng thanh toán tiền hàng/HĐ 91</t>
  </si>
  <si>
    <t>Khách hàng thanh toán tiền hàng/HĐ 69</t>
  </si>
  <si>
    <t>Khách hàng thanh toán tiền hàng/HĐ 18</t>
  </si>
  <si>
    <t>Thanh toán tiền hàng/HĐ 2246,HĐ 2249,HĐ 2257</t>
  </si>
  <si>
    <t>Khách hàng thanh toán tiền hàng/HĐ 83</t>
  </si>
  <si>
    <t>Thanh toán lương tháng 5/2014</t>
  </si>
  <si>
    <t>Phải trả lương tháng 5/2014</t>
  </si>
  <si>
    <t>Khách hàng thanh toán tiền hàng/HĐ 82</t>
  </si>
  <si>
    <t>Khách hàng thanh toán tiền hàng/HĐ 104</t>
  </si>
  <si>
    <t>Khách hàng thanh toán tiền hàng/HĐ 87</t>
  </si>
  <si>
    <t>Khách hàng thanh toán tiền hàng/HĐ 101</t>
  </si>
  <si>
    <t>Khách hàng thanh toán tiền hàng/HĐ 37</t>
  </si>
  <si>
    <t>Nộp tiền vào TK</t>
  </si>
  <si>
    <t>Khách hàng thanh toán tiền hàng/HĐ 15</t>
  </si>
  <si>
    <t>Khách hàng thanh toán tiền hàng/HĐ 84</t>
  </si>
  <si>
    <t>Khách hàng thanh toán tiền hàng/HĐ 60,HĐ 95</t>
  </si>
  <si>
    <t>Khách hàng thanh toán tiền hàng/HĐ 52</t>
  </si>
  <si>
    <t>Khách hàng thanh toán tiền hàng/HĐ 34; HĐ 22</t>
  </si>
  <si>
    <t>Khách hàng thanh toán tiền hàng/HĐ 92</t>
  </si>
  <si>
    <t>Khách hàng thanh toán tiền hàng/HĐ 123</t>
  </si>
  <si>
    <t>Khách hàng thanh toán tiền hàng/HĐ 89</t>
  </si>
  <si>
    <t>Khách hàng thanh toán tiền hàng/HĐ 97</t>
  </si>
  <si>
    <t>Khách hàng thanh toán tiền hàng/HĐ 81</t>
  </si>
  <si>
    <t>Khách hàng thanh toán tiền hàng/HĐ 117</t>
  </si>
  <si>
    <t>Khách hàng thanh toán tiền hàng/HĐ 64</t>
  </si>
  <si>
    <t>Thanh toán tiền hàng/HĐ 2342,HĐ 2362</t>
  </si>
  <si>
    <t>Thanh toán tiền cước chuyển phát nhanh tháng 5/2014</t>
  </si>
  <si>
    <t>Thanh toán tiền hàng/HĐ 996</t>
  </si>
  <si>
    <t>Khách hàng thanh toán tiền hàng/HĐ 120</t>
  </si>
  <si>
    <t>Khách hàng thanh toán tiền hàng/HĐ 65</t>
  </si>
  <si>
    <t>Ứng trước tiền mua hàng</t>
  </si>
  <si>
    <t>Khách hàng thanh toán tiền hàng/HĐ 103</t>
  </si>
  <si>
    <t>Khách hàng thanh toán tiền hàng/HĐ 147</t>
  </si>
  <si>
    <t>Khách hàng thanh toán tiền hàng/HĐ 80</t>
  </si>
  <si>
    <t>Khách hàng thanh toán tiền hàng/HĐ 88</t>
  </si>
  <si>
    <t>Khách hàng thanh toán tiền hàng /HĐ 58; HĐ 75</t>
  </si>
  <si>
    <t>Thanh toán tiền hàng/HĐ 3929</t>
  </si>
  <si>
    <t>Khách hàng thanh toán tiền hàng/HĐ 67</t>
  </si>
  <si>
    <t>Thanh toán tiền hàng/HĐ 4499</t>
  </si>
  <si>
    <t>Khách hàng thanh toán tiền hàng/HĐ 114; 115; 116</t>
  </si>
  <si>
    <t>Hỗ trợ chương trình hội thảo ngoại kiểm</t>
  </si>
  <si>
    <t>Khách hàng thanh toán tiền hàng/HĐ 131</t>
  </si>
  <si>
    <t>Khách hàng thanh toán tiền hàng/HĐ 149</t>
  </si>
  <si>
    <t>Thanh toán tiền hàng/HĐ 2181</t>
  </si>
  <si>
    <t>Thanh toán tiền hàng/HĐ 7637; 7730</t>
  </si>
  <si>
    <t>Khách hàng thanh toán tiền hàng/HĐ 119</t>
  </si>
  <si>
    <t>Khách hàng thanh toán tiền hàng/HĐ 126; 132; 137</t>
  </si>
  <si>
    <t>Khách hàng thanh toán tiền hàng/HĐ 136</t>
  </si>
  <si>
    <t>Thanh toán tiền hàng/HĐ 844</t>
  </si>
  <si>
    <t>Thanh toán tiền hàng/HĐ 2402</t>
  </si>
  <si>
    <t>Khách hàng thanh toán tiền hàng/HĐ 133; 135</t>
  </si>
  <si>
    <t>Khách hàng thanh toán tiền hàng/HĐ 121; 138</t>
  </si>
  <si>
    <t>Khách hàng thanh toán tiền hàng/HĐ 142</t>
  </si>
  <si>
    <t>Thanh toán tiền hàng/HĐ 3130</t>
  </si>
  <si>
    <t>Khách hàng thanh toán tiền hàng/HĐ 144; 145</t>
  </si>
  <si>
    <t>Thanh toán tiền hàng/HĐ 227</t>
  </si>
  <si>
    <t>Khách hàng thanh toán tiền hàng/HĐ 154</t>
  </si>
  <si>
    <t>Khách hàng thanh toán tiền hàng/HĐ 153</t>
  </si>
  <si>
    <t>Khách hàng thanh toán tiền hàng/HĐ 98</t>
  </si>
  <si>
    <t>Khách hàng thanh toán tiền hàng/HĐ 150</t>
  </si>
  <si>
    <t>Khách hàng thanh toán tiền hàng/HĐ 002</t>
  </si>
  <si>
    <t>Thanh toán tiền hàng/HĐ 282</t>
  </si>
  <si>
    <t>Thanh toán tiền hàng/HĐ 2426; 2487; 2493</t>
  </si>
  <si>
    <t>Thanh toán tiền hàng/HĐ 2371+2399+ 2526</t>
  </si>
  <si>
    <t>Ứng trước 50% tiền mua hàng</t>
  </si>
  <si>
    <t>Cước phí chuyển phát nhanh tháng 6/2014 HĐ 25527</t>
  </si>
  <si>
    <t>Khách hàng thanh toán tiền hàng/HĐ 178</t>
  </si>
  <si>
    <t>Khách hàng thanh toán tiền hàng/HĐ 140</t>
  </si>
  <si>
    <t>Khách hàng thanh toán tiền hàng/HĐ 127;128;129</t>
  </si>
  <si>
    <t>Thanh toán tiền hàng/HĐ 229</t>
  </si>
  <si>
    <t>Khách hàng thanh toán tiền hàng/HĐ 124</t>
  </si>
  <si>
    <t>Thanh toán tiền hàng/HĐ 324</t>
  </si>
  <si>
    <t>Khách hàng thanh toán tiền hàng/HĐ 174</t>
  </si>
  <si>
    <t>Thanh toán tiền hàng/HĐ 18833</t>
  </si>
  <si>
    <t>Khách hàng thanh toán tiền hàng/HĐ 228</t>
  </si>
  <si>
    <t>Thanh toán tiền hàng/HĐ 772</t>
  </si>
  <si>
    <t>Khách hàng thanh toán tiền hàng/HĐ 179; 99; 160; 161; 172</t>
  </si>
  <si>
    <t>Nộp Thuế VAT BS</t>
  </si>
  <si>
    <t>Thanh toán tiền hàng/HĐ 2510</t>
  </si>
  <si>
    <t>Thanh toán phần còn lại HĐ 970</t>
  </si>
  <si>
    <t>Khách hàng thanh toán tiền hàng/HĐ 118; 188;189;168</t>
  </si>
  <si>
    <t>Khách hàng thanh toán tiền hàng/HĐ 175</t>
  </si>
  <si>
    <t>Khách hàng thanh toán tiền hàng/HĐ 152</t>
  </si>
  <si>
    <t>Thanh toán tiền hàng/HĐ 1746</t>
  </si>
  <si>
    <t>Khách hàng thanh toán tiền hàng/HĐ 169</t>
  </si>
  <si>
    <t>Khách hàng thanh toán tiền hàng/HĐ 105;106;107;1258</t>
  </si>
  <si>
    <t>Thanh toán tiền hàng/HĐ 783</t>
  </si>
  <si>
    <t>Tạm ứng tiền tư vấn pháp lý</t>
  </si>
  <si>
    <t>Khách hàng thanh toán tiền hàng/HĐ 194</t>
  </si>
  <si>
    <t>Khách hàng thanh toán tiền hàng/HĐ 186</t>
  </si>
  <si>
    <t>Khách hàng thanh toán tiền hàng/HĐ 167</t>
  </si>
  <si>
    <t>Khách hàng thanh toán tiền hàng/HĐ 124; 163</t>
  </si>
  <si>
    <t>Thanh toán tiền hàng/HĐ 1145</t>
  </si>
  <si>
    <t>Khách hàng thanh toán tiền hàng/HĐ 130; HĐ 218</t>
  </si>
  <si>
    <t>Khách hàng thanh toán tiền hàng/HĐ 211</t>
  </si>
  <si>
    <t>Khách hàng thanh toán tiền hàng/HĐ 200; 209</t>
  </si>
  <si>
    <t>Khách hàng thanh toán tiền hàng/HĐ 108; 109</t>
  </si>
  <si>
    <t>Thanh toán tiền tư vấn pháp lý còn lại</t>
  </si>
  <si>
    <t>Khách hàng thanh toán tiền hàng/HĐ 181</t>
  </si>
  <si>
    <t>Khách hàng thanh toán tiền hàng/HĐ 214; HĐ 215</t>
  </si>
  <si>
    <t>Khách hàng thanh toán tiền hàng/HĐ 146+156</t>
  </si>
  <si>
    <t>Khách hàng thanh toán tiền hàng/HĐ 201</t>
  </si>
  <si>
    <t>Khách hàng thanh toán tiền hàng còn lại /HĐ228</t>
  </si>
  <si>
    <t>Rút TGNH Nhập Quỹ TM</t>
  </si>
  <si>
    <t>Thanh toán lương tháng 8/2014</t>
  </si>
  <si>
    <t>Phải trả lương tháng 8/2014</t>
  </si>
  <si>
    <t>Thanh toán tiền hàng/HĐ 407</t>
  </si>
  <si>
    <t>Khách hàng thanh toán tiền hàng/HĐ 257</t>
  </si>
  <si>
    <t>Thanh toán tiền hàng/HĐ 3756</t>
  </si>
  <si>
    <t>Khách hàng thanh toán tiền hàng/HĐ 143</t>
  </si>
  <si>
    <t>Khách hàng thanh toán tiền hàng/HĐ 23</t>
  </si>
  <si>
    <t>Khách hàng thanh toán tiền hàng/HĐ 247</t>
  </si>
  <si>
    <t>Khách hàng thanh toán tiền hàng/HĐ 187</t>
  </si>
  <si>
    <t>Thanh toán tiền hàng/HĐ 15668</t>
  </si>
  <si>
    <t>Thanh toán tiền hàng/HĐ 7980</t>
  </si>
  <si>
    <t>Khách hàng thanh toán tiền hàng/HĐ 231+230</t>
  </si>
  <si>
    <t>Khách hàng thanh toán tiền hàng/HĐ 226</t>
  </si>
  <si>
    <t>Khách hàng thanh toán tiền hàng/HĐ 222+245+227+202</t>
  </si>
  <si>
    <t>Khách hàng thanh toán tiền hàng/HĐ 246</t>
  </si>
  <si>
    <t>Khách hàng thanh toán tiền hàng/HĐ 219</t>
  </si>
  <si>
    <t>Thanh toán tiền hàng/HĐ 2277; 2335</t>
  </si>
  <si>
    <t>Khách hàng thanh toán tiền hàng/HĐ 195</t>
  </si>
  <si>
    <t>Khách hàng thanh toán tiền hàng/HĐ 263</t>
  </si>
  <si>
    <t>Khách hàng thanh toán tiền hàng/HĐ 269</t>
  </si>
  <si>
    <t>Thanh toán tiền hàng/HĐ 879;880;992</t>
  </si>
  <si>
    <t>Trả trước 50% tiền mua hàng</t>
  </si>
  <si>
    <t>Khách hàng thanh toán tiền hàng/HĐ 260</t>
  </si>
  <si>
    <t>Khách hàng thanh toán tiền hàng/HĐ 196</t>
  </si>
  <si>
    <t>Khách hàng thanh toán tiền hàng/HĐ 254;255</t>
  </si>
  <si>
    <t>Khách hàng thanh toán tiền hàng/HĐ 176; 250</t>
  </si>
  <si>
    <t>Thanh toán tiền hàng/HĐ 1230; 1257</t>
  </si>
  <si>
    <t>Khách hàng thanh toán 50% tiền hàng/HĐ 301</t>
  </si>
  <si>
    <t>Khách hàng thanh toán tiền hàng/HĐ 162</t>
  </si>
  <si>
    <t>Khách hàng thanh toán tiền hàng/HĐ 248</t>
  </si>
  <si>
    <t>Thanh toán tiền hàng/HĐ 2582;2675;2695</t>
  </si>
  <si>
    <t>Khách hàng thanh toán tiền hàng/HĐ 206</t>
  </si>
  <si>
    <t>Khách hàng thanh toán tiền hàng/HĐ 225</t>
  </si>
  <si>
    <t>Khách hàng thanh toán tiền hàng/HĐ 267</t>
  </si>
  <si>
    <t xml:space="preserve">Thanh toán tiền mua hàng/HĐ </t>
  </si>
  <si>
    <t>Thanh toán tiền hàng/HĐ 6490</t>
  </si>
  <si>
    <t>Khách hàng thanh toán tiền hàng/HĐ220</t>
  </si>
  <si>
    <t>Thanh toán tiền hàng/HĐ 900</t>
  </si>
  <si>
    <t xml:space="preserve">Thanh toán tiền hàng/HĐ </t>
  </si>
  <si>
    <t>Khách hàng thanh toán tiền hàng/HĐ 240; 241</t>
  </si>
  <si>
    <t>Thanh toán tiền hàng/HĐ 1049; 1113</t>
  </si>
  <si>
    <t>Khách hàng thanh toán tiền hàng/HĐ 221;210;243;244</t>
  </si>
  <si>
    <t>Khách hàng thanh toán tiền hàng/HĐ 203</t>
  </si>
  <si>
    <t>Khách hàng thanh toán tiền hàng/HĐ 213</t>
  </si>
  <si>
    <t>Khách hàng thanh toán tiền hàng/HĐ 275; 289;290</t>
  </si>
  <si>
    <t>Khách hàng thanh toán tiền hàng/HĐ 277</t>
  </si>
  <si>
    <t>Khách hàng thanh toán tiền hàng/HĐ 197</t>
  </si>
  <si>
    <t>Khách hàng thanh toán tiền hàng/HĐ 266; 265</t>
  </si>
  <si>
    <t>Khách hàng thanh toán tiền hàng/HĐ 270</t>
  </si>
  <si>
    <t>Khách hàng thanh toán tiền hàng/HĐ 261</t>
  </si>
  <si>
    <t>Khách hàng thanh toán tiền hàng/HĐ 301</t>
  </si>
  <si>
    <t>Khách hàng thanh toán tiền hàng/HĐ 251</t>
  </si>
  <si>
    <t>Thanh toán tiền hàng/HĐ 1134</t>
  </si>
  <si>
    <t>Khách hàng thanh toán tiền hàng/HĐ 216</t>
  </si>
  <si>
    <t>Thanh toán tiền hàng/HĐ 1165+ 1259</t>
  </si>
  <si>
    <t>Thanh toán tiền hàng/HĐ 9544; 9604;9639;9778;9925</t>
  </si>
  <si>
    <t>Thanh toán tiền hàng/HĐ 949;989</t>
  </si>
  <si>
    <t>Thanh toán tiền hàng/HĐ 2748</t>
  </si>
  <si>
    <t>Khách hàng thanh toán tiền hàng/HĐ 271</t>
  </si>
  <si>
    <t>Khách hàng thanh toán tiền hàng/HĐ 134</t>
  </si>
  <si>
    <t>Thanh toán tiền hàng/HĐ 1476</t>
  </si>
  <si>
    <t>Khách hàng thanh toán tiền hàng/HĐ 288</t>
  </si>
  <si>
    <t>Khách hàng thanh toán tiền hàng/HĐ 173;199</t>
  </si>
  <si>
    <t>Thanh toán lương tháng 9/2014</t>
  </si>
  <si>
    <t>Phải trả lương tháng 9/2014</t>
  </si>
  <si>
    <t>Khách hàng thanh toán tiền hàng/HĐ 291</t>
  </si>
  <si>
    <t>Khách hàng thanh toán tiền hàng/HĐ 165</t>
  </si>
  <si>
    <t>Khách hàng thanh toán tiền hàng/HĐ 236;237;239</t>
  </si>
  <si>
    <t>Thanh toán tiền mua chữ ký số/HĐ 16551</t>
  </si>
  <si>
    <t>Khách hàng thanh toán tiền hàng/HĐ 308</t>
  </si>
  <si>
    <t>Khách hàng thanh toán tiền hàng/HĐ 208</t>
  </si>
  <si>
    <t>Khách hàng thanh toán tiền hàng/HĐ 031</t>
  </si>
  <si>
    <t>Khách hàng thanh toán tiền hàng/HĐ 276</t>
  </si>
  <si>
    <t>Khách hàng thanh toán tiền hàng/HĐ 212</t>
  </si>
  <si>
    <t>Khách hàng thanh toán tiền hàng/HĐ 310</t>
  </si>
  <si>
    <t>Thanh toán tiền hàng/HĐ 924</t>
  </si>
  <si>
    <t>Thanh toán tiền hàng/HĐ 1253</t>
  </si>
  <si>
    <t>Khách hàng thanh toán tiền hàng/HĐ 273</t>
  </si>
  <si>
    <t>Khách hàng thanh toán tiền hàng/HĐ 256</t>
  </si>
  <si>
    <t>Khách hàng thanh toán tiền hàng/HĐ 258</t>
  </si>
  <si>
    <t>Khách hàng thanh toán tiền hàng/HĐ 314</t>
  </si>
  <si>
    <t>Khách hàng thanh toán tiền hàng/HĐ 322</t>
  </si>
  <si>
    <t>Khách hàng thanh toán tiền hàng/HĐ 287</t>
  </si>
  <si>
    <t>Khách hàng thanh toán tiền hàng/HĐ 303</t>
  </si>
  <si>
    <t>Khách hàng thanh toán tiền hàng/HĐ 312</t>
  </si>
  <si>
    <t>Khách hàng thanh toán tiền hàng/HĐ 316</t>
  </si>
  <si>
    <t>Thanh toán tiền hàng/HĐ 17190+17191</t>
  </si>
  <si>
    <t>Khách hàng thanh toán tiền hàng/HĐ 296</t>
  </si>
  <si>
    <t>Thanh toán tiền hàng/HĐ 7002</t>
  </si>
  <si>
    <t>Khách hàng thanh toán tiền hàng/HĐ 315</t>
  </si>
  <si>
    <t>Khách hàng thanh toán tiền hàng/HĐ 280;281;282;283;284;285</t>
  </si>
  <si>
    <t>Thanh toán tiền hàng/HĐ 3327;3328</t>
  </si>
  <si>
    <t>Thanh toán tiền hàng/HĐ 2243</t>
  </si>
  <si>
    <t>Khách hàng thanh toán tiền hàng/HĐ 346;347;351;353;354;348;349;350;352</t>
  </si>
  <si>
    <t>Khách hàng thanh toán tiền hàng/HĐ 306</t>
  </si>
  <si>
    <t>Trả trước 100% tiền mua hàng</t>
  </si>
  <si>
    <t>Thanh toán tiền hàng cho cty Lan Oanh</t>
  </si>
  <si>
    <t>Khách hàng thanh toán tiền hàng/HĐ 355</t>
  </si>
  <si>
    <t>Thanh toán tiền hàng/HĐ 2827</t>
  </si>
  <si>
    <t>Thanh toán tiền hàng/HĐ 17386;17387</t>
  </si>
  <si>
    <t>Khách hàng thanh toán tiền hàng/HĐ 317</t>
  </si>
  <si>
    <t>Khách hàng thanh toán tiền hàng/HĐ 224;268</t>
  </si>
  <si>
    <t>Khách hàng thanh toán tiền hàng/HĐ 362</t>
  </si>
  <si>
    <t>Khách hàng thanh toán tiền hàng/HĐ 229</t>
  </si>
  <si>
    <t>Khách hàng thanh toán tiền hàng/HĐ 141;262</t>
  </si>
  <si>
    <t>Thanh toán tiền hàng/HĐ 17828</t>
  </si>
  <si>
    <t>Thanh toán tiền hàng/HĐ 363</t>
  </si>
  <si>
    <t>Khách hàng thanh toán 50% tiền hàng/HĐ 375+345</t>
  </si>
  <si>
    <t>Khách hàng thanh toán tiền hàng/HĐ 324</t>
  </si>
  <si>
    <t>Thanh toán tiền hàng/HĐ 1279</t>
  </si>
  <si>
    <t>Thanh toán tiền hàng/HĐ 1630+1631+1632</t>
  </si>
  <si>
    <t>Thanh toán tiền hàng/HĐ 540+541</t>
  </si>
  <si>
    <t>Thanh toán tiền hàng/HĐ 1286</t>
  </si>
  <si>
    <t>Thanh toán Cước phí chuyển phát nhanh tháng 9/HĐ 4441</t>
  </si>
  <si>
    <t>Thanh toán trước 100% tiền mua hàng</t>
  </si>
  <si>
    <t>Thanh toán tiền hàng/HĐ 1974</t>
  </si>
  <si>
    <t>Thanh toán cước chyển phát nhanh tháng 8/2014</t>
  </si>
  <si>
    <t>Khách hàng thanh toán tiền hàng/HĐ 336</t>
  </si>
  <si>
    <t>Khách hàng thanh toán tiền hàng/HĐ 321</t>
  </si>
  <si>
    <t>Khách hàng thanh toán tiền hàng/HĐ 405</t>
  </si>
  <si>
    <t>Thanh toán tiền hàng/HĐ 2708</t>
  </si>
  <si>
    <t>Khách hàng thanh toán tiền hàng/HĐ 367</t>
  </si>
  <si>
    <t>Khách hàng thanh toán tiền hàng/HĐ 382</t>
  </si>
  <si>
    <t>Khách hàng thanh toán tiền hàng/HĐ 157</t>
  </si>
  <si>
    <t>Khách hàng thanh toán tiền hàng/HĐ 374</t>
  </si>
  <si>
    <t>Khách hàng thanh toán tiền hàng/HĐ 364</t>
  </si>
  <si>
    <t>Thanh toán tiền hàng/HĐ 1059</t>
  </si>
  <si>
    <t>Thanh toán tiền hàng/HĐ 2865</t>
  </si>
  <si>
    <t>Thanh toán tiền hàng/HĐ 18144</t>
  </si>
  <si>
    <t>KH thanh toán tiền hàng/HĐ 234</t>
  </si>
  <si>
    <t>Khách hàng thanh toán 50% tiền hàng/HĐ 383</t>
  </si>
  <si>
    <t>Khách hàng thanh toán tiền hàng/HĐ 371</t>
  </si>
  <si>
    <t>Thanh toán lương tháng 10/2014</t>
  </si>
  <si>
    <t>Phải trả lương tháng 10</t>
  </si>
  <si>
    <t>Khách hàng thanh toán tiền hàng/HĐ 278; 279</t>
  </si>
  <si>
    <t>Khách hàng thanh toán tiền hàng/HĐ 357</t>
  </si>
  <si>
    <t>Khách hàng thanh toán tiền hàng/HĐ 297;298;299</t>
  </si>
  <si>
    <t>Khách hàng thanh toán tiền hàng/HĐ 341;342</t>
  </si>
  <si>
    <t>Khách hàng thanh toán tiền hàng/HĐ 294</t>
  </si>
  <si>
    <t>Khách hàng thanh toán tiền hàng/HĐ 360</t>
  </si>
  <si>
    <t>Khách hàng thanh toán tiền hàng/HĐ 372</t>
  </si>
  <si>
    <t>Khách hàng thanh toán tiền hàng/HĐ 363</t>
  </si>
  <si>
    <t>Khách hàng thanh toán tiền hàng/HĐ 359;359</t>
  </si>
  <si>
    <t>Khách hàng thanh toán tiền hàng/HĐ 218</t>
  </si>
  <si>
    <t>Khách hàng thanh toán tiền hàng/HĐ 366</t>
  </si>
  <si>
    <t>Khách hàng thanh toán tiền hàng/HĐ 377</t>
  </si>
  <si>
    <t>Thanh toán tiền mua hàng/HĐ 2913</t>
  </si>
  <si>
    <t>Khách hàng thanh toán tiền hàng/HĐ 389</t>
  </si>
  <si>
    <t>Khách hàng thanh toán tiền hàng/HĐ 232</t>
  </si>
  <si>
    <t>Thanh toán tiền hàng/HĐ 532+613+866</t>
  </si>
  <si>
    <t>Khách hàng thanh toán tiền hàng/HĐ 318</t>
  </si>
  <si>
    <t>Khách hàng thanh toán tiền hàng/HĐ 323;394</t>
  </si>
  <si>
    <t>Thanh toán tiền hàng/HĐ 18776</t>
  </si>
  <si>
    <t>Thanh toán tiền hàng HĐ 2921</t>
  </si>
  <si>
    <t>Thanh toán tiền hàng/HĐ 3017</t>
  </si>
  <si>
    <t>Phí gia hạn Hosting Linux</t>
  </si>
  <si>
    <t>Thanh toán tiền hàng/HĐ 3852</t>
  </si>
  <si>
    <t>Thanh toán tiền hàng/HĐ 2570+2577</t>
  </si>
  <si>
    <t>Khách hàng thanh toán tiền hàng/HĐ 320</t>
  </si>
  <si>
    <t>Thanh toán tiền hàng/HĐ 793</t>
  </si>
  <si>
    <t>Khách hàng thanh toán tiền hàng/HĐ 399</t>
  </si>
  <si>
    <t>Khách hàng thanh toán tiền hàng/HĐ 385</t>
  </si>
  <si>
    <t>Khách hàng thanh toán tiền hàng/HĐ 388</t>
  </si>
  <si>
    <t>Khách hàng thanh toán tiền hàng/HĐ 365</t>
  </si>
  <si>
    <t>Khách hàng thanh toán tiền hàng/HĐ 387</t>
  </si>
  <si>
    <t>Khách hàng thanh toán tiền hàng/HĐ 419</t>
  </si>
  <si>
    <t>Thanh toán tiền hàng/HĐ 3120</t>
  </si>
  <si>
    <t>Khách hàng thanh toán tiền hàng/HĐ 361</t>
  </si>
  <si>
    <t>Thanh toán tiền hàng/HĐ 4465</t>
  </si>
  <si>
    <t>Thanh toán tiền hàng/HĐ 1993</t>
  </si>
  <si>
    <t>Thanh toán tiền hàng/HĐ 1099</t>
  </si>
  <si>
    <t>Thanh toán cước phí chuyển phát nhanh HĐ 6572</t>
  </si>
  <si>
    <t>Khách hàng thanh toán tiền hàng HĐ 379;319</t>
  </si>
  <si>
    <t>Khách hàng thanh toán tiền hàng/HĐ 286;304</t>
  </si>
  <si>
    <t xml:space="preserve">Nộp Thuế VAT </t>
  </si>
  <si>
    <t>Nộp chậm tiền thuế VAT</t>
  </si>
  <si>
    <t>Chi trả lương tháng 11/2014</t>
  </si>
  <si>
    <t>Phải trả lương tháng 11/2014</t>
  </si>
  <si>
    <t>Khách hàng thanh toán tiền hàng/HĐ 409</t>
  </si>
  <si>
    <t>Khách hàng thanh toán tiền hàng/HĐ 417</t>
  </si>
  <si>
    <t>Khách hàng thanh toán tiền hàng/HĐ 302;338</t>
  </si>
  <si>
    <t>Khách hàng thanh toán tiền hàng/HĐ 378</t>
  </si>
  <si>
    <t>Thanh toán tiền hàng/HĐ 1101</t>
  </si>
  <si>
    <t>Khách hàng thanh toán tiền hàng/HĐ 369;373</t>
  </si>
  <si>
    <t>Khách hàng thanh toán tiền hàng/HĐ 337</t>
  </si>
  <si>
    <t>Thanh toán tiền hàng/HĐ 766;866</t>
  </si>
  <si>
    <t>Khách hàng thanh toán tiền hàng/HĐ 356;274</t>
  </si>
  <si>
    <t>Thanh toán tiền mua hàng/HĐ 16909</t>
  </si>
  <si>
    <t>Khách hàng thanh toán tiền hàng/HĐ 429;430</t>
  </si>
  <si>
    <t>Khách hàng thanh toán tiền hàng/HĐ 428</t>
  </si>
  <si>
    <t>Khách hàng thanh toán tiền hàng/HĐ 423;424</t>
  </si>
  <si>
    <t>Khách hàng thanh toán tiền hàng/HĐ 376</t>
  </si>
  <si>
    <t>Thanh toán tiền hàng/HĐ 1780</t>
  </si>
  <si>
    <t>Khách hàng thanh toán tiền hàng/HĐ 398</t>
  </si>
  <si>
    <t>Thanh toán tiền hàng/HĐ 930;931;1315</t>
  </si>
  <si>
    <t>Thanh toán tiền hàng/HĐ 2412</t>
  </si>
  <si>
    <t>Ứng tiền mua hàng</t>
  </si>
  <si>
    <t>Khách hàng thanh toán tiền hàng/HĐ 381</t>
  </si>
  <si>
    <t>Thu phí bảo lãnh dự thầu</t>
  </si>
  <si>
    <t>Thanh toán tiền hàng/HĐ 2724</t>
  </si>
  <si>
    <t>Khách hàng thanh toán tiền hàng/HĐ 395;447</t>
  </si>
  <si>
    <t>Khách hàng thanh toán tiền hàng/HĐ 404;403</t>
  </si>
  <si>
    <t>Khách hàng thanh toán tiền hàng/HĐ 426</t>
  </si>
  <si>
    <t>Khách hàng thanh toán tiền hàng/HĐ 380;386;412;415;427</t>
  </si>
  <si>
    <t>Khách hàng thanh toán tiền hàng/HĐ 420</t>
  </si>
  <si>
    <t>Thanh toán tiền mua nhiệt kế hồng ngoại</t>
  </si>
  <si>
    <t>Khách hàng thanh toán tiền hàng/HĐ 416</t>
  </si>
  <si>
    <t>Khách hàng thanh toán tiền hàng/HĐ 413</t>
  </si>
  <si>
    <t>Khách hàng thanh toán tiền hàng/HĐ 421</t>
  </si>
  <si>
    <t>Khách hàng thanh toán tiền hàng/HĐ 437;438;439;440;435;434</t>
  </si>
  <si>
    <t>Khách hàng thanh toán tiền hàng/HĐ 451</t>
  </si>
  <si>
    <t>Khách hàng thanh toán tiền hàng/HĐ 433</t>
  </si>
  <si>
    <t>Khách hàng thanh toán tiền hàng/HĐ 422</t>
  </si>
  <si>
    <t>Khách hàng thanh toán tiền hàng/HĐ 390</t>
  </si>
  <si>
    <t>Thanh toán 50% tiền hàng còn lại/HĐ 1894</t>
  </si>
  <si>
    <t>Thanh toán tiền mua báo đấu thầu</t>
  </si>
  <si>
    <t>Cước chuyển hàng từ pháp/HĐ 2963</t>
  </si>
  <si>
    <t>Thanh toán 50% tiền hàng/HĐ 5595</t>
  </si>
  <si>
    <t>Khách hàng thanh toán tiền hàng/HĐ 394</t>
  </si>
  <si>
    <t>Thanh toán tiền hàng/HĐ 1285</t>
  </si>
  <si>
    <t>Khách hàng thanh toán tiền hàng/HĐ 467; 468;469</t>
  </si>
  <si>
    <t>Thanh toán tiền hàng/HĐ</t>
  </si>
  <si>
    <t>Thanh toán cước chuyển phát nhanh tháng 11/2014</t>
  </si>
  <si>
    <t>Khách hàng thanh toán tiền/HĐ 343;393</t>
  </si>
  <si>
    <t>Khách hàng thanh toán tiền hàng/HĐ 325;384</t>
  </si>
  <si>
    <t>Khách hàng thanh toán tiền hàng/HĐ 401</t>
  </si>
  <si>
    <t>Khách hàng thanh toán tiền hàng/HĐ 475</t>
  </si>
  <si>
    <t>Thanh toán lương tháng 12/2014</t>
  </si>
  <si>
    <t>Phải trả lương tháng 12/2014</t>
  </si>
  <si>
    <t>Khách hàng thanh toán tiền hàng/HĐ 418;433;474</t>
  </si>
  <si>
    <t>Khách hàng thanh toán tiền hàng/HĐ 476;477;478;479;498;499;500</t>
  </si>
  <si>
    <t>Thanh toán tiền hàng/HĐ 20748</t>
  </si>
  <si>
    <t>Lương tháng 13/2014</t>
  </si>
  <si>
    <t>Phải trả lương tháng 13/2014</t>
  </si>
  <si>
    <t>Khách hàng thanh toán tiền hàng/HĐ 383</t>
  </si>
  <si>
    <t>Khách hàng thanh toán tièn hàng/HĐ 441</t>
  </si>
  <si>
    <t>Khách hàng thanh toán tiền hàng/HĐ 420;464;465;466</t>
  </si>
  <si>
    <t>Khám bệnh cho giám đốc/HĐ 922</t>
  </si>
  <si>
    <t>VAT đầu vào/HĐ 922</t>
  </si>
  <si>
    <t>Nhập hàng Việt Hồng/HĐ 4076</t>
  </si>
  <si>
    <t>VAT đầu vào/HĐ 4076</t>
  </si>
  <si>
    <t>Nhập hàng Vinh Khôi/HĐ 1260</t>
  </si>
  <si>
    <t>VAT đầu vào/HĐ 1260</t>
  </si>
  <si>
    <t>Nhập hàng Cemaco/HĐ 7368</t>
  </si>
  <si>
    <t>VAT đầu vào/HĐ 7368</t>
  </si>
  <si>
    <t>Chi phí tiếp khách</t>
  </si>
  <si>
    <t>VAT đầu vào/HĐ 2226</t>
  </si>
  <si>
    <t>Chi phí tổ chức hội thảo</t>
  </si>
  <si>
    <t>Chi phí vận chuyển hàng hoá/HĐ 12714</t>
  </si>
  <si>
    <t>Mua hàng Hoá Khoa/HĐ 5900</t>
  </si>
  <si>
    <t>VAT đầu vào/HĐ 5900</t>
  </si>
  <si>
    <t>Mua hàng Tài Phát/HĐ 3544</t>
  </si>
  <si>
    <t>VAT đầu vào/HĐ 3544</t>
  </si>
  <si>
    <t>Mua hàng Vinh Khôi/ HĐ 1481</t>
  </si>
  <si>
    <t>VAT đầu vào/HĐ 1481</t>
  </si>
  <si>
    <t>Mua hàng Hoá Khoa/HĐ 5413</t>
  </si>
  <si>
    <t>VAT đầu vào/HĐ 5413</t>
  </si>
  <si>
    <t>Mua hàng Việt Hoàng Long/HĐ 916</t>
  </si>
  <si>
    <t>VAT đầu vào/HĐ 916</t>
  </si>
  <si>
    <t>Mua hàng Viện Pasteur/HĐ 7108</t>
  </si>
  <si>
    <t>VAT đầu vào/HĐ 7108</t>
  </si>
  <si>
    <t>Chi phí thuê xe từ 13/01/2014 đến 12/02/2014</t>
  </si>
  <si>
    <t>Chi phí khám bệnh cho GĐ/HĐ 43078</t>
  </si>
  <si>
    <t>Mua báo đấu thầu/HĐ 3168</t>
  </si>
  <si>
    <t>VAT đầu vào/HĐ 3168</t>
  </si>
  <si>
    <t>Phí chuyển phát nhanh tháng 1/2014/HĐ 15149</t>
  </si>
  <si>
    <t>Phí chuyển phát nhanh tháng 2/2014/HĐ 16064</t>
  </si>
  <si>
    <t>VAT đầu vào/HĐ 16064</t>
  </si>
  <si>
    <t>VAT đầu vào/HĐ 15149</t>
  </si>
  <si>
    <t>Thuê phòng họp/HĐ 1341</t>
  </si>
  <si>
    <t>VAT đầu vào/HĐ 1341</t>
  </si>
  <si>
    <t>Chi phí thuê xe từ 13/02/2014 đến 12/04/2014/HĐ 74994</t>
  </si>
  <si>
    <t>Chi phí tổ chức hội thảo/HĐ 694</t>
  </si>
  <si>
    <t>VAT đầu vào/HĐ 694</t>
  </si>
  <si>
    <t>VAT đầu vào/HĐ 2980</t>
  </si>
  <si>
    <t>In Hoá đơn GTGT/HĐ 662</t>
  </si>
  <si>
    <t>Chi phí vé máy bay/HĐ 3358388</t>
  </si>
  <si>
    <t>Chi phí vé máy bay/HĐ 3432742</t>
  </si>
  <si>
    <t>Nhập hàng Cemaco/HĐ 11607</t>
  </si>
  <si>
    <t>HĐ 2024</t>
  </si>
  <si>
    <t>Nhập hàng Vinh Khôi/HĐ 2024</t>
  </si>
  <si>
    <t>VAT đầu vào/HĐ 2024</t>
  </si>
  <si>
    <t>Nhập hàng Vinh Khôi/HĐ 2043</t>
  </si>
  <si>
    <t>Nhập hàng Đệ Nhất/HĐ 402</t>
  </si>
  <si>
    <t>Nhập hàng Tài Phát/HĐ 4225</t>
  </si>
  <si>
    <t>Nhập hàng Hiển Long /HĐ 1852</t>
  </si>
  <si>
    <t>Nhập hàng Hoá Việt/HĐ 4094</t>
  </si>
  <si>
    <t>Nhập hàng Hoá Nghiệm/HĐ 1139</t>
  </si>
  <si>
    <t>Nhập hàng Hoá Nghiệm/HĐ 1131</t>
  </si>
  <si>
    <t>Nhập hàng Cemaco/HĐ 11304</t>
  </si>
  <si>
    <t>Nhập hàng Cầu Vồng/HĐ 2342</t>
  </si>
  <si>
    <t>Nhập hàng Tân Hoa/HĐ 1367</t>
  </si>
  <si>
    <t>Nhập hàng Nguyên Anh/HĐ 1993</t>
  </si>
  <si>
    <t>Nhập hàng Cầu Vồng/HĐ 2187</t>
  </si>
  <si>
    <t>Nhập hàng Cầu Vồng/HĐ 2200</t>
  </si>
  <si>
    <t>Nhập hàng Cầu Vồng/HĐ 2249</t>
  </si>
  <si>
    <t>Nhập hàng Cầu Vồng/HĐ 2257</t>
  </si>
  <si>
    <t>Nhập hàng Hana/HĐ 7293</t>
  </si>
  <si>
    <t>Nhập hàng Nguyên Anh /HĐ 2197</t>
  </si>
  <si>
    <t>Nhập hàng Nguyên Việt Triều/HĐ 3227</t>
  </si>
  <si>
    <t>Nhập hàng Nguyên Anh /HĐ 2128</t>
  </si>
  <si>
    <t>Nhập hàng Tân Hoa/HĐ 1225</t>
  </si>
  <si>
    <t>VAT đầu vào/HĐ 1225</t>
  </si>
  <si>
    <t>Nhập hàng Cemaco/HĐ 11763</t>
  </si>
  <si>
    <t>Nhập hàng Cemaco/HĐ 12250</t>
  </si>
  <si>
    <t>Nhập hàng Vinh Khôi/HĐ 2159</t>
  </si>
  <si>
    <t>Nhập hàng Nguyên Anh/HĐ 2371</t>
  </si>
  <si>
    <t>Nhập hàng Nguyên Anh/HĐ 2399</t>
  </si>
  <si>
    <t>Nhập hàng Nguyên Việt Triều/HĐ 3625</t>
  </si>
  <si>
    <t>Nhập hàng Cầu Vồng/HĐ 2362</t>
  </si>
  <si>
    <t>Nhập hàng Cemaco/HĐ 10441</t>
  </si>
  <si>
    <t>Nhập hàng Tài Phát/HĐ 3840</t>
  </si>
  <si>
    <t>Nhập hàng Cầu Vồng/HĐ 2426</t>
  </si>
  <si>
    <t>Nhập hàng Nguyên Việt Triều/HĐ 3234</t>
  </si>
  <si>
    <t>Nhập hàng Hana/HĐ 397</t>
  </si>
  <si>
    <t>Nhập hàng Cemaco/HĐ 12888</t>
  </si>
  <si>
    <t>VAT đầu vào/HĐ 12888</t>
  </si>
  <si>
    <t>Nhập hàng Rồng Tiến/HĐ 590</t>
  </si>
  <si>
    <t>Nhập hàng Bách Khoa/HĐ 17102</t>
  </si>
  <si>
    <t>Nhập hàng Bách Khoa/HĐ 16570</t>
  </si>
  <si>
    <t>Nhập hàng Cầu Vồng/HĐ 2402</t>
  </si>
  <si>
    <t>Nhập hàng Tài Phát/HĐ 4844</t>
  </si>
  <si>
    <t>Nhập hàng Việt Hồng/HĐ 5364</t>
  </si>
  <si>
    <t>Nhập hàng Song Gia/HĐ 692</t>
  </si>
  <si>
    <t>Nhập hàng Hoá Khoa/HĐ 6594</t>
  </si>
  <si>
    <t>VAT đầu vào/HĐ 6594</t>
  </si>
  <si>
    <t>Nhập hàng Tài Phát/HĐ 3941</t>
  </si>
  <si>
    <t>VAT đầu vào/HĐ 3941</t>
  </si>
  <si>
    <t>Nhập hàng Cầu Vồng/HĐ 2246</t>
  </si>
  <si>
    <t>Nhập hàng Đông Nam/ HĐ 635</t>
  </si>
  <si>
    <t>Nhập hàng Hoá Khoa/HĐ 7980</t>
  </si>
  <si>
    <t>Nhập hàng Hoá Khoa/HĐ 7637</t>
  </si>
  <si>
    <t>Nhập hàng Hoá Khoa/HĐ 7730</t>
  </si>
  <si>
    <t>Nhập hàng Cầu Vồng/HĐ 2493</t>
  </si>
  <si>
    <t>Nhập hàng Đông Dương/HĐ 590</t>
  </si>
  <si>
    <t>Mua hàng Gia Phú/HĐ 940</t>
  </si>
  <si>
    <t>Nhập hàng Đoàn Lê/HĐ 1178</t>
  </si>
  <si>
    <t>Nhập hàng Cầu Vồng/HĐ 2487</t>
  </si>
  <si>
    <t>VAT đầu vào/HĐ 2487</t>
  </si>
  <si>
    <t>Nhập hàng Nguyên Anh/ HĐ 2300</t>
  </si>
  <si>
    <t>Nhập hàng Bách Khoa/HĐ 16916</t>
  </si>
  <si>
    <t>Nhập hàng Nguyên Anh/HĐ 2321</t>
  </si>
  <si>
    <t>VAT đầu cào/HĐ 16916</t>
  </si>
  <si>
    <t>Nhập hàng Technimex/HĐ 2181</t>
  </si>
  <si>
    <t>Nhập hàng Hoá Nghiệm/HĐ 1156</t>
  </si>
  <si>
    <t>Nhập hàng Cemaco/HĐ 12689</t>
  </si>
  <si>
    <t>Nhập hàng Hana/HĐ 996</t>
  </si>
  <si>
    <t>Nhập hàng Bách Khoa/HĐ 17238</t>
  </si>
  <si>
    <t>Nhập hàng Nguyên Việt Triều/HĐ 3847</t>
  </si>
  <si>
    <t>Nhập hàng Nguyên Việt Triều/HĐ 3626</t>
  </si>
  <si>
    <t>Nhập hàng Hana/HĐ 752</t>
  </si>
  <si>
    <t>Nhập hàng Thi Việt/HĐ 829</t>
  </si>
  <si>
    <t>Chi phí công tác/HĐ 485</t>
  </si>
  <si>
    <t>Chi phí công tác/HĐ 58275</t>
  </si>
  <si>
    <t>Chuyển phát nhanh tháng 4/2014/HD 21679</t>
  </si>
  <si>
    <t>Chi phí công tác/HĐ 244</t>
  </si>
  <si>
    <t>VAT đầu vào/HĐ 244</t>
  </si>
  <si>
    <t>Chi phí vé máy bay/HĐ 3437426</t>
  </si>
  <si>
    <t>Chi phí vé máy bay/HĐ 3437423</t>
  </si>
  <si>
    <t>Mua văn phòng phẩm/HĐ 520</t>
  </si>
  <si>
    <t>Phí chuyển phát nhanh T03/2014/HĐ 19549</t>
  </si>
  <si>
    <t>VAT đầu vào/HĐ 19549</t>
  </si>
  <si>
    <t>Nhập hàng Hana/HĐ 1135</t>
  </si>
  <si>
    <t>Nhập hàng Hana/HĐ 1352</t>
  </si>
  <si>
    <t>Nhập hàng Bách Khoa/HĐ 18555</t>
  </si>
  <si>
    <t>Nhập hàng Bách Khoa/HĐ 17591</t>
  </si>
  <si>
    <t>Nhập hàng Cemaco/HĐ 14226</t>
  </si>
  <si>
    <t>Nhập hàng Cemaco/HĐ 14211</t>
  </si>
  <si>
    <t>Nhập hàng Cemaco/HĐ 13728</t>
  </si>
  <si>
    <t>Nhập hàng Cemaco/HĐ 13342</t>
  </si>
  <si>
    <t>Nhập hàng Cemaco/HĐ 14173</t>
  </si>
  <si>
    <t>Nhập hàng cemaco/HĐ 13232</t>
  </si>
  <si>
    <t>Nhập hàng Nam Khoa/HĐ 2583</t>
  </si>
  <si>
    <t>Nhập hàng Hùng thịnh/HĐ 227</t>
  </si>
  <si>
    <t>Nhập hàng Phạm Nguyễn/HĐ 2507</t>
  </si>
  <si>
    <t>Nhập hàng Thi Việt/HĐ 904</t>
  </si>
  <si>
    <t>Nhập hàng Nguyên Anh/ HĐ 2526</t>
  </si>
  <si>
    <t>Nhập hàng Ngô Gia Phát/HĐ 1993</t>
  </si>
  <si>
    <t>Nhập hàng Đô Việt/HĐ 1579</t>
  </si>
  <si>
    <t>Nhập hàng Đô Việt/HĐ 1586</t>
  </si>
  <si>
    <t>VAT đầu vào/HĐ 1586</t>
  </si>
  <si>
    <t>Nhập hàng Việt Hồng/HĐ 179</t>
  </si>
  <si>
    <t>Nhập hàng Tài Phát/HĐ 5574</t>
  </si>
  <si>
    <t>Nhập hàng Tài Phát/HĐ 5426</t>
  </si>
  <si>
    <t>Nhập hàng Tân Hoa/HĐ 1748</t>
  </si>
  <si>
    <t>Nhập hàng Hana/HĐ 1498</t>
  </si>
  <si>
    <t>Nhập hàng Tân Hoa/HĐ 1931</t>
  </si>
  <si>
    <t>Nhập hàng Hồng Lợi/HĐ 282</t>
  </si>
  <si>
    <t>Nhập hàng Hồng Lợi/HĐ 324</t>
  </si>
  <si>
    <t>Nhập hàng Technimex/HĐ 2277</t>
  </si>
  <si>
    <t>Nhập hàng Technimex/HĐ 2335</t>
  </si>
  <si>
    <t>Nhập hàng Cầu Vồng/HĐ 2510</t>
  </si>
  <si>
    <t>Nhập hàng Vi Sinh Môi Trường/HĐ 173</t>
  </si>
  <si>
    <t>Nhập hàng Hoá Việt/HĐ 4499</t>
  </si>
  <si>
    <t>Nhập hàng Vi Sinh Môi Trường/HĐ 187</t>
  </si>
  <si>
    <t>VAT đầu vào/HĐ 187</t>
  </si>
  <si>
    <t>Nhập hàng Hoá Việt/HĐ 4477</t>
  </si>
  <si>
    <t>Nhập hàng Nghi Phú/HĐ 321</t>
  </si>
  <si>
    <t>Nhập hàng Nguyên Việt Triều/HĐ 3974</t>
  </si>
  <si>
    <t>Nhập hàng Nguyên Việt Triều/HĐ 4023</t>
  </si>
  <si>
    <t>Nhập hàng Nguyên Việt Triều/HĐ 3929</t>
  </si>
  <si>
    <t>Nhập hàng Nguyên Anh/HĐ 2582</t>
  </si>
  <si>
    <t>Nhập hàng Nguyên Anh/HĐ 2675</t>
  </si>
  <si>
    <t>HĐ 016</t>
  </si>
  <si>
    <t>VAT đầu vào/HĐ 016</t>
  </si>
  <si>
    <t>Chi Phí Tiếp Khách/HĐ 016</t>
  </si>
  <si>
    <t>Mua máy vi tính/ HĐ 921</t>
  </si>
  <si>
    <t>Phí vận đơn/HĐ 329</t>
  </si>
  <si>
    <t>VAT đầu vào/HĐ 329</t>
  </si>
  <si>
    <t>Cước dịch vụ chuyển phát nhanh T6/2014/HĐ 25527</t>
  </si>
  <si>
    <t>Mua máy in Epron Worrkforce 30/HĐ 41080</t>
  </si>
  <si>
    <t>Nhập hàng Rồng Tiến/HĐ 783</t>
  </si>
  <si>
    <t>Nhập hàng Hồng Lợi/HĐ 407</t>
  </si>
  <si>
    <t>VAT đầu vào/HĐ 407</t>
  </si>
  <si>
    <t>Nhập hàng Thành Phương/HĐ 1145</t>
  </si>
  <si>
    <t>Nhập hàng Hồng Lợi/HĐ 347</t>
  </si>
  <si>
    <t>Nhập hàng THB/HĐ 498</t>
  </si>
  <si>
    <t>Nhập hàng THB/HĐ 486</t>
  </si>
  <si>
    <t>Nhập hàng Nguyên Việt Triều/HĐ 4545</t>
  </si>
  <si>
    <t>Nhập hàng Nguyên Việt Triều/HĐ 4365</t>
  </si>
  <si>
    <t>Nhập hàng Nguyên Anh/HĐ 2695</t>
  </si>
  <si>
    <t>Nhập hàng Hoá Khoa/HĐ 9079</t>
  </si>
  <si>
    <t>Nhập hàng Hoá Khoa/HĐ 8908</t>
  </si>
  <si>
    <t>Nhập hàng Sinh Việt/HĐ 828</t>
  </si>
  <si>
    <t>Nhập hàng Đông Dương/HĐ 808</t>
  </si>
  <si>
    <t>VAT đầu vào/HĐ 808</t>
  </si>
  <si>
    <t>Nhập hàng Anh Đoàn/HĐ 3594</t>
  </si>
  <si>
    <t>Nhập hàng Minh Đạt/HĐ 3130</t>
  </si>
  <si>
    <t>Nhập hàng Vitech/HĐ 787</t>
  </si>
  <si>
    <t>Nhập hàng Cemaco/HĐ 14766</t>
  </si>
  <si>
    <t>Nhập hàng Cemaco/HĐ 15083</t>
  </si>
  <si>
    <t>Nhập hàng Vinh Nam/HĐ 462</t>
  </si>
  <si>
    <t>Nhập hàng Vinh Nam/HĐ 464</t>
  </si>
  <si>
    <t>Nhập hàng Hợp Nhất/HĐ 970</t>
  </si>
  <si>
    <t>Nhập hàng Đông Nam/HĐ 772</t>
  </si>
  <si>
    <t>Phí dịch vụ tư vấn pháp lý/HĐ 83</t>
  </si>
  <si>
    <t>Cước chuyển phát nhanh T7/2014</t>
  </si>
  <si>
    <t>VAT đầu vào/HĐ 28898</t>
  </si>
  <si>
    <t>Nhập hàng Tài Phát/HĐ 6490</t>
  </si>
  <si>
    <t>Nhập hàng Tài Phát/HĐ 6473</t>
  </si>
  <si>
    <t>VAT đầu vào/HĐ 6473</t>
  </si>
  <si>
    <t>Nhập hàng Tân Hoa/HĐ 2205</t>
  </si>
  <si>
    <t>Nhập hàng Tân Hoa/HĐ 2088</t>
  </si>
  <si>
    <t>Nhập hàng Tân Hoa/HĐ 2277</t>
  </si>
  <si>
    <t>Nhập hàng Bách Khoa/HĐ 92</t>
  </si>
  <si>
    <t>Nhập hàng Bách Khoa/HĐ 19275</t>
  </si>
  <si>
    <t>Nhập hàng Bách Khoa/HĐ 18833</t>
  </si>
  <si>
    <t>Nhập hàng Cemaco/HĐ 15556</t>
  </si>
  <si>
    <t>VAT đầu vào/HĐ 15556</t>
  </si>
  <si>
    <t>Nhập hàng Cemaco/HĐ 14838</t>
  </si>
  <si>
    <t>Nhập hàng Ngô Gia Phát/HĐ 2410</t>
  </si>
  <si>
    <t>Nhập hàng Ngô Gia Phát/HĐ 2593</t>
  </si>
  <si>
    <t>VAT đầu vào/HĐ 2593</t>
  </si>
  <si>
    <t>Nhập hàng Đô Việt/HĐ 1742</t>
  </si>
  <si>
    <t>Nhập hàng Song Gia/HĐ 1257</t>
  </si>
  <si>
    <t>Nhập hàng Song Gia/HĐ 1230</t>
  </si>
  <si>
    <t>Nhập hàng Việt Hồng/HĐ 229</t>
  </si>
  <si>
    <t>Nhập hàng Sinh Việt/HĐ 714</t>
  </si>
  <si>
    <t>Nhập hàng Sinh Việt/HĐ 723</t>
  </si>
  <si>
    <t>Nhập hàng Tài Phát/HĐ 6098</t>
  </si>
  <si>
    <t>Nhập hàng Tài Phát/HĐ 6146</t>
  </si>
  <si>
    <t>Nhập hàng Tài Phát/HĐ 5926</t>
  </si>
  <si>
    <t>Nhập hàng Tân Hoa/HĐ 2496</t>
  </si>
  <si>
    <t>Nhập hàng Tân Hoa/HĐ 2343</t>
  </si>
  <si>
    <t>VAT đầu vào/HĐ 2343</t>
  </si>
  <si>
    <t>Nhập hàng Nguyên Anh/HĐ 2748</t>
  </si>
  <si>
    <t>Nhập hàng Rồng Tiến/HĐ 900</t>
  </si>
  <si>
    <t>Nhập hàng Vinh Nam/HĐ 470</t>
  </si>
  <si>
    <t>Nhập hàng Nam Khoa/HĐ 3163</t>
  </si>
  <si>
    <t>Nhập hàng Đại Á/HĐ 55</t>
  </si>
  <si>
    <t>Nhập hàng Đệ Nhất/HĐ 1168</t>
  </si>
  <si>
    <t>Nhập hàng Vitech/HĐ 957</t>
  </si>
  <si>
    <t>Nhập hàng Vitech/HĐ 904</t>
  </si>
  <si>
    <t>Nạp Mực máy in/HĐ 11616</t>
  </si>
  <si>
    <t>Chi phí vé máy bay/HĐ 1177</t>
  </si>
  <si>
    <t>Mua chữ ký số/HĐ 16551</t>
  </si>
  <si>
    <t>BL 1235</t>
  </si>
  <si>
    <t>Ủng hộ phòng chống bảo lụt</t>
  </si>
  <si>
    <t>Mua máy bộ vi tính/HĐ 4735</t>
  </si>
  <si>
    <t>Nhập hàng TRAMATCO/HĐ 2316</t>
  </si>
  <si>
    <t>Nhập hàng Cemaco/HĐ 16306</t>
  </si>
  <si>
    <t>Phí chuyển phát nhanh tháng 08/2014/HĐ 1142</t>
  </si>
  <si>
    <t>Nhập hàng Việt Hồng/HĐ 1259</t>
  </si>
  <si>
    <t>Nhập hàng Việt Hồng/HĐ 1049</t>
  </si>
  <si>
    <t>Nhập hàng Việt Hồng/HĐ 11113</t>
  </si>
  <si>
    <t>Nhập hàng Việt Hồng/HĐ 1222</t>
  </si>
  <si>
    <t>Nhập hàng Việt Hồng/HĐ 1165</t>
  </si>
  <si>
    <t>Nhập hàng Việt Hồng/HĐ 879</t>
  </si>
  <si>
    <t>Nhập hàng Việt Hồng/HĐ 992</t>
  </si>
  <si>
    <t>Nhập hàng Ngô Gia Phát/HĐ 2805</t>
  </si>
  <si>
    <t>Nhập hàng Hoá Khoa/HĐ 9604</t>
  </si>
  <si>
    <t>Nhập hàng Hoá Khoa/HĐ 9639</t>
  </si>
  <si>
    <t>Nhập hàng Ngô Gia Phát/HĐ 2833</t>
  </si>
  <si>
    <t>Nhập hàng Hoá Khoa/HĐ 9544</t>
  </si>
  <si>
    <t>Nhập hàng Hoá Khoa/HĐ 9778</t>
  </si>
  <si>
    <t>Nhập hàng Hoá Khoa/HĐ 9925</t>
  </si>
  <si>
    <t>Nhập hàng Vinh Nam/HĐ 469</t>
  </si>
  <si>
    <t>Nhập hàng Cemaco/HĐ 15673</t>
  </si>
  <si>
    <t>Nhập hàng Cemaco/HĐ 15668</t>
  </si>
  <si>
    <t>Nhập hàng Cemaco/HĐ 15992</t>
  </si>
  <si>
    <t>Nhập hàng Cemaco/HĐ 16807</t>
  </si>
  <si>
    <t>Nhập hàng Bách Khoa/HĐ 417</t>
  </si>
  <si>
    <t>Nhập hàng Hồng Lợi/HĐ 469</t>
  </si>
  <si>
    <t>Nhập hàng Bách Khoa/HĐ 1476</t>
  </si>
  <si>
    <t>Nhập hàng Bách Khoa/HĐ 1134</t>
  </si>
  <si>
    <t>Nhập hàng Bách Khoa/HĐ 931</t>
  </si>
  <si>
    <t>Nhập hàng Bách Khoa/HĐ 528</t>
  </si>
  <si>
    <t>Phí kiểm dịch</t>
  </si>
  <si>
    <t>Cước DVVT 08/2014 (TB 35530844)</t>
  </si>
  <si>
    <t>Cước DVVT 08/2014 (TB 35530866)</t>
  </si>
  <si>
    <t>Cước DVVT 08/2014( TB 35530879)</t>
  </si>
  <si>
    <t>Cước DVVT 07/2014( TB 35530844)</t>
  </si>
  <si>
    <t>Cước DVVT 07/2014( TB 35530866)</t>
  </si>
  <si>
    <t>Cước DVVT 07/2014(TB 35530879)</t>
  </si>
  <si>
    <t>Vinaphone 08/2014(TB 0918871444)</t>
  </si>
  <si>
    <t>Vinaphone 08/2014(TB 0919487444)</t>
  </si>
  <si>
    <t>Vinaphone 08/2014(TB 0919926444)</t>
  </si>
  <si>
    <t>Vinaphone 08/2014( TB 0914179449)</t>
  </si>
  <si>
    <t>VAT đầu vào/HĐ 53542</t>
  </si>
  <si>
    <t>Nhập hàng DKSH/HĐ 989</t>
  </si>
  <si>
    <t>Phí kiễm dịch</t>
  </si>
  <si>
    <t>Phí lao vụ/HĐ 171734</t>
  </si>
  <si>
    <t>Phi lưu kho bổ sung/HĐ 198152</t>
  </si>
  <si>
    <t>Phí lưu kho, lao vụ/HĐ 175787</t>
  </si>
  <si>
    <t>VAT đầu vào/HĐ 17587</t>
  </si>
  <si>
    <t>Cước DVVT 06/2014(TB 35530844)</t>
  </si>
  <si>
    <t>Cước DVVT 06/2014(TB 35530866)</t>
  </si>
  <si>
    <t>Cước DVVT 06/2014(TB 35530879)</t>
  </si>
  <si>
    <t>Chi phí xăng /HĐ 91306</t>
  </si>
  <si>
    <t>Cước DVVT 07/2014(TB 0918871444)</t>
  </si>
  <si>
    <t>Cước DVVT 07/2014(TB 0919487444)</t>
  </si>
  <si>
    <t>Cước DVVT 07/2014(TB 0919926444)</t>
  </si>
  <si>
    <t>Cước DVVT 07/2014(TB 091417449)</t>
  </si>
  <si>
    <t>Cước DVVT 06/2014(TB 0918871444)</t>
  </si>
  <si>
    <t>Cước DVVT 06/2014 (TB 0919487444)</t>
  </si>
  <si>
    <t>Cước DVVT 06/2014(TB 0914179449)</t>
  </si>
  <si>
    <t>Cước DVVT 07/2014( TB 0919926444)</t>
  </si>
  <si>
    <t>VAT đầu vào/HĐ 0477563</t>
  </si>
  <si>
    <t>Nhập hàng DKSH/HĐ 1099</t>
  </si>
  <si>
    <t>Nhập hàng DKSH/HĐ 1059</t>
  </si>
  <si>
    <t>VAT đầu vào/HĐ 1059</t>
  </si>
  <si>
    <t>Nhập hàng Nguyên Việt Triều/HĐ 793</t>
  </si>
  <si>
    <t>Nhập hàng Nguyên Việt Triều/HĐ 271</t>
  </si>
  <si>
    <t>Nhập hàng Nguyên Việt Triều/HĐ 297</t>
  </si>
  <si>
    <t>HĐ 2724</t>
  </si>
  <si>
    <t>Nhập hàng Việt Hồng/HĐ 2724</t>
  </si>
  <si>
    <t>VAT đầu vào/HĐ 2724</t>
  </si>
  <si>
    <t>Nhập hàng Việt Hồng/HĐ 2412</t>
  </si>
  <si>
    <t>Nhập hàng Việt Hồng/HĐ 1630</t>
  </si>
  <si>
    <t>Nhập hàng Việt Hồng/HĐ 1631</t>
  </si>
  <si>
    <t>Nhập hàng Việt Hồng/HĐ 1632</t>
  </si>
  <si>
    <t>Nhập hàng Việt Hồng/HĐ 1973</t>
  </si>
  <si>
    <t>Nhập hàng Nguyên Anh/HĐ 213</t>
  </si>
  <si>
    <t>Nhập hàng Nguyên Anh/HĐ 64</t>
  </si>
  <si>
    <t>Nhập hàng Nguyên Anh/HĐ 227</t>
  </si>
  <si>
    <t>HĐ 4106</t>
  </si>
  <si>
    <t>Nhập hàng Ngô Gia Phát/HĐ 4106</t>
  </si>
  <si>
    <t>VAT đầu vào/HĐ 4106</t>
  </si>
  <si>
    <t>Nhập hàng Ngô Gia Phát/HĐ 3852</t>
  </si>
  <si>
    <t>Nhập hàng Ngô Gia Phát/HĐ 3884</t>
  </si>
  <si>
    <t>Nhập hàng Ngô Gia Phát/HĐ 3328</t>
  </si>
  <si>
    <t>Nhập hàng Ngô Gia Phát/HĐ 3368</t>
  </si>
  <si>
    <t>Nhập hàng Ngô Gia Phát/HĐ 3327</t>
  </si>
  <si>
    <t>Nhập hàng Tài Phát/HĐ 7826</t>
  </si>
  <si>
    <t>Nhập hàng Tài Phát/HĐ 7027</t>
  </si>
  <si>
    <t>Nhập hàng Tài Phát/HĐ 7094</t>
  </si>
  <si>
    <t>HĐ 8603</t>
  </si>
  <si>
    <t>Nhập hàng Tài Phát/HĐ 8603</t>
  </si>
  <si>
    <t>VAT đầu vào/HĐ 8603</t>
  </si>
  <si>
    <t>Nhập hàng Hoá Khoa/HĐ 1730</t>
  </si>
  <si>
    <t>Nhập hàng Hoá Khoa/HĐ 930</t>
  </si>
  <si>
    <t>Nhập hàng Hoá Khoa/HĐ 931</t>
  </si>
  <si>
    <t>Nhập hàng Hoá Khoa/HĐ 1315</t>
  </si>
  <si>
    <t>Nhập hàng Hoá Khoa/HĐ 866</t>
  </si>
  <si>
    <t>Nhập hàng Hoá Khoa/HĐ 532</t>
  </si>
  <si>
    <t>Nhập hàng Hoá Khoa/HĐ 613</t>
  </si>
  <si>
    <t>Nhập hàng Đô Việt/HĐ 1993</t>
  </si>
  <si>
    <t>VAT đầu vào /HĐ 1993</t>
  </si>
  <si>
    <t>Nhập hàng Đô Việt/HĐ 1974</t>
  </si>
  <si>
    <t>HĐ 1172</t>
  </si>
  <si>
    <t>Nhập hàng Nguyên Việt Triều/HĐ 1172</t>
  </si>
  <si>
    <t>VAT đầu vào/HĐ 1172</t>
  </si>
  <si>
    <t>HĐ 1057</t>
  </si>
  <si>
    <t>Nhập hàng Nguyên Việt Triều/HĐ 1057</t>
  </si>
  <si>
    <t>VAT đầu vào/HĐ 1057</t>
  </si>
  <si>
    <t>Nhập hàng Rồng Tiến/HĐ 1166</t>
  </si>
  <si>
    <t>HĐ 1285</t>
  </si>
  <si>
    <t>Nhập hàng Rồng Tiến/HĐ 1285</t>
  </si>
  <si>
    <t>VAT đầu vào/HĐ 1285</t>
  </si>
  <si>
    <t>Nhập hàng Hồng Lợi/HĐ 540</t>
  </si>
  <si>
    <t>Nhập hàng Hồng Lợi/HĐ 541</t>
  </si>
  <si>
    <t>Nhập hàng Hoá Nghiệm/HĐ 1286</t>
  </si>
  <si>
    <t>Nhập hàng Metler/HĐ 866</t>
  </si>
  <si>
    <t>Nhập hàng Metler/HĐ 766</t>
  </si>
  <si>
    <t>Nhập hàng Hana/HĐ 3017</t>
  </si>
  <si>
    <t>Nhập hàng Hana/HĐ 3120</t>
  </si>
  <si>
    <t>Nhập hàng Hana/HĐ 2708</t>
  </si>
  <si>
    <t>HĐ 5172</t>
  </si>
  <si>
    <t>Nhập hàng Bách Khoa/HĐ 5172</t>
  </si>
  <si>
    <t>VAT đầu vào/HĐ 5172</t>
  </si>
  <si>
    <t>Nhập hàng Bách Khoa/HĐ 4465</t>
  </si>
  <si>
    <t>Nhập hàng Bách Khoa /HĐ 4463</t>
  </si>
  <si>
    <t>HĐ 6161</t>
  </si>
  <si>
    <t>Nhập hàng Bách Khoa/HĐ 6161</t>
  </si>
  <si>
    <t>VAT đầu vào/HĐ 6161</t>
  </si>
  <si>
    <t>Nhập hàng Bách Khoa/HĐ 4127</t>
  </si>
  <si>
    <t>Nhập hàng Bách Khoa/HĐ 2095</t>
  </si>
  <si>
    <t>Nhập hàng Bách Khoa/HĐ 2432</t>
  </si>
  <si>
    <t>Nhập hàng Bách Khoa/HĐ 2243</t>
  </si>
  <si>
    <t>Nhập hàng Bách Khoa/HĐ 3123</t>
  </si>
  <si>
    <t>Nhập hàng Bách Khoa/HĐ 2984</t>
  </si>
  <si>
    <t>Nhập hàng Cầu Vồng/HĐ 2913</t>
  </si>
  <si>
    <t>Nhập hàng Cầu Vồng/HĐ 2865</t>
  </si>
  <si>
    <t>Nhập hàng Cầu Vồng/HĐ 2921</t>
  </si>
  <si>
    <t>Nhập hàng Cầu Vồng/HĐ 2827</t>
  </si>
  <si>
    <t>VAT đầu vào/HĐ 2827</t>
  </si>
  <si>
    <t>HĐ 5595</t>
  </si>
  <si>
    <t>Nhập hàng Minh Đạt/HĐ 5595</t>
  </si>
  <si>
    <t>VAT đầu vào/HĐ 5595</t>
  </si>
  <si>
    <t>Nhập hàng Vitech/HĐ 1101</t>
  </si>
  <si>
    <t>Nhập hàng Khoa Học Hợp Nhất/HĐ 1253</t>
  </si>
  <si>
    <t>Nhập hàng Vinh Nam/HĐ 483</t>
  </si>
  <si>
    <t>VAT đầu vào/HĐ 483</t>
  </si>
  <si>
    <t>Nhập hàng Technimex/HĐ 2570</t>
  </si>
  <si>
    <t>Nhập hàng Technimex/HĐ 2577</t>
  </si>
  <si>
    <t>Nhập hàng Tân Hoa/HĐ 363</t>
  </si>
  <si>
    <t>Nhập hàng Nam Trang/HĐ 22</t>
  </si>
  <si>
    <t>Nhập hàng Đông Nam/HĐ 925</t>
  </si>
  <si>
    <t>Nhập hàng T H M/HĐ 998</t>
  </si>
  <si>
    <t>HĐ 1894</t>
  </si>
  <si>
    <t>Nhập hàng Lan Oanh/HĐ 1894</t>
  </si>
  <si>
    <t>VAT đầu vào/HĐ 1894</t>
  </si>
  <si>
    <t>Nhập hàng Lan Oanh/HĐ 1503</t>
  </si>
  <si>
    <t>Nhập hàng Cemaco/HĐ 19609</t>
  </si>
  <si>
    <t>HĐ 20714</t>
  </si>
  <si>
    <t>Nhập hàng Cemaco/HĐ 20714</t>
  </si>
  <si>
    <t>VAT đầu vào/HĐ 20714</t>
  </si>
  <si>
    <t>Nhập hàng Cemaco/HĐ 18776</t>
  </si>
  <si>
    <t>Nhập hàng Cemaco/HĐ 17387</t>
  </si>
  <si>
    <t>VAT đầu và/HĐ 17387</t>
  </si>
  <si>
    <t>Nhập hàng Cemaco/HĐ 17386</t>
  </si>
  <si>
    <t>Nhập hàng Cemaco/HĐ 17828</t>
  </si>
  <si>
    <t>Nhập hàng Cemaco/HĐ 18144</t>
  </si>
  <si>
    <t>Nhập hàng Cemaco/HĐ 17191</t>
  </si>
  <si>
    <t>Nhập hàng Cemaco/HĐ 17190</t>
  </si>
  <si>
    <t>VAT đầu vào/HĐ 17190</t>
  </si>
  <si>
    <t>HĐ 1175</t>
  </si>
  <si>
    <t>Nhập hàng DKSH/HĐ 1175</t>
  </si>
  <si>
    <t>VAT đầu vào/HĐ 1175</t>
  </si>
  <si>
    <t>HĐ 20748</t>
  </si>
  <si>
    <t>Nhập hàng Cemaco/HĐ 20748</t>
  </si>
  <si>
    <t>VAT đầu vào/HĐ 20748</t>
  </si>
  <si>
    <t>Mua 2 điện thoại cho nhân viên/HĐ 149571</t>
  </si>
  <si>
    <t>HĐ 608989</t>
  </si>
  <si>
    <t>Mua văn phòng phẩm/HĐ 608989</t>
  </si>
  <si>
    <t>VAT đầu vào/HĐ 608989</t>
  </si>
  <si>
    <t>HĐ 4460</t>
  </si>
  <si>
    <t>Mua bảo hiểm ô tô/HĐ 4460</t>
  </si>
  <si>
    <t>VAT đầu vào/HĐ 4460</t>
  </si>
  <si>
    <t>Mua tủ lạnh Sanyo SR-9JR/HĐ 38385</t>
  </si>
  <si>
    <t>HĐ 55917</t>
  </si>
  <si>
    <t>VAT đầu vào/HĐ 55917</t>
  </si>
  <si>
    <t>HĐ 55918</t>
  </si>
  <si>
    <t>Cước DVVT 11/2014(TB 0919487444)</t>
  </si>
  <si>
    <t>VAT đầu vào/HĐ 55918</t>
  </si>
  <si>
    <t>HĐ 55919</t>
  </si>
  <si>
    <t>Cước DVVT 11/2014(TB 0919926444)</t>
  </si>
  <si>
    <t>Cước DVVT 11/2014(TB 0918871444)</t>
  </si>
  <si>
    <t>VAT đầu vào/HĐ 55919</t>
  </si>
  <si>
    <t>HĐ 55920</t>
  </si>
  <si>
    <t>Cước DVVT 11/2014(TB 0919769444)</t>
  </si>
  <si>
    <t>VAT đầu vào/HĐ 55920</t>
  </si>
  <si>
    <t>HĐ 55921</t>
  </si>
  <si>
    <t>Cước DVVT 11/2014(TB 0914917444)</t>
  </si>
  <si>
    <t>HĐ 55922</t>
  </si>
  <si>
    <t>Cước DVVT 11/2014( TB 0914179449)</t>
  </si>
  <si>
    <t>VAT đầu vào/HĐ 55922</t>
  </si>
  <si>
    <t>HĐ 1383319</t>
  </si>
  <si>
    <t>Cước DVVT 11/2014(TB 35530844)</t>
  </si>
  <si>
    <t>HĐ 1383320</t>
  </si>
  <si>
    <t>Cước DVVT 11/2014(TB 35530866)</t>
  </si>
  <si>
    <t>VAT đầu vào/HĐ 183320</t>
  </si>
  <si>
    <t>HĐ 1383321</t>
  </si>
  <si>
    <t>Cước DVVT 11/2014(TB 35530879)</t>
  </si>
  <si>
    <t>VAT đầu vào/HĐ 1383321</t>
  </si>
  <si>
    <t>Cước DVVT 09/2014(TB 0918871444)</t>
  </si>
  <si>
    <t>Cước DVVT 09/2014(TB 0919487444)</t>
  </si>
  <si>
    <t>Cước DVVT 09/2014(TB 0919926444)</t>
  </si>
  <si>
    <t>Cước DVVT 09/2014(TB 0914179449)</t>
  </si>
  <si>
    <t>Cước DVVT 09/2014(TB 35530844)</t>
  </si>
  <si>
    <t>Cước DVVT 09/2014(TB 35530866)</t>
  </si>
  <si>
    <t>VAT đầu vào/HĐ 35530866</t>
  </si>
  <si>
    <t>Cước DVVT 09/2014(TB 35530879)</t>
  </si>
  <si>
    <t>VAT đầu vào/HĐ 35530879</t>
  </si>
  <si>
    <t xml:space="preserve">Gia hạn dịch vụ tên miền </t>
  </si>
  <si>
    <t>BL 128168</t>
  </si>
  <si>
    <t>Cước DVVT 10/2014(TB 0919487444)</t>
  </si>
  <si>
    <t>Cước DVVT 10/2014( TB 0914179449)</t>
  </si>
  <si>
    <t>Cước DVVT 10/2014(TB 0919926444)</t>
  </si>
  <si>
    <t>Cước DVVT 10/2014(TB 35530844)</t>
  </si>
  <si>
    <t>Cước DVVT 10/2014( TB 35530866)</t>
  </si>
  <si>
    <t>VAT đầu vào/HĐ 1371073</t>
  </si>
  <si>
    <t>Cước DVVT 10/2014(TB 35530879)</t>
  </si>
  <si>
    <t>Chuyển phát nhanh</t>
  </si>
  <si>
    <t>PT 07</t>
  </si>
  <si>
    <t>BL 208289740</t>
  </si>
  <si>
    <t>Chuyển thư</t>
  </si>
  <si>
    <t>BL 26401</t>
  </si>
  <si>
    <t>HĐ 11258</t>
  </si>
  <si>
    <t>Cước phí chuyển phát nhanh 11/2014</t>
  </si>
  <si>
    <t>VAT đầu vào/HĐ 11258</t>
  </si>
  <si>
    <t>Mua bàn làm việc</t>
  </si>
  <si>
    <t>Mua ghế xoay</t>
  </si>
  <si>
    <t>Mua máy bộ vi tính</t>
  </si>
  <si>
    <t>Thay Vỏ xe</t>
  </si>
  <si>
    <t>Mua máy in laser HL 2270DW</t>
  </si>
  <si>
    <t>HĐ 9093</t>
  </si>
  <si>
    <t>Cước chuyển phát nhanh 11/2014</t>
  </si>
  <si>
    <t>VAT đầu vào/HĐ 9093</t>
  </si>
  <si>
    <t>Nhập hàng Minh Đạt/HĐ 1276</t>
  </si>
  <si>
    <t>HĐ 2963</t>
  </si>
  <si>
    <t>Phí chứng từ/HĐ 75422</t>
  </si>
  <si>
    <t>Chi phí vé máy bay/HĐ 866</t>
  </si>
  <si>
    <t>Chi phí công tác/HĐ 2410</t>
  </si>
  <si>
    <t>Chi phí ăn uống/HĐ 43167</t>
  </si>
  <si>
    <t>Chi phí công tác/HĐ 16265</t>
  </si>
  <si>
    <t>Cước chuyển phát nhanh 09/2014</t>
  </si>
  <si>
    <t>VAT đầu vào/HĐ 4441</t>
  </si>
  <si>
    <t>Cước chuyển phát nhanh 10/2014</t>
  </si>
  <si>
    <t>HĐ 30387</t>
  </si>
  <si>
    <t>Cước taxi/HĐ 30387</t>
  </si>
  <si>
    <t>HĐ 30388</t>
  </si>
  <si>
    <t>Cước Taxi/HĐ 30388</t>
  </si>
  <si>
    <t>VAT đầu vào/HĐ 30388</t>
  </si>
  <si>
    <t>Vỏ xe/HĐ 142</t>
  </si>
  <si>
    <t>VAT đầu vào/HĐ 142</t>
  </si>
  <si>
    <t>HĐ 79641</t>
  </si>
  <si>
    <t>Sữa chữa xe otô/HĐ 79641</t>
  </si>
  <si>
    <t>PT1815</t>
  </si>
  <si>
    <t>VAT đầu vào/HĐ 30387</t>
  </si>
  <si>
    <t>BL 734280</t>
  </si>
  <si>
    <t>HĐ 58658</t>
  </si>
  <si>
    <t>Chi phí xăng/HĐ 58658</t>
  </si>
  <si>
    <t>VAT đầu vào/HĐ 58658</t>
  </si>
  <si>
    <t>HĐ 4617</t>
  </si>
  <si>
    <t>Chi phí tổ chức hội thảo/HĐ 4617</t>
  </si>
  <si>
    <t>VAT đầu vào/HĐ 4617</t>
  </si>
  <si>
    <t>HĐ 4388</t>
  </si>
  <si>
    <t>Chi phí xăng/HĐ 4388</t>
  </si>
  <si>
    <t>VAT đầu vào/HĐ 4388</t>
  </si>
  <si>
    <t>BL 31629</t>
  </si>
  <si>
    <t>BL 736701</t>
  </si>
  <si>
    <t>HĐ 257227</t>
  </si>
  <si>
    <t>Nạp tiền ĐT /HĐ 257227</t>
  </si>
  <si>
    <t>VAT đầu vào/HĐ 257227</t>
  </si>
  <si>
    <t>HĐ 257226</t>
  </si>
  <si>
    <t>Mua ĐT di động/HĐ 257226</t>
  </si>
  <si>
    <t>VAT đầu vào/HĐ 257226</t>
  </si>
  <si>
    <t>HĐ 5086972</t>
  </si>
  <si>
    <t>Cước DVVT 12/2013(TB 0918871444)</t>
  </si>
  <si>
    <t>VAT đầu vào/HĐ 5086972</t>
  </si>
  <si>
    <t>HĐ 5086973</t>
  </si>
  <si>
    <t>Cước DVVT 12/2013(TB0919487444)</t>
  </si>
  <si>
    <t>VAT đầu vào/HĐ 5086973</t>
  </si>
  <si>
    <t>HĐ 5086974</t>
  </si>
  <si>
    <t>Cước DVVT 12/2013(TB 0914179449)</t>
  </si>
  <si>
    <t>VAT đầu vào/HĐ 5086974</t>
  </si>
  <si>
    <t>HĐ 6085900</t>
  </si>
  <si>
    <t>Cước DVVT 12/2013(TB 35530844)</t>
  </si>
  <si>
    <t>VAT đầu vào/HĐ 6085900</t>
  </si>
  <si>
    <t>HĐ 6085902</t>
  </si>
  <si>
    <t>VAT đầu vào/HĐ 6085902</t>
  </si>
  <si>
    <t>HĐ 6085901</t>
  </si>
  <si>
    <t>Cước DVVT 12/2013(TB 35530879)</t>
  </si>
  <si>
    <t>Cước DVVT 12/2013(TB 35530866)</t>
  </si>
  <si>
    <t>VAT đầu vào/HĐ (6085901)</t>
  </si>
  <si>
    <t>HĐ 5087726</t>
  </si>
  <si>
    <t>Cước DVVT 01/2014( TB 0919487444)</t>
  </si>
  <si>
    <t>VAT đầu vào/HĐ 5087726</t>
  </si>
  <si>
    <t>HĐ 5087727</t>
  </si>
  <si>
    <t>Cước DVVT 01/2014(TB 0914179449)</t>
  </si>
  <si>
    <t>VAT đầu vào/HĐ 5087727</t>
  </si>
  <si>
    <t>HĐ 5087728</t>
  </si>
  <si>
    <t>Cước DVVT 01/2014(TB 0918871444)</t>
  </si>
  <si>
    <t>VAT đầu vào/HĐ 5087728</t>
  </si>
  <si>
    <t>HĐ 6087777</t>
  </si>
  <si>
    <t>Cước DVVT 01/2014(TB 35530844)</t>
  </si>
  <si>
    <t>VAT đầu vào/HĐ 6087777</t>
  </si>
  <si>
    <t>HĐ 6087778</t>
  </si>
  <si>
    <t>Cước DVVT 01/2014(TB 35530866)</t>
  </si>
  <si>
    <t>VAT đầu vào/HĐ 6087778</t>
  </si>
  <si>
    <t>HĐ 6087779</t>
  </si>
  <si>
    <t>Cước DVVT 01/2014(TB 35530879)</t>
  </si>
  <si>
    <t>VAT đầu vào/HĐ 6087779</t>
  </si>
  <si>
    <t>HĐ 13456</t>
  </si>
  <si>
    <t>Cước chuyển phát nhanh/HĐ 13456</t>
  </si>
  <si>
    <t>VAT đầu vào/HĐ 13456</t>
  </si>
  <si>
    <t>HĐ 18634</t>
  </si>
  <si>
    <t>Gia hạn tên miền Chromagar.vn</t>
  </si>
  <si>
    <t>VAT đầu vào/HĐ 18634</t>
  </si>
  <si>
    <t>HĐ 18647</t>
  </si>
  <si>
    <t>Gia hạn tên miền Global.pro.vn</t>
  </si>
  <si>
    <t>VAT đầu vào/HĐ 18647</t>
  </si>
  <si>
    <t>HĐ 3876</t>
  </si>
  <si>
    <t>Chi phí tiếp khách/HĐ 3876</t>
  </si>
  <si>
    <t>VAT đầu vào/HĐ 3876</t>
  </si>
  <si>
    <t>HĐ 8347</t>
  </si>
  <si>
    <t>Chi phí xăng/HĐ 8347</t>
  </si>
  <si>
    <t>VAT đầu vào/HĐ 8347</t>
  </si>
  <si>
    <t>HĐ 3360</t>
  </si>
  <si>
    <t>Chi phí xăng/HĐ 3360</t>
  </si>
  <si>
    <t>VAT đầu vào/HĐ 3360</t>
  </si>
  <si>
    <t>HĐ 715288</t>
  </si>
  <si>
    <t>HĐ 332528</t>
  </si>
  <si>
    <t>Phí lao vụ/HĐ 332528</t>
  </si>
  <si>
    <t>HĐ 6092467</t>
  </si>
  <si>
    <t>Cước DVVT 02/2014(TB 0914179449)</t>
  </si>
  <si>
    <t>VAT đầu vào/HĐ 6092467</t>
  </si>
  <si>
    <t>HĐ 6092465</t>
  </si>
  <si>
    <t>Cước DVVT 02/2014(TB 0918871444)</t>
  </si>
  <si>
    <t>VAT đầu vào/HĐ 6092465</t>
  </si>
  <si>
    <t>HĐ 6092466</t>
  </si>
  <si>
    <t>Cước DVVT 02/2014(TB 0919487444)</t>
  </si>
  <si>
    <t>VAT đầu vào/HĐ 6092466</t>
  </si>
  <si>
    <t>HĐ 6090210</t>
  </si>
  <si>
    <t>Cước DVVT 02/2014(TB 35530844)</t>
  </si>
  <si>
    <t>HĐ 6090211</t>
  </si>
  <si>
    <t>Cước DVVT 02/2014(TB 35530866)</t>
  </si>
  <si>
    <t>VAT đầu vào/HĐ 6090211</t>
  </si>
  <si>
    <t>HĐ 6090212</t>
  </si>
  <si>
    <t>Cước DVVT 02/2014( TB 35530879)</t>
  </si>
  <si>
    <t>VAT đầu vào/HĐ 6090212</t>
  </si>
  <si>
    <t>Chi phí xăng/HĐ 4405</t>
  </si>
  <si>
    <t>VAT đầu vào/HĐ 4405</t>
  </si>
  <si>
    <t>HĐ 21348</t>
  </si>
  <si>
    <t>HĐ 3203456</t>
  </si>
  <si>
    <t>Mua quà tết cho khách/HĐ 3203456</t>
  </si>
  <si>
    <t>HĐ 503805</t>
  </si>
  <si>
    <t>VAT đầu vào/HĐ 3203456</t>
  </si>
  <si>
    <t>Mua quà tết cho khách/HĐ 0503850</t>
  </si>
  <si>
    <t>VAT đầu vào/HĐ 0503850</t>
  </si>
  <si>
    <t>HĐ 157238</t>
  </si>
  <si>
    <t>VAT đầu vào/HĐ 157238</t>
  </si>
  <si>
    <t>HĐ 157239</t>
  </si>
  <si>
    <t>VAT đầu vào/HĐ 157239</t>
  </si>
  <si>
    <t>HĐ 476128</t>
  </si>
  <si>
    <t>Cước DVVT 04/2014 (TB 35530844)</t>
  </si>
  <si>
    <t>Cước DVVT 04/2014(TB 35530866)</t>
  </si>
  <si>
    <t>VAT đầu vào/HĐ 476128</t>
  </si>
  <si>
    <t>HĐ 476129</t>
  </si>
  <si>
    <t>Cước DVVT 04/2014(TB 0919487444)</t>
  </si>
  <si>
    <t>Cước DVVT 04/2014(TB 0918871444)</t>
  </si>
  <si>
    <t>HĐ 476130</t>
  </si>
  <si>
    <t>Cước DVVT 04/2014(TB 0919926444)</t>
  </si>
  <si>
    <t>VAT đầu vào/HĐ 476129</t>
  </si>
  <si>
    <t>VAT đầu vào/HĐ 476130</t>
  </si>
  <si>
    <t>HĐ 476131</t>
  </si>
  <si>
    <t>VAT đầu vào/HĐ 476131</t>
  </si>
  <si>
    <t>Cước DVVT 04/2014(TB 0914179449)</t>
  </si>
  <si>
    <t>HĐ 6093232</t>
  </si>
  <si>
    <t>Cước DVVT 03/2014</t>
  </si>
  <si>
    <t>VAT đầu vào/HĐ 6093232</t>
  </si>
  <si>
    <t>HĐ 6093230</t>
  </si>
  <si>
    <t>VAT đầu vào/HĐ 6093230</t>
  </si>
  <si>
    <t>Cước DVVT 03/2014 (TB 0914179449)</t>
  </si>
  <si>
    <t>Cước DVVT 03/2014 (TB 0918871444)</t>
  </si>
  <si>
    <t>HĐ 6093231</t>
  </si>
  <si>
    <t>VAT đầu vào/HĐ 6093231</t>
  </si>
  <si>
    <t>HĐ 154787</t>
  </si>
  <si>
    <t>Cước DVVT 03/2014(TB 35530844)</t>
  </si>
  <si>
    <t>VAT đầu vào/HĐ 154787</t>
  </si>
  <si>
    <t>HĐ 154788</t>
  </si>
  <si>
    <t>Cước DVVT 03/2014(TB 35530866)</t>
  </si>
  <si>
    <t>VAT đầu vào/HĐ 154788</t>
  </si>
  <si>
    <t>HĐ 154789</t>
  </si>
  <si>
    <t>Cước DVVT 03/2014(TB 35530879)</t>
  </si>
  <si>
    <t>VAT đầu vào/HĐ 154789</t>
  </si>
  <si>
    <t>HĐ 479648</t>
  </si>
  <si>
    <t>Cước DVVT 05/2014(TB 35530879)</t>
  </si>
  <si>
    <t>VAT đầu vào/HĐ 479648</t>
  </si>
  <si>
    <t>HĐ 479646</t>
  </si>
  <si>
    <t>Cước DVVT 05/2014(TB 35530844)</t>
  </si>
  <si>
    <t>VAT đầu vào/HĐ 479646</t>
  </si>
  <si>
    <t>HĐ 479647</t>
  </si>
  <si>
    <t>Cước DVVT 05/2014(TB 35530866)</t>
  </si>
  <si>
    <t>VAT đầu vào/HĐ 479647</t>
  </si>
  <si>
    <t>HĐ 476794</t>
  </si>
  <si>
    <t>Cước DVVT 05/2014(TB 0914179449)</t>
  </si>
  <si>
    <t>VAT đầu vào/HĐ 476794</t>
  </si>
  <si>
    <t>HĐ 476791</t>
  </si>
  <si>
    <t>Cước DVVT 05/2014(TB 0918871444)</t>
  </si>
  <si>
    <t>VAT đầu vào/HĐ 476791</t>
  </si>
  <si>
    <t>HĐ 476792</t>
  </si>
  <si>
    <t>Cước DVVT 05/2014(TB 0919926444)</t>
  </si>
  <si>
    <t>HĐ 476793</t>
  </si>
  <si>
    <t>Cước DVVT 05/2014( TB 0919926444)</t>
  </si>
  <si>
    <t>VAT đầu vào/HĐ 476793</t>
  </si>
  <si>
    <t>VAT đầu vào/HĐ 476792</t>
  </si>
  <si>
    <t>HĐ 3445</t>
  </si>
  <si>
    <t>Chi phí xăng/HĐ 3445</t>
  </si>
  <si>
    <t>VAT đầu vào/HĐ 3445</t>
  </si>
  <si>
    <t>HĐ 38007</t>
  </si>
  <si>
    <t>Chi phí xăng/HĐ 38007</t>
  </si>
  <si>
    <t>VAT đầu vào/HĐ 38007</t>
  </si>
  <si>
    <t>HĐ 99661</t>
  </si>
  <si>
    <t>VAT đầu vào/HĐ 99661</t>
  </si>
  <si>
    <t>Chi phí xăng/HĐ 99661</t>
  </si>
  <si>
    <t>HĐ 186119</t>
  </si>
  <si>
    <t>VAT đầu vào/HĐ 186119</t>
  </si>
  <si>
    <t>HĐ 24463</t>
  </si>
  <si>
    <t>Cước phí chuyển phát nhanh 05/2014</t>
  </si>
  <si>
    <t>VAT đầu vào/HĐ 24463</t>
  </si>
  <si>
    <t>PT 91</t>
  </si>
  <si>
    <t>HĐ 597158</t>
  </si>
  <si>
    <t>Mua đt di động/HĐ 597158</t>
  </si>
  <si>
    <t>VAT đầu vào/HĐ 597158</t>
  </si>
  <si>
    <t>HĐ 1138434</t>
  </si>
  <si>
    <t>Mua dt di động/HĐ 1137434</t>
  </si>
  <si>
    <t>HĐ 74991</t>
  </si>
  <si>
    <t>Chi phí xăng/HĐ 74991</t>
  </si>
  <si>
    <t>VAT đầu vào/HĐ 74991</t>
  </si>
  <si>
    <t>HĐ 844</t>
  </si>
  <si>
    <t>VAT đầu vào/HĐ 1137434</t>
  </si>
  <si>
    <t>Nhập hàng DKSH/HĐ 844</t>
  </si>
  <si>
    <t>VAT đầu vào/HĐ 844</t>
  </si>
  <si>
    <t>BL 52554</t>
  </si>
  <si>
    <t>BL 745186</t>
  </si>
  <si>
    <t>BL 744313</t>
  </si>
  <si>
    <t>BL 145031</t>
  </si>
  <si>
    <t>BL 7759</t>
  </si>
  <si>
    <t>BL 13330</t>
  </si>
  <si>
    <t>BL 24324</t>
  </si>
  <si>
    <t>BL 12184</t>
  </si>
  <si>
    <t>BL 742815</t>
  </si>
  <si>
    <t>HĐ 1343</t>
  </si>
  <si>
    <t>Chi phí tiếp khách/HĐ 1343</t>
  </si>
  <si>
    <t>VAT đầu vào/HĐ 1343</t>
  </si>
  <si>
    <t>HĐ 2306</t>
  </si>
  <si>
    <t>Nhập hàng Hoá Khoa/HĐ 2306</t>
  </si>
  <si>
    <t>VAT đầu vào/HĐ 2306</t>
  </si>
  <si>
    <t>HĐ 834</t>
  </si>
  <si>
    <t>Nhập hàng Hồng Lợi/HĐ 834</t>
  </si>
  <si>
    <t>VAT đầu vào/HĐ 834</t>
  </si>
  <si>
    <t>HĐ 3312</t>
  </si>
  <si>
    <t>VAT đầu vào/HĐ 3312</t>
  </si>
  <si>
    <t>HĐ 457</t>
  </si>
  <si>
    <t>Doanh thu bán hàng/HĐ 457</t>
  </si>
  <si>
    <t>VAT đầu ra/HĐ 457</t>
  </si>
  <si>
    <t>HĐ 458</t>
  </si>
  <si>
    <t>Doanh thu bán hàng/HĐ 458</t>
  </si>
  <si>
    <t>VAT đầu ra/HĐ 458</t>
  </si>
  <si>
    <t>HĐ 459</t>
  </si>
  <si>
    <t>Doanh thu bán hàng/HĐ 459</t>
  </si>
  <si>
    <t>HĐ 460</t>
  </si>
  <si>
    <t>Doanh thu bán hàng/HĐ 460</t>
  </si>
  <si>
    <t>VAT đầu ra/HĐ 460</t>
  </si>
  <si>
    <t>Doanh thu bán hàng/HĐ 461</t>
  </si>
  <si>
    <t>VAT đầu ra/HĐ 461</t>
  </si>
  <si>
    <t>HĐ 461</t>
  </si>
  <si>
    <t>Doanh thu bán hàng/HĐ 462</t>
  </si>
  <si>
    <t>VAT đầu ra/HĐ 462</t>
  </si>
  <si>
    <t>Doanh thu bán hàng/HĐ 464</t>
  </si>
  <si>
    <t>VAT đầu ra/HĐ 464</t>
  </si>
  <si>
    <t>Doanh thu bán hàng/HĐ 465</t>
  </si>
  <si>
    <t>VAT đầu ra/HĐ 465</t>
  </si>
  <si>
    <t>HĐ 466</t>
  </si>
  <si>
    <t>Doanh thu bán hàng/HĐ 466</t>
  </si>
  <si>
    <t>VAT đầu ra/HĐ 466</t>
  </si>
  <si>
    <t>HĐ 468</t>
  </si>
  <si>
    <t>Doanh thu bán hàng/HĐ 468</t>
  </si>
  <si>
    <t>VAT đầu ra/HĐ 468</t>
  </si>
  <si>
    <t>Doanh thu bán hàng/HĐ 469</t>
  </si>
  <si>
    <t>VAT đầu ra/HĐ 469</t>
  </si>
  <si>
    <t>Doanh thu bán hàng/HĐ 470</t>
  </si>
  <si>
    <t>VAT đầu ra/HĐ 470</t>
  </si>
  <si>
    <t>HĐ 471</t>
  </si>
  <si>
    <t>Doanh thu bán hàng/HĐ 471</t>
  </si>
  <si>
    <t>VAT đầu ra/HĐ 471</t>
  </si>
  <si>
    <t>HĐ 472</t>
  </si>
  <si>
    <t>Doanh thu bán hàng/HĐ 472</t>
  </si>
  <si>
    <t>VAT đầu ra/HĐ 472</t>
  </si>
  <si>
    <t>HĐ 473</t>
  </si>
  <si>
    <t>Doanh thu bán hàng/HĐ 473</t>
  </si>
  <si>
    <t>VAT đầu ra/HĐ 473</t>
  </si>
  <si>
    <t>HĐ 474</t>
  </si>
  <si>
    <t>Doanh thu bán hàng/HĐ 474</t>
  </si>
  <si>
    <t>VAT đầu ra/HĐ 474</t>
  </si>
  <si>
    <t>HĐ 475</t>
  </si>
  <si>
    <t>Doanh thu bán hàng/HĐ 475</t>
  </si>
  <si>
    <t>VAT đầu ra/HĐ 475</t>
  </si>
  <si>
    <t>HĐ 476</t>
  </si>
  <si>
    <t>Doanh thu bán hàng/HĐ 476</t>
  </si>
  <si>
    <t>VAT đầu ra/HĐ 476</t>
  </si>
  <si>
    <t>HĐ 478</t>
  </si>
  <si>
    <t>Doanh thu bán hàng/HĐ 478</t>
  </si>
  <si>
    <t>VAT đầu ra/HĐ 478</t>
  </si>
  <si>
    <t>Doanh thu bán hàng/HĐ 479</t>
  </si>
  <si>
    <t>VAT đầu ra/HĐ 479</t>
  </si>
  <si>
    <t>HĐ 479</t>
  </si>
  <si>
    <t>HĐ 480</t>
  </si>
  <si>
    <t>Doanh thu bán hàng/HĐ 480</t>
  </si>
  <si>
    <t>VAT đầu ra/HĐ 480</t>
  </si>
  <si>
    <t>HĐ 481</t>
  </si>
  <si>
    <t>Doanh thu bán hàng/HĐ 481</t>
  </si>
  <si>
    <t>VAT đầu ra/HĐ 481</t>
  </si>
  <si>
    <t>HĐ 0000001</t>
  </si>
  <si>
    <t>Doanh thu bán hàng/0000001</t>
  </si>
  <si>
    <t>VAT đầu ra/HĐ 0000001</t>
  </si>
  <si>
    <t>HĐ 0000002</t>
  </si>
  <si>
    <t>Doanh thu bán hàng/HĐ 000002</t>
  </si>
  <si>
    <t>VAT đầu ra/HĐ 0000002</t>
  </si>
  <si>
    <t>HĐ 0000003</t>
  </si>
  <si>
    <t>Doanh thu bán hàng/HĐ 0000003</t>
  </si>
  <si>
    <t>VAT đầu ra/HĐ 0000003</t>
  </si>
  <si>
    <t>HĐ 0000004</t>
  </si>
  <si>
    <t>Doanh thu bán hàng/HĐ 0000004</t>
  </si>
  <si>
    <t>VAT đầu ra/HĐ 0000004</t>
  </si>
  <si>
    <t>HĐ 0000005</t>
  </si>
  <si>
    <t>Doanh thu bán hàng/HĐ 0000005</t>
  </si>
  <si>
    <t>VAT đầu ra/HĐ 0000005</t>
  </si>
  <si>
    <t>HĐ 0000006</t>
  </si>
  <si>
    <t>Doanh thu bán hàng/HĐ 0000006</t>
  </si>
  <si>
    <t>VAT đầu ra/HĐ 0000006</t>
  </si>
  <si>
    <t>HĐ 0000007</t>
  </si>
  <si>
    <t>Doanh thu bán hàng/HĐ 0000007</t>
  </si>
  <si>
    <t>VAT đầu ra/HĐ 0000007</t>
  </si>
  <si>
    <t>HĐ 0000008</t>
  </si>
  <si>
    <t>Doanh thu bán hàng/HĐ 0000008</t>
  </si>
  <si>
    <t>VAT đầu ra/HĐ 0000008</t>
  </si>
  <si>
    <t>HĐ 0000009</t>
  </si>
  <si>
    <t>Doanh thu bán hàng/HĐ 0000009</t>
  </si>
  <si>
    <t>VAT đầu ra/HĐ 0000009</t>
  </si>
  <si>
    <t>HĐ 0000010</t>
  </si>
  <si>
    <t>Doanh thu bán hàng/HĐ 0000010</t>
  </si>
  <si>
    <t>VAT đầu ra/HĐ 0000010</t>
  </si>
  <si>
    <t>HĐ 0000011</t>
  </si>
  <si>
    <t>Doanh thu bán hàng/HĐ 0000011</t>
  </si>
  <si>
    <t>VAT đầu ra/HĐ 0000011</t>
  </si>
  <si>
    <t>HĐ 0000012</t>
  </si>
  <si>
    <t>Doanh thu bán hàng/HĐ 0000012</t>
  </si>
  <si>
    <t>VAT đầu ra/HĐ 0000012</t>
  </si>
  <si>
    <t>HĐ 0000013</t>
  </si>
  <si>
    <t>Doanh thu bán hàng/HĐ 0000013</t>
  </si>
  <si>
    <t>VAT đầu ra/HĐ 0000013</t>
  </si>
  <si>
    <t>HĐ 0000014</t>
  </si>
  <si>
    <t>Doanh thu bán hàng/HĐ 0000014</t>
  </si>
  <si>
    <t>VAT đầu ra/HĐ 0000014</t>
  </si>
  <si>
    <t>HĐ 0000015</t>
  </si>
  <si>
    <t>Doanh thu bán hàng/HĐ 0000015</t>
  </si>
  <si>
    <t>VAT đầu ra/HĐ 0000015</t>
  </si>
  <si>
    <t>HĐ 0000017</t>
  </si>
  <si>
    <t>Doanh thu bán hàng/HĐ 0000017</t>
  </si>
  <si>
    <t>VAT đầu ra/HĐ 0000017</t>
  </si>
  <si>
    <t>HĐ 0000018</t>
  </si>
  <si>
    <t>Doanh thu bán hàng/HĐ 0000018</t>
  </si>
  <si>
    <t>VAT đầu ra/HĐ 0000018</t>
  </si>
  <si>
    <t>HĐ 0000019</t>
  </si>
  <si>
    <t>Doanh thu bán hàng/HĐ 0000019</t>
  </si>
  <si>
    <t>VAT đầu ra/HĐ 0000019</t>
  </si>
  <si>
    <t>HĐ 0000020</t>
  </si>
  <si>
    <t>Doanh thu bán hàng/HĐ 0000020</t>
  </si>
  <si>
    <t>VAT đầu ra/HĐ 0000020</t>
  </si>
  <si>
    <t>HĐ 0000021</t>
  </si>
  <si>
    <t>Doanh thu bán hàng/HĐ 0000021</t>
  </si>
  <si>
    <t>VAT đầu ra/HĐ 0000021</t>
  </si>
  <si>
    <t>HĐ 0000022</t>
  </si>
  <si>
    <t>Doanh thu bán hàng/HĐ 0000022</t>
  </si>
  <si>
    <t>VAT đầu ra/HĐ 0000022</t>
  </si>
  <si>
    <t>HĐ 0000023</t>
  </si>
  <si>
    <t>Doanh thu bán hàng/HĐ 0000023</t>
  </si>
  <si>
    <t>VAT đầu ra/HĐ 0000023</t>
  </si>
  <si>
    <t>HĐ 0000025</t>
  </si>
  <si>
    <t>Doanh thu bán hàng/HĐ 0000025</t>
  </si>
  <si>
    <t>VAT đầu ra/HĐ 0000025</t>
  </si>
  <si>
    <t>HĐ 0000026</t>
  </si>
  <si>
    <t>Doanh thu bán hàng/HĐ 0000026</t>
  </si>
  <si>
    <t>VAT đầu ra/HĐ 0000026</t>
  </si>
  <si>
    <t>HĐ 0000027</t>
  </si>
  <si>
    <t>Doanh thu bán hàng/HĐ 0000027</t>
  </si>
  <si>
    <t>VAT đầu ra/HĐ 0000027</t>
  </si>
  <si>
    <t>HĐ 0000028</t>
  </si>
  <si>
    <t>Doanh thu bán hàng/HĐ 0000028</t>
  </si>
  <si>
    <t>VAT đầu ra/HĐ 0000028</t>
  </si>
  <si>
    <t>HĐ 0000029</t>
  </si>
  <si>
    <t>Doanh thu bán hàng/HĐ 0000029</t>
  </si>
  <si>
    <t>VAT đầu ra/HĐ 0000029</t>
  </si>
  <si>
    <t>HĐ 0000030</t>
  </si>
  <si>
    <t>Doanh thu bán hàng/HĐ 0000030</t>
  </si>
  <si>
    <t>VAT đầu ra/HĐ 0000030</t>
  </si>
  <si>
    <t>HĐ 0000031</t>
  </si>
  <si>
    <t>Doanh thu bán hàng/HĐ 0000031</t>
  </si>
  <si>
    <t>VAT đầu ra/HĐ 0000031</t>
  </si>
  <si>
    <t>HĐ 0000032</t>
  </si>
  <si>
    <t>Doanh thu bán hàng/HĐ 0000032</t>
  </si>
  <si>
    <t>VAT đầu ra/HĐ 0000032</t>
  </si>
  <si>
    <t>HĐ 0000033</t>
  </si>
  <si>
    <t>Doanh thu bán hàng/HĐ 0000033</t>
  </si>
  <si>
    <t>VAT đầu ra/HĐ 0000033</t>
  </si>
  <si>
    <t>HĐ 0000034</t>
  </si>
  <si>
    <t>Doanh thu bán hàng/HĐ 0000034</t>
  </si>
  <si>
    <t>VAT đầu ra/HĐ 0000034</t>
  </si>
  <si>
    <t>HĐ 0000035</t>
  </si>
  <si>
    <t>Doanh thu bán hàng/HĐ 0000035</t>
  </si>
  <si>
    <t>VAT đầu ra/HĐ 0000035</t>
  </si>
  <si>
    <t>HĐ 0000036</t>
  </si>
  <si>
    <t>Doanh thu bán hàng/HĐ 0000036</t>
  </si>
  <si>
    <t>VAT đầu ra/hđ 0000036</t>
  </si>
  <si>
    <t>HĐ 0000037</t>
  </si>
  <si>
    <t>Doanh thu bán hàng/HĐ 0000037</t>
  </si>
  <si>
    <t>VAT đầu ra/HĐ 0000037</t>
  </si>
  <si>
    <t>HĐ 0000038</t>
  </si>
  <si>
    <t>Doanh thu bán hàng/HĐ 0000038</t>
  </si>
  <si>
    <t>VAT đầu ra/HĐ 0000038</t>
  </si>
  <si>
    <t>HĐ 0000039</t>
  </si>
  <si>
    <t>Doanh thu bán hàng/HĐ 0000039</t>
  </si>
  <si>
    <t>VAT đầu ra/HĐ 0000039</t>
  </si>
  <si>
    <t>HĐ 0000040</t>
  </si>
  <si>
    <t>Doanh thu bán hàng/HĐ 0000040</t>
  </si>
  <si>
    <t>VAT đầu ra/HĐ 0000040</t>
  </si>
  <si>
    <t>Doanh thu bán hàng/HĐ 0000042</t>
  </si>
  <si>
    <t>VAT đầu ra/HĐ 0000042</t>
  </si>
  <si>
    <t>HĐ 0000042</t>
  </si>
  <si>
    <t>HĐ 0000043</t>
  </si>
  <si>
    <t>Doanh thu bán hàng/HĐ 0000043</t>
  </si>
  <si>
    <t>VAT đầu ra/HĐ 0000043</t>
  </si>
  <si>
    <t>HĐ 0000045</t>
  </si>
  <si>
    <t>Doanh thu bán hàng/HĐ 0000045</t>
  </si>
  <si>
    <t>VAT đầu ra/HĐ 0000045</t>
  </si>
  <si>
    <t>HĐ 0000046</t>
  </si>
  <si>
    <t>Doanh thu bán hàng/HĐ 0000046</t>
  </si>
  <si>
    <t>VAT đầu ra/HĐ 0000046</t>
  </si>
  <si>
    <t>HĐ 0000047</t>
  </si>
  <si>
    <t>Doanh thu bán hàng/HĐ 0000047</t>
  </si>
  <si>
    <t>VAT đầu ra/HĐ 0000047</t>
  </si>
  <si>
    <t>HĐ 0000048</t>
  </si>
  <si>
    <t>Doanh thu bán hàng/HĐ 0000048</t>
  </si>
  <si>
    <t>VAT đầu ra/HĐ 0000048</t>
  </si>
  <si>
    <t>HĐ 0000049</t>
  </si>
  <si>
    <t>Doanh thu bán hàng/HĐ 0000049</t>
  </si>
  <si>
    <t>VAT đầu ra/HĐ 0000049</t>
  </si>
  <si>
    <t>HĐ 0000050</t>
  </si>
  <si>
    <t>Doanh thu bán hàng/HĐ 0000050</t>
  </si>
  <si>
    <t>VAT đầu ra/HĐ 0000056</t>
  </si>
  <si>
    <t>HĐ 0000051</t>
  </si>
  <si>
    <t>Doanh thu bán hàng/HĐ 0000051</t>
  </si>
  <si>
    <t>VAT đầu ra/HĐ 0000051</t>
  </si>
  <si>
    <t>HĐ 0000052</t>
  </si>
  <si>
    <t>Doanh thu bán hàng/HĐ 0000053</t>
  </si>
  <si>
    <t>Doanh thu bán hàng/HĐ 0000052</t>
  </si>
  <si>
    <t>VAT đầu ra/HĐ 0000052</t>
  </si>
  <si>
    <t>HĐ 0000053</t>
  </si>
  <si>
    <t>VAT đầu ra/HĐ 0000053</t>
  </si>
  <si>
    <t>HĐ 0000054</t>
  </si>
  <si>
    <t>Doanh thu bán hàng/HĐ 0000054</t>
  </si>
  <si>
    <t>VAT đầu ra/HĐ 0000054</t>
  </si>
  <si>
    <t>HĐ 0000055</t>
  </si>
  <si>
    <t>Doanh thu bán hàng/HĐ 0000055</t>
  </si>
  <si>
    <t>VAT đầu ra/HĐ 0000055</t>
  </si>
  <si>
    <t>HĐ 0000056</t>
  </si>
  <si>
    <t>Doanh thu bán hàng/HĐ 0000056</t>
  </si>
  <si>
    <t>HĐ 0000057</t>
  </si>
  <si>
    <t>Doanh thu bán hàng/HĐ 0000057</t>
  </si>
  <si>
    <t>VAT đầu ra/HĐ 0000057</t>
  </si>
  <si>
    <t>HĐ 0000058</t>
  </si>
  <si>
    <t>Doanh thu bán hàng/HĐ 0000058</t>
  </si>
  <si>
    <t>VAT đầu ra/HĐ 0000058</t>
  </si>
  <si>
    <t>HĐ 0000059</t>
  </si>
  <si>
    <t>Doanh thu bán hàng/HĐ 0000059</t>
  </si>
  <si>
    <t>VAT đầu ra/HĐ 0000059</t>
  </si>
  <si>
    <t>HĐ 0000060</t>
  </si>
  <si>
    <t>Doanh thu bán hàng/HĐ 0000060</t>
  </si>
  <si>
    <t>VAT đầu ra/HĐ 0000060</t>
  </si>
  <si>
    <t>HĐ 0000063</t>
  </si>
  <si>
    <t>Doanh thu bán hàng/HĐ 0000063</t>
  </si>
  <si>
    <t>VAT đầu ra/HĐ 0000063</t>
  </si>
  <si>
    <t>HĐ 0000064</t>
  </si>
  <si>
    <t>Doanh thu bán hàng/HĐ 0000064</t>
  </si>
  <si>
    <t>VAT đầu ra/HĐ 0000064</t>
  </si>
  <si>
    <t>HĐ 0000065</t>
  </si>
  <si>
    <t>Doanh thu bán hàng/HĐ 0000065</t>
  </si>
  <si>
    <t>VAT đầu ra/HĐ 0000065</t>
  </si>
  <si>
    <t>HĐ 0000066</t>
  </si>
  <si>
    <t>Doanh thu bán hàng/HĐ 0000066</t>
  </si>
  <si>
    <t>VAT đầu ra/HĐ 0000066</t>
  </si>
  <si>
    <t>HĐ 0000067</t>
  </si>
  <si>
    <t>Doanh thu bán hàng/HĐ 0000067</t>
  </si>
  <si>
    <t>VAT đầu ra/HĐ 0000067</t>
  </si>
  <si>
    <t>HĐ 0000069</t>
  </si>
  <si>
    <t>Doanh thu bán hàng/HĐ 0000069</t>
  </si>
  <si>
    <t>VAT đầu ra/HĐ 0000069</t>
  </si>
  <si>
    <t>HĐ 0000071</t>
  </si>
  <si>
    <t>Doanh thu bán hàng/HĐ 0000071</t>
  </si>
  <si>
    <t>VAT đầu ra/HĐ 0000071</t>
  </si>
  <si>
    <t>HĐ 0000073</t>
  </si>
  <si>
    <t>Doanh thu bán hàng/HĐ 0000073</t>
  </si>
  <si>
    <t>VAT đầu ra/HĐ 0000073</t>
  </si>
  <si>
    <t>HĐ 0000074</t>
  </si>
  <si>
    <t>Doanh thu bán hàng/HĐ 0000074</t>
  </si>
  <si>
    <t>VAT đầu ra/HĐ 0000074</t>
  </si>
  <si>
    <t>HĐ 0000075</t>
  </si>
  <si>
    <t>Doanh thu bán hàng/HĐ 0000075</t>
  </si>
  <si>
    <t>VAT đầu ra/HĐ 0000075</t>
  </si>
  <si>
    <t>HĐ 0000077</t>
  </si>
  <si>
    <t>Doanh thu bán hàng/HĐ 0000077</t>
  </si>
  <si>
    <t>VAT đầu ra/HĐ 0000077</t>
  </si>
  <si>
    <t>HĐ 0000078</t>
  </si>
  <si>
    <t>Doanh thu bán hàng/HĐ 0000078</t>
  </si>
  <si>
    <t>VAT đầu ra/HĐ 0000078</t>
  </si>
  <si>
    <t>HĐ 0000079</t>
  </si>
  <si>
    <t>Doanh thu bán hàng/HĐ 0000079</t>
  </si>
  <si>
    <t>VAT đầu ra/HĐ 0000079</t>
  </si>
  <si>
    <t>HĐ 0000080</t>
  </si>
  <si>
    <t>Doanh thu bán hàng/HĐ 0000080</t>
  </si>
  <si>
    <t>VAT đầu ra/HĐ 0000080</t>
  </si>
  <si>
    <t>HĐ 0000081</t>
  </si>
  <si>
    <t>Doanh thu bán hàng/HĐ 0000081</t>
  </si>
  <si>
    <t>VAT đầu ra/HĐ 0000081</t>
  </si>
  <si>
    <t>HĐ 0000082</t>
  </si>
  <si>
    <t>Doanh thu bán hàng/HĐ 0000082</t>
  </si>
  <si>
    <t>VAT đầu ra/HĐ 0000082</t>
  </si>
  <si>
    <t>HĐ 0000083</t>
  </si>
  <si>
    <t>Doanh thu bán hàng/HĐ 0000083</t>
  </si>
  <si>
    <t>VAT đầu ra/HĐ 0000083</t>
  </si>
  <si>
    <t>HĐ 0000084</t>
  </si>
  <si>
    <t>Doanh thu bán hàng/HĐ 0000084</t>
  </si>
  <si>
    <t>VAT đầu ra/HĐ 0000084</t>
  </si>
  <si>
    <t>HĐ 0000087</t>
  </si>
  <si>
    <t>Doanh thu bán hàng/HĐ 0000087</t>
  </si>
  <si>
    <t>VAT đầu ra/HĐ 0000087</t>
  </si>
  <si>
    <t>HĐ 0000088</t>
  </si>
  <si>
    <t>Doanh thu bán hàng/HĐ 0000088</t>
  </si>
  <si>
    <t>VAT đầu ra/HĐ 0000088</t>
  </si>
  <si>
    <t>HĐ 0000089</t>
  </si>
  <si>
    <t>Doanh thu bán hàng/HĐ 0000089</t>
  </si>
  <si>
    <t>VAT đầu ra/HĐ 0000089</t>
  </si>
  <si>
    <t>HĐ 0000090</t>
  </si>
  <si>
    <t>Doanh thu bán hàng/HĐ 0000090</t>
  </si>
  <si>
    <t>VAT đầu ra/HĐ 0000090</t>
  </si>
  <si>
    <t>HĐ 0000091</t>
  </si>
  <si>
    <t>Doanh thu bán hàng/HĐ 0000091</t>
  </si>
  <si>
    <t>VAT đầu ra/HĐ 0000091</t>
  </si>
  <si>
    <t>HĐ 0000092</t>
  </si>
  <si>
    <t>Doanh thu bán hàng/HĐ 0000092</t>
  </si>
  <si>
    <t>VAT đầu ra/HĐ 0000092</t>
  </si>
  <si>
    <t>HĐ 0000093</t>
  </si>
  <si>
    <t>Doanh thu bán hàng/HĐ 0000093</t>
  </si>
  <si>
    <t>VAT đầu ra/HĐ 0000093</t>
  </si>
  <si>
    <t>HĐ 0000094</t>
  </si>
  <si>
    <t>Doanh thu bán hàng/HĐ 0000094</t>
  </si>
  <si>
    <t>VAT đầu ra/HĐ 0000094</t>
  </si>
  <si>
    <t>HĐ 0000095</t>
  </si>
  <si>
    <t>Doanh thu bán hàng/HĐ 0000095</t>
  </si>
  <si>
    <t>VAT đầu ra/HĐ 0000095</t>
  </si>
  <si>
    <t>HĐ 0000096</t>
  </si>
  <si>
    <t>Doanh thu bán hàng/HĐ 0000096</t>
  </si>
  <si>
    <t>VAT đầu ra/HĐ 0000096</t>
  </si>
  <si>
    <t>HĐ 0000097</t>
  </si>
  <si>
    <t>Doanh thu bán hàng/HĐ 0000097</t>
  </si>
  <si>
    <t>VAT đầu ra/HĐ 0000097</t>
  </si>
  <si>
    <t>HĐ 0000098</t>
  </si>
  <si>
    <t>Doanh thu bán hàng/HĐ0000098</t>
  </si>
  <si>
    <t>VAT đầu ra/HĐ 0000098</t>
  </si>
  <si>
    <t>HĐ 0000099</t>
  </si>
  <si>
    <t>Doanh thu bán hàng/HĐ 0000099</t>
  </si>
  <si>
    <t>VAT đầu ra/HĐ 00000099</t>
  </si>
  <si>
    <t>HĐ 0000100</t>
  </si>
  <si>
    <t>Doanh thu bán hàng/HĐ 0000100</t>
  </si>
  <si>
    <t>VAT đầu ra/HĐ 00000100</t>
  </si>
  <si>
    <t>HĐ 0000101</t>
  </si>
  <si>
    <t>Doanh thu bán hàng/HĐ 0000101</t>
  </si>
  <si>
    <t>HĐ 0000103</t>
  </si>
  <si>
    <t>Doanh thu bán hàng/HĐ 0000103</t>
  </si>
  <si>
    <t>HĐ 0000104</t>
  </si>
  <si>
    <t>Doanh thu bán hàng/HĐ 0000104</t>
  </si>
  <si>
    <t>VAT đầu ra/HĐ 0000104</t>
  </si>
  <si>
    <t>VAT đầu ra/HĐ 00000101</t>
  </si>
  <si>
    <t>VAT đầu ra/HĐ 0000103</t>
  </si>
  <si>
    <t>HĐ 0000105</t>
  </si>
  <si>
    <t>Doanh thu bán hàng/HĐ 0000105</t>
  </si>
  <si>
    <t>VAT đầu ra/HĐ 0000105</t>
  </si>
  <si>
    <t>HĐ 0000106</t>
  </si>
  <si>
    <t>HĐ 0000107</t>
  </si>
  <si>
    <t>HĐ 0000108</t>
  </si>
  <si>
    <t>HĐ 0000109</t>
  </si>
  <si>
    <t>HĐ 0000110</t>
  </si>
  <si>
    <t>HĐ 0000111</t>
  </si>
  <si>
    <t>HĐ 0000112</t>
  </si>
  <si>
    <t>HĐ 0000115</t>
  </si>
  <si>
    <t>HĐ 0000114</t>
  </si>
  <si>
    <t>HĐ 0000116</t>
  </si>
  <si>
    <t>HĐ 0000117</t>
  </si>
  <si>
    <t>HĐ 0000118</t>
  </si>
  <si>
    <t>HĐ 0000119</t>
  </si>
  <si>
    <t>HĐ 0000120</t>
  </si>
  <si>
    <t>HĐ 0000121</t>
  </si>
  <si>
    <t>HĐ 0000122</t>
  </si>
  <si>
    <t>HĐ 0000123</t>
  </si>
  <si>
    <t>HĐ 0000124</t>
  </si>
  <si>
    <t>HĐ 0000125</t>
  </si>
  <si>
    <t>HĐ 0000126</t>
  </si>
  <si>
    <t>HĐ 0000127</t>
  </si>
  <si>
    <t>Doanh thu bán hàng/HĐ 127</t>
  </si>
  <si>
    <t>VAT đầu ra/HĐ 127</t>
  </si>
  <si>
    <t>HĐ 0000128</t>
  </si>
  <si>
    <t>Doanh thu bán hàng/HĐ 128</t>
  </si>
  <si>
    <t>VAT đầu ra/HĐ 128</t>
  </si>
  <si>
    <t>HĐ 0000129</t>
  </si>
  <si>
    <t>Doanh thu bán hàng/HĐ 129</t>
  </si>
  <si>
    <t>VAT đầu ra/HĐ 129</t>
  </si>
  <si>
    <t>HĐ 0000130</t>
  </si>
  <si>
    <t>Doanh thu bán hàng/HĐ 130</t>
  </si>
  <si>
    <t>VAT đầu ra/HĐ 130</t>
  </si>
  <si>
    <t>HĐ 0000131</t>
  </si>
  <si>
    <t>Doanh thu bán hàng/HĐ 131</t>
  </si>
  <si>
    <t>VAT đầu ra/HĐ 131</t>
  </si>
  <si>
    <t>HĐ 0000132</t>
  </si>
  <si>
    <t>Doanh thu bán hàng/HĐ 132</t>
  </si>
  <si>
    <t>VAT đầu ra/HĐ 132</t>
  </si>
  <si>
    <t>HĐ 0000133</t>
  </si>
  <si>
    <t>Doanh thu bán hàng/HĐ 133</t>
  </si>
  <si>
    <t>VAT đầu ra/HĐ 133</t>
  </si>
  <si>
    <t>HĐ 0000134</t>
  </si>
  <si>
    <t>Doanh thu bán hàng/HĐ 134</t>
  </si>
  <si>
    <t>VAT đầu ra/HĐ 134</t>
  </si>
  <si>
    <t>HĐ 0000135</t>
  </si>
  <si>
    <t>Doanh thu bán hàng/HĐ 135</t>
  </si>
  <si>
    <t>VAT đầu ra/HĐ 135</t>
  </si>
  <si>
    <t>HĐ 0000136</t>
  </si>
  <si>
    <t>Doanh thu bán hàng/HĐ 136</t>
  </si>
  <si>
    <t>VAT đầu ra/HĐ 136</t>
  </si>
  <si>
    <t>HĐ 0000137</t>
  </si>
  <si>
    <t>Doanh thu bán hàng/HĐ 137</t>
  </si>
  <si>
    <t>VAT đầu ra/HĐ 137</t>
  </si>
  <si>
    <t>HĐ 0000138</t>
  </si>
  <si>
    <t>Doanh thu bán hàng/HĐ 138</t>
  </si>
  <si>
    <t>VAT đầu ra/HĐ 138</t>
  </si>
  <si>
    <t>HĐ 0000139</t>
  </si>
  <si>
    <t>Doanh thu bán hàng/HĐ 139</t>
  </si>
  <si>
    <t>VAT đầu ra/HĐ 139</t>
  </si>
  <si>
    <t>HĐ 0000140</t>
  </si>
  <si>
    <t>Doanh thu bán hàng/HĐ 140</t>
  </si>
  <si>
    <t>VAT đầu ra/HĐ 140</t>
  </si>
  <si>
    <t>HĐ 0000141</t>
  </si>
  <si>
    <t>Doanh thu bán hàng/HĐ 141</t>
  </si>
  <si>
    <t>VAT đầu ra/HĐ 141</t>
  </si>
  <si>
    <t>HĐ 0000142</t>
  </si>
  <si>
    <t>Doanh thu bán hàng/HĐ 142</t>
  </si>
  <si>
    <t>VAT đầu ra/HĐ 142</t>
  </si>
  <si>
    <t>HĐ 0000143</t>
  </si>
  <si>
    <t>Doanh thu bán hàng/HĐ 143</t>
  </si>
  <si>
    <t>VAT đầu ra/HĐ 143</t>
  </si>
  <si>
    <t>HĐ 0000144</t>
  </si>
  <si>
    <t>Doanh thu bán hàng/HĐ 144</t>
  </si>
  <si>
    <t>VAT đầu ra/HĐ 144</t>
  </si>
  <si>
    <t>HĐ 0000145</t>
  </si>
  <si>
    <t>Doanh thu bán hàng/HĐ 145</t>
  </si>
  <si>
    <t>VAT đầu ra/HĐ 145</t>
  </si>
  <si>
    <t>HĐ 0000146</t>
  </si>
  <si>
    <t>Doanh thu bán hàng/HĐ 146</t>
  </si>
  <si>
    <t>VAT đầu ra/HĐ 146</t>
  </si>
  <si>
    <t>HĐ 0000147</t>
  </si>
  <si>
    <t>Doanh thu bán hàng/HĐ 147</t>
  </si>
  <si>
    <t>VAT đầu ra/HĐ 147</t>
  </si>
  <si>
    <t>HĐ 0000149</t>
  </si>
  <si>
    <t>Doanh thu bán hàng/HĐ 149</t>
  </si>
  <si>
    <t>VAT đầu ra/HĐ 149</t>
  </si>
  <si>
    <t>HĐ 0000150</t>
  </si>
  <si>
    <t>Doanh thu bán hàng/HĐ 150</t>
  </si>
  <si>
    <t>VAT đầu ra/HĐ 150</t>
  </si>
  <si>
    <t>HĐ 0000152</t>
  </si>
  <si>
    <t>Doanh thu bán hàng/HĐ 152</t>
  </si>
  <si>
    <t>VAT đầu ra/HĐ 152</t>
  </si>
  <si>
    <t>HĐ 0000153</t>
  </si>
  <si>
    <t>Doanh thu bán hàng/HĐ 153</t>
  </si>
  <si>
    <t>VAT đầu ra/HĐ 153</t>
  </si>
  <si>
    <t>HĐ 0000154</t>
  </si>
  <si>
    <t>Doanh thu bán hàng/HĐ 154</t>
  </si>
  <si>
    <t>VAT đầu ra/HĐ 154</t>
  </si>
  <si>
    <t>HĐ 0000155</t>
  </si>
  <si>
    <t>Doanh thu bán hàng/HĐ 155</t>
  </si>
  <si>
    <t>VAT đầu ra/HĐ 155</t>
  </si>
  <si>
    <t>HĐ 0000156</t>
  </si>
  <si>
    <t>Doanh thu bán hàng/HĐ 156</t>
  </si>
  <si>
    <t>VAT đầu ra/HĐ 156</t>
  </si>
  <si>
    <t>HĐ 0000157</t>
  </si>
  <si>
    <t>Doanh thu bán hàng/HĐ 157</t>
  </si>
  <si>
    <t>VAT đầu ra/HĐ 157</t>
  </si>
  <si>
    <t>HĐ 0000158</t>
  </si>
  <si>
    <t>Doanh thu bán hàng/HĐ 158</t>
  </si>
  <si>
    <t>VAT đầu ra/HĐ 158</t>
  </si>
  <si>
    <t>HĐ 0000160</t>
  </si>
  <si>
    <t>Doanh thu bán hàng/HĐ 160</t>
  </si>
  <si>
    <t>VAT đầu ra/HĐ 160</t>
  </si>
  <si>
    <t>HĐ 0000161</t>
  </si>
  <si>
    <t>Doanh thu bán hàng/HĐ 161</t>
  </si>
  <si>
    <t>VAT đầu ra/HĐ 161</t>
  </si>
  <si>
    <t>HĐ 0000162</t>
  </si>
  <si>
    <t>Doanh thu bán hàng/HĐ 162</t>
  </si>
  <si>
    <t>VAT đầu ra/HĐ 162</t>
  </si>
  <si>
    <t>HĐ 0000163</t>
  </si>
  <si>
    <t>Doanh thu bán hàng/HĐ 163</t>
  </si>
  <si>
    <t>VAT đầu ra/HĐ 163</t>
  </si>
  <si>
    <t>HĐ 0000165</t>
  </si>
  <si>
    <t>HĐ 0000166</t>
  </si>
  <si>
    <t>HĐ 0000167</t>
  </si>
  <si>
    <t>HĐ 0000168</t>
  </si>
  <si>
    <t>HĐ 0000169</t>
  </si>
  <si>
    <t>HĐ 0000171</t>
  </si>
  <si>
    <t>HĐ 0000172</t>
  </si>
  <si>
    <t>HĐ 0000173</t>
  </si>
  <si>
    <t>HĐ 0000174</t>
  </si>
  <si>
    <t>HĐ 0000175</t>
  </si>
  <si>
    <t>HĐ 0000176</t>
  </si>
  <si>
    <t>HĐ 0000178</t>
  </si>
  <si>
    <t>HĐ 0000179</t>
  </si>
  <si>
    <t>HĐ 0000181</t>
  </si>
  <si>
    <t>HĐ 0000183</t>
  </si>
  <si>
    <t>HĐ 0000186</t>
  </si>
  <si>
    <t>HĐ 0000185</t>
  </si>
  <si>
    <t>HĐ 0000187</t>
  </si>
  <si>
    <t>HĐ 0000188</t>
  </si>
  <si>
    <t>VAT đầu ra/HĐ 188</t>
  </si>
  <si>
    <t>HĐ 0000189</t>
  </si>
  <si>
    <t>HĐ 0000192</t>
  </si>
  <si>
    <t>HĐ 0000193</t>
  </si>
  <si>
    <t>HĐ 0000194</t>
  </si>
  <si>
    <t>HĐ 0000195</t>
  </si>
  <si>
    <t>HĐ 0000196</t>
  </si>
  <si>
    <t>HĐ 0000197</t>
  </si>
  <si>
    <t>HĐ 0000199</t>
  </si>
  <si>
    <t>HĐ 0000200</t>
  </si>
  <si>
    <t>VAT đầu ra/HĐ 200</t>
  </si>
  <si>
    <t>HĐ 0000201</t>
  </si>
  <si>
    <t>HĐ 0000202</t>
  </si>
  <si>
    <t>HĐ 0000203</t>
  </si>
  <si>
    <t>HĐ 0000204</t>
  </si>
  <si>
    <t>HĐ 0000205</t>
  </si>
  <si>
    <t>HĐ 0000206</t>
  </si>
  <si>
    <t>HĐ 0000207</t>
  </si>
  <si>
    <t>HĐ 0000208</t>
  </si>
  <si>
    <t>HĐ 0000209</t>
  </si>
  <si>
    <t>HĐ 0000210</t>
  </si>
  <si>
    <t>Doanh thu bán hàng/HĐ 210</t>
  </si>
  <si>
    <t>VAT đầu ra/HĐ 210</t>
  </si>
  <si>
    <t>HĐ 0000211</t>
  </si>
  <si>
    <t>Doanh thu bán hàng/HĐ 211</t>
  </si>
  <si>
    <t>VAT đầu ra/HĐ 211</t>
  </si>
  <si>
    <t>HĐ 0000212</t>
  </si>
  <si>
    <t>Doanh thu bán hàng/HĐ 212</t>
  </si>
  <si>
    <t>VAT đầu ra/HĐ 212</t>
  </si>
  <si>
    <t>HĐ 0000213</t>
  </si>
  <si>
    <t>Doanh thu bán hàng/HĐ 213</t>
  </si>
  <si>
    <t>VAT đầu ra/HĐ 213</t>
  </si>
  <si>
    <t>HĐ 0000214</t>
  </si>
  <si>
    <t>Doanh thu bán hàng/HĐ 214</t>
  </si>
  <si>
    <t>VAT đầu ra/HĐ 214</t>
  </si>
  <si>
    <t>HĐ 0000215</t>
  </si>
  <si>
    <t>Doanh thu bán hàng/HĐ 215</t>
  </si>
  <si>
    <t>VAT đầu ra/HĐ 215</t>
  </si>
  <si>
    <t>HĐ 0000216</t>
  </si>
  <si>
    <t>Doanh thu bán hàng/HĐ 216</t>
  </si>
  <si>
    <t>VAT đầu ra/HĐ 216</t>
  </si>
  <si>
    <t>HĐ 0000218</t>
  </si>
  <si>
    <t>Doanh thu bán hàng/HĐ 218</t>
  </si>
  <si>
    <t>VAT đầu ra/HĐ 218</t>
  </si>
  <si>
    <t>HĐ 0000219</t>
  </si>
  <si>
    <t>Doanh thu bán hàng/HĐ 219</t>
  </si>
  <si>
    <t>VAT đầu ra/HĐ 219</t>
  </si>
  <si>
    <t>HĐ 0000220</t>
  </si>
  <si>
    <t>VAT đầu ra/HĐ 220</t>
  </si>
  <si>
    <t>HĐ 0000221</t>
  </si>
  <si>
    <t>Doanh thu bán hàng/HĐ 221</t>
  </si>
  <si>
    <t>VAT đầu ra/HĐ 221</t>
  </si>
  <si>
    <t>HĐ 0000222</t>
  </si>
  <si>
    <t>HĐ 0000223</t>
  </si>
  <si>
    <t>Doanh thu bán hàng/HĐ 223</t>
  </si>
  <si>
    <t>VAT đầu ra/HĐ 223</t>
  </si>
  <si>
    <t>HĐ 0000224</t>
  </si>
  <si>
    <t>Doanh thu bán hàng/HĐ 224</t>
  </si>
  <si>
    <t>VAT đầu ra/HĐ 224</t>
  </si>
  <si>
    <t>HĐ 0000225</t>
  </si>
  <si>
    <t>Doanh thu bán hàng/HĐ 225</t>
  </si>
  <si>
    <t>VAT đầu ra/HĐ 225</t>
  </si>
  <si>
    <t>HĐ 0000226</t>
  </si>
  <si>
    <t>Doanh thu bán hàng/HĐ 226</t>
  </si>
  <si>
    <t>VAT đầu ra/HĐ 226</t>
  </si>
  <si>
    <t>HĐ 0000227</t>
  </si>
  <si>
    <t>Doanh thu bán hàng/HĐ 227</t>
  </si>
  <si>
    <t>VAT đầu ra/HĐ 227</t>
  </si>
  <si>
    <t>HĐ 0000228</t>
  </si>
  <si>
    <t>Doanh thu bán hàng/HĐ 228</t>
  </si>
  <si>
    <t>VAT đầu ra/HĐ 228</t>
  </si>
  <si>
    <t>HĐ 0000229</t>
  </si>
  <si>
    <t>Doanh thu bán hàng/HĐ 229</t>
  </si>
  <si>
    <t>VAT đầu ra/HĐ 229</t>
  </si>
  <si>
    <t>HĐ 0000230</t>
  </si>
  <si>
    <t>Doanh thu bán hàng/HĐ 230</t>
  </si>
  <si>
    <t>VAT đầu ra/HĐ 230</t>
  </si>
  <si>
    <t>HĐ 0000231</t>
  </si>
  <si>
    <t>Doanh thu bán hàng/HĐ 231</t>
  </si>
  <si>
    <t>VAT đầu ra/HĐ 231</t>
  </si>
  <si>
    <t>HĐ 0000232</t>
  </si>
  <si>
    <t>Doanh thu bán hàng/HĐ 232</t>
  </si>
  <si>
    <t>VAT đầu ra/HĐ 232</t>
  </si>
  <si>
    <t>HĐ 0000233</t>
  </si>
  <si>
    <t>Doanh thu bán hàng/HĐ 233</t>
  </si>
  <si>
    <t>VAT đầu ra/HĐ 233</t>
  </si>
  <si>
    <t>HĐ 0000234</t>
  </si>
  <si>
    <t>Doanh thu bán hàng/HĐ 234</t>
  </si>
  <si>
    <t>VAT đầu ra/HĐ 234</t>
  </si>
  <si>
    <t>Doanh thu bán hàng/HĐ 236</t>
  </si>
  <si>
    <t>VAT đầu ra/HĐ 236</t>
  </si>
  <si>
    <t>HĐ 0000236</t>
  </si>
  <si>
    <t>HĐ 0000237</t>
  </si>
  <si>
    <t>Doanh thu bán hàng/HĐ 237</t>
  </si>
  <si>
    <t>VAT đầu ra/HĐ 237</t>
  </si>
  <si>
    <t>HĐ 0000239</t>
  </si>
  <si>
    <t>Doanh thu bán hàng/HĐ 239</t>
  </si>
  <si>
    <t>VAT đầu ra/HĐ 239</t>
  </si>
  <si>
    <t>HĐ 0000240</t>
  </si>
  <si>
    <t>Doanh thu bán hàng/HĐ 240</t>
  </si>
  <si>
    <t>VAT đầu ra/HĐ 240</t>
  </si>
  <si>
    <t>HĐ 0000241</t>
  </si>
  <si>
    <t>Doanh thu bán hàng/HĐ 241</t>
  </si>
  <si>
    <t>VAT đầu ra/HĐ 241</t>
  </si>
  <si>
    <t>HĐ 0000243</t>
  </si>
  <si>
    <t>Doanh thu bán hàng/HĐ 243</t>
  </si>
  <si>
    <t>VAT đầu ra/HĐ 243</t>
  </si>
  <si>
    <t>HĐ 0000244</t>
  </si>
  <si>
    <t>Doanh thu bán hàng/HĐ 244</t>
  </si>
  <si>
    <t>VAT đầu ra/HĐ 244</t>
  </si>
  <si>
    <t>HĐ 0000245</t>
  </si>
  <si>
    <t>VAT đầu ra/HĐ 245</t>
  </si>
  <si>
    <t>Doanh thu bán hàng/HĐ 245</t>
  </si>
  <si>
    <t>HĐ 0000246</t>
  </si>
  <si>
    <t>Doanh thu bán hàng/HĐ 246</t>
  </si>
  <si>
    <t>VAT đầu ra/HĐ 246</t>
  </si>
  <si>
    <t>HĐ 0000247</t>
  </si>
  <si>
    <t>Doanh thu bán hàng/HĐ 247</t>
  </si>
  <si>
    <t>VAT đầu ra/HĐ 247</t>
  </si>
  <si>
    <t>HĐ 0000248</t>
  </si>
  <si>
    <t>Doanh thu bán hàng/HĐ 248</t>
  </si>
  <si>
    <t>VAT đầu ra/HĐ 248</t>
  </si>
  <si>
    <t>HĐ 0000249</t>
  </si>
  <si>
    <t>Doanh thu bán hàng/HĐ 249</t>
  </si>
  <si>
    <t>VAT đầu ra/HĐ 249</t>
  </si>
  <si>
    <t>HĐ 0000250</t>
  </si>
  <si>
    <t>Doanh thu bán hàng/HĐ 250</t>
  </si>
  <si>
    <t>VAT đầu ra/HĐ 250</t>
  </si>
  <si>
    <t>HĐ 0000251</t>
  </si>
  <si>
    <t>VAT đầu ra/HĐ 251</t>
  </si>
  <si>
    <t>HĐ 0000254</t>
  </si>
  <si>
    <t>Doanh thu bán hàng/HĐ 251</t>
  </si>
  <si>
    <t>Danh thu bán hàng/HĐ 254</t>
  </si>
  <si>
    <t>VAT đầu ra/HĐ 254</t>
  </si>
  <si>
    <t>HĐ 0000255</t>
  </si>
  <si>
    <t>Doanh thu bán hàng/HĐ 255</t>
  </si>
  <si>
    <t>VAT đầu ra/HĐ 255</t>
  </si>
  <si>
    <t>HĐ 0000256</t>
  </si>
  <si>
    <t>Doanh thu bán hàng/HĐ 256</t>
  </si>
  <si>
    <t>VAT đầu ra/HĐ 256</t>
  </si>
  <si>
    <t>HĐ 0000257</t>
  </si>
  <si>
    <t>Doanh thu bán hàng/HĐ 257</t>
  </si>
  <si>
    <t>VAT đầu ra/HĐ 257</t>
  </si>
  <si>
    <t>HĐ 0000258</t>
  </si>
  <si>
    <t>Doanh thu bán hàng/HĐ 258</t>
  </si>
  <si>
    <t>VAT đầu ra/HĐ 258</t>
  </si>
  <si>
    <t>HĐ 0000260</t>
  </si>
  <si>
    <t>Doanh thu bán hàng/HĐ 260</t>
  </si>
  <si>
    <t>VAT đầu ra/HĐ 260</t>
  </si>
  <si>
    <t>HĐ 0000261</t>
  </si>
  <si>
    <t>Doanh thu bán hàng/HĐ 261</t>
  </si>
  <si>
    <t>VAT đầu ra/HĐ 261</t>
  </si>
  <si>
    <t>HĐ 0000262</t>
  </si>
  <si>
    <t>Doanh thu bán hàng/HĐ 262</t>
  </si>
  <si>
    <t>VAT đầu ra/HĐ 262</t>
  </si>
  <si>
    <t>HĐ 0000263</t>
  </si>
  <si>
    <t>Doanh thu bán hàng/HĐ 263</t>
  </si>
  <si>
    <t>VAT đầu ra/HĐ 263</t>
  </si>
  <si>
    <t>HĐ 0000265</t>
  </si>
  <si>
    <t>Doanh thu bán hàng/HĐ 265</t>
  </si>
  <si>
    <t>VAT đầu ra/HĐ 265</t>
  </si>
  <si>
    <t>HĐ 0000266</t>
  </si>
  <si>
    <t>Doanh thu bán hàng/HĐ 266</t>
  </si>
  <si>
    <t>VAT đầu ra/HĐ 266</t>
  </si>
  <si>
    <t>HĐ 0000267</t>
  </si>
  <si>
    <t>Doanh thu bán hàng/HĐ 267</t>
  </si>
  <si>
    <t>VAT đầu ra/HĐ 267</t>
  </si>
  <si>
    <t>HĐ 0000268</t>
  </si>
  <si>
    <t>Doanh thu bán hàng/HĐ 268</t>
  </si>
  <si>
    <t>VAT đầu ra/HĐ 268</t>
  </si>
  <si>
    <t>HĐ 0000269</t>
  </si>
  <si>
    <t>Doanh thu bán hàng/HĐ 269</t>
  </si>
  <si>
    <t>VAT đầu ra/HĐ 269</t>
  </si>
  <si>
    <t>HĐ 0000270</t>
  </si>
  <si>
    <t>Doanh thu bán hàng/HĐ 270</t>
  </si>
  <si>
    <t>VAT đầu ra/HĐ 270</t>
  </si>
  <si>
    <t>HĐ 0000271</t>
  </si>
  <si>
    <t>Doanh thu bán hàng/HĐ 271</t>
  </si>
  <si>
    <t>VAT đầu ra/HĐ 271</t>
  </si>
  <si>
    <t>HĐ 0000272</t>
  </si>
  <si>
    <t>Doanh thu bán hàng./HĐ 272</t>
  </si>
  <si>
    <t>VAT đầu ra/HĐ 272</t>
  </si>
  <si>
    <t>HĐ 0000273</t>
  </si>
  <si>
    <t>Doanh thu bán hàng/HĐ 273</t>
  </si>
  <si>
    <t>VAT đầu ra/HĐ 273</t>
  </si>
  <si>
    <t>HĐ 0000274</t>
  </si>
  <si>
    <t>Doanh thu bán hàng/HĐ 274</t>
  </si>
  <si>
    <t>VAT đầu ra/HĐ 274</t>
  </si>
  <si>
    <t>HĐ 0000275</t>
  </si>
  <si>
    <t>Doanh thu bán hàng/HĐ 275</t>
  </si>
  <si>
    <t>VAT đầu ra/HĐ 275</t>
  </si>
  <si>
    <t>HĐ 0000276</t>
  </si>
  <si>
    <t>Doanh thu bán hàng/HĐ 276</t>
  </si>
  <si>
    <t>VAT đầu ra/HĐ 276</t>
  </si>
  <si>
    <t>HĐ 0000277</t>
  </si>
  <si>
    <t>Doanh thu bán hàng/HĐ 277</t>
  </si>
  <si>
    <t>VAT đầu ra/HĐ 277</t>
  </si>
  <si>
    <t>HĐ 0000278</t>
  </si>
  <si>
    <t>Doanh thu bán hàng/HĐ 278</t>
  </si>
  <si>
    <t>VAT đầu ra/HĐ 278</t>
  </si>
  <si>
    <t>HĐ 0000279</t>
  </si>
  <si>
    <t>Doanh thu bán hàng/HĐ 279</t>
  </si>
  <si>
    <t>VAT đầu ra/HĐ 279</t>
  </si>
  <si>
    <t>HĐ 0000280</t>
  </si>
  <si>
    <t>Doanh thu bán hàng/HĐ 280</t>
  </si>
  <si>
    <t>VAT đầu ra/HĐ 280</t>
  </si>
  <si>
    <t>HĐ 0000281</t>
  </si>
  <si>
    <t>Doanh thu bán hàng/HĐ 281</t>
  </si>
  <si>
    <t>VAT đầu ra/HĐ 281</t>
  </si>
  <si>
    <t>HĐ 0000282</t>
  </si>
  <si>
    <t>Doanh thu bán hàng/HĐ 282</t>
  </si>
  <si>
    <t>VAT đầu ra/HĐ 282</t>
  </si>
  <si>
    <t>HĐ 0000283</t>
  </si>
  <si>
    <t>Doanh thu bán hàng/HĐ 283</t>
  </si>
  <si>
    <t>VAT đầu ra/HĐ 283</t>
  </si>
  <si>
    <t>HĐ 0000284</t>
  </si>
  <si>
    <t>Doanh thu bán hàng/HĐ 284</t>
  </si>
  <si>
    <t>VAT đầu ra/HĐ 284</t>
  </si>
  <si>
    <t>HĐ 0000285</t>
  </si>
  <si>
    <t>Doanh thu bán hàng/HĐ 285</t>
  </si>
  <si>
    <t>VAT đầu ra/HĐ 285</t>
  </si>
  <si>
    <t>HĐ 0000286</t>
  </si>
  <si>
    <t>Doanh thu bán hàng/HĐ 286</t>
  </si>
  <si>
    <t>VAT đầu ra/HĐ 286</t>
  </si>
  <si>
    <t>HĐ 0000287</t>
  </si>
  <si>
    <t>Doanh thu bán hàng/HĐ 287</t>
  </si>
  <si>
    <t>VAT đầu ra/HĐ 287</t>
  </si>
  <si>
    <t>HĐ 0000288</t>
  </si>
  <si>
    <t>Doanh thu bán hàng/HĐ 288</t>
  </si>
  <si>
    <t>VAT đầu ra/HĐ 288</t>
  </si>
  <si>
    <t>HĐ 0000289</t>
  </si>
  <si>
    <t>Doanh thu bán hàng/HĐ 289</t>
  </si>
  <si>
    <t>VAT đầu ra/HĐ 289</t>
  </si>
  <si>
    <t>HĐ 0000290</t>
  </si>
  <si>
    <t>Doanh thu bán hàng/HĐ 290</t>
  </si>
  <si>
    <t>VAT đầu ra/HĐ 290</t>
  </si>
  <si>
    <t>HĐ 0000291</t>
  </si>
  <si>
    <t>Doanh thu bán hàng/HĐ 291</t>
  </si>
  <si>
    <t>VAT đầu ra/HĐ 291</t>
  </si>
  <si>
    <t>HĐ 0000292</t>
  </si>
  <si>
    <t>Doanh thu bán hàng/HĐ 292</t>
  </si>
  <si>
    <t>VAT đầu ra/HĐ 292</t>
  </si>
  <si>
    <t>HĐ 0000293</t>
  </si>
  <si>
    <t>Doanh thu bán hàng/HĐ 293</t>
  </si>
  <si>
    <t>VAT đầu ra/HĐ 293</t>
  </si>
  <si>
    <t>HĐ 0000294</t>
  </si>
  <si>
    <t>Doanh thu bán hàng/HĐ 294</t>
  </si>
  <si>
    <t>VAT đầu ra/HĐ 294</t>
  </si>
  <si>
    <t>HĐ 0000296</t>
  </si>
  <si>
    <t>Doanh thu bán hàng/HĐ 296</t>
  </si>
  <si>
    <t>VAT đầu ra/HĐ 296</t>
  </si>
  <si>
    <t>HĐ 0000297</t>
  </si>
  <si>
    <t>Doanh thu bán hàng/HĐ 297</t>
  </si>
  <si>
    <t>HĐ 0000298</t>
  </si>
  <si>
    <t>VAT đầu ra/HĐ 297</t>
  </si>
  <si>
    <t>Doanh thu bán hàng/HĐ 298</t>
  </si>
  <si>
    <t>VAT đầu ra/HĐ 298</t>
  </si>
  <si>
    <t>HĐ 0000299</t>
  </si>
  <si>
    <t>Doanh thu bán hàng/HĐ 299</t>
  </si>
  <si>
    <t>VAT đầu ra/HĐ 299</t>
  </si>
  <si>
    <t>HĐ 0000300</t>
  </si>
  <si>
    <t>Doanh thu bán hàng/HĐ 300</t>
  </si>
  <si>
    <t>VAT đầu ra/HĐ 300</t>
  </si>
  <si>
    <t>HĐ 0000301</t>
  </si>
  <si>
    <t>Doanh thu bán hàng/HĐ 301</t>
  </si>
  <si>
    <t>HĐ 0000302</t>
  </si>
  <si>
    <t>Doanh thu bán hàng/HĐ 302</t>
  </si>
  <si>
    <t>VAT đầu ra/HĐ 302</t>
  </si>
  <si>
    <t>HĐ 0000303</t>
  </si>
  <si>
    <t>Doanh thu bán hàng/HĐ 303</t>
  </si>
  <si>
    <t>VAT đầu ra/HĐ 303</t>
  </si>
  <si>
    <t>HĐ 0000304</t>
  </si>
  <si>
    <t>Doanh thu bán hàng/HĐ 304</t>
  </si>
  <si>
    <t>VAT đầu ra/HĐ 304</t>
  </si>
  <si>
    <t>HĐ 0000305</t>
  </si>
  <si>
    <t>Doanh thu bán hàng/HĐ 305</t>
  </si>
  <si>
    <t>VAT đầu ra/HĐ 305</t>
  </si>
  <si>
    <t>HĐ 0000306</t>
  </si>
  <si>
    <t>Doanh thu bán hàng/HĐ 306</t>
  </si>
  <si>
    <t>VAT đầu ra/HĐ 306</t>
  </si>
  <si>
    <t>HĐ 0000307</t>
  </si>
  <si>
    <t>Doanh thu bán hàng/HĐ 307</t>
  </si>
  <si>
    <t>VAT đầu ra/HĐ 307</t>
  </si>
  <si>
    <t>HĐ 0000308</t>
  </si>
  <si>
    <t>Doanh thu bán hàng/HĐ 308</t>
  </si>
  <si>
    <t>VAT đầu ra/HĐ 308</t>
  </si>
  <si>
    <t>HĐ 0000309</t>
  </si>
  <si>
    <t>Doanh thu bán hàng/HĐ 309</t>
  </si>
  <si>
    <t>VAT đầu ra/HĐ 309</t>
  </si>
  <si>
    <t>HĐ 0000310</t>
  </si>
  <si>
    <t>Doanh thu bán hàng/HĐ 310</t>
  </si>
  <si>
    <t>VAT đầu ra/HĐ 310</t>
  </si>
  <si>
    <t>HĐ 0000311</t>
  </si>
  <si>
    <t>Doanh thu bán hàng/HĐ 311</t>
  </si>
  <si>
    <t>VAT đầu ra/HĐ 311</t>
  </si>
  <si>
    <t>HĐ 0000312</t>
  </si>
  <si>
    <t>Doanh thu bán hàng/HĐ 312</t>
  </si>
  <si>
    <t>HĐ 0000313</t>
  </si>
  <si>
    <t>HĐ 0000314</t>
  </si>
  <si>
    <t>HĐ 0000315</t>
  </si>
  <si>
    <t>HĐ 0000316</t>
  </si>
  <si>
    <t>HĐ 0000317</t>
  </si>
  <si>
    <t>HĐ 0000318</t>
  </si>
  <si>
    <t>VAT đầu ra/HĐ 318</t>
  </si>
  <si>
    <t>HĐ 0000319</t>
  </si>
  <si>
    <t>HĐ 0000320</t>
  </si>
  <si>
    <t>HĐ 0000321</t>
  </si>
  <si>
    <t>VAT đầu ra/HĐ 321</t>
  </si>
  <si>
    <t>HĐ 0000322</t>
  </si>
  <si>
    <t>HĐ 0000323</t>
  </si>
  <si>
    <t>HĐ 0000324</t>
  </si>
  <si>
    <t>HĐ 0000325</t>
  </si>
  <si>
    <t>HĐ 0000326</t>
  </si>
  <si>
    <t>HĐ 0000327</t>
  </si>
  <si>
    <t>HĐ 0000328</t>
  </si>
  <si>
    <t>HĐ 0000329</t>
  </si>
  <si>
    <t>HĐ 0000330</t>
  </si>
  <si>
    <t>HĐ 0000331</t>
  </si>
  <si>
    <t>HĐ 0000332</t>
  </si>
  <si>
    <t>HĐ 0000333</t>
  </si>
  <si>
    <t>Doanh thu bán hàng./HĐ 333</t>
  </si>
  <si>
    <t>HĐ 0000334</t>
  </si>
  <si>
    <t>HĐ 0000335</t>
  </si>
  <si>
    <t>HĐ 0000336</t>
  </si>
  <si>
    <t>HĐ 0000337</t>
  </si>
  <si>
    <t>HĐ 0000338</t>
  </si>
  <si>
    <t>HĐ 0000342</t>
  </si>
  <si>
    <t>HĐ 0000341</t>
  </si>
  <si>
    <t>HĐ 0000343</t>
  </si>
  <si>
    <t>HĐ 0000345</t>
  </si>
  <si>
    <t>HĐ 0000346</t>
  </si>
  <si>
    <t>HĐ 0000347</t>
  </si>
  <si>
    <t>VAT đầu ra/;HĐ 347</t>
  </si>
  <si>
    <t>HĐ 0000348</t>
  </si>
  <si>
    <t>HĐ 0000349</t>
  </si>
  <si>
    <t>HĐ 0000350</t>
  </si>
  <si>
    <t>HĐ 0000351</t>
  </si>
  <si>
    <t>HĐ 0000352</t>
  </si>
  <si>
    <t>HĐ 0000353</t>
  </si>
  <si>
    <t>HĐ 0000354</t>
  </si>
  <si>
    <t>HĐ 0000355</t>
  </si>
  <si>
    <t>HĐ 0000356</t>
  </si>
  <si>
    <t>HĐ 0000357</t>
  </si>
  <si>
    <t>HĐ 0000358</t>
  </si>
  <si>
    <t>HĐ 0000359</t>
  </si>
  <si>
    <t>VAT đầu ra/HĐ 359</t>
  </si>
  <si>
    <t>HĐ 0000360</t>
  </si>
  <si>
    <t>HĐ 0000361</t>
  </si>
  <si>
    <t>HĐ 0000362</t>
  </si>
  <si>
    <t>HĐ 0000363</t>
  </si>
  <si>
    <t>HĐ 0000364</t>
  </si>
  <si>
    <t>HĐ 0000365</t>
  </si>
  <si>
    <t>HĐ 0000366</t>
  </si>
  <si>
    <t>HĐ 0000367</t>
  </si>
  <si>
    <t>HĐ 0000368</t>
  </si>
  <si>
    <t>HĐ 0000370</t>
  </si>
  <si>
    <t>HĐ 0000371</t>
  </si>
  <si>
    <t>HĐ 0000372</t>
  </si>
  <si>
    <t>HĐ 0000373</t>
  </si>
  <si>
    <t>HĐ 0000374</t>
  </si>
  <si>
    <t>HĐ 0000375</t>
  </si>
  <si>
    <t>HĐ 0000376</t>
  </si>
  <si>
    <t>HĐ 0000377</t>
  </si>
  <si>
    <t>Doanh thu bán hàng/HĐ 377</t>
  </si>
  <si>
    <t>VAT đầu ra/HĐ 377</t>
  </si>
  <si>
    <t>HĐ 0000378</t>
  </si>
  <si>
    <t>Doanh thu bán hàng/HĐ 378</t>
  </si>
  <si>
    <t>VAT đầu ra/HĐ 378</t>
  </si>
  <si>
    <t>HĐ 0000379</t>
  </si>
  <si>
    <t>Doanh thu bán hàng/HĐ 379</t>
  </si>
  <si>
    <t>VAT đầu ra/HĐ 379</t>
  </si>
  <si>
    <t>HĐ 0000380</t>
  </si>
  <si>
    <t>Doanh thu bán hàng/HĐ 380</t>
  </si>
  <si>
    <t>VAT đầu ra/HĐ 380</t>
  </si>
  <si>
    <t>HĐ 0000381</t>
  </si>
  <si>
    <t>Doanh thu bán hàng/HĐ 381</t>
  </si>
  <si>
    <t>VAT đầu ra/HĐ 381</t>
  </si>
  <si>
    <t>HĐ 0000382</t>
  </si>
  <si>
    <t>Doanh thu bán hàng/HĐ 382</t>
  </si>
  <si>
    <t>VAT đầu ra/HĐ 382</t>
  </si>
  <si>
    <t>HĐ 0000383</t>
  </si>
  <si>
    <t>Doanh thu bán hàng/HĐ 383</t>
  </si>
  <si>
    <t>VAT đầu ra/HĐ 383</t>
  </si>
  <si>
    <t>HĐ 0000384</t>
  </si>
  <si>
    <t>Doanh thu bán hàng/HĐ 384</t>
  </si>
  <si>
    <t>VAT đầu ra/HĐ 384</t>
  </si>
  <si>
    <t>HĐ 0000385</t>
  </si>
  <si>
    <t>Doanh thu bán hàng/HĐ 385</t>
  </si>
  <si>
    <t>VAT đầu ra/HĐ 385</t>
  </si>
  <si>
    <t>HĐ 0000386</t>
  </si>
  <si>
    <t>Doanh thu bán hàng/HĐ 386</t>
  </si>
  <si>
    <t>VAT đầu ra/HĐ 386</t>
  </si>
  <si>
    <t>HĐ 0000387</t>
  </si>
  <si>
    <t>Doanh thu bán hàng/HĐ 387</t>
  </si>
  <si>
    <t>VAT đầu ra/HĐ 387</t>
  </si>
  <si>
    <t>HĐ 0000388</t>
  </si>
  <si>
    <t>Doanh thu bán hàng/HĐ 388</t>
  </si>
  <si>
    <t>VAT đầu ra/HĐ 388</t>
  </si>
  <si>
    <t>HĐ 0000389</t>
  </si>
  <si>
    <t>Doanh thu bán hàng/HĐ 389</t>
  </si>
  <si>
    <t>VAT đầu ra/HĐ 389</t>
  </si>
  <si>
    <t>Doanh thu bán hàng/HĐ 390</t>
  </si>
  <si>
    <t>VAT đầu ra/HĐ 390</t>
  </si>
  <si>
    <t>HĐ 0000390</t>
  </si>
  <si>
    <t>HĐ 0000391</t>
  </si>
  <si>
    <t>Doanh thu bán hàng/HĐ 391</t>
  </si>
  <si>
    <t>VAT đầu ra/HĐ 391</t>
  </si>
  <si>
    <t>HĐ 0000392</t>
  </si>
  <si>
    <t>Doanh thu bán hàng/HĐ 392</t>
  </si>
  <si>
    <t>VAT đầu ra/HĐ 392</t>
  </si>
  <si>
    <t>HĐ 0000393</t>
  </si>
  <si>
    <t>Doanh thu bán hàng/HĐ 393</t>
  </si>
  <si>
    <t>VAT đầu ra/HĐ 393</t>
  </si>
  <si>
    <t>HĐ 0000394</t>
  </si>
  <si>
    <t>Doanh thu bán hàng/HĐ 394</t>
  </si>
  <si>
    <t>VAT đầu ra/HĐ 394</t>
  </si>
  <si>
    <t>HĐ 0000395</t>
  </si>
  <si>
    <t>Doanh thu bán hàng/HĐ 395</t>
  </si>
  <si>
    <t>VAT đầu ra/HĐ 395</t>
  </si>
  <si>
    <t>HĐ 0000396</t>
  </si>
  <si>
    <t>Doanh thu bán hàng/HĐ 396</t>
  </si>
  <si>
    <t>VAT đầu ra/HĐ 396</t>
  </si>
  <si>
    <t>HĐ 0000397</t>
  </si>
  <si>
    <t>Doanh thu bán hàng/HĐ 397</t>
  </si>
  <si>
    <t>VAT đầu ra/HĐ 397</t>
  </si>
  <si>
    <t>HĐ 0000398</t>
  </si>
  <si>
    <t>Doanh thu bán hàng/HĐ 398</t>
  </si>
  <si>
    <t>VAT đầu ra/HĐ 398</t>
  </si>
  <si>
    <t>HĐ 0000399</t>
  </si>
  <si>
    <t>Doanh thu bán hàng/HĐ 399</t>
  </si>
  <si>
    <t>VAT đầu ra/HĐ 399</t>
  </si>
  <si>
    <t>HĐ 0000400</t>
  </si>
  <si>
    <t>Doanh thu bán hàng/HĐ 400</t>
  </si>
  <si>
    <t>VAT đầu ra/HĐ 400</t>
  </si>
  <si>
    <t>HĐ 0000401</t>
  </si>
  <si>
    <t>Doanh thu bán hàng/HĐ 401</t>
  </si>
  <si>
    <t>VAT đầu ra/HĐ 401</t>
  </si>
  <si>
    <t>HĐ 0000402</t>
  </si>
  <si>
    <t>Doanh thu bán hàng/HĐ 402</t>
  </si>
  <si>
    <t>VAT đầu ra/HĐ 402</t>
  </si>
  <si>
    <t>HĐ 0000403</t>
  </si>
  <si>
    <t>VAT đầu ra/HĐ 403</t>
  </si>
  <si>
    <t>Doanh thu bán hàng/HĐ 403</t>
  </si>
  <si>
    <t>HĐ 0000404</t>
  </si>
  <si>
    <t>Doanh thu bán hàng/HĐ 404</t>
  </si>
  <si>
    <t>VAT đầu ra/HĐ 404</t>
  </si>
  <si>
    <t>HĐ 0000405</t>
  </si>
  <si>
    <t>Doanh thu bán hàng/HĐ 405</t>
  </si>
  <si>
    <t>VAT đầu ra/HĐ 405</t>
  </si>
  <si>
    <t>HĐ 0000406</t>
  </si>
  <si>
    <t>Doanh thu bán hàng/HĐ 406</t>
  </si>
  <si>
    <t>VAT đầu ra/HĐ 406</t>
  </si>
  <si>
    <t>HĐ 0000407</t>
  </si>
  <si>
    <t>Doanh thu bán hàng/HĐ 407</t>
  </si>
  <si>
    <t>VAT đầu ra/HĐ 407</t>
  </si>
  <si>
    <t>HĐ 0000408</t>
  </si>
  <si>
    <t>Doanh thu bán hàng/HĐ 408</t>
  </si>
  <si>
    <t>VAT đầu ra/HĐ 408</t>
  </si>
  <si>
    <t>HĐ 0000409</t>
  </si>
  <si>
    <t>Doanh thu bán hàng/HĐ 409</t>
  </si>
  <si>
    <t>VAT đầu ra/HĐ 409</t>
  </si>
  <si>
    <t>HĐ 0000410</t>
  </si>
  <si>
    <t>Doanh thu bán hàng/HĐ 410</t>
  </si>
  <si>
    <t>VAT đầu ra/HĐ 410</t>
  </si>
  <si>
    <t>HĐ 0000411</t>
  </si>
  <si>
    <t>Doanh thu bán hàng/HĐ 411</t>
  </si>
  <si>
    <t>VAT đầu ra/HĐ 411</t>
  </si>
  <si>
    <t>HĐ 0000412</t>
  </si>
  <si>
    <t>Doanh thu bán hàng/HĐ 412</t>
  </si>
  <si>
    <t>VAT đầu ra/HĐ 412</t>
  </si>
  <si>
    <t>HĐ 0000413</t>
  </si>
  <si>
    <t>Doanh thu bán hàng/HĐ 413</t>
  </si>
  <si>
    <t>VAT đầu ra/HĐ 413</t>
  </si>
  <si>
    <t>HĐ 0000414</t>
  </si>
  <si>
    <t>Doanh thu bán hàng/HĐ 414</t>
  </si>
  <si>
    <t>VAT đầu ra/HĐ 414</t>
  </si>
  <si>
    <t>HĐ 0000415</t>
  </si>
  <si>
    <t>Doanh thu bán hàng/HĐ 415</t>
  </si>
  <si>
    <t>VAT đầu ra/HĐ 415</t>
  </si>
  <si>
    <t>HĐ 0000416</t>
  </si>
  <si>
    <t>Doanh thu bán hàng/HĐ 416</t>
  </si>
  <si>
    <t>VAT đầu ra/HĐ 416</t>
  </si>
  <si>
    <t>HĐ 0000417</t>
  </si>
  <si>
    <t>Doanh thu bán hàng/HĐ 417</t>
  </si>
  <si>
    <t>VAT đầu Ra/HĐ 417</t>
  </si>
  <si>
    <t>HĐ 0000418</t>
  </si>
  <si>
    <t>Doanh thu bán hàng/HĐ 418</t>
  </si>
  <si>
    <t>VAT đầu ra/HĐ 418</t>
  </si>
  <si>
    <t>HĐ 0000419</t>
  </si>
  <si>
    <t>Doanh thu bán hàng/HĐ 419</t>
  </si>
  <si>
    <t>VAT đầu ra/HĐ 419</t>
  </si>
  <si>
    <t>HĐ 0000420</t>
  </si>
  <si>
    <t>Doanh thu bán hàng/HĐ 420</t>
  </si>
  <si>
    <t>VAT đầu ra/HĐ 420</t>
  </si>
  <si>
    <t>HĐ 0000421</t>
  </si>
  <si>
    <t>Doanh thu bán hàng/HĐ 421</t>
  </si>
  <si>
    <t>VAT đầu ra/HĐ 421</t>
  </si>
  <si>
    <t>HĐ 0000422</t>
  </si>
  <si>
    <t>Doanh thu bán hàng/HĐ 422</t>
  </si>
  <si>
    <t>VAT đầu ra/HĐ 422</t>
  </si>
  <si>
    <t>HĐ 0000423</t>
  </si>
  <si>
    <t>Doanh thu bán hàng/HĐ 423</t>
  </si>
  <si>
    <t>VAT đầu ra/HĐ 423</t>
  </si>
  <si>
    <t>HĐ 0000424</t>
  </si>
  <si>
    <t>Doanh thu bán hàng/HĐ 424</t>
  </si>
  <si>
    <t>VAT đầu ra/HĐ 424</t>
  </si>
  <si>
    <t>HĐ 0000425</t>
  </si>
  <si>
    <t>Doanh thu bán hàng/HĐ 425</t>
  </si>
  <si>
    <t>VAT đầu ra/HĐ 425</t>
  </si>
  <si>
    <t>HĐ 0000426</t>
  </si>
  <si>
    <t>Doanh thu bán hàng/HĐ 426</t>
  </si>
  <si>
    <t>VAT đầu ra/HĐ 426</t>
  </si>
  <si>
    <t>HĐ 0000427</t>
  </si>
  <si>
    <t>HĐ 0000428</t>
  </si>
  <si>
    <t>HĐ 0000429</t>
  </si>
  <si>
    <t>HĐ 0000430</t>
  </si>
  <si>
    <t>HĐ 0000431</t>
  </si>
  <si>
    <t>HĐ 0000432</t>
  </si>
  <si>
    <t>HĐ 0000433</t>
  </si>
  <si>
    <t>HĐ 0000434</t>
  </si>
  <si>
    <t>HĐ 0000435</t>
  </si>
  <si>
    <t>HĐ 0000437</t>
  </si>
  <si>
    <t>HĐ 0000438</t>
  </si>
  <si>
    <t>HĐ 0000439</t>
  </si>
  <si>
    <t>HĐ 0000440</t>
  </si>
  <si>
    <t>HĐ 0000441</t>
  </si>
  <si>
    <t>HĐ 0000442</t>
  </si>
  <si>
    <t>HĐ 0000443</t>
  </si>
  <si>
    <t>HĐ 0000444</t>
  </si>
  <si>
    <t>HĐ 0000445</t>
  </si>
  <si>
    <t>HĐ 0000446</t>
  </si>
  <si>
    <t>HĐ 0000447</t>
  </si>
  <si>
    <t>HĐ 0000448</t>
  </si>
  <si>
    <t>HĐ 0000449</t>
  </si>
  <si>
    <t>HĐ 0000450</t>
  </si>
  <si>
    <t>HĐ 0000451</t>
  </si>
  <si>
    <t>HĐ 0000452</t>
  </si>
  <si>
    <t>HĐ 0000453</t>
  </si>
  <si>
    <t>HĐ 0000454</t>
  </si>
  <si>
    <t>HĐ 0000455</t>
  </si>
  <si>
    <t>HĐ 0000456</t>
  </si>
  <si>
    <t>HĐ 0000457</t>
  </si>
  <si>
    <t>HĐ 0000458</t>
  </si>
  <si>
    <t>HĐ 0000459</t>
  </si>
  <si>
    <t>VAT đầu ra/HĐ 459</t>
  </si>
  <si>
    <t>HĐ 0000461</t>
  </si>
  <si>
    <t>HĐ 0000462</t>
  </si>
  <si>
    <t>Doanh thu bán hàng/HĐ 463</t>
  </si>
  <si>
    <t>VAT đầu ra/HĐ 463</t>
  </si>
  <si>
    <t>HĐ 0000463</t>
  </si>
  <si>
    <t>HĐ 0000464</t>
  </si>
  <si>
    <t>HĐ 0000465</t>
  </si>
  <si>
    <t>HĐ 0000466</t>
  </si>
  <si>
    <t>HĐ 0000467</t>
  </si>
  <si>
    <t>Doanh thu bán hàng/HĐ 467</t>
  </si>
  <si>
    <t>VAT đầu ra/HĐ 467</t>
  </si>
  <si>
    <t>HĐ 0000476</t>
  </si>
  <si>
    <t>HĐ 0000468</t>
  </si>
  <si>
    <t>HĐ 0000469</t>
  </si>
  <si>
    <t>HĐ 0000470</t>
  </si>
  <si>
    <t>HĐ 0000471</t>
  </si>
  <si>
    <t>HĐ 0000472</t>
  </si>
  <si>
    <t>HĐ 0000473</t>
  </si>
  <si>
    <t>HĐ 0000474</t>
  </si>
  <si>
    <t>HĐ 0000475</t>
  </si>
  <si>
    <t>HĐ 0000477</t>
  </si>
  <si>
    <t>Doanh thu bán hàng/HĐ 477</t>
  </si>
  <si>
    <t>VAT đầu ra/HĐ 477</t>
  </si>
  <si>
    <t>HĐ 0000478</t>
  </si>
  <si>
    <t>HĐ 0000479</t>
  </si>
  <si>
    <t>HĐ 0000480</t>
  </si>
  <si>
    <t>HĐ 0000481</t>
  </si>
  <si>
    <t>HĐ 0000482</t>
  </si>
  <si>
    <t>HĐ 0000483</t>
  </si>
  <si>
    <t>HĐ 0000484</t>
  </si>
  <si>
    <t>HĐ 0000485</t>
  </si>
  <si>
    <t>Doanh thu bán hàng/HĐ 485</t>
  </si>
  <si>
    <t>VAT đầu ra/HĐ 485</t>
  </si>
  <si>
    <t>HĐ 0000486</t>
  </si>
  <si>
    <t>HĐ 0000488</t>
  </si>
  <si>
    <t>HĐ 0000489</t>
  </si>
  <si>
    <t>VAT hàng nhập khẩu/TK 1690</t>
  </si>
  <si>
    <t>Nộp thuế VAT hàng NK/TK 1690</t>
  </si>
  <si>
    <t>VAT được khấu trừ</t>
  </si>
  <si>
    <t>VAT hàng nhập khẩu/TK 5014</t>
  </si>
  <si>
    <t>Nộp thuế VAT hàng NK/TK 5014</t>
  </si>
  <si>
    <t>Thanh toán tiền hàng/TK 1690</t>
  </si>
  <si>
    <t>TK 7211</t>
  </si>
  <si>
    <t>Nhập hàng theo TK 7211</t>
  </si>
  <si>
    <t>VAT hàng nhập khẩu/TK 7211</t>
  </si>
  <si>
    <t>Nộp thuế VAT hàng NK/TK 7211</t>
  </si>
  <si>
    <t>TK 9965</t>
  </si>
  <si>
    <t>Nhập hàng theo TK 9965</t>
  </si>
  <si>
    <t>VAT hàng nhập khẩu/TK 9965</t>
  </si>
  <si>
    <t>Nộp thuế VAT hàng NK/TK 9965</t>
  </si>
  <si>
    <t>Thanh toán tiền hàng/TK 5014</t>
  </si>
  <si>
    <t>Thanh toán tiền hàng/TK 7211</t>
  </si>
  <si>
    <t>TK 13834</t>
  </si>
  <si>
    <t>Nhập hàng theo TK 13834</t>
  </si>
  <si>
    <t>VAT hàng nhập khẩu/TK 13834</t>
  </si>
  <si>
    <t>Nộp thuế VAT hàng NK/TK 13834</t>
  </si>
  <si>
    <t>Thanh toán tiền hàng/TK 9965</t>
  </si>
  <si>
    <t>TK 16099</t>
  </si>
  <si>
    <t>Nhập hàng theo TK 16099</t>
  </si>
  <si>
    <t>VAT hàng nhập khẩu/TK 16099</t>
  </si>
  <si>
    <t>Nộp thuế VAT hàng nhập khẩu</t>
  </si>
  <si>
    <t>TK 17311</t>
  </si>
  <si>
    <t>Nhập hàng theo TK 17311</t>
  </si>
  <si>
    <t>VAT hàng nhập khẩu/TK 17311</t>
  </si>
  <si>
    <t>Thanh toán tiền hàng/TK 13834</t>
  </si>
  <si>
    <t>Doanh thu tài chính</t>
  </si>
  <si>
    <t>Thanh toán tiền hàng/TK 17311</t>
  </si>
  <si>
    <t>Thanh toán tiền hàng/TK 16099</t>
  </si>
  <si>
    <t>TK 100056903550</t>
  </si>
  <si>
    <t>Nhập hàng theo TK 100056903550</t>
  </si>
  <si>
    <t>VAT hàng nhập khẩu/TK 10056903550</t>
  </si>
  <si>
    <t>Nộp thuế VAT hàng Nhập khẩu</t>
  </si>
  <si>
    <t>TK 100076123120</t>
  </si>
  <si>
    <t>Nhập hàng theo TK 100076123120</t>
  </si>
  <si>
    <t>VAT hàng nhập khẩu TK 100076123120</t>
  </si>
  <si>
    <t>TK 100087220920</t>
  </si>
  <si>
    <t>Nhập hàng theo TK 100087220920</t>
  </si>
  <si>
    <t>VAT hàng nhập khẩu TK 10008722920</t>
  </si>
  <si>
    <t>Nộp thuế VAT hàng NK</t>
  </si>
  <si>
    <t>Thanh toán tiền hàng/TK 100056903550</t>
  </si>
  <si>
    <t>TK 100092298940</t>
  </si>
  <si>
    <t>VAT hàng nhập khẩu/TK 10009228940</t>
  </si>
  <si>
    <t>Nhập hàng theo TK 100096094710</t>
  </si>
  <si>
    <t>TK 100096094710</t>
  </si>
  <si>
    <t>VAT hàng nhập khẩu/TK 100096094710</t>
  </si>
  <si>
    <t>Thanh toán tiền hàng/TK 10076123120</t>
  </si>
  <si>
    <t>TK 100111109600</t>
  </si>
  <si>
    <t>Nhập hàng theo TK 100111109600</t>
  </si>
  <si>
    <t>VAT hàng NK /TK 100111109600</t>
  </si>
  <si>
    <t>Thanh toán tiền hàng/TK 100096094710</t>
  </si>
  <si>
    <t>Thanh toán tiền hàng/TK 100087220920</t>
  </si>
  <si>
    <t>TK 100140728220</t>
  </si>
  <si>
    <t>Nhập hàng theo TK 100140728220</t>
  </si>
  <si>
    <t>Thanh toán tiền hàng/TK 100111109600</t>
  </si>
  <si>
    <t>Nhập hàng theo TK 100154742330</t>
  </si>
  <si>
    <t>TK 100154742330</t>
  </si>
  <si>
    <t>Thuế VAT hàng NK/TK 100154742330</t>
  </si>
  <si>
    <t>TK 100169915310</t>
  </si>
  <si>
    <t>Nhập hàng theo TK 100169915310</t>
  </si>
  <si>
    <t>VAT hàng NK/TK 100169915310</t>
  </si>
  <si>
    <t>Thanh toán tiền hàng/TK 100140728220</t>
  </si>
  <si>
    <t>Nhập hàng theo TK 100196693660</t>
  </si>
  <si>
    <t>Thuế VAT hàng NK/TK 100196693660</t>
  </si>
  <si>
    <t>Thanh toán tiền hàng/TK 100154742330</t>
  </si>
  <si>
    <t>Nhập hàng theo TK 100201710120</t>
  </si>
  <si>
    <t>Thanh toán tiền hàng/TK 100169915310</t>
  </si>
  <si>
    <t>TK 100217497920</t>
  </si>
  <si>
    <t>Thuế VAT được khấu trừ</t>
  </si>
  <si>
    <t>Thanh toán tiền hàng/TK 100182345760</t>
  </si>
  <si>
    <t>TK 100229032260</t>
  </si>
  <si>
    <t>Nhập hàng theo TK 100229032260</t>
  </si>
  <si>
    <t>Thuế VAT hàng NK/TK 100229032260</t>
  </si>
  <si>
    <t>TK 100240401000</t>
  </si>
  <si>
    <t>Nhập hàng theo TK 100240401000</t>
  </si>
  <si>
    <t>Thuế VAT hàng nhập khẩu/TK 100240401000</t>
  </si>
  <si>
    <t>Thanh toán tiền hàng/TK 100199495210</t>
  </si>
  <si>
    <t>Giá vốn hàng bán cuối quý I/2014</t>
  </si>
  <si>
    <t>Giá vốn hàng bán cuối quý II/2014</t>
  </si>
  <si>
    <t>Giá vốn hàng bán cuối quý III/2014</t>
  </si>
  <si>
    <t>Giá vốn hàng bán cuối quý IV/2014</t>
  </si>
  <si>
    <t>Thanh toán lương tháng 2/2014</t>
  </si>
  <si>
    <t>Thanh toán lương tháng 1/2014</t>
  </si>
  <si>
    <t>Phải trả lương nhân viên quản lý t2/2014</t>
  </si>
  <si>
    <t>Thanh toán lương tháng 4/2014</t>
  </si>
  <si>
    <t>Thanh toán lương tháng 6/2014</t>
  </si>
  <si>
    <t>Phải trả lương tháng 6/2014</t>
  </si>
  <si>
    <t>Thanh toán lương tháng 7/2014</t>
  </si>
  <si>
    <t>Kết chuyển TK 635 vào TK 911</t>
  </si>
  <si>
    <t xml:space="preserve">Bảng lương </t>
  </si>
  <si>
    <t>Thanh toán lương tháng 11/2014</t>
  </si>
  <si>
    <t>Khấu trừ thuế VAT</t>
  </si>
  <si>
    <t>Kết chuyển TK 511 vào TK 911</t>
  </si>
  <si>
    <t>Kết chuyển TK 515 vào TK 911</t>
  </si>
  <si>
    <t>Kết chuyển lãi, Lổ</t>
  </si>
  <si>
    <t>Kết chuyễn lãi năm nay</t>
  </si>
  <si>
    <t>Đưa CC-DC vào sử dụng</t>
  </si>
  <si>
    <t>Hợp đồng mua xe</t>
  </si>
  <si>
    <t>Mua xe ô tô Cambry 4 chổ</t>
  </si>
  <si>
    <t>Phí trước bạ</t>
  </si>
  <si>
    <t>Khấu hao TSCĐ tháng 1/2014</t>
  </si>
  <si>
    <t>Khấu hao TSCĐ tháng 2/2014</t>
  </si>
  <si>
    <t>Khấu hao TSCĐ tháng 3/2014</t>
  </si>
  <si>
    <t>Khấu hao TSCĐ tháng 4/2014</t>
  </si>
  <si>
    <t>Khấu hao TSCĐ tháng 5/2014</t>
  </si>
  <si>
    <t>Khấu hao TSCĐ tháng 6/2014</t>
  </si>
  <si>
    <t>Khấu hao TSCĐ tháng 7/2014</t>
  </si>
  <si>
    <t>Khấu hao TSCĐ tháng 8/2014</t>
  </si>
  <si>
    <t>Khấu hao TSCĐ tháng 9/2014</t>
  </si>
  <si>
    <t>Khấu hao TSCĐ tháng 10/2014</t>
  </si>
  <si>
    <t>Khấu hao TSCĐ tháng 11/2014</t>
  </si>
  <si>
    <t>Khấu hao TSCĐ tháng 12/2014</t>
  </si>
  <si>
    <t>Quỹ dự phòng trợ cấp mất việc làm</t>
  </si>
  <si>
    <t>Cổ phiếu quỹ</t>
  </si>
  <si>
    <t>0304702378</t>
  </si>
  <si>
    <t>Chi trả lương tháng thứ 12, 13/2013 cho Giám Đốc</t>
  </si>
  <si>
    <t>Rút TGNH nhập quỹ tiền mặt(AA 4166042)</t>
  </si>
  <si>
    <t>Rút TGNH nhập quỹ tiền mặt(AA 4166043)</t>
  </si>
  <si>
    <t>Rút TGNH nhập quỹ tiền mặt(AA 4166044)</t>
  </si>
  <si>
    <t>Mua 3 cuốn séc</t>
  </si>
  <si>
    <t>Bảo lãnh dự thầu số 36950.300914</t>
  </si>
  <si>
    <t>Phát hàng BLDT Số 29186.200614</t>
  </si>
  <si>
    <t>Giải toán thu bảo lãnh dự thầu số 29186.200614</t>
  </si>
  <si>
    <t>Phát hành BLDT BH2 28133.090614</t>
  </si>
  <si>
    <t>Giải toả BLDT Số 28133090614</t>
  </si>
  <si>
    <t>Phát hành BLDT BH2 43058 051214</t>
  </si>
  <si>
    <t>Kết chuyển TK 811 vào TK 911</t>
  </si>
  <si>
    <t>BẢNG CÂN ĐỐI SỐ PHÁT SINH TK CẤP 3</t>
  </si>
  <si>
    <t>Rút TGNH nhập Quỹ TM</t>
  </si>
  <si>
    <t>Phải trả lương Tháng 7/2014</t>
  </si>
  <si>
    <t>Thanh toán lương Tháng 7/2014</t>
  </si>
  <si>
    <t>Khách hàng thanh toán tiền hàng/HĐ 0171</t>
  </si>
  <si>
    <t>Thanh toán tiền hàng/HĐ 1498</t>
  </si>
  <si>
    <t>Nộp thuế TNDN tạm tính Quý 2/2014</t>
  </si>
  <si>
    <t>Thuế TNCN còn phải nộp quý 2/2014</t>
  </si>
  <si>
    <t>Nộp thuế TNCN quý 2/2014</t>
  </si>
  <si>
    <t>Khách hàng thanh toán tiền hàng/HĐ 100</t>
  </si>
  <si>
    <t>Khách hàng thanh toán tiền hàng/HĐ</t>
  </si>
  <si>
    <t>Nộp thuế TNDN tạm tính Quý 3/2014</t>
  </si>
  <si>
    <t>Nộp thuế VAT quý 3/2014</t>
  </si>
  <si>
    <t>Thuế TNCN còn phải nộp quý 3/2014</t>
  </si>
  <si>
    <t>Nộp thuế TNCN quý 3/2014</t>
  </si>
  <si>
    <t>Rồng Tiến trả lại tiền cọc mua hàng</t>
  </si>
  <si>
    <t>Thanh toán tiền mua ly sứ</t>
  </si>
  <si>
    <t>Thanh toán tiền hàng/HĐ 2300,2321</t>
  </si>
  <si>
    <t xml:space="preserve">Khách hàng thanh toán tiền hàng/HĐ </t>
  </si>
  <si>
    <t>BHXH Bộ Phận Quản Lý-trừ vào lương nhân viên</t>
  </si>
  <si>
    <t>BHXH Bộ Phận Quản Lý-cty đóng</t>
  </si>
  <si>
    <t>BHYT Bộ phận quản lý-trừ vào lương</t>
  </si>
  <si>
    <t>BHYT Bộ phận quản lý-cty đóng</t>
  </si>
  <si>
    <t>BHYT Bộ phân kinh doanh-trừ vào lương</t>
  </si>
  <si>
    <t>BHYT Bộ phận kinh doanh -Cty đóng</t>
  </si>
  <si>
    <t>BHXH Bộ Phận Kinh Doanh- cty đóng</t>
  </si>
  <si>
    <t>BHXH bộ phận kinh doanh-trừ vào lương</t>
  </si>
  <si>
    <t>Phải trả lương BPBH tháng 1/2014</t>
  </si>
  <si>
    <t>Phải trả lương BPQL tháng 1/2014</t>
  </si>
  <si>
    <t>Phải trả lương tháng BPKD tháng 2/2014</t>
  </si>
  <si>
    <t>Phải trả lương BPBH  tháng 4/2014</t>
  </si>
  <si>
    <t>Phải trả lương BPBH tháng 5/2014</t>
  </si>
  <si>
    <t>Phải trả lương BPBH tháng 8/2014</t>
  </si>
  <si>
    <t>BHXH cho giám đốc-Cty đóng tháng 1/2014</t>
  </si>
  <si>
    <t>BHYT cho giám đốc-Cty đóng tháng 1/2014</t>
  </si>
  <si>
    <t>BHXH cho giám đốc-Cty đóng tháng 2/2014</t>
  </si>
  <si>
    <t>BHYT cho giám đốc-Cty đóng tháng 2/2014</t>
  </si>
  <si>
    <t>BHXH cho giám đốc-Cty đóng tháng 3/2014</t>
  </si>
  <si>
    <t>Chi Tạm ứng tháng 2/2014</t>
  </si>
  <si>
    <t>Tạm ứng trừ vào lương tháng 2/2014</t>
  </si>
  <si>
    <t>Chi Tạm ứng tháng 1/2014</t>
  </si>
  <si>
    <t>Chi Tạm ứng  tháng 3/2014</t>
  </si>
  <si>
    <t>Tạm ứng trừ vào lương tháng 3/2014</t>
  </si>
  <si>
    <t>BHYT cho giám đốc-Cty đóng tháng 3/2014</t>
  </si>
  <si>
    <t>BHXH cho giám đốc-cty đóng tháng 4/2014</t>
  </si>
  <si>
    <t>BHYT cho giám đốc-Cty đóng tháng 4/2014</t>
  </si>
  <si>
    <t>BHYT cho giám đốc-Cty đóng tháng 5/2014</t>
  </si>
  <si>
    <t>BHXH cho giám đốc-Cty đóng tháng 5/2014</t>
  </si>
  <si>
    <t>BHXH cho giám đốc-CTY đóng tháng 6/2014</t>
  </si>
  <si>
    <t>BHYT cho giám đốc-CTY đóng tháng 6/2014</t>
  </si>
  <si>
    <t>BHXH cho giám đốc-Cty đóng tháng 7/2014</t>
  </si>
  <si>
    <t>BHYT cho giám đốc-cty đóng tháng 7/2014</t>
  </si>
  <si>
    <t>BHXH cho giám đốc-cty đóng tháng 8/2014</t>
  </si>
  <si>
    <t>BHYT cho giám đốc-cty đóng tháng 8/2014</t>
  </si>
  <si>
    <t>BHXH cho giám đốc-Cty đóng tháng 10/2014</t>
  </si>
  <si>
    <t>BHYT cho giám đốc-Cty đóng tháng 10/2014</t>
  </si>
  <si>
    <t>BHXH cho giám đốc-cty đóng tháng 11/2014</t>
  </si>
  <si>
    <t>BHYT cho giám đốc-cty đóng tháng 11/2014</t>
  </si>
  <si>
    <t>BHXH cho giám đốc-cty đóng tháng 12/2014</t>
  </si>
  <si>
    <t>Lãi truy thu tiền BHXH từ 01/2010 đến 08/2014</t>
  </si>
  <si>
    <t>Lãi truy thu tiền BHYT từ 01/2010 đến 08/2014</t>
  </si>
  <si>
    <t>Tiền BHXH phải nộp từ tháng 1/2010 đến tháng 12/2013</t>
  </si>
  <si>
    <t>Tiền BHYT phải nộp từ tháng 1/2014 đến tháng 12/2013</t>
  </si>
  <si>
    <t>Nộp tiền BHXH</t>
  </si>
  <si>
    <t>Nộp tiền BHYT</t>
  </si>
  <si>
    <t>Đóng tiền BHXH</t>
  </si>
  <si>
    <t>Đóng tiền BHYT</t>
  </si>
  <si>
    <t>Phải trả lương BPKD tháng 3/2014</t>
  </si>
  <si>
    <t>Phải trả lương BPQL tháng 3/2014</t>
  </si>
  <si>
    <t>BHXH cho giám đốc-Cty đóng tháng 9/2014</t>
  </si>
  <si>
    <t>BHYT cho giám đốc-cty đóng tháng 9/2014</t>
  </si>
  <si>
    <t>Lãi truy thu BHXH</t>
  </si>
  <si>
    <t>Lãi truy thu BHYT</t>
  </si>
  <si>
    <t>Trả trước tiền mua lô hàng/TK 100092298940</t>
  </si>
  <si>
    <t>Thông quan hàng về/TK 100092298940</t>
  </si>
  <si>
    <t>Thuế VAT hàng NK/TK 100140728220</t>
  </si>
  <si>
    <t>Nhập hàng theo TK 100182345760</t>
  </si>
  <si>
    <t>Thuế VAT hàng NK/TK 100182345760</t>
  </si>
  <si>
    <t>Ứng trước tiền hàng/TK 100217497920</t>
  </si>
  <si>
    <t>Nhập hàng theo TK 100199495210</t>
  </si>
  <si>
    <t>Thuế VAT hàng nhập khẩu/TK 100199459210</t>
  </si>
  <si>
    <t>Thông quan lô hàng/TK 100201710120</t>
  </si>
  <si>
    <t>Thuế VAT hàng NK/TK 100201710120</t>
  </si>
  <si>
    <t>TK 100199495210</t>
  </si>
  <si>
    <t>Thanh toán tiền lô hàng còn lại/TK 100217497920</t>
  </si>
  <si>
    <t>Nhập kho lô hàng/TK 100217497920</t>
  </si>
  <si>
    <t>Thuế VAT hàng NK/TK 100217497920</t>
  </si>
  <si>
    <t>Thanh toán lô hàng/TK 100241834120</t>
  </si>
  <si>
    <t>Thông quan lô hàng/TK 100241834120</t>
  </si>
  <si>
    <t>Thuế VAT hàng NK/TK 100241834120</t>
  </si>
  <si>
    <t>Thanh toán lô hàng/TK 100210888150</t>
  </si>
  <si>
    <t>Thông quan lô hàng/TK 100210888150</t>
  </si>
  <si>
    <t>VAT hàng NK/TK 100210888150</t>
  </si>
  <si>
    <t>Sửa chữa laptop/HĐ 2362</t>
  </si>
  <si>
    <t>Lệ phí sân bay</t>
  </si>
  <si>
    <t>HĐ 3236</t>
  </si>
  <si>
    <t>Nhập hàng Nguyên Việt Triều/HĐ 3236</t>
  </si>
  <si>
    <t>VAT đầu vào/HĐ 3236</t>
  </si>
  <si>
    <t>VAT đầu vào/HĐ 432</t>
  </si>
  <si>
    <t>HĐ 1639</t>
  </si>
  <si>
    <t>Vat đầu vào/HĐ 1639</t>
  </si>
  <si>
    <t>HĐ 157240</t>
  </si>
  <si>
    <t>Cước DVVT 04/2014(TB 35530879)</t>
  </si>
  <si>
    <t>VAT đầu vào/HĐ 157240</t>
  </si>
  <si>
    <t>Mua máy lạnh Dakin</t>
  </si>
  <si>
    <t>Nhập hàngMinh Đạt /HĐ 3756</t>
  </si>
  <si>
    <t>Nhập hàng Việt Hồng/HĐ 880</t>
  </si>
  <si>
    <t>VAT đầu vào/HĐ 880</t>
  </si>
  <si>
    <t>Nhập hàng cửa hàng hoá chất 57/HĐ 84195</t>
  </si>
  <si>
    <t>HĐ 908</t>
  </si>
  <si>
    <t>Thuế GTGT Quý 2/2014</t>
  </si>
  <si>
    <t>Thanh toán tiền hàng/TK 35516</t>
  </si>
  <si>
    <t>Thanh toán tiền mua hàng/HĐ 8908+9079</t>
  </si>
  <si>
    <t>Thanh toán tiền mua hàng Đô Việt/HĐ 1742</t>
  </si>
  <si>
    <t>Chi phí tài chính- Phí BL dự thầu</t>
  </si>
  <si>
    <t>Phí BL dự thầu</t>
  </si>
  <si>
    <t>Chi phí tài chính-Phí BL dự thầu</t>
  </si>
  <si>
    <t>Chi phí tài chính-PHí BL dự thầu</t>
  </si>
  <si>
    <t>Nhập hàng Thành Phương/HĐ 1279</t>
  </si>
  <si>
    <t>VAT đầu vào/HĐ 2675</t>
  </si>
  <si>
    <t>Nhập hàng TechLab/HĐ 873</t>
  </si>
  <si>
    <t>B</t>
  </si>
  <si>
    <t>BẢNG CÂN ĐỐI KẾ TOÁN</t>
  </si>
  <si>
    <t>(Ban hành theo QĐ số 15/2006/QĐ-BTC ngày 20/03/2006 của Bộ Trưởng BTC)</t>
  </si>
  <si>
    <t>Mã số thuế</t>
  </si>
  <si>
    <t>Người Nộp Thuế:</t>
  </si>
  <si>
    <t>Công Ty TNHH Khoa Học Kỹ Thuật Toàn Cầu</t>
  </si>
  <si>
    <t>CHỈ TIÊU</t>
  </si>
  <si>
    <t>MÃ SỐ</t>
  </si>
  <si>
    <t>THUYẾT MINH</t>
  </si>
  <si>
    <t>SỐ NĂM NAY</t>
  </si>
  <si>
    <t>SỐ NĂM TRƯỚC</t>
  </si>
  <si>
    <t>(1)</t>
  </si>
  <si>
    <t>(2)</t>
  </si>
  <si>
    <t>(3)</t>
  </si>
  <si>
    <t>(4)</t>
  </si>
  <si>
    <t>(5)</t>
  </si>
  <si>
    <t>(6)</t>
  </si>
  <si>
    <t>Niên độ tài chính năm 2014</t>
  </si>
  <si>
    <t>ĐVT : Đồng Việt Nam</t>
  </si>
  <si>
    <t>TÀI SẢN</t>
  </si>
  <si>
    <t>A</t>
  </si>
  <si>
    <t>A - TÀI SẢN NGẮN HẠN
(100=110+120+130+140+150)</t>
  </si>
  <si>
    <t>I</t>
  </si>
  <si>
    <t>I.Tiền và các khoản tương đương tiền
(110=111+112)</t>
  </si>
  <si>
    <t>V.01</t>
  </si>
  <si>
    <t>II</t>
  </si>
  <si>
    <t>V.02</t>
  </si>
  <si>
    <t>1.Tiền</t>
  </si>
  <si>
    <t>2.Các khoản tương đương tiền</t>
  </si>
  <si>
    <t>1. Đầu tư ngắn hạn</t>
  </si>
  <si>
    <t>2. Dự phòng giảm giá đầu tư ngắn hạn(*) (2)</t>
  </si>
  <si>
    <t>III</t>
  </si>
  <si>
    <t>III. Các khoản phải thu ngắn hạn
(130=131+132+133+134+135+139)</t>
  </si>
  <si>
    <t>II.Các khoản đầu tư tài chính ngắn hạn
(120=121+129)</t>
  </si>
  <si>
    <t>1.Phải thu của khách hàng</t>
  </si>
  <si>
    <t>2.Trả trước cho người bán</t>
  </si>
  <si>
    <t>3.Phải thu nội bộ ngắn hạn</t>
  </si>
  <si>
    <t>4. Phải thu theo tiến độ kế hoạch HĐ XĐ</t>
  </si>
  <si>
    <t>5.Các khoản phải thu khác</t>
  </si>
  <si>
    <t>6.Dự phòng các khoản phải thu khó đòi(*)</t>
  </si>
  <si>
    <t>V.03</t>
  </si>
  <si>
    <t>IV</t>
  </si>
  <si>
    <t>IV. Hàng tồn kho( 140=141+149)</t>
  </si>
  <si>
    <t>1. Hàng tồn kho</t>
  </si>
  <si>
    <t>2. Dự phòng giảm giá hàng tồn kho(*)</t>
  </si>
  <si>
    <t>V.04</t>
  </si>
  <si>
    <t>V</t>
  </si>
  <si>
    <t>V. Tài sản ngắn hạn khác
(150=151+152+154+158)</t>
  </si>
  <si>
    <t>1.Chi phí trả trước ngắn hạn</t>
  </si>
  <si>
    <t>2.Thuế GTGT được khấu trừ</t>
  </si>
  <si>
    <t>3.Thuế và các khoản phải thu nhà nước</t>
  </si>
  <si>
    <t>V.05</t>
  </si>
  <si>
    <t>4.Tài sản ngắn hạn khác</t>
  </si>
  <si>
    <t>B- TÀI SẢN DÀI HẠN
(200=210+220+240+250+260)</t>
  </si>
  <si>
    <t>I.Các khoản phải thu dài hạn
(210=211+212+213+218+219)</t>
  </si>
  <si>
    <t>1.Phải thu dài hạn của khách hàng</t>
  </si>
  <si>
    <t>2.Vốn kinh doanh của đơn vị trực thuộc</t>
  </si>
  <si>
    <t>3.Phải thu dài hạn nội bộ</t>
  </si>
  <si>
    <t>4.Phải thu dài hạn khác</t>
  </si>
  <si>
    <t>V.06</t>
  </si>
  <si>
    <t>V.07</t>
  </si>
  <si>
    <t>5.Dự phòng phải thu dài hạn khó đòi(*)</t>
  </si>
  <si>
    <t>II. Tài sản cố định (220=221+224+227+230)</t>
  </si>
  <si>
    <t>1. Tài sản cố định hữu hinh (221=222+223)</t>
  </si>
  <si>
    <t>V.08</t>
  </si>
  <si>
    <t>Nguyên giá</t>
  </si>
  <si>
    <t>─</t>
  </si>
  <si>
    <t xml:space="preserve">          ─ Nguyên Giá</t>
  </si>
  <si>
    <t xml:space="preserve">         ─ Giá trị hao mòn lũy kế (*)</t>
  </si>
  <si>
    <t>2</t>
  </si>
  <si>
    <t>2.Tài sản cố định thuê tài chính (224=225+226)</t>
  </si>
  <si>
    <t>V.09</t>
  </si>
  <si>
    <t>Giá trị hao mòn lũy kế (*)</t>
  </si>
  <si>
    <t xml:space="preserve"> Nguyên giá</t>
  </si>
  <si>
    <t>3</t>
  </si>
  <si>
    <t>3. Tài sản cố định vô hình( 227=228+229)</t>
  </si>
  <si>
    <t>V.10</t>
  </si>
  <si>
    <t>4</t>
  </si>
  <si>
    <t>4.Chi phí xây dựng cơ bản dở dang</t>
  </si>
  <si>
    <t>V.11</t>
  </si>
  <si>
    <t>III. Bất động sản đầu tư (240=241+242)</t>
  </si>
  <si>
    <t>V.12</t>
  </si>
  <si>
    <t>1</t>
  </si>
  <si>
    <t xml:space="preserve"> Giá trị hào mòn lũy kế (*)</t>
  </si>
  <si>
    <t>IV. Các khoản đầu tư tài chính dài hạn
(250=251+252+258+259)</t>
  </si>
  <si>
    <t>1. Đầu tư vào công ty con</t>
  </si>
  <si>
    <t>2. Đầu tư vào công ty liên kết, liên doanh</t>
  </si>
  <si>
    <t>3. Đầu tư dài hạn khác</t>
  </si>
  <si>
    <t>V.13</t>
  </si>
  <si>
    <t>4. Dự phòng giảm giá đầu từ tài chính dài hạn</t>
  </si>
  <si>
    <t>V. Tài sản dài hạn khác ( 260=261+262+268)</t>
  </si>
  <si>
    <t>1. Chi phí trả trước dài hạn</t>
  </si>
  <si>
    <t>V.14</t>
  </si>
  <si>
    <t>2.Tài sản thuế thu nhập hoãn lại</t>
  </si>
  <si>
    <t>V.21</t>
  </si>
  <si>
    <t>3.Tài sản dài hạn khác</t>
  </si>
  <si>
    <t>NGUỒN VỐN</t>
  </si>
  <si>
    <t>TỔNG CỘNG TÀI SẢN(270=100+200)</t>
  </si>
  <si>
    <t>A - NỢ PHẢI TRẢ ( 300=310+330)</t>
  </si>
  <si>
    <t>I. Nợ ngắn hạn (310=311+312+…+319+320+323)</t>
  </si>
  <si>
    <t>1. Vay và nợ ngắn hạn</t>
  </si>
  <si>
    <t>V.15</t>
  </si>
  <si>
    <t>2. Phải trả người bán</t>
  </si>
  <si>
    <t>3. Người mua trả tiền trước</t>
  </si>
  <si>
    <t>4. Thuế và các khoản phải nộp nhà nước</t>
  </si>
  <si>
    <t>V.16</t>
  </si>
  <si>
    <t>5</t>
  </si>
  <si>
    <t>5. Phải trả người lao động</t>
  </si>
  <si>
    <t>6</t>
  </si>
  <si>
    <t>6. Chi phí phải trả</t>
  </si>
  <si>
    <t>V.17</t>
  </si>
  <si>
    <t>7</t>
  </si>
  <si>
    <t>7.Phải trả nội bộ</t>
  </si>
  <si>
    <t>8</t>
  </si>
  <si>
    <t>8.Phải trả theo tiến độ kế hoạch HĐ xây dựng</t>
  </si>
  <si>
    <t>9</t>
  </si>
  <si>
    <t>9.Các khoản phải trả, phải nộp ngắn hạn khác</t>
  </si>
  <si>
    <t>10</t>
  </si>
  <si>
    <t>10.Dự phòng phải trả ngắn hạn (*)</t>
  </si>
  <si>
    <t>V.19</t>
  </si>
  <si>
    <t>11.</t>
  </si>
  <si>
    <t>11.Quỹ khen thưởng, phúc lợi</t>
  </si>
  <si>
    <t>II. Nợ dài hạn (330=331+332+…+338+339)</t>
  </si>
  <si>
    <t>1. Phải trả dài hạn người bán</t>
  </si>
  <si>
    <t>2.Phải trả dài hạn nội bộ</t>
  </si>
  <si>
    <t>3.Phải trả dài hạn khác</t>
  </si>
  <si>
    <t>4.Vay và nợ dài hạn</t>
  </si>
  <si>
    <t>V.20</t>
  </si>
  <si>
    <t>5.Thuế thu nhập hoãn lại phải trả</t>
  </si>
  <si>
    <t>6.Dự phòng trợ cấp mất việc làm</t>
  </si>
  <si>
    <t xml:space="preserve">7.Dự phòng phải trả dài </t>
  </si>
  <si>
    <t>8.Doanh thu chưa thực hiện</t>
  </si>
  <si>
    <t>9.Quỹ phát triển khoa học và công nghệ</t>
  </si>
  <si>
    <t>B.VỐN CHỦ SỞ HỮU (400=410+430)</t>
  </si>
  <si>
    <t>I. Vốn chủ sở hữu (410=411+412+…+421+422)</t>
  </si>
  <si>
    <t>V.22</t>
  </si>
  <si>
    <t>1.Vốn đầu tư của chủ sở hữu</t>
  </si>
  <si>
    <t>2.Thặng dư vốn cổ phần</t>
  </si>
  <si>
    <t>3.Vốn khác của chủ sở hữu</t>
  </si>
  <si>
    <t>5.Chênh lệch đánh giá lại tài sản</t>
  </si>
  <si>
    <t>6.Chênh lệch tỷ giá hối đoái</t>
  </si>
  <si>
    <t>7. Quỹ đầu tư phát triển</t>
  </si>
  <si>
    <t>8.Quỹ dự phòng tài chính</t>
  </si>
  <si>
    <t>9.Quỹ khác thuộc vốn chủ sở hữu</t>
  </si>
  <si>
    <t>10. Lợi nhuận sau thuế chưa phân phối</t>
  </si>
  <si>
    <t>11</t>
  </si>
  <si>
    <t>11.Nguồn vốn đầu tư xây dựng cơ bản</t>
  </si>
  <si>
    <t>12</t>
  </si>
  <si>
    <t>12.Quỹ hổ trợ sắp xếp doanh nghiệp</t>
  </si>
  <si>
    <t>4.Cổ phiếu quỹ (*)</t>
  </si>
  <si>
    <t>1.Nguồn kinh phí</t>
  </si>
  <si>
    <t>2.Nguồn kinh phí đã hình thành TSCĐ</t>
  </si>
  <si>
    <t>TỔNG CỘNG NGUỒN VỐN (440=300+400)</t>
  </si>
  <si>
    <t>CHỈ TIÊU NGOÀI BẢNG CÂN ĐỐI KẾ TOÁN</t>
  </si>
  <si>
    <t>1.Tài sản thuê ngoài</t>
  </si>
  <si>
    <t>2. Vật tư hàng hóa nhận giử hộ, nhân gia công</t>
  </si>
  <si>
    <t>3.Hàng hóa nhận bán hộ, nhận ký gữi, ký cược</t>
  </si>
  <si>
    <t>4.Nợ khó đòi đả xử lý</t>
  </si>
  <si>
    <t>5.Ngoại tệ các loại</t>
  </si>
  <si>
    <t>6.Dự toán chi sự nghiệp dự án</t>
  </si>
  <si>
    <t>II. Nguồn kinh phí và quỹ khác (430=432+433)</t>
  </si>
  <si>
    <t>V.23</t>
  </si>
  <si>
    <t>Giám Đốc</t>
  </si>
  <si>
    <t>Người Lập Bảng</t>
  </si>
  <si>
    <t>Kế Toán Trưởng</t>
  </si>
  <si>
    <t>BÁO CÁO KẾT QUẢ HOẠT ĐỘNG SẢN XUẤT KINH DOANH</t>
  </si>
  <si>
    <t>Các khoản giảm trừ doanh thu</t>
  </si>
  <si>
    <t>VI.25</t>
  </si>
  <si>
    <t>01</t>
  </si>
  <si>
    <t>02</t>
  </si>
  <si>
    <t>Doanh thu thuần về bán hàng hóa và dịch vụ 
(10=01-02)</t>
  </si>
  <si>
    <t>Giá vốn hàng bán</t>
  </si>
  <si>
    <t>VI.27</t>
  </si>
  <si>
    <t>20</t>
  </si>
  <si>
    <t>21</t>
  </si>
  <si>
    <t>VI.26</t>
  </si>
  <si>
    <t>22</t>
  </si>
  <si>
    <t>VI.28</t>
  </si>
  <si>
    <t>23</t>
  </si>
  <si>
    <t xml:space="preserve">     Trong đó: Chi phí lãi vay</t>
  </si>
  <si>
    <t>24</t>
  </si>
  <si>
    <t>Chi phí quản lý doanh nghiệp</t>
  </si>
  <si>
    <t>25</t>
  </si>
  <si>
    <t>30</t>
  </si>
  <si>
    <t>31</t>
  </si>
  <si>
    <t>32</t>
  </si>
  <si>
    <t>Lợi nhuận khác (40=31-32)</t>
  </si>
  <si>
    <t>40</t>
  </si>
  <si>
    <t>Tổng lợi nhuận kế toán trước thuế (50=30+40)</t>
  </si>
  <si>
    <t>50</t>
  </si>
  <si>
    <t>Chi phí thuế TNDN hiện hành</t>
  </si>
  <si>
    <t>51</t>
  </si>
  <si>
    <t>V.30</t>
  </si>
  <si>
    <t>Chi phí thuế TNDN hoãn lại</t>
  </si>
  <si>
    <t>52</t>
  </si>
  <si>
    <t>Lợi nhuận sau thuế Thu nhập doanh nghiệp
( 60=50-51-52)</t>
  </si>
  <si>
    <t>60</t>
  </si>
  <si>
    <t>Lãi suất cơ bản trên cổ phiếu</t>
  </si>
  <si>
    <t>70</t>
  </si>
  <si>
    <t>Lợi nhuận gộp về bán hàng và cung cấp dịch vụ 
(20=10-11)</t>
  </si>
  <si>
    <t>I.Lưu chuyển tiền tệ từ hoạt động kinh doanh</t>
  </si>
  <si>
    <t>2.Tiền chi trả cho người cung cấp hàng hóa và dịch vụ</t>
  </si>
  <si>
    <t>1.Tiền thu từ bán hàng, cung cấp dịch vụ và doanh thu khác</t>
  </si>
  <si>
    <t>3.Tiền chi trả cho người lao động</t>
  </si>
  <si>
    <t>03</t>
  </si>
  <si>
    <t>4.Tiền chi trả lãi vay</t>
  </si>
  <si>
    <t>04</t>
  </si>
  <si>
    <t>5. Tiền chi nộp thuế thu nhập doanh nghiệp</t>
  </si>
  <si>
    <t>05</t>
  </si>
  <si>
    <t>6. Tiền thu khác từ hoạt động kinh doanh</t>
  </si>
  <si>
    <t>06</t>
  </si>
  <si>
    <t>7.Tiền chi khác cho hoạt động kinh doanh</t>
  </si>
  <si>
    <t>07</t>
  </si>
  <si>
    <t>Lưu chuyển tiền thuần từ hoạt động kinh doanh</t>
  </si>
  <si>
    <t>II. Lưu chuyển tiền từ hoạt động đầu tư</t>
  </si>
  <si>
    <t>1. Tiền chi để mua sắm, xây dựng TSCĐ và các 
tài sản dài hạn khác</t>
  </si>
  <si>
    <t>2.Tiền thu thanh lý, nhượng bán TSCĐ và các 
tài sản dài hạn khác</t>
  </si>
  <si>
    <t>3.Tiền chi cho vay, mua các công cụ nợ của các 
đơn vị khác</t>
  </si>
  <si>
    <t>5.Tiền chi đầu tư góp vốn vào các đơn vị khác</t>
  </si>
  <si>
    <t>4. Tiền thu hồi cho vay, bán lại của các công cụ nợ của các đơn vị khác</t>
  </si>
  <si>
    <t>6. Tiền thu hồi đầu tư góp vốn vào các đơn vị khác</t>
  </si>
  <si>
    <t>26</t>
  </si>
  <si>
    <t>7. Tiền thu lãi cho vay, cổ tức và lợi nhuận được chia</t>
  </si>
  <si>
    <t>27</t>
  </si>
  <si>
    <t>Lưu chuyển tiền tệ từ hoạt động đầu tư</t>
  </si>
  <si>
    <t>III. Lưu chuyển tiền tệ từ hoạt động tài chính</t>
  </si>
  <si>
    <t>1. Tiền thu từ phát hành cổ phiếu, nhận vốn góp của
 chủ sở hữu</t>
  </si>
  <si>
    <t>2.Tiền trả vốn góp cho các chủ sở hữu, mua lại cổ phiếu của doanh nghiệp đã phát hành</t>
  </si>
  <si>
    <t>3. Tiền vay ngắn hạn, dài hạn nhận được</t>
  </si>
  <si>
    <t>33</t>
  </si>
  <si>
    <t>4. Tiền chi trả nợ gốc vay</t>
  </si>
  <si>
    <t>34</t>
  </si>
  <si>
    <t>5. Tiền chi trả nợ, thuê tài chính</t>
  </si>
  <si>
    <t>35</t>
  </si>
  <si>
    <t>6.Cổ tức và lợi nhuận đã trả cho chủ sở hữu</t>
  </si>
  <si>
    <t>36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</si>
  <si>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</si>
  <si>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</si>
  <si>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</si>
  <si>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</si>
  <si>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61</t>
  </si>
  <si>
    <t>VII.34</t>
  </si>
  <si>
    <t>Tiền và tương đương tiền cuối kỳ (70=50+60+61)</t>
  </si>
  <si>
    <t>CỘT PHỤ</t>
  </si>
  <si>
    <t>MATSNVĐK</t>
  </si>
  <si>
    <t>SODN</t>
  </si>
  <si>
    <t>100.110.111</t>
  </si>
  <si>
    <t>100.110.112</t>
  </si>
  <si>
    <t>100.120.121</t>
  </si>
  <si>
    <t>100.120.129</t>
  </si>
  <si>
    <t>100.130.131</t>
  </si>
  <si>
    <t>100.150.152</t>
  </si>
  <si>
    <t>100.130.133</t>
  </si>
  <si>
    <t>100.130.135</t>
  </si>
  <si>
    <t>100.130.139</t>
  </si>
  <si>
    <t>100.150.151</t>
  </si>
  <si>
    <t>100.150.158</t>
  </si>
  <si>
    <t>100.140.141</t>
  </si>
  <si>
    <t>100.140.149</t>
  </si>
  <si>
    <t>200.220.221.222</t>
  </si>
  <si>
    <t>200.220..224.225</t>
  </si>
  <si>
    <t>200.220.227.228</t>
  </si>
  <si>
    <t>200.220.221.223</t>
  </si>
  <si>
    <t>200.220.224.226</t>
  </si>
  <si>
    <t>200.220.227.229</t>
  </si>
  <si>
    <t>200.250.251</t>
  </si>
  <si>
    <t>200.250.252</t>
  </si>
  <si>
    <t>200.250.258</t>
  </si>
  <si>
    <t>200.250.259</t>
  </si>
  <si>
    <t>200.220.230</t>
  </si>
  <si>
    <t>200.260.261</t>
  </si>
  <si>
    <t>200.260.268</t>
  </si>
  <si>
    <t>300.310.311</t>
  </si>
  <si>
    <t>300.310.312</t>
  </si>
  <si>
    <t>300.310.314</t>
  </si>
  <si>
    <t>300.310.315</t>
  </si>
  <si>
    <t>300.310.316</t>
  </si>
  <si>
    <t>300.310.317</t>
  </si>
  <si>
    <t>300.310.319</t>
  </si>
  <si>
    <t>300.330.334</t>
  </si>
  <si>
    <t>400.410.411</t>
  </si>
  <si>
    <t>400.410.412</t>
  </si>
  <si>
    <t>400.410.415</t>
  </si>
  <si>
    <t>400.410.416</t>
  </si>
  <si>
    <t>400.410.417</t>
  </si>
  <si>
    <t>400.410.418</t>
  </si>
  <si>
    <t>400.410.419</t>
  </si>
  <si>
    <t>400.410.420</t>
  </si>
  <si>
    <t>400.430.431</t>
  </si>
  <si>
    <t>400.410.421</t>
  </si>
  <si>
    <t>400.430.432</t>
  </si>
  <si>
    <t>400.410.424</t>
  </si>
  <si>
    <t>SỐ DƯ CUỐI NĂM</t>
  </si>
  <si>
    <t>MATSNVCK</t>
  </si>
  <si>
    <t>SOCK</t>
  </si>
  <si>
    <t>LƯU CHUYỂN TIỀN TỆ (THEO PHƯƠNG PHÁP TRỰC TIẾP)</t>
  </si>
  <si>
    <t>HĐ 1148</t>
  </si>
  <si>
    <t>VAT đầu ra/HĐ 301</t>
  </si>
  <si>
    <t>VAT đầu vào/HĐ 752</t>
  </si>
  <si>
    <t>Kết chuyển lãi truy thu vào chi phí</t>
  </si>
  <si>
    <t>TK 100241834120</t>
  </si>
  <si>
    <t>TK 100182345760</t>
  </si>
  <si>
    <t>TK 100196693660</t>
  </si>
  <si>
    <t>TK 100210888150</t>
  </si>
  <si>
    <t>TK 100201710120</t>
  </si>
  <si>
    <t>TK 100243296900</t>
  </si>
  <si>
    <t>Thuế VAT hàng NK/TK 1002473296900</t>
  </si>
  <si>
    <t>Nhập hàng theo TK 100243296900</t>
  </si>
  <si>
    <t>Nộp VAT hàng NK/TK 1002473296900</t>
  </si>
  <si>
    <t>Thanh toán cước chuyển phát nhanh tháng 7/2014 HĐ 28898</t>
  </si>
  <si>
    <t>VAT đầu ra/HĐ 112</t>
  </si>
  <si>
    <t>VAT đầu ra/HĐ 315</t>
  </si>
  <si>
    <t>Phải trả lương  BPQL 12/2014</t>
  </si>
  <si>
    <t>Phải trả lương  BPBH 12/2014</t>
  </si>
  <si>
    <t>Nhập hàng Ngô Gia Phát/HĐ 1639</t>
  </si>
  <si>
    <t>Nhập hàng Anh Đoàn/HĐ 3312</t>
  </si>
  <si>
    <t>BL 46673</t>
  </si>
  <si>
    <t>Báo phí 51/14/BP</t>
  </si>
  <si>
    <t>Nhập hàng Vinh Khôi/HĐ 1148</t>
  </si>
  <si>
    <t>VAT đầu vào/HĐ 1148</t>
  </si>
  <si>
    <t>Nhập hàng T H M/HĐ 1162</t>
  </si>
  <si>
    <t>HĐ 4947</t>
  </si>
  <si>
    <t>Nhập hàng Anh Đoàn/HĐ 4947</t>
  </si>
  <si>
    <t>VAT đầu vào/HĐ 4947</t>
  </si>
  <si>
    <t>VAT đầu vào/HĐ 409</t>
  </si>
  <si>
    <t>HĐ 4405</t>
  </si>
  <si>
    <t>VAT đầu vào/HĐ 1383319</t>
  </si>
  <si>
    <t>CÁC VÙNG ĐIỀU KIỆN LẬP BCKQHĐKD</t>
  </si>
  <si>
    <t>MS1</t>
  </si>
  <si>
    <t>TKNO</t>
  </si>
  <si>
    <t>TKCO</t>
  </si>
  <si>
    <t>*</t>
  </si>
  <si>
    <t>511*</t>
  </si>
  <si>
    <t>512*</t>
  </si>
  <si>
    <t>MS2</t>
  </si>
  <si>
    <t>521*</t>
  </si>
  <si>
    <t>3331*</t>
  </si>
  <si>
    <t>3332*</t>
  </si>
  <si>
    <t>3333*</t>
  </si>
  <si>
    <t>531*</t>
  </si>
  <si>
    <t>MS11</t>
  </si>
  <si>
    <t>911*</t>
  </si>
  <si>
    <t>632*</t>
  </si>
  <si>
    <t>MS21</t>
  </si>
  <si>
    <t>515*</t>
  </si>
  <si>
    <t>MS22</t>
  </si>
  <si>
    <t>635*</t>
  </si>
  <si>
    <t>MS23</t>
  </si>
  <si>
    <t>6351*</t>
  </si>
  <si>
    <t>MS24</t>
  </si>
  <si>
    <t>641*</t>
  </si>
  <si>
    <t>MS25</t>
  </si>
  <si>
    <t>642*</t>
  </si>
  <si>
    <t>MS31</t>
  </si>
  <si>
    <t>711*</t>
  </si>
  <si>
    <t>MS32</t>
  </si>
  <si>
    <t>811*</t>
  </si>
  <si>
    <t>MS51a</t>
  </si>
  <si>
    <t>8211*</t>
  </si>
  <si>
    <t>MS52b</t>
  </si>
  <si>
    <t>8212*</t>
  </si>
  <si>
    <t>MS52a</t>
  </si>
  <si>
    <t>MS51b</t>
  </si>
  <si>
    <t>HĐ 477563</t>
  </si>
  <si>
    <t>VAT đầu vào/HĐ 477562</t>
  </si>
  <si>
    <t>Chi phí thuế TNDN quý 1/2014</t>
  </si>
  <si>
    <t>Chi phí thuế TNDN Quý 2/2014</t>
  </si>
  <si>
    <t>Chi phí thuế TNDN quý 3/2014</t>
  </si>
  <si>
    <t>CÁC VÙNG ĐIỀU KIỆN LẬP BCLCTT</t>
  </si>
  <si>
    <t>LCTT01</t>
  </si>
  <si>
    <t>111*</t>
  </si>
  <si>
    <t>112*</t>
  </si>
  <si>
    <t>131*</t>
  </si>
  <si>
    <t>LCTT02</t>
  </si>
  <si>
    <t>331*</t>
  </si>
  <si>
    <t>153*</t>
  </si>
  <si>
    <t>156*</t>
  </si>
  <si>
    <t>142*</t>
  </si>
  <si>
    <t>11*</t>
  </si>
  <si>
    <t>1331*</t>
  </si>
  <si>
    <t>LCTT03</t>
  </si>
  <si>
    <t>334*</t>
  </si>
  <si>
    <t>LCTT05</t>
  </si>
  <si>
    <t>3334*</t>
  </si>
  <si>
    <t>141*</t>
  </si>
  <si>
    <t>338*</t>
  </si>
  <si>
    <t>LCTT07</t>
  </si>
  <si>
    <t>3335*</t>
  </si>
  <si>
    <t>3338*</t>
  </si>
  <si>
    <t>LCTT21</t>
  </si>
  <si>
    <t>211*</t>
  </si>
  <si>
    <t>Phải trả lương tháng 13 cho Nguyễn Văn Đinh</t>
  </si>
  <si>
    <t>Phải trả lương BPQL tháng 4/2014</t>
  </si>
  <si>
    <t>Phải trả lương BPQL tháng 5/2014</t>
  </si>
  <si>
    <t>Phải trả lương BPQL tháng 6/2014</t>
  </si>
  <si>
    <t>Phải trả lương BPBH tháng 6/2014</t>
  </si>
  <si>
    <t>Phải trả lương BPBH tháng 7/2014</t>
  </si>
  <si>
    <t>Phải trả lương BPQL tháng 7/2014</t>
  </si>
  <si>
    <t>Phải trả lương BPQL tháng 8/2014</t>
  </si>
  <si>
    <t>Phải trả lương BPQL tháng 9/2014</t>
  </si>
  <si>
    <t>Phải trả lương BPBH tháng 9/2014</t>
  </si>
  <si>
    <t>Phải trả lương BPBH tháng 10/2014</t>
  </si>
  <si>
    <t>Phải trả lương BPQL tháng 10/2014</t>
  </si>
  <si>
    <t>Phải trả lương BPBH  tháng 11/2014</t>
  </si>
  <si>
    <t>Phải trả lương BPQL  tháng 11/2014</t>
  </si>
  <si>
    <t>BHXH bộ phận kinh doanh-Trừ vào lương</t>
  </si>
  <si>
    <t>BHXH Bộ Phận Kinh Doanh- Cty đóng</t>
  </si>
  <si>
    <t>BHXH Bộ Phận Kinh Doanh-Cty đóng</t>
  </si>
  <si>
    <t>BHXH Bộ Phận Kinh Doanh-CTy đóng</t>
  </si>
  <si>
    <t>Thanh toán lương tháng 13/2014</t>
  </si>
  <si>
    <t>PC</t>
  </si>
  <si>
    <t>Kết chuyển TK 64211 vào TK 91111</t>
  </si>
  <si>
    <t>Kết chuyển TK 64271 vào TK 911</t>
  </si>
  <si>
    <t>Kết chuyển TK 63211 vào TK 911</t>
  </si>
  <si>
    <t>Kết chuyển TK 53111 vào TK 5111</t>
  </si>
  <si>
    <t>Kết chuyển TK64251 vào TK 91111</t>
  </si>
  <si>
    <t>Kết chuyển TK 82111 vào TK 9111</t>
  </si>
  <si>
    <t>Thuế TNCN còn phải nộp năm 2014</t>
  </si>
  <si>
    <t>Thuế TNDN phải nộp năm 2014</t>
  </si>
  <si>
    <t>BHXH bộ phận kinh doanh Tháng 3/2014-trừ vào lương</t>
  </si>
  <si>
    <t>BHXH Bộ phận kinh doanh tháng 3/2014- cty đóng</t>
  </si>
  <si>
    <t>BHYT bộ phận kinh doanh tháng 3/2014- cty đóng</t>
  </si>
  <si>
    <t>BHYT bộ phận kinh doanh tháng 3/2014-trừ vào lương</t>
  </si>
  <si>
    <t>BHXH bộ phận kinh doanh tháng 2/2014-Cty đóng</t>
  </si>
  <si>
    <t>BHXH bộ phận kinh doanh tháng 2/2014-Trừ vào lương</t>
  </si>
  <si>
    <t>BHYT bộ phận kinh doanh tháng 2/2014- cty đóng</t>
  </si>
  <si>
    <t>BHYT bộ phận kinh doanh tháng 2/2014-trừ vào lương</t>
  </si>
  <si>
    <t>BHXH bộ phận kinh doanh tháng 1/2014-Cty đóng</t>
  </si>
  <si>
    <t>BHXH bộ phận kinh doanh tháng 1/2014-Trừ vào lương</t>
  </si>
  <si>
    <t>BHYT bộ phận kinh doanh tháng 1/2014- cty đóng</t>
  </si>
  <si>
    <t>BHYT bộ phận kinh doanh tháng 1/2014-trừ vào lương</t>
  </si>
  <si>
    <t>TP HCM, Ngày 31 Tháng  12  Năm 2014</t>
  </si>
  <si>
    <t>Trích Lập Dự Phòng  hàng tồn kho</t>
  </si>
  <si>
    <t>Lợi nhuận từ hoạt động kinh doanh
(30=20+(21-22)-(24+25)</t>
  </si>
  <si>
    <t>Phân bổ chi phí thuê xe tháng 2/2014</t>
  </si>
  <si>
    <t>Phân bổ chi phí thuê xe tháng 3/2014</t>
  </si>
  <si>
    <t>151*</t>
  </si>
  <si>
    <t>8111*</t>
  </si>
  <si>
    <t>PT-PC</t>
  </si>
  <si>
    <t>PC01</t>
  </si>
  <si>
    <t>PC02</t>
  </si>
  <si>
    <t>PC03</t>
  </si>
  <si>
    <t>PT02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</si>
  <si>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</si>
  <si>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</si>
  <si>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</si>
  <si>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</si>
  <si>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</si>
  <si>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</si>
  <si>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</si>
  <si>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</si>
  <si>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</si>
  <si>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</si>
  <si>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</si>
  <si>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</si>
  <si>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</si>
  <si>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</si>
  <si>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</si>
  <si>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</si>
  <si>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</si>
  <si>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</si>
  <si>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</si>
  <si>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</si>
  <si>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</si>
  <si>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</si>
  <si>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</si>
  <si>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</si>
  <si>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</si>
  <si>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</si>
  <si>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</si>
  <si>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</si>
  <si>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</si>
  <si>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</si>
  <si>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</si>
  <si>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</si>
  <si>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</si>
  <si>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</si>
  <si>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</si>
  <si>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</si>
  <si>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</si>
  <si>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</si>
  <si>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</si>
  <si>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</si>
  <si>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</si>
  <si>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PC45</t>
  </si>
  <si>
    <t>PC46</t>
  </si>
  <si>
    <t>PC47</t>
  </si>
  <si>
    <t>PC48</t>
  </si>
  <si>
    <t>PC49</t>
  </si>
  <si>
    <t>PC50</t>
  </si>
  <si>
    <t>PC51</t>
  </si>
  <si>
    <t>PC52</t>
  </si>
  <si>
    <t>PC53</t>
  </si>
  <si>
    <t>PC54</t>
  </si>
  <si>
    <t>PC55</t>
  </si>
  <si>
    <t>PC56</t>
  </si>
  <si>
    <t>PC57</t>
  </si>
  <si>
    <t>PC58</t>
  </si>
  <si>
    <t>PC59</t>
  </si>
  <si>
    <t>PC60</t>
  </si>
  <si>
    <t>PC61</t>
  </si>
  <si>
    <t>PC62</t>
  </si>
  <si>
    <t>PC63</t>
  </si>
  <si>
    <t>PC64</t>
  </si>
  <si>
    <t>PC65</t>
  </si>
  <si>
    <t>PC66</t>
  </si>
  <si>
    <t>PC67</t>
  </si>
  <si>
    <t>PC68</t>
  </si>
  <si>
    <t>PC69</t>
  </si>
  <si>
    <t>PC70</t>
  </si>
  <si>
    <t>PC71</t>
  </si>
  <si>
    <t>PC72</t>
  </si>
  <si>
    <t>PC73</t>
  </si>
  <si>
    <t>PC74</t>
  </si>
  <si>
    <t>PC75</t>
  </si>
  <si>
    <t>PC76</t>
  </si>
  <si>
    <t>PC77</t>
  </si>
  <si>
    <t>PC78</t>
  </si>
  <si>
    <t>PC79</t>
  </si>
  <si>
    <t>PC80</t>
  </si>
  <si>
    <t>PC81</t>
  </si>
  <si>
    <t>PC82</t>
  </si>
  <si>
    <t>PC83</t>
  </si>
  <si>
    <t>PC84</t>
  </si>
  <si>
    <t>PC85</t>
  </si>
  <si>
    <t>PC86</t>
  </si>
  <si>
    <t>PC87</t>
  </si>
  <si>
    <t>PC88</t>
  </si>
  <si>
    <t>PC90</t>
  </si>
  <si>
    <t>PC91</t>
  </si>
  <si>
    <t>PC92</t>
  </si>
  <si>
    <t>PC93</t>
  </si>
  <si>
    <t>PC94</t>
  </si>
  <si>
    <t>PC95</t>
  </si>
  <si>
    <t>PC96</t>
  </si>
  <si>
    <t>PC97</t>
  </si>
  <si>
    <t>PC98</t>
  </si>
  <si>
    <t>PC99</t>
  </si>
  <si>
    <t>PC100</t>
  </si>
  <si>
    <t>PC101</t>
  </si>
  <si>
    <t>PC102</t>
  </si>
  <si>
    <t>PC103</t>
  </si>
  <si>
    <t>PC104</t>
  </si>
  <si>
    <t>PC105</t>
  </si>
  <si>
    <t>PC106</t>
  </si>
  <si>
    <t>PC107</t>
  </si>
  <si>
    <t>PC108</t>
  </si>
  <si>
    <t>PC109</t>
  </si>
  <si>
    <t>PC110</t>
  </si>
  <si>
    <t>PC111</t>
  </si>
  <si>
    <t>PC112</t>
  </si>
  <si>
    <t>PC113</t>
  </si>
  <si>
    <t>PC114</t>
  </si>
  <si>
    <t>PC115</t>
  </si>
  <si>
    <t>PC116</t>
  </si>
  <si>
    <t>PC117</t>
  </si>
  <si>
    <t>PC118</t>
  </si>
  <si>
    <t>PC119</t>
  </si>
  <si>
    <t>PC120</t>
  </si>
  <si>
    <t>PC121</t>
  </si>
  <si>
    <t>PC122</t>
  </si>
  <si>
    <t>PC123</t>
  </si>
  <si>
    <t>PC124</t>
  </si>
  <si>
    <t>PC125</t>
  </si>
  <si>
    <t>PC126</t>
  </si>
  <si>
    <t>PC127</t>
  </si>
  <si>
    <t>PC128</t>
  </si>
  <si>
    <t>PC129</t>
  </si>
  <si>
    <t>PC130</t>
  </si>
  <si>
    <t>PC131</t>
  </si>
  <si>
    <t>PC132</t>
  </si>
  <si>
    <t>PC133</t>
  </si>
  <si>
    <t>PC134</t>
  </si>
  <si>
    <t>PC135</t>
  </si>
  <si>
    <t>PC136</t>
  </si>
  <si>
    <t>PC137</t>
  </si>
  <si>
    <t>PC138</t>
  </si>
  <si>
    <t>PC139</t>
  </si>
  <si>
    <t>PC140</t>
  </si>
  <si>
    <t>PC141</t>
  </si>
  <si>
    <t>PC142</t>
  </si>
  <si>
    <t>PC143</t>
  </si>
  <si>
    <t>PC144</t>
  </si>
  <si>
    <t>PC145</t>
  </si>
  <si>
    <t>PC146</t>
  </si>
  <si>
    <t>PC147</t>
  </si>
  <si>
    <t>PC148</t>
  </si>
  <si>
    <t>PC149</t>
  </si>
  <si>
    <t>PC150</t>
  </si>
  <si>
    <t>PC151</t>
  </si>
  <si>
    <t>PC152</t>
  </si>
  <si>
    <t>PC153</t>
  </si>
  <si>
    <t>PC154</t>
  </si>
  <si>
    <t>PC155</t>
  </si>
  <si>
    <t>PC156</t>
  </si>
  <si>
    <t>PC157</t>
  </si>
  <si>
    <t>PC158</t>
  </si>
  <si>
    <t>PC159</t>
  </si>
  <si>
    <t>PC160</t>
  </si>
  <si>
    <t>PC161</t>
  </si>
  <si>
    <t>PC162</t>
  </si>
  <si>
    <t>PC163</t>
  </si>
  <si>
    <t>PC164</t>
  </si>
  <si>
    <t>PC165</t>
  </si>
  <si>
    <t>PC166</t>
  </si>
  <si>
    <t>PC167</t>
  </si>
  <si>
    <t>PC168</t>
  </si>
  <si>
    <t>PC169</t>
  </si>
  <si>
    <t>PC170</t>
  </si>
  <si>
    <t>PC171</t>
  </si>
  <si>
    <t>PC172</t>
  </si>
  <si>
    <t>PC173</t>
  </si>
  <si>
    <t>PC174</t>
  </si>
  <si>
    <t>PC175</t>
  </si>
  <si>
    <t>PC176</t>
  </si>
  <si>
    <t>PC177</t>
  </si>
  <si>
    <t>PC178</t>
  </si>
  <si>
    <t>PC179</t>
  </si>
  <si>
    <t>PC180</t>
  </si>
  <si>
    <t>PC181</t>
  </si>
  <si>
    <t>PC182</t>
  </si>
  <si>
    <t>PC183</t>
  </si>
  <si>
    <t>PC184</t>
  </si>
  <si>
    <t>PC185</t>
  </si>
  <si>
    <t>PC186</t>
  </si>
  <si>
    <t>PC187</t>
  </si>
  <si>
    <t>PC188</t>
  </si>
  <si>
    <t>PC189</t>
  </si>
  <si>
    <t>PC190</t>
  </si>
  <si>
    <t>PC191</t>
  </si>
  <si>
    <t>PC192</t>
  </si>
  <si>
    <t>PC193</t>
  </si>
  <si>
    <t>PC194</t>
  </si>
  <si>
    <t>PC195</t>
  </si>
  <si>
    <t>PC196</t>
  </si>
  <si>
    <t>PC197</t>
  </si>
  <si>
    <t>PC198</t>
  </si>
  <si>
    <t>PC199</t>
  </si>
  <si>
    <t>PC200</t>
  </si>
  <si>
    <t>PC201</t>
  </si>
  <si>
    <t>PC202</t>
  </si>
  <si>
    <t>PC203</t>
  </si>
  <si>
    <t>PC204</t>
  </si>
  <si>
    <t>PC205</t>
  </si>
  <si>
    <t>PC206</t>
  </si>
  <si>
    <t>PC207</t>
  </si>
  <si>
    <t>PC208</t>
  </si>
  <si>
    <t>PC209</t>
  </si>
  <si>
    <t>PC210</t>
  </si>
  <si>
    <t>PC211</t>
  </si>
  <si>
    <t>PC212</t>
  </si>
  <si>
    <t>PC213</t>
  </si>
  <si>
    <t>PC214</t>
  </si>
  <si>
    <t>PC215</t>
  </si>
  <si>
    <t>PC216</t>
  </si>
  <si>
    <t>PC217</t>
  </si>
  <si>
    <t>PC218</t>
  </si>
  <si>
    <t>PC219</t>
  </si>
  <si>
    <t>PC220</t>
  </si>
  <si>
    <t>PC221</t>
  </si>
  <si>
    <t>PC222</t>
  </si>
  <si>
    <t>PC223</t>
  </si>
  <si>
    <t>PC224</t>
  </si>
  <si>
    <t>PC225</t>
  </si>
  <si>
    <t>PC226</t>
  </si>
  <si>
    <t>PC227</t>
  </si>
  <si>
    <t>PC228</t>
  </si>
  <si>
    <t>PC229</t>
  </si>
  <si>
    <t>PC230</t>
  </si>
  <si>
    <t>PC231</t>
  </si>
  <si>
    <t>PC232</t>
  </si>
  <si>
    <t>PC233</t>
  </si>
  <si>
    <t>PC234</t>
  </si>
  <si>
    <t>PC235</t>
  </si>
  <si>
    <t>PC236</t>
  </si>
  <si>
    <t>PC237</t>
  </si>
  <si>
    <t>PC238</t>
  </si>
  <si>
    <t>PC239</t>
  </si>
  <si>
    <t>PC240</t>
  </si>
  <si>
    <t>PC241</t>
  </si>
  <si>
    <t>PC242</t>
  </si>
  <si>
    <t>PC243</t>
  </si>
  <si>
    <t>PC244</t>
  </si>
  <si>
    <t>PC245</t>
  </si>
  <si>
    <t>PC246</t>
  </si>
  <si>
    <t>PC247</t>
  </si>
  <si>
    <t>PC248</t>
  </si>
  <si>
    <t>PC249</t>
  </si>
  <si>
    <t>PC250</t>
  </si>
  <si>
    <t>PC251</t>
  </si>
  <si>
    <t>PC252</t>
  </si>
  <si>
    <t>PC253</t>
  </si>
  <si>
    <t>PC254</t>
  </si>
  <si>
    <t>PC255</t>
  </si>
  <si>
    <t>PC256</t>
  </si>
  <si>
    <t>PC257</t>
  </si>
  <si>
    <t>PC258</t>
  </si>
  <si>
    <t>PC259</t>
  </si>
  <si>
    <t>PC260</t>
  </si>
  <si>
    <t>PC261</t>
  </si>
  <si>
    <t>PC262</t>
  </si>
  <si>
    <t>PC263</t>
  </si>
  <si>
    <t>PC264</t>
  </si>
  <si>
    <t>PC265</t>
  </si>
  <si>
    <t>PC266</t>
  </si>
  <si>
    <t>PC267</t>
  </si>
  <si>
    <t>PC268</t>
  </si>
  <si>
    <t>PC269</t>
  </si>
  <si>
    <t>PC270</t>
  </si>
  <si>
    <t>PC271</t>
  </si>
  <si>
    <t>PC272</t>
  </si>
  <si>
    <t>PC273</t>
  </si>
  <si>
    <t>PC274</t>
  </si>
  <si>
    <t>PC275</t>
  </si>
  <si>
    <t>PC276</t>
  </si>
  <si>
    <t>PC277</t>
  </si>
  <si>
    <t>PC279</t>
  </si>
  <si>
    <t>PC280</t>
  </si>
  <si>
    <t>PC281</t>
  </si>
  <si>
    <t>PC282</t>
  </si>
  <si>
    <t>PC283</t>
  </si>
  <si>
    <t>PC284</t>
  </si>
  <si>
    <t>PC285</t>
  </si>
  <si>
    <t>PC286</t>
  </si>
  <si>
    <t>PC287</t>
  </si>
  <si>
    <t>PC288</t>
  </si>
  <si>
    <t>PC289</t>
  </si>
  <si>
    <t>PC290</t>
  </si>
  <si>
    <t>PC291</t>
  </si>
  <si>
    <t>PC292</t>
  </si>
  <si>
    <t>PC293</t>
  </si>
  <si>
    <t>PC294</t>
  </si>
  <si>
    <t>PC295</t>
  </si>
  <si>
    <t>PC296</t>
  </si>
  <si>
    <t>PC297</t>
  </si>
  <si>
    <t>PC298</t>
  </si>
  <si>
    <t>PC299</t>
  </si>
  <si>
    <t>PC300</t>
  </si>
  <si>
    <t>PC301</t>
  </si>
  <si>
    <t>PC302</t>
  </si>
  <si>
    <t>PC303</t>
  </si>
  <si>
    <t>PC304</t>
  </si>
  <si>
    <t>PC305</t>
  </si>
  <si>
    <t>PC306</t>
  </si>
  <si>
    <t>PC307</t>
  </si>
  <si>
    <t>PC308</t>
  </si>
  <si>
    <t>PC309</t>
  </si>
  <si>
    <t>PC310</t>
  </si>
  <si>
    <t>PC311</t>
  </si>
  <si>
    <t>PC312</t>
  </si>
  <si>
    <t>PC313</t>
  </si>
  <si>
    <t>PC314</t>
  </si>
  <si>
    <t>PC315</t>
  </si>
  <si>
    <t>PC316</t>
  </si>
  <si>
    <t>PC317</t>
  </si>
  <si>
    <t>PC318</t>
  </si>
  <si>
    <t>PC320</t>
  </si>
  <si>
    <t>PC319</t>
  </si>
  <si>
    <t>PC321</t>
  </si>
  <si>
    <t>PC322</t>
  </si>
  <si>
    <t>PC323</t>
  </si>
  <si>
    <t>PC324</t>
  </si>
  <si>
    <t>PC325</t>
  </si>
  <si>
    <t>PC326</t>
  </si>
  <si>
    <t>PC327</t>
  </si>
  <si>
    <t>PC328</t>
  </si>
  <si>
    <t>PC329</t>
  </si>
  <si>
    <t>PC330</t>
  </si>
  <si>
    <t>PC331</t>
  </si>
  <si>
    <t>PC332</t>
  </si>
  <si>
    <t>PC333</t>
  </si>
  <si>
    <t>PC334</t>
  </si>
  <si>
    <t>PC335</t>
  </si>
  <si>
    <t>PC336</t>
  </si>
  <si>
    <t>PC337</t>
  </si>
  <si>
    <t>PC338</t>
  </si>
  <si>
    <t>PC339</t>
  </si>
  <si>
    <t>PC340</t>
  </si>
  <si>
    <t>PC341</t>
  </si>
  <si>
    <t>PC342</t>
  </si>
  <si>
    <t>PC343</t>
  </si>
  <si>
    <t>PC344</t>
  </si>
  <si>
    <t>PC345</t>
  </si>
  <si>
    <t>PC346</t>
  </si>
  <si>
    <t>PC347</t>
  </si>
  <si>
    <t>PC348</t>
  </si>
  <si>
    <t>PC349</t>
  </si>
  <si>
    <t>PC350</t>
  </si>
  <si>
    <t>PC351</t>
  </si>
  <si>
    <t>PC352</t>
  </si>
  <si>
    <t>PC353</t>
  </si>
  <si>
    <t>PC354</t>
  </si>
  <si>
    <t>PC355</t>
  </si>
  <si>
    <t>PC356</t>
  </si>
  <si>
    <t>PC357</t>
  </si>
  <si>
    <t>PC359</t>
  </si>
  <si>
    <t>PC360</t>
  </si>
  <si>
    <t>PC361</t>
  </si>
  <si>
    <t>PC362</t>
  </si>
  <si>
    <t>PC363</t>
  </si>
  <si>
    <t>PC364</t>
  </si>
  <si>
    <t>PC365</t>
  </si>
  <si>
    <t>PC366</t>
  </si>
  <si>
    <t>PC367</t>
  </si>
  <si>
    <t>PC368</t>
  </si>
  <si>
    <t>PC369</t>
  </si>
  <si>
    <t>PC370</t>
  </si>
  <si>
    <t>PC371</t>
  </si>
  <si>
    <t>PT01</t>
  </si>
  <si>
    <t>PT03</t>
  </si>
  <si>
    <t>PT04</t>
  </si>
  <si>
    <t>PT05</t>
  </si>
  <si>
    <t>PT06</t>
  </si>
  <si>
    <t>PT07</t>
  </si>
  <si>
    <t>PT08</t>
  </si>
  <si>
    <t>PT09</t>
  </si>
  <si>
    <t>PT10</t>
  </si>
  <si>
    <t>PT11</t>
  </si>
  <si>
    <t>PT12</t>
  </si>
  <si>
    <t>PT13</t>
  </si>
  <si>
    <t>PT14</t>
  </si>
  <si>
    <t>PT15</t>
  </si>
  <si>
    <t>PT16</t>
  </si>
  <si>
    <t>PT17</t>
  </si>
  <si>
    <t>PT18</t>
  </si>
  <si>
    <t>PT19</t>
  </si>
  <si>
    <t>PT20</t>
  </si>
  <si>
    <t>PT21</t>
  </si>
  <si>
    <t>PT22</t>
  </si>
  <si>
    <t>PT23</t>
  </si>
  <si>
    <t>PT24</t>
  </si>
  <si>
    <t>PT25</t>
  </si>
  <si>
    <t>PT26</t>
  </si>
  <si>
    <t>PT27</t>
  </si>
  <si>
    <t>PT28</t>
  </si>
  <si>
    <t>PT29</t>
  </si>
  <si>
    <t>PT30</t>
  </si>
  <si>
    <t>PT31</t>
  </si>
  <si>
    <t>Phân bổ chi phí thuê nhà tháng 1/2014</t>
  </si>
  <si>
    <t>Phân bổ chi phí thuê nhà tháng 2/2014</t>
  </si>
  <si>
    <t>Phân bổ chi phí thuê nhà tháng 3/2014</t>
  </si>
  <si>
    <t>Phân bổ chi phí thuê nhà tháng 4/2014</t>
  </si>
  <si>
    <t>Phân bổ chi phí thuê nhà tháng 5/2014</t>
  </si>
  <si>
    <t>Phân bổ chi phí thuê nhà tháng 6/2014</t>
  </si>
  <si>
    <t>242*</t>
  </si>
  <si>
    <t>HĐ 420</t>
  </si>
  <si>
    <t>TC/12P</t>
  </si>
  <si>
    <t>Phân bổ cc-dc ngắn hạn tháng 1/2014</t>
  </si>
  <si>
    <t>Phân bổ cc-dc ngắn hạn tháng 2/2014</t>
  </si>
  <si>
    <t>Phân bổ cc-dc ngắn hạn  tháng 3/2014</t>
  </si>
  <si>
    <t>Phân bổ cc-dc ngắn hạn tháng 4/2014</t>
  </si>
  <si>
    <t>Phân bổ cc-dc ngắn hạn tháng 6/2014</t>
  </si>
  <si>
    <t>Phân bổ cc-dc  ngắn hạn tháng 5/2014</t>
  </si>
  <si>
    <t>Phân bổ cc-dc ngắn hạn tháng 7</t>
  </si>
  <si>
    <t>Phân bổ cc-dc ngắn hạn tháng 8</t>
  </si>
  <si>
    <t>Phân bổ cc-dc ngắn hạn tháng 9/2014</t>
  </si>
  <si>
    <t>Phân bổ cc-dc ngắn hạn tháng 10/2014</t>
  </si>
  <si>
    <t>Phân bổ cc-dc ngắn hạn tháng 11/2014</t>
  </si>
  <si>
    <t>Phân bổ cc-dc ngắn hạn tháng 12/2014</t>
  </si>
  <si>
    <t>Phân bổ cc-dc dài hạn tháng 6/2014</t>
  </si>
  <si>
    <t>Phân bổ cc-dc dài hạn tháng 7/2014</t>
  </si>
  <si>
    <t>Phân bổ cc-dc dài hạn tháng 8/2014</t>
  </si>
  <si>
    <t>Phân bổ cc-dc dài hạn tháng9/2014</t>
  </si>
  <si>
    <t>Phân bổ cc-dc dài hạn tháng 10/2014</t>
  </si>
  <si>
    <t>Phân bổ cc-dc dài hạn tháng 11/2014</t>
  </si>
  <si>
    <t>Phân bổ cc-dc dài hạn tháng 12/2014</t>
  </si>
  <si>
    <t>GS/14P</t>
  </si>
  <si>
    <t>Doanh thu bán hàng/HĐ 220</t>
  </si>
  <si>
    <t>AA/12P</t>
  </si>
  <si>
    <t>ND/11P</t>
  </si>
  <si>
    <t>DV/13P</t>
  </si>
  <si>
    <t>AA/14P</t>
  </si>
  <si>
    <t>AA/13P</t>
  </si>
  <si>
    <t>MD/13P</t>
  </si>
  <si>
    <t>TN/12P</t>
  </si>
  <si>
    <t>VH/13P</t>
  </si>
  <si>
    <t>VK/13P</t>
  </si>
  <si>
    <t>CM/13P</t>
  </si>
  <si>
    <t>SK/12P</t>
  </si>
  <si>
    <t>PT/13P</t>
  </si>
  <si>
    <t>GB/11P</t>
  </si>
  <si>
    <t>GM/14P</t>
  </si>
  <si>
    <t>HK/13P</t>
  </si>
  <si>
    <t>PA/13P</t>
  </si>
  <si>
    <t>VL/11P</t>
  </si>
  <si>
    <t>HC/13P</t>
  </si>
  <si>
    <t>AA/11P</t>
  </si>
  <si>
    <t>MD/12P</t>
  </si>
  <si>
    <t>GP/13P</t>
  </si>
  <si>
    <t>MB/13P</t>
  </si>
  <si>
    <t>VT/11P</t>
  </si>
  <si>
    <t>MX/13P</t>
  </si>
  <si>
    <t>DK/12P</t>
  </si>
  <si>
    <t>ND/14P</t>
  </si>
  <si>
    <t>BL/13P</t>
  </si>
  <si>
    <t>AB/13P</t>
  </si>
  <si>
    <t>CT/13P</t>
  </si>
  <si>
    <t>BK/13P</t>
  </si>
  <si>
    <t>CV/11T</t>
  </si>
  <si>
    <t>HN/12P</t>
  </si>
  <si>
    <t>NA/13P</t>
  </si>
  <si>
    <t>VT/13P</t>
  </si>
  <si>
    <t>HN/14P</t>
  </si>
  <si>
    <t>RT/13P</t>
  </si>
  <si>
    <t>MB/12T</t>
  </si>
  <si>
    <t>DN/14T</t>
  </si>
  <si>
    <t>HL/13P</t>
  </si>
  <si>
    <t>HV/13T</t>
  </si>
  <si>
    <t>HN/11P</t>
  </si>
  <si>
    <t>HM/13P</t>
  </si>
  <si>
    <t>GP/11P</t>
  </si>
  <si>
    <t>DL/13P</t>
  </si>
  <si>
    <t>TE/11P</t>
  </si>
  <si>
    <t>TV/13P</t>
  </si>
  <si>
    <t>PK/13P</t>
  </si>
  <si>
    <t>CL/12P</t>
  </si>
  <si>
    <t>TP/13P</t>
  </si>
  <si>
    <t>VL/13P</t>
  </si>
  <si>
    <t>NG/14P</t>
  </si>
  <si>
    <t>AD/12P</t>
  </si>
  <si>
    <t>AA/14BN</t>
  </si>
  <si>
    <t>DK/14P</t>
  </si>
  <si>
    <t>HĐ 14226</t>
  </si>
  <si>
    <t>NK/13P</t>
  </si>
  <si>
    <t>HT/14P</t>
  </si>
  <si>
    <t>PN/14P</t>
  </si>
  <si>
    <t>VH/14P</t>
  </si>
  <si>
    <t>HL/14P</t>
  </si>
  <si>
    <t>MT/14P</t>
  </si>
  <si>
    <t>TK/13P</t>
  </si>
  <si>
    <t>SG/14T</t>
  </si>
  <si>
    <t>TH/14P</t>
  </si>
  <si>
    <t>SV/13P</t>
  </si>
  <si>
    <t>AB/12P</t>
  </si>
  <si>
    <t>US/14P</t>
  </si>
  <si>
    <t>TD/11P</t>
  </si>
  <si>
    <t>BK/14P</t>
  </si>
  <si>
    <t>DA/14P</t>
  </si>
  <si>
    <t>AA/14T</t>
  </si>
  <si>
    <t>VB/13P</t>
  </si>
  <si>
    <t>TS/14T</t>
  </si>
  <si>
    <t>ND/12P</t>
  </si>
  <si>
    <t>TN/14P</t>
  </si>
  <si>
    <t>HC/14P</t>
  </si>
  <si>
    <t>MB/14P</t>
  </si>
  <si>
    <t>PK/14P</t>
  </si>
  <si>
    <t>XT/14P</t>
  </si>
  <si>
    <t>XV/14P</t>
  </si>
  <si>
    <t>VT/14P</t>
  </si>
  <si>
    <t>NA/14P</t>
  </si>
  <si>
    <t>HK/14P</t>
  </si>
  <si>
    <t>BC/14P</t>
  </si>
  <si>
    <t>NT/14P</t>
  </si>
  <si>
    <t>TL/14P</t>
  </si>
  <si>
    <t>LA/14P</t>
  </si>
  <si>
    <t>NB/13P</t>
  </si>
  <si>
    <t>PH/14P</t>
  </si>
  <si>
    <t>DB/14T</t>
  </si>
  <si>
    <t>VB/14P</t>
  </si>
  <si>
    <t>TB/11P</t>
  </si>
  <si>
    <t>MH/14P</t>
  </si>
  <si>
    <t>ML/14P</t>
  </si>
  <si>
    <t>AB/14P</t>
  </si>
  <si>
    <t>MT/11P</t>
  </si>
  <si>
    <t>VAT đầu vào/HĐ 55921</t>
  </si>
  <si>
    <t>Phí ngân Hàng</t>
  </si>
  <si>
    <t>Kết chuyển TK 64111 vào TK 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</si>
</sst>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3">
    <numFmt numFmtId="164" formatCode="&quot;$&quot;#,##0_);\(&quot;$&quot;#,##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_(* #,##0_);_(* \(#,##0\);_(* &quot;-&quot;??_);_(@_)"/>
    <numFmt numFmtId="170" formatCode="\$#,##0\ ;\(\$#,##0\)"/>
    <numFmt numFmtId="171" formatCode="#,###"/>
    <numFmt numFmtId="172" formatCode="_-&quot;$&quot;* #,##0_-;\-&quot;$&quot;* #,##0_-;_-&quot;$&quot;* &quot;-&quot;_-;_-@_-"/>
    <numFmt numFmtId="173" formatCode="_-* #,##0_-;\-* #,##0_-;_-* &quot;-&quot;_-;_-@_-"/>
    <numFmt numFmtId="174" formatCode="_-&quot;$&quot;* #,##0.00_-;\-&quot;$&quot;* #,##0.00_-;_-&quot;$&quot;* &quot;-&quot;??_-;_-@_-"/>
    <numFmt numFmtId="175" formatCode="_-* #,##0.00_-;\-* #,##0.00_-;_-* &quot;-&quot;??_-;_-@_-"/>
    <numFmt numFmtId="176" formatCode="#,##0.000_);\(#,##0.000\)"/>
    <numFmt numFmtId="177" formatCode="#,##0.0_);\(#,##0.0\)"/>
    <numFmt numFmtId="178" formatCode="0\ \ \ \ "/>
    <numFmt numFmtId="179" formatCode="_(* #,##0.0000_);_(* \(#,##0.0000\);_(* &quot;-&quot;??_);_(@_)"/>
    <numFmt numFmtId="180" formatCode="00.000"/>
    <numFmt numFmtId="181" formatCode="#,##0\ &quot;$&quot;;[Red]\-#,##0\ &quot;$&quot;"/>
    <numFmt numFmtId="182" formatCode="#,##0\ &quot;$&quot;_);[Red]\(#,##0\ &quot;$&quot;\)"/>
    <numFmt numFmtId="183" formatCode="&quot;$&quot;###,0&quot;.&quot;00_);[Red]\(&quot;$&quot;###,0&quot;.&quot;00\)"/>
    <numFmt numFmtId="184" formatCode="_(\$* #,##0_);_(\$* \(#,##0\);_(\$* \-_);_(@_)"/>
    <numFmt numFmtId="185" formatCode="#,##0.0;[Red]\-#,##0.0"/>
    <numFmt numFmtId="186" formatCode="_-* #,##0.00_-;\-* #,##0.00_-;_-* \-??_-;_-@_-"/>
    <numFmt numFmtId="187" formatCode="_(* #,##0.00_);_(* \(#,##0.00\);_(* \-??_);_(@_)"/>
    <numFmt numFmtId="188" formatCode="_-* #,##0_-;\-* #,##0_-;_-* \-_-;_-@_-"/>
    <numFmt numFmtId="189" formatCode="_(* #,##0_);_(* \(#,##0\);_(* \-_);_(@_)"/>
    <numFmt numFmtId="190" formatCode="\\#,##0.00;[Red]&quot;-\&quot;#,##0.00"/>
    <numFmt numFmtId="191" formatCode="_-\\* #,##0_-;&quot;-\&quot;* #,##0_-;_-\\* \-_-;_-@_-"/>
    <numFmt numFmtId="192" formatCode="_ * #,##0_ ;_ * \-#,##0_ ;_ * \-_ ;_ @_ "/>
    <numFmt numFmtId="193" formatCode="_ * #,##0.00_ ;_ * \-#,##0.00_ ;_ * \-??_ ;_ @_ "/>
    <numFmt numFmtId="194" formatCode="_-* #,##0.00&quot; F&quot;_-;\-* #,##0.00&quot; F&quot;_-;_-* \-??&quot; F&quot;_-;_-@_-"/>
    <numFmt numFmtId="195" formatCode="_(\$* #,##0.00_);_(\$* \(#,##0.00\);_(\$* \-??_);_(@_)"/>
    <numFmt numFmtId="196" formatCode="&quot;?&quot;#,##0;&quot;?&quot;\-#,##0"/>
    <numFmt numFmtId="197" formatCode="0.0%;[Red]\(0.0%\)"/>
    <numFmt numFmtId="198" formatCode="_ * #,##0.00_)&quot;£&quot;_ ;_ * \(#,##0.00\)&quot;£&quot;_ ;_ * &quot;-&quot;??_)&quot;£&quot;_ ;_ @_ "/>
    <numFmt numFmtId="199" formatCode="0.0%;\(0.0%\)"/>
    <numFmt numFmtId="200" formatCode="#,##0\ &quot;F&quot;;\-#,##0\ &quot;F&quot;"/>
    <numFmt numFmtId="201" formatCode="#,##0\ &quot;F&quot;;[Red]\-#,##0\ &quot;F&quot;"/>
    <numFmt numFmtId="202" formatCode="#,##0.00\ &quot;F&quot;;\-#,##0.00\ &quot;F&quot;"/>
    <numFmt numFmtId="203" formatCode="#,##0.00\ &quot;F&quot;;[Red]\-#,##0.00\ &quot;F&quot;"/>
    <numFmt numFmtId="204" formatCode="_-* #,##0\ &quot;F&quot;_-;\-* #,##0\ &quot;F&quot;_-;_-* &quot;-&quot;\ &quot;F&quot;_-;_-@_-"/>
    <numFmt numFmtId="205" formatCode="\t0.00%"/>
    <numFmt numFmtId="206" formatCode="\t#\ ??/??"/>
    <numFmt numFmtId="207" formatCode="#,##0;\(#,##0\)"/>
    <numFmt numFmtId="208" formatCode="_ * #,##0_ ;_ * \-#,##0_ ;_ * &quot;-&quot;_ ;_ @_ "/>
    <numFmt numFmtId="209" formatCode="_ * #,##0.00_ ;_ * \-#,##0.00_ ;_ * &quot;-&quot;??_ ;_ @_ "/>
    <numFmt numFmtId="210" formatCode="_-* #,##0\ &quot;DM&quot;_-;\-* #,##0\ &quot;DM&quot;_-;_-* &quot;-&quot;\ &quot;DM&quot;_-;_-@_-"/>
    <numFmt numFmtId="211" formatCode="_-* #,##0\ _D_M_-;\-* #,##0\ _D_M_-;_-* &quot;-&quot;\ _D_M_-;_-@_-"/>
    <numFmt numFmtId="212" formatCode="_-* #,##0.00\ &quot;DM&quot;_-;\-* #,##0.00\ &quot;DM&quot;_-;_-* &quot;-&quot;??\ &quot;DM&quot;_-;_-@_-"/>
    <numFmt numFmtId="213" formatCode="_-* #,##0.00\ _D_M_-;\-* #,##0.00\ _D_M_-;_-* &quot;-&quot;??\ _D_M_-;_-@_-"/>
    <numFmt numFmtId="214" formatCode="&quot;$&quot;#,##0;[Red]\-&quot;$&quot;#,##0"/>
    <numFmt numFmtId="215" formatCode="&quot;$&quot;#,##0.00;[Red]\-&quot;$&quot;#,##0.00"/>
    <numFmt numFmtId="216" formatCode="0.00_)"/>
    <numFmt numFmtId="217" formatCode="_-* #,##0&quot;ñ&quot;_-;\-* #,##0&quot;ñ&quot;_-;_-* &quot;-&quot;&quot;ñ&quot;_-;_-@_-"/>
    <numFmt numFmtId="218" formatCode="_-* #,##0\ &quot;ñ&quot;_-;\-* #,##0\ &quot;ñ&quot;_-;_-* &quot;-&quot;\ &quot;ñ&quot;_-;_-@_-"/>
    <numFmt numFmtId="219" formatCode="_-* #,##0\ _ñ_-;\-* #,##0\ _ñ_-;_-* &quot;-&quot;\ _ñ_-;_-@_-"/>
    <numFmt numFmtId="220" formatCode="_-* #,##0.00\ _ñ_-;\-* #,##0.00\ _ñ_-;_-* &quot;-&quot;??\ _ñ_-;_-@_-"/>
    <numFmt numFmtId="221" formatCode="_-* #,##0\ _F_-;\-* #,##0\ _F_-;_-* &quot;-&quot;\ _F_-;_-@_-"/>
    <numFmt numFmtId="222" formatCode="_-&quot;ñ&quot;* #,##0_-;\-&quot;ñ&quot;* #,##0_-;_-&quot;ñ&quot;* &quot;-&quot;_-;_-@_-"/>
    <numFmt numFmtId="223" formatCode="_ * #,##0.00_)&quot;VND&quot;_ ;_ * \(#,##0.00\)&quot;VND&quot;_ ;_ * &quot;-&quot;??_)&quot;VND&quot;_ ;_ @_ "/>
    <numFmt numFmtId="224" formatCode="_-* #,##0\ &quot;$&quot;_-;\-* #,##0\ &quot;$&quot;_-;_-* &quot;-&quot;\ &quot;$&quot;_-;_-@_-"/>
    <numFmt numFmtId="225" formatCode="_-* #,##0.00000000_-;\-* #,##0.00000000_-;_-* &quot;-&quot;??_-;_-@_-"/>
    <numFmt numFmtId="226" formatCode="#,###;\(#,###\)"/>
  </numFmts>
  <fonts count="113">
    <font>
      <sz val="11"/>
      <color theme="1"/>
      <name val="Calibri"/>
      <family val="2"/>
      <scheme val="minor"/>
    </font>
    <font>
      <sz val="10"/>
      <name val="VNI-Times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VNI-Times"/>
    </font>
    <font>
      <sz val="12"/>
      <name val="VNI-Times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sz val="12"/>
      <name val="VNtimes new roman"/>
      <family val="2"/>
    </font>
    <font>
      <sz val="11"/>
      <name val="??"/>
      <family val="3"/>
    </font>
    <font>
      <sz val="12"/>
      <name val="????"/>
      <charset val="136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0"/>
      <name val="Times New Roman"/>
      <family val="1"/>
    </font>
    <font>
      <sz val="11"/>
      <name val="µ¸¿ò"/>
      <charset val="129"/>
    </font>
    <font>
      <sz val="10"/>
      <name val="Helv"/>
    </font>
    <font>
      <b/>
      <sz val="10"/>
      <name val="Helv"/>
      <family val="2"/>
    </font>
    <font>
      <sz val="10"/>
      <name val="VNI-Aptima"/>
    </font>
    <font>
      <sz val="12"/>
      <name val="VNarial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  <family val="2"/>
    </font>
    <font>
      <b/>
      <sz val="14"/>
      <name val=".VnTimeH"/>
      <family val="2"/>
    </font>
    <font>
      <sz val="12"/>
      <name val="VnTime(Ds)"/>
      <family val="1"/>
    </font>
    <font>
      <sz val="10"/>
      <name val="MS Sans Serif"/>
      <family val="2"/>
    </font>
    <font>
      <sz val="10"/>
      <name val="VNI-Helve-Condense"/>
    </font>
    <font>
      <b/>
      <sz val="11"/>
      <name val="Helv"/>
      <family val="2"/>
    </font>
    <font>
      <sz val="10"/>
      <name val=".VnAvant"/>
      <family val="2"/>
    </font>
    <font>
      <sz val="12"/>
      <name val="Arial"/>
      <family val="2"/>
    </font>
    <font>
      <sz val="7"/>
      <name val="Small Fonts"/>
      <family val="3"/>
      <charset val="128"/>
    </font>
    <font>
      <b/>
      <sz val="12"/>
      <name val="VN-NTime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12"/>
      <name val="Arial MT"/>
    </font>
    <font>
      <sz val="13"/>
      <name val=".VnTime"/>
      <family val="2"/>
    </font>
    <font>
      <sz val="12"/>
      <name val="VNTime"/>
    </font>
    <font>
      <sz val="10"/>
      <name val="VNtimes new roman"/>
      <family val="2"/>
    </font>
    <font>
      <b/>
      <sz val="12"/>
      <name val=".VnTime"/>
      <family val="2"/>
    </font>
    <font>
      <b/>
      <sz val="10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6"/>
      <name val="AngsanaUPC"/>
      <family val="3"/>
    </font>
    <font>
      <sz val="12"/>
      <color indexed="8"/>
      <name val="바탕체"/>
      <family val="1"/>
      <charset val="129"/>
    </font>
    <font>
      <sz val="9"/>
      <name val="Arial"/>
      <family val="2"/>
    </font>
    <font>
      <sz val="10"/>
      <name val="Helv"/>
      <family val="2"/>
    </font>
    <font>
      <sz val="12"/>
      <name val="바탕체"/>
      <family val="1"/>
    </font>
    <font>
      <sz val="10"/>
      <name val=".VnArial"/>
      <family val="1"/>
    </font>
    <font>
      <sz val="12"/>
      <name val="Courier"/>
      <family val="3"/>
    </font>
    <font>
      <sz val="10"/>
      <name val=" "/>
      <family val="1"/>
      <charset val="136"/>
    </font>
    <font>
      <sz val="11"/>
      <name val="Arial"/>
      <family val="2"/>
    </font>
    <font>
      <b/>
      <sz val="14"/>
      <color indexed="39"/>
      <name val="Arial"/>
      <family val="2"/>
    </font>
    <font>
      <sz val="10"/>
      <name val="VNtimes new roman"/>
      <family val="2"/>
    </font>
    <font>
      <sz val="10"/>
      <name val=".VnArial"/>
      <family val="2"/>
    </font>
    <font>
      <sz val="11"/>
      <name val="??"/>
      <family val="3"/>
      <charset val="129"/>
    </font>
    <font>
      <sz val="12"/>
      <name val="VNI-Helve"/>
    </font>
    <font>
      <sz val="12"/>
      <name val="¹ÙÅÁÃ¼"/>
      <charset val="129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1"/>
      <color indexed="56"/>
      <name val="Calibri"/>
      <family val="2"/>
    </font>
    <font>
      <sz val="12"/>
      <name val="NTTimes/Cyrillic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NTTimes/Cyrillic"/>
    </font>
    <font>
      <sz val="11"/>
      <name val="Times New Roman"/>
      <family val="1"/>
    </font>
    <font>
      <sz val="11"/>
      <color indexed="12"/>
      <name val="Times New Roman"/>
      <family val="1"/>
    </font>
    <font>
      <sz val="10"/>
      <color indexed="12"/>
      <name val="Times New Roman"/>
      <family val="1"/>
    </font>
    <font>
      <b/>
      <sz val="12"/>
      <color indexed="48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6"/>
      <color indexed="12"/>
      <name val="Times New Roman"/>
      <family val="1"/>
    </font>
    <font>
      <sz val="11"/>
      <color indexed="50"/>
      <name val="Times New Roman"/>
      <family val="1"/>
    </font>
    <font>
      <u/>
      <sz val="11"/>
      <color indexed="12"/>
      <name val="Times New Roman"/>
      <family val="1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b/>
      <sz val="14"/>
      <color indexed="12"/>
      <name val="Times New Roman"/>
      <family val="1"/>
    </font>
    <font>
      <sz val="11"/>
      <color indexed="10"/>
      <name val="Times New Roman"/>
      <family val="1"/>
    </font>
    <font>
      <b/>
      <sz val="10"/>
      <color indexed="12"/>
      <name val="Times New Roman"/>
      <family val="1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theme="1"/>
      <name val="Cambria"/>
      <family val="1"/>
      <charset val="163"/>
      <scheme val="major"/>
    </font>
    <font>
      <sz val="11"/>
      <color theme="1"/>
      <name val="Cambria"/>
      <family val="1"/>
      <charset val="163"/>
      <scheme val="major"/>
    </font>
    <font>
      <b/>
      <sz val="14"/>
      <color theme="1"/>
      <name val="Cambria"/>
      <family val="1"/>
      <charset val="163"/>
      <scheme val="major"/>
    </font>
    <font>
      <sz val="11"/>
      <color theme="1"/>
      <name val="Cambria"/>
      <family val="1"/>
      <scheme val="major"/>
    </font>
    <font>
      <sz val="11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35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96">
    <xf numFmtId="0" fontId="0" fillId="0" borderId="0"/>
    <xf numFmtId="0" fontId="1" fillId="0" borderId="0"/>
    <xf numFmtId="169" fontId="13" fillId="0" borderId="1" applyFont="0" applyBorder="0"/>
    <xf numFmtId="180" fontId="14" fillId="0" borderId="0" applyFont="0" applyFill="0" applyBorder="0" applyAlignment="0" applyProtection="0"/>
    <xf numFmtId="196" fontId="14" fillId="0" borderId="0" applyFont="0" applyFill="0" applyBorder="0" applyAlignment="0" applyProtection="0"/>
    <xf numFmtId="173" fontId="15" fillId="0" borderId="0" applyFont="0" applyFill="0" applyBorder="0" applyAlignment="0" applyProtection="0"/>
    <xf numFmtId="189" fontId="2" fillId="0" borderId="0" applyFill="0" applyBorder="0" applyAlignment="0" applyProtection="0"/>
    <xf numFmtId="0" fontId="16" fillId="0" borderId="0"/>
    <xf numFmtId="189" fontId="2" fillId="0" borderId="0" applyFill="0" applyBorder="0" applyAlignment="0" applyProtection="0"/>
    <xf numFmtId="185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5" fontId="2" fillId="0" borderId="0" applyFill="0" applyBorder="0" applyAlignment="0" applyProtection="0"/>
    <xf numFmtId="186" fontId="2" fillId="0" borderId="0" applyFill="0" applyBorder="0" applyAlignment="0" applyProtection="0"/>
    <xf numFmtId="187" fontId="2" fillId="0" borderId="0" applyFill="0" applyBorder="0" applyAlignment="0" applyProtection="0"/>
    <xf numFmtId="188" fontId="2" fillId="0" borderId="0" applyFill="0" applyBorder="0" applyAlignment="0" applyProtection="0"/>
    <xf numFmtId="184" fontId="2" fillId="0" borderId="0" applyFill="0" applyBorder="0" applyAlignment="0" applyProtection="0"/>
    <xf numFmtId="187" fontId="2" fillId="0" borderId="0" applyFill="0" applyBorder="0" applyAlignment="0" applyProtection="0"/>
    <xf numFmtId="186" fontId="2" fillId="0" borderId="0" applyFill="0" applyBorder="0" applyAlignment="0" applyProtection="0"/>
    <xf numFmtId="189" fontId="2" fillId="0" borderId="0" applyFill="0" applyBorder="0" applyAlignment="0" applyProtection="0"/>
    <xf numFmtId="188" fontId="2" fillId="0" borderId="0" applyFill="0" applyBorder="0" applyAlignment="0" applyProtection="0"/>
    <xf numFmtId="186" fontId="2" fillId="0" borderId="0" applyFill="0" applyBorder="0" applyAlignment="0" applyProtection="0"/>
    <xf numFmtId="189" fontId="2" fillId="0" borderId="0" applyFill="0" applyBorder="0" applyAlignment="0" applyProtection="0"/>
    <xf numFmtId="187" fontId="2" fillId="0" borderId="0" applyFill="0" applyBorder="0" applyAlignment="0" applyProtection="0"/>
    <xf numFmtId="188" fontId="2" fillId="0" borderId="0" applyFill="0" applyBorder="0" applyAlignment="0" applyProtection="0"/>
    <xf numFmtId="185" fontId="2" fillId="0" borderId="0" applyFill="0" applyBorder="0" applyAlignment="0" applyProtection="0"/>
    <xf numFmtId="188" fontId="2" fillId="0" borderId="0" applyFill="0" applyBorder="0" applyAlignment="0" applyProtection="0"/>
    <xf numFmtId="189" fontId="2" fillId="0" borderId="0" applyFill="0" applyBorder="0" applyAlignment="0" applyProtection="0"/>
    <xf numFmtId="187" fontId="2" fillId="0" borderId="0" applyFill="0" applyBorder="0" applyAlignment="0" applyProtection="0"/>
    <xf numFmtId="185" fontId="2" fillId="0" borderId="0" applyFill="0" applyBorder="0" applyAlignment="0" applyProtection="0"/>
    <xf numFmtId="186" fontId="2" fillId="0" borderId="0" applyFill="0" applyBorder="0" applyAlignment="0" applyProtection="0"/>
    <xf numFmtId="0" fontId="17" fillId="2" borderId="0"/>
    <xf numFmtId="9" fontId="18" fillId="0" borderId="0" applyBorder="0" applyAlignment="0" applyProtection="0"/>
    <xf numFmtId="0" fontId="19" fillId="2" borderId="0"/>
    <xf numFmtId="0" fontId="20" fillId="2" borderId="0"/>
    <xf numFmtId="0" fontId="21" fillId="0" borderId="0">
      <alignment wrapText="1"/>
    </xf>
    <xf numFmtId="190" fontId="2" fillId="0" borderId="0" applyFill="0" applyBorder="0" applyAlignment="0" applyProtection="0"/>
    <xf numFmtId="0" fontId="22" fillId="0" borderId="0" applyFont="0" applyFill="0" applyBorder="0" applyAlignment="0" applyProtection="0"/>
    <xf numFmtId="191" fontId="2" fillId="0" borderId="0" applyFill="0" applyBorder="0" applyAlignment="0" applyProtection="0"/>
    <xf numFmtId="0" fontId="22" fillId="0" borderId="0" applyFont="0" applyFill="0" applyBorder="0" applyAlignment="0" applyProtection="0"/>
    <xf numFmtId="191" fontId="2" fillId="0" borderId="0" applyFill="0" applyBorder="0" applyAlignment="0" applyProtection="0"/>
    <xf numFmtId="192" fontId="2" fillId="0" borderId="0" applyFill="0" applyBorder="0" applyAlignment="0" applyProtection="0"/>
    <xf numFmtId="0" fontId="22" fillId="0" borderId="0" applyFont="0" applyFill="0" applyBorder="0" applyAlignment="0" applyProtection="0"/>
    <xf numFmtId="192" fontId="2" fillId="0" borderId="0" applyFill="0" applyBorder="0" applyAlignment="0" applyProtection="0"/>
    <xf numFmtId="193" fontId="2" fillId="0" borderId="0" applyFill="0" applyBorder="0" applyAlignment="0" applyProtection="0"/>
    <xf numFmtId="0" fontId="22" fillId="0" borderId="0" applyFont="0" applyFill="0" applyBorder="0" applyAlignment="0" applyProtection="0"/>
    <xf numFmtId="193" fontId="2" fillId="0" borderId="0" applyFill="0" applyBorder="0" applyAlignment="0" applyProtection="0"/>
    <xf numFmtId="185" fontId="2" fillId="0" borderId="0" applyFill="0" applyBorder="0" applyAlignment="0" applyProtection="0"/>
    <xf numFmtId="0" fontId="22" fillId="0" borderId="0"/>
    <xf numFmtId="0" fontId="23" fillId="0" borderId="0"/>
    <xf numFmtId="0" fontId="22" fillId="0" borderId="0"/>
    <xf numFmtId="0" fontId="24" fillId="0" borderId="0"/>
    <xf numFmtId="0" fontId="2" fillId="0" borderId="0" applyFill="0" applyBorder="0" applyAlignment="0"/>
    <xf numFmtId="177" fontId="25" fillId="0" borderId="0" applyFill="0" applyBorder="0" applyAlignment="0"/>
    <xf numFmtId="179" fontId="25" fillId="0" borderId="0" applyFill="0" applyBorder="0" applyAlignment="0"/>
    <xf numFmtId="197" fontId="25" fillId="0" borderId="0" applyFill="0" applyBorder="0" applyAlignment="0"/>
    <xf numFmtId="198" fontId="2" fillId="0" borderId="0" applyFill="0" applyBorder="0" applyAlignment="0"/>
    <xf numFmtId="174" fontId="25" fillId="0" borderId="0" applyFill="0" applyBorder="0" applyAlignment="0"/>
    <xf numFmtId="199" fontId="25" fillId="0" borderId="0" applyFill="0" applyBorder="0" applyAlignment="0"/>
    <xf numFmtId="177" fontId="25" fillId="0" borderId="0" applyFill="0" applyBorder="0" applyAlignment="0"/>
    <xf numFmtId="0" fontId="26" fillId="0" borderId="0"/>
    <xf numFmtId="194" fontId="2" fillId="0" borderId="0" applyFill="0" applyBorder="0" applyAlignment="0" applyProtection="0"/>
    <xf numFmtId="1" fontId="27" fillId="0" borderId="2" applyBorder="0"/>
    <xf numFmtId="0" fontId="9" fillId="0" borderId="3"/>
    <xf numFmtId="174" fontId="25" fillId="0" borderId="0" applyFont="0" applyFill="0" applyBorder="0" applyAlignment="0" applyProtection="0"/>
    <xf numFmtId="0" fontId="28" fillId="0" borderId="0">
      <alignment horizontal="center"/>
    </xf>
    <xf numFmtId="168" fontId="1" fillId="0" borderId="0" applyFont="0" applyFill="0" applyBorder="0" applyAlignment="0" applyProtection="0"/>
    <xf numFmtId="207" fontId="23" fillId="0" borderId="0"/>
    <xf numFmtId="3" fontId="2" fillId="0" borderId="0" applyFont="0" applyFill="0" applyBorder="0" applyAlignment="0" applyProtection="0"/>
    <xf numFmtId="177" fontId="25" fillId="0" borderId="0" applyFont="0" applyFill="0" applyBorder="0" applyAlignment="0" applyProtection="0"/>
    <xf numFmtId="170" fontId="2" fillId="0" borderId="0" applyFont="0" applyFill="0" applyBorder="0" applyAlignment="0" applyProtection="0"/>
    <xf numFmtId="205" fontId="2" fillId="0" borderId="0"/>
    <xf numFmtId="0" fontId="2" fillId="0" borderId="0" applyFont="0" applyFill="0" applyBorder="0" applyAlignment="0" applyProtection="0"/>
    <xf numFmtId="14" fontId="29" fillId="0" borderId="0" applyFill="0" applyBorder="0" applyAlignment="0"/>
    <xf numFmtId="0" fontId="2" fillId="0" borderId="0" applyFill="0" applyBorder="0" applyAlignment="0" applyProtection="0"/>
    <xf numFmtId="211" fontId="2" fillId="0" borderId="0" applyFont="0" applyFill="0" applyBorder="0" applyAlignment="0" applyProtection="0"/>
    <xf numFmtId="213" fontId="2" fillId="0" borderId="0" applyFont="0" applyFill="0" applyBorder="0" applyAlignment="0" applyProtection="0"/>
    <xf numFmtId="206" fontId="2" fillId="0" borderId="0"/>
    <xf numFmtId="174" fontId="25" fillId="0" borderId="0" applyFill="0" applyBorder="0" applyAlignment="0"/>
    <xf numFmtId="177" fontId="25" fillId="0" borderId="0" applyFill="0" applyBorder="0" applyAlignment="0"/>
    <xf numFmtId="174" fontId="25" fillId="0" borderId="0" applyFill="0" applyBorder="0" applyAlignment="0"/>
    <xf numFmtId="199" fontId="25" fillId="0" borderId="0" applyFill="0" applyBorder="0" applyAlignment="0"/>
    <xf numFmtId="177" fontId="25" fillId="0" borderId="0" applyFill="0" applyBorder="0" applyAlignment="0"/>
    <xf numFmtId="2" fontId="2" fillId="0" borderId="0" applyFont="0" applyFill="0" applyBorder="0" applyAlignment="0" applyProtection="0"/>
    <xf numFmtId="38" fontId="30" fillId="3" borderId="0" applyNumberFormat="0" applyBorder="0" applyAlignment="0" applyProtection="0"/>
    <xf numFmtId="0" fontId="31" fillId="0" borderId="0" applyNumberFormat="0" applyFont="0" applyBorder="0" applyAlignment="0">
      <alignment horizontal="left" vertical="center"/>
    </xf>
    <xf numFmtId="0" fontId="32" fillId="0" borderId="0">
      <alignment horizontal="left"/>
    </xf>
    <xf numFmtId="0" fontId="4" fillId="0" borderId="4" applyNumberFormat="0" applyAlignment="0" applyProtection="0">
      <alignment horizontal="left" vertical="center"/>
    </xf>
    <xf numFmtId="0" fontId="4" fillId="0" borderId="5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Protection="0"/>
    <xf numFmtId="0" fontId="4" fillId="0" borderId="0" applyProtection="0"/>
    <xf numFmtId="49" fontId="33" fillId="0" borderId="6">
      <alignment vertical="center"/>
    </xf>
    <xf numFmtId="10" fontId="30" fillId="3" borderId="6" applyNumberFormat="0" applyBorder="0" applyAlignment="0" applyProtection="0"/>
    <xf numFmtId="3" fontId="34" fillId="0" borderId="0"/>
    <xf numFmtId="0" fontId="35" fillId="0" borderId="0"/>
    <xf numFmtId="0" fontId="35" fillId="0" borderId="0"/>
    <xf numFmtId="174" fontId="25" fillId="0" borderId="0" applyFill="0" applyBorder="0" applyAlignment="0"/>
    <xf numFmtId="177" fontId="25" fillId="0" borderId="0" applyFill="0" applyBorder="0" applyAlignment="0"/>
    <xf numFmtId="174" fontId="25" fillId="0" borderId="0" applyFill="0" applyBorder="0" applyAlignment="0"/>
    <xf numFmtId="199" fontId="25" fillId="0" borderId="0" applyFill="0" applyBorder="0" applyAlignment="0"/>
    <xf numFmtId="177" fontId="25" fillId="0" borderId="0" applyFill="0" applyBorder="0" applyAlignment="0"/>
    <xf numFmtId="167" fontId="36" fillId="0" borderId="0" applyFont="0" applyFill="0" applyBorder="0" applyAlignment="0" applyProtection="0"/>
    <xf numFmtId="38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0" fontId="37" fillId="0" borderId="7"/>
    <xf numFmtId="171" fontId="38" fillId="0" borderId="8"/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214" fontId="35" fillId="0" borderId="0" applyFont="0" applyFill="0" applyBorder="0" applyAlignment="0" applyProtection="0"/>
    <xf numFmtId="215" fontId="35" fillId="0" borderId="0" applyFont="0" applyFill="0" applyBorder="0" applyAlignment="0" applyProtection="0"/>
    <xf numFmtId="0" fontId="39" fillId="0" borderId="0" applyNumberFormat="0" applyFont="0" applyFill="0" applyAlignment="0"/>
    <xf numFmtId="0" fontId="23" fillId="0" borderId="0"/>
    <xf numFmtId="37" fontId="40" fillId="0" borderId="0"/>
    <xf numFmtId="0" fontId="41" fillId="0" borderId="6" applyNumberFormat="0" applyFont="0" applyFill="0" applyBorder="0" applyAlignment="0">
      <alignment horizontal="center"/>
    </xf>
    <xf numFmtId="0" fontId="2" fillId="0" borderId="0"/>
    <xf numFmtId="0" fontId="7" fillId="0" borderId="0"/>
    <xf numFmtId="0" fontId="28" fillId="0" borderId="0">
      <alignment horizontal="center"/>
    </xf>
    <xf numFmtId="0" fontId="36" fillId="0" borderId="0"/>
    <xf numFmtId="0" fontId="42" fillId="0" borderId="0" applyNumberFormat="0" applyFill="0" applyBorder="0" applyAlignment="0" applyProtection="0"/>
    <xf numFmtId="0" fontId="2" fillId="0" borderId="0" applyFont="0" applyFill="0" applyBorder="0" applyAlignment="0" applyProtection="0"/>
    <xf numFmtId="0" fontId="23" fillId="0" borderId="0"/>
    <xf numFmtId="19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35" fillId="0" borderId="9" applyNumberFormat="0" applyBorder="0"/>
    <xf numFmtId="174" fontId="25" fillId="0" borderId="0" applyFill="0" applyBorder="0" applyAlignment="0"/>
    <xf numFmtId="177" fontId="25" fillId="0" borderId="0" applyFill="0" applyBorder="0" applyAlignment="0"/>
    <xf numFmtId="174" fontId="25" fillId="0" borderId="0" applyFill="0" applyBorder="0" applyAlignment="0"/>
    <xf numFmtId="199" fontId="25" fillId="0" borderId="0" applyFill="0" applyBorder="0" applyAlignment="0"/>
    <xf numFmtId="177" fontId="25" fillId="0" borderId="0" applyFill="0" applyBorder="0" applyAlignment="0"/>
    <xf numFmtId="0" fontId="43" fillId="0" borderId="0"/>
    <xf numFmtId="0" fontId="35" fillId="0" borderId="0" applyNumberFormat="0" applyFont="0" applyFill="0" applyBorder="0" applyAlignment="0" applyProtection="0">
      <alignment horizontal="left"/>
    </xf>
    <xf numFmtId="0" fontId="44" fillId="0" borderId="7">
      <alignment horizontal="center"/>
    </xf>
    <xf numFmtId="0" fontId="45" fillId="0" borderId="0"/>
    <xf numFmtId="0" fontId="37" fillId="0" borderId="0"/>
    <xf numFmtId="203" fontId="46" fillId="0" borderId="10">
      <alignment horizontal="right" vertical="center"/>
    </xf>
    <xf numFmtId="49" fontId="29" fillId="0" borderId="0" applyFill="0" applyBorder="0" applyAlignment="0"/>
    <xf numFmtId="200" fontId="2" fillId="0" borderId="0" applyFill="0" applyBorder="0" applyAlignment="0"/>
    <xf numFmtId="201" fontId="2" fillId="0" borderId="0" applyFill="0" applyBorder="0" applyAlignment="0"/>
    <xf numFmtId="204" fontId="46" fillId="0" borderId="10">
      <alignment horizontal="center"/>
    </xf>
    <xf numFmtId="0" fontId="47" fillId="0" borderId="11"/>
    <xf numFmtId="0" fontId="42" fillId="0" borderId="0" applyNumberFormat="0" applyFill="0" applyBorder="0" applyAlignment="0" applyProtection="0"/>
    <xf numFmtId="0" fontId="2" fillId="0" borderId="12" applyNumberFormat="0" applyFont="0" applyFill="0" applyAlignment="0" applyProtection="0"/>
    <xf numFmtId="178" fontId="36" fillId="0" borderId="0"/>
    <xf numFmtId="202" fontId="46" fillId="0" borderId="6"/>
    <xf numFmtId="0" fontId="48" fillId="0" borderId="0"/>
    <xf numFmtId="0" fontId="48" fillId="0" borderId="0"/>
    <xf numFmtId="0" fontId="49" fillId="4" borderId="6">
      <alignment horizontal="left" vertical="center"/>
    </xf>
    <xf numFmtId="164" fontId="50" fillId="0" borderId="13">
      <alignment horizontal="left" vertical="top"/>
    </xf>
    <xf numFmtId="164" fontId="51" fillId="0" borderId="14">
      <alignment horizontal="left" vertical="top"/>
    </xf>
    <xf numFmtId="0" fontId="52" fillId="0" borderId="14">
      <alignment horizontal="left" vertical="center"/>
    </xf>
    <xf numFmtId="210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0" fontId="53" fillId="0" borderId="0" applyNumberFormat="0" applyFill="0" applyBorder="0" applyAlignment="0" applyProtection="0"/>
    <xf numFmtId="165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1" fillId="0" borderId="0">
      <alignment vertical="center"/>
    </xf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9" fontId="55" fillId="0" borderId="0" applyBorder="0" applyAlignment="0" applyProtection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184" fontId="2" fillId="0" borderId="0" applyFill="0" applyBorder="0" applyAlignment="0" applyProtection="0"/>
    <xf numFmtId="195" fontId="2" fillId="0" borderId="0" applyFill="0" applyBorder="0" applyAlignment="0" applyProtection="0"/>
    <xf numFmtId="0" fontId="8" fillId="0" borderId="0"/>
    <xf numFmtId="0" fontId="39" fillId="0" borderId="0"/>
    <xf numFmtId="173" fontId="56" fillId="0" borderId="0" applyFont="0" applyFill="0" applyBorder="0" applyAlignment="0" applyProtection="0"/>
    <xf numFmtId="175" fontId="56" fillId="0" borderId="0" applyFont="0" applyFill="0" applyBorder="0" applyAlignment="0" applyProtection="0"/>
    <xf numFmtId="209" fontId="59" fillId="0" borderId="0" applyFont="0" applyFill="0" applyBorder="0" applyAlignment="0" applyProtection="0"/>
    <xf numFmtId="208" fontId="59" fillId="0" borderId="0" applyFont="0" applyFill="0" applyBorder="0" applyAlignment="0" applyProtection="0"/>
    <xf numFmtId="0" fontId="59" fillId="0" borderId="0"/>
    <xf numFmtId="172" fontId="56" fillId="0" borderId="0" applyFont="0" applyFill="0" applyBorder="0" applyAlignment="0" applyProtection="0"/>
    <xf numFmtId="181" fontId="60" fillId="0" borderId="0" applyFont="0" applyFill="0" applyBorder="0" applyAlignment="0" applyProtection="0"/>
    <xf numFmtId="174" fontId="56" fillId="0" borderId="0" applyFont="0" applyFill="0" applyBorder="0" applyAlignment="0" applyProtection="0"/>
    <xf numFmtId="167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0" fontId="1" fillId="0" borderId="0"/>
    <xf numFmtId="0" fontId="70" fillId="18" borderId="0" applyNumberFormat="0" applyBorder="0" applyAlignment="0" applyProtection="0"/>
    <xf numFmtId="0" fontId="70" fillId="23" borderId="0" applyNumberFormat="0" applyBorder="0" applyAlignment="0" applyProtection="0"/>
    <xf numFmtId="0" fontId="70" fillId="22" borderId="0" applyNumberFormat="0" applyBorder="0" applyAlignment="0" applyProtection="0"/>
    <xf numFmtId="0" fontId="70" fillId="21" borderId="0" applyNumberFormat="0" applyBorder="0" applyAlignment="0" applyProtection="0"/>
    <xf numFmtId="0" fontId="83" fillId="28" borderId="0" applyNumberFormat="0" applyBorder="0" applyAlignment="0" applyProtection="0"/>
    <xf numFmtId="0" fontId="82" fillId="0" borderId="7"/>
    <xf numFmtId="0" fontId="81" fillId="0" borderId="22" applyNumberFormat="0" applyFill="0" applyAlignment="0" applyProtection="0"/>
    <xf numFmtId="0" fontId="74" fillId="26" borderId="16" applyNumberFormat="0" applyAlignment="0" applyProtection="0"/>
    <xf numFmtId="0" fontId="80" fillId="12" borderId="15" applyNumberFormat="0" applyAlignment="0" applyProtection="0"/>
    <xf numFmtId="0" fontId="79" fillId="0" borderId="0"/>
    <xf numFmtId="219" fontId="1" fillId="0" borderId="0" applyFont="0" applyFill="0" applyBorder="0" applyAlignment="0" applyProtection="0"/>
    <xf numFmtId="221" fontId="1" fillId="0" borderId="0">
      <protection locked="0"/>
    </xf>
    <xf numFmtId="221" fontId="1" fillId="0" borderId="0">
      <protection locked="0"/>
    </xf>
    <xf numFmtId="0" fontId="78" fillId="0" borderId="0" applyNumberFormat="0" applyFill="0" applyBorder="0" applyAlignment="0" applyProtection="0"/>
    <xf numFmtId="0" fontId="78" fillId="0" borderId="20" applyNumberFormat="0" applyFill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7" fillId="0" borderId="0">
      <alignment horizontal="left"/>
    </xf>
    <xf numFmtId="0" fontId="76" fillId="9" borderId="0" applyNumberFormat="0" applyBorder="0" applyAlignment="0" applyProtection="0"/>
    <xf numFmtId="0" fontId="69" fillId="27" borderId="21" applyNumberFormat="0" applyFont="0" applyAlignment="0" applyProtection="0"/>
    <xf numFmtId="0" fontId="7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20" applyNumberFormat="0" applyFill="0" applyAlignment="0" applyProtection="0"/>
    <xf numFmtId="0" fontId="94" fillId="0" borderId="19" applyNumberFormat="0" applyFill="0" applyAlignment="0" applyProtection="0"/>
    <xf numFmtId="0" fontId="93" fillId="0" borderId="18" applyNumberFormat="0" applyFill="0" applyAlignment="0" applyProtection="0"/>
    <xf numFmtId="0" fontId="80" fillId="12" borderId="15" applyNumberFormat="0" applyAlignment="0" applyProtection="0"/>
    <xf numFmtId="0" fontId="85" fillId="25" borderId="17" applyNumberFormat="0" applyAlignment="0" applyProtection="0"/>
    <xf numFmtId="168" fontId="10" fillId="0" borderId="0" applyFont="0" applyFill="0" applyBorder="0" applyAlignment="0" applyProtection="0"/>
    <xf numFmtId="0" fontId="74" fillId="26" borderId="16" applyNumberFormat="0" applyAlignment="0" applyProtection="0"/>
    <xf numFmtId="0" fontId="73" fillId="0" borderId="0"/>
    <xf numFmtId="0" fontId="72" fillId="25" borderId="15" applyNumberFormat="0" applyAlignment="0" applyProtection="0"/>
    <xf numFmtId="0" fontId="71" fillId="8" borderId="0" applyNumberFormat="0" applyBorder="0" applyAlignment="0" applyProtection="0"/>
    <xf numFmtId="172" fontId="10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70" fillId="24" borderId="0" applyNumberFormat="0" applyBorder="0" applyAlignment="0" applyProtection="0"/>
    <xf numFmtId="0" fontId="70" fillId="19" borderId="0" applyNumberFormat="0" applyBorder="0" applyAlignment="0" applyProtection="0"/>
    <xf numFmtId="0" fontId="70" fillId="18" borderId="0" applyNumberFormat="0" applyBorder="0" applyAlignment="0" applyProtection="0"/>
    <xf numFmtId="0" fontId="70" fillId="23" borderId="0" applyNumberFormat="0" applyBorder="0" applyAlignment="0" applyProtection="0"/>
    <xf numFmtId="0" fontId="70" fillId="22" borderId="0" applyNumberFormat="0" applyBorder="0" applyAlignment="0" applyProtection="0"/>
    <xf numFmtId="0" fontId="70" fillId="21" borderId="0" applyNumberFormat="0" applyBorder="0" applyAlignment="0" applyProtection="0"/>
    <xf numFmtId="0" fontId="70" fillId="20" borderId="0" applyNumberFormat="0" applyBorder="0" applyAlignment="0" applyProtection="0"/>
    <xf numFmtId="0" fontId="70" fillId="19" borderId="0" applyNumberFormat="0" applyBorder="0" applyAlignment="0" applyProtection="0"/>
    <xf numFmtId="0" fontId="70" fillId="18" borderId="0" applyNumberFormat="0" applyBorder="0" applyAlignment="0" applyProtection="0"/>
    <xf numFmtId="0" fontId="70" fillId="15" borderId="0" applyNumberFormat="0" applyBorder="0" applyAlignment="0" applyProtection="0"/>
    <xf numFmtId="0" fontId="70" fillId="14" borderId="0" applyNumberFormat="0" applyBorder="0" applyAlignment="0" applyProtection="0"/>
    <xf numFmtId="0" fontId="70" fillId="17" borderId="0" applyNumberFormat="0" applyBorder="0" applyAlignment="0" applyProtection="0"/>
    <xf numFmtId="0" fontId="70" fillId="20" borderId="0" applyNumberFormat="0" applyBorder="0" applyAlignment="0" applyProtection="0"/>
    <xf numFmtId="0" fontId="70" fillId="19" borderId="0" applyNumberFormat="0" applyBorder="0" applyAlignment="0" applyProtection="0"/>
    <xf numFmtId="0" fontId="70" fillId="18" borderId="0" applyNumberFormat="0" applyBorder="0" applyAlignment="0" applyProtection="0"/>
    <xf numFmtId="0" fontId="70" fillId="15" borderId="0" applyNumberFormat="0" applyBorder="0" applyAlignment="0" applyProtection="0"/>
    <xf numFmtId="0" fontId="70" fillId="14" borderId="0" applyNumberFormat="0" applyBorder="0" applyAlignment="0" applyProtection="0"/>
    <xf numFmtId="0" fontId="70" fillId="17" borderId="0" applyNumberFormat="0" applyBorder="0" applyAlignment="0" applyProtection="0"/>
    <xf numFmtId="0" fontId="69" fillId="16" borderId="0" applyNumberFormat="0" applyBorder="0" applyAlignment="0" applyProtection="0"/>
    <xf numFmtId="0" fontId="69" fillId="13" borderId="0" applyNumberFormat="0" applyBorder="0" applyAlignment="0" applyProtection="0"/>
    <xf numFmtId="0" fontId="69" fillId="10" borderId="0" applyNumberFormat="0" applyBorder="0" applyAlignment="0" applyProtection="0"/>
    <xf numFmtId="0" fontId="69" fillId="15" borderId="0" applyNumberFormat="0" applyBorder="0" applyAlignment="0" applyProtection="0"/>
    <xf numFmtId="0" fontId="69" fillId="14" borderId="0" applyNumberFormat="0" applyBorder="0" applyAlignment="0" applyProtection="0"/>
    <xf numFmtId="0" fontId="69" fillId="13" borderId="0" applyNumberFormat="0" applyBorder="0" applyAlignment="0" applyProtection="0"/>
    <xf numFmtId="0" fontId="69" fillId="16" borderId="0" applyNumberFormat="0" applyBorder="0" applyAlignment="0" applyProtection="0"/>
    <xf numFmtId="0" fontId="69" fillId="13" borderId="0" applyNumberFormat="0" applyBorder="0" applyAlignment="0" applyProtection="0"/>
    <xf numFmtId="0" fontId="69" fillId="10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9" fillId="15" borderId="0" applyNumberFormat="0" applyBorder="0" applyAlignment="0" applyProtection="0"/>
    <xf numFmtId="0" fontId="69" fillId="14" borderId="0" applyNumberFormat="0" applyBorder="0" applyAlignment="0" applyProtection="0"/>
    <xf numFmtId="0" fontId="69" fillId="13" borderId="0" applyNumberFormat="0" applyBorder="0" applyAlignment="0" applyProtection="0"/>
    <xf numFmtId="0" fontId="69" fillId="12" borderId="0" applyNumberFormat="0" applyBorder="0" applyAlignment="0" applyProtection="0"/>
    <xf numFmtId="0" fontId="69" fillId="11" borderId="0" applyNumberFormat="0" applyBorder="0" applyAlignment="0" applyProtection="0"/>
    <xf numFmtId="0" fontId="69" fillId="10" borderId="0" applyNumberFormat="0" applyBorder="0" applyAlignment="0" applyProtection="0"/>
    <xf numFmtId="0" fontId="69" fillId="9" borderId="0" applyNumberFormat="0" applyBorder="0" applyAlignment="0" applyProtection="0"/>
    <xf numFmtId="0" fontId="69" fillId="8" borderId="0" applyNumberFormat="0" applyBorder="0" applyAlignment="0" applyProtection="0"/>
    <xf numFmtId="0" fontId="69" fillId="7" borderId="0" applyNumberFormat="0" applyBorder="0" applyAlignment="0" applyProtection="0"/>
    <xf numFmtId="0" fontId="69" fillId="12" borderId="0" applyNumberFormat="0" applyBorder="0" applyAlignment="0" applyProtection="0"/>
    <xf numFmtId="0" fontId="69" fillId="11" borderId="0" applyNumberFormat="0" applyBorder="0" applyAlignment="0" applyProtection="0"/>
    <xf numFmtId="0" fontId="69" fillId="10" borderId="0" applyNumberFormat="0" applyBorder="0" applyAlignment="0" applyProtection="0"/>
    <xf numFmtId="0" fontId="69" fillId="9" borderId="0" applyNumberFormat="0" applyBorder="0" applyAlignment="0" applyProtection="0"/>
    <xf numFmtId="0" fontId="69" fillId="8" borderId="0" applyNumberFormat="0" applyBorder="0" applyAlignment="0" applyProtection="0"/>
    <xf numFmtId="0" fontId="69" fillId="7" borderId="0" applyNumberFormat="0" applyBorder="0" applyAlignment="0" applyProtection="0"/>
    <xf numFmtId="0" fontId="2" fillId="0" borderId="0"/>
    <xf numFmtId="224" fontId="1" fillId="0" borderId="0" applyFont="0" applyFill="0" applyBorder="0" applyAlignment="0" applyProtection="0"/>
    <xf numFmtId="175" fontId="10" fillId="0" borderId="0" applyFont="0" applyFill="0" applyBorder="0" applyAlignment="0" applyProtection="0"/>
    <xf numFmtId="222" fontId="10" fillId="0" borderId="0" applyFont="0" applyFill="0" applyBorder="0" applyAlignment="0" applyProtection="0"/>
    <xf numFmtId="222" fontId="10" fillId="0" borderId="0" applyFont="0" applyFill="0" applyBorder="0" applyAlignment="0" applyProtection="0"/>
    <xf numFmtId="22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73" fontId="10" fillId="0" borderId="0" applyFont="0" applyFill="0" applyBorder="0" applyAlignment="0" applyProtection="0"/>
    <xf numFmtId="204" fontId="1" fillId="0" borderId="0" applyFont="0" applyFill="0" applyBorder="0" applyAlignment="0" applyProtection="0"/>
    <xf numFmtId="225" fontId="67" fillId="0" borderId="0" applyFont="0" applyFill="0" applyBorder="0" applyAlignment="0" applyProtection="0"/>
    <xf numFmtId="223" fontId="10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22" fontId="10" fillId="0" borderId="0" applyFont="0" applyFill="0" applyBorder="0" applyAlignment="0" applyProtection="0"/>
    <xf numFmtId="222" fontId="10" fillId="0" borderId="0" applyFont="0" applyFill="0" applyBorder="0" applyAlignment="0" applyProtection="0"/>
    <xf numFmtId="22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75" fontId="10" fillId="0" borderId="0" applyFont="0" applyFill="0" applyBorder="0" applyAlignment="0" applyProtection="0"/>
    <xf numFmtId="224" fontId="1" fillId="0" borderId="0" applyFont="0" applyFill="0" applyBorder="0" applyAlignment="0" applyProtection="0"/>
    <xf numFmtId="173" fontId="10" fillId="0" borderId="0" applyFont="0" applyFill="0" applyBorder="0" applyAlignment="0" applyProtection="0"/>
    <xf numFmtId="204" fontId="1" fillId="0" borderId="0" applyFont="0" applyFill="0" applyBorder="0" applyAlignment="0" applyProtection="0"/>
    <xf numFmtId="225" fontId="67" fillId="0" borderId="0" applyFont="0" applyFill="0" applyBorder="0" applyAlignment="0" applyProtection="0"/>
    <xf numFmtId="223" fontId="10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0" fontId="2" fillId="0" borderId="12" applyNumberFormat="0" applyFont="0" applyFill="0" applyAlignment="0" applyProtection="0"/>
    <xf numFmtId="217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75" fontId="10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25" fontId="67" fillId="0" borderId="0" applyFont="0" applyFill="0" applyBorder="0" applyAlignment="0" applyProtection="0"/>
    <xf numFmtId="223" fontId="10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10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175" fontId="10" fillId="0" borderId="0" applyFont="0" applyFill="0" applyBorder="0" applyAlignment="0" applyProtection="0"/>
    <xf numFmtId="222" fontId="10" fillId="0" borderId="0" applyFont="0" applyFill="0" applyBorder="0" applyAlignment="0" applyProtection="0"/>
    <xf numFmtId="222" fontId="10" fillId="0" borderId="0" applyFont="0" applyFill="0" applyBorder="0" applyAlignment="0" applyProtection="0"/>
    <xf numFmtId="22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9" fontId="66" fillId="0" borderId="0" applyFont="0" applyFill="0" applyBorder="0" applyAlignment="0" applyProtection="0"/>
    <xf numFmtId="208" fontId="65" fillId="0" borderId="0" applyFont="0" applyFill="0" applyBorder="0" applyAlignment="0" applyProtection="0"/>
    <xf numFmtId="209" fontId="65" fillId="0" borderId="0" applyFont="0" applyFill="0" applyBorder="0" applyAlignment="0" applyProtection="0"/>
    <xf numFmtId="167" fontId="65" fillId="0" borderId="0" applyFont="0" applyFill="0" applyBorder="0" applyAlignment="0" applyProtection="0"/>
    <xf numFmtId="223" fontId="10" fillId="0" borderId="0" applyFont="0" applyFill="0" applyBorder="0" applyAlignment="0" applyProtection="0"/>
    <xf numFmtId="222" fontId="10" fillId="0" borderId="0" applyFont="0" applyFill="0" applyBorder="0" applyAlignment="0" applyProtection="0"/>
    <xf numFmtId="0" fontId="10" fillId="0" borderId="0"/>
    <xf numFmtId="0" fontId="70" fillId="19" borderId="0" applyNumberFormat="0" applyBorder="0" applyAlignment="0" applyProtection="0"/>
    <xf numFmtId="0" fontId="70" fillId="24" borderId="0" applyNumberFormat="0" applyBorder="0" applyAlignment="0" applyProtection="0"/>
    <xf numFmtId="216" fontId="84" fillId="0" borderId="0"/>
    <xf numFmtId="0" fontId="1" fillId="27" borderId="21" applyNumberFormat="0" applyFont="0" applyAlignment="0" applyProtection="0"/>
    <xf numFmtId="0" fontId="81" fillId="0" borderId="22" applyNumberFormat="0" applyFill="0" applyAlignment="0" applyProtection="0"/>
    <xf numFmtId="0" fontId="85" fillId="25" borderId="17" applyNumberFormat="0" applyAlignment="0" applyProtection="0"/>
    <xf numFmtId="9" fontId="10" fillId="0" borderId="0" applyFont="0" applyFill="0" applyBorder="0" applyAlignment="0" applyProtection="0"/>
    <xf numFmtId="21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23" fontId="10" fillId="0" borderId="0" applyFont="0" applyFill="0" applyBorder="0" applyAlignment="0" applyProtection="0"/>
    <xf numFmtId="225" fontId="67" fillId="0" borderId="0" applyFont="0" applyFill="0" applyBorder="0" applyAlignment="0" applyProtection="0"/>
    <xf numFmtId="204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0" fontId="82" fillId="0" borderId="0"/>
    <xf numFmtId="0" fontId="86" fillId="0" borderId="0" applyNumberFormat="0" applyFill="0" applyBorder="0" applyAlignment="0" applyProtection="0"/>
    <xf numFmtId="0" fontId="72" fillId="25" borderId="15" applyNumberFormat="0" applyAlignment="0" applyProtection="0"/>
    <xf numFmtId="0" fontId="86" fillId="0" borderId="0" applyNumberFormat="0" applyFill="0" applyBorder="0" applyAlignment="0" applyProtection="0"/>
    <xf numFmtId="0" fontId="95" fillId="0" borderId="23" applyNumberFormat="0" applyFill="0" applyAlignment="0" applyProtection="0"/>
    <xf numFmtId="0" fontId="76" fillId="9" borderId="0" applyNumberFormat="0" applyBorder="0" applyAlignment="0" applyProtection="0"/>
    <xf numFmtId="0" fontId="2" fillId="0" borderId="12" applyNumberFormat="0" applyFont="0" applyFill="0" applyAlignment="0" applyProtection="0"/>
    <xf numFmtId="0" fontId="83" fillId="28" borderId="0" applyNumberFormat="0" applyBorder="0" applyAlignment="0" applyProtection="0"/>
    <xf numFmtId="0" fontId="87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201" fontId="46" fillId="0" borderId="0"/>
    <xf numFmtId="0" fontId="64" fillId="0" borderId="0"/>
    <xf numFmtId="0" fontId="64" fillId="0" borderId="0"/>
    <xf numFmtId="0" fontId="87" fillId="0" borderId="0" applyNumberFormat="0" applyFill="0" applyBorder="0" applyAlignment="0" applyProtection="0"/>
    <xf numFmtId="0" fontId="71" fillId="8" borderId="0" applyNumberFormat="0" applyBorder="0" applyAlignment="0" applyProtection="0"/>
    <xf numFmtId="0" fontId="88" fillId="0" borderId="0">
      <alignment horizontal="left" wrapText="1"/>
    </xf>
    <xf numFmtId="168" fontId="104" fillId="0" borderId="0" applyFont="0" applyFill="0" applyBorder="0" applyAlignment="0" applyProtection="0"/>
    <xf numFmtId="0" fontId="1" fillId="0" borderId="0"/>
  </cellStyleXfs>
  <cellXfs count="185">
    <xf numFmtId="0" fontId="0" fillId="0" borderId="0" xfId="0"/>
    <xf numFmtId="0" fontId="1" fillId="0" borderId="0" xfId="1"/>
    <xf numFmtId="1" fontId="42" fillId="5" borderId="6" xfId="1" applyNumberFormat="1" applyFont="1" applyFill="1" applyBorder="1" applyAlignment="1">
      <alignment horizontal="center"/>
    </xf>
    <xf numFmtId="49" fontId="62" fillId="0" borderId="14" xfId="1" quotePrefix="1" applyNumberFormat="1" applyFont="1" applyBorder="1" applyAlignment="1">
      <alignment horizontal="center"/>
    </xf>
    <xf numFmtId="1" fontId="62" fillId="0" borderId="14" xfId="1" applyNumberFormat="1" applyFont="1" applyBorder="1"/>
    <xf numFmtId="49" fontId="62" fillId="0" borderId="13" xfId="1" quotePrefix="1" applyNumberFormat="1" applyFont="1" applyBorder="1" applyAlignment="1">
      <alignment horizontal="center"/>
    </xf>
    <xf numFmtId="1" fontId="62" fillId="0" borderId="13" xfId="1" applyNumberFormat="1" applyFont="1" applyBorder="1"/>
    <xf numFmtId="49" fontId="62" fillId="0" borderId="2" xfId="1" quotePrefix="1" applyNumberFormat="1" applyFont="1" applyBorder="1" applyAlignment="1">
      <alignment horizontal="center"/>
    </xf>
    <xf numFmtId="1" fontId="62" fillId="0" borderId="2" xfId="1" applyNumberFormat="1" applyFont="1" applyBorder="1"/>
    <xf numFmtId="0" fontId="10" fillId="0" borderId="0" xfId="352"/>
    <xf numFmtId="0" fontId="89" fillId="0" borderId="0" xfId="352" applyFont="1" applyProtection="1">
      <protection hidden="1"/>
    </xf>
    <xf numFmtId="0" fontId="89" fillId="0" borderId="0" xfId="0" applyFont="1" applyBorder="1" applyAlignment="1" applyProtection="1">
      <alignment horizontal="left"/>
      <protection hidden="1"/>
    </xf>
    <xf numFmtId="1" fontId="100" fillId="5" borderId="29" xfId="222" applyNumberFormat="1" applyFont="1" applyFill="1" applyBorder="1" applyAlignment="1" applyProtection="1">
      <alignment horizontal="center" vertical="center" shrinkToFit="1"/>
      <protection hidden="1"/>
    </xf>
    <xf numFmtId="1" fontId="100" fillId="5" borderId="2" xfId="222" applyNumberFormat="1" applyFont="1" applyFill="1" applyBorder="1" applyAlignment="1" applyProtection="1">
      <alignment horizontal="center" vertical="center" shrinkToFit="1"/>
      <protection hidden="1"/>
    </xf>
    <xf numFmtId="14" fontId="102" fillId="0" borderId="0" xfId="0" applyNumberFormat="1" applyFont="1" applyBorder="1" applyAlignment="1" applyProtection="1">
      <alignment horizontal="left"/>
    </xf>
    <xf numFmtId="0" fontId="62" fillId="0" borderId="6" xfId="0" quotePrefix="1" applyFont="1" applyBorder="1" applyAlignment="1">
      <alignment horizontal="center"/>
    </xf>
    <xf numFmtId="0" fontId="62" fillId="0" borderId="6" xfId="0" applyFont="1" applyBorder="1" applyAlignment="1">
      <alignment horizontal="left"/>
    </xf>
    <xf numFmtId="1" fontId="62" fillId="0" borderId="6" xfId="0" quotePrefix="1" applyNumberFormat="1" applyFont="1" applyBorder="1" applyAlignment="1">
      <alignment horizontal="center"/>
    </xf>
    <xf numFmtId="1" fontId="62" fillId="0" borderId="6" xfId="0" applyNumberFormat="1" applyFont="1" applyBorder="1"/>
    <xf numFmtId="49" fontId="62" fillId="0" borderId="6" xfId="0" quotePrefix="1" applyNumberFormat="1" applyFont="1" applyBorder="1" applyAlignment="1">
      <alignment horizontal="center"/>
    </xf>
    <xf numFmtId="49" fontId="62" fillId="0" borderId="6" xfId="0" applyNumberFormat="1" applyFont="1" applyBorder="1" applyAlignment="1">
      <alignment horizontal="center"/>
    </xf>
    <xf numFmtId="0" fontId="0" fillId="0" borderId="6" xfId="0" applyBorder="1"/>
    <xf numFmtId="0" fontId="62" fillId="0" borderId="6" xfId="0" applyFont="1" applyBorder="1"/>
    <xf numFmtId="49" fontId="90" fillId="0" borderId="0" xfId="0" applyNumberFormat="1" applyFont="1" applyBorder="1" applyAlignment="1" applyProtection="1">
      <alignment horizontal="center"/>
    </xf>
    <xf numFmtId="49" fontId="0" fillId="0" borderId="0" xfId="0" applyNumberFormat="1"/>
    <xf numFmtId="14" fontId="0" fillId="0" borderId="0" xfId="0" applyNumberFormat="1"/>
    <xf numFmtId="3" fontId="99" fillId="0" borderId="0" xfId="222" applyNumberFormat="1" applyFont="1" applyBorder="1" applyAlignment="1" applyProtection="1">
      <alignment vertical="center" shrinkToFit="1"/>
    </xf>
    <xf numFmtId="3" fontId="0" fillId="0" borderId="0" xfId="0" applyNumberFormat="1"/>
    <xf numFmtId="49" fontId="97" fillId="0" borderId="0" xfId="0" applyNumberFormat="1" applyFont="1" applyBorder="1" applyProtection="1">
      <protection hidden="1"/>
    </xf>
    <xf numFmtId="49" fontId="89" fillId="5" borderId="2" xfId="0" applyNumberFormat="1" applyFont="1" applyFill="1" applyBorder="1" applyAlignment="1" applyProtection="1">
      <alignment horizontal="center" wrapText="1"/>
      <protection hidden="1"/>
    </xf>
    <xf numFmtId="14" fontId="97" fillId="0" borderId="0" xfId="0" applyNumberFormat="1" applyFont="1" applyBorder="1" applyProtection="1">
      <protection hidden="1"/>
    </xf>
    <xf numFmtId="14" fontId="89" fillId="5" borderId="13" xfId="0" applyNumberFormat="1" applyFont="1" applyFill="1" applyBorder="1" applyAlignment="1" applyProtection="1">
      <alignment horizontal="center"/>
      <protection hidden="1"/>
    </xf>
    <xf numFmtId="14" fontId="89" fillId="5" borderId="2" xfId="0" applyNumberFormat="1" applyFont="1" applyFill="1" applyBorder="1" applyAlignment="1" applyProtection="1">
      <alignment horizontal="center" wrapText="1"/>
      <protection hidden="1"/>
    </xf>
    <xf numFmtId="14" fontId="97" fillId="0" borderId="0" xfId="222" applyNumberFormat="1" applyFont="1" applyBorder="1" applyAlignment="1" applyProtection="1">
      <alignment horizontal="left"/>
      <protection hidden="1"/>
    </xf>
    <xf numFmtId="14" fontId="89" fillId="5" borderId="6" xfId="0" applyNumberFormat="1" applyFont="1" applyFill="1" applyBorder="1" applyAlignment="1" applyProtection="1">
      <alignment horizontal="center"/>
      <protection hidden="1"/>
    </xf>
    <xf numFmtId="49" fontId="97" fillId="0" borderId="0" xfId="222" applyNumberFormat="1" applyFont="1" applyBorder="1" applyAlignment="1" applyProtection="1">
      <alignment horizontal="center"/>
      <protection hidden="1"/>
    </xf>
    <xf numFmtId="49" fontId="98" fillId="0" borderId="0" xfId="222" applyNumberFormat="1" applyFont="1" applyBorder="1" applyAlignment="1" applyProtection="1">
      <alignment vertical="center"/>
      <protection hidden="1"/>
    </xf>
    <xf numFmtId="166" fontId="0" fillId="0" borderId="0" xfId="394" applyNumberFormat="1" applyFont="1"/>
    <xf numFmtId="166" fontId="90" fillId="6" borderId="13" xfId="394" applyNumberFormat="1" applyFont="1" applyFill="1" applyBorder="1" applyAlignment="1" applyProtection="1">
      <alignment horizontal="center"/>
      <protection hidden="1"/>
    </xf>
    <xf numFmtId="166" fontId="0" fillId="0" borderId="6" xfId="394" applyNumberFormat="1" applyFont="1" applyBorder="1"/>
    <xf numFmtId="166" fontId="105" fillId="0" borderId="6" xfId="394" applyNumberFormat="1" applyFont="1" applyBorder="1" applyAlignment="1">
      <alignment horizontal="center"/>
    </xf>
    <xf numFmtId="3" fontId="90" fillId="0" borderId="0" xfId="0" applyNumberFormat="1" applyFont="1" applyBorder="1" applyAlignment="1" applyProtection="1">
      <alignment horizontal="center"/>
    </xf>
    <xf numFmtId="3" fontId="103" fillId="0" borderId="6" xfId="0" applyNumberFormat="1" applyFont="1" applyFill="1" applyBorder="1" applyAlignment="1" applyProtection="1">
      <alignment horizontal="center"/>
    </xf>
    <xf numFmtId="49" fontId="62" fillId="0" borderId="6" xfId="1" quotePrefix="1" applyNumberFormat="1" applyFont="1" applyBorder="1" applyAlignment="1">
      <alignment horizontal="center"/>
    </xf>
    <xf numFmtId="3" fontId="0" fillId="0" borderId="6" xfId="0" applyNumberFormat="1" applyBorder="1"/>
    <xf numFmtId="3" fontId="103" fillId="0" borderId="6" xfId="0" applyNumberFormat="1" applyFont="1" applyFill="1" applyBorder="1" applyAlignment="1" applyProtection="1">
      <alignment horizontal="center"/>
    </xf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  <xf numFmtId="0" fontId="107" fillId="0" borderId="0" xfId="0" applyFont="1"/>
    <xf numFmtId="49" fontId="108" fillId="0" borderId="0" xfId="0" quotePrefix="1" applyNumberFormat="1" applyFont="1" applyAlignment="1">
      <alignment horizontal="left" vertical="center"/>
    </xf>
    <xf numFmtId="0" fontId="109" fillId="0" borderId="0" xfId="0" applyFont="1" applyAlignment="1">
      <alignment horizontal="center" vertical="center"/>
    </xf>
    <xf numFmtId="0" fontId="109" fillId="0" borderId="0" xfId="0" applyFont="1"/>
    <xf numFmtId="49" fontId="108" fillId="0" borderId="0" xfId="0" applyNumberFormat="1" applyFont="1" applyAlignment="1">
      <alignment horizontal="left" vertical="center"/>
    </xf>
    <xf numFmtId="49" fontId="108" fillId="0" borderId="6" xfId="0" applyNumberFormat="1" applyFont="1" applyBorder="1" applyAlignment="1">
      <alignment horizontal="center" vertical="center"/>
    </xf>
    <xf numFmtId="0" fontId="108" fillId="0" borderId="6" xfId="0" applyFont="1" applyBorder="1" applyAlignment="1">
      <alignment horizontal="center" vertical="center"/>
    </xf>
    <xf numFmtId="0" fontId="108" fillId="0" borderId="6" xfId="0" applyFont="1" applyBorder="1" applyAlignment="1">
      <alignment horizontal="center" vertical="center" wrapText="1"/>
    </xf>
    <xf numFmtId="0" fontId="108" fillId="0" borderId="6" xfId="0" applyFont="1" applyBorder="1"/>
    <xf numFmtId="0" fontId="109" fillId="0" borderId="6" xfId="0" applyFont="1" applyBorder="1" applyAlignment="1">
      <alignment horizontal="center" vertical="center"/>
    </xf>
    <xf numFmtId="0" fontId="109" fillId="0" borderId="6" xfId="0" applyFont="1" applyFill="1" applyBorder="1" applyAlignment="1">
      <alignment wrapText="1"/>
    </xf>
    <xf numFmtId="49" fontId="109" fillId="0" borderId="6" xfId="0" applyNumberFormat="1" applyFont="1" applyBorder="1" applyAlignment="1">
      <alignment horizontal="center" vertical="center"/>
    </xf>
    <xf numFmtId="0" fontId="109" fillId="0" borderId="6" xfId="0" applyFont="1" applyBorder="1"/>
    <xf numFmtId="0" fontId="109" fillId="0" borderId="6" xfId="0" applyFont="1" applyBorder="1" applyAlignment="1">
      <alignment wrapText="1"/>
    </xf>
    <xf numFmtId="0" fontId="108" fillId="0" borderId="6" xfId="0" applyFont="1" applyBorder="1" applyAlignment="1">
      <alignment wrapText="1"/>
    </xf>
    <xf numFmtId="49" fontId="109" fillId="0" borderId="0" xfId="0" applyNumberFormat="1" applyFont="1" applyAlignment="1">
      <alignment horizontal="center" vertical="center"/>
    </xf>
    <xf numFmtId="0" fontId="109" fillId="0" borderId="0" xfId="0" applyFont="1" applyAlignment="1">
      <alignment horizontal="center"/>
    </xf>
    <xf numFmtId="0" fontId="109" fillId="0" borderId="6" xfId="0" applyFont="1" applyBorder="1" applyAlignment="1">
      <alignment horizontal="center"/>
    </xf>
    <xf numFmtId="0" fontId="109" fillId="0" borderId="6" xfId="0" applyFont="1" applyFill="1" applyBorder="1"/>
    <xf numFmtId="0" fontId="108" fillId="0" borderId="6" xfId="0" applyFont="1" applyFill="1" applyBorder="1" applyAlignment="1">
      <alignment wrapText="1"/>
    </xf>
    <xf numFmtId="0" fontId="108" fillId="0" borderId="6" xfId="0" applyFont="1" applyBorder="1" applyAlignment="1">
      <alignment horizontal="center"/>
    </xf>
    <xf numFmtId="0" fontId="108" fillId="0" borderId="6" xfId="0" applyFont="1" applyFill="1" applyBorder="1"/>
    <xf numFmtId="0" fontId="108" fillId="0" borderId="0" xfId="0" quotePrefix="1" applyFont="1" applyAlignment="1">
      <alignment horizontal="left" vertical="center"/>
    </xf>
    <xf numFmtId="0" fontId="108" fillId="0" borderId="0" xfId="0" applyFont="1" applyAlignment="1">
      <alignment horizontal="center" vertical="center"/>
    </xf>
    <xf numFmtId="0" fontId="108" fillId="0" borderId="0" xfId="0" applyFont="1"/>
    <xf numFmtId="0" fontId="108" fillId="0" borderId="0" xfId="0" applyFont="1" applyAlignment="1">
      <alignment horizontal="left" vertical="center"/>
    </xf>
    <xf numFmtId="49" fontId="108" fillId="0" borderId="0" xfId="0" applyNumberFormat="1" applyFont="1" applyAlignment="1">
      <alignment horizontal="center" vertical="center"/>
    </xf>
    <xf numFmtId="0" fontId="109" fillId="0" borderId="0" xfId="0" applyFont="1" applyFill="1" applyBorder="1" applyAlignment="1">
      <alignment wrapText="1"/>
    </xf>
    <xf numFmtId="0" fontId="109" fillId="0" borderId="0" xfId="0" applyFont="1" applyAlignment="1">
      <alignment vertical="center"/>
    </xf>
    <xf numFmtId="166" fontId="90" fillId="6" borderId="29" xfId="394" applyNumberFormat="1" applyFont="1" applyFill="1" applyBorder="1" applyAlignment="1" applyProtection="1">
      <alignment horizontal="center"/>
      <protection hidden="1"/>
    </xf>
    <xf numFmtId="0" fontId="0" fillId="0" borderId="38" xfId="0" applyBorder="1"/>
    <xf numFmtId="0" fontId="0" fillId="0" borderId="0" xfId="0" applyBorder="1"/>
    <xf numFmtId="0" fontId="0" fillId="0" borderId="39" xfId="0" applyBorder="1"/>
    <xf numFmtId="0" fontId="107" fillId="0" borderId="0" xfId="0" applyFont="1" applyBorder="1"/>
    <xf numFmtId="0" fontId="0" fillId="0" borderId="35" xfId="0" applyBorder="1"/>
    <xf numFmtId="0" fontId="0" fillId="0" borderId="7" xfId="0" applyBorder="1"/>
    <xf numFmtId="0" fontId="107" fillId="0" borderId="6" xfId="0" applyFont="1" applyBorder="1"/>
    <xf numFmtId="3" fontId="89" fillId="5" borderId="13" xfId="222" applyNumberFormat="1" applyFont="1" applyFill="1" applyBorder="1" applyAlignment="1" applyProtection="1">
      <alignment vertical="center"/>
      <protection hidden="1"/>
    </xf>
    <xf numFmtId="3" fontId="89" fillId="5" borderId="2" xfId="222" applyNumberFormat="1" applyFont="1" applyFill="1" applyBorder="1" applyAlignment="1" applyProtection="1">
      <alignment vertical="center"/>
      <protection hidden="1"/>
    </xf>
    <xf numFmtId="1" fontId="89" fillId="5" borderId="13" xfId="222" applyNumberFormat="1" applyFont="1" applyFill="1" applyBorder="1" applyAlignment="1" applyProtection="1">
      <alignment vertical="center"/>
      <protection hidden="1"/>
    </xf>
    <xf numFmtId="1" fontId="89" fillId="5" borderId="2" xfId="222" applyNumberFormat="1" applyFont="1" applyFill="1" applyBorder="1" applyAlignment="1" applyProtection="1">
      <alignment vertical="center"/>
      <protection hidden="1"/>
    </xf>
    <xf numFmtId="4" fontId="109" fillId="0" borderId="6" xfId="0" applyNumberFormat="1" applyFont="1" applyBorder="1"/>
    <xf numFmtId="0" fontId="107" fillId="0" borderId="38" xfId="0" applyFont="1" applyBorder="1"/>
    <xf numFmtId="0" fontId="107" fillId="0" borderId="39" xfId="0" applyFont="1" applyBorder="1"/>
    <xf numFmtId="0" fontId="107" fillId="0" borderId="7" xfId="0" applyFont="1" applyBorder="1"/>
    <xf numFmtId="0" fontId="0" fillId="0" borderId="40" xfId="0" applyBorder="1"/>
    <xf numFmtId="0" fontId="107" fillId="0" borderId="36" xfId="0" applyFont="1" applyBorder="1"/>
    <xf numFmtId="0" fontId="107" fillId="0" borderId="9" xfId="0" applyFont="1" applyBorder="1"/>
    <xf numFmtId="0" fontId="107" fillId="0" borderId="37" xfId="0" applyFont="1" applyBorder="1"/>
    <xf numFmtId="0" fontId="107" fillId="0" borderId="40" xfId="0" applyFont="1" applyBorder="1"/>
    <xf numFmtId="0" fontId="92" fillId="6" borderId="41" xfId="352" applyFont="1" applyFill="1" applyBorder="1" applyAlignment="1" applyProtection="1">
      <alignment horizontal="center"/>
      <protection hidden="1"/>
    </xf>
    <xf numFmtId="166" fontId="90" fillId="6" borderId="42" xfId="394" applyNumberFormat="1" applyFont="1" applyFill="1" applyBorder="1" applyAlignment="1" applyProtection="1">
      <alignment horizontal="center"/>
      <protection hidden="1"/>
    </xf>
    <xf numFmtId="4" fontId="107" fillId="0" borderId="0" xfId="0" applyNumberFormat="1" applyFont="1"/>
    <xf numFmtId="4" fontId="0" fillId="0" borderId="0" xfId="0" applyNumberFormat="1"/>
    <xf numFmtId="4" fontId="90" fillId="6" borderId="13" xfId="394" applyNumberFormat="1" applyFont="1" applyFill="1" applyBorder="1" applyAlignment="1" applyProtection="1">
      <alignment horizontal="center"/>
      <protection hidden="1"/>
    </xf>
    <xf numFmtId="4" fontId="90" fillId="6" borderId="29" xfId="394" applyNumberFormat="1" applyFont="1" applyFill="1" applyBorder="1" applyAlignment="1" applyProtection="1">
      <alignment horizontal="center"/>
      <protection hidden="1"/>
    </xf>
    <xf numFmtId="0" fontId="92" fillId="6" borderId="0" xfId="352" applyFont="1" applyFill="1" applyBorder="1" applyAlignment="1" applyProtection="1">
      <alignment horizontal="center" wrapText="1"/>
      <protection hidden="1"/>
    </xf>
    <xf numFmtId="4" fontId="90" fillId="6" borderId="42" xfId="394" applyNumberFormat="1" applyFont="1" applyFill="1" applyBorder="1" applyAlignment="1" applyProtection="1">
      <alignment horizontal="center"/>
      <protection hidden="1"/>
    </xf>
    <xf numFmtId="0" fontId="112" fillId="0" borderId="0" xfId="0" applyFont="1"/>
    <xf numFmtId="3" fontId="108" fillId="0" borderId="0" xfId="0" applyNumberFormat="1" applyFont="1"/>
    <xf numFmtId="3" fontId="108" fillId="0" borderId="6" xfId="0" applyNumberFormat="1" applyFont="1" applyBorder="1" applyAlignment="1">
      <alignment horizontal="center" vertical="center" wrapText="1"/>
    </xf>
    <xf numFmtId="3" fontId="108" fillId="0" borderId="6" xfId="0" applyNumberFormat="1" applyFont="1" applyBorder="1" applyAlignment="1">
      <alignment horizontal="center" vertical="center"/>
    </xf>
    <xf numFmtId="3" fontId="108" fillId="0" borderId="6" xfId="0" applyNumberFormat="1" applyFont="1" applyBorder="1"/>
    <xf numFmtId="3" fontId="111" fillId="0" borderId="6" xfId="0" applyNumberFormat="1" applyFont="1" applyBorder="1"/>
    <xf numFmtId="3" fontId="109" fillId="0" borderId="6" xfId="0" applyNumberFormat="1" applyFont="1" applyBorder="1"/>
    <xf numFmtId="3" fontId="109" fillId="0" borderId="0" xfId="0" applyNumberFormat="1" applyFont="1"/>
    <xf numFmtId="3" fontId="107" fillId="0" borderId="0" xfId="0" applyNumberFormat="1" applyFont="1"/>
    <xf numFmtId="0" fontId="107" fillId="0" borderId="0" xfId="0" applyFont="1" applyFill="1" applyBorder="1"/>
    <xf numFmtId="0" fontId="107" fillId="0" borderId="39" xfId="0" quotePrefix="1" applyFont="1" applyBorder="1"/>
    <xf numFmtId="0" fontId="0" fillId="0" borderId="36" xfId="0" applyBorder="1"/>
    <xf numFmtId="0" fontId="107" fillId="0" borderId="7" xfId="0" applyFont="1" applyFill="1" applyBorder="1"/>
    <xf numFmtId="0" fontId="107" fillId="0" borderId="40" xfId="0" applyFont="1" applyFill="1" applyBorder="1"/>
    <xf numFmtId="226" fontId="109" fillId="0" borderId="0" xfId="0" applyNumberFormat="1" applyFont="1"/>
    <xf numFmtId="226" fontId="108" fillId="0" borderId="6" xfId="0" applyNumberFormat="1" applyFont="1" applyBorder="1" applyAlignment="1">
      <alignment horizontal="center" vertical="center" wrapText="1"/>
    </xf>
    <xf numFmtId="226" fontId="108" fillId="0" borderId="6" xfId="0" applyNumberFormat="1" applyFont="1" applyBorder="1" applyAlignment="1">
      <alignment horizontal="center" vertical="center"/>
    </xf>
    <xf numFmtId="226" fontId="108" fillId="0" borderId="6" xfId="0" applyNumberFormat="1" applyFont="1" applyBorder="1"/>
    <xf numFmtId="226" fontId="109" fillId="0" borderId="6" xfId="0" applyNumberFormat="1" applyFont="1" applyBorder="1"/>
    <xf numFmtId="226" fontId="0" fillId="0" borderId="0" xfId="0" applyNumberFormat="1"/>
    <xf numFmtId="14" fontId="0" fillId="0" borderId="0" xfId="0" applyNumberFormat="1" applyFont="1"/>
    <xf numFmtId="49" fontId="0" fillId="0" borderId="0" xfId="0" applyNumberFormat="1" applyFont="1"/>
    <xf numFmtId="0" fontId="0" fillId="0" borderId="0" xfId="0" applyFont="1"/>
    <xf numFmtId="3" fontId="0" fillId="0" borderId="0" xfId="0" applyNumberFormat="1" applyFont="1"/>
    <xf numFmtId="168" fontId="1" fillId="0" borderId="6" xfId="395" applyNumberFormat="1" applyBorder="1"/>
    <xf numFmtId="168" fontId="0" fillId="0" borderId="0" xfId="0" applyNumberFormat="1"/>
    <xf numFmtId="166" fontId="109" fillId="0" borderId="0" xfId="394" applyNumberFormat="1" applyFont="1"/>
    <xf numFmtId="166" fontId="108" fillId="0" borderId="6" xfId="394" applyNumberFormat="1" applyFont="1" applyBorder="1" applyAlignment="1">
      <alignment horizontal="center" vertical="center" wrapText="1"/>
    </xf>
    <xf numFmtId="166" fontId="108" fillId="0" borderId="6" xfId="394" applyNumberFormat="1" applyFont="1" applyBorder="1" applyAlignment="1">
      <alignment horizontal="center" vertical="center"/>
    </xf>
    <xf numFmtId="166" fontId="109" fillId="0" borderId="6" xfId="394" applyNumberFormat="1" applyFont="1" applyBorder="1"/>
    <xf numFmtId="166" fontId="108" fillId="0" borderId="6" xfId="394" applyNumberFormat="1" applyFont="1" applyBorder="1"/>
    <xf numFmtId="166" fontId="0" fillId="0" borderId="0" xfId="0" applyNumberFormat="1"/>
    <xf numFmtId="0" fontId="0" fillId="0" borderId="9" xfId="0" applyBorder="1"/>
    <xf numFmtId="1" fontId="63" fillId="0" borderId="0" xfId="1" applyNumberFormat="1" applyFont="1" applyAlignment="1">
      <alignment horizontal="center"/>
    </xf>
    <xf numFmtId="1" fontId="63" fillId="0" borderId="0" xfId="1" quotePrefix="1" applyNumberFormat="1" applyFont="1" applyAlignment="1">
      <alignment horizontal="center"/>
    </xf>
    <xf numFmtId="0" fontId="106" fillId="0" borderId="0" xfId="0" applyFont="1" applyAlignment="1">
      <alignment horizontal="center"/>
    </xf>
    <xf numFmtId="0" fontId="91" fillId="6" borderId="26" xfId="352" applyFont="1" applyFill="1" applyBorder="1" applyAlignment="1" applyProtection="1">
      <alignment horizontal="center" vertical="center" wrapText="1"/>
      <protection hidden="1"/>
    </xf>
    <xf numFmtId="0" fontId="91" fillId="6" borderId="31" xfId="352" applyFont="1" applyFill="1" applyBorder="1" applyAlignment="1" applyProtection="1">
      <alignment horizontal="center" vertical="center" wrapText="1"/>
      <protection hidden="1"/>
    </xf>
    <xf numFmtId="1" fontId="90" fillId="6" borderId="27" xfId="352" applyNumberFormat="1" applyFont="1" applyFill="1" applyBorder="1" applyAlignment="1" applyProtection="1">
      <alignment horizontal="center" vertical="center" wrapText="1"/>
      <protection hidden="1"/>
    </xf>
    <xf numFmtId="1" fontId="90" fillId="6" borderId="13" xfId="352" applyNumberFormat="1" applyFont="1" applyFill="1" applyBorder="1" applyAlignment="1" applyProtection="1">
      <alignment horizontal="center" vertical="center" wrapText="1"/>
      <protection hidden="1"/>
    </xf>
    <xf numFmtId="0" fontId="90" fillId="6" borderId="28" xfId="352" applyFont="1" applyFill="1" applyBorder="1" applyAlignment="1" applyProtection="1">
      <alignment horizontal="center" vertical="center"/>
      <protection hidden="1"/>
    </xf>
    <xf numFmtId="0" fontId="90" fillId="6" borderId="32" xfId="352" applyFont="1" applyFill="1" applyBorder="1" applyAlignment="1" applyProtection="1">
      <alignment horizontal="center" vertical="center"/>
      <protection hidden="1"/>
    </xf>
    <xf numFmtId="0" fontId="92" fillId="6" borderId="24" xfId="352" applyFont="1" applyFill="1" applyBorder="1" applyAlignment="1" applyProtection="1">
      <alignment horizontal="center" wrapText="1"/>
      <protection hidden="1"/>
    </xf>
    <xf numFmtId="0" fontId="92" fillId="6" borderId="25" xfId="352" applyFont="1" applyFill="1" applyBorder="1" applyAlignment="1" applyProtection="1">
      <alignment horizontal="center"/>
      <protection hidden="1"/>
    </xf>
    <xf numFmtId="0" fontId="92" fillId="6" borderId="33" xfId="352" applyFont="1" applyFill="1" applyBorder="1" applyAlignment="1" applyProtection="1">
      <alignment horizontal="center"/>
      <protection hidden="1"/>
    </xf>
    <xf numFmtId="0" fontId="90" fillId="6" borderId="27" xfId="352" applyFont="1" applyFill="1" applyBorder="1" applyAlignment="1" applyProtection="1">
      <alignment horizontal="center" vertical="center"/>
      <protection hidden="1"/>
    </xf>
    <xf numFmtId="0" fontId="90" fillId="6" borderId="13" xfId="352" applyFont="1" applyFill="1" applyBorder="1" applyAlignment="1" applyProtection="1">
      <alignment horizontal="center" vertical="center"/>
      <protection hidden="1"/>
    </xf>
    <xf numFmtId="166" fontId="90" fillId="6" borderId="27" xfId="394" applyNumberFormat="1" applyFont="1" applyFill="1" applyBorder="1" applyAlignment="1" applyProtection="1">
      <alignment horizontal="center"/>
      <protection hidden="1"/>
    </xf>
    <xf numFmtId="166" fontId="90" fillId="6" borderId="34" xfId="394" applyNumberFormat="1" applyFont="1" applyFill="1" applyBorder="1" applyAlignment="1" applyProtection="1">
      <alignment horizontal="center"/>
      <protection hidden="1"/>
    </xf>
    <xf numFmtId="166" fontId="90" fillId="6" borderId="6" xfId="394" applyNumberFormat="1" applyFont="1" applyFill="1" applyBorder="1" applyAlignment="1" applyProtection="1">
      <alignment horizontal="center" vertical="center"/>
      <protection hidden="1"/>
    </xf>
    <xf numFmtId="0" fontId="92" fillId="6" borderId="6" xfId="352" applyFont="1" applyFill="1" applyBorder="1" applyAlignment="1" applyProtection="1">
      <alignment horizontal="center" vertical="center"/>
      <protection hidden="1"/>
    </xf>
    <xf numFmtId="4" fontId="90" fillId="6" borderId="27" xfId="394" applyNumberFormat="1" applyFont="1" applyFill="1" applyBorder="1" applyAlignment="1" applyProtection="1">
      <alignment horizontal="center"/>
      <protection hidden="1"/>
    </xf>
    <xf numFmtId="4" fontId="90" fillId="6" borderId="34" xfId="394" applyNumberFormat="1" applyFont="1" applyFill="1" applyBorder="1" applyAlignment="1" applyProtection="1">
      <alignment horizontal="center"/>
      <protection hidden="1"/>
    </xf>
    <xf numFmtId="0" fontId="92" fillId="6" borderId="35" xfId="352" applyFont="1" applyFill="1" applyBorder="1" applyAlignment="1" applyProtection="1">
      <alignment horizontal="center" wrapText="1"/>
      <protection hidden="1"/>
    </xf>
    <xf numFmtId="0" fontId="92" fillId="6" borderId="7" xfId="352" applyFont="1" applyFill="1" applyBorder="1" applyAlignment="1" applyProtection="1">
      <alignment horizontal="center" wrapText="1"/>
      <protection hidden="1"/>
    </xf>
    <xf numFmtId="49" fontId="89" fillId="5" borderId="10" xfId="222" applyNumberFormat="1" applyFont="1" applyFill="1" applyBorder="1" applyAlignment="1" applyProtection="1">
      <alignment horizontal="center"/>
      <protection hidden="1"/>
    </xf>
    <xf numFmtId="49" fontId="89" fillId="5" borderId="30" xfId="222" applyNumberFormat="1" applyFont="1" applyFill="1" applyBorder="1" applyAlignment="1" applyProtection="1">
      <alignment horizontal="center"/>
      <protection hidden="1"/>
    </xf>
    <xf numFmtId="0" fontId="89" fillId="5" borderId="10" xfId="0" applyFont="1" applyFill="1" applyBorder="1" applyAlignment="1" applyProtection="1">
      <alignment horizontal="center"/>
      <protection hidden="1"/>
    </xf>
    <xf numFmtId="0" fontId="89" fillId="5" borderId="30" xfId="0" applyFont="1" applyFill="1" applyBorder="1" applyAlignment="1" applyProtection="1">
      <alignment horizontal="center"/>
      <protection hidden="1"/>
    </xf>
    <xf numFmtId="14" fontId="96" fillId="0" borderId="0" xfId="0" applyNumberFormat="1" applyFont="1" applyAlignment="1" applyProtection="1">
      <alignment horizontal="center"/>
      <protection hidden="1"/>
    </xf>
    <xf numFmtId="0" fontId="101" fillId="0" borderId="0" xfId="0" applyFont="1" applyBorder="1" applyAlignment="1" applyProtection="1">
      <alignment horizontal="center" vertical="center"/>
    </xf>
    <xf numFmtId="49" fontId="103" fillId="0" borderId="13" xfId="0" applyNumberFormat="1" applyFont="1" applyFill="1" applyBorder="1" applyAlignment="1" applyProtection="1">
      <alignment horizontal="center" vertical="center" wrapText="1"/>
    </xf>
    <xf numFmtId="49" fontId="103" fillId="0" borderId="2" xfId="0" applyNumberFormat="1" applyFont="1" applyFill="1" applyBorder="1" applyAlignment="1" applyProtection="1">
      <alignment horizontal="center" vertical="center" wrapText="1"/>
    </xf>
    <xf numFmtId="0" fontId="103" fillId="0" borderId="13" xfId="0" applyFont="1" applyFill="1" applyBorder="1" applyAlignment="1" applyProtection="1">
      <alignment horizontal="center" vertical="center"/>
    </xf>
    <xf numFmtId="0" fontId="103" fillId="0" borderId="2" xfId="0" applyFont="1" applyFill="1" applyBorder="1" applyAlignment="1" applyProtection="1">
      <alignment horizontal="center" vertical="center"/>
    </xf>
    <xf numFmtId="3" fontId="103" fillId="0" borderId="6" xfId="0" applyNumberFormat="1" applyFont="1" applyFill="1" applyBorder="1" applyAlignment="1" applyProtection="1">
      <alignment horizontal="center"/>
    </xf>
    <xf numFmtId="3" fontId="109" fillId="0" borderId="0" xfId="0" applyNumberFormat="1" applyFont="1" applyAlignment="1">
      <alignment horizontal="center"/>
    </xf>
    <xf numFmtId="0" fontId="110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3" fontId="109" fillId="0" borderId="0" xfId="0" applyNumberFormat="1" applyFont="1" applyAlignment="1">
      <alignment horizontal="right"/>
    </xf>
    <xf numFmtId="49" fontId="108" fillId="0" borderId="0" xfId="0" applyNumberFormat="1" applyFont="1" applyAlignment="1">
      <alignment horizontal="center" vertical="center"/>
    </xf>
    <xf numFmtId="0" fontId="110" fillId="0" borderId="0" xfId="0" applyFont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07" fillId="0" borderId="36" xfId="0" applyFont="1" applyBorder="1" applyAlignment="1">
      <alignment horizontal="center" vertical="center"/>
    </xf>
    <xf numFmtId="0" fontId="107" fillId="0" borderId="9" xfId="0" applyFont="1" applyBorder="1" applyAlignment="1">
      <alignment horizontal="center" vertical="center"/>
    </xf>
    <xf numFmtId="0" fontId="107" fillId="0" borderId="37" xfId="0" applyFont="1" applyBorder="1" applyAlignment="1">
      <alignment horizontal="center" vertical="center"/>
    </xf>
  </cellXfs>
  <cellStyles count="396">
    <cellStyle name="_x0001_" xfId="351"/>
    <cellStyle name="." xfId="2"/>
    <cellStyle name="??" xfId="3"/>
    <cellStyle name="?? [0.00]_List-dwg" xfId="349"/>
    <cellStyle name="?? [0]" xfId="4"/>
    <cellStyle name="?? 2" xfId="350"/>
    <cellStyle name="???? [0.00]_List-dwg" xfId="348"/>
    <cellStyle name="????_List-dwg" xfId="347"/>
    <cellStyle name="???[0]_Book1" xfId="5"/>
    <cellStyle name="???_???" xfId="346"/>
    <cellStyle name="?_x0010__x0001_??Pr" xfId="6"/>
    <cellStyle name="??_(????)??????" xfId="7"/>
    <cellStyle name="??9JS—_x0008_??????????????????H_x0001_????&lt;i·0??????????_x0007_?_x0010__x0001_??Thongso??9JS—_x0008_??????????????????‚_x0001_?" xfId="8"/>
    <cellStyle name="_x0001_??Thanh_phan?9š" xfId="9"/>
    <cellStyle name="?Sums?9^R—_x0008_????????????????????N_x0004__x0002__x0003_1?_x0014_" xfId="10"/>
    <cellStyle name="_Book1" xfId="345"/>
    <cellStyle name="_KT (2)" xfId="11"/>
    <cellStyle name="_KT (2) 2" xfId="344"/>
    <cellStyle name="_KT (2)_1" xfId="12"/>
    <cellStyle name="_KT (2)_1 2" xfId="343"/>
    <cellStyle name="_KT (2)_1_Book1" xfId="342"/>
    <cellStyle name="_KT (2)_1_Ngocchuc-gd1" xfId="341"/>
    <cellStyle name="_KT (2)_1_Ngocchuc-pstgd1" xfId="340"/>
    <cellStyle name="_KT (2)_2" xfId="13"/>
    <cellStyle name="_KT (2)_2 2" xfId="339"/>
    <cellStyle name="_KT (2)_2_TG-TH" xfId="14"/>
    <cellStyle name="_KT (2)_2_TG-TH 2" xfId="338"/>
    <cellStyle name="_KT (2)_2_TG-TH_Book1" xfId="337"/>
    <cellStyle name="_KT (2)_2_TG-TH_Ngocchuc-gd1" xfId="336"/>
    <cellStyle name="_KT (2)_2_TG-TH_Ngocchuc-pstgd1" xfId="335"/>
    <cellStyle name="_KT (2)_3" xfId="15"/>
    <cellStyle name="_KT (2)_3 2" xfId="334"/>
    <cellStyle name="_KT (2)_3_TG-TH" xfId="16"/>
    <cellStyle name="_KT (2)_3_TG-TH 2" xfId="333"/>
    <cellStyle name="_KT (2)_3_TG-TH_Book1" xfId="332"/>
    <cellStyle name="_KT (2)_3_TG-TH_Ngocchuc-gd1" xfId="331"/>
    <cellStyle name="_KT (2)_3_TG-TH_Ngocchuc-pstgd1" xfId="330"/>
    <cellStyle name="_KT (2)_3_TG-TH_PERSONAL" xfId="329"/>
    <cellStyle name="_KT (2)_3_TG-TH_PERSONAL_Book1" xfId="328"/>
    <cellStyle name="_KT (2)_3_TG-TH_PERSONAL_Tong hop KHCB 2001" xfId="327"/>
    <cellStyle name="_KT (2)_3_TG-TH_TT-GD 1" xfId="326"/>
    <cellStyle name="_KT (2)_4" xfId="17"/>
    <cellStyle name="_KT (2)_4 2" xfId="325"/>
    <cellStyle name="_KT (2)_4_Book1" xfId="324"/>
    <cellStyle name="_KT (2)_4_Ngocchuc-gd1" xfId="323"/>
    <cellStyle name="_KT (2)_4_Ngocchuc-pstgd1" xfId="322"/>
    <cellStyle name="_KT (2)_4_TG-TH" xfId="18"/>
    <cellStyle name="_KT (2)_4_TG-TH 2" xfId="321"/>
    <cellStyle name="_KT (2)_5" xfId="19"/>
    <cellStyle name="_KT (2)_5 2" xfId="320"/>
    <cellStyle name="_KT (2)_5_Book1" xfId="319"/>
    <cellStyle name="_KT (2)_5_Ngocchuc-gd1" xfId="318"/>
    <cellStyle name="_KT (2)_5_Ngocchuc-pstgd1" xfId="317"/>
    <cellStyle name="_KT (2)_Book1" xfId="316"/>
    <cellStyle name="_KT (2)_Ngocchuc-gd1" xfId="314"/>
    <cellStyle name="_KT (2)_Ngocchuc-pstgd1" xfId="313"/>
    <cellStyle name="_KT (2)_PERSONAL" xfId="312"/>
    <cellStyle name="_KT (2)_PERSONAL_Book1" xfId="311"/>
    <cellStyle name="_KT (2)_PERSONAL_Tong hop KHCB 2001" xfId="310"/>
    <cellStyle name="_KT (2)_TG-TH" xfId="20"/>
    <cellStyle name="_KT (2)_TG-TH 2" xfId="309"/>
    <cellStyle name="_KT (2)_TT-GD 1" xfId="308"/>
    <cellStyle name="_KT_TG" xfId="21"/>
    <cellStyle name="_KT_TG 2" xfId="307"/>
    <cellStyle name="_KT_TG_1" xfId="22"/>
    <cellStyle name="_KT_TG_1 2" xfId="306"/>
    <cellStyle name="_KT_TG_1_Book1" xfId="305"/>
    <cellStyle name="_KT_TG_1_Ngocchuc-gd1" xfId="304"/>
    <cellStyle name="_KT_TG_1_Ngocchuc-pstgd1" xfId="303"/>
    <cellStyle name="_KT_TG_2" xfId="23"/>
    <cellStyle name="_KT_TG_2 2" xfId="302"/>
    <cellStyle name="_KT_TG_2_Book1" xfId="301"/>
    <cellStyle name="_KT_TG_2_Ngocchuc-gd1" xfId="300"/>
    <cellStyle name="_KT_TG_2_Ngocchuc-pstgd1" xfId="299"/>
    <cellStyle name="_KT_TG_3" xfId="24"/>
    <cellStyle name="_KT_TG_3 2" xfId="298"/>
    <cellStyle name="_KT_TG_4" xfId="25"/>
    <cellStyle name="_KT_TG_4 2" xfId="297"/>
    <cellStyle name="_KT_TG_4_Book1" xfId="296"/>
    <cellStyle name="_KT_TG_4_Ngocchuc-gd1" xfId="295"/>
    <cellStyle name="_KT_TG_4_Ngocchuc-pstgd1" xfId="294"/>
    <cellStyle name="_Ngocchuc-gd1" xfId="293"/>
    <cellStyle name="_Ngocchuc-pstgd1" xfId="292"/>
    <cellStyle name="_PERSONAL" xfId="291"/>
    <cellStyle name="_PERSONAL_Book1" xfId="290"/>
    <cellStyle name="_PERSONAL_Tong hop KHCB 2001" xfId="289"/>
    <cellStyle name="_TG-TH" xfId="26"/>
    <cellStyle name="_TG-TH 2" xfId="288"/>
    <cellStyle name="_TG-TH_1" xfId="27"/>
    <cellStyle name="_TG-TH_1 2" xfId="287"/>
    <cellStyle name="_TG-TH_1_Book1" xfId="286"/>
    <cellStyle name="_TG-TH_1_Ngocchuc-gd1" xfId="285"/>
    <cellStyle name="_TG-TH_1_Ngocchuc-pstgd1" xfId="284"/>
    <cellStyle name="_TG-TH_2" xfId="28"/>
    <cellStyle name="_TG-TH_2 2" xfId="283"/>
    <cellStyle name="_TG-TH_2_Book1" xfId="282"/>
    <cellStyle name="_TG-TH_2_Ngocchuc-gd1" xfId="281"/>
    <cellStyle name="_TG-TH_2_Ngocchuc-pstgd1" xfId="280"/>
    <cellStyle name="_TG-TH_3" xfId="29"/>
    <cellStyle name="_TG-TH_3 2" xfId="279"/>
    <cellStyle name="_TG-TH_3_Book1" xfId="278"/>
    <cellStyle name="_TG-TH_3_Ngocchuc-gd1" xfId="277"/>
    <cellStyle name="_TG-TH_3_Ngocchuc-pstgd1" xfId="276"/>
    <cellStyle name="_TG-TH_4" xfId="30"/>
    <cellStyle name="_TG-TH_4 2" xfId="275"/>
    <cellStyle name="_TT-GD 1" xfId="274"/>
    <cellStyle name="W_STDFOR" xfId="273"/>
    <cellStyle name="1" xfId="31"/>
    <cellStyle name="¹éºÐÀ²_      " xfId="32"/>
    <cellStyle name="2" xfId="33"/>
    <cellStyle name="20% - Accent1 2" xfId="272"/>
    <cellStyle name="20% - Accent2 2" xfId="271"/>
    <cellStyle name="20% - Accent3 2" xfId="270"/>
    <cellStyle name="20% - Accent4 2" xfId="269"/>
    <cellStyle name="20% - Accent5 2" xfId="268"/>
    <cellStyle name="20% - Accent6 2" xfId="267"/>
    <cellStyle name="20% - Nhấn1" xfId="266"/>
    <cellStyle name="20% - Nhấn2" xfId="265"/>
    <cellStyle name="20% - Nhấn3" xfId="264"/>
    <cellStyle name="20% - Nhấn4" xfId="263"/>
    <cellStyle name="20% - Nhấn5" xfId="262"/>
    <cellStyle name="20% - Nhấn6" xfId="261"/>
    <cellStyle name="3" xfId="34"/>
    <cellStyle name="4" xfId="35"/>
    <cellStyle name="40% - Accent1 2" xfId="260"/>
    <cellStyle name="40% - Accent2 2" xfId="259"/>
    <cellStyle name="40% - Accent3 2" xfId="258"/>
    <cellStyle name="40% - Accent4 2" xfId="255"/>
    <cellStyle name="40% - Accent5 2" xfId="254"/>
    <cellStyle name="40% - Accent6 2" xfId="253"/>
    <cellStyle name="40% - Nhấn1" xfId="252"/>
    <cellStyle name="40% - Nhấn2" xfId="251"/>
    <cellStyle name="40% - Nhấn3" xfId="250"/>
    <cellStyle name="40% - Nhấn4" xfId="249"/>
    <cellStyle name="40% - Nhấn5" xfId="248"/>
    <cellStyle name="40% - Nhấn6" xfId="247"/>
    <cellStyle name="60% - Accent1 2" xfId="246"/>
    <cellStyle name="60% - Accent2 2" xfId="245"/>
    <cellStyle name="60% - Accent3 2" xfId="244"/>
    <cellStyle name="60% - Accent4 2" xfId="243"/>
    <cellStyle name="60% - Accent5 2" xfId="242"/>
    <cellStyle name="60% - Accent6 2" xfId="241"/>
    <cellStyle name="60% - Nhấn1" xfId="240"/>
    <cellStyle name="60% - Nhấn2" xfId="239"/>
    <cellStyle name="60% - Nhấn3" xfId="238"/>
    <cellStyle name="60% - Nhấn4" xfId="237"/>
    <cellStyle name="60% - Nhấn5" xfId="236"/>
    <cellStyle name="60% - Nhấn6" xfId="235"/>
    <cellStyle name="Accent1 2" xfId="234"/>
    <cellStyle name="Accent2 2" xfId="233"/>
    <cellStyle name="Accent3 2" xfId="232"/>
    <cellStyle name="Accent4 2" xfId="231"/>
    <cellStyle name="Accent5 2" xfId="230"/>
    <cellStyle name="Accent6 2" xfId="229"/>
    <cellStyle name="ÅëÈ­ [0]_      " xfId="36"/>
    <cellStyle name="AeE­ [0]_INQUIRY ¿µ¾÷AßAø " xfId="37"/>
    <cellStyle name="ÅëÈ­ [0]_L601CPT" xfId="228"/>
    <cellStyle name="ÅëÈ­_      " xfId="38"/>
    <cellStyle name="AeE­_INQUIRY ¿µ¾÷AßAø " xfId="39"/>
    <cellStyle name="ÅëÈ­_L601CPT" xfId="40"/>
    <cellStyle name="ÄÞ¸¶ [0]_      " xfId="41"/>
    <cellStyle name="AÞ¸¶ [0]_INQUIRY ¿?¾÷AßAø" xfId="42"/>
    <cellStyle name="ÄÞ¸¶ [0]_L601CPT" xfId="43"/>
    <cellStyle name="ÄÞ¸¶_      " xfId="44"/>
    <cellStyle name="AÞ¸¶_INQUIRY ¿?¾÷AßAø" xfId="45"/>
    <cellStyle name="ÄÞ¸¶_L601CPT" xfId="46"/>
    <cellStyle name="AutoFormat Options" xfId="47"/>
    <cellStyle name="AutoFormat Options 2" xfId="227"/>
    <cellStyle name="Bad 2" xfId="226"/>
    <cellStyle name="C?AØ_¿?¾÷CoE² " xfId="48"/>
    <cellStyle name="Ç¥ÁØ_      " xfId="49"/>
    <cellStyle name="C￥AØ_¿μ¾÷CoE² " xfId="50"/>
    <cellStyle name="Ç¥ÁØ_±¸¹Ì´ëÃ¥" xfId="51"/>
    <cellStyle name="Calc Currency (0)" xfId="52"/>
    <cellStyle name="Calc Currency (2)" xfId="53"/>
    <cellStyle name="Calc Percent (0)" xfId="54"/>
    <cellStyle name="Calc Percent (1)" xfId="55"/>
    <cellStyle name="Calc Percent (2)" xfId="56"/>
    <cellStyle name="Calc Units (0)" xfId="57"/>
    <cellStyle name="Calc Units (1)" xfId="58"/>
    <cellStyle name="Calc Units (2)" xfId="59"/>
    <cellStyle name="Calculation 2" xfId="225"/>
    <cellStyle name="category" xfId="60"/>
    <cellStyle name="category 2" xfId="224"/>
    <cellStyle name="Cerrency_Sheet2_XANGDAU" xfId="61"/>
    <cellStyle name="Comma" xfId="394" builtinId="3"/>
    <cellStyle name="Comma [ ,]" xfId="63"/>
    <cellStyle name="Comma [00]" xfId="64"/>
    <cellStyle name="Comma 0" xfId="65"/>
    <cellStyle name="Comma 2 2" xfId="222"/>
    <cellStyle name="Comma 4" xfId="66"/>
    <cellStyle name="comma zerodec" xfId="67"/>
    <cellStyle name="Comma0" xfId="68"/>
    <cellStyle name="Currency [00]" xfId="69"/>
    <cellStyle name="Currency0" xfId="70"/>
    <cellStyle name="Currency1" xfId="71"/>
    <cellStyle name="Check Cell 2" xfId="223"/>
    <cellStyle name="CHUONG" xfId="62"/>
    <cellStyle name="Date" xfId="72"/>
    <cellStyle name="Date Short" xfId="73"/>
    <cellStyle name="Date_Book1" xfId="74"/>
    <cellStyle name="Dezimal [0]_UXO VII" xfId="75"/>
    <cellStyle name="Dezimal_UXO VII" xfId="76"/>
    <cellStyle name="Dollar (zero dec)" xfId="77"/>
    <cellStyle name="Đầu ra" xfId="221"/>
    <cellStyle name="Đầu vào" xfId="220"/>
    <cellStyle name="Đề mục 1" xfId="219"/>
    <cellStyle name="Đề mục 2" xfId="218"/>
    <cellStyle name="Đề mục 3" xfId="217"/>
    <cellStyle name="Đề mục 4" xfId="216"/>
    <cellStyle name="Enter Currency (0)" xfId="78"/>
    <cellStyle name="Enter Currency (2)" xfId="79"/>
    <cellStyle name="Enter Units (0)" xfId="80"/>
    <cellStyle name="Enter Units (1)" xfId="81"/>
    <cellStyle name="Enter Units (2)" xfId="82"/>
    <cellStyle name="Explanatory Text 2" xfId="215"/>
    <cellStyle name="Fixed" xfId="83"/>
    <cellStyle name="Ghi chú" xfId="214"/>
    <cellStyle name="Good 2" xfId="213"/>
    <cellStyle name="Grey" xfId="84"/>
    <cellStyle name="ha" xfId="85"/>
    <cellStyle name="HEADER" xfId="86"/>
    <cellStyle name="HEADER 2" xfId="212"/>
    <cellStyle name="Header1" xfId="87"/>
    <cellStyle name="Header2" xfId="88"/>
    <cellStyle name="Heading 1 2" xfId="89"/>
    <cellStyle name="Heading 1 3" xfId="256"/>
    <cellStyle name="Heading 1 4" xfId="211"/>
    <cellStyle name="Heading 2 2" xfId="90"/>
    <cellStyle name="Heading 2 3" xfId="257"/>
    <cellStyle name="Heading 2 4" xfId="210"/>
    <cellStyle name="Heading 3 2" xfId="209"/>
    <cellStyle name="Heading 4 2" xfId="208"/>
    <cellStyle name="HEADING1" xfId="91"/>
    <cellStyle name="Heading1 2" xfId="207"/>
    <cellStyle name="HEADING2" xfId="92"/>
    <cellStyle name="Heading2 2" xfId="206"/>
    <cellStyle name="Hoa-Scholl" xfId="93"/>
    <cellStyle name="i·0" xfId="205"/>
    <cellStyle name="Input [yellow]" xfId="94"/>
    <cellStyle name="Input 2" xfId="203"/>
    <cellStyle name="Îáû÷íûé_ÏÄÍÃ" xfId="204"/>
    <cellStyle name="Kiểm tra Ô" xfId="202"/>
    <cellStyle name="KHANH" xfId="95"/>
    <cellStyle name="Ledger 17 x 11 in" xfId="96"/>
    <cellStyle name="Line" xfId="97"/>
    <cellStyle name="Link Currency (0)" xfId="98"/>
    <cellStyle name="Link Currency (2)" xfId="99"/>
    <cellStyle name="Link Units (0)" xfId="100"/>
    <cellStyle name="Link Units (1)" xfId="101"/>
    <cellStyle name="Link Units (2)" xfId="102"/>
    <cellStyle name="Linked Cell 2" xfId="201"/>
    <cellStyle name="měny_RESULTS" xfId="103"/>
    <cellStyle name="Millares [0]_Well Timing" xfId="104"/>
    <cellStyle name="Millares_Well Timing" xfId="105"/>
    <cellStyle name="Milliers [0]_AR1194" xfId="106"/>
    <cellStyle name="Milliers_AR1194" xfId="107"/>
    <cellStyle name="Model" xfId="108"/>
    <cellStyle name="Model 2" xfId="200"/>
    <cellStyle name="moi" xfId="109"/>
    <cellStyle name="Moneda [0]_Well Timing" xfId="110"/>
    <cellStyle name="Moneda_Well Timing" xfId="111"/>
    <cellStyle name="Monétaire [0]_AR1194" xfId="112"/>
    <cellStyle name="Monétaire_AR1194" xfId="113"/>
    <cellStyle name="n" xfId="114"/>
    <cellStyle name="Neutral 2" xfId="199"/>
    <cellStyle name="New Times Roman" xfId="115"/>
    <cellStyle name="no dec" xfId="116"/>
    <cellStyle name="ÑONVÒ" xfId="117"/>
    <cellStyle name="Normal" xfId="0" builtinId="0"/>
    <cellStyle name="Normal - Style1" xfId="118"/>
    <cellStyle name="Normal - Style1 2" xfId="355"/>
    <cellStyle name="Normal - 유형1" xfId="119"/>
    <cellStyle name="Normal 0" xfId="120"/>
    <cellStyle name="Normal 12" xfId="395"/>
    <cellStyle name="Normal 2" xfId="1"/>
    <cellStyle name="Normal 3" xfId="194"/>
    <cellStyle name="Normal 4" xfId="352"/>
    <cellStyle name="normální_RESULTS" xfId="121"/>
    <cellStyle name="Note 2" xfId="356"/>
    <cellStyle name="Nhấn1" xfId="198"/>
    <cellStyle name="Nhấn2" xfId="197"/>
    <cellStyle name="Nhấn3" xfId="196"/>
    <cellStyle name="Nhấn4" xfId="195"/>
    <cellStyle name="Nhấn5" xfId="353"/>
    <cellStyle name="Nhấn6" xfId="354"/>
    <cellStyle name="oft Excel]_x000d__x000a_Comment=open=/f ‚ðw’è‚·‚é‚ÆAƒ†[ƒU[’è‹`ŠÖ”‚ðŠÖ”“\‚è•t‚¯‚Ìˆê——‚É“o˜^‚·‚é‚±‚Æ‚ª‚Å‚«‚Ü‚·B_x000d__x000a_Maximized" xfId="122"/>
    <cellStyle name="omma [0]_Mktg Prog" xfId="123"/>
    <cellStyle name="ormal_Sheet1_1" xfId="124"/>
    <cellStyle name="Output 2" xfId="358"/>
    <cellStyle name="Ô Được nối kết" xfId="357"/>
    <cellStyle name="Percent [0]" xfId="125"/>
    <cellStyle name="Percent [00]" xfId="126"/>
    <cellStyle name="Percent [2]" xfId="127"/>
    <cellStyle name="Percent 2 2" xfId="359"/>
    <cellStyle name="PERCENTAGE" xfId="128"/>
    <cellStyle name="PrePop Currency (0)" xfId="129"/>
    <cellStyle name="PrePop Currency (2)" xfId="130"/>
    <cellStyle name="PrePop Units (0)" xfId="131"/>
    <cellStyle name="PrePop Units (1)" xfId="132"/>
    <cellStyle name="PrePop Units (2)" xfId="133"/>
    <cellStyle name="pricing" xfId="134"/>
    <cellStyle name="PSChar" xfId="135"/>
    <cellStyle name="PSHeading" xfId="136"/>
    <cellStyle name="S—_x0008_" xfId="360"/>
    <cellStyle name="Standard_DB" xfId="137"/>
    <cellStyle name="Style 1" xfId="361"/>
    <cellStyle name="Style 10" xfId="362"/>
    <cellStyle name="Style 11" xfId="363"/>
    <cellStyle name="Style 12" xfId="364"/>
    <cellStyle name="Style 13" xfId="365"/>
    <cellStyle name="Style 14" xfId="366"/>
    <cellStyle name="Style 15" xfId="367"/>
    <cellStyle name="Style 16" xfId="368"/>
    <cellStyle name="Style 17" xfId="369"/>
    <cellStyle name="Style 2" xfId="370"/>
    <cellStyle name="Style 3" xfId="371"/>
    <cellStyle name="Style 4" xfId="372"/>
    <cellStyle name="Style 5" xfId="373"/>
    <cellStyle name="Style 6" xfId="374"/>
    <cellStyle name="Style 7" xfId="375"/>
    <cellStyle name="Style 8" xfId="376"/>
    <cellStyle name="Style 9" xfId="377"/>
    <cellStyle name="subhead" xfId="138"/>
    <cellStyle name="subhead 2" xfId="378"/>
    <cellStyle name="T" xfId="139"/>
    <cellStyle name="Text Indent A" xfId="140"/>
    <cellStyle name="Text Indent B" xfId="141"/>
    <cellStyle name="Text Indent C" xfId="142"/>
    <cellStyle name="Tiêu đề" xfId="379"/>
    <cellStyle name="Tính toán" xfId="380"/>
    <cellStyle name="Title 2" xfId="381"/>
    <cellStyle name="Total 2" xfId="146"/>
    <cellStyle name="Total 3" xfId="315"/>
    <cellStyle name="Total 4" xfId="384"/>
    <cellStyle name="Tổng" xfId="382"/>
    <cellStyle name="Tốt" xfId="383"/>
    <cellStyle name="th" xfId="143"/>
    <cellStyle name="þ_x001d_ð¤_x000c_¯þ_x0014__x000d_¨þU_x0001_À_x0004_ _x0015__x000f__x0001__x0001_" xfId="144"/>
    <cellStyle name="þ_x001d_ðK_x000c_Fý_x001b__x000d_9ýU_x0001_Ð_x0008_¦)_x0007__x0001__x0001_" xfId="145"/>
    <cellStyle name="Trung tính" xfId="385"/>
    <cellStyle name="Văn bản Cảnh báo" xfId="386"/>
    <cellStyle name="Văn bản Giải thích" xfId="387"/>
    <cellStyle name="viet" xfId="147"/>
    <cellStyle name="viet 2" xfId="388"/>
    <cellStyle name="viet2" xfId="148"/>
    <cellStyle name="VN new romanNormal" xfId="149"/>
    <cellStyle name="VN new romanNormal 2" xfId="389"/>
    <cellStyle name="VN time new roman" xfId="150"/>
    <cellStyle name="VN time new roman 2" xfId="390"/>
    <cellStyle name="vntxt1" xfId="153"/>
    <cellStyle name="vntxt2" xfId="154"/>
    <cellStyle name="vnhead1" xfId="151"/>
    <cellStyle name="vnhead3" xfId="152"/>
    <cellStyle name="Währung [0]_UXO VII" xfId="155"/>
    <cellStyle name="Währung_UXO VII" xfId="156"/>
    <cellStyle name="Warning Text 2" xfId="391"/>
    <cellStyle name="Xấu" xfId="392"/>
    <cellStyle name="xuan" xfId="157"/>
    <cellStyle name="Обычный_Elec-12 Fin" xfId="393"/>
    <cellStyle name="เครื่องหมายสกุลเงิน [0]_FTC_OFFER" xfId="158"/>
    <cellStyle name="เครื่องหมายสกุลเงิน_FTC_OFFER" xfId="159"/>
    <cellStyle name="ปกติ_FTC_OFFER" xfId="160"/>
    <cellStyle name=" [0.00]_ Att. 1- Cover" xfId="161"/>
    <cellStyle name="_ Att. 1- Cover" xfId="162"/>
    <cellStyle name="?_ Att. 1- Cover" xfId="163"/>
    <cellStyle name="똿뗦먛귟 [0.00]_PRODUCT DETAIL Q1" xfId="164"/>
    <cellStyle name="똿뗦먛귟_PRODUCT DETAIL Q1" xfId="165"/>
    <cellStyle name="믅됞 [0.00]_PRODUCT DETAIL Q1" xfId="166"/>
    <cellStyle name="믅됞_PRODUCT DETAIL Q1" xfId="167"/>
    <cellStyle name="백분율_††††† " xfId="168"/>
    <cellStyle name="뷭?_BOOKSHIP" xfId="169"/>
    <cellStyle name="콤마 [ - 유형1" xfId="170"/>
    <cellStyle name="콤마 [ - 유형2" xfId="171"/>
    <cellStyle name="콤마 [ - 유형3" xfId="172"/>
    <cellStyle name="콤마 [ - 유형4" xfId="173"/>
    <cellStyle name="콤마 [ - 유형5" xfId="174"/>
    <cellStyle name="콤마 [ - 유형6" xfId="175"/>
    <cellStyle name="콤마 [ - 유형7" xfId="176"/>
    <cellStyle name="콤마 [ - 유형8" xfId="177"/>
    <cellStyle name="콤마 [0]_ 비목별 월별기술 " xfId="178"/>
    <cellStyle name="콤마_ 비목별 월별기술 " xfId="179"/>
    <cellStyle name="통화 [0]_††††† " xfId="180"/>
    <cellStyle name="통화_††††† " xfId="181"/>
    <cellStyle name="표준_(정보부문)월별인원계획" xfId="182"/>
    <cellStyle name="一般_00Q3902REV.1" xfId="183"/>
    <cellStyle name="千分位[0]_00Q3902REV.1" xfId="184"/>
    <cellStyle name="千分位_00Q3902REV.1" xfId="185"/>
    <cellStyle name="桁区切り [0.00]_List-dwg瑩畳䵜楡" xfId="186"/>
    <cellStyle name="桁区切り_List-dwgist-" xfId="187"/>
    <cellStyle name="標準_List-dwgis" xfId="188"/>
    <cellStyle name="貨幣 [0]_00Q3902REV.1" xfId="189"/>
    <cellStyle name="貨幣[0]_BRE" xfId="190"/>
    <cellStyle name="貨幣_00Q3902REV.1" xfId="191"/>
    <cellStyle name="通貨 [0.00]_List-dwgwg" xfId="192"/>
    <cellStyle name="通貨_List-dwgis" xfId="19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older/New%20folder%20(2)/New%20folder%20(2)/NEW-2014-GIAO%20TRINH%20KE%20TOAN%20TONG%20HOP/SO%20KE%20TOAN%20-%20NAM%202013/BCTC-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Main"/>
      <sheetName val="2-DMTK"/>
      <sheetName val="3-NhapLieu"/>
      <sheetName val="4-CDSPS"/>
      <sheetName val="5-KQKD-QT"/>
      <sheetName val="6-TNDN-QT"/>
      <sheetName val="7-KQKD-BCTC"/>
      <sheetName val="8-CDKT-BCTC"/>
      <sheetName val="9-TM-BCTC"/>
      <sheetName val="10A-DATA-LCTT"/>
      <sheetName val="10B-LCTT-BCTC"/>
      <sheetName val="Huong dan su dung"/>
      <sheetName val="00000000"/>
    </sheetNames>
    <sheetDataSet>
      <sheetData sheetId="0"/>
      <sheetData sheetId="1"/>
      <sheetData sheetId="2"/>
      <sheetData sheetId="3">
        <row r="10">
          <cell r="C10" t="str">
            <v>TKH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22" workbookViewId="0">
      <selection activeCell="A12" sqref="A12:XFD12"/>
    </sheetView>
  </sheetViews>
  <sheetFormatPr defaultRowHeight="15"/>
  <cols>
    <col min="1" max="1" width="14" customWidth="1"/>
    <col min="2" max="2" width="49.42578125" customWidth="1"/>
  </cols>
  <sheetData>
    <row r="1" spans="1:2" ht="18">
      <c r="A1" s="140" t="s">
        <v>0</v>
      </c>
      <c r="B1" s="141"/>
    </row>
    <row r="4" spans="1:2">
      <c r="A4" s="1"/>
      <c r="B4" s="1"/>
    </row>
    <row r="5" spans="1:2">
      <c r="A5" s="2" t="s">
        <v>1</v>
      </c>
      <c r="B5" s="2" t="s">
        <v>2</v>
      </c>
    </row>
    <row r="6" spans="1:2">
      <c r="A6" s="5" t="s">
        <v>3</v>
      </c>
      <c r="B6" s="6" t="s">
        <v>4</v>
      </c>
    </row>
    <row r="7" spans="1:2">
      <c r="A7" s="3" t="s">
        <v>5</v>
      </c>
      <c r="B7" s="4" t="s">
        <v>6</v>
      </c>
    </row>
    <row r="8" spans="1:2">
      <c r="A8" s="3" t="s">
        <v>7</v>
      </c>
      <c r="B8" s="4" t="s">
        <v>8</v>
      </c>
    </row>
    <row r="9" spans="1:2">
      <c r="A9" s="3" t="s">
        <v>9</v>
      </c>
      <c r="B9" s="4" t="s">
        <v>10</v>
      </c>
    </row>
    <row r="10" spans="1:2">
      <c r="A10" s="3" t="s">
        <v>11</v>
      </c>
      <c r="B10" s="4" t="s">
        <v>12</v>
      </c>
    </row>
    <row r="11" spans="1:2">
      <c r="A11" s="3" t="s">
        <v>13</v>
      </c>
      <c r="B11" s="4" t="s">
        <v>14</v>
      </c>
    </row>
    <row r="12" spans="1:2">
      <c r="A12" s="3" t="s">
        <v>15</v>
      </c>
      <c r="B12" s="4" t="s">
        <v>16</v>
      </c>
    </row>
    <row r="13" spans="1:2">
      <c r="A13" s="3" t="s">
        <v>17</v>
      </c>
      <c r="B13" s="4" t="s">
        <v>18</v>
      </c>
    </row>
    <row r="14" spans="1:2">
      <c r="A14" s="3" t="s">
        <v>19</v>
      </c>
      <c r="B14" s="4" t="s">
        <v>20</v>
      </c>
    </row>
    <row r="15" spans="1:2">
      <c r="A15" s="3" t="s">
        <v>21</v>
      </c>
      <c r="B15" s="4" t="s">
        <v>16</v>
      </c>
    </row>
    <row r="16" spans="1:2">
      <c r="A16" s="3" t="s">
        <v>22</v>
      </c>
      <c r="B16" s="4" t="s">
        <v>23</v>
      </c>
    </row>
    <row r="17" spans="1:2">
      <c r="A17" s="3" t="s">
        <v>24</v>
      </c>
      <c r="B17" s="4" t="s">
        <v>25</v>
      </c>
    </row>
    <row r="18" spans="1:2">
      <c r="A18" s="3" t="s">
        <v>26</v>
      </c>
      <c r="B18" s="4" t="s">
        <v>27</v>
      </c>
    </row>
    <row r="19" spans="1:2">
      <c r="A19" s="3" t="s">
        <v>28</v>
      </c>
      <c r="B19" s="4" t="s">
        <v>29</v>
      </c>
    </row>
    <row r="20" spans="1:2">
      <c r="A20" s="3" t="s">
        <v>30</v>
      </c>
      <c r="B20" s="4" t="s">
        <v>31</v>
      </c>
    </row>
    <row r="21" spans="1:2">
      <c r="A21" s="3" t="s">
        <v>32</v>
      </c>
      <c r="B21" s="4" t="s">
        <v>33</v>
      </c>
    </row>
    <row r="22" spans="1:2">
      <c r="A22" s="3" t="s">
        <v>34</v>
      </c>
      <c r="B22" s="4" t="s">
        <v>35</v>
      </c>
    </row>
    <row r="23" spans="1:2">
      <c r="A23" s="3" t="s">
        <v>36</v>
      </c>
      <c r="B23" s="4" t="s">
        <v>37</v>
      </c>
    </row>
    <row r="24" spans="1:2">
      <c r="A24" s="3" t="s">
        <v>38</v>
      </c>
      <c r="B24" s="4" t="s">
        <v>39</v>
      </c>
    </row>
    <row r="25" spans="1:2">
      <c r="A25" s="3" t="s">
        <v>40</v>
      </c>
      <c r="B25" s="4" t="s">
        <v>41</v>
      </c>
    </row>
    <row r="26" spans="1:2">
      <c r="A26" s="3" t="s">
        <v>42</v>
      </c>
      <c r="B26" s="4" t="s">
        <v>43</v>
      </c>
    </row>
    <row r="27" spans="1:2">
      <c r="A27" s="3" t="s">
        <v>44</v>
      </c>
      <c r="B27" s="4" t="s">
        <v>45</v>
      </c>
    </row>
    <row r="28" spans="1:2">
      <c r="A28" s="3" t="s">
        <v>46</v>
      </c>
      <c r="B28" s="4" t="s">
        <v>47</v>
      </c>
    </row>
    <row r="29" spans="1:2">
      <c r="A29" s="3" t="s">
        <v>48</v>
      </c>
      <c r="B29" s="4" t="s">
        <v>49</v>
      </c>
    </row>
    <row r="30" spans="1:2">
      <c r="A30" s="3" t="s">
        <v>50</v>
      </c>
      <c r="B30" s="4" t="s">
        <v>51</v>
      </c>
    </row>
    <row r="31" spans="1:2">
      <c r="A31" s="3" t="s">
        <v>52</v>
      </c>
      <c r="B31" s="4" t="s">
        <v>53</v>
      </c>
    </row>
    <row r="32" spans="1:2">
      <c r="A32" s="3" t="s">
        <v>54</v>
      </c>
      <c r="B32" s="4" t="s">
        <v>55</v>
      </c>
    </row>
    <row r="33" spans="1:2">
      <c r="A33" s="3" t="s">
        <v>56</v>
      </c>
      <c r="B33" s="4" t="s">
        <v>57</v>
      </c>
    </row>
    <row r="34" spans="1:2">
      <c r="A34" s="3" t="s">
        <v>58</v>
      </c>
      <c r="B34" s="4" t="s">
        <v>59</v>
      </c>
    </row>
    <row r="35" spans="1:2">
      <c r="A35" s="3" t="s">
        <v>60</v>
      </c>
      <c r="B35" s="4" t="s">
        <v>61</v>
      </c>
    </row>
    <row r="36" spans="1:2">
      <c r="A36" s="3" t="s">
        <v>62</v>
      </c>
      <c r="B36" s="4" t="s">
        <v>63</v>
      </c>
    </row>
    <row r="37" spans="1:2">
      <c r="A37" s="3" t="s">
        <v>64</v>
      </c>
      <c r="B37" s="4" t="s">
        <v>65</v>
      </c>
    </row>
    <row r="38" spans="1:2">
      <c r="A38" s="3" t="s">
        <v>66</v>
      </c>
      <c r="B38" s="4" t="s">
        <v>67</v>
      </c>
    </row>
    <row r="39" spans="1:2">
      <c r="A39" s="3" t="s">
        <v>68</v>
      </c>
      <c r="B39" s="4" t="s">
        <v>69</v>
      </c>
    </row>
    <row r="40" spans="1:2">
      <c r="A40" s="3" t="s">
        <v>70</v>
      </c>
      <c r="B40" s="4" t="s">
        <v>71</v>
      </c>
    </row>
    <row r="41" spans="1:2">
      <c r="A41" s="3" t="s">
        <v>72</v>
      </c>
      <c r="B41" s="4" t="s">
        <v>73</v>
      </c>
    </row>
    <row r="42" spans="1:2">
      <c r="A42" s="3" t="s">
        <v>74</v>
      </c>
      <c r="B42" s="4" t="s">
        <v>75</v>
      </c>
    </row>
    <row r="43" spans="1:2">
      <c r="A43" s="3" t="s">
        <v>76</v>
      </c>
      <c r="B43" s="4" t="s">
        <v>77</v>
      </c>
    </row>
    <row r="44" spans="1:2">
      <c r="A44" s="3" t="s">
        <v>78</v>
      </c>
      <c r="B44" s="4" t="s">
        <v>79</v>
      </c>
    </row>
    <row r="45" spans="1:2">
      <c r="A45" s="3" t="s">
        <v>80</v>
      </c>
      <c r="B45" s="4" t="s">
        <v>81</v>
      </c>
    </row>
    <row r="46" spans="1:2">
      <c r="A46" s="3" t="s">
        <v>82</v>
      </c>
      <c r="B46" s="4" t="s">
        <v>83</v>
      </c>
    </row>
    <row r="47" spans="1:2">
      <c r="A47" s="3" t="s">
        <v>84</v>
      </c>
      <c r="B47" s="4" t="s">
        <v>85</v>
      </c>
    </row>
    <row r="48" spans="1:2">
      <c r="A48" s="3" t="s">
        <v>86</v>
      </c>
      <c r="B48" s="4" t="s">
        <v>87</v>
      </c>
    </row>
    <row r="49" spans="1:2">
      <c r="A49" s="3" t="s">
        <v>88</v>
      </c>
      <c r="B49" s="4" t="s">
        <v>89</v>
      </c>
    </row>
    <row r="50" spans="1:2">
      <c r="A50" s="3" t="s">
        <v>90</v>
      </c>
      <c r="B50" s="4" t="s">
        <v>91</v>
      </c>
    </row>
    <row r="51" spans="1:2">
      <c r="A51" s="3" t="s">
        <v>92</v>
      </c>
      <c r="B51" s="4" t="s">
        <v>93</v>
      </c>
    </row>
    <row r="52" spans="1:2">
      <c r="A52" s="3" t="s">
        <v>94</v>
      </c>
      <c r="B52" s="4" t="s">
        <v>95</v>
      </c>
    </row>
    <row r="53" spans="1:2">
      <c r="A53" s="3" t="s">
        <v>96</v>
      </c>
      <c r="B53" s="4" t="s">
        <v>97</v>
      </c>
    </row>
    <row r="54" spans="1:2">
      <c r="A54" s="3" t="s">
        <v>98</v>
      </c>
      <c r="B54" s="4" t="s">
        <v>99</v>
      </c>
    </row>
    <row r="55" spans="1:2">
      <c r="A55" s="3" t="s">
        <v>100</v>
      </c>
      <c r="B55" s="4" t="s">
        <v>101</v>
      </c>
    </row>
    <row r="56" spans="1:2">
      <c r="A56" s="3" t="s">
        <v>102</v>
      </c>
      <c r="B56" s="4" t="s">
        <v>103</v>
      </c>
    </row>
    <row r="57" spans="1:2">
      <c r="A57" s="3" t="s">
        <v>104</v>
      </c>
      <c r="B57" s="4" t="s">
        <v>105</v>
      </c>
    </row>
    <row r="58" spans="1:2">
      <c r="A58" s="3" t="s">
        <v>106</v>
      </c>
      <c r="B58" s="4" t="s">
        <v>107</v>
      </c>
    </row>
    <row r="59" spans="1:2">
      <c r="A59" s="3" t="s">
        <v>108</v>
      </c>
      <c r="B59" s="4" t="s">
        <v>109</v>
      </c>
    </row>
    <row r="60" spans="1:2">
      <c r="A60" s="3" t="s">
        <v>110</v>
      </c>
      <c r="B60" s="4" t="s">
        <v>111</v>
      </c>
    </row>
    <row r="61" spans="1:2">
      <c r="A61" s="3" t="s">
        <v>112</v>
      </c>
      <c r="B61" s="4" t="s">
        <v>113</v>
      </c>
    </row>
    <row r="62" spans="1:2">
      <c r="A62" s="3" t="s">
        <v>114</v>
      </c>
      <c r="B62" s="4" t="s">
        <v>115</v>
      </c>
    </row>
    <row r="63" spans="1:2">
      <c r="A63" s="3" t="s">
        <v>116</v>
      </c>
      <c r="B63" s="4" t="s">
        <v>117</v>
      </c>
    </row>
    <row r="64" spans="1:2">
      <c r="A64" s="3" t="s">
        <v>118</v>
      </c>
      <c r="B64" s="4" t="s">
        <v>119</v>
      </c>
    </row>
    <row r="65" spans="1:2">
      <c r="A65" s="3" t="s">
        <v>120</v>
      </c>
      <c r="B65" s="4" t="s">
        <v>3785</v>
      </c>
    </row>
    <row r="66" spans="1:2">
      <c r="A66" s="3" t="s">
        <v>121</v>
      </c>
      <c r="B66" s="4" t="s">
        <v>122</v>
      </c>
    </row>
    <row r="67" spans="1:2">
      <c r="A67" s="3" t="s">
        <v>123</v>
      </c>
      <c r="B67" s="4" t="s">
        <v>3786</v>
      </c>
    </row>
    <row r="68" spans="1:2">
      <c r="A68" s="3" t="s">
        <v>124</v>
      </c>
      <c r="B68" s="4" t="s">
        <v>125</v>
      </c>
    </row>
    <row r="69" spans="1:2">
      <c r="A69" s="3" t="s">
        <v>126</v>
      </c>
      <c r="B69" s="4" t="s">
        <v>127</v>
      </c>
    </row>
    <row r="70" spans="1:2">
      <c r="A70" s="3" t="s">
        <v>128</v>
      </c>
      <c r="B70" s="4" t="s">
        <v>129</v>
      </c>
    </row>
    <row r="71" spans="1:2">
      <c r="A71" s="3" t="s">
        <v>130</v>
      </c>
      <c r="B71" s="4" t="s">
        <v>131</v>
      </c>
    </row>
    <row r="72" spans="1:2">
      <c r="A72" s="3" t="s">
        <v>132</v>
      </c>
      <c r="B72" s="4" t="s">
        <v>133</v>
      </c>
    </row>
    <row r="73" spans="1:2">
      <c r="A73" s="3" t="s">
        <v>134</v>
      </c>
      <c r="B73" s="4" t="s">
        <v>135</v>
      </c>
    </row>
    <row r="74" spans="1:2">
      <c r="A74" s="3" t="s">
        <v>136</v>
      </c>
      <c r="B74" s="4" t="s">
        <v>137</v>
      </c>
    </row>
    <row r="75" spans="1:2">
      <c r="A75" s="3" t="s">
        <v>138</v>
      </c>
      <c r="B75" s="4" t="s">
        <v>139</v>
      </c>
    </row>
    <row r="76" spans="1:2">
      <c r="A76" s="3" t="s">
        <v>140</v>
      </c>
      <c r="B76" s="4" t="s">
        <v>141</v>
      </c>
    </row>
    <row r="77" spans="1:2">
      <c r="A77" s="3" t="s">
        <v>142</v>
      </c>
      <c r="B77" s="4" t="s">
        <v>143</v>
      </c>
    </row>
    <row r="78" spans="1:2">
      <c r="A78" s="3" t="s">
        <v>144</v>
      </c>
      <c r="B78" s="4" t="s">
        <v>145</v>
      </c>
    </row>
    <row r="79" spans="1:2">
      <c r="A79" s="3" t="s">
        <v>146</v>
      </c>
      <c r="B79" s="4" t="s">
        <v>147</v>
      </c>
    </row>
    <row r="80" spans="1:2">
      <c r="A80" s="3" t="s">
        <v>148</v>
      </c>
      <c r="B80" s="4" t="s">
        <v>149</v>
      </c>
    </row>
    <row r="81" spans="1:2">
      <c r="A81" s="3" t="s">
        <v>150</v>
      </c>
      <c r="B81" s="4" t="s">
        <v>151</v>
      </c>
    </row>
    <row r="82" spans="1:2">
      <c r="A82" s="3" t="s">
        <v>152</v>
      </c>
      <c r="B82" s="4" t="s">
        <v>153</v>
      </c>
    </row>
    <row r="83" spans="1:2">
      <c r="A83" s="3" t="s">
        <v>154</v>
      </c>
      <c r="B83" s="4" t="s">
        <v>155</v>
      </c>
    </row>
    <row r="84" spans="1:2">
      <c r="A84" s="3" t="s">
        <v>156</v>
      </c>
      <c r="B84" s="4" t="s">
        <v>157</v>
      </c>
    </row>
    <row r="85" spans="1:2">
      <c r="A85" s="3" t="s">
        <v>158</v>
      </c>
      <c r="B85" s="4" t="s">
        <v>159</v>
      </c>
    </row>
    <row r="86" spans="1:2">
      <c r="A86" s="3" t="s">
        <v>160</v>
      </c>
      <c r="B86" s="4" t="s">
        <v>161</v>
      </c>
    </row>
    <row r="87" spans="1:2">
      <c r="A87" s="3" t="s">
        <v>162</v>
      </c>
      <c r="B87" s="4" t="s">
        <v>163</v>
      </c>
    </row>
    <row r="88" spans="1:2">
      <c r="A88" s="3" t="s">
        <v>164</v>
      </c>
      <c r="B88" s="4" t="s">
        <v>165</v>
      </c>
    </row>
    <row r="89" spans="1:2">
      <c r="A89" s="3" t="s">
        <v>166</v>
      </c>
      <c r="B89" s="4" t="s">
        <v>167</v>
      </c>
    </row>
    <row r="90" spans="1:2">
      <c r="A90" s="3" t="s">
        <v>168</v>
      </c>
      <c r="B90" s="4" t="s">
        <v>169</v>
      </c>
    </row>
    <row r="91" spans="1:2">
      <c r="A91" s="3" t="s">
        <v>170</v>
      </c>
      <c r="B91" s="4" t="s">
        <v>171</v>
      </c>
    </row>
    <row r="92" spans="1:2">
      <c r="A92" s="7" t="s">
        <v>172</v>
      </c>
      <c r="B92" s="8" t="s">
        <v>173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topLeftCell="E1" workbookViewId="0">
      <pane ySplit="5" topLeftCell="A6" activePane="bottomLeft" state="frozen"/>
      <selection pane="bottomLeft" activeCell="P24" sqref="P24"/>
    </sheetView>
  </sheetViews>
  <sheetFormatPr defaultRowHeight="15"/>
  <cols>
    <col min="1" max="1" width="18.28515625" customWidth="1"/>
    <col min="3" max="3" width="38.140625" customWidth="1"/>
    <col min="4" max="4" width="14.7109375" style="37" customWidth="1"/>
    <col min="5" max="8" width="16.28515625" style="37" customWidth="1"/>
    <col min="10" max="10" width="12.140625" customWidth="1"/>
    <col min="11" max="11" width="12.5703125" customWidth="1"/>
    <col min="12" max="12" width="34.28515625" customWidth="1"/>
    <col min="13" max="14" width="18.5703125" style="102" customWidth="1"/>
    <col min="15" max="15" width="16.28515625" style="102" customWidth="1"/>
    <col min="16" max="16" width="13.5703125" customWidth="1"/>
    <col min="17" max="17" width="14.28515625" customWidth="1"/>
  </cols>
  <sheetData>
    <row r="1" spans="1:17" ht="23.25">
      <c r="A1" s="142" t="s">
        <v>174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7" ht="15.75" thickBot="1"/>
    <row r="3" spans="1:17" ht="42.75" customHeight="1" thickBot="1">
      <c r="A3" s="149" t="s">
        <v>181</v>
      </c>
      <c r="B3" s="150"/>
      <c r="C3" s="150"/>
      <c r="D3" s="150"/>
      <c r="E3" s="151"/>
      <c r="F3" s="99"/>
      <c r="G3" s="157" t="s">
        <v>4164</v>
      </c>
      <c r="H3" s="157"/>
      <c r="I3" s="9"/>
      <c r="J3" s="160" t="s">
        <v>180</v>
      </c>
      <c r="K3" s="161"/>
      <c r="L3" s="161"/>
      <c r="M3" s="161"/>
      <c r="N3" s="161"/>
      <c r="O3" s="105"/>
      <c r="P3" s="157" t="s">
        <v>4164</v>
      </c>
      <c r="Q3" s="157"/>
    </row>
    <row r="4" spans="1:17">
      <c r="A4" s="143" t="s">
        <v>175</v>
      </c>
      <c r="B4" s="145" t="s">
        <v>176</v>
      </c>
      <c r="C4" s="152" t="s">
        <v>2</v>
      </c>
      <c r="D4" s="154" t="s">
        <v>177</v>
      </c>
      <c r="E4" s="155"/>
      <c r="F4" s="100"/>
      <c r="G4" s="156" t="s">
        <v>4165</v>
      </c>
      <c r="H4" s="156" t="s">
        <v>4166</v>
      </c>
      <c r="I4" s="10"/>
      <c r="J4" s="143" t="s">
        <v>175</v>
      </c>
      <c r="K4" s="145" t="s">
        <v>176</v>
      </c>
      <c r="L4" s="147" t="s">
        <v>2</v>
      </c>
      <c r="M4" s="158" t="s">
        <v>4213</v>
      </c>
      <c r="N4" s="159"/>
      <c r="O4" s="106"/>
      <c r="P4" s="156" t="s">
        <v>4214</v>
      </c>
      <c r="Q4" s="156" t="s">
        <v>4215</v>
      </c>
    </row>
    <row r="5" spans="1:17">
      <c r="A5" s="144"/>
      <c r="B5" s="146"/>
      <c r="C5" s="153"/>
      <c r="D5" s="38" t="s">
        <v>4250</v>
      </c>
      <c r="E5" s="78" t="s">
        <v>4251</v>
      </c>
      <c r="F5" s="78"/>
      <c r="G5" s="156"/>
      <c r="H5" s="156"/>
      <c r="I5" s="10"/>
      <c r="J5" s="144"/>
      <c r="K5" s="146"/>
      <c r="L5" s="148"/>
      <c r="M5" s="103" t="s">
        <v>4250</v>
      </c>
      <c r="N5" s="104" t="s">
        <v>4251</v>
      </c>
      <c r="O5" s="104"/>
      <c r="P5" s="156"/>
      <c r="Q5" s="156"/>
    </row>
    <row r="6" spans="1:17">
      <c r="A6" s="21" t="s">
        <v>4167</v>
      </c>
      <c r="B6" s="15" t="s">
        <v>200</v>
      </c>
      <c r="C6" s="16" t="s">
        <v>201</v>
      </c>
      <c r="D6" s="39">
        <v>1317938274.9199996</v>
      </c>
      <c r="E6" s="39"/>
      <c r="F6" s="39">
        <f>D6</f>
        <v>1317938274.9199996</v>
      </c>
      <c r="G6" s="39" t="str">
        <f>IF(AND(LEFT(B6,3)="131",F6&lt;0),"300.310.313",IF(AND(OR(LEFT(B6,3)="138",LEFT(B6,3)="141"),F6&lt;0),"300.310.319",IF(AND(LEFT(B6,3)="331",F6&lt;0),"100.130.132",IF(AND(LEFT(B6,3)="333",F6&lt;0),"100.150.152",IF(AND(LEFT(B6,3)="337",F6&lt;0),"100.130.134",IF(AND(LEFT(B6,3)="338",F6&lt;0),"100.130.135",A6))))))</f>
        <v>100.110.111</v>
      </c>
      <c r="H6" s="39">
        <f>IF(OR(AND(LEFT(B6,3)="131",F6&lt;0),AND(OR(LEFT(B6,3)="138",LEFT(B6,3)="141"),F6&lt;0),AND(LEFT(B6,3)="331",F6&lt;0),AND(LEFT(B6,3)="333",F6&lt;0),AND(LEFT(B6,3)="337",F6&lt;0),AND(LEFT(B6,3)="338",F6&lt;0),LEFT(B6,3)="214",MID(B6,3,1)="9"),-1,1)*F6</f>
        <v>1317938274.9199996</v>
      </c>
      <c r="J6" s="21" t="s">
        <v>4167</v>
      </c>
      <c r="K6" s="15" t="s">
        <v>200</v>
      </c>
      <c r="L6" s="16" t="s">
        <v>201</v>
      </c>
      <c r="M6" s="102">
        <f t="shared" ref="M6:M37" si="0">VLOOKUP(K6,CDPS3,7,0)</f>
        <v>1356722850.9199996</v>
      </c>
      <c r="N6" s="102">
        <f t="shared" ref="N6:N37" si="1">VLOOKUP(K6,CDPS3,8,0)</f>
        <v>0</v>
      </c>
      <c r="O6" s="102">
        <f>M6</f>
        <v>1356722850.9199996</v>
      </c>
      <c r="P6" t="str">
        <f>IF(AND(LEFT(K6,3)="131",O6&lt;0),"300.310.313",IF(AND(OR(LEFT(K6,3)="138",LEFT(K6,3)="141"),O6&lt;0),"300.310.319",IF(AND(LEFT(K6,3)="331",O6&lt;0),"100.130.132",IF(AND(LEFT(K6,3)="333",O6&lt;0),"100.150.152",IF(AND(LEFT(K6,3)="337",O6&lt;0),"100.130.134",IF(AND(LEFT(K6,3)="338",O6&lt;0),"100.130.135",J6))))))</f>
        <v>100.110.111</v>
      </c>
      <c r="Q6">
        <f>IF(OR(AND(LEFT(K6,3)="131",O6&lt;0),AND(OR(LEFT(K6,3)="138",LEFT(K6,3)="141"),O6&lt;0),AND(LEFT(K6,3)="331",O6&lt;0),AND(LEFT(K6,3)="333",O6&lt;0),AND(LEFT(K6,3)="337",O6&lt;0),AND(LEFT(K6,3)="338",O6&lt;0),LEFT(K6,3)="214",MID(K6,3,1)="9"),-1,1)*O6</f>
        <v>1356722850.9199996</v>
      </c>
    </row>
    <row r="7" spans="1:17">
      <c r="A7" s="21" t="s">
        <v>4167</v>
      </c>
      <c r="B7" s="15" t="s">
        <v>202</v>
      </c>
      <c r="C7" s="16" t="s">
        <v>203</v>
      </c>
      <c r="D7" s="39">
        <v>0</v>
      </c>
      <c r="E7" s="39">
        <v>0</v>
      </c>
      <c r="F7" s="39">
        <f t="shared" ref="F7:F42" si="2">D7</f>
        <v>0</v>
      </c>
      <c r="G7" s="39" t="str">
        <f t="shared" ref="G7:G70" si="3">IF(AND(LEFT(B7,3)="131",F7&lt;0),"300.310.313",IF(AND(OR(LEFT(B7,3)="138",LEFT(B7,3)="141"),F7&lt;0),"300.310.319",IF(AND(LEFT(B7,3)="331",F7&lt;0),"100.130.132",IF(AND(LEFT(B7,3)="333",F7&lt;0),"100.150.152",IF(AND(LEFT(B7,3)="337",F7&lt;0),"100.130.134",IF(AND(LEFT(B7,3)="338",F7&lt;0),"100.130.135",A7))))))</f>
        <v>100.110.111</v>
      </c>
      <c r="H7" s="39">
        <f t="shared" ref="H7:H70" si="4">IF(OR(AND(LEFT(B7,3)="131",F7&lt;0),AND(OR(LEFT(B7,3)="138",LEFT(B7,3)="141"),F7&lt;0),AND(LEFT(B7,3)="331",F7&lt;0),AND(LEFT(B7,3)="333",F7&lt;0),AND(LEFT(B7,3)="337",F7&lt;0),AND(LEFT(B7,3)="338",F7&lt;0),LEFT(B7,3)="214",MID(B7,3,1)="9"),-1,1)*F7</f>
        <v>0</v>
      </c>
      <c r="J7" s="21" t="s">
        <v>4167</v>
      </c>
      <c r="K7" s="15" t="s">
        <v>202</v>
      </c>
      <c r="L7" s="16" t="s">
        <v>203</v>
      </c>
      <c r="M7" s="102">
        <f t="shared" si="0"/>
        <v>0</v>
      </c>
      <c r="N7" s="102">
        <f t="shared" si="1"/>
        <v>0</v>
      </c>
      <c r="P7" s="46" t="str">
        <f t="shared" ref="P7:P70" si="5">IF(AND(LEFT(K7,3)="131",O7&lt;0),"300.310.313",IF(AND(OR(LEFT(K7,3)="138",LEFT(K7,3)="141"),O7&lt;0),"300.310.319",IF(AND(LEFT(K7,3)="331",O7&lt;0),"100.130.132",IF(AND(LEFT(K7,3)="333",O7&lt;0),"100.150.152",IF(AND(LEFT(K7,3)="337",O7&lt;0),"100.130.134",IF(AND(LEFT(K7,3)="338",O7&lt;0),"100.130.135",J7))))))</f>
        <v>100.110.111</v>
      </c>
      <c r="Q7" s="46">
        <f t="shared" ref="Q7:Q70" si="6">IF(OR(AND(LEFT(K7,3)="131",O7&lt;0),AND(OR(LEFT(K7,3)="138",LEFT(K7,3)="141"),O7&lt;0),AND(LEFT(K7,3)="331",O7&lt;0),AND(LEFT(K7,3)="333",O7&lt;0),AND(LEFT(K7,3)="337",O7&lt;0),AND(LEFT(K7,3)="338",O7&lt;0),LEFT(K7,3)="214",MID(K7,3,1)="9"),-1,1)*O7</f>
        <v>0</v>
      </c>
    </row>
    <row r="8" spans="1:17">
      <c r="A8" s="21" t="s">
        <v>4167</v>
      </c>
      <c r="B8" s="15" t="s">
        <v>204</v>
      </c>
      <c r="C8" s="16" t="s">
        <v>205</v>
      </c>
      <c r="D8" s="40">
        <v>97442.39999961853</v>
      </c>
      <c r="E8" s="39">
        <v>0</v>
      </c>
      <c r="F8" s="39">
        <f t="shared" si="2"/>
        <v>97442.39999961853</v>
      </c>
      <c r="G8" s="39" t="str">
        <f t="shared" si="3"/>
        <v>100.110.111</v>
      </c>
      <c r="H8" s="39">
        <f t="shared" si="4"/>
        <v>97442.39999961853</v>
      </c>
      <c r="J8" s="21" t="s">
        <v>4167</v>
      </c>
      <c r="K8" s="15" t="s">
        <v>204</v>
      </c>
      <c r="L8" s="16" t="s">
        <v>205</v>
      </c>
      <c r="M8" s="102">
        <f t="shared" si="0"/>
        <v>663428536.5</v>
      </c>
      <c r="N8" s="102">
        <f t="shared" si="1"/>
        <v>0</v>
      </c>
      <c r="O8" s="102">
        <f>M8</f>
        <v>663428536.5</v>
      </c>
      <c r="P8" s="46" t="str">
        <f t="shared" si="5"/>
        <v>100.110.111</v>
      </c>
      <c r="Q8" s="46">
        <f t="shared" si="6"/>
        <v>663428536.5</v>
      </c>
    </row>
    <row r="9" spans="1:17">
      <c r="A9" s="21" t="s">
        <v>4167</v>
      </c>
      <c r="B9" s="15" t="s">
        <v>206</v>
      </c>
      <c r="C9" s="16" t="s">
        <v>207</v>
      </c>
      <c r="D9" s="39">
        <v>0</v>
      </c>
      <c r="E9" s="39">
        <v>0</v>
      </c>
      <c r="F9" s="39">
        <f t="shared" si="2"/>
        <v>0</v>
      </c>
      <c r="G9" s="39" t="str">
        <f t="shared" si="3"/>
        <v>100.110.111</v>
      </c>
      <c r="H9" s="39">
        <f t="shared" si="4"/>
        <v>0</v>
      </c>
      <c r="J9" s="21" t="s">
        <v>4167</v>
      </c>
      <c r="K9" s="15" t="s">
        <v>206</v>
      </c>
      <c r="L9" s="16" t="s">
        <v>207</v>
      </c>
      <c r="M9" s="102">
        <f t="shared" si="0"/>
        <v>0</v>
      </c>
      <c r="N9" s="102">
        <f t="shared" si="1"/>
        <v>0</v>
      </c>
      <c r="P9" s="46" t="str">
        <f t="shared" si="5"/>
        <v>100.110.111</v>
      </c>
      <c r="Q9" s="46">
        <f t="shared" si="6"/>
        <v>0</v>
      </c>
    </row>
    <row r="10" spans="1:17">
      <c r="A10" s="21" t="s">
        <v>4167</v>
      </c>
      <c r="B10" s="17" t="s">
        <v>208</v>
      </c>
      <c r="C10" s="18" t="s">
        <v>8</v>
      </c>
      <c r="D10" s="39">
        <v>0</v>
      </c>
      <c r="E10" s="39">
        <v>0</v>
      </c>
      <c r="F10" s="39">
        <f t="shared" si="2"/>
        <v>0</v>
      </c>
      <c r="G10" s="39" t="str">
        <f t="shared" si="3"/>
        <v>100.110.111</v>
      </c>
      <c r="H10" s="39">
        <f t="shared" si="4"/>
        <v>0</v>
      </c>
      <c r="J10" s="21" t="s">
        <v>4167</v>
      </c>
      <c r="K10" s="17" t="s">
        <v>208</v>
      </c>
      <c r="L10" s="18" t="s">
        <v>8</v>
      </c>
      <c r="M10" s="102">
        <f t="shared" si="0"/>
        <v>0</v>
      </c>
      <c r="N10" s="102">
        <f t="shared" si="1"/>
        <v>0</v>
      </c>
      <c r="P10" s="46" t="str">
        <f t="shared" si="5"/>
        <v>100.110.111</v>
      </c>
      <c r="Q10" s="46">
        <f t="shared" si="6"/>
        <v>0</v>
      </c>
    </row>
    <row r="11" spans="1:17">
      <c r="A11" s="21" t="s">
        <v>4168</v>
      </c>
      <c r="B11" s="15" t="s">
        <v>209</v>
      </c>
      <c r="C11" s="16" t="s">
        <v>210</v>
      </c>
      <c r="D11" s="39">
        <v>0</v>
      </c>
      <c r="E11" s="39">
        <v>0</v>
      </c>
      <c r="F11" s="39">
        <f t="shared" si="2"/>
        <v>0</v>
      </c>
      <c r="G11" s="39" t="str">
        <f t="shared" si="3"/>
        <v>100.110.112</v>
      </c>
      <c r="H11" s="39">
        <f t="shared" si="4"/>
        <v>0</v>
      </c>
      <c r="J11" s="21" t="s">
        <v>4168</v>
      </c>
      <c r="K11" s="15" t="s">
        <v>209</v>
      </c>
      <c r="L11" s="16" t="s">
        <v>210</v>
      </c>
      <c r="M11" s="102">
        <f t="shared" si="0"/>
        <v>0</v>
      </c>
      <c r="N11" s="102">
        <f t="shared" si="1"/>
        <v>0</v>
      </c>
      <c r="P11" s="46" t="str">
        <f t="shared" si="5"/>
        <v>100.110.112</v>
      </c>
      <c r="Q11" s="46">
        <f t="shared" si="6"/>
        <v>0</v>
      </c>
    </row>
    <row r="12" spans="1:17">
      <c r="A12" s="21" t="s">
        <v>4168</v>
      </c>
      <c r="B12" s="15" t="s">
        <v>211</v>
      </c>
      <c r="C12" s="16" t="s">
        <v>212</v>
      </c>
      <c r="D12" s="39">
        <v>0</v>
      </c>
      <c r="E12" s="39">
        <v>0</v>
      </c>
      <c r="F12" s="39">
        <f t="shared" si="2"/>
        <v>0</v>
      </c>
      <c r="G12" s="39" t="str">
        <f t="shared" si="3"/>
        <v>100.110.112</v>
      </c>
      <c r="H12" s="39">
        <f t="shared" si="4"/>
        <v>0</v>
      </c>
      <c r="J12" s="21" t="s">
        <v>4168</v>
      </c>
      <c r="K12" s="15" t="s">
        <v>211</v>
      </c>
      <c r="L12" s="16" t="s">
        <v>212</v>
      </c>
      <c r="M12" s="102">
        <f t="shared" si="0"/>
        <v>0</v>
      </c>
      <c r="N12" s="102">
        <f t="shared" si="1"/>
        <v>0</v>
      </c>
      <c r="P12" s="46" t="str">
        <f t="shared" si="5"/>
        <v>100.110.112</v>
      </c>
      <c r="Q12" s="46">
        <f t="shared" si="6"/>
        <v>0</v>
      </c>
    </row>
    <row r="13" spans="1:17">
      <c r="A13" s="21" t="s">
        <v>4169</v>
      </c>
      <c r="B13" s="15" t="s">
        <v>213</v>
      </c>
      <c r="C13" s="16" t="s">
        <v>63</v>
      </c>
      <c r="D13" s="39">
        <v>0</v>
      </c>
      <c r="E13" s="39">
        <v>0</v>
      </c>
      <c r="F13" s="39">
        <f t="shared" si="2"/>
        <v>0</v>
      </c>
      <c r="G13" s="39" t="str">
        <f t="shared" si="3"/>
        <v>100.120.121</v>
      </c>
      <c r="H13" s="39">
        <f t="shared" si="4"/>
        <v>0</v>
      </c>
      <c r="J13" s="21" t="s">
        <v>4169</v>
      </c>
      <c r="K13" s="15" t="s">
        <v>213</v>
      </c>
      <c r="L13" s="16" t="s">
        <v>63</v>
      </c>
      <c r="M13" s="102">
        <f t="shared" si="0"/>
        <v>0</v>
      </c>
      <c r="N13" s="102">
        <f t="shared" si="1"/>
        <v>0</v>
      </c>
      <c r="P13" s="46" t="str">
        <f t="shared" si="5"/>
        <v>100.120.121</v>
      </c>
      <c r="Q13" s="46">
        <f t="shared" si="6"/>
        <v>0</v>
      </c>
    </row>
    <row r="14" spans="1:17">
      <c r="A14" s="21" t="s">
        <v>4169</v>
      </c>
      <c r="B14" s="15" t="s">
        <v>214</v>
      </c>
      <c r="C14" s="16" t="s">
        <v>12</v>
      </c>
      <c r="D14" s="39">
        <v>0</v>
      </c>
      <c r="E14" s="39">
        <v>0</v>
      </c>
      <c r="F14" s="39">
        <f t="shared" si="2"/>
        <v>0</v>
      </c>
      <c r="G14" s="39" t="str">
        <f t="shared" si="3"/>
        <v>100.120.121</v>
      </c>
      <c r="H14" s="39">
        <f t="shared" si="4"/>
        <v>0</v>
      </c>
      <c r="J14" s="21" t="s">
        <v>4169</v>
      </c>
      <c r="K14" s="15" t="s">
        <v>214</v>
      </c>
      <c r="L14" s="16" t="s">
        <v>12</v>
      </c>
      <c r="M14" s="102">
        <f t="shared" si="0"/>
        <v>0</v>
      </c>
      <c r="N14" s="102">
        <f t="shared" si="1"/>
        <v>0</v>
      </c>
      <c r="P14" s="46" t="str">
        <f t="shared" si="5"/>
        <v>100.120.121</v>
      </c>
      <c r="Q14" s="46">
        <f t="shared" si="6"/>
        <v>0</v>
      </c>
    </row>
    <row r="15" spans="1:17">
      <c r="A15" s="21" t="s">
        <v>4170</v>
      </c>
      <c r="B15" s="17" t="s">
        <v>215</v>
      </c>
      <c r="C15" s="18" t="s">
        <v>69</v>
      </c>
      <c r="D15" s="39">
        <v>0</v>
      </c>
      <c r="E15" s="39">
        <v>0</v>
      </c>
      <c r="F15" s="39">
        <f t="shared" si="2"/>
        <v>0</v>
      </c>
      <c r="G15" s="39" t="str">
        <f t="shared" si="3"/>
        <v>100.120.129</v>
      </c>
      <c r="H15" s="39">
        <f t="shared" si="4"/>
        <v>0</v>
      </c>
      <c r="J15" s="21" t="s">
        <v>4170</v>
      </c>
      <c r="K15" s="17" t="s">
        <v>215</v>
      </c>
      <c r="L15" s="18" t="s">
        <v>69</v>
      </c>
      <c r="M15" s="102">
        <f t="shared" si="0"/>
        <v>0</v>
      </c>
      <c r="N15" s="102">
        <f t="shared" si="1"/>
        <v>0</v>
      </c>
      <c r="P15" s="46" t="str">
        <f t="shared" si="5"/>
        <v>100.120.129</v>
      </c>
      <c r="Q15" s="46">
        <f t="shared" si="6"/>
        <v>0</v>
      </c>
    </row>
    <row r="16" spans="1:17">
      <c r="A16" s="21" t="s">
        <v>4171</v>
      </c>
      <c r="B16" s="19" t="s">
        <v>216</v>
      </c>
      <c r="C16" s="18" t="s">
        <v>16</v>
      </c>
      <c r="D16" s="40">
        <v>359396080</v>
      </c>
      <c r="E16" s="39">
        <v>0</v>
      </c>
      <c r="F16" s="39">
        <f t="shared" si="2"/>
        <v>359396080</v>
      </c>
      <c r="G16" s="39" t="str">
        <f t="shared" si="3"/>
        <v>100.130.131</v>
      </c>
      <c r="H16" s="39">
        <f t="shared" si="4"/>
        <v>359396080</v>
      </c>
      <c r="J16" s="21" t="s">
        <v>4171</v>
      </c>
      <c r="K16" s="19" t="s">
        <v>216</v>
      </c>
      <c r="L16" s="18" t="s">
        <v>16</v>
      </c>
      <c r="M16" s="102">
        <f t="shared" si="0"/>
        <v>604432316.71999931</v>
      </c>
      <c r="N16" s="102">
        <f t="shared" si="1"/>
        <v>0</v>
      </c>
      <c r="O16" s="102">
        <f>M16</f>
        <v>604432316.71999931</v>
      </c>
      <c r="P16" s="46" t="str">
        <f t="shared" si="5"/>
        <v>100.130.131</v>
      </c>
      <c r="Q16" s="46">
        <f>IF(OR(AND(LEFT(K16,3)="131",O16&lt;0),AND(OR(LEFT(K16,3)="138",LEFT(K16,3)="141"),O16&lt;0),AND(LEFT(K16,3)="331",O16&lt;0),AND(LEFT(K16,3)="333",O16&lt;0),AND(LEFT(K16,3)="337",O16&lt;0),AND(LEFT(K16,3)="338",O16&lt;0),LEFT(K16,3)="214",MID(K16,3,1)="9"),-1,1)*O16</f>
        <v>604432316.71999931</v>
      </c>
    </row>
    <row r="17" spans="1:17">
      <c r="A17" s="21" t="s">
        <v>4172</v>
      </c>
      <c r="B17" s="15" t="s">
        <v>217</v>
      </c>
      <c r="C17" s="16" t="s">
        <v>218</v>
      </c>
      <c r="D17" s="40">
        <v>0</v>
      </c>
      <c r="E17" s="39">
        <v>0</v>
      </c>
      <c r="F17" s="39">
        <f t="shared" si="2"/>
        <v>0</v>
      </c>
      <c r="G17" s="39" t="str">
        <f t="shared" si="3"/>
        <v>100.150.152</v>
      </c>
      <c r="H17" s="39">
        <f t="shared" si="4"/>
        <v>0</v>
      </c>
      <c r="J17" s="21" t="s">
        <v>4172</v>
      </c>
      <c r="K17" s="15" t="s">
        <v>217</v>
      </c>
      <c r="L17" s="16" t="s">
        <v>218</v>
      </c>
      <c r="M17" s="102">
        <f t="shared" si="0"/>
        <v>0</v>
      </c>
      <c r="N17" s="102">
        <f t="shared" si="1"/>
        <v>0</v>
      </c>
      <c r="P17" s="46" t="str">
        <f t="shared" si="5"/>
        <v>100.150.152</v>
      </c>
      <c r="Q17" s="46">
        <f t="shared" si="6"/>
        <v>0</v>
      </c>
    </row>
    <row r="18" spans="1:17">
      <c r="A18" s="21" t="s">
        <v>4172</v>
      </c>
      <c r="B18" s="19" t="s">
        <v>219</v>
      </c>
      <c r="C18" s="16" t="s">
        <v>220</v>
      </c>
      <c r="D18" s="39">
        <v>0</v>
      </c>
      <c r="E18" s="39">
        <v>0</v>
      </c>
      <c r="F18" s="39">
        <f t="shared" si="2"/>
        <v>0</v>
      </c>
      <c r="G18" s="39" t="str">
        <f t="shared" si="3"/>
        <v>100.150.152</v>
      </c>
      <c r="H18" s="39">
        <f t="shared" si="4"/>
        <v>0</v>
      </c>
      <c r="J18" s="21" t="s">
        <v>4172</v>
      </c>
      <c r="K18" s="19" t="s">
        <v>219</v>
      </c>
      <c r="L18" s="16" t="s">
        <v>220</v>
      </c>
      <c r="M18" s="102">
        <f t="shared" si="0"/>
        <v>0</v>
      </c>
      <c r="N18" s="102">
        <f t="shared" si="1"/>
        <v>0</v>
      </c>
      <c r="P18" s="46" t="str">
        <f t="shared" si="5"/>
        <v>100.150.152</v>
      </c>
      <c r="Q18" s="46">
        <f t="shared" si="6"/>
        <v>0</v>
      </c>
    </row>
    <row r="19" spans="1:17">
      <c r="A19" s="21" t="s">
        <v>4173</v>
      </c>
      <c r="B19" s="17" t="s">
        <v>221</v>
      </c>
      <c r="C19" s="18" t="s">
        <v>20</v>
      </c>
      <c r="D19" s="39">
        <v>0</v>
      </c>
      <c r="E19" s="39">
        <v>0</v>
      </c>
      <c r="F19" s="39">
        <f t="shared" si="2"/>
        <v>0</v>
      </c>
      <c r="G19" s="39" t="str">
        <f t="shared" si="3"/>
        <v>100.130.133</v>
      </c>
      <c r="H19" s="39">
        <f t="shared" si="4"/>
        <v>0</v>
      </c>
      <c r="J19" s="21" t="s">
        <v>4173</v>
      </c>
      <c r="K19" s="17" t="s">
        <v>221</v>
      </c>
      <c r="L19" s="18" t="s">
        <v>20</v>
      </c>
      <c r="M19" s="102">
        <f t="shared" si="0"/>
        <v>0</v>
      </c>
      <c r="N19" s="102">
        <f t="shared" si="1"/>
        <v>0</v>
      </c>
      <c r="P19" s="46" t="str">
        <f t="shared" si="5"/>
        <v>100.130.133</v>
      </c>
      <c r="Q19" s="46">
        <f t="shared" si="6"/>
        <v>0</v>
      </c>
    </row>
    <row r="20" spans="1:17">
      <c r="A20" s="21" t="s">
        <v>4174</v>
      </c>
      <c r="B20" s="15" t="s">
        <v>222</v>
      </c>
      <c r="C20" s="16" t="s">
        <v>223</v>
      </c>
      <c r="D20" s="39">
        <v>0</v>
      </c>
      <c r="E20" s="39">
        <v>0</v>
      </c>
      <c r="F20" s="39">
        <f t="shared" si="2"/>
        <v>0</v>
      </c>
      <c r="G20" s="39" t="str">
        <f t="shared" si="3"/>
        <v>100.130.135</v>
      </c>
      <c r="H20" s="39">
        <f t="shared" si="4"/>
        <v>0</v>
      </c>
      <c r="J20" s="21" t="s">
        <v>4174</v>
      </c>
      <c r="K20" s="15" t="s">
        <v>222</v>
      </c>
      <c r="L20" s="16" t="s">
        <v>223</v>
      </c>
      <c r="M20" s="102">
        <f t="shared" si="0"/>
        <v>0</v>
      </c>
      <c r="N20" s="102">
        <f t="shared" si="1"/>
        <v>0</v>
      </c>
      <c r="P20" s="46" t="str">
        <f t="shared" si="5"/>
        <v>100.130.135</v>
      </c>
      <c r="Q20" s="46">
        <f t="shared" si="6"/>
        <v>0</v>
      </c>
    </row>
    <row r="21" spans="1:17">
      <c r="A21" s="21" t="s">
        <v>4174</v>
      </c>
      <c r="B21" s="15" t="s">
        <v>224</v>
      </c>
      <c r="C21" s="16" t="s">
        <v>225</v>
      </c>
      <c r="D21" s="40">
        <v>2000000</v>
      </c>
      <c r="E21" s="39">
        <v>0</v>
      </c>
      <c r="F21" s="39">
        <f t="shared" si="2"/>
        <v>2000000</v>
      </c>
      <c r="G21" s="39" t="str">
        <f t="shared" si="3"/>
        <v>100.130.135</v>
      </c>
      <c r="H21" s="39">
        <f t="shared" si="4"/>
        <v>2000000</v>
      </c>
      <c r="J21" s="21" t="s">
        <v>4174</v>
      </c>
      <c r="K21" s="15" t="s">
        <v>224</v>
      </c>
      <c r="L21" s="16" t="s">
        <v>225</v>
      </c>
      <c r="M21" s="102">
        <f t="shared" si="0"/>
        <v>2000000</v>
      </c>
      <c r="N21" s="102">
        <f t="shared" si="1"/>
        <v>0</v>
      </c>
      <c r="O21" s="102">
        <f>M21</f>
        <v>2000000</v>
      </c>
      <c r="P21" s="46" t="str">
        <f t="shared" si="5"/>
        <v>100.130.135</v>
      </c>
      <c r="Q21" s="46">
        <f t="shared" si="6"/>
        <v>2000000</v>
      </c>
    </row>
    <row r="22" spans="1:17">
      <c r="A22" s="21" t="s">
        <v>4175</v>
      </c>
      <c r="B22" s="17" t="s">
        <v>226</v>
      </c>
      <c r="C22" s="18" t="s">
        <v>227</v>
      </c>
      <c r="D22" s="39">
        <v>0</v>
      </c>
      <c r="E22" s="39">
        <v>0</v>
      </c>
      <c r="F22" s="39">
        <f t="shared" si="2"/>
        <v>0</v>
      </c>
      <c r="G22" s="39" t="str">
        <f t="shared" si="3"/>
        <v>100.130.139</v>
      </c>
      <c r="H22" s="39">
        <f t="shared" si="4"/>
        <v>0</v>
      </c>
      <c r="J22" s="21" t="s">
        <v>4175</v>
      </c>
      <c r="K22" s="17" t="s">
        <v>226</v>
      </c>
      <c r="L22" s="18" t="s">
        <v>227</v>
      </c>
      <c r="M22" s="102">
        <f t="shared" si="0"/>
        <v>0</v>
      </c>
      <c r="N22" s="102">
        <f t="shared" si="1"/>
        <v>0</v>
      </c>
      <c r="P22" s="46" t="str">
        <f t="shared" si="5"/>
        <v>100.130.139</v>
      </c>
      <c r="Q22" s="46">
        <f t="shared" si="6"/>
        <v>0</v>
      </c>
    </row>
    <row r="23" spans="1:17">
      <c r="A23" s="21" t="s">
        <v>4174</v>
      </c>
      <c r="B23" s="19" t="s">
        <v>228</v>
      </c>
      <c r="C23" s="18" t="s">
        <v>25</v>
      </c>
      <c r="D23" s="39">
        <v>0</v>
      </c>
      <c r="E23" s="39">
        <v>0</v>
      </c>
      <c r="F23" s="39">
        <f t="shared" si="2"/>
        <v>0</v>
      </c>
      <c r="G23" s="39" t="str">
        <f t="shared" si="3"/>
        <v>100.130.135</v>
      </c>
      <c r="H23" s="39">
        <f t="shared" si="4"/>
        <v>0</v>
      </c>
      <c r="J23" s="21" t="s">
        <v>4174</v>
      </c>
      <c r="K23" s="19" t="s">
        <v>228</v>
      </c>
      <c r="L23" s="18" t="s">
        <v>25</v>
      </c>
      <c r="M23" s="102">
        <f t="shared" si="0"/>
        <v>0</v>
      </c>
      <c r="N23" s="102">
        <f t="shared" si="1"/>
        <v>0</v>
      </c>
      <c r="P23" s="46" t="str">
        <f t="shared" si="5"/>
        <v>100.130.135</v>
      </c>
      <c r="Q23" s="46">
        <f t="shared" si="6"/>
        <v>0</v>
      </c>
    </row>
    <row r="24" spans="1:17">
      <c r="A24" s="21" t="s">
        <v>4176</v>
      </c>
      <c r="B24" s="15" t="s">
        <v>229</v>
      </c>
      <c r="C24" s="16" t="s">
        <v>27</v>
      </c>
      <c r="D24" s="40">
        <v>12134090.75</v>
      </c>
      <c r="E24" s="39">
        <v>0</v>
      </c>
      <c r="F24" s="39">
        <f t="shared" si="2"/>
        <v>12134090.75</v>
      </c>
      <c r="G24" s="39" t="str">
        <f t="shared" si="3"/>
        <v>100.150.151</v>
      </c>
      <c r="H24" s="39">
        <f t="shared" si="4"/>
        <v>12134090.75</v>
      </c>
      <c r="J24" s="21" t="s">
        <v>4176</v>
      </c>
      <c r="K24" s="15" t="s">
        <v>229</v>
      </c>
      <c r="L24" s="16" t="s">
        <v>27</v>
      </c>
      <c r="M24" s="102">
        <f t="shared" si="0"/>
        <v>23625437.250000015</v>
      </c>
      <c r="N24" s="102">
        <f t="shared" si="1"/>
        <v>0</v>
      </c>
      <c r="O24" s="102">
        <f>M24</f>
        <v>23625437.250000015</v>
      </c>
      <c r="P24" s="46" t="str">
        <f t="shared" si="5"/>
        <v>100.150.151</v>
      </c>
      <c r="Q24" s="46">
        <f t="shared" si="6"/>
        <v>23625437.250000015</v>
      </c>
    </row>
    <row r="25" spans="1:17">
      <c r="A25" s="21" t="s">
        <v>4176</v>
      </c>
      <c r="B25" s="20" t="s">
        <v>230</v>
      </c>
      <c r="C25" s="16" t="s">
        <v>231</v>
      </c>
      <c r="D25" s="39">
        <v>0</v>
      </c>
      <c r="E25" s="39">
        <v>0</v>
      </c>
      <c r="F25" s="39">
        <f t="shared" si="2"/>
        <v>0</v>
      </c>
      <c r="G25" s="39" t="str">
        <f t="shared" si="3"/>
        <v>100.150.151</v>
      </c>
      <c r="H25" s="39">
        <f t="shared" si="4"/>
        <v>0</v>
      </c>
      <c r="J25" s="21" t="s">
        <v>4176</v>
      </c>
      <c r="K25" s="20" t="s">
        <v>230</v>
      </c>
      <c r="L25" s="16" t="s">
        <v>231</v>
      </c>
      <c r="M25" s="102">
        <f t="shared" si="0"/>
        <v>0</v>
      </c>
      <c r="N25" s="102">
        <f t="shared" si="1"/>
        <v>0</v>
      </c>
      <c r="P25" s="46" t="str">
        <f t="shared" si="5"/>
        <v>100.150.151</v>
      </c>
      <c r="Q25" s="46">
        <f t="shared" si="6"/>
        <v>0</v>
      </c>
    </row>
    <row r="26" spans="1:17">
      <c r="A26" s="21" t="s">
        <v>4176</v>
      </c>
      <c r="B26" s="20" t="s">
        <v>232</v>
      </c>
      <c r="C26" s="16" t="s">
        <v>233</v>
      </c>
      <c r="D26" s="39">
        <v>0</v>
      </c>
      <c r="E26" s="39">
        <v>0</v>
      </c>
      <c r="F26" s="39">
        <f t="shared" si="2"/>
        <v>0</v>
      </c>
      <c r="G26" s="39" t="str">
        <f t="shared" si="3"/>
        <v>100.150.151</v>
      </c>
      <c r="H26" s="39">
        <f t="shared" si="4"/>
        <v>0</v>
      </c>
      <c r="J26" s="21" t="s">
        <v>4176</v>
      </c>
      <c r="K26" s="20" t="s">
        <v>232</v>
      </c>
      <c r="L26" s="16" t="s">
        <v>233</v>
      </c>
      <c r="M26" s="102">
        <f t="shared" si="0"/>
        <v>0</v>
      </c>
      <c r="N26" s="102">
        <f t="shared" si="1"/>
        <v>0</v>
      </c>
      <c r="P26" s="46" t="str">
        <f t="shared" si="5"/>
        <v>100.150.151</v>
      </c>
      <c r="Q26" s="46">
        <f t="shared" si="6"/>
        <v>0</v>
      </c>
    </row>
    <row r="27" spans="1:17">
      <c r="A27" s="21" t="s">
        <v>4177</v>
      </c>
      <c r="B27" s="17" t="s">
        <v>234</v>
      </c>
      <c r="C27" s="18" t="s">
        <v>235</v>
      </c>
      <c r="D27" s="39">
        <v>0</v>
      </c>
      <c r="E27" s="39">
        <v>0</v>
      </c>
      <c r="F27" s="39">
        <f t="shared" si="2"/>
        <v>0</v>
      </c>
      <c r="G27" s="39" t="str">
        <f t="shared" si="3"/>
        <v>100.150.158</v>
      </c>
      <c r="H27" s="39">
        <f t="shared" si="4"/>
        <v>0</v>
      </c>
      <c r="J27" s="21" t="s">
        <v>4177</v>
      </c>
      <c r="K27" s="17" t="s">
        <v>234</v>
      </c>
      <c r="L27" s="18" t="s">
        <v>235</v>
      </c>
      <c r="M27" s="102">
        <f t="shared" si="0"/>
        <v>0</v>
      </c>
      <c r="N27" s="102">
        <f t="shared" si="1"/>
        <v>0</v>
      </c>
      <c r="P27" s="46" t="str">
        <f t="shared" si="5"/>
        <v>100.150.158</v>
      </c>
      <c r="Q27" s="46">
        <f t="shared" si="6"/>
        <v>0</v>
      </c>
    </row>
    <row r="28" spans="1:17">
      <c r="A28" s="21" t="s">
        <v>4178</v>
      </c>
      <c r="B28" s="17" t="s">
        <v>236</v>
      </c>
      <c r="C28" s="18" t="s">
        <v>237</v>
      </c>
      <c r="D28" s="39">
        <v>0</v>
      </c>
      <c r="E28" s="39">
        <v>0</v>
      </c>
      <c r="F28" s="39">
        <f t="shared" si="2"/>
        <v>0</v>
      </c>
      <c r="G28" s="39" t="str">
        <f t="shared" si="3"/>
        <v>100.140.141</v>
      </c>
      <c r="H28" s="39">
        <f t="shared" si="4"/>
        <v>0</v>
      </c>
      <c r="J28" s="21" t="s">
        <v>4178</v>
      </c>
      <c r="K28" s="17" t="s">
        <v>236</v>
      </c>
      <c r="L28" s="18" t="s">
        <v>237</v>
      </c>
      <c r="M28" s="102">
        <f t="shared" si="0"/>
        <v>0</v>
      </c>
      <c r="N28" s="102">
        <f t="shared" si="1"/>
        <v>0</v>
      </c>
      <c r="P28" s="46" t="str">
        <f t="shared" si="5"/>
        <v>100.140.141</v>
      </c>
      <c r="Q28" s="46">
        <f t="shared" si="6"/>
        <v>0</v>
      </c>
    </row>
    <row r="29" spans="1:17">
      <c r="A29" s="21" t="s">
        <v>4178</v>
      </c>
      <c r="B29" s="19" t="s">
        <v>238</v>
      </c>
      <c r="C29" s="16" t="s">
        <v>33</v>
      </c>
      <c r="D29" s="39">
        <v>0</v>
      </c>
      <c r="E29" s="39">
        <v>0</v>
      </c>
      <c r="F29" s="39">
        <f t="shared" si="2"/>
        <v>0</v>
      </c>
      <c r="G29" s="39" t="str">
        <f t="shared" si="3"/>
        <v>100.140.141</v>
      </c>
      <c r="H29" s="39">
        <f t="shared" si="4"/>
        <v>0</v>
      </c>
      <c r="J29" s="21" t="s">
        <v>4178</v>
      </c>
      <c r="K29" s="19" t="s">
        <v>238</v>
      </c>
      <c r="L29" s="16" t="s">
        <v>33</v>
      </c>
      <c r="M29" s="102">
        <f t="shared" si="0"/>
        <v>0</v>
      </c>
      <c r="N29" s="102">
        <f t="shared" si="1"/>
        <v>0</v>
      </c>
      <c r="P29" s="46" t="str">
        <f t="shared" si="5"/>
        <v>100.140.141</v>
      </c>
      <c r="Q29" s="46">
        <f t="shared" si="6"/>
        <v>0</v>
      </c>
    </row>
    <row r="30" spans="1:17">
      <c r="A30" s="21" t="s">
        <v>4178</v>
      </c>
      <c r="B30" s="19" t="s">
        <v>239</v>
      </c>
      <c r="C30" s="16" t="s">
        <v>240</v>
      </c>
      <c r="D30" s="39">
        <v>0</v>
      </c>
      <c r="E30" s="39">
        <v>0</v>
      </c>
      <c r="F30" s="39">
        <f t="shared" si="2"/>
        <v>0</v>
      </c>
      <c r="G30" s="39" t="str">
        <f t="shared" si="3"/>
        <v>100.140.141</v>
      </c>
      <c r="H30" s="39">
        <f t="shared" si="4"/>
        <v>0</v>
      </c>
      <c r="J30" s="21" t="s">
        <v>4178</v>
      </c>
      <c r="K30" s="19" t="s">
        <v>239</v>
      </c>
      <c r="L30" s="16" t="s">
        <v>240</v>
      </c>
      <c r="M30" s="102">
        <f t="shared" si="0"/>
        <v>0</v>
      </c>
      <c r="N30" s="102">
        <f t="shared" si="1"/>
        <v>0</v>
      </c>
      <c r="P30" s="46" t="str">
        <f t="shared" si="5"/>
        <v>100.140.141</v>
      </c>
      <c r="Q30" s="46">
        <f t="shared" si="6"/>
        <v>0</v>
      </c>
    </row>
    <row r="31" spans="1:17">
      <c r="A31" s="21" t="s">
        <v>4178</v>
      </c>
      <c r="B31" s="19" t="s">
        <v>241</v>
      </c>
      <c r="C31" s="16" t="s">
        <v>242</v>
      </c>
      <c r="D31" s="39">
        <v>0</v>
      </c>
      <c r="E31" s="39">
        <v>0</v>
      </c>
      <c r="F31" s="39">
        <f t="shared" si="2"/>
        <v>0</v>
      </c>
      <c r="G31" s="39" t="str">
        <f t="shared" si="3"/>
        <v>100.140.141</v>
      </c>
      <c r="H31" s="39">
        <f t="shared" si="4"/>
        <v>0</v>
      </c>
      <c r="J31" s="21" t="s">
        <v>4178</v>
      </c>
      <c r="K31" s="19" t="s">
        <v>241</v>
      </c>
      <c r="L31" s="16" t="s">
        <v>242</v>
      </c>
      <c r="M31" s="102">
        <f t="shared" si="0"/>
        <v>0</v>
      </c>
      <c r="N31" s="102">
        <f t="shared" si="1"/>
        <v>0</v>
      </c>
      <c r="P31" s="46" t="str">
        <f t="shared" si="5"/>
        <v>100.140.141</v>
      </c>
      <c r="Q31" s="46">
        <f t="shared" si="6"/>
        <v>0</v>
      </c>
    </row>
    <row r="32" spans="1:17">
      <c r="A32" s="21" t="s">
        <v>4178</v>
      </c>
      <c r="B32" s="19" t="s">
        <v>243</v>
      </c>
      <c r="C32" s="18" t="s">
        <v>35</v>
      </c>
      <c r="D32" s="39">
        <v>0</v>
      </c>
      <c r="E32" s="39">
        <v>8.3333333022892475E-2</v>
      </c>
      <c r="F32" s="39">
        <f t="shared" si="2"/>
        <v>0</v>
      </c>
      <c r="G32" s="39" t="str">
        <f t="shared" si="3"/>
        <v>100.140.141</v>
      </c>
      <c r="H32" s="39">
        <f t="shared" si="4"/>
        <v>0</v>
      </c>
      <c r="J32" s="21" t="s">
        <v>4178</v>
      </c>
      <c r="K32" s="19" t="s">
        <v>243</v>
      </c>
      <c r="L32" s="18" t="s">
        <v>35</v>
      </c>
      <c r="M32" s="102">
        <f t="shared" si="0"/>
        <v>0</v>
      </c>
      <c r="N32" s="102">
        <f t="shared" si="1"/>
        <v>8.3333332091569901E-2</v>
      </c>
      <c r="O32" s="102">
        <f>M32</f>
        <v>0</v>
      </c>
      <c r="P32" s="46" t="str">
        <f t="shared" si="5"/>
        <v>100.140.141</v>
      </c>
      <c r="Q32" s="46">
        <f t="shared" si="6"/>
        <v>0</v>
      </c>
    </row>
    <row r="33" spans="1:17">
      <c r="A33" s="21" t="s">
        <v>4178</v>
      </c>
      <c r="B33" s="19" t="s">
        <v>244</v>
      </c>
      <c r="C33" s="16" t="s">
        <v>41</v>
      </c>
      <c r="D33" s="40">
        <v>342533565.32127428</v>
      </c>
      <c r="E33" s="39">
        <v>0</v>
      </c>
      <c r="F33" s="39">
        <f t="shared" si="2"/>
        <v>342533565.32127428</v>
      </c>
      <c r="G33" s="39" t="str">
        <f t="shared" si="3"/>
        <v>100.140.141</v>
      </c>
      <c r="H33" s="39">
        <f t="shared" si="4"/>
        <v>342533565.32127428</v>
      </c>
      <c r="J33" s="21" t="s">
        <v>4178</v>
      </c>
      <c r="K33" s="19" t="s">
        <v>244</v>
      </c>
      <c r="L33" s="16" t="s">
        <v>41</v>
      </c>
      <c r="M33" s="102">
        <f t="shared" si="0"/>
        <v>463432731.39581442</v>
      </c>
      <c r="N33" s="102">
        <f t="shared" si="1"/>
        <v>0</v>
      </c>
      <c r="O33" s="102">
        <f>M33</f>
        <v>463432731.39581442</v>
      </c>
      <c r="P33" s="46" t="str">
        <f t="shared" si="5"/>
        <v>100.140.141</v>
      </c>
      <c r="Q33" s="46">
        <f t="shared" si="6"/>
        <v>463432731.39581442</v>
      </c>
    </row>
    <row r="34" spans="1:17">
      <c r="A34" s="21" t="s">
        <v>4178</v>
      </c>
      <c r="B34" s="15" t="s">
        <v>245</v>
      </c>
      <c r="C34" s="16" t="s">
        <v>246</v>
      </c>
      <c r="D34" s="39">
        <v>0</v>
      </c>
      <c r="E34" s="39">
        <v>0</v>
      </c>
      <c r="F34" s="39">
        <f t="shared" si="2"/>
        <v>0</v>
      </c>
      <c r="G34" s="39" t="str">
        <f t="shared" si="3"/>
        <v>100.140.141</v>
      </c>
      <c r="H34" s="39">
        <f t="shared" si="4"/>
        <v>0</v>
      </c>
      <c r="J34" s="21" t="s">
        <v>4178</v>
      </c>
      <c r="K34" s="15" t="s">
        <v>245</v>
      </c>
      <c r="L34" s="16" t="s">
        <v>246</v>
      </c>
      <c r="M34" s="102">
        <f t="shared" si="0"/>
        <v>0</v>
      </c>
      <c r="N34" s="102">
        <f t="shared" si="1"/>
        <v>0</v>
      </c>
      <c r="P34" s="46" t="str">
        <f t="shared" si="5"/>
        <v>100.140.141</v>
      </c>
      <c r="Q34" s="46">
        <f t="shared" si="6"/>
        <v>0</v>
      </c>
    </row>
    <row r="35" spans="1:17" ht="15.75" customHeight="1">
      <c r="A35" s="21" t="s">
        <v>4179</v>
      </c>
      <c r="B35" s="17" t="s">
        <v>247</v>
      </c>
      <c r="C35" s="18" t="s">
        <v>47</v>
      </c>
      <c r="D35" s="39">
        <v>0</v>
      </c>
      <c r="E35" s="39"/>
      <c r="F35" s="39"/>
      <c r="G35" s="39" t="str">
        <f t="shared" si="3"/>
        <v>100.140.149</v>
      </c>
      <c r="H35" s="39">
        <f t="shared" si="4"/>
        <v>0</v>
      </c>
      <c r="J35" s="21" t="s">
        <v>4179</v>
      </c>
      <c r="K35" s="17" t="s">
        <v>247</v>
      </c>
      <c r="L35" s="18" t="s">
        <v>47</v>
      </c>
      <c r="M35" s="102">
        <f t="shared" si="0"/>
        <v>0</v>
      </c>
      <c r="N35" s="102">
        <f t="shared" si="1"/>
        <v>36566319</v>
      </c>
      <c r="O35" s="102">
        <f>N35</f>
        <v>36566319</v>
      </c>
      <c r="P35" s="46" t="str">
        <f t="shared" si="5"/>
        <v>100.140.149</v>
      </c>
      <c r="Q35" s="46">
        <f t="shared" si="6"/>
        <v>-36566319</v>
      </c>
    </row>
    <row r="36" spans="1:17">
      <c r="A36" s="21" t="s">
        <v>4177</v>
      </c>
      <c r="B36" s="17" t="s">
        <v>248</v>
      </c>
      <c r="C36" s="18" t="s">
        <v>49</v>
      </c>
      <c r="D36" s="39">
        <v>0</v>
      </c>
      <c r="E36" s="39">
        <v>0</v>
      </c>
      <c r="F36" s="39">
        <f t="shared" si="2"/>
        <v>0</v>
      </c>
      <c r="G36" s="39" t="str">
        <f t="shared" si="3"/>
        <v>100.150.158</v>
      </c>
      <c r="H36" s="39">
        <f t="shared" si="4"/>
        <v>0</v>
      </c>
      <c r="J36" s="21" t="s">
        <v>4177</v>
      </c>
      <c r="K36" s="17" t="s">
        <v>248</v>
      </c>
      <c r="L36" s="18" t="s">
        <v>49</v>
      </c>
      <c r="M36" s="102">
        <f t="shared" si="0"/>
        <v>0</v>
      </c>
      <c r="N36" s="102">
        <f t="shared" si="1"/>
        <v>0</v>
      </c>
      <c r="P36" s="46" t="str">
        <f t="shared" si="5"/>
        <v>100.150.158</v>
      </c>
      <c r="Q36" s="46">
        <f t="shared" si="6"/>
        <v>0</v>
      </c>
    </row>
    <row r="37" spans="1:17">
      <c r="A37" s="21" t="s">
        <v>4180</v>
      </c>
      <c r="B37" s="15" t="s">
        <v>249</v>
      </c>
      <c r="C37" s="16" t="s">
        <v>250</v>
      </c>
      <c r="D37" s="40">
        <v>38330000</v>
      </c>
      <c r="E37" s="39">
        <v>0</v>
      </c>
      <c r="F37" s="39">
        <f t="shared" si="2"/>
        <v>38330000</v>
      </c>
      <c r="G37" s="39" t="str">
        <f t="shared" si="3"/>
        <v>200.220.221.222</v>
      </c>
      <c r="H37" s="39">
        <f t="shared" si="4"/>
        <v>38330000</v>
      </c>
      <c r="J37" s="21" t="s">
        <v>4180</v>
      </c>
      <c r="K37" s="15" t="s">
        <v>249</v>
      </c>
      <c r="L37" s="16" t="s">
        <v>250</v>
      </c>
      <c r="M37" s="102">
        <f t="shared" si="0"/>
        <v>188290000</v>
      </c>
      <c r="N37" s="102">
        <f t="shared" si="1"/>
        <v>0</v>
      </c>
      <c r="O37" s="102">
        <f>M37</f>
        <v>188290000</v>
      </c>
      <c r="P37" s="46" t="str">
        <f t="shared" si="5"/>
        <v>200.220.221.222</v>
      </c>
      <c r="Q37" s="46">
        <f t="shared" si="6"/>
        <v>188290000</v>
      </c>
    </row>
    <row r="38" spans="1:17">
      <c r="A38" s="21" t="s">
        <v>4180</v>
      </c>
      <c r="B38" s="19" t="s">
        <v>251</v>
      </c>
      <c r="C38" s="16" t="s">
        <v>252</v>
      </c>
      <c r="D38" s="39">
        <v>0</v>
      </c>
      <c r="E38" s="39">
        <v>0</v>
      </c>
      <c r="F38" s="39">
        <f t="shared" si="2"/>
        <v>0</v>
      </c>
      <c r="G38" s="39" t="str">
        <f t="shared" si="3"/>
        <v>200.220.221.222</v>
      </c>
      <c r="H38" s="39">
        <f t="shared" si="4"/>
        <v>0</v>
      </c>
      <c r="J38" s="21" t="s">
        <v>4180</v>
      </c>
      <c r="K38" s="19" t="s">
        <v>251</v>
      </c>
      <c r="L38" s="16" t="s">
        <v>252</v>
      </c>
      <c r="M38" s="102">
        <f t="shared" ref="M38:M69" si="7">VLOOKUP(K38,CDPS3,7,0)</f>
        <v>0</v>
      </c>
      <c r="N38" s="102">
        <f t="shared" ref="N38:N69" si="8">VLOOKUP(K38,CDPS3,8,0)</f>
        <v>0</v>
      </c>
      <c r="P38" s="46" t="str">
        <f t="shared" si="5"/>
        <v>200.220.221.222</v>
      </c>
      <c r="Q38" s="46">
        <f t="shared" si="6"/>
        <v>0</v>
      </c>
    </row>
    <row r="39" spans="1:17">
      <c r="A39" s="21" t="s">
        <v>4180</v>
      </c>
      <c r="B39" s="15" t="s">
        <v>253</v>
      </c>
      <c r="C39" s="16" t="s">
        <v>254</v>
      </c>
      <c r="D39" s="39">
        <v>0</v>
      </c>
      <c r="E39" s="39">
        <v>0</v>
      </c>
      <c r="F39" s="39">
        <f t="shared" si="2"/>
        <v>0</v>
      </c>
      <c r="G39" s="39" t="str">
        <f t="shared" si="3"/>
        <v>200.220.221.222</v>
      </c>
      <c r="H39" s="39">
        <f t="shared" si="4"/>
        <v>0</v>
      </c>
      <c r="J39" s="21" t="s">
        <v>4180</v>
      </c>
      <c r="K39" s="15" t="s">
        <v>253</v>
      </c>
      <c r="L39" s="16" t="s">
        <v>254</v>
      </c>
      <c r="M39" s="102">
        <f t="shared" si="7"/>
        <v>0</v>
      </c>
      <c r="N39" s="102">
        <f t="shared" si="8"/>
        <v>0</v>
      </c>
      <c r="P39" s="46" t="str">
        <f t="shared" si="5"/>
        <v>200.220.221.222</v>
      </c>
      <c r="Q39" s="46">
        <f t="shared" si="6"/>
        <v>0</v>
      </c>
    </row>
    <row r="40" spans="1:17">
      <c r="A40" s="21" t="s">
        <v>4180</v>
      </c>
      <c r="B40" s="15" t="s">
        <v>255</v>
      </c>
      <c r="C40" s="16" t="s">
        <v>256</v>
      </c>
      <c r="D40" s="39">
        <v>0</v>
      </c>
      <c r="E40" s="39">
        <v>0</v>
      </c>
      <c r="F40" s="39">
        <f t="shared" si="2"/>
        <v>0</v>
      </c>
      <c r="G40" s="39" t="str">
        <f t="shared" si="3"/>
        <v>200.220.221.222</v>
      </c>
      <c r="H40" s="39">
        <f t="shared" si="4"/>
        <v>0</v>
      </c>
      <c r="J40" s="21" t="s">
        <v>4180</v>
      </c>
      <c r="K40" s="15" t="s">
        <v>255</v>
      </c>
      <c r="L40" s="16" t="s">
        <v>256</v>
      </c>
      <c r="M40" s="102">
        <f t="shared" si="7"/>
        <v>0</v>
      </c>
      <c r="N40" s="102">
        <f t="shared" si="8"/>
        <v>0</v>
      </c>
      <c r="P40" s="46" t="str">
        <f t="shared" si="5"/>
        <v>200.220.221.222</v>
      </c>
      <c r="Q40" s="46">
        <f t="shared" si="6"/>
        <v>0</v>
      </c>
    </row>
    <row r="41" spans="1:17">
      <c r="A41" s="21" t="s">
        <v>4181</v>
      </c>
      <c r="B41" s="17" t="s">
        <v>257</v>
      </c>
      <c r="C41" s="18" t="s">
        <v>258</v>
      </c>
      <c r="D41" s="39">
        <v>0</v>
      </c>
      <c r="E41" s="39">
        <v>0</v>
      </c>
      <c r="F41" s="39">
        <f t="shared" si="2"/>
        <v>0</v>
      </c>
      <c r="G41" s="39" t="str">
        <f t="shared" si="3"/>
        <v>200.220..224.225</v>
      </c>
      <c r="H41" s="39">
        <f t="shared" si="4"/>
        <v>0</v>
      </c>
      <c r="J41" s="21" t="s">
        <v>4181</v>
      </c>
      <c r="K41" s="17" t="s">
        <v>257</v>
      </c>
      <c r="L41" s="18" t="s">
        <v>258</v>
      </c>
      <c r="M41" s="102">
        <f t="shared" si="7"/>
        <v>0</v>
      </c>
      <c r="N41" s="102">
        <f t="shared" si="8"/>
        <v>0</v>
      </c>
      <c r="P41" s="46" t="str">
        <f t="shared" si="5"/>
        <v>200.220..224.225</v>
      </c>
      <c r="Q41" s="46">
        <f t="shared" si="6"/>
        <v>0</v>
      </c>
    </row>
    <row r="42" spans="1:17">
      <c r="A42" s="21" t="s">
        <v>4182</v>
      </c>
      <c r="B42" s="17" t="s">
        <v>259</v>
      </c>
      <c r="C42" s="18" t="s">
        <v>260</v>
      </c>
      <c r="D42" s="39">
        <v>0</v>
      </c>
      <c r="E42" s="39">
        <v>0</v>
      </c>
      <c r="F42" s="39">
        <f t="shared" si="2"/>
        <v>0</v>
      </c>
      <c r="G42" s="39" t="str">
        <f t="shared" si="3"/>
        <v>200.220.227.228</v>
      </c>
      <c r="H42" s="39">
        <f t="shared" si="4"/>
        <v>0</v>
      </c>
      <c r="J42" s="21" t="s">
        <v>4182</v>
      </c>
      <c r="K42" s="17" t="s">
        <v>259</v>
      </c>
      <c r="L42" s="18" t="s">
        <v>260</v>
      </c>
      <c r="M42" s="102">
        <f t="shared" si="7"/>
        <v>0</v>
      </c>
      <c r="N42" s="102">
        <f t="shared" si="8"/>
        <v>0</v>
      </c>
      <c r="P42" s="46" t="str">
        <f t="shared" si="5"/>
        <v>200.220.227.228</v>
      </c>
      <c r="Q42" s="46">
        <f t="shared" si="6"/>
        <v>0</v>
      </c>
    </row>
    <row r="43" spans="1:17">
      <c r="A43" s="21" t="s">
        <v>4183</v>
      </c>
      <c r="B43" s="15" t="s">
        <v>261</v>
      </c>
      <c r="C43" s="16" t="s">
        <v>262</v>
      </c>
      <c r="D43" s="39">
        <v>0</v>
      </c>
      <c r="E43" s="40">
        <v>35197915.805555552</v>
      </c>
      <c r="F43" s="39">
        <f>E43</f>
        <v>35197915.805555552</v>
      </c>
      <c r="G43" s="39" t="str">
        <f t="shared" si="3"/>
        <v>200.220.221.223</v>
      </c>
      <c r="H43" s="39">
        <f t="shared" si="4"/>
        <v>-35197915.805555552</v>
      </c>
      <c r="J43" s="21" t="s">
        <v>4183</v>
      </c>
      <c r="K43" s="15" t="s">
        <v>261</v>
      </c>
      <c r="L43" s="16" t="s">
        <v>262</v>
      </c>
      <c r="M43" s="102">
        <f t="shared" si="7"/>
        <v>0</v>
      </c>
      <c r="N43" s="102">
        <f t="shared" si="8"/>
        <v>49984040.905555554</v>
      </c>
      <c r="O43" s="102">
        <f>N43</f>
        <v>49984040.905555554</v>
      </c>
      <c r="P43" s="46" t="str">
        <f t="shared" si="5"/>
        <v>200.220.221.223</v>
      </c>
      <c r="Q43" s="46">
        <f t="shared" si="6"/>
        <v>-49984040.905555554</v>
      </c>
    </row>
    <row r="44" spans="1:17">
      <c r="A44" s="21" t="s">
        <v>4184</v>
      </c>
      <c r="B44" s="15" t="s">
        <v>263</v>
      </c>
      <c r="C44" s="16" t="s">
        <v>264</v>
      </c>
      <c r="D44" s="39">
        <v>0</v>
      </c>
      <c r="E44" s="39">
        <v>0</v>
      </c>
      <c r="F44" s="39"/>
      <c r="G44" s="39" t="str">
        <f t="shared" si="3"/>
        <v>200.220.224.226</v>
      </c>
      <c r="H44" s="39">
        <f t="shared" si="4"/>
        <v>0</v>
      </c>
      <c r="J44" s="21" t="s">
        <v>4184</v>
      </c>
      <c r="K44" s="15" t="s">
        <v>263</v>
      </c>
      <c r="L44" s="16" t="s">
        <v>264</v>
      </c>
      <c r="M44" s="102">
        <f t="shared" si="7"/>
        <v>0</v>
      </c>
      <c r="N44" s="102">
        <f t="shared" si="8"/>
        <v>0</v>
      </c>
      <c r="P44" s="46" t="str">
        <f t="shared" si="5"/>
        <v>200.220.224.226</v>
      </c>
      <c r="Q44" s="46">
        <f t="shared" si="6"/>
        <v>0</v>
      </c>
    </row>
    <row r="45" spans="1:17">
      <c r="A45" s="21" t="s">
        <v>4185</v>
      </c>
      <c r="B45" s="15" t="s">
        <v>265</v>
      </c>
      <c r="C45" s="16" t="s">
        <v>266</v>
      </c>
      <c r="D45" s="39">
        <v>0</v>
      </c>
      <c r="E45" s="39">
        <v>0</v>
      </c>
      <c r="F45" s="39"/>
      <c r="G45" s="39" t="str">
        <f t="shared" si="3"/>
        <v>200.220.227.229</v>
      </c>
      <c r="H45" s="39">
        <f t="shared" si="4"/>
        <v>0</v>
      </c>
      <c r="J45" s="21" t="s">
        <v>4185</v>
      </c>
      <c r="K45" s="15" t="s">
        <v>265</v>
      </c>
      <c r="L45" s="16" t="s">
        <v>266</v>
      </c>
      <c r="M45" s="102">
        <f t="shared" si="7"/>
        <v>0</v>
      </c>
      <c r="N45" s="102">
        <f t="shared" si="8"/>
        <v>0</v>
      </c>
      <c r="P45" s="46" t="str">
        <f t="shared" si="5"/>
        <v>200.220.227.229</v>
      </c>
      <c r="Q45" s="46">
        <f t="shared" si="6"/>
        <v>0</v>
      </c>
    </row>
    <row r="46" spans="1:17">
      <c r="A46" s="21" t="s">
        <v>4186</v>
      </c>
      <c r="B46" s="17" t="s">
        <v>267</v>
      </c>
      <c r="C46" s="18" t="s">
        <v>268</v>
      </c>
      <c r="D46" s="39">
        <v>0</v>
      </c>
      <c r="E46" s="39">
        <v>0</v>
      </c>
      <c r="F46" s="39"/>
      <c r="G46" s="39" t="str">
        <f t="shared" si="3"/>
        <v>200.250.251</v>
      </c>
      <c r="H46" s="39">
        <f t="shared" si="4"/>
        <v>0</v>
      </c>
      <c r="J46" s="21" t="s">
        <v>4186</v>
      </c>
      <c r="K46" s="17" t="s">
        <v>267</v>
      </c>
      <c r="L46" s="18" t="s">
        <v>268</v>
      </c>
      <c r="M46" s="102">
        <f t="shared" si="7"/>
        <v>0</v>
      </c>
      <c r="N46" s="102">
        <f t="shared" si="8"/>
        <v>0</v>
      </c>
      <c r="P46" s="46" t="str">
        <f t="shared" si="5"/>
        <v>200.250.251</v>
      </c>
      <c r="Q46" s="46">
        <f t="shared" si="6"/>
        <v>0</v>
      </c>
    </row>
    <row r="47" spans="1:17">
      <c r="A47" s="21" t="s">
        <v>4187</v>
      </c>
      <c r="B47" s="17" t="s">
        <v>269</v>
      </c>
      <c r="C47" s="18" t="s">
        <v>63</v>
      </c>
      <c r="D47" s="39">
        <v>0</v>
      </c>
      <c r="E47" s="39">
        <v>0</v>
      </c>
      <c r="F47" s="39"/>
      <c r="G47" s="39" t="str">
        <f t="shared" si="3"/>
        <v>200.250.252</v>
      </c>
      <c r="H47" s="39">
        <f t="shared" si="4"/>
        <v>0</v>
      </c>
      <c r="J47" s="21" t="s">
        <v>4187</v>
      </c>
      <c r="K47" s="17" t="s">
        <v>269</v>
      </c>
      <c r="L47" s="18" t="s">
        <v>63</v>
      </c>
      <c r="M47" s="102">
        <f t="shared" si="7"/>
        <v>0</v>
      </c>
      <c r="N47" s="102">
        <f t="shared" si="8"/>
        <v>0</v>
      </c>
      <c r="P47" s="46" t="str">
        <f t="shared" si="5"/>
        <v>200.250.252</v>
      </c>
      <c r="Q47" s="46">
        <f t="shared" si="6"/>
        <v>0</v>
      </c>
    </row>
    <row r="48" spans="1:17">
      <c r="A48" s="21" t="s">
        <v>4188</v>
      </c>
      <c r="B48" s="17" t="s">
        <v>270</v>
      </c>
      <c r="C48" s="18" t="s">
        <v>67</v>
      </c>
      <c r="D48" s="39">
        <v>0</v>
      </c>
      <c r="E48" s="39">
        <v>0</v>
      </c>
      <c r="F48" s="39"/>
      <c r="G48" s="39" t="str">
        <f t="shared" si="3"/>
        <v>200.250.258</v>
      </c>
      <c r="H48" s="39">
        <f t="shared" si="4"/>
        <v>0</v>
      </c>
      <c r="J48" s="21" t="s">
        <v>4188</v>
      </c>
      <c r="K48" s="17" t="s">
        <v>270</v>
      </c>
      <c r="L48" s="18" t="s">
        <v>67</v>
      </c>
      <c r="M48" s="102">
        <f t="shared" si="7"/>
        <v>0</v>
      </c>
      <c r="N48" s="102">
        <f t="shared" si="8"/>
        <v>0</v>
      </c>
      <c r="P48" s="46" t="str">
        <f t="shared" si="5"/>
        <v>200.250.258</v>
      </c>
      <c r="Q48" s="46">
        <f t="shared" si="6"/>
        <v>0</v>
      </c>
    </row>
    <row r="49" spans="1:17">
      <c r="A49" s="21" t="s">
        <v>4189</v>
      </c>
      <c r="B49" s="17" t="s">
        <v>271</v>
      </c>
      <c r="C49" s="18" t="s">
        <v>272</v>
      </c>
      <c r="D49" s="39">
        <v>0</v>
      </c>
      <c r="E49" s="39">
        <v>0</v>
      </c>
      <c r="F49" s="39"/>
      <c r="G49" s="39" t="str">
        <f t="shared" si="3"/>
        <v>200.250.259</v>
      </c>
      <c r="H49" s="39">
        <f t="shared" si="4"/>
        <v>0</v>
      </c>
      <c r="J49" s="21" t="s">
        <v>4189</v>
      </c>
      <c r="K49" s="17" t="s">
        <v>271</v>
      </c>
      <c r="L49" s="18" t="s">
        <v>272</v>
      </c>
      <c r="M49" s="102">
        <f t="shared" si="7"/>
        <v>0</v>
      </c>
      <c r="N49" s="102">
        <f t="shared" si="8"/>
        <v>0</v>
      </c>
      <c r="P49" s="46" t="str">
        <f t="shared" si="5"/>
        <v>200.250.259</v>
      </c>
      <c r="Q49" s="46">
        <f t="shared" si="6"/>
        <v>0</v>
      </c>
    </row>
    <row r="50" spans="1:17">
      <c r="A50" s="21" t="s">
        <v>4190</v>
      </c>
      <c r="B50" s="15" t="s">
        <v>273</v>
      </c>
      <c r="C50" s="16" t="s">
        <v>274</v>
      </c>
      <c r="D50" s="39">
        <v>0</v>
      </c>
      <c r="E50" s="39">
        <v>0</v>
      </c>
      <c r="F50" s="39"/>
      <c r="G50" s="39" t="str">
        <f t="shared" si="3"/>
        <v>200.220.230</v>
      </c>
      <c r="H50" s="39">
        <f t="shared" si="4"/>
        <v>0</v>
      </c>
      <c r="J50" s="21" t="s">
        <v>4190</v>
      </c>
      <c r="K50" s="15" t="s">
        <v>273</v>
      </c>
      <c r="L50" s="16" t="s">
        <v>274</v>
      </c>
      <c r="M50" s="102">
        <f t="shared" si="7"/>
        <v>0</v>
      </c>
      <c r="N50" s="102">
        <f t="shared" si="8"/>
        <v>0</v>
      </c>
      <c r="P50" s="46" t="str">
        <f t="shared" si="5"/>
        <v>200.220.230</v>
      </c>
      <c r="Q50" s="46">
        <f t="shared" si="6"/>
        <v>0</v>
      </c>
    </row>
    <row r="51" spans="1:17">
      <c r="A51" s="21" t="s">
        <v>4190</v>
      </c>
      <c r="B51" s="15" t="s">
        <v>275</v>
      </c>
      <c r="C51" s="16" t="s">
        <v>276</v>
      </c>
      <c r="D51" s="39">
        <v>0</v>
      </c>
      <c r="E51" s="39">
        <v>0</v>
      </c>
      <c r="F51" s="39"/>
      <c r="G51" s="39" t="str">
        <f t="shared" si="3"/>
        <v>200.220.230</v>
      </c>
      <c r="H51" s="39">
        <f t="shared" si="4"/>
        <v>0</v>
      </c>
      <c r="J51" s="21" t="s">
        <v>4190</v>
      </c>
      <c r="K51" s="15" t="s">
        <v>275</v>
      </c>
      <c r="L51" s="16" t="s">
        <v>276</v>
      </c>
      <c r="M51" s="102">
        <f t="shared" si="7"/>
        <v>0</v>
      </c>
      <c r="N51" s="102">
        <f t="shared" si="8"/>
        <v>0</v>
      </c>
      <c r="P51" s="46" t="str">
        <f t="shared" si="5"/>
        <v>200.220.230</v>
      </c>
      <c r="Q51" s="46">
        <f t="shared" si="6"/>
        <v>0</v>
      </c>
    </row>
    <row r="52" spans="1:17">
      <c r="A52" s="21" t="s">
        <v>4191</v>
      </c>
      <c r="B52" s="17" t="s">
        <v>277</v>
      </c>
      <c r="C52" s="18" t="s">
        <v>73</v>
      </c>
      <c r="D52" s="39">
        <v>0</v>
      </c>
      <c r="E52" s="39">
        <v>0</v>
      </c>
      <c r="F52" s="39"/>
      <c r="G52" s="39" t="str">
        <f t="shared" si="3"/>
        <v>200.260.261</v>
      </c>
      <c r="H52" s="39">
        <f t="shared" si="4"/>
        <v>0</v>
      </c>
      <c r="J52" s="21" t="s">
        <v>4191</v>
      </c>
      <c r="K52" s="17" t="s">
        <v>277</v>
      </c>
      <c r="L52" s="18" t="s">
        <v>73</v>
      </c>
      <c r="M52" s="102">
        <f t="shared" si="7"/>
        <v>20109674.5</v>
      </c>
      <c r="N52" s="102">
        <f t="shared" si="8"/>
        <v>0</v>
      </c>
      <c r="O52" s="102">
        <f>M52</f>
        <v>20109674.5</v>
      </c>
      <c r="P52" s="46" t="str">
        <f t="shared" si="5"/>
        <v>200.260.261</v>
      </c>
      <c r="Q52" s="46">
        <f t="shared" si="6"/>
        <v>20109674.5</v>
      </c>
    </row>
    <row r="53" spans="1:17">
      <c r="A53" s="21" t="s">
        <v>4192</v>
      </c>
      <c r="B53" s="17" t="s">
        <v>278</v>
      </c>
      <c r="C53" s="18" t="s">
        <v>279</v>
      </c>
      <c r="D53" s="39">
        <v>0</v>
      </c>
      <c r="E53" s="39">
        <v>0</v>
      </c>
      <c r="F53" s="39"/>
      <c r="G53" s="39" t="str">
        <f t="shared" si="3"/>
        <v>200.260.268</v>
      </c>
      <c r="H53" s="39">
        <f t="shared" si="4"/>
        <v>0</v>
      </c>
      <c r="J53" s="21" t="s">
        <v>4192</v>
      </c>
      <c r="K53" s="17" t="s">
        <v>278</v>
      </c>
      <c r="L53" s="18" t="s">
        <v>279</v>
      </c>
      <c r="M53" s="102">
        <f t="shared" si="7"/>
        <v>0</v>
      </c>
      <c r="N53" s="102">
        <f t="shared" si="8"/>
        <v>0</v>
      </c>
      <c r="P53" s="46" t="str">
        <f t="shared" si="5"/>
        <v>200.260.268</v>
      </c>
      <c r="Q53" s="46">
        <f t="shared" si="6"/>
        <v>0</v>
      </c>
    </row>
    <row r="54" spans="1:17">
      <c r="A54" s="21" t="s">
        <v>4193</v>
      </c>
      <c r="B54" s="17" t="s">
        <v>280</v>
      </c>
      <c r="C54" s="18" t="s">
        <v>79</v>
      </c>
      <c r="D54" s="39">
        <v>0</v>
      </c>
      <c r="E54" s="39">
        <v>0</v>
      </c>
      <c r="F54" s="39"/>
      <c r="G54" s="39" t="str">
        <f t="shared" si="3"/>
        <v>300.310.311</v>
      </c>
      <c r="H54" s="39">
        <f t="shared" si="4"/>
        <v>0</v>
      </c>
      <c r="J54" s="21" t="s">
        <v>4193</v>
      </c>
      <c r="K54" s="17" t="s">
        <v>280</v>
      </c>
      <c r="L54" s="18" t="s">
        <v>79</v>
      </c>
      <c r="M54" s="102">
        <f t="shared" si="7"/>
        <v>0</v>
      </c>
      <c r="N54" s="102">
        <f t="shared" si="8"/>
        <v>0</v>
      </c>
      <c r="P54" s="46" t="str">
        <f t="shared" si="5"/>
        <v>300.310.311</v>
      </c>
      <c r="Q54" s="46">
        <f t="shared" si="6"/>
        <v>0</v>
      </c>
    </row>
    <row r="55" spans="1:17">
      <c r="A55" s="21" t="s">
        <v>4193</v>
      </c>
      <c r="B55" s="17" t="s">
        <v>281</v>
      </c>
      <c r="C55" s="18" t="s">
        <v>81</v>
      </c>
      <c r="D55" s="39">
        <v>0</v>
      </c>
      <c r="E55" s="39">
        <v>0</v>
      </c>
      <c r="F55" s="39"/>
      <c r="G55" s="39" t="str">
        <f t="shared" si="3"/>
        <v>300.310.311</v>
      </c>
      <c r="H55" s="39">
        <f t="shared" si="4"/>
        <v>0</v>
      </c>
      <c r="J55" s="21" t="s">
        <v>4193</v>
      </c>
      <c r="K55" s="17" t="s">
        <v>281</v>
      </c>
      <c r="L55" s="18" t="s">
        <v>81</v>
      </c>
      <c r="M55" s="102">
        <f t="shared" si="7"/>
        <v>0</v>
      </c>
      <c r="N55" s="102">
        <f t="shared" si="8"/>
        <v>0</v>
      </c>
      <c r="P55" s="46" t="str">
        <f t="shared" si="5"/>
        <v>300.310.311</v>
      </c>
      <c r="Q55" s="46">
        <f t="shared" si="6"/>
        <v>0</v>
      </c>
    </row>
    <row r="56" spans="1:17">
      <c r="A56" s="21" t="s">
        <v>4194</v>
      </c>
      <c r="B56" s="19" t="s">
        <v>282</v>
      </c>
      <c r="C56" s="18" t="s">
        <v>283</v>
      </c>
      <c r="D56" s="39">
        <v>0</v>
      </c>
      <c r="E56" s="40">
        <v>116222990</v>
      </c>
      <c r="F56" s="40">
        <f>E56</f>
        <v>116222990</v>
      </c>
      <c r="G56" s="39" t="str">
        <f t="shared" si="3"/>
        <v>300.310.312</v>
      </c>
      <c r="H56" s="39">
        <f t="shared" si="4"/>
        <v>116222990</v>
      </c>
      <c r="J56" s="21" t="s">
        <v>4194</v>
      </c>
      <c r="K56" s="19" t="s">
        <v>282</v>
      </c>
      <c r="L56" s="18" t="s">
        <v>283</v>
      </c>
      <c r="M56" s="102">
        <f t="shared" si="7"/>
        <v>0</v>
      </c>
      <c r="N56" s="102">
        <f t="shared" si="8"/>
        <v>334220852.18000031</v>
      </c>
      <c r="O56" s="102">
        <f>N56</f>
        <v>334220852.18000031</v>
      </c>
      <c r="P56" s="46" t="str">
        <f t="shared" si="5"/>
        <v>300.310.312</v>
      </c>
      <c r="Q56" s="46">
        <f t="shared" si="6"/>
        <v>334220852.18000031</v>
      </c>
    </row>
    <row r="57" spans="1:17">
      <c r="A57" s="21" t="s">
        <v>4195</v>
      </c>
      <c r="B57" s="15" t="s">
        <v>284</v>
      </c>
      <c r="C57" s="16" t="s">
        <v>285</v>
      </c>
      <c r="D57" s="39">
        <v>0</v>
      </c>
      <c r="E57" s="40">
        <v>28143529</v>
      </c>
      <c r="F57" s="40">
        <f>E57</f>
        <v>28143529</v>
      </c>
      <c r="G57" s="39" t="str">
        <f t="shared" si="3"/>
        <v>300.310.314</v>
      </c>
      <c r="H57" s="39">
        <f t="shared" si="4"/>
        <v>28143529</v>
      </c>
      <c r="J57" s="21" t="s">
        <v>4195</v>
      </c>
      <c r="K57" s="15" t="s">
        <v>284</v>
      </c>
      <c r="L57" s="16" t="s">
        <v>285</v>
      </c>
      <c r="M57" s="102">
        <f t="shared" si="7"/>
        <v>0</v>
      </c>
      <c r="N57" s="102">
        <f t="shared" si="8"/>
        <v>91757347.519999981</v>
      </c>
      <c r="O57" s="102">
        <f>N57</f>
        <v>91757347.519999981</v>
      </c>
      <c r="P57" s="46" t="str">
        <f t="shared" si="5"/>
        <v>300.310.314</v>
      </c>
      <c r="Q57" s="46">
        <f t="shared" si="6"/>
        <v>91757347.519999981</v>
      </c>
    </row>
    <row r="58" spans="1:17">
      <c r="A58" s="21" t="s">
        <v>4195</v>
      </c>
      <c r="B58" s="15" t="s">
        <v>286</v>
      </c>
      <c r="C58" s="16" t="s">
        <v>287</v>
      </c>
      <c r="D58" s="39">
        <v>0</v>
      </c>
      <c r="E58" s="39">
        <v>0</v>
      </c>
      <c r="F58" s="39"/>
      <c r="G58" s="39" t="str">
        <f t="shared" si="3"/>
        <v>300.310.314</v>
      </c>
      <c r="H58" s="39">
        <f t="shared" si="4"/>
        <v>0</v>
      </c>
      <c r="J58" s="21" t="s">
        <v>4195</v>
      </c>
      <c r="K58" s="15" t="s">
        <v>286</v>
      </c>
      <c r="L58" s="16" t="s">
        <v>287</v>
      </c>
      <c r="M58" s="102">
        <f t="shared" si="7"/>
        <v>0</v>
      </c>
      <c r="N58" s="102">
        <f t="shared" si="8"/>
        <v>0</v>
      </c>
      <c r="P58" s="46" t="str">
        <f t="shared" si="5"/>
        <v>300.310.314</v>
      </c>
      <c r="Q58" s="46">
        <f t="shared" si="6"/>
        <v>0</v>
      </c>
    </row>
    <row r="59" spans="1:17">
      <c r="A59" s="21" t="s">
        <v>4195</v>
      </c>
      <c r="B59" s="15" t="s">
        <v>288</v>
      </c>
      <c r="C59" s="16" t="s">
        <v>289</v>
      </c>
      <c r="D59" s="39">
        <v>0</v>
      </c>
      <c r="E59" s="39">
        <v>0</v>
      </c>
      <c r="F59" s="39"/>
      <c r="G59" s="39" t="str">
        <f t="shared" si="3"/>
        <v>300.310.314</v>
      </c>
      <c r="H59" s="39">
        <f t="shared" si="4"/>
        <v>0</v>
      </c>
      <c r="J59" s="21" t="s">
        <v>4195</v>
      </c>
      <c r="K59" s="15" t="s">
        <v>288</v>
      </c>
      <c r="L59" s="16" t="s">
        <v>289</v>
      </c>
      <c r="M59" s="102">
        <f t="shared" si="7"/>
        <v>0</v>
      </c>
      <c r="N59" s="102">
        <f t="shared" si="8"/>
        <v>0</v>
      </c>
      <c r="P59" s="46" t="str">
        <f t="shared" si="5"/>
        <v>300.310.314</v>
      </c>
      <c r="Q59" s="46">
        <f t="shared" si="6"/>
        <v>0</v>
      </c>
    </row>
    <row r="60" spans="1:17">
      <c r="A60" s="21" t="s">
        <v>4195</v>
      </c>
      <c r="B60" s="15" t="s">
        <v>290</v>
      </c>
      <c r="C60" s="16" t="s">
        <v>291</v>
      </c>
      <c r="D60" s="39">
        <v>0</v>
      </c>
      <c r="E60" s="39">
        <v>0</v>
      </c>
      <c r="F60" s="39"/>
      <c r="G60" s="39" t="str">
        <f t="shared" si="3"/>
        <v>300.310.314</v>
      </c>
      <c r="H60" s="39">
        <f t="shared" si="4"/>
        <v>0</v>
      </c>
      <c r="J60" s="21" t="s">
        <v>4195</v>
      </c>
      <c r="K60" s="15" t="s">
        <v>290</v>
      </c>
      <c r="L60" s="16" t="s">
        <v>291</v>
      </c>
      <c r="M60" s="102">
        <f t="shared" si="7"/>
        <v>0</v>
      </c>
      <c r="N60" s="102">
        <f t="shared" si="8"/>
        <v>0</v>
      </c>
      <c r="P60" s="46" t="str">
        <f t="shared" si="5"/>
        <v>300.310.314</v>
      </c>
      <c r="Q60" s="46">
        <f t="shared" si="6"/>
        <v>0</v>
      </c>
    </row>
    <row r="61" spans="1:17">
      <c r="A61" s="21" t="s">
        <v>4195</v>
      </c>
      <c r="B61" s="15" t="s">
        <v>292</v>
      </c>
      <c r="C61" s="16" t="s">
        <v>293</v>
      </c>
      <c r="D61" s="40">
        <v>0</v>
      </c>
      <c r="E61" s="39">
        <v>46006033</v>
      </c>
      <c r="F61" s="39">
        <f>E61</f>
        <v>46006033</v>
      </c>
      <c r="G61" s="39" t="str">
        <f t="shared" si="3"/>
        <v>300.310.314</v>
      </c>
      <c r="H61" s="39">
        <f t="shared" si="4"/>
        <v>46006033</v>
      </c>
      <c r="J61" s="21" t="s">
        <v>4195</v>
      </c>
      <c r="K61" s="15" t="s">
        <v>292</v>
      </c>
      <c r="L61" s="16" t="s">
        <v>293</v>
      </c>
      <c r="M61" s="102">
        <f t="shared" si="7"/>
        <v>0</v>
      </c>
      <c r="N61" s="102">
        <f t="shared" si="8"/>
        <v>124591651.62</v>
      </c>
      <c r="O61" s="102">
        <f>N61</f>
        <v>124591651.62</v>
      </c>
      <c r="P61" s="46" t="str">
        <f t="shared" si="5"/>
        <v>300.310.314</v>
      </c>
      <c r="Q61" s="46">
        <f>IF(OR(AND(LEFT(K61,3)="131",O61&lt;0),AND(OR(LEFT(K61,3)="138",LEFT(K61,3)="141"),O61&lt;0),AND(LEFT(K61,3)="331",O61&lt;0),AND(LEFT(K61,3)="333",O61&lt;0),AND(LEFT(K61,3)="337",O61&lt;0),AND(LEFT(K61,3)="338",O61&lt;0),LEFT(K61,3)="214",MID(K61,3,1)="9"),-1,1)*O61</f>
        <v>124591651.62</v>
      </c>
    </row>
    <row r="62" spans="1:17">
      <c r="A62" s="21" t="s">
        <v>4195</v>
      </c>
      <c r="B62" s="15" t="s">
        <v>294</v>
      </c>
      <c r="C62" s="16" t="s">
        <v>295</v>
      </c>
      <c r="D62" s="39">
        <v>0</v>
      </c>
      <c r="E62" s="40">
        <v>4125153</v>
      </c>
      <c r="F62" s="40">
        <f>E62</f>
        <v>4125153</v>
      </c>
      <c r="G62" s="39" t="str">
        <f t="shared" si="3"/>
        <v>300.310.314</v>
      </c>
      <c r="H62" s="39">
        <f t="shared" si="4"/>
        <v>4125153</v>
      </c>
      <c r="J62" s="21" t="s">
        <v>4195</v>
      </c>
      <c r="K62" s="15" t="s">
        <v>294</v>
      </c>
      <c r="L62" s="16" t="s">
        <v>295</v>
      </c>
      <c r="M62" s="102">
        <f t="shared" si="7"/>
        <v>0</v>
      </c>
      <c r="N62" s="102">
        <f t="shared" si="8"/>
        <v>3950150</v>
      </c>
      <c r="O62" s="102">
        <f>N62</f>
        <v>3950150</v>
      </c>
      <c r="P62" s="46" t="str">
        <f t="shared" si="5"/>
        <v>300.310.314</v>
      </c>
      <c r="Q62" s="46">
        <f t="shared" si="6"/>
        <v>3950150</v>
      </c>
    </row>
    <row r="63" spans="1:17">
      <c r="A63" s="21" t="s">
        <v>4195</v>
      </c>
      <c r="B63" s="15" t="s">
        <v>296</v>
      </c>
      <c r="C63" s="16" t="s">
        <v>297</v>
      </c>
      <c r="D63" s="39">
        <v>0</v>
      </c>
      <c r="E63" s="39">
        <v>0</v>
      </c>
      <c r="F63" s="39"/>
      <c r="G63" s="39" t="str">
        <f t="shared" si="3"/>
        <v>300.310.314</v>
      </c>
      <c r="H63" s="39">
        <f t="shared" si="4"/>
        <v>0</v>
      </c>
      <c r="J63" s="21" t="s">
        <v>4195</v>
      </c>
      <c r="K63" s="15" t="s">
        <v>296</v>
      </c>
      <c r="L63" s="16" t="s">
        <v>297</v>
      </c>
      <c r="M63" s="102">
        <f t="shared" si="7"/>
        <v>0</v>
      </c>
      <c r="N63" s="102">
        <f t="shared" si="8"/>
        <v>0</v>
      </c>
      <c r="P63" s="46" t="str">
        <f t="shared" si="5"/>
        <v>300.310.314</v>
      </c>
      <c r="Q63" s="46">
        <f t="shared" si="6"/>
        <v>0</v>
      </c>
    </row>
    <row r="64" spans="1:17">
      <c r="A64" s="21" t="s">
        <v>4195</v>
      </c>
      <c r="B64" s="15" t="s">
        <v>298</v>
      </c>
      <c r="C64" s="16" t="s">
        <v>299</v>
      </c>
      <c r="D64" s="39">
        <v>0</v>
      </c>
      <c r="E64" s="39">
        <v>0</v>
      </c>
      <c r="F64" s="39"/>
      <c r="G64" s="39" t="str">
        <f t="shared" si="3"/>
        <v>300.310.314</v>
      </c>
      <c r="H64" s="39">
        <f t="shared" si="4"/>
        <v>0</v>
      </c>
      <c r="J64" s="21" t="s">
        <v>4195</v>
      </c>
      <c r="K64" s="15" t="s">
        <v>298</v>
      </c>
      <c r="L64" s="16" t="s">
        <v>299</v>
      </c>
      <c r="M64" s="102">
        <f t="shared" si="7"/>
        <v>0</v>
      </c>
      <c r="N64" s="102">
        <f t="shared" si="8"/>
        <v>0</v>
      </c>
      <c r="P64" s="46" t="str">
        <f t="shared" si="5"/>
        <v>300.310.314</v>
      </c>
      <c r="Q64" s="46">
        <f t="shared" si="6"/>
        <v>0</v>
      </c>
    </row>
    <row r="65" spans="1:17">
      <c r="A65" s="21" t="s">
        <v>4195</v>
      </c>
      <c r="B65" s="15" t="s">
        <v>300</v>
      </c>
      <c r="C65" s="16" t="s">
        <v>301</v>
      </c>
      <c r="D65" s="39">
        <v>0</v>
      </c>
      <c r="E65" s="39">
        <v>0</v>
      </c>
      <c r="F65" s="39"/>
      <c r="G65" s="39" t="str">
        <f t="shared" si="3"/>
        <v>300.310.314</v>
      </c>
      <c r="H65" s="39">
        <f t="shared" si="4"/>
        <v>0</v>
      </c>
      <c r="J65" s="21" t="s">
        <v>4195</v>
      </c>
      <c r="K65" s="15" t="s">
        <v>300</v>
      </c>
      <c r="L65" s="16" t="s">
        <v>301</v>
      </c>
      <c r="M65" s="102">
        <f t="shared" si="7"/>
        <v>0</v>
      </c>
      <c r="N65" s="102">
        <f t="shared" si="8"/>
        <v>0</v>
      </c>
      <c r="P65" s="46" t="str">
        <f t="shared" si="5"/>
        <v>300.310.314</v>
      </c>
      <c r="Q65" s="46">
        <f t="shared" si="6"/>
        <v>0</v>
      </c>
    </row>
    <row r="66" spans="1:17">
      <c r="A66" s="21" t="s">
        <v>4195</v>
      </c>
      <c r="B66" s="15" t="s">
        <v>302</v>
      </c>
      <c r="C66" s="16" t="s">
        <v>303</v>
      </c>
      <c r="D66" s="39">
        <v>0</v>
      </c>
      <c r="E66" s="39">
        <v>0</v>
      </c>
      <c r="F66" s="39"/>
      <c r="G66" s="39" t="str">
        <f t="shared" si="3"/>
        <v>300.310.314</v>
      </c>
      <c r="H66" s="39">
        <f t="shared" si="4"/>
        <v>0</v>
      </c>
      <c r="J66" s="21" t="s">
        <v>4195</v>
      </c>
      <c r="K66" s="15" t="s">
        <v>302</v>
      </c>
      <c r="L66" s="16" t="s">
        <v>303</v>
      </c>
      <c r="M66" s="102">
        <f t="shared" si="7"/>
        <v>0</v>
      </c>
      <c r="N66" s="102">
        <f t="shared" si="8"/>
        <v>0</v>
      </c>
      <c r="P66" s="46" t="str">
        <f t="shared" si="5"/>
        <v>300.310.314</v>
      </c>
      <c r="Q66" s="46">
        <f t="shared" si="6"/>
        <v>0</v>
      </c>
    </row>
    <row r="67" spans="1:17">
      <c r="A67" s="21" t="s">
        <v>4196</v>
      </c>
      <c r="B67" s="17" t="s">
        <v>304</v>
      </c>
      <c r="C67" s="18" t="s">
        <v>87</v>
      </c>
      <c r="D67" s="39">
        <v>0</v>
      </c>
      <c r="E67" s="40">
        <v>24969000</v>
      </c>
      <c r="F67" s="40">
        <f>E67</f>
        <v>24969000</v>
      </c>
      <c r="G67" s="39" t="str">
        <f t="shared" si="3"/>
        <v>300.310.315</v>
      </c>
      <c r="H67" s="39">
        <f t="shared" si="4"/>
        <v>24969000</v>
      </c>
      <c r="J67" s="21" t="s">
        <v>4196</v>
      </c>
      <c r="K67" s="17" t="s">
        <v>304</v>
      </c>
      <c r="L67" s="18" t="s">
        <v>87</v>
      </c>
      <c r="M67" s="102">
        <f t="shared" si="7"/>
        <v>0</v>
      </c>
      <c r="N67" s="102">
        <f t="shared" si="8"/>
        <v>0</v>
      </c>
      <c r="P67" s="46" t="str">
        <f t="shared" si="5"/>
        <v>300.310.315</v>
      </c>
      <c r="Q67" s="46">
        <f t="shared" si="6"/>
        <v>0</v>
      </c>
    </row>
    <row r="68" spans="1:17">
      <c r="A68" s="21" t="s">
        <v>4197</v>
      </c>
      <c r="B68" s="17" t="s">
        <v>305</v>
      </c>
      <c r="C68" s="18" t="s">
        <v>89</v>
      </c>
      <c r="D68" s="39">
        <v>0</v>
      </c>
      <c r="E68" s="39">
        <v>0</v>
      </c>
      <c r="F68" s="39"/>
      <c r="G68" s="39" t="str">
        <f t="shared" si="3"/>
        <v>300.310.316</v>
      </c>
      <c r="H68" s="39">
        <f t="shared" si="4"/>
        <v>0</v>
      </c>
      <c r="J68" s="21" t="s">
        <v>4197</v>
      </c>
      <c r="K68" s="17" t="s">
        <v>305</v>
      </c>
      <c r="L68" s="18" t="s">
        <v>89</v>
      </c>
      <c r="M68" s="102">
        <f t="shared" si="7"/>
        <v>0</v>
      </c>
      <c r="N68" s="102">
        <f t="shared" si="8"/>
        <v>0</v>
      </c>
      <c r="P68" s="46" t="str">
        <f t="shared" si="5"/>
        <v>300.310.316</v>
      </c>
      <c r="Q68" s="46">
        <f t="shared" si="6"/>
        <v>0</v>
      </c>
    </row>
    <row r="69" spans="1:17">
      <c r="A69" s="21" t="s">
        <v>4198</v>
      </c>
      <c r="B69" s="17" t="s">
        <v>306</v>
      </c>
      <c r="C69" s="18" t="s">
        <v>91</v>
      </c>
      <c r="D69" s="39">
        <v>0</v>
      </c>
      <c r="E69" s="39">
        <v>0</v>
      </c>
      <c r="F69" s="39"/>
      <c r="G69" s="39" t="str">
        <f t="shared" si="3"/>
        <v>300.310.317</v>
      </c>
      <c r="H69" s="39">
        <f t="shared" si="4"/>
        <v>0</v>
      </c>
      <c r="J69" s="21" t="s">
        <v>4198</v>
      </c>
      <c r="K69" s="17" t="s">
        <v>306</v>
      </c>
      <c r="L69" s="18" t="s">
        <v>91</v>
      </c>
      <c r="M69" s="102">
        <f t="shared" si="7"/>
        <v>0</v>
      </c>
      <c r="N69" s="102">
        <f t="shared" si="8"/>
        <v>0</v>
      </c>
      <c r="P69" s="46" t="str">
        <f t="shared" si="5"/>
        <v>300.310.317</v>
      </c>
      <c r="Q69" s="46">
        <f t="shared" si="6"/>
        <v>0</v>
      </c>
    </row>
    <row r="70" spans="1:17">
      <c r="A70" s="21" t="s">
        <v>4199</v>
      </c>
      <c r="B70" s="15" t="s">
        <v>307</v>
      </c>
      <c r="C70" s="16" t="s">
        <v>308</v>
      </c>
      <c r="D70" s="39">
        <v>0</v>
      </c>
      <c r="E70" s="39">
        <v>0</v>
      </c>
      <c r="F70" s="39"/>
      <c r="G70" s="39" t="str">
        <f t="shared" si="3"/>
        <v>300.310.319</v>
      </c>
      <c r="H70" s="39">
        <f t="shared" si="4"/>
        <v>0</v>
      </c>
      <c r="J70" s="21" t="s">
        <v>4199</v>
      </c>
      <c r="K70" s="15" t="s">
        <v>307</v>
      </c>
      <c r="L70" s="16" t="s">
        <v>308</v>
      </c>
      <c r="M70" s="102">
        <f t="shared" ref="M70:M101" si="9">VLOOKUP(K70,CDPS3,7,0)</f>
        <v>0</v>
      </c>
      <c r="N70" s="102">
        <f t="shared" ref="N70:N101" si="10">VLOOKUP(K70,CDPS3,8,0)</f>
        <v>0</v>
      </c>
      <c r="P70" s="46" t="str">
        <f t="shared" si="5"/>
        <v>300.310.319</v>
      </c>
      <c r="Q70" s="46">
        <f t="shared" si="6"/>
        <v>0</v>
      </c>
    </row>
    <row r="71" spans="1:17">
      <c r="A71" s="21" t="s">
        <v>4199</v>
      </c>
      <c r="B71" s="15" t="s">
        <v>309</v>
      </c>
      <c r="C71" s="16" t="s">
        <v>310</v>
      </c>
      <c r="D71" s="39">
        <v>0</v>
      </c>
      <c r="E71" s="39">
        <v>0</v>
      </c>
      <c r="F71" s="39"/>
      <c r="G71" s="39" t="str">
        <f t="shared" ref="G71:G115" si="11">IF(AND(LEFT(B71,3)="131",F71&lt;0),"300.310.313",IF(AND(OR(LEFT(B71,3)="138",LEFT(B71,3)="141"),F71&lt;0),"300.310.319",IF(AND(LEFT(B71,3)="331",F71&lt;0),"100.130.132",IF(AND(LEFT(B71,3)="333",F71&lt;0),"100.150.152",IF(AND(LEFT(B71,3)="337",F71&lt;0),"100.130.134",IF(AND(LEFT(B71,3)="338",F71&lt;0),"100.130.135",A71))))))</f>
        <v>300.310.319</v>
      </c>
      <c r="H71" s="39">
        <f t="shared" ref="H71:H115" si="12">IF(OR(AND(LEFT(B71,3)="131",F71&lt;0),AND(OR(LEFT(B71,3)="138",LEFT(B71,3)="141"),F71&lt;0),AND(LEFT(B71,3)="331",F71&lt;0),AND(LEFT(B71,3)="333",F71&lt;0),AND(LEFT(B71,3)="337",F71&lt;0),AND(LEFT(B71,3)="338",F71&lt;0),LEFT(B71,3)="214",MID(B71,3,1)="9"),-1,1)*F71</f>
        <v>0</v>
      </c>
      <c r="J71" s="21" t="s">
        <v>4199</v>
      </c>
      <c r="K71" s="15" t="s">
        <v>309</v>
      </c>
      <c r="L71" s="16" t="s">
        <v>310</v>
      </c>
      <c r="M71" s="102">
        <f t="shared" si="9"/>
        <v>0</v>
      </c>
      <c r="N71" s="102">
        <f t="shared" si="10"/>
        <v>0</v>
      </c>
      <c r="P71" s="46" t="str">
        <f t="shared" ref="P71:P91" si="13">IF(AND(LEFT(K71,3)="131",O71&lt;0),"300.310.313",IF(AND(OR(LEFT(K71,3)="138",LEFT(K71,3)="141"),O71&lt;0),"300.310.319",IF(AND(LEFT(K71,3)="331",O71&lt;0),"100.130.132",IF(AND(LEFT(K71,3)="333",O71&lt;0),"100.150.152",IF(AND(LEFT(K71,3)="337",O71&lt;0),"100.130.134",IF(AND(LEFT(K71,3)="338",O71&lt;0),"100.130.135",J71))))))</f>
        <v>300.310.319</v>
      </c>
      <c r="Q71" s="46">
        <f t="shared" ref="Q71:Q115" si="14">IF(OR(AND(LEFT(K71,3)="131",O71&lt;0),AND(OR(LEFT(K71,3)="138",LEFT(K71,3)="141"),O71&lt;0),AND(LEFT(K71,3)="331",O71&lt;0),AND(LEFT(K71,3)="333",O71&lt;0),AND(LEFT(K71,3)="337",O71&lt;0),AND(LEFT(K71,3)="338",O71&lt;0),LEFT(K71,3)="214",MID(K71,3,1)="9"),-1,1)*O71</f>
        <v>0</v>
      </c>
    </row>
    <row r="72" spans="1:17">
      <c r="A72" s="21" t="s">
        <v>4199</v>
      </c>
      <c r="B72" s="15" t="s">
        <v>311</v>
      </c>
      <c r="C72" s="16" t="s">
        <v>312</v>
      </c>
      <c r="D72" s="39">
        <v>0</v>
      </c>
      <c r="E72" s="39">
        <v>0</v>
      </c>
      <c r="F72" s="39"/>
      <c r="G72" s="39" t="str">
        <f t="shared" si="11"/>
        <v>300.310.319</v>
      </c>
      <c r="H72" s="39">
        <f t="shared" si="12"/>
        <v>0</v>
      </c>
      <c r="J72" s="21" t="s">
        <v>4199</v>
      </c>
      <c r="K72" s="15" t="s">
        <v>311</v>
      </c>
      <c r="L72" s="16" t="s">
        <v>312</v>
      </c>
      <c r="M72" s="102">
        <f t="shared" si="9"/>
        <v>0</v>
      </c>
      <c r="N72" s="102">
        <f t="shared" si="10"/>
        <v>31459</v>
      </c>
      <c r="O72" s="102">
        <f>N72</f>
        <v>31459</v>
      </c>
      <c r="P72" s="46" t="str">
        <f t="shared" si="13"/>
        <v>300.310.319</v>
      </c>
      <c r="Q72" s="46">
        <f t="shared" si="14"/>
        <v>31459</v>
      </c>
    </row>
    <row r="73" spans="1:17">
      <c r="A73" s="21" t="s">
        <v>4199</v>
      </c>
      <c r="B73" s="15" t="s">
        <v>313</v>
      </c>
      <c r="C73" s="16" t="s">
        <v>314</v>
      </c>
      <c r="D73" s="39">
        <v>0</v>
      </c>
      <c r="E73" s="39">
        <v>0</v>
      </c>
      <c r="F73" s="39"/>
      <c r="G73" s="39" t="str">
        <f t="shared" si="11"/>
        <v>300.310.319</v>
      </c>
      <c r="H73" s="39">
        <f t="shared" si="12"/>
        <v>0</v>
      </c>
      <c r="J73" s="21" t="s">
        <v>4199</v>
      </c>
      <c r="K73" s="15" t="s">
        <v>313</v>
      </c>
      <c r="L73" s="16" t="s">
        <v>314</v>
      </c>
      <c r="M73" s="102">
        <f t="shared" si="9"/>
        <v>0</v>
      </c>
      <c r="N73" s="102">
        <f t="shared" si="10"/>
        <v>0</v>
      </c>
      <c r="P73" s="46" t="str">
        <f t="shared" si="13"/>
        <v>300.310.319</v>
      </c>
      <c r="Q73" s="46">
        <f t="shared" si="14"/>
        <v>0</v>
      </c>
    </row>
    <row r="74" spans="1:17">
      <c r="A74" s="21" t="s">
        <v>4199</v>
      </c>
      <c r="B74" s="15" t="s">
        <v>315</v>
      </c>
      <c r="C74" s="16" t="s">
        <v>316</v>
      </c>
      <c r="D74" s="39">
        <v>0</v>
      </c>
      <c r="E74" s="39">
        <v>0</v>
      </c>
      <c r="F74" s="39"/>
      <c r="G74" s="39" t="str">
        <f t="shared" si="11"/>
        <v>300.310.319</v>
      </c>
      <c r="H74" s="39">
        <f t="shared" si="12"/>
        <v>0</v>
      </c>
      <c r="J74" s="21" t="s">
        <v>4199</v>
      </c>
      <c r="K74" s="15" t="s">
        <v>315</v>
      </c>
      <c r="L74" s="16" t="s">
        <v>316</v>
      </c>
      <c r="M74" s="102">
        <f t="shared" si="9"/>
        <v>0</v>
      </c>
      <c r="N74" s="102">
        <f t="shared" si="10"/>
        <v>0</v>
      </c>
      <c r="P74" s="46" t="str">
        <f t="shared" si="13"/>
        <v>300.310.319</v>
      </c>
      <c r="Q74" s="46">
        <f t="shared" si="14"/>
        <v>0</v>
      </c>
    </row>
    <row r="75" spans="1:17">
      <c r="A75" s="21" t="s">
        <v>4200</v>
      </c>
      <c r="B75" s="17" t="s">
        <v>317</v>
      </c>
      <c r="C75" s="18" t="s">
        <v>97</v>
      </c>
      <c r="D75" s="39">
        <v>0</v>
      </c>
      <c r="E75" s="39">
        <v>0</v>
      </c>
      <c r="F75" s="39"/>
      <c r="G75" s="39" t="str">
        <f t="shared" si="11"/>
        <v>300.330.334</v>
      </c>
      <c r="H75" s="39">
        <f t="shared" si="12"/>
        <v>0</v>
      </c>
      <c r="J75" s="21" t="s">
        <v>4200</v>
      </c>
      <c r="K75" s="17" t="s">
        <v>317</v>
      </c>
      <c r="L75" s="18" t="s">
        <v>97</v>
      </c>
      <c r="M75" s="102">
        <f t="shared" si="9"/>
        <v>0</v>
      </c>
      <c r="N75" s="102">
        <f t="shared" si="10"/>
        <v>0</v>
      </c>
      <c r="P75" s="46" t="str">
        <f t="shared" si="13"/>
        <v>300.330.334</v>
      </c>
      <c r="Q75" s="46">
        <f t="shared" si="14"/>
        <v>0</v>
      </c>
    </row>
    <row r="76" spans="1:17">
      <c r="A76" s="21" t="s">
        <v>4200</v>
      </c>
      <c r="B76" s="17" t="s">
        <v>318</v>
      </c>
      <c r="C76" s="18" t="s">
        <v>99</v>
      </c>
      <c r="D76" s="39">
        <v>0</v>
      </c>
      <c r="E76" s="39">
        <v>0</v>
      </c>
      <c r="F76" s="39"/>
      <c r="G76" s="39" t="str">
        <f t="shared" si="11"/>
        <v>300.330.334</v>
      </c>
      <c r="H76" s="39">
        <f t="shared" si="12"/>
        <v>0</v>
      </c>
      <c r="J76" s="21" t="s">
        <v>4200</v>
      </c>
      <c r="K76" s="17" t="s">
        <v>318</v>
      </c>
      <c r="L76" s="18" t="s">
        <v>99</v>
      </c>
      <c r="M76" s="102">
        <f t="shared" si="9"/>
        <v>0</v>
      </c>
      <c r="N76" s="102">
        <f t="shared" si="10"/>
        <v>0</v>
      </c>
      <c r="P76" s="46" t="str">
        <f t="shared" si="13"/>
        <v>300.330.334</v>
      </c>
      <c r="Q76" s="46">
        <f t="shared" si="14"/>
        <v>0</v>
      </c>
    </row>
    <row r="77" spans="1:17">
      <c r="A77" s="21" t="s">
        <v>4199</v>
      </c>
      <c r="B77" s="17" t="s">
        <v>319</v>
      </c>
      <c r="C77" s="18" t="s">
        <v>103</v>
      </c>
      <c r="D77" s="39">
        <v>0</v>
      </c>
      <c r="E77" s="39">
        <v>0</v>
      </c>
      <c r="F77" s="39"/>
      <c r="G77" s="39" t="str">
        <f t="shared" si="11"/>
        <v>300.310.319</v>
      </c>
      <c r="H77" s="39">
        <f t="shared" si="12"/>
        <v>0</v>
      </c>
      <c r="J77" s="21" t="s">
        <v>4199</v>
      </c>
      <c r="K77" s="17" t="s">
        <v>319</v>
      </c>
      <c r="L77" s="18" t="s">
        <v>103</v>
      </c>
      <c r="M77" s="102">
        <f t="shared" si="9"/>
        <v>0</v>
      </c>
      <c r="N77" s="102">
        <f t="shared" si="10"/>
        <v>0</v>
      </c>
      <c r="P77" s="46" t="str">
        <f t="shared" si="13"/>
        <v>300.310.319</v>
      </c>
      <c r="Q77" s="46">
        <f t="shared" si="14"/>
        <v>0</v>
      </c>
    </row>
    <row r="78" spans="1:17">
      <c r="A78" s="21" t="s">
        <v>4201</v>
      </c>
      <c r="B78" s="15" t="s">
        <v>320</v>
      </c>
      <c r="C78" s="16" t="s">
        <v>111</v>
      </c>
      <c r="D78" s="39">
        <v>0</v>
      </c>
      <c r="E78" s="40">
        <v>1000000000</v>
      </c>
      <c r="F78" s="40">
        <f>E78</f>
        <v>1000000000</v>
      </c>
      <c r="G78" s="39" t="str">
        <f t="shared" si="11"/>
        <v>400.410.411</v>
      </c>
      <c r="H78" s="39">
        <f t="shared" si="12"/>
        <v>1000000000</v>
      </c>
      <c r="J78" s="21" t="s">
        <v>4201</v>
      </c>
      <c r="K78" s="15" t="s">
        <v>320</v>
      </c>
      <c r="L78" s="16" t="s">
        <v>111</v>
      </c>
      <c r="M78" s="102">
        <f t="shared" si="9"/>
        <v>0</v>
      </c>
      <c r="N78" s="102">
        <f t="shared" si="10"/>
        <v>1000000000</v>
      </c>
      <c r="O78" s="102">
        <f>N78</f>
        <v>1000000000</v>
      </c>
      <c r="P78" s="46" t="str">
        <f t="shared" si="13"/>
        <v>400.410.411</v>
      </c>
      <c r="Q78" s="46">
        <f t="shared" si="14"/>
        <v>1000000000</v>
      </c>
    </row>
    <row r="79" spans="1:17">
      <c r="A79" s="21" t="s">
        <v>4202</v>
      </c>
      <c r="B79" s="15" t="s">
        <v>321</v>
      </c>
      <c r="C79" s="16" t="s">
        <v>322</v>
      </c>
      <c r="D79" s="39">
        <v>0</v>
      </c>
      <c r="E79" s="39">
        <v>0</v>
      </c>
      <c r="F79" s="39"/>
      <c r="G79" s="39" t="str">
        <f t="shared" si="11"/>
        <v>400.410.412</v>
      </c>
      <c r="H79" s="39">
        <f t="shared" si="12"/>
        <v>0</v>
      </c>
      <c r="J79" s="21" t="s">
        <v>4202</v>
      </c>
      <c r="K79" s="15" t="s">
        <v>321</v>
      </c>
      <c r="L79" s="16" t="s">
        <v>322</v>
      </c>
      <c r="M79" s="102">
        <f t="shared" si="9"/>
        <v>0</v>
      </c>
      <c r="N79" s="102">
        <f t="shared" si="10"/>
        <v>0</v>
      </c>
      <c r="P79" s="46" t="str">
        <f t="shared" si="13"/>
        <v>400.410.412</v>
      </c>
      <c r="Q79" s="46">
        <f t="shared" si="14"/>
        <v>0</v>
      </c>
    </row>
    <row r="80" spans="1:17">
      <c r="A80" s="21" t="s">
        <v>4203</v>
      </c>
      <c r="B80" s="17" t="s">
        <v>323</v>
      </c>
      <c r="C80" s="18" t="s">
        <v>113</v>
      </c>
      <c r="D80" s="39">
        <v>0</v>
      </c>
      <c r="E80" s="39">
        <v>0</v>
      </c>
      <c r="F80" s="39"/>
      <c r="G80" s="39" t="str">
        <f t="shared" si="11"/>
        <v>400.410.415</v>
      </c>
      <c r="H80" s="39">
        <f t="shared" si="12"/>
        <v>0</v>
      </c>
      <c r="J80" s="21" t="s">
        <v>4203</v>
      </c>
      <c r="K80" s="17" t="s">
        <v>323</v>
      </c>
      <c r="L80" s="18" t="s">
        <v>113</v>
      </c>
      <c r="M80" s="102">
        <f t="shared" si="9"/>
        <v>0</v>
      </c>
      <c r="N80" s="102">
        <f t="shared" si="10"/>
        <v>0</v>
      </c>
      <c r="P80" s="46" t="str">
        <f t="shared" si="13"/>
        <v>400.410.415</v>
      </c>
      <c r="Q80" s="46">
        <f t="shared" si="14"/>
        <v>0</v>
      </c>
    </row>
    <row r="81" spans="1:17">
      <c r="A81" s="21" t="s">
        <v>4204</v>
      </c>
      <c r="B81" s="17" t="s">
        <v>324</v>
      </c>
      <c r="C81" s="18" t="s">
        <v>325</v>
      </c>
      <c r="D81" s="39">
        <v>0</v>
      </c>
      <c r="E81" s="39">
        <v>0</v>
      </c>
      <c r="F81" s="39"/>
      <c r="G81" s="39" t="str">
        <f t="shared" si="11"/>
        <v>400.410.416</v>
      </c>
      <c r="H81" s="39">
        <f t="shared" si="12"/>
        <v>0</v>
      </c>
      <c r="J81" s="21" t="s">
        <v>4204</v>
      </c>
      <c r="K81" s="17" t="s">
        <v>324</v>
      </c>
      <c r="L81" s="18" t="s">
        <v>325</v>
      </c>
      <c r="M81" s="102">
        <f t="shared" si="9"/>
        <v>0</v>
      </c>
      <c r="N81" s="102">
        <f t="shared" si="10"/>
        <v>0</v>
      </c>
      <c r="P81" s="46" t="str">
        <f t="shared" si="13"/>
        <v>400.410.416</v>
      </c>
      <c r="Q81" s="46">
        <f t="shared" si="14"/>
        <v>0</v>
      </c>
    </row>
    <row r="82" spans="1:17">
      <c r="A82" s="21" t="s">
        <v>4205</v>
      </c>
      <c r="B82" s="17" t="s">
        <v>326</v>
      </c>
      <c r="C82" s="18" t="s">
        <v>117</v>
      </c>
      <c r="D82" s="39">
        <v>0</v>
      </c>
      <c r="E82" s="39">
        <v>0</v>
      </c>
      <c r="F82" s="39"/>
      <c r="G82" s="39" t="str">
        <f t="shared" si="11"/>
        <v>400.410.417</v>
      </c>
      <c r="H82" s="39">
        <f t="shared" si="12"/>
        <v>0</v>
      </c>
      <c r="J82" s="21" t="s">
        <v>4205</v>
      </c>
      <c r="K82" s="17" t="s">
        <v>326</v>
      </c>
      <c r="L82" s="18" t="s">
        <v>117</v>
      </c>
      <c r="M82" s="102">
        <f t="shared" si="9"/>
        <v>0</v>
      </c>
      <c r="N82" s="102">
        <f t="shared" si="10"/>
        <v>0</v>
      </c>
      <c r="P82" s="46" t="str">
        <f t="shared" si="13"/>
        <v>400.410.417</v>
      </c>
      <c r="Q82" s="46">
        <f t="shared" si="14"/>
        <v>0</v>
      </c>
    </row>
    <row r="83" spans="1:17">
      <c r="A83" s="21" t="s">
        <v>4206</v>
      </c>
      <c r="B83" s="17" t="s">
        <v>327</v>
      </c>
      <c r="C83" s="18" t="s">
        <v>119</v>
      </c>
      <c r="D83" s="39">
        <v>0</v>
      </c>
      <c r="E83" s="39">
        <v>0</v>
      </c>
      <c r="F83" s="39"/>
      <c r="G83" s="39" t="str">
        <f t="shared" si="11"/>
        <v>400.410.418</v>
      </c>
      <c r="H83" s="39">
        <f t="shared" si="12"/>
        <v>0</v>
      </c>
      <c r="J83" s="21" t="s">
        <v>4206</v>
      </c>
      <c r="K83" s="17" t="s">
        <v>327</v>
      </c>
      <c r="L83" s="18" t="s">
        <v>119</v>
      </c>
      <c r="M83" s="102">
        <f t="shared" si="9"/>
        <v>0</v>
      </c>
      <c r="N83" s="102">
        <f t="shared" si="10"/>
        <v>0</v>
      </c>
      <c r="P83" s="46" t="str">
        <f t="shared" si="13"/>
        <v>400.410.418</v>
      </c>
      <c r="Q83" s="46">
        <f t="shared" si="14"/>
        <v>0</v>
      </c>
    </row>
    <row r="84" spans="1:17">
      <c r="A84" s="21" t="s">
        <v>4207</v>
      </c>
      <c r="B84" s="17" t="s">
        <v>328</v>
      </c>
      <c r="C84" s="18" t="s">
        <v>107</v>
      </c>
      <c r="D84" s="39">
        <v>0</v>
      </c>
      <c r="E84" s="39">
        <v>0</v>
      </c>
      <c r="F84" s="39"/>
      <c r="G84" s="39" t="str">
        <f t="shared" si="11"/>
        <v>400.410.419</v>
      </c>
      <c r="H84" s="39">
        <f t="shared" si="12"/>
        <v>0</v>
      </c>
      <c r="J84" s="21" t="s">
        <v>4207</v>
      </c>
      <c r="K84" s="17" t="s">
        <v>328</v>
      </c>
      <c r="L84" s="18" t="s">
        <v>107</v>
      </c>
      <c r="M84" s="102">
        <f t="shared" si="9"/>
        <v>0</v>
      </c>
      <c r="N84" s="102">
        <f t="shared" si="10"/>
        <v>0</v>
      </c>
      <c r="P84" s="46" t="str">
        <f t="shared" si="13"/>
        <v>400.410.419</v>
      </c>
      <c r="Q84" s="46">
        <f t="shared" si="14"/>
        <v>0</v>
      </c>
    </row>
    <row r="85" spans="1:17">
      <c r="A85" s="21" t="s">
        <v>4208</v>
      </c>
      <c r="B85" s="15" t="s">
        <v>329</v>
      </c>
      <c r="C85" s="16" t="s">
        <v>330</v>
      </c>
      <c r="D85" s="39">
        <v>0</v>
      </c>
      <c r="E85" s="40">
        <v>817764833</v>
      </c>
      <c r="F85" s="40">
        <f>E85</f>
        <v>817764833</v>
      </c>
      <c r="G85" s="39" t="str">
        <f t="shared" si="11"/>
        <v>400.410.420</v>
      </c>
      <c r="H85" s="39">
        <f t="shared" si="12"/>
        <v>817764833</v>
      </c>
      <c r="J85" s="21" t="s">
        <v>4208</v>
      </c>
      <c r="K85" s="15" t="s">
        <v>329</v>
      </c>
      <c r="L85" s="16" t="s">
        <v>330</v>
      </c>
      <c r="M85" s="102">
        <f t="shared" si="9"/>
        <v>0</v>
      </c>
      <c r="N85" s="102">
        <f t="shared" si="10"/>
        <v>1680939727.0199394</v>
      </c>
      <c r="O85" s="102">
        <f>N85</f>
        <v>1680939727.0199394</v>
      </c>
      <c r="P85" s="46" t="str">
        <f t="shared" si="13"/>
        <v>400.410.420</v>
      </c>
      <c r="Q85" s="46">
        <f t="shared" si="14"/>
        <v>1680939727.0199394</v>
      </c>
    </row>
    <row r="86" spans="1:17">
      <c r="A86" s="21" t="s">
        <v>4208</v>
      </c>
      <c r="B86" s="15" t="s">
        <v>331</v>
      </c>
      <c r="C86" s="16" t="s">
        <v>332</v>
      </c>
      <c r="D86" s="39">
        <v>0</v>
      </c>
      <c r="E86" s="39">
        <v>0</v>
      </c>
      <c r="F86" s="39"/>
      <c r="G86" s="39" t="str">
        <f t="shared" si="11"/>
        <v>400.410.420</v>
      </c>
      <c r="H86" s="39">
        <f t="shared" si="12"/>
        <v>0</v>
      </c>
      <c r="J86" s="21" t="s">
        <v>4208</v>
      </c>
      <c r="K86" s="15" t="s">
        <v>331</v>
      </c>
      <c r="L86" s="16" t="s">
        <v>332</v>
      </c>
      <c r="M86" s="102">
        <f t="shared" si="9"/>
        <v>0</v>
      </c>
      <c r="N86" s="102">
        <f t="shared" si="10"/>
        <v>0</v>
      </c>
      <c r="P86" s="46" t="str">
        <f t="shared" si="13"/>
        <v>400.410.420</v>
      </c>
      <c r="Q86" s="46">
        <f t="shared" si="14"/>
        <v>0</v>
      </c>
    </row>
    <row r="87" spans="1:17">
      <c r="A87" s="21" t="s">
        <v>4209</v>
      </c>
      <c r="B87" s="15" t="s">
        <v>333</v>
      </c>
      <c r="C87" s="16" t="s">
        <v>334</v>
      </c>
      <c r="D87" s="39">
        <v>0</v>
      </c>
      <c r="E87" s="39">
        <v>0</v>
      </c>
      <c r="F87" s="39"/>
      <c r="G87" s="39" t="str">
        <f t="shared" si="11"/>
        <v>400.430.431</v>
      </c>
      <c r="H87" s="39">
        <f t="shared" si="12"/>
        <v>0</v>
      </c>
      <c r="J87" s="21" t="s">
        <v>4209</v>
      </c>
      <c r="K87" s="15" t="s">
        <v>333</v>
      </c>
      <c r="L87" s="16" t="s">
        <v>334</v>
      </c>
      <c r="M87" s="102">
        <f t="shared" si="9"/>
        <v>0</v>
      </c>
      <c r="N87" s="102">
        <f t="shared" si="10"/>
        <v>0</v>
      </c>
      <c r="P87" s="46" t="str">
        <f t="shared" si="13"/>
        <v>400.430.431</v>
      </c>
      <c r="Q87" s="46">
        <f t="shared" si="14"/>
        <v>0</v>
      </c>
    </row>
    <row r="88" spans="1:17">
      <c r="A88" s="21" t="s">
        <v>4209</v>
      </c>
      <c r="B88" s="15" t="s">
        <v>335</v>
      </c>
      <c r="C88" s="16" t="s">
        <v>336</v>
      </c>
      <c r="D88" s="39">
        <v>0</v>
      </c>
      <c r="E88" s="39">
        <v>0</v>
      </c>
      <c r="F88" s="39"/>
      <c r="G88" s="39" t="str">
        <f t="shared" si="11"/>
        <v>400.430.431</v>
      </c>
      <c r="H88" s="39">
        <f t="shared" si="12"/>
        <v>0</v>
      </c>
      <c r="J88" s="21" t="s">
        <v>4209</v>
      </c>
      <c r="K88" s="15" t="s">
        <v>335</v>
      </c>
      <c r="L88" s="16" t="s">
        <v>336</v>
      </c>
      <c r="M88" s="102">
        <f t="shared" si="9"/>
        <v>0</v>
      </c>
      <c r="N88" s="102">
        <f t="shared" si="10"/>
        <v>0</v>
      </c>
      <c r="P88" s="46" t="str">
        <f t="shared" si="13"/>
        <v>400.430.431</v>
      </c>
      <c r="Q88" s="46">
        <f t="shared" si="14"/>
        <v>0</v>
      </c>
    </row>
    <row r="89" spans="1:17">
      <c r="A89" s="21" t="s">
        <v>4210</v>
      </c>
      <c r="B89" s="17" t="s">
        <v>337</v>
      </c>
      <c r="C89" s="18" t="s">
        <v>129</v>
      </c>
      <c r="D89" s="39">
        <v>0</v>
      </c>
      <c r="E89" s="39">
        <v>0</v>
      </c>
      <c r="F89" s="39"/>
      <c r="G89" s="39" t="str">
        <f t="shared" si="11"/>
        <v>400.410.421</v>
      </c>
      <c r="H89" s="39">
        <f t="shared" si="12"/>
        <v>0</v>
      </c>
      <c r="J89" s="21" t="s">
        <v>4210</v>
      </c>
      <c r="K89" s="17" t="s">
        <v>337</v>
      </c>
      <c r="L89" s="18" t="s">
        <v>129</v>
      </c>
      <c r="M89" s="102">
        <f t="shared" si="9"/>
        <v>0</v>
      </c>
      <c r="N89" s="102">
        <f t="shared" si="10"/>
        <v>0</v>
      </c>
      <c r="P89" s="46" t="str">
        <f t="shared" si="13"/>
        <v>400.410.421</v>
      </c>
      <c r="Q89" s="46">
        <f t="shared" si="14"/>
        <v>0</v>
      </c>
    </row>
    <row r="90" spans="1:17">
      <c r="A90" s="21" t="s">
        <v>4211</v>
      </c>
      <c r="B90" s="17" t="s">
        <v>338</v>
      </c>
      <c r="C90" s="18" t="s">
        <v>131</v>
      </c>
      <c r="D90" s="39">
        <v>0</v>
      </c>
      <c r="E90" s="39">
        <v>0</v>
      </c>
      <c r="F90" s="39"/>
      <c r="G90" s="39" t="str">
        <f t="shared" si="11"/>
        <v>400.430.432</v>
      </c>
      <c r="H90" s="39">
        <f t="shared" si="12"/>
        <v>0</v>
      </c>
      <c r="J90" s="21" t="s">
        <v>4211</v>
      </c>
      <c r="K90" s="17" t="s">
        <v>338</v>
      </c>
      <c r="L90" s="18" t="s">
        <v>339</v>
      </c>
      <c r="M90" s="102">
        <f t="shared" si="9"/>
        <v>0</v>
      </c>
      <c r="N90" s="102">
        <f t="shared" si="10"/>
        <v>0</v>
      </c>
      <c r="P90" s="46" t="str">
        <f t="shared" si="13"/>
        <v>400.430.432</v>
      </c>
      <c r="Q90" s="46">
        <f t="shared" si="14"/>
        <v>0</v>
      </c>
    </row>
    <row r="91" spans="1:17">
      <c r="A91" s="21" t="s">
        <v>4212</v>
      </c>
      <c r="B91" s="17" t="s">
        <v>340</v>
      </c>
      <c r="C91" s="18" t="s">
        <v>133</v>
      </c>
      <c r="D91" s="39">
        <v>0</v>
      </c>
      <c r="E91" s="39">
        <v>0</v>
      </c>
      <c r="F91" s="39"/>
      <c r="G91" s="39" t="str">
        <f t="shared" si="11"/>
        <v>400.410.424</v>
      </c>
      <c r="H91" s="39">
        <f t="shared" si="12"/>
        <v>0</v>
      </c>
      <c r="J91" s="21" t="s">
        <v>4212</v>
      </c>
      <c r="K91" s="17" t="s">
        <v>340</v>
      </c>
      <c r="L91" s="18" t="s">
        <v>341</v>
      </c>
      <c r="M91" s="102">
        <f t="shared" si="9"/>
        <v>0</v>
      </c>
      <c r="N91" s="102">
        <f t="shared" si="10"/>
        <v>0</v>
      </c>
      <c r="P91" s="46" t="str">
        <f t="shared" si="13"/>
        <v>400.410.424</v>
      </c>
      <c r="Q91" s="46">
        <f t="shared" si="14"/>
        <v>0</v>
      </c>
    </row>
    <row r="92" spans="1:17">
      <c r="A92" s="21"/>
      <c r="B92" s="15" t="s">
        <v>342</v>
      </c>
      <c r="C92" s="16" t="s">
        <v>343</v>
      </c>
      <c r="D92" s="39">
        <v>0</v>
      </c>
      <c r="E92" s="40">
        <v>0</v>
      </c>
      <c r="F92" s="40"/>
      <c r="G92" s="39">
        <f t="shared" si="11"/>
        <v>0</v>
      </c>
      <c r="H92" s="39">
        <f t="shared" si="12"/>
        <v>0</v>
      </c>
      <c r="J92" s="21"/>
      <c r="K92" s="15" t="s">
        <v>342</v>
      </c>
      <c r="L92" s="16" t="s">
        <v>343</v>
      </c>
      <c r="M92" s="102">
        <f t="shared" si="9"/>
        <v>0</v>
      </c>
      <c r="N92" s="102">
        <f t="shared" si="10"/>
        <v>0</v>
      </c>
      <c r="P92" s="46"/>
      <c r="Q92" s="46">
        <f t="shared" si="14"/>
        <v>0</v>
      </c>
    </row>
    <row r="93" spans="1:17">
      <c r="A93" s="21"/>
      <c r="B93" s="17" t="s">
        <v>344</v>
      </c>
      <c r="C93" s="18" t="s">
        <v>345</v>
      </c>
      <c r="D93" s="39">
        <v>0</v>
      </c>
      <c r="E93" s="39">
        <v>0</v>
      </c>
      <c r="F93" s="39"/>
      <c r="G93" s="39">
        <f t="shared" si="11"/>
        <v>0</v>
      </c>
      <c r="H93" s="39">
        <f t="shared" si="12"/>
        <v>0</v>
      </c>
      <c r="J93" s="21"/>
      <c r="K93" s="17" t="s">
        <v>344</v>
      </c>
      <c r="L93" s="18" t="s">
        <v>345</v>
      </c>
      <c r="M93" s="102">
        <f t="shared" si="9"/>
        <v>0</v>
      </c>
      <c r="N93" s="102">
        <f t="shared" si="10"/>
        <v>0</v>
      </c>
      <c r="P93" s="46"/>
      <c r="Q93" s="46">
        <f t="shared" si="14"/>
        <v>0</v>
      </c>
    </row>
    <row r="94" spans="1:17">
      <c r="A94" s="21"/>
      <c r="B94" s="17" t="s">
        <v>346</v>
      </c>
      <c r="C94" s="18" t="s">
        <v>139</v>
      </c>
      <c r="D94" s="39">
        <v>0</v>
      </c>
      <c r="E94" s="39">
        <v>0</v>
      </c>
      <c r="F94" s="39"/>
      <c r="G94" s="39">
        <f t="shared" si="11"/>
        <v>0</v>
      </c>
      <c r="H94" s="39">
        <f t="shared" si="12"/>
        <v>0</v>
      </c>
      <c r="J94" s="21"/>
      <c r="K94" s="17" t="s">
        <v>346</v>
      </c>
      <c r="L94" s="18" t="s">
        <v>139</v>
      </c>
      <c r="M94" s="102">
        <f t="shared" si="9"/>
        <v>0</v>
      </c>
      <c r="N94" s="102">
        <f t="shared" si="10"/>
        <v>0</v>
      </c>
      <c r="P94" s="46"/>
      <c r="Q94" s="46">
        <f t="shared" si="14"/>
        <v>0</v>
      </c>
    </row>
    <row r="95" spans="1:17">
      <c r="A95" s="21"/>
      <c r="B95" s="15" t="s">
        <v>347</v>
      </c>
      <c r="C95" s="22" t="s">
        <v>348</v>
      </c>
      <c r="D95" s="39">
        <v>0</v>
      </c>
      <c r="E95" s="39">
        <v>0</v>
      </c>
      <c r="F95" s="39"/>
      <c r="G95" s="39">
        <f t="shared" si="11"/>
        <v>0</v>
      </c>
      <c r="H95" s="39">
        <f t="shared" si="12"/>
        <v>0</v>
      </c>
      <c r="J95" s="21"/>
      <c r="K95" s="15" t="s">
        <v>347</v>
      </c>
      <c r="L95" s="22" t="s">
        <v>348</v>
      </c>
      <c r="M95" s="102">
        <f t="shared" si="9"/>
        <v>0</v>
      </c>
      <c r="N95" s="102">
        <f t="shared" si="10"/>
        <v>0</v>
      </c>
      <c r="P95" s="46"/>
      <c r="Q95" s="46">
        <f t="shared" si="14"/>
        <v>0</v>
      </c>
    </row>
    <row r="96" spans="1:17">
      <c r="A96" s="21"/>
      <c r="B96" s="17" t="s">
        <v>349</v>
      </c>
      <c r="C96" s="18" t="s">
        <v>141</v>
      </c>
      <c r="D96" s="39">
        <v>0</v>
      </c>
      <c r="E96" s="39">
        <v>0</v>
      </c>
      <c r="F96" s="39"/>
      <c r="G96" s="39">
        <f t="shared" si="11"/>
        <v>0</v>
      </c>
      <c r="H96" s="39">
        <f t="shared" si="12"/>
        <v>0</v>
      </c>
      <c r="J96" s="21"/>
      <c r="K96" s="17" t="s">
        <v>349</v>
      </c>
      <c r="L96" s="18" t="s">
        <v>141</v>
      </c>
      <c r="M96" s="102">
        <f t="shared" si="9"/>
        <v>0</v>
      </c>
      <c r="N96" s="102">
        <f t="shared" si="10"/>
        <v>0</v>
      </c>
      <c r="P96" s="46"/>
      <c r="Q96" s="46">
        <f t="shared" si="14"/>
        <v>0</v>
      </c>
    </row>
    <row r="97" spans="1:17">
      <c r="A97" s="21"/>
      <c r="B97" s="17" t="s">
        <v>350</v>
      </c>
      <c r="C97" s="18" t="s">
        <v>143</v>
      </c>
      <c r="D97" s="40">
        <v>0</v>
      </c>
      <c r="E97" s="39">
        <v>0</v>
      </c>
      <c r="F97" s="39"/>
      <c r="G97" s="39">
        <f t="shared" si="11"/>
        <v>0</v>
      </c>
      <c r="H97" s="39">
        <f t="shared" si="12"/>
        <v>0</v>
      </c>
      <c r="J97" s="21"/>
      <c r="K97" s="17" t="s">
        <v>350</v>
      </c>
      <c r="L97" s="18" t="s">
        <v>143</v>
      </c>
      <c r="M97" s="102">
        <f t="shared" si="9"/>
        <v>0</v>
      </c>
      <c r="N97" s="102">
        <f t="shared" si="10"/>
        <v>0</v>
      </c>
      <c r="P97" s="46"/>
      <c r="Q97" s="46">
        <f t="shared" si="14"/>
        <v>0</v>
      </c>
    </row>
    <row r="98" spans="1:17">
      <c r="A98" s="21"/>
      <c r="B98" s="17" t="s">
        <v>351</v>
      </c>
      <c r="C98" s="18" t="s">
        <v>145</v>
      </c>
      <c r="D98" s="39">
        <v>0</v>
      </c>
      <c r="E98" s="39">
        <v>0</v>
      </c>
      <c r="F98" s="39"/>
      <c r="G98" s="39">
        <f t="shared" si="11"/>
        <v>0</v>
      </c>
      <c r="H98" s="39">
        <f t="shared" si="12"/>
        <v>0</v>
      </c>
      <c r="J98" s="21"/>
      <c r="K98" s="17" t="s">
        <v>351</v>
      </c>
      <c r="L98" s="18" t="s">
        <v>145</v>
      </c>
      <c r="M98" s="102">
        <f t="shared" si="9"/>
        <v>0</v>
      </c>
      <c r="N98" s="102">
        <f t="shared" si="10"/>
        <v>0</v>
      </c>
      <c r="P98" s="46"/>
      <c r="Q98" s="46">
        <f t="shared" si="14"/>
        <v>0</v>
      </c>
    </row>
    <row r="99" spans="1:17">
      <c r="A99" s="21"/>
      <c r="B99" s="17" t="s">
        <v>352</v>
      </c>
      <c r="C99" s="18" t="s">
        <v>147</v>
      </c>
      <c r="D99" s="39">
        <v>0</v>
      </c>
      <c r="E99" s="39">
        <v>0</v>
      </c>
      <c r="F99" s="39"/>
      <c r="G99" s="39">
        <f t="shared" si="11"/>
        <v>0</v>
      </c>
      <c r="H99" s="39">
        <f t="shared" si="12"/>
        <v>0</v>
      </c>
      <c r="J99" s="21"/>
      <c r="K99" s="17" t="s">
        <v>352</v>
      </c>
      <c r="L99" s="18" t="s">
        <v>147</v>
      </c>
      <c r="M99" s="102">
        <f t="shared" si="9"/>
        <v>0</v>
      </c>
      <c r="N99" s="102">
        <f t="shared" si="10"/>
        <v>0</v>
      </c>
      <c r="P99" s="46"/>
      <c r="Q99" s="46">
        <f t="shared" si="14"/>
        <v>0</v>
      </c>
    </row>
    <row r="100" spans="1:17">
      <c r="A100" s="21"/>
      <c r="B100" s="19" t="s">
        <v>353</v>
      </c>
      <c r="C100" s="18" t="s">
        <v>149</v>
      </c>
      <c r="D100" s="39">
        <v>0</v>
      </c>
      <c r="E100" s="39">
        <v>0</v>
      </c>
      <c r="F100" s="39"/>
      <c r="G100" s="39">
        <f t="shared" si="11"/>
        <v>0</v>
      </c>
      <c r="H100" s="39">
        <f t="shared" si="12"/>
        <v>0</v>
      </c>
      <c r="J100" s="21"/>
      <c r="K100" s="19" t="s">
        <v>353</v>
      </c>
      <c r="L100" s="18" t="s">
        <v>149</v>
      </c>
      <c r="M100" s="102">
        <f t="shared" si="9"/>
        <v>0</v>
      </c>
      <c r="N100" s="102">
        <f t="shared" si="10"/>
        <v>0</v>
      </c>
      <c r="P100" s="46"/>
      <c r="Q100" s="46">
        <f t="shared" si="14"/>
        <v>0</v>
      </c>
    </row>
    <row r="101" spans="1:17">
      <c r="A101" s="21"/>
      <c r="B101" s="19" t="s">
        <v>354</v>
      </c>
      <c r="C101" s="18" t="s">
        <v>151</v>
      </c>
      <c r="D101" s="39">
        <v>0</v>
      </c>
      <c r="E101" s="39">
        <v>0</v>
      </c>
      <c r="F101" s="39"/>
      <c r="G101" s="39">
        <f t="shared" si="11"/>
        <v>0</v>
      </c>
      <c r="H101" s="39">
        <f t="shared" si="12"/>
        <v>0</v>
      </c>
      <c r="J101" s="21"/>
      <c r="K101" s="19" t="s">
        <v>354</v>
      </c>
      <c r="L101" s="18" t="s">
        <v>151</v>
      </c>
      <c r="M101" s="102">
        <f t="shared" si="9"/>
        <v>0</v>
      </c>
      <c r="N101" s="102">
        <f t="shared" si="10"/>
        <v>0</v>
      </c>
      <c r="P101" s="46"/>
      <c r="Q101" s="46">
        <f t="shared" si="14"/>
        <v>0</v>
      </c>
    </row>
    <row r="102" spans="1:17">
      <c r="A102" s="21"/>
      <c r="B102" s="17" t="s">
        <v>355</v>
      </c>
      <c r="C102" s="18" t="s">
        <v>356</v>
      </c>
      <c r="D102" s="39">
        <v>0</v>
      </c>
      <c r="E102" s="39">
        <v>0</v>
      </c>
      <c r="F102" s="39"/>
      <c r="G102" s="39">
        <f t="shared" si="11"/>
        <v>0</v>
      </c>
      <c r="H102" s="39">
        <f t="shared" si="12"/>
        <v>0</v>
      </c>
      <c r="J102" s="21"/>
      <c r="K102" s="17" t="s">
        <v>355</v>
      </c>
      <c r="L102" s="18" t="s">
        <v>356</v>
      </c>
      <c r="M102" s="102">
        <f t="shared" ref="M102:M114" si="15">VLOOKUP(K102,CDPS3,7,0)</f>
        <v>0</v>
      </c>
      <c r="N102" s="102">
        <f t="shared" ref="N102:N115" si="16">VLOOKUP(K102,CDPS3,8,0)</f>
        <v>0</v>
      </c>
      <c r="P102" s="46"/>
      <c r="Q102" s="46">
        <f t="shared" si="14"/>
        <v>0</v>
      </c>
    </row>
    <row r="103" spans="1:17">
      <c r="A103" s="21"/>
      <c r="B103" s="17" t="s">
        <v>357</v>
      </c>
      <c r="C103" s="18" t="s">
        <v>358</v>
      </c>
      <c r="D103" s="39">
        <v>0</v>
      </c>
      <c r="E103" s="39">
        <v>0</v>
      </c>
      <c r="F103" s="39"/>
      <c r="G103" s="39">
        <f t="shared" si="11"/>
        <v>0</v>
      </c>
      <c r="H103" s="39">
        <f t="shared" si="12"/>
        <v>0</v>
      </c>
      <c r="J103" s="21"/>
      <c r="K103" s="17" t="s">
        <v>357</v>
      </c>
      <c r="L103" s="18" t="s">
        <v>358</v>
      </c>
      <c r="M103" s="102">
        <f t="shared" si="15"/>
        <v>0</v>
      </c>
      <c r="N103" s="102">
        <f t="shared" si="16"/>
        <v>0</v>
      </c>
      <c r="P103" s="46"/>
      <c r="Q103" s="46">
        <f t="shared" si="14"/>
        <v>0</v>
      </c>
    </row>
    <row r="104" spans="1:17">
      <c r="A104" s="21"/>
      <c r="B104" s="17" t="s">
        <v>359</v>
      </c>
      <c r="C104" s="18" t="s">
        <v>159</v>
      </c>
      <c r="D104" s="39">
        <v>0</v>
      </c>
      <c r="E104" s="39">
        <v>0</v>
      </c>
      <c r="F104" s="39"/>
      <c r="G104" s="39">
        <f t="shared" si="11"/>
        <v>0</v>
      </c>
      <c r="H104" s="39">
        <f t="shared" si="12"/>
        <v>0</v>
      </c>
      <c r="J104" s="21"/>
      <c r="K104" s="17" t="s">
        <v>359</v>
      </c>
      <c r="L104" s="18" t="s">
        <v>159</v>
      </c>
      <c r="M104" s="102">
        <f t="shared" si="15"/>
        <v>0</v>
      </c>
      <c r="N104" s="102">
        <f t="shared" si="16"/>
        <v>0</v>
      </c>
      <c r="P104" s="46"/>
      <c r="Q104" s="46">
        <f t="shared" si="14"/>
        <v>0</v>
      </c>
    </row>
    <row r="105" spans="1:17">
      <c r="A105" s="21"/>
      <c r="B105" s="19" t="s">
        <v>360</v>
      </c>
      <c r="C105" s="18" t="s">
        <v>361</v>
      </c>
      <c r="D105" s="39">
        <v>0</v>
      </c>
      <c r="E105" s="39">
        <v>0</v>
      </c>
      <c r="F105" s="39"/>
      <c r="G105" s="39">
        <f t="shared" si="11"/>
        <v>0</v>
      </c>
      <c r="H105" s="39">
        <f t="shared" si="12"/>
        <v>0</v>
      </c>
      <c r="J105" s="21"/>
      <c r="K105" s="19" t="s">
        <v>360</v>
      </c>
      <c r="L105" s="18" t="s">
        <v>361</v>
      </c>
      <c r="M105" s="102">
        <f t="shared" si="15"/>
        <v>0</v>
      </c>
      <c r="N105" s="102">
        <f t="shared" si="16"/>
        <v>0</v>
      </c>
      <c r="P105" s="46"/>
      <c r="Q105" s="46">
        <f t="shared" si="14"/>
        <v>0</v>
      </c>
    </row>
    <row r="106" spans="1:17">
      <c r="A106" s="21"/>
      <c r="B106" s="19" t="s">
        <v>362</v>
      </c>
      <c r="C106" s="18" t="s">
        <v>363</v>
      </c>
      <c r="D106" s="39">
        <v>0</v>
      </c>
      <c r="E106" s="39">
        <v>0</v>
      </c>
      <c r="F106" s="39"/>
      <c r="G106" s="39">
        <f t="shared" si="11"/>
        <v>0</v>
      </c>
      <c r="H106" s="39">
        <f t="shared" si="12"/>
        <v>0</v>
      </c>
      <c r="J106" s="21"/>
      <c r="K106" s="19" t="s">
        <v>362</v>
      </c>
      <c r="L106" s="18" t="s">
        <v>363</v>
      </c>
      <c r="M106" s="102">
        <f t="shared" si="15"/>
        <v>0</v>
      </c>
      <c r="N106" s="102">
        <f t="shared" si="16"/>
        <v>0</v>
      </c>
      <c r="P106" s="46"/>
      <c r="Q106" s="46">
        <f t="shared" si="14"/>
        <v>0</v>
      </c>
    </row>
    <row r="107" spans="1:17">
      <c r="A107" s="21"/>
      <c r="B107" s="19" t="s">
        <v>364</v>
      </c>
      <c r="C107" s="16" t="s">
        <v>163</v>
      </c>
      <c r="D107" s="39">
        <v>0</v>
      </c>
      <c r="E107" s="39">
        <v>0</v>
      </c>
      <c r="F107" s="39"/>
      <c r="G107" s="39">
        <f t="shared" si="11"/>
        <v>0</v>
      </c>
      <c r="H107" s="39">
        <f t="shared" si="12"/>
        <v>0</v>
      </c>
      <c r="J107" s="21"/>
      <c r="K107" s="19" t="s">
        <v>364</v>
      </c>
      <c r="L107" s="16" t="s">
        <v>163</v>
      </c>
      <c r="M107" s="102">
        <f t="shared" si="15"/>
        <v>0</v>
      </c>
      <c r="N107" s="102">
        <f t="shared" si="16"/>
        <v>0</v>
      </c>
      <c r="P107" s="46"/>
      <c r="Q107" s="46">
        <f t="shared" si="14"/>
        <v>0</v>
      </c>
    </row>
    <row r="108" spans="1:17">
      <c r="A108" s="21"/>
      <c r="B108" s="20" t="s">
        <v>365</v>
      </c>
      <c r="C108" s="16" t="s">
        <v>366</v>
      </c>
      <c r="D108" s="39">
        <v>0</v>
      </c>
      <c r="E108" s="39">
        <v>0</v>
      </c>
      <c r="F108" s="39"/>
      <c r="G108" s="39">
        <f t="shared" si="11"/>
        <v>0</v>
      </c>
      <c r="H108" s="39">
        <f t="shared" si="12"/>
        <v>0</v>
      </c>
      <c r="J108" s="21"/>
      <c r="K108" s="20" t="s">
        <v>365</v>
      </c>
      <c r="L108" s="16" t="s">
        <v>366</v>
      </c>
      <c r="M108" s="102">
        <f t="shared" si="15"/>
        <v>0</v>
      </c>
      <c r="N108" s="102">
        <f t="shared" si="16"/>
        <v>0</v>
      </c>
      <c r="P108" s="46"/>
      <c r="Q108" s="46">
        <f t="shared" si="14"/>
        <v>0</v>
      </c>
    </row>
    <row r="109" spans="1:17">
      <c r="A109" s="21"/>
      <c r="B109" s="20" t="s">
        <v>367</v>
      </c>
      <c r="C109" s="16" t="s">
        <v>368</v>
      </c>
      <c r="D109" s="39">
        <v>0</v>
      </c>
      <c r="E109" s="39">
        <v>0</v>
      </c>
      <c r="F109" s="39"/>
      <c r="G109" s="39">
        <f t="shared" si="11"/>
        <v>0</v>
      </c>
      <c r="H109" s="39">
        <f t="shared" si="12"/>
        <v>0</v>
      </c>
      <c r="J109" s="21"/>
      <c r="K109" s="20" t="s">
        <v>367</v>
      </c>
      <c r="L109" s="16" t="s">
        <v>368</v>
      </c>
      <c r="M109" s="102">
        <f t="shared" si="15"/>
        <v>0</v>
      </c>
      <c r="N109" s="102">
        <f t="shared" si="16"/>
        <v>0</v>
      </c>
      <c r="P109" s="46"/>
      <c r="Q109" s="46">
        <f t="shared" si="14"/>
        <v>0</v>
      </c>
    </row>
    <row r="110" spans="1:17">
      <c r="A110" s="21"/>
      <c r="B110" s="19" t="s">
        <v>369</v>
      </c>
      <c r="C110" s="16" t="s">
        <v>370</v>
      </c>
      <c r="D110" s="39">
        <v>0</v>
      </c>
      <c r="E110" s="39">
        <v>0</v>
      </c>
      <c r="F110" s="39"/>
      <c r="G110" s="39">
        <f t="shared" si="11"/>
        <v>0</v>
      </c>
      <c r="H110" s="39">
        <f t="shared" si="12"/>
        <v>0</v>
      </c>
      <c r="J110" s="21"/>
      <c r="K110" s="19" t="s">
        <v>369</v>
      </c>
      <c r="L110" s="16" t="s">
        <v>370</v>
      </c>
      <c r="M110" s="102">
        <f t="shared" si="15"/>
        <v>0</v>
      </c>
      <c r="N110" s="102">
        <f t="shared" si="16"/>
        <v>0</v>
      </c>
      <c r="P110" s="46"/>
      <c r="Q110" s="46">
        <f t="shared" si="14"/>
        <v>0</v>
      </c>
    </row>
    <row r="111" spans="1:17">
      <c r="A111" s="21"/>
      <c r="B111" s="17" t="s">
        <v>371</v>
      </c>
      <c r="C111" s="18" t="s">
        <v>167</v>
      </c>
      <c r="D111" s="39">
        <v>0</v>
      </c>
      <c r="E111" s="39">
        <v>0</v>
      </c>
      <c r="F111" s="39"/>
      <c r="G111" s="39">
        <f t="shared" si="11"/>
        <v>0</v>
      </c>
      <c r="H111" s="39">
        <f t="shared" si="12"/>
        <v>0</v>
      </c>
      <c r="J111" s="21"/>
      <c r="K111" s="17" t="s">
        <v>371</v>
      </c>
      <c r="L111" s="18" t="s">
        <v>167</v>
      </c>
      <c r="M111" s="102">
        <f t="shared" si="15"/>
        <v>0</v>
      </c>
      <c r="N111" s="102">
        <f t="shared" si="16"/>
        <v>0</v>
      </c>
      <c r="P111" s="46"/>
      <c r="Q111" s="46">
        <f t="shared" si="14"/>
        <v>0</v>
      </c>
    </row>
    <row r="112" spans="1:17">
      <c r="A112" s="21"/>
      <c r="B112" s="17" t="s">
        <v>372</v>
      </c>
      <c r="C112" s="18" t="s">
        <v>169</v>
      </c>
      <c r="D112" s="40">
        <v>0</v>
      </c>
      <c r="E112" s="39">
        <v>0</v>
      </c>
      <c r="F112" s="39"/>
      <c r="G112" s="39">
        <f t="shared" si="11"/>
        <v>0</v>
      </c>
      <c r="H112" s="39">
        <f t="shared" si="12"/>
        <v>0</v>
      </c>
      <c r="J112" s="21"/>
      <c r="K112" s="17" t="s">
        <v>372</v>
      </c>
      <c r="L112" s="18" t="s">
        <v>169</v>
      </c>
      <c r="M112" s="102">
        <f t="shared" si="15"/>
        <v>0</v>
      </c>
      <c r="N112" s="102">
        <f t="shared" si="16"/>
        <v>0</v>
      </c>
      <c r="P112" s="46"/>
      <c r="Q112" s="46">
        <f t="shared" si="14"/>
        <v>0</v>
      </c>
    </row>
    <row r="113" spans="1:17">
      <c r="A113" s="21"/>
      <c r="B113" s="19" t="s">
        <v>373</v>
      </c>
      <c r="C113" s="18" t="s">
        <v>374</v>
      </c>
      <c r="D113" s="39">
        <v>0</v>
      </c>
      <c r="E113" s="39">
        <v>0</v>
      </c>
      <c r="F113" s="39"/>
      <c r="G113" s="39">
        <f t="shared" si="11"/>
        <v>0</v>
      </c>
      <c r="H113" s="39">
        <f t="shared" si="12"/>
        <v>0</v>
      </c>
      <c r="J113" s="21"/>
      <c r="K113" s="19" t="s">
        <v>373</v>
      </c>
      <c r="L113" s="18" t="s">
        <v>374</v>
      </c>
      <c r="M113" s="102">
        <f t="shared" si="15"/>
        <v>0</v>
      </c>
      <c r="N113" s="102">
        <f t="shared" si="16"/>
        <v>0</v>
      </c>
      <c r="P113" s="46"/>
      <c r="Q113" s="46">
        <f t="shared" si="14"/>
        <v>0</v>
      </c>
    </row>
    <row r="114" spans="1:17">
      <c r="A114" s="21"/>
      <c r="B114" s="19" t="s">
        <v>375</v>
      </c>
      <c r="C114" s="18" t="s">
        <v>376</v>
      </c>
      <c r="D114" s="39">
        <v>0</v>
      </c>
      <c r="E114" s="39">
        <v>0</v>
      </c>
      <c r="F114" s="39"/>
      <c r="G114" s="39">
        <f t="shared" si="11"/>
        <v>0</v>
      </c>
      <c r="H114" s="39">
        <f t="shared" si="12"/>
        <v>0</v>
      </c>
      <c r="J114" s="21"/>
      <c r="K114" s="19" t="s">
        <v>375</v>
      </c>
      <c r="L114" s="18" t="s">
        <v>376</v>
      </c>
      <c r="M114" s="102">
        <f t="shared" si="15"/>
        <v>0</v>
      </c>
      <c r="N114" s="102">
        <f t="shared" si="16"/>
        <v>0</v>
      </c>
      <c r="P114" s="46"/>
      <c r="Q114" s="46">
        <f t="shared" si="14"/>
        <v>0</v>
      </c>
    </row>
    <row r="115" spans="1:17">
      <c r="A115" s="21"/>
      <c r="B115" s="17" t="s">
        <v>377</v>
      </c>
      <c r="C115" s="18" t="s">
        <v>173</v>
      </c>
      <c r="D115" s="39">
        <v>0.45459985733032227</v>
      </c>
      <c r="E115" s="40">
        <v>0</v>
      </c>
      <c r="F115" s="40"/>
      <c r="G115" s="39">
        <f t="shared" si="11"/>
        <v>0</v>
      </c>
      <c r="H115" s="39">
        <f t="shared" si="12"/>
        <v>0</v>
      </c>
      <c r="J115" s="21"/>
      <c r="K115" s="17" t="s">
        <v>377</v>
      </c>
      <c r="L115" s="18" t="s">
        <v>173</v>
      </c>
      <c r="N115" s="102">
        <f t="shared" si="16"/>
        <v>0</v>
      </c>
      <c r="P115" s="46"/>
      <c r="Q115" s="46">
        <f t="shared" si="14"/>
        <v>0</v>
      </c>
    </row>
  </sheetData>
  <mergeCells count="17">
    <mergeCell ref="M4:N4"/>
    <mergeCell ref="J3:N3"/>
    <mergeCell ref="P3:Q3"/>
    <mergeCell ref="P4:P5"/>
    <mergeCell ref="Q4:Q5"/>
    <mergeCell ref="A1:L1"/>
    <mergeCell ref="J4:J5"/>
    <mergeCell ref="K4:K5"/>
    <mergeCell ref="L4:L5"/>
    <mergeCell ref="A3:E3"/>
    <mergeCell ref="A4:A5"/>
    <mergeCell ref="B4:B5"/>
    <mergeCell ref="C4:C5"/>
    <mergeCell ref="D4:E4"/>
    <mergeCell ref="G4:G5"/>
    <mergeCell ref="H4:H5"/>
    <mergeCell ref="G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096"/>
  <sheetViews>
    <sheetView workbookViewId="0">
      <pane ySplit="4" topLeftCell="A4824" activePane="bottomLeft" state="frozen"/>
      <selection pane="bottomLeft" activeCell="G4846" sqref="G4846"/>
    </sheetView>
  </sheetViews>
  <sheetFormatPr defaultRowHeight="15"/>
  <cols>
    <col min="1" max="1" width="12.7109375" style="25" customWidth="1"/>
    <col min="2" max="2" width="13.42578125" style="24" customWidth="1"/>
    <col min="3" max="3" width="13.5703125" style="25" customWidth="1"/>
    <col min="4" max="4" width="44.28515625" customWidth="1"/>
    <col min="5" max="5" width="13.42578125" hidden="1" customWidth="1"/>
    <col min="6" max="6" width="14.28515625" style="24" customWidth="1"/>
    <col min="7" max="7" width="13.5703125" style="24" customWidth="1"/>
    <col min="8" max="8" width="20.85546875" style="27" customWidth="1"/>
    <col min="9" max="9" width="15.42578125" customWidth="1"/>
    <col min="10" max="10" width="13.140625" customWidth="1"/>
    <col min="11" max="11" width="12.140625" customWidth="1"/>
    <col min="12" max="12" width="11.7109375" customWidth="1"/>
  </cols>
  <sheetData>
    <row r="1" spans="1:12" ht="20.25">
      <c r="A1" s="166" t="s">
        <v>182</v>
      </c>
      <c r="B1" s="166"/>
      <c r="C1" s="166"/>
      <c r="D1" s="166"/>
      <c r="E1" s="166"/>
      <c r="F1" s="166"/>
      <c r="G1" s="166"/>
      <c r="H1" s="166"/>
    </row>
    <row r="2" spans="1:12">
      <c r="A2" s="30"/>
      <c r="B2" s="28"/>
      <c r="C2" s="33"/>
      <c r="D2" s="11"/>
      <c r="E2" s="11"/>
      <c r="F2" s="35"/>
      <c r="G2" s="36" t="s">
        <v>183</v>
      </c>
      <c r="H2" s="26">
        <f>SUBTOTAL(9,H5:H15685)</f>
        <v>36768335426.004822</v>
      </c>
      <c r="J2" s="47"/>
      <c r="K2" s="47"/>
      <c r="L2" s="47"/>
    </row>
    <row r="3" spans="1:12">
      <c r="A3" s="31" t="s">
        <v>184</v>
      </c>
      <c r="B3" s="164" t="s">
        <v>185</v>
      </c>
      <c r="C3" s="165"/>
      <c r="D3" s="88" t="s">
        <v>186</v>
      </c>
      <c r="E3" s="12" t="s">
        <v>187</v>
      </c>
      <c r="F3" s="162" t="s">
        <v>188</v>
      </c>
      <c r="G3" s="163"/>
      <c r="H3" s="86" t="s">
        <v>189</v>
      </c>
      <c r="J3" s="47"/>
    </row>
    <row r="4" spans="1:12">
      <c r="A4" s="32" t="s">
        <v>190</v>
      </c>
      <c r="B4" s="29" t="s">
        <v>191</v>
      </c>
      <c r="C4" s="34" t="s">
        <v>4359</v>
      </c>
      <c r="D4" s="89"/>
      <c r="E4" s="13" t="s">
        <v>192</v>
      </c>
      <c r="F4" s="38" t="s">
        <v>4250</v>
      </c>
      <c r="G4" s="78" t="s">
        <v>4251</v>
      </c>
      <c r="H4" s="87"/>
      <c r="I4" s="47"/>
      <c r="J4" s="47"/>
      <c r="K4" s="47"/>
    </row>
    <row r="5" spans="1:12" ht="19.5" customHeight="1">
      <c r="A5" s="25">
        <v>41641</v>
      </c>
      <c r="B5" s="24" t="s">
        <v>4795</v>
      </c>
      <c r="C5" s="25" t="s">
        <v>4360</v>
      </c>
      <c r="D5" t="s">
        <v>1905</v>
      </c>
      <c r="F5" s="24" t="s">
        <v>365</v>
      </c>
      <c r="G5" s="24" t="s">
        <v>200</v>
      </c>
      <c r="H5" s="27">
        <v>1636364</v>
      </c>
      <c r="I5" s="47"/>
    </row>
    <row r="6" spans="1:12">
      <c r="A6" s="25">
        <v>41641</v>
      </c>
      <c r="B6" s="24" t="s">
        <v>396</v>
      </c>
      <c r="C6" s="25" t="s">
        <v>4360</v>
      </c>
      <c r="D6" t="s">
        <v>1906</v>
      </c>
      <c r="F6" s="24" t="s">
        <v>217</v>
      </c>
      <c r="G6" s="24" t="s">
        <v>200</v>
      </c>
      <c r="H6" s="27">
        <v>163636</v>
      </c>
    </row>
    <row r="7" spans="1:12">
      <c r="A7" s="25">
        <v>41654</v>
      </c>
      <c r="B7" s="24" t="s">
        <v>4796</v>
      </c>
      <c r="C7" s="25" t="s">
        <v>4363</v>
      </c>
      <c r="D7" t="s">
        <v>1907</v>
      </c>
      <c r="F7" s="24" t="s">
        <v>244</v>
      </c>
      <c r="G7" s="24" t="s">
        <v>200</v>
      </c>
      <c r="H7" s="27">
        <v>1667000</v>
      </c>
      <c r="I7" s="47"/>
    </row>
    <row r="8" spans="1:12">
      <c r="A8" s="25">
        <v>41654</v>
      </c>
      <c r="B8" s="24" t="s">
        <v>380</v>
      </c>
      <c r="C8" s="25" t="s">
        <v>4361</v>
      </c>
      <c r="D8" t="s">
        <v>1908</v>
      </c>
      <c r="F8" s="24" t="s">
        <v>217</v>
      </c>
      <c r="G8" s="24" t="s">
        <v>200</v>
      </c>
      <c r="H8" s="27">
        <v>166700</v>
      </c>
    </row>
    <row r="9" spans="1:12" s="46" customFormat="1" ht="15" customHeight="1">
      <c r="A9" s="25">
        <v>41717</v>
      </c>
      <c r="B9" s="24" t="s">
        <v>4794</v>
      </c>
      <c r="C9" s="25"/>
      <c r="D9" s="46" t="s">
        <v>2387</v>
      </c>
      <c r="F9" s="24" t="s">
        <v>244</v>
      </c>
      <c r="G9" s="24" t="s">
        <v>282</v>
      </c>
      <c r="H9" s="47">
        <v>24140000</v>
      </c>
    </row>
    <row r="10" spans="1:12" s="46" customFormat="1" ht="15" customHeight="1">
      <c r="A10" s="25">
        <v>41717</v>
      </c>
      <c r="B10" s="24" t="s">
        <v>435</v>
      </c>
      <c r="C10" s="25"/>
      <c r="D10" s="46" t="s">
        <v>436</v>
      </c>
      <c r="F10" s="24" t="s">
        <v>217</v>
      </c>
      <c r="G10" s="24" t="s">
        <v>282</v>
      </c>
      <c r="H10" s="47">
        <v>2414000</v>
      </c>
    </row>
    <row r="11" spans="1:12" s="46" customFormat="1" ht="15" customHeight="1">
      <c r="A11" s="25">
        <v>41641</v>
      </c>
      <c r="B11" s="24" t="s">
        <v>4797</v>
      </c>
      <c r="C11" s="25"/>
      <c r="D11" s="46" t="s">
        <v>1909</v>
      </c>
      <c r="F11" s="24" t="s">
        <v>244</v>
      </c>
      <c r="G11" s="24" t="s">
        <v>282</v>
      </c>
      <c r="H11" s="47">
        <v>3200000</v>
      </c>
    </row>
    <row r="12" spans="1:12" s="46" customFormat="1">
      <c r="A12" s="25">
        <v>41641</v>
      </c>
      <c r="B12" s="24" t="s">
        <v>383</v>
      </c>
      <c r="C12" s="25"/>
      <c r="D12" s="46" t="s">
        <v>1910</v>
      </c>
      <c r="F12" s="24" t="s">
        <v>217</v>
      </c>
      <c r="G12" s="24" t="s">
        <v>282</v>
      </c>
      <c r="H12" s="47">
        <v>320000</v>
      </c>
    </row>
    <row r="13" spans="1:12">
      <c r="A13" s="25">
        <v>41654</v>
      </c>
      <c r="B13" s="24" t="s">
        <v>4798</v>
      </c>
      <c r="C13" s="25" t="s">
        <v>4362</v>
      </c>
      <c r="D13" t="s">
        <v>1911</v>
      </c>
      <c r="F13" s="24" t="s">
        <v>244</v>
      </c>
      <c r="G13" s="24" t="s">
        <v>200</v>
      </c>
      <c r="H13" s="27">
        <v>180000</v>
      </c>
    </row>
    <row r="14" spans="1:12">
      <c r="A14" s="25">
        <v>41654</v>
      </c>
      <c r="B14" s="24" t="s">
        <v>378</v>
      </c>
      <c r="C14" s="25" t="s">
        <v>4362</v>
      </c>
      <c r="D14" t="s">
        <v>1912</v>
      </c>
      <c r="F14" s="24" t="s">
        <v>217</v>
      </c>
      <c r="G14" s="24" t="s">
        <v>200</v>
      </c>
      <c r="H14" s="27">
        <v>18000</v>
      </c>
    </row>
    <row r="15" spans="1:12" s="46" customFormat="1">
      <c r="A15" s="25">
        <v>41705</v>
      </c>
      <c r="B15" s="24" t="s">
        <v>400</v>
      </c>
      <c r="C15" s="25"/>
      <c r="D15" s="46" t="s">
        <v>401</v>
      </c>
      <c r="F15" s="24" t="s">
        <v>369</v>
      </c>
      <c r="G15" s="24" t="s">
        <v>282</v>
      </c>
      <c r="H15" s="47">
        <v>960000</v>
      </c>
    </row>
    <row r="16" spans="1:12" s="46" customFormat="1">
      <c r="A16" s="25">
        <v>41705</v>
      </c>
      <c r="B16" s="24" t="s">
        <v>4799</v>
      </c>
      <c r="C16" s="25" t="s">
        <v>4364</v>
      </c>
      <c r="D16" s="46" t="s">
        <v>1913</v>
      </c>
      <c r="F16" s="24" t="s">
        <v>364</v>
      </c>
      <c r="G16" s="24" t="s">
        <v>200</v>
      </c>
      <c r="H16" s="47">
        <v>403636</v>
      </c>
    </row>
    <row r="17" spans="1:8" s="46" customFormat="1">
      <c r="A17" s="25">
        <v>41705</v>
      </c>
      <c r="B17" s="24" t="s">
        <v>402</v>
      </c>
      <c r="C17" s="25" t="s">
        <v>4364</v>
      </c>
      <c r="D17" s="46" t="s">
        <v>1914</v>
      </c>
      <c r="F17" s="24" t="s">
        <v>217</v>
      </c>
      <c r="G17" s="24" t="s">
        <v>200</v>
      </c>
      <c r="H17" s="47">
        <v>40364</v>
      </c>
    </row>
    <row r="18" spans="1:8" s="46" customFormat="1">
      <c r="A18" s="25">
        <v>41710</v>
      </c>
      <c r="B18" s="24" t="s">
        <v>403</v>
      </c>
      <c r="C18" s="25" t="s">
        <v>4365</v>
      </c>
      <c r="D18" s="46" t="s">
        <v>404</v>
      </c>
      <c r="F18" s="24" t="s">
        <v>369</v>
      </c>
      <c r="G18" s="24" t="s">
        <v>200</v>
      </c>
      <c r="H18" s="47">
        <v>350000</v>
      </c>
    </row>
    <row r="19" spans="1:8" s="46" customFormat="1">
      <c r="A19" s="25">
        <v>41710</v>
      </c>
      <c r="B19" s="24" t="s">
        <v>4884</v>
      </c>
      <c r="C19" s="25" t="s">
        <v>4366</v>
      </c>
      <c r="D19" s="46" t="s">
        <v>3893</v>
      </c>
      <c r="F19" s="24" t="s">
        <v>369</v>
      </c>
      <c r="G19" s="24" t="s">
        <v>200</v>
      </c>
      <c r="H19" s="47">
        <v>250000</v>
      </c>
    </row>
    <row r="20" spans="1:8" s="46" customFormat="1">
      <c r="A20" s="25">
        <v>41710</v>
      </c>
      <c r="B20" s="24" t="s">
        <v>405</v>
      </c>
      <c r="C20" s="25" t="s">
        <v>4366</v>
      </c>
      <c r="D20" s="46" t="s">
        <v>406</v>
      </c>
      <c r="F20" s="24" t="s">
        <v>217</v>
      </c>
      <c r="G20" s="24" t="s">
        <v>200</v>
      </c>
      <c r="H20" s="47">
        <v>25000</v>
      </c>
    </row>
    <row r="21" spans="1:8" s="46" customFormat="1">
      <c r="A21" s="25">
        <v>41704</v>
      </c>
      <c r="B21" s="24" t="s">
        <v>4800</v>
      </c>
      <c r="C21" s="25" t="s">
        <v>4367</v>
      </c>
      <c r="D21" s="46" t="s">
        <v>1915</v>
      </c>
      <c r="F21" s="24" t="s">
        <v>364</v>
      </c>
      <c r="G21" s="24" t="s">
        <v>200</v>
      </c>
      <c r="H21" s="47">
        <v>355000</v>
      </c>
    </row>
    <row r="22" spans="1:8" s="46" customFormat="1">
      <c r="A22" s="25">
        <v>41704</v>
      </c>
      <c r="B22" s="24" t="s">
        <v>407</v>
      </c>
      <c r="C22" s="25" t="s">
        <v>4367</v>
      </c>
      <c r="D22" s="46" t="s">
        <v>4245</v>
      </c>
      <c r="F22" s="24" t="s">
        <v>217</v>
      </c>
      <c r="G22" s="24" t="s">
        <v>200</v>
      </c>
      <c r="H22" s="47">
        <v>35500</v>
      </c>
    </row>
    <row r="23" spans="1:8" s="46" customFormat="1">
      <c r="A23" s="25">
        <v>41709</v>
      </c>
      <c r="B23" s="24" t="s">
        <v>4801</v>
      </c>
      <c r="C23" s="25" t="s">
        <v>4368</v>
      </c>
      <c r="D23" s="46" t="s">
        <v>1915</v>
      </c>
      <c r="F23" s="24" t="s">
        <v>364</v>
      </c>
      <c r="G23" s="24" t="s">
        <v>200</v>
      </c>
      <c r="H23" s="47">
        <v>1700000</v>
      </c>
    </row>
    <row r="24" spans="1:8" s="46" customFormat="1">
      <c r="A24" s="25">
        <v>41709</v>
      </c>
      <c r="B24" s="24" t="s">
        <v>408</v>
      </c>
      <c r="C24" s="25" t="s">
        <v>4368</v>
      </c>
      <c r="D24" s="46" t="s">
        <v>409</v>
      </c>
      <c r="F24" s="24" t="s">
        <v>217</v>
      </c>
      <c r="G24" s="24" t="s">
        <v>200</v>
      </c>
      <c r="H24" s="47">
        <v>170000</v>
      </c>
    </row>
    <row r="25" spans="1:8" s="46" customFormat="1">
      <c r="A25" s="25">
        <v>41718</v>
      </c>
      <c r="B25" s="24" t="s">
        <v>4802</v>
      </c>
      <c r="C25" s="25" t="s">
        <v>4369</v>
      </c>
      <c r="D25" s="46" t="s">
        <v>1916</v>
      </c>
      <c r="F25" s="24" t="s">
        <v>244</v>
      </c>
      <c r="G25" s="24" t="s">
        <v>200</v>
      </c>
      <c r="H25" s="47">
        <v>802560</v>
      </c>
    </row>
    <row r="26" spans="1:8" s="46" customFormat="1">
      <c r="A26" s="25">
        <v>41718</v>
      </c>
      <c r="B26" s="24" t="s">
        <v>410</v>
      </c>
      <c r="C26" s="25" t="s">
        <v>4369</v>
      </c>
      <c r="D26" s="46" t="s">
        <v>411</v>
      </c>
      <c r="F26" s="24" t="s">
        <v>217</v>
      </c>
      <c r="G26" s="24" t="s">
        <v>200</v>
      </c>
      <c r="H26" s="47">
        <v>40128</v>
      </c>
    </row>
    <row r="27" spans="1:8">
      <c r="A27" s="25">
        <v>41718</v>
      </c>
      <c r="B27" s="24" t="s">
        <v>4803</v>
      </c>
      <c r="C27" s="25" t="s">
        <v>4370</v>
      </c>
      <c r="D27" t="s">
        <v>1917</v>
      </c>
      <c r="F27" s="24" t="s">
        <v>244</v>
      </c>
      <c r="G27" s="24" t="s">
        <v>200</v>
      </c>
      <c r="H27" s="27">
        <v>457000</v>
      </c>
    </row>
    <row r="28" spans="1:8">
      <c r="A28" s="25">
        <v>41718</v>
      </c>
      <c r="B28" s="24" t="s">
        <v>386</v>
      </c>
      <c r="C28" s="25" t="s">
        <v>4370</v>
      </c>
      <c r="D28" t="s">
        <v>1918</v>
      </c>
      <c r="F28" s="24" t="s">
        <v>217</v>
      </c>
      <c r="G28" s="24" t="s">
        <v>200</v>
      </c>
      <c r="H28" s="27">
        <v>0</v>
      </c>
    </row>
    <row r="29" spans="1:8">
      <c r="A29" s="25">
        <v>41726</v>
      </c>
      <c r="B29" s="24" t="s">
        <v>4793</v>
      </c>
      <c r="C29" s="25" t="s">
        <v>4371</v>
      </c>
      <c r="D29" t="s">
        <v>1919</v>
      </c>
      <c r="F29" s="24" t="s">
        <v>244</v>
      </c>
      <c r="G29" s="24" t="s">
        <v>200</v>
      </c>
      <c r="H29" s="27">
        <v>895000</v>
      </c>
    </row>
    <row r="30" spans="1:8">
      <c r="A30" s="25">
        <v>41726</v>
      </c>
      <c r="B30" s="24" t="s">
        <v>385</v>
      </c>
      <c r="C30" s="25" t="s">
        <v>4371</v>
      </c>
      <c r="D30" t="s">
        <v>1920</v>
      </c>
      <c r="F30" s="24" t="s">
        <v>217</v>
      </c>
      <c r="G30" s="24" t="s">
        <v>200</v>
      </c>
      <c r="H30" s="27">
        <v>89500</v>
      </c>
    </row>
    <row r="31" spans="1:8">
      <c r="A31" s="25">
        <v>41697</v>
      </c>
      <c r="B31" s="24" t="s">
        <v>4797</v>
      </c>
      <c r="C31" s="25" t="s">
        <v>4372</v>
      </c>
      <c r="D31" t="s">
        <v>1921</v>
      </c>
      <c r="F31" s="24" t="s">
        <v>244</v>
      </c>
      <c r="G31" s="24" t="s">
        <v>200</v>
      </c>
      <c r="H31" s="27">
        <v>4000000</v>
      </c>
    </row>
    <row r="32" spans="1:8">
      <c r="A32" s="25">
        <v>41697</v>
      </c>
      <c r="B32" s="24" t="s">
        <v>379</v>
      </c>
      <c r="C32" s="25" t="s">
        <v>4372</v>
      </c>
      <c r="D32" t="s">
        <v>1922</v>
      </c>
      <c r="F32" s="24" t="s">
        <v>217</v>
      </c>
      <c r="G32" s="24" t="s">
        <v>200</v>
      </c>
      <c r="H32" s="27">
        <v>400000</v>
      </c>
    </row>
    <row r="33" spans="1:9">
      <c r="A33" s="25">
        <v>41697</v>
      </c>
      <c r="B33" s="24" t="s">
        <v>4803</v>
      </c>
      <c r="C33" s="25" t="s">
        <v>4373</v>
      </c>
      <c r="D33" t="s">
        <v>1923</v>
      </c>
      <c r="F33" s="24" t="s">
        <v>244</v>
      </c>
      <c r="G33" s="24" t="s">
        <v>200</v>
      </c>
      <c r="H33" s="27">
        <v>457000</v>
      </c>
    </row>
    <row r="34" spans="1:9">
      <c r="A34" s="25">
        <v>41697</v>
      </c>
      <c r="B34" s="24" t="s">
        <v>381</v>
      </c>
      <c r="C34" s="25" t="s">
        <v>4373</v>
      </c>
      <c r="D34" t="s">
        <v>1924</v>
      </c>
      <c r="F34" s="24" t="s">
        <v>217</v>
      </c>
      <c r="G34" s="24" t="s">
        <v>200</v>
      </c>
      <c r="H34" s="27">
        <v>0</v>
      </c>
    </row>
    <row r="35" spans="1:9">
      <c r="A35" s="25">
        <v>41694</v>
      </c>
      <c r="B35" s="24" t="s">
        <v>4793</v>
      </c>
      <c r="C35" s="25" t="s">
        <v>4374</v>
      </c>
      <c r="D35" t="s">
        <v>1925</v>
      </c>
      <c r="F35" s="24" t="s">
        <v>244</v>
      </c>
      <c r="G35" s="24" t="s">
        <v>200</v>
      </c>
      <c r="H35" s="27">
        <v>1400000</v>
      </c>
    </row>
    <row r="36" spans="1:9">
      <c r="A36" s="25">
        <v>41694</v>
      </c>
      <c r="B36" s="24" t="s">
        <v>382</v>
      </c>
      <c r="C36" s="25" t="s">
        <v>4374</v>
      </c>
      <c r="D36" t="s">
        <v>1926</v>
      </c>
      <c r="F36" s="24" t="s">
        <v>217</v>
      </c>
      <c r="G36" s="24" t="s">
        <v>200</v>
      </c>
      <c r="H36" s="27">
        <v>140000</v>
      </c>
    </row>
    <row r="37" spans="1:9">
      <c r="A37" s="25">
        <v>41722</v>
      </c>
      <c r="B37" s="24" t="s">
        <v>4804</v>
      </c>
      <c r="C37" s="25" t="s">
        <v>4375</v>
      </c>
      <c r="D37" t="s">
        <v>1927</v>
      </c>
      <c r="F37" s="24" t="s">
        <v>244</v>
      </c>
      <c r="G37" s="24" t="s">
        <v>200</v>
      </c>
      <c r="H37" s="27">
        <v>300000</v>
      </c>
    </row>
    <row r="38" spans="1:9">
      <c r="A38" s="25">
        <v>41722</v>
      </c>
      <c r="B38" s="24" t="s">
        <v>384</v>
      </c>
      <c r="C38" s="25" t="s">
        <v>4375</v>
      </c>
      <c r="D38" t="s">
        <v>1928</v>
      </c>
      <c r="F38" s="24" t="s">
        <v>217</v>
      </c>
      <c r="G38" s="24" t="s">
        <v>200</v>
      </c>
      <c r="H38" s="27">
        <v>15000</v>
      </c>
    </row>
    <row r="39" spans="1:9" s="129" customFormat="1">
      <c r="A39" s="127">
        <v>41664</v>
      </c>
      <c r="B39" s="128" t="s">
        <v>394</v>
      </c>
      <c r="C39" s="127" t="s">
        <v>4376</v>
      </c>
      <c r="D39" s="129" t="s">
        <v>395</v>
      </c>
      <c r="E39" s="128"/>
      <c r="F39" s="130" t="s">
        <v>229</v>
      </c>
      <c r="G39" s="130" t="s">
        <v>200</v>
      </c>
      <c r="H39" s="130">
        <v>48000000</v>
      </c>
      <c r="I39" s="129">
        <f>H39/6</f>
        <v>8000000</v>
      </c>
    </row>
    <row r="40" spans="1:9" s="129" customFormat="1">
      <c r="A40" s="127">
        <v>41670</v>
      </c>
      <c r="B40" s="128"/>
      <c r="C40" s="127"/>
      <c r="D40" s="129" t="s">
        <v>4759</v>
      </c>
      <c r="E40" s="128"/>
      <c r="F40" s="130" t="s">
        <v>369</v>
      </c>
      <c r="G40" s="130" t="s">
        <v>229</v>
      </c>
      <c r="H40" s="130">
        <v>8000000</v>
      </c>
    </row>
    <row r="41" spans="1:9" s="129" customFormat="1">
      <c r="A41" s="127">
        <v>41698</v>
      </c>
      <c r="B41" s="128"/>
      <c r="C41" s="127"/>
      <c r="D41" s="129" t="s">
        <v>4760</v>
      </c>
      <c r="E41" s="128"/>
      <c r="F41" s="130" t="s">
        <v>369</v>
      </c>
      <c r="G41" s="130" t="s">
        <v>229</v>
      </c>
      <c r="H41" s="130">
        <v>8000000</v>
      </c>
    </row>
    <row r="42" spans="1:9" s="129" customFormat="1">
      <c r="A42" s="127">
        <v>41728</v>
      </c>
      <c r="B42" s="128"/>
      <c r="C42" s="127"/>
      <c r="D42" s="129" t="s">
        <v>4761</v>
      </c>
      <c r="E42" s="128"/>
      <c r="F42" s="130" t="s">
        <v>369</v>
      </c>
      <c r="G42" s="130" t="s">
        <v>229</v>
      </c>
      <c r="H42" s="130">
        <v>8000000</v>
      </c>
    </row>
    <row r="43" spans="1:9" s="129" customFormat="1">
      <c r="A43" s="127">
        <v>41759</v>
      </c>
      <c r="B43" s="128"/>
      <c r="C43" s="127"/>
      <c r="D43" s="129" t="s">
        <v>4762</v>
      </c>
      <c r="E43" s="128"/>
      <c r="F43" s="130" t="s">
        <v>369</v>
      </c>
      <c r="G43" s="130" t="s">
        <v>229</v>
      </c>
      <c r="H43" s="130">
        <v>8000000</v>
      </c>
    </row>
    <row r="44" spans="1:9" s="129" customFormat="1">
      <c r="A44" s="127">
        <v>41790</v>
      </c>
      <c r="B44" s="128"/>
      <c r="C44" s="127"/>
      <c r="D44" s="129" t="s">
        <v>4763</v>
      </c>
      <c r="E44" s="128"/>
      <c r="F44" s="130" t="s">
        <v>369</v>
      </c>
      <c r="G44" s="130" t="s">
        <v>229</v>
      </c>
      <c r="H44" s="130">
        <v>8000000</v>
      </c>
    </row>
    <row r="45" spans="1:9" s="129" customFormat="1">
      <c r="A45" s="127">
        <v>41820</v>
      </c>
      <c r="B45" s="128"/>
      <c r="C45" s="127"/>
      <c r="D45" s="129" t="s">
        <v>4764</v>
      </c>
      <c r="E45" s="128"/>
      <c r="F45" s="130" t="s">
        <v>369</v>
      </c>
      <c r="G45" s="130" t="s">
        <v>229</v>
      </c>
      <c r="H45" s="130">
        <v>8000000</v>
      </c>
    </row>
    <row r="46" spans="1:9" s="129" customFormat="1">
      <c r="A46" s="127">
        <v>41666</v>
      </c>
      <c r="B46" s="128" t="s">
        <v>393</v>
      </c>
      <c r="C46" s="127" t="s">
        <v>4377</v>
      </c>
      <c r="D46" s="129" t="s">
        <v>1929</v>
      </c>
      <c r="E46" s="128"/>
      <c r="F46" s="130" t="s">
        <v>369</v>
      </c>
      <c r="G46" s="130" t="s">
        <v>200</v>
      </c>
      <c r="H46" s="130">
        <v>10000000</v>
      </c>
    </row>
    <row r="47" spans="1:9" s="129" customFormat="1">
      <c r="A47" s="127">
        <v>41695</v>
      </c>
      <c r="B47" s="128" t="s">
        <v>392</v>
      </c>
      <c r="C47" s="127" t="s">
        <v>4378</v>
      </c>
      <c r="D47" s="129" t="s">
        <v>1930</v>
      </c>
      <c r="F47" s="128" t="s">
        <v>365</v>
      </c>
      <c r="G47" s="128" t="s">
        <v>200</v>
      </c>
      <c r="H47" s="130">
        <v>1006000</v>
      </c>
    </row>
    <row r="48" spans="1:9">
      <c r="A48" s="25">
        <v>41698</v>
      </c>
      <c r="B48" s="24" t="s">
        <v>4805</v>
      </c>
      <c r="C48" s="25" t="s">
        <v>4379</v>
      </c>
      <c r="D48" t="s">
        <v>388</v>
      </c>
      <c r="F48" s="24" t="s">
        <v>364</v>
      </c>
      <c r="G48" s="24" t="s">
        <v>200</v>
      </c>
      <c r="H48" s="27">
        <v>557045</v>
      </c>
    </row>
    <row r="49" spans="1:16381">
      <c r="A49" s="25">
        <v>41698</v>
      </c>
      <c r="B49" s="24" t="s">
        <v>387</v>
      </c>
      <c r="C49" s="25" t="s">
        <v>4379</v>
      </c>
      <c r="D49" t="s">
        <v>389</v>
      </c>
      <c r="F49" s="24" t="s">
        <v>217</v>
      </c>
      <c r="G49" s="24" t="s">
        <v>200</v>
      </c>
      <c r="H49" s="27">
        <v>55705</v>
      </c>
    </row>
    <row r="50" spans="1:16381" s="46" customFormat="1">
      <c r="A50" s="25">
        <v>41691</v>
      </c>
      <c r="B50" s="24" t="s">
        <v>4793</v>
      </c>
      <c r="C50" s="25"/>
      <c r="D50" s="46" t="s">
        <v>1931</v>
      </c>
      <c r="F50" s="24" t="s">
        <v>364</v>
      </c>
      <c r="G50" s="24" t="s">
        <v>282</v>
      </c>
      <c r="H50" s="47">
        <v>1777600</v>
      </c>
    </row>
    <row r="51" spans="1:16381" s="46" customFormat="1">
      <c r="A51" s="25">
        <v>41691</v>
      </c>
      <c r="B51" s="24" t="s">
        <v>390</v>
      </c>
      <c r="C51" s="25"/>
      <c r="D51" s="46" t="s">
        <v>1932</v>
      </c>
      <c r="F51" s="24" t="s">
        <v>217</v>
      </c>
      <c r="G51" s="24" t="s">
        <v>282</v>
      </c>
      <c r="H51" s="47">
        <v>0</v>
      </c>
    </row>
    <row r="52" spans="1:16381" s="46" customFormat="1">
      <c r="A52" s="25">
        <v>41692</v>
      </c>
      <c r="B52" s="24" t="s">
        <v>4806</v>
      </c>
      <c r="C52" s="25"/>
      <c r="D52" s="46" t="s">
        <v>1933</v>
      </c>
      <c r="F52" s="24" t="s">
        <v>364</v>
      </c>
      <c r="G52" s="24" t="s">
        <v>282</v>
      </c>
      <c r="H52" s="47">
        <v>315754</v>
      </c>
    </row>
    <row r="53" spans="1:16381" s="46" customFormat="1">
      <c r="A53" s="25">
        <v>41692</v>
      </c>
      <c r="B53" s="24" t="s">
        <v>391</v>
      </c>
      <c r="C53" s="25"/>
      <c r="D53" s="46" t="s">
        <v>1936</v>
      </c>
      <c r="F53" s="24" t="s">
        <v>217</v>
      </c>
      <c r="G53" s="24" t="s">
        <v>282</v>
      </c>
      <c r="H53" s="47">
        <v>31576</v>
      </c>
    </row>
    <row r="54" spans="1:16381" s="46" customFormat="1">
      <c r="A54" s="25">
        <v>41701</v>
      </c>
      <c r="B54" s="24" t="s">
        <v>4806</v>
      </c>
      <c r="C54" s="25"/>
      <c r="D54" s="46" t="s">
        <v>1934</v>
      </c>
      <c r="F54" s="24" t="s">
        <v>364</v>
      </c>
      <c r="G54" s="24" t="s">
        <v>282</v>
      </c>
      <c r="H54" s="47">
        <v>369863</v>
      </c>
    </row>
    <row r="55" spans="1:16381" s="46" customFormat="1">
      <c r="A55" s="25">
        <v>41701</v>
      </c>
      <c r="B55" s="24" t="s">
        <v>399</v>
      </c>
      <c r="C55" s="25"/>
      <c r="D55" s="46" t="s">
        <v>1935</v>
      </c>
      <c r="F55" s="24" t="s">
        <v>217</v>
      </c>
      <c r="G55" s="24" t="s">
        <v>282</v>
      </c>
      <c r="H55" s="47">
        <v>36987</v>
      </c>
    </row>
    <row r="56" spans="1:16381" s="46" customFormat="1">
      <c r="A56" s="25">
        <v>41729</v>
      </c>
      <c r="B56" s="24" t="s">
        <v>4807</v>
      </c>
      <c r="C56" s="25" t="s">
        <v>4380</v>
      </c>
      <c r="D56" s="46" t="s">
        <v>1937</v>
      </c>
      <c r="F56" s="24" t="s">
        <v>369</v>
      </c>
      <c r="G56" s="24" t="s">
        <v>200</v>
      </c>
      <c r="H56" s="47">
        <v>360000</v>
      </c>
    </row>
    <row r="57" spans="1:16381" s="46" customFormat="1">
      <c r="A57" s="25">
        <v>41729</v>
      </c>
      <c r="B57" s="24" t="s">
        <v>398</v>
      </c>
      <c r="C57" s="25" t="s">
        <v>4380</v>
      </c>
      <c r="D57" s="46" t="s">
        <v>1938</v>
      </c>
      <c r="F57" s="24" t="s">
        <v>217</v>
      </c>
      <c r="G57" s="24" t="s">
        <v>200</v>
      </c>
      <c r="H57" s="47">
        <v>36000</v>
      </c>
    </row>
    <row r="58" spans="1:16381" s="107" customFormat="1">
      <c r="A58" s="127">
        <v>41719</v>
      </c>
      <c r="B58" s="128" t="s">
        <v>412</v>
      </c>
      <c r="C58" s="127" t="s">
        <v>4381</v>
      </c>
      <c r="D58" s="129" t="s">
        <v>1939</v>
      </c>
      <c r="E58" s="47"/>
      <c r="F58" s="130" t="s">
        <v>229</v>
      </c>
      <c r="G58" s="129" t="s">
        <v>200</v>
      </c>
      <c r="H58" s="129">
        <v>20000000</v>
      </c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  <c r="HG58" s="46"/>
      <c r="HH58" s="46"/>
      <c r="HI58" s="46"/>
      <c r="HJ58" s="46"/>
      <c r="HK58" s="46"/>
      <c r="HL58" s="46"/>
      <c r="HM58" s="46"/>
      <c r="HN58" s="46"/>
      <c r="HO58" s="46"/>
      <c r="HP58" s="46"/>
      <c r="HQ58" s="46"/>
      <c r="HR58" s="46"/>
      <c r="HS58" s="46"/>
      <c r="HT58" s="46"/>
      <c r="HU58" s="46"/>
      <c r="HV58" s="46"/>
      <c r="HW58" s="46"/>
      <c r="HX58" s="46"/>
      <c r="HY58" s="46"/>
      <c r="HZ58" s="46"/>
      <c r="IA58" s="46"/>
      <c r="IB58" s="46"/>
      <c r="IC58" s="46"/>
      <c r="ID58" s="46"/>
      <c r="IE58" s="46"/>
      <c r="IF58" s="46"/>
      <c r="IG58" s="46"/>
      <c r="IH58" s="46"/>
      <c r="II58" s="46"/>
      <c r="IJ58" s="46"/>
      <c r="IK58" s="46"/>
      <c r="IL58" s="46"/>
      <c r="IM58" s="46"/>
      <c r="IN58" s="46"/>
      <c r="IO58" s="46"/>
      <c r="IP58" s="46"/>
      <c r="IQ58" s="46"/>
      <c r="IR58" s="46"/>
      <c r="IS58" s="46"/>
      <c r="IT58" s="46"/>
      <c r="IU58" s="46"/>
      <c r="IV58" s="46"/>
      <c r="IW58" s="46"/>
      <c r="IX58" s="46"/>
      <c r="IY58" s="46"/>
      <c r="IZ58" s="46"/>
      <c r="JA58" s="46"/>
      <c r="JB58" s="46"/>
      <c r="JC58" s="46"/>
      <c r="JD58" s="46"/>
      <c r="JE58" s="46"/>
      <c r="JF58" s="46"/>
      <c r="JG58" s="46"/>
      <c r="JH58" s="46"/>
      <c r="JI58" s="46"/>
      <c r="JJ58" s="46"/>
      <c r="JK58" s="46"/>
      <c r="JL58" s="46"/>
      <c r="JM58" s="46"/>
      <c r="JN58" s="46"/>
      <c r="JO58" s="46"/>
      <c r="JP58" s="46"/>
      <c r="JQ58" s="46"/>
      <c r="JR58" s="46"/>
      <c r="JS58" s="46"/>
      <c r="JT58" s="46"/>
      <c r="JU58" s="46"/>
      <c r="JV58" s="46"/>
      <c r="JW58" s="46"/>
      <c r="JX58" s="46"/>
      <c r="JY58" s="46"/>
      <c r="JZ58" s="46"/>
      <c r="KA58" s="46"/>
      <c r="KB58" s="46"/>
      <c r="KC58" s="46"/>
      <c r="KD58" s="46"/>
      <c r="KE58" s="46"/>
      <c r="KF58" s="46"/>
      <c r="KG58" s="46"/>
      <c r="KH58" s="46"/>
      <c r="KI58" s="46"/>
      <c r="KJ58" s="46"/>
      <c r="KK58" s="46"/>
      <c r="KL58" s="46"/>
      <c r="KM58" s="46"/>
      <c r="KN58" s="46"/>
      <c r="KO58" s="46"/>
      <c r="KP58" s="46"/>
      <c r="KQ58" s="46"/>
      <c r="KR58" s="46"/>
      <c r="KS58" s="46"/>
      <c r="KT58" s="46"/>
      <c r="KU58" s="46"/>
      <c r="KV58" s="46"/>
      <c r="KW58" s="46"/>
      <c r="KX58" s="46"/>
      <c r="KY58" s="46"/>
      <c r="KZ58" s="46"/>
      <c r="LA58" s="46"/>
      <c r="LB58" s="46"/>
      <c r="LC58" s="46"/>
      <c r="LD58" s="46"/>
      <c r="LE58" s="46"/>
      <c r="LF58" s="46"/>
      <c r="LG58" s="46"/>
      <c r="LH58" s="46"/>
      <c r="LI58" s="46"/>
      <c r="LJ58" s="46"/>
      <c r="LK58" s="46"/>
      <c r="LL58" s="46"/>
      <c r="LM58" s="46"/>
      <c r="LN58" s="46"/>
      <c r="LO58" s="46"/>
      <c r="LP58" s="46"/>
      <c r="LQ58" s="46"/>
      <c r="LR58" s="46"/>
      <c r="LS58" s="46"/>
      <c r="LT58" s="46"/>
      <c r="LU58" s="46"/>
      <c r="LV58" s="46"/>
      <c r="LW58" s="46"/>
      <c r="LX58" s="46"/>
      <c r="LY58" s="46"/>
      <c r="LZ58" s="46"/>
      <c r="MA58" s="46"/>
      <c r="MB58" s="46"/>
      <c r="MC58" s="46"/>
      <c r="MD58" s="46"/>
      <c r="ME58" s="46"/>
      <c r="MF58" s="46"/>
      <c r="MG58" s="46"/>
      <c r="MH58" s="46"/>
      <c r="MI58" s="46"/>
      <c r="MJ58" s="46"/>
      <c r="MK58" s="46"/>
      <c r="ML58" s="46"/>
      <c r="MM58" s="46"/>
      <c r="MN58" s="46"/>
      <c r="MO58" s="46"/>
      <c r="MP58" s="46"/>
      <c r="MQ58" s="46"/>
      <c r="MR58" s="46"/>
      <c r="MS58" s="46"/>
      <c r="MT58" s="46"/>
      <c r="MU58" s="46"/>
      <c r="MV58" s="46"/>
      <c r="MW58" s="46"/>
      <c r="MX58" s="46"/>
      <c r="MY58" s="46"/>
      <c r="MZ58" s="46"/>
      <c r="NA58" s="46"/>
      <c r="NB58" s="46"/>
      <c r="NC58" s="46"/>
      <c r="ND58" s="46"/>
      <c r="NE58" s="46"/>
      <c r="NF58" s="46"/>
      <c r="NG58" s="46"/>
      <c r="NH58" s="46"/>
      <c r="NI58" s="46"/>
      <c r="NJ58" s="46"/>
      <c r="NK58" s="46"/>
      <c r="NL58" s="46"/>
      <c r="NM58" s="46"/>
      <c r="NN58" s="46"/>
      <c r="NO58" s="46"/>
      <c r="NP58" s="46"/>
      <c r="NQ58" s="46"/>
      <c r="NR58" s="46"/>
      <c r="NS58" s="46"/>
      <c r="NT58" s="46"/>
      <c r="NU58" s="46"/>
      <c r="NV58" s="46"/>
      <c r="NW58" s="46"/>
      <c r="NX58" s="46"/>
      <c r="NY58" s="46"/>
      <c r="NZ58" s="46"/>
      <c r="OA58" s="46"/>
      <c r="OB58" s="46"/>
      <c r="OC58" s="46"/>
      <c r="OD58" s="46"/>
      <c r="OE58" s="46"/>
      <c r="OF58" s="46"/>
      <c r="OG58" s="46"/>
      <c r="OH58" s="46"/>
      <c r="OI58" s="46"/>
      <c r="OJ58" s="46"/>
      <c r="OK58" s="46"/>
      <c r="OL58" s="46"/>
      <c r="OM58" s="46"/>
      <c r="ON58" s="46"/>
      <c r="OO58" s="46"/>
      <c r="OP58" s="46"/>
      <c r="OQ58" s="46"/>
      <c r="OR58" s="46"/>
      <c r="OS58" s="46"/>
      <c r="OT58" s="46"/>
      <c r="OU58" s="46"/>
      <c r="OV58" s="46"/>
      <c r="OW58" s="46"/>
      <c r="OX58" s="46"/>
      <c r="OY58" s="46"/>
      <c r="OZ58" s="46"/>
      <c r="PA58" s="46"/>
      <c r="PB58" s="46"/>
      <c r="PC58" s="46"/>
      <c r="PD58" s="46"/>
      <c r="PE58" s="46"/>
      <c r="PF58" s="46"/>
      <c r="PG58" s="46"/>
      <c r="PH58" s="46"/>
      <c r="PI58" s="46"/>
      <c r="PJ58" s="46"/>
      <c r="PK58" s="46"/>
      <c r="PL58" s="46"/>
      <c r="PM58" s="46"/>
      <c r="PN58" s="46"/>
      <c r="PO58" s="46"/>
      <c r="PP58" s="46"/>
      <c r="PQ58" s="46"/>
      <c r="PR58" s="46"/>
      <c r="PS58" s="46"/>
      <c r="PT58" s="46"/>
      <c r="PU58" s="46"/>
      <c r="PV58" s="46"/>
      <c r="PW58" s="46"/>
      <c r="PX58" s="46"/>
      <c r="PY58" s="46"/>
      <c r="PZ58" s="46"/>
      <c r="QA58" s="46"/>
      <c r="QB58" s="46"/>
      <c r="QC58" s="46"/>
      <c r="QD58" s="46"/>
      <c r="QE58" s="46"/>
      <c r="QF58" s="46"/>
      <c r="QG58" s="46"/>
      <c r="QH58" s="46"/>
      <c r="QI58" s="46"/>
      <c r="QJ58" s="46"/>
      <c r="QK58" s="46"/>
      <c r="QL58" s="46"/>
      <c r="QM58" s="46"/>
      <c r="QN58" s="46"/>
      <c r="QO58" s="46"/>
      <c r="QP58" s="46"/>
      <c r="QQ58" s="46"/>
      <c r="QR58" s="46"/>
      <c r="QS58" s="46"/>
      <c r="QT58" s="46"/>
      <c r="QU58" s="46"/>
      <c r="QV58" s="46"/>
      <c r="QW58" s="46"/>
      <c r="QX58" s="46"/>
      <c r="QY58" s="46"/>
      <c r="QZ58" s="46"/>
      <c r="RA58" s="46"/>
      <c r="RB58" s="46"/>
      <c r="RC58" s="46"/>
      <c r="RD58" s="46"/>
      <c r="RE58" s="46"/>
      <c r="RF58" s="46"/>
      <c r="RG58" s="46"/>
      <c r="RH58" s="46"/>
      <c r="RI58" s="46"/>
      <c r="RJ58" s="46"/>
      <c r="RK58" s="46"/>
      <c r="RL58" s="46"/>
      <c r="RM58" s="46"/>
      <c r="RN58" s="46"/>
      <c r="RO58" s="46"/>
      <c r="RP58" s="46"/>
      <c r="RQ58" s="46"/>
      <c r="RR58" s="46"/>
      <c r="RS58" s="46"/>
      <c r="RT58" s="46"/>
      <c r="RU58" s="46"/>
      <c r="RV58" s="46"/>
      <c r="RW58" s="46"/>
      <c r="RX58" s="46"/>
      <c r="RY58" s="46"/>
      <c r="RZ58" s="46"/>
      <c r="SA58" s="46"/>
      <c r="SB58" s="46"/>
      <c r="SC58" s="46"/>
      <c r="SD58" s="46"/>
      <c r="SE58" s="46"/>
      <c r="SF58" s="46"/>
      <c r="SG58" s="46"/>
      <c r="SH58" s="46"/>
      <c r="SI58" s="46"/>
      <c r="SJ58" s="46"/>
      <c r="SK58" s="46"/>
      <c r="SL58" s="46"/>
      <c r="SM58" s="46"/>
      <c r="SN58" s="46"/>
      <c r="SO58" s="46"/>
      <c r="SP58" s="46"/>
      <c r="SQ58" s="46"/>
      <c r="SR58" s="46"/>
      <c r="SS58" s="46"/>
      <c r="ST58" s="46"/>
      <c r="SU58" s="46"/>
      <c r="SV58" s="46"/>
      <c r="SW58" s="46"/>
      <c r="SX58" s="46"/>
      <c r="SY58" s="46"/>
      <c r="SZ58" s="46"/>
      <c r="TA58" s="46"/>
      <c r="TB58" s="46"/>
      <c r="TC58" s="46"/>
      <c r="TD58" s="46"/>
      <c r="TE58" s="46"/>
      <c r="TF58" s="46"/>
      <c r="TG58" s="46"/>
      <c r="TH58" s="46"/>
      <c r="TI58" s="46"/>
      <c r="TJ58" s="46"/>
      <c r="TK58" s="46"/>
      <c r="TL58" s="46"/>
      <c r="TM58" s="46"/>
      <c r="TN58" s="46"/>
      <c r="TO58" s="46"/>
      <c r="TP58" s="46"/>
      <c r="TQ58" s="46"/>
      <c r="TR58" s="46"/>
      <c r="TS58" s="46"/>
      <c r="TT58" s="46"/>
      <c r="TU58" s="46"/>
      <c r="TV58" s="46"/>
      <c r="TW58" s="46"/>
      <c r="TX58" s="46"/>
      <c r="TY58" s="46"/>
      <c r="TZ58" s="46"/>
      <c r="UA58" s="46"/>
      <c r="UB58" s="46"/>
      <c r="UC58" s="46"/>
      <c r="UD58" s="46"/>
      <c r="UE58" s="46"/>
      <c r="UF58" s="46"/>
      <c r="UG58" s="46"/>
      <c r="UH58" s="46"/>
      <c r="UI58" s="46"/>
      <c r="UJ58" s="46"/>
      <c r="UK58" s="46"/>
      <c r="UL58" s="46"/>
      <c r="UM58" s="46"/>
      <c r="UN58" s="46"/>
      <c r="UO58" s="46"/>
      <c r="UP58" s="46"/>
      <c r="UQ58" s="46"/>
      <c r="UR58" s="46"/>
      <c r="US58" s="46"/>
      <c r="UT58" s="46"/>
      <c r="UU58" s="46"/>
      <c r="UV58" s="46"/>
      <c r="UW58" s="46"/>
      <c r="UX58" s="46"/>
      <c r="UY58" s="46"/>
      <c r="UZ58" s="46"/>
      <c r="VA58" s="46"/>
      <c r="VB58" s="46"/>
      <c r="VC58" s="46"/>
      <c r="VD58" s="46"/>
      <c r="VE58" s="46"/>
      <c r="VF58" s="46"/>
      <c r="VG58" s="46"/>
      <c r="VH58" s="46"/>
      <c r="VI58" s="46"/>
      <c r="VJ58" s="46"/>
      <c r="VK58" s="46"/>
      <c r="VL58" s="46"/>
      <c r="VM58" s="46"/>
      <c r="VN58" s="46"/>
      <c r="VO58" s="46"/>
      <c r="VP58" s="46"/>
      <c r="VQ58" s="46"/>
      <c r="VR58" s="46"/>
      <c r="VS58" s="46"/>
      <c r="VT58" s="46"/>
      <c r="VU58" s="46"/>
      <c r="VV58" s="46"/>
      <c r="VW58" s="46"/>
      <c r="VX58" s="46"/>
      <c r="VY58" s="46"/>
      <c r="VZ58" s="46"/>
      <c r="WA58" s="46"/>
      <c r="WB58" s="46"/>
      <c r="WC58" s="46"/>
      <c r="WD58" s="46"/>
      <c r="WE58" s="46"/>
      <c r="WF58" s="46"/>
      <c r="WG58" s="46"/>
      <c r="WH58" s="46"/>
      <c r="WI58" s="46"/>
      <c r="WJ58" s="46"/>
      <c r="WK58" s="46"/>
      <c r="WL58" s="46"/>
      <c r="WM58" s="46"/>
      <c r="WN58" s="46"/>
      <c r="WO58" s="46"/>
      <c r="WP58" s="46"/>
      <c r="WQ58" s="46"/>
      <c r="WR58" s="46"/>
      <c r="WS58" s="46"/>
      <c r="WT58" s="46"/>
      <c r="WU58" s="46"/>
      <c r="WV58" s="46"/>
      <c r="WW58" s="46"/>
      <c r="WX58" s="46"/>
      <c r="WY58" s="46"/>
      <c r="WZ58" s="46"/>
      <c r="XA58" s="46"/>
      <c r="XB58" s="46"/>
      <c r="XC58" s="46"/>
      <c r="XD58" s="46"/>
      <c r="XE58" s="46"/>
      <c r="XF58" s="46"/>
      <c r="XG58" s="46"/>
      <c r="XH58" s="46"/>
      <c r="XI58" s="46"/>
      <c r="XJ58" s="46"/>
      <c r="XK58" s="46"/>
      <c r="XL58" s="46"/>
      <c r="XM58" s="46"/>
      <c r="XN58" s="46"/>
      <c r="XO58" s="46"/>
      <c r="XP58" s="46"/>
      <c r="XQ58" s="46"/>
      <c r="XR58" s="46"/>
      <c r="XS58" s="46"/>
      <c r="XT58" s="46"/>
      <c r="XU58" s="46"/>
      <c r="XV58" s="46"/>
      <c r="XW58" s="46"/>
      <c r="XX58" s="46"/>
      <c r="XY58" s="46"/>
      <c r="XZ58" s="46"/>
      <c r="YA58" s="46"/>
      <c r="YB58" s="46"/>
      <c r="YC58" s="46"/>
      <c r="YD58" s="46"/>
      <c r="YE58" s="46"/>
      <c r="YF58" s="46"/>
      <c r="YG58" s="46"/>
      <c r="YH58" s="46"/>
      <c r="YI58" s="46"/>
      <c r="YJ58" s="46"/>
      <c r="YK58" s="46"/>
      <c r="YL58" s="46"/>
      <c r="YM58" s="46"/>
      <c r="YN58" s="46"/>
      <c r="YO58" s="46"/>
      <c r="YP58" s="46"/>
      <c r="YQ58" s="46"/>
      <c r="YR58" s="46"/>
      <c r="YS58" s="46"/>
      <c r="YT58" s="46"/>
      <c r="YU58" s="46"/>
      <c r="YV58" s="46"/>
      <c r="YW58" s="46"/>
      <c r="YX58" s="46"/>
      <c r="YY58" s="46"/>
      <c r="YZ58" s="46"/>
      <c r="ZA58" s="46"/>
      <c r="ZB58" s="46"/>
      <c r="ZC58" s="46"/>
      <c r="ZD58" s="46"/>
      <c r="ZE58" s="46"/>
      <c r="ZF58" s="46"/>
      <c r="ZG58" s="46"/>
      <c r="ZH58" s="46"/>
      <c r="ZI58" s="46"/>
      <c r="ZJ58" s="46"/>
      <c r="ZK58" s="46"/>
      <c r="ZL58" s="46"/>
      <c r="ZM58" s="46"/>
      <c r="ZN58" s="46"/>
      <c r="ZO58" s="46"/>
      <c r="ZP58" s="46"/>
      <c r="ZQ58" s="46"/>
      <c r="ZR58" s="46"/>
      <c r="ZS58" s="46"/>
      <c r="ZT58" s="46"/>
      <c r="ZU58" s="46"/>
      <c r="ZV58" s="46"/>
      <c r="ZW58" s="46"/>
      <c r="ZX58" s="46"/>
      <c r="ZY58" s="46"/>
      <c r="ZZ58" s="46"/>
      <c r="AAA58" s="46"/>
      <c r="AAB58" s="46"/>
      <c r="AAC58" s="46"/>
      <c r="AAD58" s="46"/>
      <c r="AAE58" s="46"/>
      <c r="AAF58" s="46"/>
      <c r="AAG58" s="46"/>
      <c r="AAH58" s="46"/>
      <c r="AAI58" s="46"/>
      <c r="AAJ58" s="46"/>
      <c r="AAK58" s="46"/>
      <c r="AAL58" s="46"/>
      <c r="AAM58" s="46"/>
      <c r="AAN58" s="46"/>
      <c r="AAO58" s="46"/>
      <c r="AAP58" s="46"/>
      <c r="AAQ58" s="46"/>
      <c r="AAR58" s="46"/>
      <c r="AAS58" s="46"/>
      <c r="AAT58" s="46"/>
      <c r="AAU58" s="46"/>
      <c r="AAV58" s="46"/>
      <c r="AAW58" s="46"/>
      <c r="AAX58" s="46"/>
      <c r="AAY58" s="46"/>
      <c r="AAZ58" s="46"/>
      <c r="ABA58" s="46"/>
      <c r="ABB58" s="46"/>
      <c r="ABC58" s="46"/>
      <c r="ABD58" s="46"/>
      <c r="ABE58" s="46"/>
      <c r="ABF58" s="46"/>
      <c r="ABG58" s="46"/>
      <c r="ABH58" s="46"/>
      <c r="ABI58" s="46"/>
      <c r="ABJ58" s="46"/>
      <c r="ABK58" s="46"/>
      <c r="ABL58" s="46"/>
      <c r="ABM58" s="46"/>
      <c r="ABN58" s="46"/>
      <c r="ABO58" s="46"/>
      <c r="ABP58" s="46"/>
      <c r="ABQ58" s="46"/>
      <c r="ABR58" s="46"/>
      <c r="ABS58" s="46"/>
      <c r="ABT58" s="46"/>
      <c r="ABU58" s="46"/>
      <c r="ABV58" s="46"/>
      <c r="ABW58" s="46"/>
      <c r="ABX58" s="46"/>
      <c r="ABY58" s="46"/>
      <c r="ABZ58" s="46"/>
      <c r="ACA58" s="46"/>
      <c r="ACB58" s="46"/>
      <c r="ACC58" s="46"/>
      <c r="ACD58" s="46"/>
      <c r="ACE58" s="46"/>
      <c r="ACF58" s="46"/>
      <c r="ACG58" s="46"/>
      <c r="ACH58" s="46"/>
      <c r="ACI58" s="46"/>
      <c r="ACJ58" s="46"/>
      <c r="ACK58" s="46"/>
      <c r="ACL58" s="46"/>
      <c r="ACM58" s="46"/>
      <c r="ACN58" s="46"/>
      <c r="ACO58" s="46"/>
      <c r="ACP58" s="46"/>
      <c r="ACQ58" s="46"/>
      <c r="ACR58" s="46"/>
      <c r="ACS58" s="46"/>
      <c r="ACT58" s="46"/>
      <c r="ACU58" s="46"/>
      <c r="ACV58" s="46"/>
      <c r="ACW58" s="46"/>
      <c r="ACX58" s="46"/>
      <c r="ACY58" s="46"/>
      <c r="ACZ58" s="46"/>
      <c r="ADA58" s="46"/>
      <c r="ADB58" s="46"/>
      <c r="ADC58" s="46"/>
      <c r="ADD58" s="46"/>
      <c r="ADE58" s="46"/>
      <c r="ADF58" s="46"/>
      <c r="ADG58" s="46"/>
      <c r="ADH58" s="46"/>
      <c r="ADI58" s="46"/>
      <c r="ADJ58" s="46"/>
      <c r="ADK58" s="46"/>
      <c r="ADL58" s="46"/>
      <c r="ADM58" s="46"/>
      <c r="ADN58" s="46"/>
      <c r="ADO58" s="46"/>
      <c r="ADP58" s="46"/>
      <c r="ADQ58" s="46"/>
      <c r="ADR58" s="46"/>
      <c r="ADS58" s="46"/>
      <c r="ADT58" s="46"/>
      <c r="ADU58" s="46"/>
      <c r="ADV58" s="46"/>
      <c r="ADW58" s="46"/>
      <c r="ADX58" s="46"/>
      <c r="ADY58" s="46"/>
      <c r="ADZ58" s="46"/>
      <c r="AEA58" s="46"/>
      <c r="AEB58" s="46"/>
      <c r="AEC58" s="46"/>
      <c r="AED58" s="46"/>
      <c r="AEE58" s="46"/>
      <c r="AEF58" s="46"/>
      <c r="AEG58" s="46"/>
      <c r="AEH58" s="46"/>
      <c r="AEI58" s="46"/>
      <c r="AEJ58" s="46"/>
      <c r="AEK58" s="46"/>
      <c r="AEL58" s="46"/>
      <c r="AEM58" s="46"/>
      <c r="AEN58" s="46"/>
      <c r="AEO58" s="46"/>
      <c r="AEP58" s="46"/>
      <c r="AEQ58" s="46"/>
      <c r="AER58" s="46"/>
      <c r="AES58" s="46"/>
      <c r="AET58" s="46"/>
      <c r="AEU58" s="46"/>
      <c r="AEV58" s="46"/>
      <c r="AEW58" s="46"/>
      <c r="AEX58" s="46"/>
      <c r="AEY58" s="46"/>
      <c r="AEZ58" s="46"/>
      <c r="AFA58" s="46"/>
      <c r="AFB58" s="46"/>
      <c r="AFC58" s="46"/>
      <c r="AFD58" s="46"/>
      <c r="AFE58" s="46"/>
      <c r="AFF58" s="46"/>
      <c r="AFG58" s="46"/>
      <c r="AFH58" s="46"/>
      <c r="AFI58" s="46"/>
      <c r="AFJ58" s="46"/>
      <c r="AFK58" s="46"/>
      <c r="AFL58" s="46"/>
      <c r="AFM58" s="46"/>
      <c r="AFN58" s="46"/>
      <c r="AFO58" s="46"/>
      <c r="AFP58" s="46"/>
      <c r="AFQ58" s="46"/>
      <c r="AFR58" s="46"/>
      <c r="AFS58" s="46"/>
      <c r="AFT58" s="46"/>
      <c r="AFU58" s="46"/>
      <c r="AFV58" s="46"/>
      <c r="AFW58" s="46"/>
      <c r="AFX58" s="46"/>
      <c r="AFY58" s="46"/>
      <c r="AFZ58" s="46"/>
      <c r="AGA58" s="46"/>
      <c r="AGB58" s="46"/>
      <c r="AGC58" s="46"/>
      <c r="AGD58" s="46"/>
      <c r="AGE58" s="46"/>
      <c r="AGF58" s="46"/>
      <c r="AGG58" s="46"/>
      <c r="AGH58" s="46"/>
      <c r="AGI58" s="46"/>
      <c r="AGJ58" s="46"/>
      <c r="AGK58" s="46"/>
      <c r="AGL58" s="46"/>
      <c r="AGM58" s="46"/>
      <c r="AGN58" s="46"/>
      <c r="AGO58" s="46"/>
      <c r="AGP58" s="46"/>
      <c r="AGQ58" s="46"/>
      <c r="AGR58" s="46"/>
      <c r="AGS58" s="46"/>
      <c r="AGT58" s="46"/>
      <c r="AGU58" s="46"/>
      <c r="AGV58" s="46"/>
      <c r="AGW58" s="46"/>
      <c r="AGX58" s="46"/>
      <c r="AGY58" s="46"/>
      <c r="AGZ58" s="46"/>
      <c r="AHA58" s="46"/>
      <c r="AHB58" s="46"/>
      <c r="AHC58" s="46"/>
      <c r="AHD58" s="46"/>
      <c r="AHE58" s="46"/>
      <c r="AHF58" s="46"/>
      <c r="AHG58" s="46"/>
      <c r="AHH58" s="46"/>
      <c r="AHI58" s="46"/>
      <c r="AHJ58" s="46"/>
      <c r="AHK58" s="46"/>
      <c r="AHL58" s="46"/>
      <c r="AHM58" s="46"/>
      <c r="AHN58" s="46"/>
      <c r="AHO58" s="46"/>
      <c r="AHP58" s="46"/>
      <c r="AHQ58" s="46"/>
      <c r="AHR58" s="46"/>
      <c r="AHS58" s="46"/>
      <c r="AHT58" s="46"/>
      <c r="AHU58" s="46"/>
      <c r="AHV58" s="46"/>
      <c r="AHW58" s="46"/>
      <c r="AHX58" s="46"/>
      <c r="AHY58" s="46"/>
      <c r="AHZ58" s="46"/>
      <c r="AIA58" s="46"/>
      <c r="AIB58" s="46"/>
      <c r="AIC58" s="46"/>
      <c r="AID58" s="46"/>
      <c r="AIE58" s="46"/>
      <c r="AIF58" s="46"/>
      <c r="AIG58" s="46"/>
      <c r="AIH58" s="46"/>
      <c r="AII58" s="46"/>
      <c r="AIJ58" s="46"/>
      <c r="AIK58" s="46"/>
      <c r="AIL58" s="46"/>
      <c r="AIM58" s="46"/>
      <c r="AIN58" s="46"/>
      <c r="AIO58" s="46"/>
      <c r="AIP58" s="46"/>
      <c r="AIQ58" s="46"/>
      <c r="AIR58" s="46"/>
      <c r="AIS58" s="46"/>
      <c r="AIT58" s="46"/>
      <c r="AIU58" s="46"/>
      <c r="AIV58" s="46"/>
      <c r="AIW58" s="46"/>
      <c r="AIX58" s="46"/>
      <c r="AIY58" s="46"/>
      <c r="AIZ58" s="46"/>
      <c r="AJA58" s="46"/>
      <c r="AJB58" s="46"/>
      <c r="AJC58" s="46"/>
      <c r="AJD58" s="46"/>
      <c r="AJE58" s="46"/>
      <c r="AJF58" s="46"/>
      <c r="AJG58" s="46"/>
      <c r="AJH58" s="46"/>
      <c r="AJI58" s="46"/>
      <c r="AJJ58" s="46"/>
      <c r="AJK58" s="46"/>
      <c r="AJL58" s="46"/>
      <c r="AJM58" s="46"/>
      <c r="AJN58" s="46"/>
      <c r="AJO58" s="46"/>
      <c r="AJP58" s="46"/>
      <c r="AJQ58" s="46"/>
      <c r="AJR58" s="46"/>
      <c r="AJS58" s="46"/>
      <c r="AJT58" s="46"/>
      <c r="AJU58" s="46"/>
      <c r="AJV58" s="46"/>
      <c r="AJW58" s="46"/>
      <c r="AJX58" s="46"/>
      <c r="AJY58" s="46"/>
      <c r="AJZ58" s="46"/>
      <c r="AKA58" s="46"/>
      <c r="AKB58" s="46"/>
      <c r="AKC58" s="46"/>
      <c r="AKD58" s="46"/>
      <c r="AKE58" s="46"/>
      <c r="AKF58" s="46"/>
      <c r="AKG58" s="46"/>
      <c r="AKH58" s="46"/>
      <c r="AKI58" s="46"/>
      <c r="AKJ58" s="46"/>
      <c r="AKK58" s="46"/>
      <c r="AKL58" s="46"/>
      <c r="AKM58" s="46"/>
      <c r="AKN58" s="46"/>
      <c r="AKO58" s="46"/>
      <c r="AKP58" s="46"/>
      <c r="AKQ58" s="46"/>
      <c r="AKR58" s="46"/>
      <c r="AKS58" s="46"/>
      <c r="AKT58" s="46"/>
      <c r="AKU58" s="46"/>
      <c r="AKV58" s="46"/>
      <c r="AKW58" s="46"/>
      <c r="AKX58" s="46"/>
      <c r="AKY58" s="46"/>
      <c r="AKZ58" s="46"/>
      <c r="ALA58" s="46"/>
      <c r="ALB58" s="46"/>
      <c r="ALC58" s="46"/>
      <c r="ALD58" s="46"/>
      <c r="ALE58" s="46"/>
      <c r="ALF58" s="46"/>
      <c r="ALG58" s="46"/>
      <c r="ALH58" s="46"/>
      <c r="ALI58" s="46"/>
      <c r="ALJ58" s="46"/>
      <c r="ALK58" s="46"/>
      <c r="ALL58" s="46"/>
      <c r="ALM58" s="46"/>
      <c r="ALN58" s="46"/>
      <c r="ALO58" s="46"/>
      <c r="ALP58" s="46"/>
      <c r="ALQ58" s="46"/>
      <c r="ALR58" s="46"/>
      <c r="ALS58" s="46"/>
      <c r="ALT58" s="46"/>
      <c r="ALU58" s="46"/>
      <c r="ALV58" s="46"/>
      <c r="ALW58" s="46"/>
      <c r="ALX58" s="46"/>
      <c r="ALY58" s="46"/>
      <c r="ALZ58" s="46"/>
      <c r="AMA58" s="46"/>
      <c r="AMB58" s="46"/>
      <c r="AMC58" s="46"/>
      <c r="AMD58" s="46"/>
      <c r="AME58" s="46"/>
      <c r="AMF58" s="46"/>
      <c r="AMG58" s="46"/>
      <c r="AMH58" s="46"/>
      <c r="AMI58" s="46"/>
      <c r="AMJ58" s="46"/>
      <c r="AMK58" s="46"/>
      <c r="AML58" s="46"/>
      <c r="AMM58" s="46"/>
      <c r="AMN58" s="46"/>
      <c r="AMO58" s="46"/>
      <c r="AMP58" s="46"/>
      <c r="AMQ58" s="46"/>
      <c r="AMR58" s="46"/>
      <c r="AMS58" s="46"/>
      <c r="AMT58" s="46"/>
      <c r="AMU58" s="46"/>
      <c r="AMV58" s="46"/>
      <c r="AMW58" s="46"/>
      <c r="AMX58" s="46"/>
      <c r="AMY58" s="46"/>
      <c r="AMZ58" s="46"/>
      <c r="ANA58" s="46"/>
      <c r="ANB58" s="46"/>
      <c r="ANC58" s="46"/>
      <c r="AND58" s="46"/>
      <c r="ANE58" s="46"/>
      <c r="ANF58" s="46"/>
      <c r="ANG58" s="46"/>
      <c r="ANH58" s="46"/>
      <c r="ANI58" s="46"/>
      <c r="ANJ58" s="46"/>
      <c r="ANK58" s="46"/>
      <c r="ANL58" s="46"/>
      <c r="ANM58" s="46"/>
      <c r="ANN58" s="46"/>
      <c r="ANO58" s="46"/>
      <c r="ANP58" s="46"/>
      <c r="ANQ58" s="46"/>
      <c r="ANR58" s="46"/>
      <c r="ANS58" s="46"/>
      <c r="ANT58" s="46"/>
      <c r="ANU58" s="46"/>
      <c r="ANV58" s="46"/>
      <c r="ANW58" s="46"/>
      <c r="ANX58" s="46"/>
      <c r="ANY58" s="46"/>
      <c r="ANZ58" s="46"/>
      <c r="AOA58" s="46"/>
      <c r="AOB58" s="46"/>
      <c r="AOC58" s="46"/>
      <c r="AOD58" s="46"/>
      <c r="AOE58" s="46"/>
      <c r="AOF58" s="46"/>
      <c r="AOG58" s="46"/>
      <c r="AOH58" s="46"/>
      <c r="AOI58" s="46"/>
      <c r="AOJ58" s="46"/>
      <c r="AOK58" s="46"/>
      <c r="AOL58" s="46"/>
      <c r="AOM58" s="46"/>
      <c r="AON58" s="46"/>
      <c r="AOO58" s="46"/>
      <c r="AOP58" s="46"/>
      <c r="AOQ58" s="46"/>
      <c r="AOR58" s="46"/>
      <c r="AOS58" s="46"/>
      <c r="AOT58" s="46"/>
      <c r="AOU58" s="46"/>
      <c r="AOV58" s="46"/>
      <c r="AOW58" s="46"/>
      <c r="AOX58" s="46"/>
      <c r="AOY58" s="46"/>
      <c r="AOZ58" s="46"/>
      <c r="APA58" s="46"/>
      <c r="APB58" s="46"/>
      <c r="APC58" s="46"/>
      <c r="APD58" s="46"/>
      <c r="APE58" s="46"/>
      <c r="APF58" s="46"/>
      <c r="APG58" s="46"/>
      <c r="APH58" s="46"/>
      <c r="API58" s="46"/>
      <c r="APJ58" s="46"/>
      <c r="APK58" s="46"/>
      <c r="APL58" s="46"/>
      <c r="APM58" s="46"/>
      <c r="APN58" s="46"/>
      <c r="APO58" s="46"/>
      <c r="APP58" s="46"/>
      <c r="APQ58" s="46"/>
      <c r="APR58" s="46"/>
      <c r="APS58" s="46"/>
      <c r="APT58" s="46"/>
      <c r="APU58" s="46"/>
      <c r="APV58" s="46"/>
      <c r="APW58" s="46"/>
      <c r="APX58" s="46"/>
      <c r="APY58" s="46"/>
      <c r="APZ58" s="46"/>
      <c r="AQA58" s="46"/>
      <c r="AQB58" s="46"/>
      <c r="AQC58" s="46"/>
      <c r="AQD58" s="46"/>
      <c r="AQE58" s="46"/>
      <c r="AQF58" s="46"/>
      <c r="AQG58" s="46"/>
      <c r="AQH58" s="46"/>
      <c r="AQI58" s="46"/>
      <c r="AQJ58" s="46"/>
      <c r="AQK58" s="46"/>
      <c r="AQL58" s="46"/>
      <c r="AQM58" s="46"/>
      <c r="AQN58" s="46"/>
      <c r="AQO58" s="46"/>
      <c r="AQP58" s="46"/>
      <c r="AQQ58" s="46"/>
      <c r="AQR58" s="46"/>
      <c r="AQS58" s="46"/>
      <c r="AQT58" s="46"/>
      <c r="AQU58" s="46"/>
      <c r="AQV58" s="46"/>
      <c r="AQW58" s="46"/>
      <c r="AQX58" s="46"/>
      <c r="AQY58" s="46"/>
      <c r="AQZ58" s="46"/>
      <c r="ARA58" s="46"/>
      <c r="ARB58" s="46"/>
      <c r="ARC58" s="46"/>
      <c r="ARD58" s="46"/>
      <c r="ARE58" s="46"/>
      <c r="ARF58" s="46"/>
      <c r="ARG58" s="46"/>
      <c r="ARH58" s="46"/>
      <c r="ARI58" s="46"/>
      <c r="ARJ58" s="46"/>
      <c r="ARK58" s="46"/>
      <c r="ARL58" s="46"/>
      <c r="ARM58" s="46"/>
      <c r="ARN58" s="46"/>
      <c r="ARO58" s="46"/>
      <c r="ARP58" s="46"/>
      <c r="ARQ58" s="46"/>
      <c r="ARR58" s="46"/>
      <c r="ARS58" s="46"/>
      <c r="ART58" s="46"/>
      <c r="ARU58" s="46"/>
      <c r="ARV58" s="46"/>
      <c r="ARW58" s="46"/>
      <c r="ARX58" s="46"/>
      <c r="ARY58" s="46"/>
      <c r="ARZ58" s="46"/>
      <c r="ASA58" s="46"/>
      <c r="ASB58" s="46"/>
      <c r="ASC58" s="46"/>
      <c r="ASD58" s="46"/>
      <c r="ASE58" s="46"/>
      <c r="ASF58" s="46"/>
      <c r="ASG58" s="46"/>
      <c r="ASH58" s="46"/>
      <c r="ASI58" s="46"/>
      <c r="ASJ58" s="46"/>
      <c r="ASK58" s="46"/>
      <c r="ASL58" s="46"/>
      <c r="ASM58" s="46"/>
      <c r="ASN58" s="46"/>
      <c r="ASO58" s="46"/>
      <c r="ASP58" s="46"/>
      <c r="ASQ58" s="46"/>
      <c r="ASR58" s="46"/>
      <c r="ASS58" s="46"/>
      <c r="AST58" s="46"/>
      <c r="ASU58" s="46"/>
      <c r="ASV58" s="46"/>
      <c r="ASW58" s="46"/>
      <c r="ASX58" s="46"/>
      <c r="ASY58" s="46"/>
      <c r="ASZ58" s="46"/>
      <c r="ATA58" s="46"/>
      <c r="ATB58" s="46"/>
      <c r="ATC58" s="46"/>
      <c r="ATD58" s="46"/>
      <c r="ATE58" s="46"/>
      <c r="ATF58" s="46"/>
      <c r="ATG58" s="46"/>
      <c r="ATH58" s="46"/>
      <c r="ATI58" s="46"/>
      <c r="ATJ58" s="46"/>
      <c r="ATK58" s="46"/>
      <c r="ATL58" s="46"/>
      <c r="ATM58" s="46"/>
      <c r="ATN58" s="46"/>
      <c r="ATO58" s="46"/>
      <c r="ATP58" s="46"/>
      <c r="ATQ58" s="46"/>
      <c r="ATR58" s="46"/>
      <c r="ATS58" s="46"/>
      <c r="ATT58" s="46"/>
      <c r="ATU58" s="46"/>
      <c r="ATV58" s="46"/>
      <c r="ATW58" s="46"/>
      <c r="ATX58" s="46"/>
      <c r="ATY58" s="46"/>
      <c r="ATZ58" s="46"/>
      <c r="AUA58" s="46"/>
      <c r="AUB58" s="46"/>
      <c r="AUC58" s="46"/>
      <c r="AUD58" s="46"/>
      <c r="AUE58" s="46"/>
      <c r="AUF58" s="46"/>
      <c r="AUG58" s="46"/>
      <c r="AUH58" s="46"/>
      <c r="AUI58" s="46"/>
      <c r="AUJ58" s="46"/>
      <c r="AUK58" s="46"/>
      <c r="AUL58" s="46"/>
      <c r="AUM58" s="46"/>
      <c r="AUN58" s="46"/>
      <c r="AUO58" s="46"/>
      <c r="AUP58" s="46"/>
      <c r="AUQ58" s="46"/>
      <c r="AUR58" s="46"/>
      <c r="AUS58" s="46"/>
      <c r="AUT58" s="46"/>
      <c r="AUU58" s="46"/>
      <c r="AUV58" s="46"/>
      <c r="AUW58" s="46"/>
      <c r="AUX58" s="46"/>
      <c r="AUY58" s="46"/>
      <c r="AUZ58" s="46"/>
      <c r="AVA58" s="46"/>
      <c r="AVB58" s="46"/>
      <c r="AVC58" s="46"/>
      <c r="AVD58" s="46"/>
      <c r="AVE58" s="46"/>
      <c r="AVF58" s="46"/>
      <c r="AVG58" s="46"/>
      <c r="AVH58" s="46"/>
      <c r="AVI58" s="46"/>
      <c r="AVJ58" s="46"/>
      <c r="AVK58" s="46"/>
      <c r="AVL58" s="46"/>
      <c r="AVM58" s="46"/>
      <c r="AVN58" s="46"/>
      <c r="AVO58" s="46"/>
      <c r="AVP58" s="46"/>
      <c r="AVQ58" s="46"/>
      <c r="AVR58" s="46"/>
      <c r="AVS58" s="46"/>
      <c r="AVT58" s="46"/>
      <c r="AVU58" s="46"/>
      <c r="AVV58" s="46"/>
      <c r="AVW58" s="46"/>
      <c r="AVX58" s="46"/>
      <c r="AVY58" s="46"/>
      <c r="AVZ58" s="46"/>
      <c r="AWA58" s="46"/>
      <c r="AWB58" s="46"/>
      <c r="AWC58" s="46"/>
      <c r="AWD58" s="46"/>
      <c r="AWE58" s="46"/>
      <c r="AWF58" s="46"/>
      <c r="AWG58" s="46"/>
      <c r="AWH58" s="46"/>
      <c r="AWI58" s="46"/>
      <c r="AWJ58" s="46"/>
      <c r="AWK58" s="46"/>
      <c r="AWL58" s="46"/>
      <c r="AWM58" s="46"/>
      <c r="AWN58" s="46"/>
      <c r="AWO58" s="46"/>
      <c r="AWP58" s="46"/>
      <c r="AWQ58" s="46"/>
      <c r="AWR58" s="46"/>
      <c r="AWS58" s="46"/>
      <c r="AWT58" s="46"/>
      <c r="AWU58" s="46"/>
      <c r="AWV58" s="46"/>
      <c r="AWW58" s="46"/>
      <c r="AWX58" s="46"/>
      <c r="AWY58" s="46"/>
      <c r="AWZ58" s="46"/>
      <c r="AXA58" s="46"/>
      <c r="AXB58" s="46"/>
      <c r="AXC58" s="46"/>
      <c r="AXD58" s="46"/>
      <c r="AXE58" s="46"/>
      <c r="AXF58" s="46"/>
      <c r="AXG58" s="46"/>
      <c r="AXH58" s="46"/>
      <c r="AXI58" s="46"/>
      <c r="AXJ58" s="46"/>
      <c r="AXK58" s="46"/>
      <c r="AXL58" s="46"/>
      <c r="AXM58" s="46"/>
      <c r="AXN58" s="46"/>
      <c r="AXO58" s="46"/>
      <c r="AXP58" s="46"/>
      <c r="AXQ58" s="46"/>
      <c r="AXR58" s="46"/>
      <c r="AXS58" s="46"/>
      <c r="AXT58" s="46"/>
      <c r="AXU58" s="46"/>
      <c r="AXV58" s="46"/>
      <c r="AXW58" s="46"/>
      <c r="AXX58" s="46"/>
      <c r="AXY58" s="46"/>
      <c r="AXZ58" s="46"/>
      <c r="AYA58" s="46"/>
      <c r="AYB58" s="46"/>
      <c r="AYC58" s="46"/>
      <c r="AYD58" s="46"/>
      <c r="AYE58" s="46"/>
      <c r="AYF58" s="46"/>
      <c r="AYG58" s="46"/>
      <c r="AYH58" s="46"/>
      <c r="AYI58" s="46"/>
      <c r="AYJ58" s="46"/>
      <c r="AYK58" s="46"/>
      <c r="AYL58" s="46"/>
      <c r="AYM58" s="46"/>
      <c r="AYN58" s="46"/>
      <c r="AYO58" s="46"/>
      <c r="AYP58" s="46"/>
      <c r="AYQ58" s="46"/>
      <c r="AYR58" s="46"/>
      <c r="AYS58" s="46"/>
      <c r="AYT58" s="46"/>
      <c r="AYU58" s="46"/>
      <c r="AYV58" s="46"/>
      <c r="AYW58" s="46"/>
      <c r="AYX58" s="46"/>
      <c r="AYY58" s="46"/>
      <c r="AYZ58" s="46"/>
      <c r="AZA58" s="46"/>
      <c r="AZB58" s="46"/>
      <c r="AZC58" s="46"/>
      <c r="AZD58" s="46"/>
      <c r="AZE58" s="46"/>
      <c r="AZF58" s="46"/>
      <c r="AZG58" s="46"/>
      <c r="AZH58" s="46"/>
      <c r="AZI58" s="46"/>
      <c r="AZJ58" s="46"/>
      <c r="AZK58" s="46"/>
      <c r="AZL58" s="46"/>
      <c r="AZM58" s="46"/>
      <c r="AZN58" s="46"/>
      <c r="AZO58" s="46"/>
      <c r="AZP58" s="46"/>
      <c r="AZQ58" s="46"/>
      <c r="AZR58" s="46"/>
      <c r="AZS58" s="46"/>
      <c r="AZT58" s="46"/>
      <c r="AZU58" s="46"/>
      <c r="AZV58" s="46"/>
      <c r="AZW58" s="46"/>
      <c r="AZX58" s="46"/>
      <c r="AZY58" s="46"/>
      <c r="AZZ58" s="46"/>
      <c r="BAA58" s="46"/>
      <c r="BAB58" s="46"/>
      <c r="BAC58" s="46"/>
      <c r="BAD58" s="46"/>
      <c r="BAE58" s="46"/>
      <c r="BAF58" s="46"/>
      <c r="BAG58" s="46"/>
      <c r="BAH58" s="46"/>
      <c r="BAI58" s="46"/>
      <c r="BAJ58" s="46"/>
      <c r="BAK58" s="46"/>
      <c r="BAL58" s="46"/>
      <c r="BAM58" s="46"/>
      <c r="BAN58" s="46"/>
      <c r="BAO58" s="46"/>
      <c r="BAP58" s="46"/>
      <c r="BAQ58" s="46"/>
      <c r="BAR58" s="46"/>
      <c r="BAS58" s="46"/>
      <c r="BAT58" s="46"/>
      <c r="BAU58" s="46"/>
      <c r="BAV58" s="46"/>
      <c r="BAW58" s="46"/>
      <c r="BAX58" s="46"/>
      <c r="BAY58" s="46"/>
      <c r="BAZ58" s="46"/>
      <c r="BBA58" s="46"/>
      <c r="BBB58" s="46"/>
      <c r="BBC58" s="46"/>
      <c r="BBD58" s="46"/>
      <c r="BBE58" s="46"/>
      <c r="BBF58" s="46"/>
      <c r="BBG58" s="46"/>
      <c r="BBH58" s="46"/>
      <c r="BBI58" s="46"/>
      <c r="BBJ58" s="46"/>
      <c r="BBK58" s="46"/>
      <c r="BBL58" s="46"/>
      <c r="BBM58" s="46"/>
      <c r="BBN58" s="46"/>
      <c r="BBO58" s="46"/>
      <c r="BBP58" s="46"/>
      <c r="BBQ58" s="46"/>
      <c r="BBR58" s="46"/>
      <c r="BBS58" s="46"/>
      <c r="BBT58" s="46"/>
      <c r="BBU58" s="46"/>
      <c r="BBV58" s="46"/>
      <c r="BBW58" s="46"/>
      <c r="BBX58" s="46"/>
      <c r="BBY58" s="46"/>
      <c r="BBZ58" s="46"/>
      <c r="BCA58" s="46"/>
      <c r="BCB58" s="46"/>
      <c r="BCC58" s="46"/>
      <c r="BCD58" s="46"/>
      <c r="BCE58" s="46"/>
      <c r="BCF58" s="46"/>
      <c r="BCG58" s="46"/>
      <c r="BCH58" s="46"/>
      <c r="BCI58" s="46"/>
      <c r="BCJ58" s="46"/>
      <c r="BCK58" s="46"/>
      <c r="BCL58" s="46"/>
      <c r="BCM58" s="46"/>
      <c r="BCN58" s="46"/>
      <c r="BCO58" s="46"/>
      <c r="BCP58" s="46"/>
      <c r="BCQ58" s="46"/>
      <c r="BCR58" s="46"/>
      <c r="BCS58" s="46"/>
      <c r="BCT58" s="46"/>
      <c r="BCU58" s="46"/>
      <c r="BCV58" s="46"/>
      <c r="BCW58" s="46"/>
      <c r="BCX58" s="46"/>
      <c r="BCY58" s="46"/>
      <c r="BCZ58" s="46"/>
      <c r="BDA58" s="46"/>
      <c r="BDB58" s="46"/>
      <c r="BDC58" s="46"/>
      <c r="BDD58" s="46"/>
      <c r="BDE58" s="46"/>
      <c r="BDF58" s="46"/>
      <c r="BDG58" s="46"/>
      <c r="BDH58" s="46"/>
      <c r="BDI58" s="46"/>
      <c r="BDJ58" s="46"/>
      <c r="BDK58" s="46"/>
      <c r="BDL58" s="46"/>
      <c r="BDM58" s="46"/>
      <c r="BDN58" s="46"/>
      <c r="BDO58" s="46"/>
      <c r="BDP58" s="46"/>
      <c r="BDQ58" s="46"/>
      <c r="BDR58" s="46"/>
      <c r="BDS58" s="46"/>
      <c r="BDT58" s="46"/>
      <c r="BDU58" s="46"/>
      <c r="BDV58" s="46"/>
      <c r="BDW58" s="46"/>
      <c r="BDX58" s="46"/>
      <c r="BDY58" s="46"/>
      <c r="BDZ58" s="46"/>
      <c r="BEA58" s="46"/>
      <c r="BEB58" s="46"/>
      <c r="BEC58" s="46"/>
      <c r="BED58" s="46"/>
      <c r="BEE58" s="46"/>
      <c r="BEF58" s="46"/>
      <c r="BEG58" s="46"/>
      <c r="BEH58" s="46"/>
      <c r="BEI58" s="46"/>
      <c r="BEJ58" s="46"/>
      <c r="BEK58" s="46"/>
      <c r="BEL58" s="46"/>
      <c r="BEM58" s="46"/>
      <c r="BEN58" s="46"/>
      <c r="BEO58" s="46"/>
      <c r="BEP58" s="46"/>
      <c r="BEQ58" s="46"/>
      <c r="BER58" s="46"/>
      <c r="BES58" s="46"/>
      <c r="BET58" s="46"/>
      <c r="BEU58" s="46"/>
      <c r="BEV58" s="46"/>
      <c r="BEW58" s="46"/>
      <c r="BEX58" s="46"/>
      <c r="BEY58" s="46"/>
      <c r="BEZ58" s="46"/>
      <c r="BFA58" s="46"/>
      <c r="BFB58" s="46"/>
      <c r="BFC58" s="46"/>
      <c r="BFD58" s="46"/>
      <c r="BFE58" s="46"/>
      <c r="BFF58" s="46"/>
      <c r="BFG58" s="46"/>
      <c r="BFH58" s="46"/>
      <c r="BFI58" s="46"/>
      <c r="BFJ58" s="46"/>
      <c r="BFK58" s="46"/>
      <c r="BFL58" s="46"/>
      <c r="BFM58" s="46"/>
      <c r="BFN58" s="46"/>
      <c r="BFO58" s="46"/>
      <c r="BFP58" s="46"/>
      <c r="BFQ58" s="46"/>
      <c r="BFR58" s="46"/>
      <c r="BFS58" s="46"/>
      <c r="BFT58" s="46"/>
      <c r="BFU58" s="46"/>
      <c r="BFV58" s="46"/>
      <c r="BFW58" s="46"/>
      <c r="BFX58" s="46"/>
      <c r="BFY58" s="46"/>
      <c r="BFZ58" s="46"/>
      <c r="BGA58" s="46"/>
      <c r="BGB58" s="46"/>
      <c r="BGC58" s="46"/>
      <c r="BGD58" s="46"/>
      <c r="BGE58" s="46"/>
      <c r="BGF58" s="46"/>
      <c r="BGG58" s="46"/>
      <c r="BGH58" s="46"/>
      <c r="BGI58" s="46"/>
      <c r="BGJ58" s="46"/>
      <c r="BGK58" s="46"/>
      <c r="BGL58" s="46"/>
      <c r="BGM58" s="46"/>
      <c r="BGN58" s="46"/>
      <c r="BGO58" s="46"/>
      <c r="BGP58" s="46"/>
      <c r="BGQ58" s="46"/>
      <c r="BGR58" s="46"/>
      <c r="BGS58" s="46"/>
      <c r="BGT58" s="46"/>
      <c r="BGU58" s="46"/>
      <c r="BGV58" s="46"/>
      <c r="BGW58" s="46"/>
      <c r="BGX58" s="46"/>
      <c r="BGY58" s="46"/>
      <c r="BGZ58" s="46"/>
      <c r="BHA58" s="46"/>
      <c r="BHB58" s="46"/>
      <c r="BHC58" s="46"/>
      <c r="BHD58" s="46"/>
      <c r="BHE58" s="46"/>
      <c r="BHF58" s="46"/>
      <c r="BHG58" s="46"/>
      <c r="BHH58" s="46"/>
      <c r="BHI58" s="46"/>
      <c r="BHJ58" s="46"/>
      <c r="BHK58" s="46"/>
      <c r="BHL58" s="46"/>
      <c r="BHM58" s="46"/>
      <c r="BHN58" s="46"/>
      <c r="BHO58" s="46"/>
      <c r="BHP58" s="46"/>
      <c r="BHQ58" s="46"/>
      <c r="BHR58" s="46"/>
      <c r="BHS58" s="46"/>
      <c r="BHT58" s="46"/>
      <c r="BHU58" s="46"/>
      <c r="BHV58" s="46"/>
      <c r="BHW58" s="46"/>
      <c r="BHX58" s="46"/>
      <c r="BHY58" s="46"/>
      <c r="BHZ58" s="46"/>
      <c r="BIA58" s="46"/>
      <c r="BIB58" s="46"/>
      <c r="BIC58" s="46"/>
      <c r="BID58" s="46"/>
      <c r="BIE58" s="46"/>
      <c r="BIF58" s="46"/>
      <c r="BIG58" s="46"/>
      <c r="BIH58" s="46"/>
      <c r="BII58" s="46"/>
      <c r="BIJ58" s="46"/>
      <c r="BIK58" s="46"/>
      <c r="BIL58" s="46"/>
      <c r="BIM58" s="46"/>
      <c r="BIN58" s="46"/>
      <c r="BIO58" s="46"/>
      <c r="BIP58" s="46"/>
      <c r="BIQ58" s="46"/>
      <c r="BIR58" s="46"/>
      <c r="BIS58" s="46"/>
      <c r="BIT58" s="46"/>
      <c r="BIU58" s="46"/>
      <c r="BIV58" s="46"/>
      <c r="BIW58" s="46"/>
      <c r="BIX58" s="46"/>
      <c r="BIY58" s="46"/>
      <c r="BIZ58" s="46"/>
      <c r="BJA58" s="46"/>
      <c r="BJB58" s="46"/>
      <c r="BJC58" s="46"/>
      <c r="BJD58" s="46"/>
      <c r="BJE58" s="46"/>
      <c r="BJF58" s="46"/>
      <c r="BJG58" s="46"/>
      <c r="BJH58" s="46"/>
      <c r="BJI58" s="46"/>
      <c r="BJJ58" s="46"/>
      <c r="BJK58" s="46"/>
      <c r="BJL58" s="46"/>
      <c r="BJM58" s="46"/>
      <c r="BJN58" s="46"/>
      <c r="BJO58" s="46"/>
      <c r="BJP58" s="46"/>
      <c r="BJQ58" s="46"/>
      <c r="BJR58" s="46"/>
      <c r="BJS58" s="46"/>
      <c r="BJT58" s="46"/>
      <c r="BJU58" s="46"/>
      <c r="BJV58" s="46"/>
      <c r="BJW58" s="46"/>
      <c r="BJX58" s="46"/>
      <c r="BJY58" s="46"/>
      <c r="BJZ58" s="46"/>
      <c r="BKA58" s="46"/>
      <c r="BKB58" s="46"/>
      <c r="BKC58" s="46"/>
      <c r="BKD58" s="46"/>
      <c r="BKE58" s="46"/>
      <c r="BKF58" s="46"/>
      <c r="BKG58" s="46"/>
      <c r="BKH58" s="46"/>
      <c r="BKI58" s="46"/>
      <c r="BKJ58" s="46"/>
      <c r="BKK58" s="46"/>
      <c r="BKL58" s="46"/>
      <c r="BKM58" s="46"/>
      <c r="BKN58" s="46"/>
      <c r="BKO58" s="46"/>
      <c r="BKP58" s="46"/>
      <c r="BKQ58" s="46"/>
      <c r="BKR58" s="46"/>
      <c r="BKS58" s="46"/>
      <c r="BKT58" s="46"/>
      <c r="BKU58" s="46"/>
      <c r="BKV58" s="46"/>
      <c r="BKW58" s="46"/>
      <c r="BKX58" s="46"/>
      <c r="BKY58" s="46"/>
      <c r="BKZ58" s="46"/>
      <c r="BLA58" s="46"/>
      <c r="BLB58" s="46"/>
      <c r="BLC58" s="46"/>
      <c r="BLD58" s="46"/>
      <c r="BLE58" s="46"/>
      <c r="BLF58" s="46"/>
      <c r="BLG58" s="46"/>
      <c r="BLH58" s="46"/>
      <c r="BLI58" s="46"/>
      <c r="BLJ58" s="46"/>
      <c r="BLK58" s="46"/>
      <c r="BLL58" s="46"/>
      <c r="BLM58" s="46"/>
      <c r="BLN58" s="46"/>
      <c r="BLO58" s="46"/>
      <c r="BLP58" s="46"/>
      <c r="BLQ58" s="46"/>
      <c r="BLR58" s="46"/>
      <c r="BLS58" s="46"/>
      <c r="BLT58" s="46"/>
      <c r="BLU58" s="46"/>
      <c r="BLV58" s="46"/>
      <c r="BLW58" s="46"/>
      <c r="BLX58" s="46"/>
      <c r="BLY58" s="46"/>
      <c r="BLZ58" s="46"/>
      <c r="BMA58" s="46"/>
      <c r="BMB58" s="46"/>
      <c r="BMC58" s="46"/>
      <c r="BMD58" s="46"/>
      <c r="BME58" s="46"/>
      <c r="BMF58" s="46"/>
      <c r="BMG58" s="46"/>
      <c r="BMH58" s="46"/>
      <c r="BMI58" s="46"/>
      <c r="BMJ58" s="46"/>
      <c r="BMK58" s="46"/>
      <c r="BML58" s="46"/>
      <c r="BMM58" s="46"/>
      <c r="BMN58" s="46"/>
      <c r="BMO58" s="46"/>
      <c r="BMP58" s="46"/>
      <c r="BMQ58" s="46"/>
      <c r="BMR58" s="46"/>
      <c r="BMS58" s="46"/>
      <c r="BMT58" s="46"/>
      <c r="BMU58" s="46"/>
      <c r="BMV58" s="46"/>
      <c r="BMW58" s="46"/>
      <c r="BMX58" s="46"/>
      <c r="BMY58" s="46"/>
      <c r="BMZ58" s="46"/>
      <c r="BNA58" s="46"/>
      <c r="BNB58" s="46"/>
      <c r="BNC58" s="46"/>
      <c r="BND58" s="46"/>
      <c r="BNE58" s="46"/>
      <c r="BNF58" s="46"/>
      <c r="BNG58" s="46"/>
      <c r="BNH58" s="46"/>
      <c r="BNI58" s="46"/>
      <c r="BNJ58" s="46"/>
      <c r="BNK58" s="46"/>
      <c r="BNL58" s="46"/>
      <c r="BNM58" s="46"/>
      <c r="BNN58" s="46"/>
      <c r="BNO58" s="46"/>
      <c r="BNP58" s="46"/>
      <c r="BNQ58" s="46"/>
      <c r="BNR58" s="46"/>
      <c r="BNS58" s="46"/>
      <c r="BNT58" s="46"/>
      <c r="BNU58" s="46"/>
      <c r="BNV58" s="46"/>
      <c r="BNW58" s="46"/>
      <c r="BNX58" s="46"/>
      <c r="BNY58" s="46"/>
      <c r="BNZ58" s="46"/>
      <c r="BOA58" s="46"/>
      <c r="BOB58" s="46"/>
      <c r="BOC58" s="46"/>
      <c r="BOD58" s="46"/>
      <c r="BOE58" s="46"/>
      <c r="BOF58" s="46"/>
      <c r="BOG58" s="46"/>
      <c r="BOH58" s="46"/>
      <c r="BOI58" s="46"/>
      <c r="BOJ58" s="46"/>
      <c r="BOK58" s="46"/>
      <c r="BOL58" s="46"/>
      <c r="BOM58" s="46"/>
      <c r="BON58" s="46"/>
      <c r="BOO58" s="46"/>
      <c r="BOP58" s="46"/>
      <c r="BOQ58" s="46"/>
      <c r="BOR58" s="46"/>
      <c r="BOS58" s="46"/>
      <c r="BOT58" s="46"/>
      <c r="BOU58" s="46"/>
      <c r="BOV58" s="46"/>
      <c r="BOW58" s="46"/>
      <c r="BOX58" s="46"/>
      <c r="BOY58" s="46"/>
      <c r="BOZ58" s="46"/>
      <c r="BPA58" s="46"/>
      <c r="BPB58" s="46"/>
      <c r="BPC58" s="46"/>
      <c r="BPD58" s="46"/>
      <c r="BPE58" s="46"/>
      <c r="BPF58" s="46"/>
      <c r="BPG58" s="46"/>
      <c r="BPH58" s="46"/>
      <c r="BPI58" s="46"/>
      <c r="BPJ58" s="46"/>
      <c r="BPK58" s="46"/>
      <c r="BPL58" s="46"/>
      <c r="BPM58" s="46"/>
      <c r="BPN58" s="46"/>
      <c r="BPO58" s="46"/>
      <c r="BPP58" s="46"/>
      <c r="BPQ58" s="46"/>
      <c r="BPR58" s="46"/>
      <c r="BPS58" s="46"/>
      <c r="BPT58" s="46"/>
      <c r="BPU58" s="46"/>
      <c r="BPV58" s="46"/>
      <c r="BPW58" s="46"/>
      <c r="BPX58" s="46"/>
      <c r="BPY58" s="46"/>
      <c r="BPZ58" s="46"/>
      <c r="BQA58" s="46"/>
      <c r="BQB58" s="46"/>
      <c r="BQC58" s="46"/>
      <c r="BQD58" s="46"/>
      <c r="BQE58" s="46"/>
      <c r="BQF58" s="46"/>
      <c r="BQG58" s="46"/>
      <c r="BQH58" s="46"/>
      <c r="BQI58" s="46"/>
      <c r="BQJ58" s="46"/>
      <c r="BQK58" s="46"/>
      <c r="BQL58" s="46"/>
      <c r="BQM58" s="46"/>
      <c r="BQN58" s="46"/>
      <c r="BQO58" s="46"/>
      <c r="BQP58" s="46"/>
      <c r="BQQ58" s="46"/>
      <c r="BQR58" s="46"/>
      <c r="BQS58" s="46"/>
      <c r="BQT58" s="46"/>
      <c r="BQU58" s="46"/>
      <c r="BQV58" s="46"/>
      <c r="BQW58" s="46"/>
      <c r="BQX58" s="46"/>
      <c r="BQY58" s="46"/>
      <c r="BQZ58" s="46"/>
      <c r="BRA58" s="46"/>
      <c r="BRB58" s="46"/>
      <c r="BRC58" s="46"/>
      <c r="BRD58" s="46"/>
      <c r="BRE58" s="46"/>
      <c r="BRF58" s="46"/>
      <c r="BRG58" s="46"/>
      <c r="BRH58" s="46"/>
      <c r="BRI58" s="46"/>
      <c r="BRJ58" s="46"/>
      <c r="BRK58" s="46"/>
      <c r="BRL58" s="46"/>
      <c r="BRM58" s="46"/>
      <c r="BRN58" s="46"/>
      <c r="BRO58" s="46"/>
      <c r="BRP58" s="46"/>
      <c r="BRQ58" s="46"/>
      <c r="BRR58" s="46"/>
      <c r="BRS58" s="46"/>
      <c r="BRT58" s="46"/>
      <c r="BRU58" s="46"/>
      <c r="BRV58" s="46"/>
      <c r="BRW58" s="46"/>
      <c r="BRX58" s="46"/>
      <c r="BRY58" s="46"/>
      <c r="BRZ58" s="46"/>
      <c r="BSA58" s="46"/>
      <c r="BSB58" s="46"/>
      <c r="BSC58" s="46"/>
      <c r="BSD58" s="46"/>
      <c r="BSE58" s="46"/>
      <c r="BSF58" s="46"/>
      <c r="BSG58" s="46"/>
      <c r="BSH58" s="46"/>
      <c r="BSI58" s="46"/>
      <c r="BSJ58" s="46"/>
      <c r="BSK58" s="46"/>
      <c r="BSL58" s="46"/>
      <c r="BSM58" s="46"/>
      <c r="BSN58" s="46"/>
      <c r="BSO58" s="46"/>
      <c r="BSP58" s="46"/>
      <c r="BSQ58" s="46"/>
      <c r="BSR58" s="46"/>
      <c r="BSS58" s="46"/>
      <c r="BST58" s="46"/>
      <c r="BSU58" s="46"/>
      <c r="BSV58" s="46"/>
      <c r="BSW58" s="46"/>
      <c r="BSX58" s="46"/>
      <c r="BSY58" s="46"/>
      <c r="BSZ58" s="46"/>
      <c r="BTA58" s="46"/>
      <c r="BTB58" s="46"/>
      <c r="BTC58" s="46"/>
      <c r="BTD58" s="46"/>
      <c r="BTE58" s="46"/>
      <c r="BTF58" s="46"/>
      <c r="BTG58" s="46"/>
      <c r="BTH58" s="46"/>
      <c r="BTI58" s="46"/>
      <c r="BTJ58" s="46"/>
      <c r="BTK58" s="46"/>
      <c r="BTL58" s="46"/>
      <c r="BTM58" s="46"/>
      <c r="BTN58" s="46"/>
      <c r="BTO58" s="46"/>
      <c r="BTP58" s="46"/>
      <c r="BTQ58" s="46"/>
      <c r="BTR58" s="46"/>
      <c r="BTS58" s="46"/>
      <c r="BTT58" s="46"/>
      <c r="BTU58" s="46"/>
      <c r="BTV58" s="46"/>
      <c r="BTW58" s="46"/>
      <c r="BTX58" s="46"/>
      <c r="BTY58" s="46"/>
      <c r="BTZ58" s="46"/>
      <c r="BUA58" s="46"/>
      <c r="BUB58" s="46"/>
      <c r="BUC58" s="46"/>
      <c r="BUD58" s="46"/>
      <c r="BUE58" s="46"/>
      <c r="BUF58" s="46"/>
      <c r="BUG58" s="46"/>
      <c r="BUH58" s="46"/>
      <c r="BUI58" s="46"/>
      <c r="BUJ58" s="46"/>
      <c r="BUK58" s="46"/>
      <c r="BUL58" s="46"/>
      <c r="BUM58" s="46"/>
      <c r="BUN58" s="46"/>
      <c r="BUO58" s="46"/>
      <c r="BUP58" s="46"/>
      <c r="BUQ58" s="46"/>
      <c r="BUR58" s="46"/>
      <c r="BUS58" s="46"/>
      <c r="BUT58" s="46"/>
      <c r="BUU58" s="46"/>
      <c r="BUV58" s="46"/>
      <c r="BUW58" s="46"/>
      <c r="BUX58" s="46"/>
      <c r="BUY58" s="46"/>
      <c r="BUZ58" s="46"/>
      <c r="BVA58" s="46"/>
      <c r="BVB58" s="46"/>
      <c r="BVC58" s="46"/>
      <c r="BVD58" s="46"/>
      <c r="BVE58" s="46"/>
      <c r="BVF58" s="46"/>
      <c r="BVG58" s="46"/>
      <c r="BVH58" s="46"/>
      <c r="BVI58" s="46"/>
      <c r="BVJ58" s="46"/>
      <c r="BVK58" s="46"/>
      <c r="BVL58" s="46"/>
      <c r="BVM58" s="46"/>
      <c r="BVN58" s="46"/>
      <c r="BVO58" s="46"/>
      <c r="BVP58" s="46"/>
      <c r="BVQ58" s="46"/>
      <c r="BVR58" s="46"/>
      <c r="BVS58" s="46"/>
      <c r="BVT58" s="46"/>
      <c r="BVU58" s="46"/>
      <c r="BVV58" s="46"/>
      <c r="BVW58" s="46"/>
      <c r="BVX58" s="46"/>
      <c r="BVY58" s="46"/>
      <c r="BVZ58" s="46"/>
      <c r="BWA58" s="46"/>
      <c r="BWB58" s="46"/>
      <c r="BWC58" s="46"/>
      <c r="BWD58" s="46"/>
      <c r="BWE58" s="46"/>
      <c r="BWF58" s="46"/>
      <c r="BWG58" s="46"/>
      <c r="BWH58" s="46"/>
      <c r="BWI58" s="46"/>
      <c r="BWJ58" s="46"/>
      <c r="BWK58" s="46"/>
      <c r="BWL58" s="46"/>
      <c r="BWM58" s="46"/>
      <c r="BWN58" s="46"/>
      <c r="BWO58" s="46"/>
      <c r="BWP58" s="46"/>
      <c r="BWQ58" s="46"/>
      <c r="BWR58" s="46"/>
      <c r="BWS58" s="46"/>
      <c r="BWT58" s="46"/>
      <c r="BWU58" s="46"/>
      <c r="BWV58" s="46"/>
      <c r="BWW58" s="46"/>
      <c r="BWX58" s="46"/>
      <c r="BWY58" s="46"/>
      <c r="BWZ58" s="46"/>
      <c r="BXA58" s="46"/>
      <c r="BXB58" s="46"/>
      <c r="BXC58" s="46"/>
      <c r="BXD58" s="46"/>
      <c r="BXE58" s="46"/>
      <c r="BXF58" s="46"/>
      <c r="BXG58" s="46"/>
      <c r="BXH58" s="46"/>
      <c r="BXI58" s="46"/>
      <c r="BXJ58" s="46"/>
      <c r="BXK58" s="46"/>
      <c r="BXL58" s="46"/>
      <c r="BXM58" s="46"/>
      <c r="BXN58" s="46"/>
      <c r="BXO58" s="46"/>
      <c r="BXP58" s="46"/>
      <c r="BXQ58" s="46"/>
      <c r="BXR58" s="46"/>
      <c r="BXS58" s="46"/>
      <c r="BXT58" s="46"/>
      <c r="BXU58" s="46"/>
      <c r="BXV58" s="46"/>
      <c r="BXW58" s="46"/>
      <c r="BXX58" s="46"/>
      <c r="BXY58" s="46"/>
      <c r="BXZ58" s="46"/>
      <c r="BYA58" s="46"/>
      <c r="BYB58" s="46"/>
      <c r="BYC58" s="46"/>
      <c r="BYD58" s="46"/>
      <c r="BYE58" s="46"/>
      <c r="BYF58" s="46"/>
      <c r="BYG58" s="46"/>
      <c r="BYH58" s="46"/>
      <c r="BYI58" s="46"/>
      <c r="BYJ58" s="46"/>
      <c r="BYK58" s="46"/>
      <c r="BYL58" s="46"/>
      <c r="BYM58" s="46"/>
      <c r="BYN58" s="46"/>
      <c r="BYO58" s="46"/>
      <c r="BYP58" s="46"/>
      <c r="BYQ58" s="46"/>
      <c r="BYR58" s="46"/>
      <c r="BYS58" s="46"/>
      <c r="BYT58" s="46"/>
      <c r="BYU58" s="46"/>
      <c r="BYV58" s="46"/>
      <c r="BYW58" s="46"/>
      <c r="BYX58" s="46"/>
      <c r="BYY58" s="46"/>
      <c r="BYZ58" s="46"/>
      <c r="BZA58" s="46"/>
      <c r="BZB58" s="46"/>
      <c r="BZC58" s="46"/>
      <c r="BZD58" s="46"/>
      <c r="BZE58" s="46"/>
      <c r="BZF58" s="46"/>
      <c r="BZG58" s="46"/>
      <c r="BZH58" s="46"/>
      <c r="BZI58" s="46"/>
      <c r="BZJ58" s="46"/>
      <c r="BZK58" s="46"/>
      <c r="BZL58" s="46"/>
      <c r="BZM58" s="46"/>
      <c r="BZN58" s="46"/>
      <c r="BZO58" s="46"/>
      <c r="BZP58" s="46"/>
      <c r="BZQ58" s="46"/>
      <c r="BZR58" s="46"/>
      <c r="BZS58" s="46"/>
      <c r="BZT58" s="46"/>
      <c r="BZU58" s="46"/>
      <c r="BZV58" s="46"/>
      <c r="BZW58" s="46"/>
      <c r="BZX58" s="46"/>
      <c r="BZY58" s="46"/>
      <c r="BZZ58" s="46"/>
      <c r="CAA58" s="46"/>
      <c r="CAB58" s="46"/>
      <c r="CAC58" s="46"/>
      <c r="CAD58" s="46"/>
      <c r="CAE58" s="46"/>
      <c r="CAF58" s="46"/>
      <c r="CAG58" s="46"/>
      <c r="CAH58" s="46"/>
      <c r="CAI58" s="46"/>
      <c r="CAJ58" s="46"/>
      <c r="CAK58" s="46"/>
      <c r="CAL58" s="46"/>
      <c r="CAM58" s="46"/>
      <c r="CAN58" s="46"/>
      <c r="CAO58" s="46"/>
      <c r="CAP58" s="46"/>
      <c r="CAQ58" s="46"/>
      <c r="CAR58" s="46"/>
      <c r="CAS58" s="46"/>
      <c r="CAT58" s="46"/>
      <c r="CAU58" s="46"/>
      <c r="CAV58" s="46"/>
      <c r="CAW58" s="46"/>
      <c r="CAX58" s="46"/>
      <c r="CAY58" s="46"/>
      <c r="CAZ58" s="46"/>
      <c r="CBA58" s="46"/>
      <c r="CBB58" s="46"/>
      <c r="CBC58" s="46"/>
      <c r="CBD58" s="46"/>
      <c r="CBE58" s="46"/>
      <c r="CBF58" s="46"/>
      <c r="CBG58" s="46"/>
      <c r="CBH58" s="46"/>
      <c r="CBI58" s="46"/>
      <c r="CBJ58" s="46"/>
      <c r="CBK58" s="46"/>
      <c r="CBL58" s="46"/>
      <c r="CBM58" s="46"/>
      <c r="CBN58" s="46"/>
      <c r="CBO58" s="46"/>
      <c r="CBP58" s="46"/>
      <c r="CBQ58" s="46"/>
      <c r="CBR58" s="46"/>
      <c r="CBS58" s="46"/>
      <c r="CBT58" s="46"/>
      <c r="CBU58" s="46"/>
      <c r="CBV58" s="46"/>
      <c r="CBW58" s="46"/>
      <c r="CBX58" s="46"/>
      <c r="CBY58" s="46"/>
      <c r="CBZ58" s="46"/>
      <c r="CCA58" s="46"/>
      <c r="CCB58" s="46"/>
      <c r="CCC58" s="46"/>
      <c r="CCD58" s="46"/>
      <c r="CCE58" s="46"/>
      <c r="CCF58" s="46"/>
      <c r="CCG58" s="46"/>
      <c r="CCH58" s="46"/>
      <c r="CCI58" s="46"/>
      <c r="CCJ58" s="46"/>
      <c r="CCK58" s="46"/>
      <c r="CCL58" s="46"/>
      <c r="CCM58" s="46"/>
      <c r="CCN58" s="46"/>
      <c r="CCO58" s="46"/>
      <c r="CCP58" s="46"/>
      <c r="CCQ58" s="46"/>
      <c r="CCR58" s="46"/>
      <c r="CCS58" s="46"/>
      <c r="CCT58" s="46"/>
      <c r="CCU58" s="46"/>
      <c r="CCV58" s="46"/>
      <c r="CCW58" s="46"/>
      <c r="CCX58" s="46"/>
      <c r="CCY58" s="46"/>
      <c r="CCZ58" s="46"/>
      <c r="CDA58" s="46"/>
      <c r="CDB58" s="46"/>
      <c r="CDC58" s="46"/>
      <c r="CDD58" s="46"/>
      <c r="CDE58" s="46"/>
      <c r="CDF58" s="46"/>
      <c r="CDG58" s="46"/>
      <c r="CDH58" s="46"/>
      <c r="CDI58" s="46"/>
      <c r="CDJ58" s="46"/>
      <c r="CDK58" s="46"/>
      <c r="CDL58" s="46"/>
      <c r="CDM58" s="46"/>
      <c r="CDN58" s="46"/>
      <c r="CDO58" s="46"/>
      <c r="CDP58" s="46"/>
      <c r="CDQ58" s="46"/>
      <c r="CDR58" s="46"/>
      <c r="CDS58" s="46"/>
      <c r="CDT58" s="46"/>
      <c r="CDU58" s="46"/>
      <c r="CDV58" s="46"/>
      <c r="CDW58" s="46"/>
      <c r="CDX58" s="46"/>
      <c r="CDY58" s="46"/>
      <c r="CDZ58" s="46"/>
      <c r="CEA58" s="46"/>
      <c r="CEB58" s="46"/>
      <c r="CEC58" s="46"/>
      <c r="CED58" s="46"/>
      <c r="CEE58" s="46"/>
      <c r="CEF58" s="46"/>
      <c r="CEG58" s="46"/>
      <c r="CEH58" s="46"/>
      <c r="CEI58" s="46"/>
      <c r="CEJ58" s="46"/>
      <c r="CEK58" s="46"/>
      <c r="CEL58" s="46"/>
      <c r="CEM58" s="46"/>
      <c r="CEN58" s="46"/>
      <c r="CEO58" s="46"/>
      <c r="CEP58" s="46"/>
      <c r="CEQ58" s="46"/>
      <c r="CER58" s="46"/>
      <c r="CES58" s="46"/>
      <c r="CET58" s="46"/>
      <c r="CEU58" s="46"/>
      <c r="CEV58" s="46"/>
      <c r="CEW58" s="46"/>
      <c r="CEX58" s="46"/>
      <c r="CEY58" s="46"/>
      <c r="CEZ58" s="46"/>
      <c r="CFA58" s="46"/>
      <c r="CFB58" s="46"/>
      <c r="CFC58" s="46"/>
      <c r="CFD58" s="46"/>
      <c r="CFE58" s="46"/>
      <c r="CFF58" s="46"/>
      <c r="CFG58" s="46"/>
      <c r="CFH58" s="46"/>
      <c r="CFI58" s="46"/>
      <c r="CFJ58" s="46"/>
      <c r="CFK58" s="46"/>
      <c r="CFL58" s="46"/>
      <c r="CFM58" s="46"/>
      <c r="CFN58" s="46"/>
      <c r="CFO58" s="46"/>
      <c r="CFP58" s="46"/>
      <c r="CFQ58" s="46"/>
      <c r="CFR58" s="46"/>
      <c r="CFS58" s="46"/>
      <c r="CFT58" s="46"/>
      <c r="CFU58" s="46"/>
      <c r="CFV58" s="46"/>
      <c r="CFW58" s="46"/>
      <c r="CFX58" s="46"/>
      <c r="CFY58" s="46"/>
      <c r="CFZ58" s="46"/>
      <c r="CGA58" s="46"/>
      <c r="CGB58" s="46"/>
      <c r="CGC58" s="46"/>
      <c r="CGD58" s="46"/>
      <c r="CGE58" s="46"/>
      <c r="CGF58" s="46"/>
      <c r="CGG58" s="46"/>
      <c r="CGH58" s="46"/>
      <c r="CGI58" s="46"/>
      <c r="CGJ58" s="46"/>
      <c r="CGK58" s="46"/>
      <c r="CGL58" s="46"/>
      <c r="CGM58" s="46"/>
      <c r="CGN58" s="46"/>
      <c r="CGO58" s="46"/>
      <c r="CGP58" s="46"/>
      <c r="CGQ58" s="46"/>
      <c r="CGR58" s="46"/>
      <c r="CGS58" s="46"/>
      <c r="CGT58" s="46"/>
      <c r="CGU58" s="46"/>
      <c r="CGV58" s="46"/>
      <c r="CGW58" s="46"/>
      <c r="CGX58" s="46"/>
      <c r="CGY58" s="46"/>
      <c r="CGZ58" s="46"/>
      <c r="CHA58" s="46"/>
      <c r="CHB58" s="46"/>
      <c r="CHC58" s="46"/>
      <c r="CHD58" s="46"/>
      <c r="CHE58" s="46"/>
      <c r="CHF58" s="46"/>
      <c r="CHG58" s="46"/>
      <c r="CHH58" s="46"/>
      <c r="CHI58" s="46"/>
      <c r="CHJ58" s="46"/>
      <c r="CHK58" s="46"/>
      <c r="CHL58" s="46"/>
      <c r="CHM58" s="46"/>
      <c r="CHN58" s="46"/>
      <c r="CHO58" s="46"/>
      <c r="CHP58" s="46"/>
      <c r="CHQ58" s="46"/>
      <c r="CHR58" s="46"/>
      <c r="CHS58" s="46"/>
      <c r="CHT58" s="46"/>
      <c r="CHU58" s="46"/>
      <c r="CHV58" s="46"/>
      <c r="CHW58" s="46"/>
      <c r="CHX58" s="46"/>
      <c r="CHY58" s="46"/>
      <c r="CHZ58" s="46"/>
      <c r="CIA58" s="46"/>
      <c r="CIB58" s="46"/>
      <c r="CIC58" s="46"/>
      <c r="CID58" s="46"/>
      <c r="CIE58" s="46"/>
      <c r="CIF58" s="46"/>
      <c r="CIG58" s="46"/>
      <c r="CIH58" s="46"/>
      <c r="CII58" s="46"/>
      <c r="CIJ58" s="46"/>
      <c r="CIK58" s="46"/>
      <c r="CIL58" s="46"/>
      <c r="CIM58" s="46"/>
      <c r="CIN58" s="46"/>
      <c r="CIO58" s="46"/>
      <c r="CIP58" s="46"/>
      <c r="CIQ58" s="46"/>
      <c r="CIR58" s="46"/>
      <c r="CIS58" s="46"/>
      <c r="CIT58" s="46"/>
      <c r="CIU58" s="46"/>
      <c r="CIV58" s="46"/>
      <c r="CIW58" s="46"/>
      <c r="CIX58" s="46"/>
      <c r="CIY58" s="46"/>
      <c r="CIZ58" s="46"/>
      <c r="CJA58" s="46"/>
      <c r="CJB58" s="46"/>
      <c r="CJC58" s="46"/>
      <c r="CJD58" s="46"/>
      <c r="CJE58" s="46"/>
      <c r="CJF58" s="46"/>
      <c r="CJG58" s="46"/>
      <c r="CJH58" s="46"/>
      <c r="CJI58" s="46"/>
      <c r="CJJ58" s="46"/>
      <c r="CJK58" s="46"/>
      <c r="CJL58" s="46"/>
      <c r="CJM58" s="46"/>
      <c r="CJN58" s="46"/>
      <c r="CJO58" s="46"/>
      <c r="CJP58" s="46"/>
      <c r="CJQ58" s="46"/>
      <c r="CJR58" s="46"/>
      <c r="CJS58" s="46"/>
      <c r="CJT58" s="46"/>
      <c r="CJU58" s="46"/>
      <c r="CJV58" s="46"/>
      <c r="CJW58" s="46"/>
      <c r="CJX58" s="46"/>
      <c r="CJY58" s="46"/>
      <c r="CJZ58" s="46"/>
      <c r="CKA58" s="46"/>
      <c r="CKB58" s="46"/>
      <c r="CKC58" s="46"/>
      <c r="CKD58" s="46"/>
      <c r="CKE58" s="46"/>
      <c r="CKF58" s="46"/>
      <c r="CKG58" s="46"/>
      <c r="CKH58" s="46"/>
      <c r="CKI58" s="46"/>
      <c r="CKJ58" s="46"/>
      <c r="CKK58" s="46"/>
      <c r="CKL58" s="46"/>
      <c r="CKM58" s="46"/>
      <c r="CKN58" s="46"/>
      <c r="CKO58" s="46"/>
      <c r="CKP58" s="46"/>
      <c r="CKQ58" s="46"/>
      <c r="CKR58" s="46"/>
      <c r="CKS58" s="46"/>
      <c r="CKT58" s="46"/>
      <c r="CKU58" s="46"/>
      <c r="CKV58" s="46"/>
      <c r="CKW58" s="46"/>
      <c r="CKX58" s="46"/>
      <c r="CKY58" s="46"/>
      <c r="CKZ58" s="46"/>
      <c r="CLA58" s="46"/>
      <c r="CLB58" s="46"/>
      <c r="CLC58" s="46"/>
      <c r="CLD58" s="46"/>
      <c r="CLE58" s="46"/>
      <c r="CLF58" s="46"/>
      <c r="CLG58" s="46"/>
      <c r="CLH58" s="46"/>
      <c r="CLI58" s="46"/>
      <c r="CLJ58" s="46"/>
      <c r="CLK58" s="46"/>
      <c r="CLL58" s="46"/>
      <c r="CLM58" s="46"/>
      <c r="CLN58" s="46"/>
      <c r="CLO58" s="46"/>
      <c r="CLP58" s="46"/>
      <c r="CLQ58" s="46"/>
      <c r="CLR58" s="46"/>
      <c r="CLS58" s="46"/>
      <c r="CLT58" s="46"/>
      <c r="CLU58" s="46"/>
      <c r="CLV58" s="46"/>
      <c r="CLW58" s="46"/>
      <c r="CLX58" s="46"/>
      <c r="CLY58" s="46"/>
      <c r="CLZ58" s="46"/>
      <c r="CMA58" s="46"/>
      <c r="CMB58" s="46"/>
      <c r="CMC58" s="46"/>
      <c r="CMD58" s="46"/>
      <c r="CME58" s="46"/>
      <c r="CMF58" s="46"/>
      <c r="CMG58" s="46"/>
      <c r="CMH58" s="46"/>
      <c r="CMI58" s="46"/>
      <c r="CMJ58" s="46"/>
      <c r="CMK58" s="46"/>
      <c r="CML58" s="46"/>
      <c r="CMM58" s="46"/>
      <c r="CMN58" s="46"/>
      <c r="CMO58" s="46"/>
      <c r="CMP58" s="46"/>
      <c r="CMQ58" s="46"/>
      <c r="CMR58" s="46"/>
      <c r="CMS58" s="46"/>
      <c r="CMT58" s="46"/>
      <c r="CMU58" s="46"/>
      <c r="CMV58" s="46"/>
      <c r="CMW58" s="46"/>
      <c r="CMX58" s="46"/>
      <c r="CMY58" s="46"/>
      <c r="CMZ58" s="46"/>
      <c r="CNA58" s="46"/>
      <c r="CNB58" s="46"/>
      <c r="CNC58" s="46"/>
      <c r="CND58" s="46"/>
      <c r="CNE58" s="46"/>
      <c r="CNF58" s="46"/>
      <c r="CNG58" s="46"/>
      <c r="CNH58" s="46"/>
      <c r="CNI58" s="46"/>
      <c r="CNJ58" s="46"/>
      <c r="CNK58" s="46"/>
      <c r="CNL58" s="46"/>
      <c r="CNM58" s="46"/>
      <c r="CNN58" s="46"/>
      <c r="CNO58" s="46"/>
      <c r="CNP58" s="46"/>
      <c r="CNQ58" s="46"/>
      <c r="CNR58" s="46"/>
      <c r="CNS58" s="46"/>
      <c r="CNT58" s="46"/>
      <c r="CNU58" s="46"/>
      <c r="CNV58" s="46"/>
      <c r="CNW58" s="46"/>
      <c r="CNX58" s="46"/>
      <c r="CNY58" s="46"/>
      <c r="CNZ58" s="46"/>
      <c r="COA58" s="46"/>
      <c r="COB58" s="46"/>
      <c r="COC58" s="46"/>
      <c r="COD58" s="46"/>
      <c r="COE58" s="46"/>
      <c r="COF58" s="46"/>
      <c r="COG58" s="46"/>
      <c r="COH58" s="46"/>
      <c r="COI58" s="46"/>
      <c r="COJ58" s="46"/>
      <c r="COK58" s="46"/>
      <c r="COL58" s="46"/>
      <c r="COM58" s="46"/>
      <c r="CON58" s="46"/>
      <c r="COO58" s="46"/>
      <c r="COP58" s="46"/>
      <c r="COQ58" s="46"/>
      <c r="COR58" s="46"/>
      <c r="COS58" s="46"/>
      <c r="COT58" s="46"/>
      <c r="COU58" s="46"/>
      <c r="COV58" s="46"/>
      <c r="COW58" s="46"/>
      <c r="COX58" s="46"/>
      <c r="COY58" s="46"/>
      <c r="COZ58" s="46"/>
      <c r="CPA58" s="46"/>
      <c r="CPB58" s="46"/>
      <c r="CPC58" s="46"/>
      <c r="CPD58" s="46"/>
      <c r="CPE58" s="46"/>
      <c r="CPF58" s="46"/>
      <c r="CPG58" s="46"/>
      <c r="CPH58" s="46"/>
      <c r="CPI58" s="46"/>
      <c r="CPJ58" s="46"/>
      <c r="CPK58" s="46"/>
      <c r="CPL58" s="46"/>
      <c r="CPM58" s="46"/>
      <c r="CPN58" s="46"/>
      <c r="CPO58" s="46"/>
      <c r="CPP58" s="46"/>
      <c r="CPQ58" s="46"/>
      <c r="CPR58" s="46"/>
      <c r="CPS58" s="46"/>
      <c r="CPT58" s="46"/>
      <c r="CPU58" s="46"/>
      <c r="CPV58" s="46"/>
      <c r="CPW58" s="46"/>
      <c r="CPX58" s="46"/>
      <c r="CPY58" s="46"/>
      <c r="CPZ58" s="46"/>
      <c r="CQA58" s="46"/>
      <c r="CQB58" s="46"/>
      <c r="CQC58" s="46"/>
      <c r="CQD58" s="46"/>
      <c r="CQE58" s="46"/>
      <c r="CQF58" s="46"/>
      <c r="CQG58" s="46"/>
      <c r="CQH58" s="46"/>
      <c r="CQI58" s="46"/>
      <c r="CQJ58" s="46"/>
      <c r="CQK58" s="46"/>
      <c r="CQL58" s="46"/>
      <c r="CQM58" s="46"/>
      <c r="CQN58" s="46"/>
      <c r="CQO58" s="46"/>
      <c r="CQP58" s="46"/>
      <c r="CQQ58" s="46"/>
      <c r="CQR58" s="46"/>
      <c r="CQS58" s="46"/>
      <c r="CQT58" s="46"/>
      <c r="CQU58" s="46"/>
      <c r="CQV58" s="46"/>
      <c r="CQW58" s="46"/>
      <c r="CQX58" s="46"/>
      <c r="CQY58" s="46"/>
      <c r="CQZ58" s="46"/>
      <c r="CRA58" s="46"/>
      <c r="CRB58" s="46"/>
      <c r="CRC58" s="46"/>
      <c r="CRD58" s="46"/>
      <c r="CRE58" s="46"/>
      <c r="CRF58" s="46"/>
      <c r="CRG58" s="46"/>
      <c r="CRH58" s="46"/>
      <c r="CRI58" s="46"/>
      <c r="CRJ58" s="46"/>
      <c r="CRK58" s="46"/>
      <c r="CRL58" s="46"/>
      <c r="CRM58" s="46"/>
      <c r="CRN58" s="46"/>
      <c r="CRO58" s="46"/>
      <c r="CRP58" s="46"/>
      <c r="CRQ58" s="46"/>
      <c r="CRR58" s="46"/>
      <c r="CRS58" s="46"/>
      <c r="CRT58" s="46"/>
      <c r="CRU58" s="46"/>
      <c r="CRV58" s="46"/>
      <c r="CRW58" s="46"/>
      <c r="CRX58" s="46"/>
      <c r="CRY58" s="46"/>
      <c r="CRZ58" s="46"/>
      <c r="CSA58" s="46"/>
      <c r="CSB58" s="46"/>
      <c r="CSC58" s="46"/>
      <c r="CSD58" s="46"/>
      <c r="CSE58" s="46"/>
      <c r="CSF58" s="46"/>
      <c r="CSG58" s="46"/>
      <c r="CSH58" s="46"/>
      <c r="CSI58" s="46"/>
      <c r="CSJ58" s="46"/>
      <c r="CSK58" s="46"/>
      <c r="CSL58" s="46"/>
      <c r="CSM58" s="46"/>
      <c r="CSN58" s="46"/>
      <c r="CSO58" s="46"/>
      <c r="CSP58" s="46"/>
      <c r="CSQ58" s="46"/>
      <c r="CSR58" s="46"/>
      <c r="CSS58" s="46"/>
      <c r="CST58" s="46"/>
      <c r="CSU58" s="46"/>
      <c r="CSV58" s="46"/>
      <c r="CSW58" s="46"/>
      <c r="CSX58" s="46"/>
      <c r="CSY58" s="46"/>
      <c r="CSZ58" s="46"/>
      <c r="CTA58" s="46"/>
      <c r="CTB58" s="46"/>
      <c r="CTC58" s="46"/>
      <c r="CTD58" s="46"/>
      <c r="CTE58" s="46"/>
      <c r="CTF58" s="46"/>
      <c r="CTG58" s="46"/>
      <c r="CTH58" s="46"/>
      <c r="CTI58" s="46"/>
      <c r="CTJ58" s="46"/>
      <c r="CTK58" s="46"/>
      <c r="CTL58" s="46"/>
      <c r="CTM58" s="46"/>
      <c r="CTN58" s="46"/>
      <c r="CTO58" s="46"/>
      <c r="CTP58" s="46"/>
      <c r="CTQ58" s="46"/>
      <c r="CTR58" s="46"/>
      <c r="CTS58" s="46"/>
      <c r="CTT58" s="46"/>
      <c r="CTU58" s="46"/>
      <c r="CTV58" s="46"/>
      <c r="CTW58" s="46"/>
      <c r="CTX58" s="46"/>
      <c r="CTY58" s="46"/>
      <c r="CTZ58" s="46"/>
      <c r="CUA58" s="46"/>
      <c r="CUB58" s="46"/>
      <c r="CUC58" s="46"/>
      <c r="CUD58" s="46"/>
      <c r="CUE58" s="46"/>
      <c r="CUF58" s="46"/>
      <c r="CUG58" s="46"/>
      <c r="CUH58" s="46"/>
      <c r="CUI58" s="46"/>
      <c r="CUJ58" s="46"/>
      <c r="CUK58" s="46"/>
      <c r="CUL58" s="46"/>
      <c r="CUM58" s="46"/>
      <c r="CUN58" s="46"/>
      <c r="CUO58" s="46"/>
      <c r="CUP58" s="46"/>
      <c r="CUQ58" s="46"/>
      <c r="CUR58" s="46"/>
      <c r="CUS58" s="46"/>
      <c r="CUT58" s="46"/>
      <c r="CUU58" s="46"/>
      <c r="CUV58" s="46"/>
      <c r="CUW58" s="46"/>
      <c r="CUX58" s="46"/>
      <c r="CUY58" s="46"/>
      <c r="CUZ58" s="46"/>
      <c r="CVA58" s="46"/>
      <c r="CVB58" s="46"/>
      <c r="CVC58" s="46"/>
      <c r="CVD58" s="46"/>
      <c r="CVE58" s="46"/>
      <c r="CVF58" s="46"/>
      <c r="CVG58" s="46"/>
      <c r="CVH58" s="46"/>
      <c r="CVI58" s="46"/>
      <c r="CVJ58" s="46"/>
      <c r="CVK58" s="46"/>
      <c r="CVL58" s="46"/>
      <c r="CVM58" s="46"/>
      <c r="CVN58" s="46"/>
      <c r="CVO58" s="46"/>
      <c r="CVP58" s="46"/>
      <c r="CVQ58" s="46"/>
      <c r="CVR58" s="46"/>
      <c r="CVS58" s="46"/>
      <c r="CVT58" s="46"/>
      <c r="CVU58" s="46"/>
      <c r="CVV58" s="46"/>
      <c r="CVW58" s="46"/>
      <c r="CVX58" s="46"/>
      <c r="CVY58" s="46"/>
      <c r="CVZ58" s="46"/>
      <c r="CWA58" s="46"/>
      <c r="CWB58" s="46"/>
      <c r="CWC58" s="46"/>
      <c r="CWD58" s="46"/>
      <c r="CWE58" s="46"/>
      <c r="CWF58" s="46"/>
      <c r="CWG58" s="46"/>
      <c r="CWH58" s="46"/>
      <c r="CWI58" s="46"/>
      <c r="CWJ58" s="46"/>
      <c r="CWK58" s="46"/>
      <c r="CWL58" s="46"/>
      <c r="CWM58" s="46"/>
      <c r="CWN58" s="46"/>
      <c r="CWO58" s="46"/>
      <c r="CWP58" s="46"/>
      <c r="CWQ58" s="46"/>
      <c r="CWR58" s="46"/>
      <c r="CWS58" s="46"/>
      <c r="CWT58" s="46"/>
      <c r="CWU58" s="46"/>
      <c r="CWV58" s="46"/>
      <c r="CWW58" s="46"/>
      <c r="CWX58" s="46"/>
      <c r="CWY58" s="46"/>
      <c r="CWZ58" s="46"/>
      <c r="CXA58" s="46"/>
      <c r="CXB58" s="46"/>
      <c r="CXC58" s="46"/>
      <c r="CXD58" s="46"/>
      <c r="CXE58" s="46"/>
      <c r="CXF58" s="46"/>
      <c r="CXG58" s="46"/>
      <c r="CXH58" s="46"/>
      <c r="CXI58" s="46"/>
      <c r="CXJ58" s="46"/>
      <c r="CXK58" s="46"/>
      <c r="CXL58" s="46"/>
      <c r="CXM58" s="46"/>
      <c r="CXN58" s="46"/>
      <c r="CXO58" s="46"/>
      <c r="CXP58" s="46"/>
      <c r="CXQ58" s="46"/>
      <c r="CXR58" s="46"/>
      <c r="CXS58" s="46"/>
      <c r="CXT58" s="46"/>
      <c r="CXU58" s="46"/>
      <c r="CXV58" s="46"/>
      <c r="CXW58" s="46"/>
      <c r="CXX58" s="46"/>
      <c r="CXY58" s="46"/>
      <c r="CXZ58" s="46"/>
      <c r="CYA58" s="46"/>
      <c r="CYB58" s="46"/>
      <c r="CYC58" s="46"/>
      <c r="CYD58" s="46"/>
      <c r="CYE58" s="46"/>
      <c r="CYF58" s="46"/>
      <c r="CYG58" s="46"/>
      <c r="CYH58" s="46"/>
      <c r="CYI58" s="46"/>
      <c r="CYJ58" s="46"/>
      <c r="CYK58" s="46"/>
      <c r="CYL58" s="46"/>
      <c r="CYM58" s="46"/>
      <c r="CYN58" s="46"/>
      <c r="CYO58" s="46"/>
      <c r="CYP58" s="46"/>
      <c r="CYQ58" s="46"/>
      <c r="CYR58" s="46"/>
      <c r="CYS58" s="46"/>
      <c r="CYT58" s="46"/>
      <c r="CYU58" s="46"/>
      <c r="CYV58" s="46"/>
      <c r="CYW58" s="46"/>
      <c r="CYX58" s="46"/>
      <c r="CYY58" s="46"/>
      <c r="CYZ58" s="46"/>
      <c r="CZA58" s="46"/>
      <c r="CZB58" s="46"/>
      <c r="CZC58" s="46"/>
      <c r="CZD58" s="46"/>
      <c r="CZE58" s="46"/>
      <c r="CZF58" s="46"/>
      <c r="CZG58" s="46"/>
      <c r="CZH58" s="46"/>
      <c r="CZI58" s="46"/>
      <c r="CZJ58" s="46"/>
      <c r="CZK58" s="46"/>
      <c r="CZL58" s="46"/>
      <c r="CZM58" s="46"/>
      <c r="CZN58" s="46"/>
      <c r="CZO58" s="46"/>
      <c r="CZP58" s="46"/>
      <c r="CZQ58" s="46"/>
      <c r="CZR58" s="46"/>
      <c r="CZS58" s="46"/>
      <c r="CZT58" s="46"/>
      <c r="CZU58" s="46"/>
      <c r="CZV58" s="46"/>
      <c r="CZW58" s="46"/>
      <c r="CZX58" s="46"/>
      <c r="CZY58" s="46"/>
      <c r="CZZ58" s="46"/>
      <c r="DAA58" s="46"/>
      <c r="DAB58" s="46"/>
      <c r="DAC58" s="46"/>
      <c r="DAD58" s="46"/>
      <c r="DAE58" s="46"/>
      <c r="DAF58" s="46"/>
      <c r="DAG58" s="46"/>
      <c r="DAH58" s="46"/>
      <c r="DAI58" s="46"/>
      <c r="DAJ58" s="46"/>
      <c r="DAK58" s="46"/>
      <c r="DAL58" s="46"/>
      <c r="DAM58" s="46"/>
      <c r="DAN58" s="46"/>
      <c r="DAO58" s="46"/>
      <c r="DAP58" s="46"/>
      <c r="DAQ58" s="46"/>
      <c r="DAR58" s="46"/>
      <c r="DAS58" s="46"/>
      <c r="DAT58" s="46"/>
      <c r="DAU58" s="46"/>
      <c r="DAV58" s="46"/>
      <c r="DAW58" s="46"/>
      <c r="DAX58" s="46"/>
      <c r="DAY58" s="46"/>
      <c r="DAZ58" s="46"/>
      <c r="DBA58" s="46"/>
      <c r="DBB58" s="46"/>
      <c r="DBC58" s="46"/>
      <c r="DBD58" s="46"/>
      <c r="DBE58" s="46"/>
      <c r="DBF58" s="46"/>
      <c r="DBG58" s="46"/>
      <c r="DBH58" s="46"/>
      <c r="DBI58" s="46"/>
      <c r="DBJ58" s="46"/>
      <c r="DBK58" s="46"/>
      <c r="DBL58" s="46"/>
      <c r="DBM58" s="46"/>
      <c r="DBN58" s="46"/>
      <c r="DBO58" s="46"/>
      <c r="DBP58" s="46"/>
      <c r="DBQ58" s="46"/>
      <c r="DBR58" s="46"/>
      <c r="DBS58" s="46"/>
      <c r="DBT58" s="46"/>
      <c r="DBU58" s="46"/>
      <c r="DBV58" s="46"/>
      <c r="DBW58" s="46"/>
      <c r="DBX58" s="46"/>
      <c r="DBY58" s="46"/>
      <c r="DBZ58" s="46"/>
      <c r="DCA58" s="46"/>
      <c r="DCB58" s="46"/>
      <c r="DCC58" s="46"/>
      <c r="DCD58" s="46"/>
      <c r="DCE58" s="46"/>
      <c r="DCF58" s="46"/>
      <c r="DCG58" s="46"/>
      <c r="DCH58" s="46"/>
      <c r="DCI58" s="46"/>
      <c r="DCJ58" s="46"/>
      <c r="DCK58" s="46"/>
      <c r="DCL58" s="46"/>
      <c r="DCM58" s="46"/>
      <c r="DCN58" s="46"/>
      <c r="DCO58" s="46"/>
      <c r="DCP58" s="46"/>
      <c r="DCQ58" s="46"/>
      <c r="DCR58" s="46"/>
      <c r="DCS58" s="46"/>
      <c r="DCT58" s="46"/>
      <c r="DCU58" s="46"/>
      <c r="DCV58" s="46"/>
      <c r="DCW58" s="46"/>
      <c r="DCX58" s="46"/>
      <c r="DCY58" s="46"/>
      <c r="DCZ58" s="46"/>
      <c r="DDA58" s="46"/>
      <c r="DDB58" s="46"/>
      <c r="DDC58" s="46"/>
      <c r="DDD58" s="46"/>
      <c r="DDE58" s="46"/>
      <c r="DDF58" s="46"/>
      <c r="DDG58" s="46"/>
      <c r="DDH58" s="46"/>
      <c r="DDI58" s="46"/>
      <c r="DDJ58" s="46"/>
      <c r="DDK58" s="46"/>
      <c r="DDL58" s="46"/>
      <c r="DDM58" s="46"/>
      <c r="DDN58" s="46"/>
      <c r="DDO58" s="46"/>
      <c r="DDP58" s="46"/>
      <c r="DDQ58" s="46"/>
      <c r="DDR58" s="46"/>
      <c r="DDS58" s="46"/>
      <c r="DDT58" s="46"/>
      <c r="DDU58" s="46"/>
      <c r="DDV58" s="46"/>
      <c r="DDW58" s="46"/>
      <c r="DDX58" s="46"/>
      <c r="DDY58" s="46"/>
      <c r="DDZ58" s="46"/>
      <c r="DEA58" s="46"/>
      <c r="DEB58" s="46"/>
      <c r="DEC58" s="46"/>
      <c r="DED58" s="46"/>
      <c r="DEE58" s="46"/>
      <c r="DEF58" s="46"/>
      <c r="DEG58" s="46"/>
      <c r="DEH58" s="46"/>
      <c r="DEI58" s="46"/>
      <c r="DEJ58" s="46"/>
      <c r="DEK58" s="46"/>
      <c r="DEL58" s="46"/>
      <c r="DEM58" s="46"/>
      <c r="DEN58" s="46"/>
      <c r="DEO58" s="46"/>
      <c r="DEP58" s="46"/>
      <c r="DEQ58" s="46"/>
      <c r="DER58" s="46"/>
      <c r="DES58" s="46"/>
      <c r="DET58" s="46"/>
      <c r="DEU58" s="46"/>
      <c r="DEV58" s="46"/>
      <c r="DEW58" s="46"/>
      <c r="DEX58" s="46"/>
      <c r="DEY58" s="46"/>
      <c r="DEZ58" s="46"/>
      <c r="DFA58" s="46"/>
      <c r="DFB58" s="46"/>
      <c r="DFC58" s="46"/>
      <c r="DFD58" s="46"/>
      <c r="DFE58" s="46"/>
      <c r="DFF58" s="46"/>
      <c r="DFG58" s="46"/>
      <c r="DFH58" s="46"/>
      <c r="DFI58" s="46"/>
      <c r="DFJ58" s="46"/>
      <c r="DFK58" s="46"/>
      <c r="DFL58" s="46"/>
      <c r="DFM58" s="46"/>
      <c r="DFN58" s="46"/>
      <c r="DFO58" s="46"/>
      <c r="DFP58" s="46"/>
      <c r="DFQ58" s="46"/>
      <c r="DFR58" s="46"/>
      <c r="DFS58" s="46"/>
      <c r="DFT58" s="46"/>
      <c r="DFU58" s="46"/>
      <c r="DFV58" s="46"/>
      <c r="DFW58" s="46"/>
      <c r="DFX58" s="46"/>
      <c r="DFY58" s="46"/>
      <c r="DFZ58" s="46"/>
      <c r="DGA58" s="46"/>
      <c r="DGB58" s="46"/>
      <c r="DGC58" s="46"/>
      <c r="DGD58" s="46"/>
      <c r="DGE58" s="46"/>
      <c r="DGF58" s="46"/>
      <c r="DGG58" s="46"/>
      <c r="DGH58" s="46"/>
      <c r="DGI58" s="46"/>
      <c r="DGJ58" s="46"/>
      <c r="DGK58" s="46"/>
      <c r="DGL58" s="46"/>
      <c r="DGM58" s="46"/>
      <c r="DGN58" s="46"/>
      <c r="DGO58" s="46"/>
      <c r="DGP58" s="46"/>
      <c r="DGQ58" s="46"/>
      <c r="DGR58" s="46"/>
      <c r="DGS58" s="46"/>
      <c r="DGT58" s="46"/>
      <c r="DGU58" s="46"/>
      <c r="DGV58" s="46"/>
      <c r="DGW58" s="46"/>
      <c r="DGX58" s="46"/>
      <c r="DGY58" s="46"/>
      <c r="DGZ58" s="46"/>
      <c r="DHA58" s="46"/>
      <c r="DHB58" s="46"/>
      <c r="DHC58" s="46"/>
      <c r="DHD58" s="46"/>
      <c r="DHE58" s="46"/>
      <c r="DHF58" s="46"/>
      <c r="DHG58" s="46"/>
      <c r="DHH58" s="46"/>
      <c r="DHI58" s="46"/>
      <c r="DHJ58" s="46"/>
      <c r="DHK58" s="46"/>
      <c r="DHL58" s="46"/>
      <c r="DHM58" s="46"/>
      <c r="DHN58" s="46"/>
      <c r="DHO58" s="46"/>
      <c r="DHP58" s="46"/>
      <c r="DHQ58" s="46"/>
      <c r="DHR58" s="46"/>
      <c r="DHS58" s="46"/>
      <c r="DHT58" s="46"/>
      <c r="DHU58" s="46"/>
      <c r="DHV58" s="46"/>
      <c r="DHW58" s="46"/>
      <c r="DHX58" s="46"/>
      <c r="DHY58" s="46"/>
      <c r="DHZ58" s="46"/>
      <c r="DIA58" s="46"/>
      <c r="DIB58" s="46"/>
      <c r="DIC58" s="46"/>
      <c r="DID58" s="46"/>
      <c r="DIE58" s="46"/>
      <c r="DIF58" s="46"/>
      <c r="DIG58" s="46"/>
      <c r="DIH58" s="46"/>
      <c r="DII58" s="46"/>
      <c r="DIJ58" s="46"/>
      <c r="DIK58" s="46"/>
      <c r="DIL58" s="46"/>
      <c r="DIM58" s="46"/>
      <c r="DIN58" s="46"/>
      <c r="DIO58" s="46"/>
      <c r="DIP58" s="46"/>
      <c r="DIQ58" s="46"/>
      <c r="DIR58" s="46"/>
      <c r="DIS58" s="46"/>
      <c r="DIT58" s="46"/>
      <c r="DIU58" s="46"/>
      <c r="DIV58" s="46"/>
      <c r="DIW58" s="46"/>
      <c r="DIX58" s="46"/>
      <c r="DIY58" s="46"/>
      <c r="DIZ58" s="46"/>
      <c r="DJA58" s="46"/>
      <c r="DJB58" s="46"/>
      <c r="DJC58" s="46"/>
      <c r="DJD58" s="46"/>
      <c r="DJE58" s="46"/>
      <c r="DJF58" s="46"/>
      <c r="DJG58" s="46"/>
      <c r="DJH58" s="46"/>
      <c r="DJI58" s="46"/>
      <c r="DJJ58" s="46"/>
      <c r="DJK58" s="46"/>
      <c r="DJL58" s="46"/>
      <c r="DJM58" s="46"/>
      <c r="DJN58" s="46"/>
      <c r="DJO58" s="46"/>
      <c r="DJP58" s="46"/>
      <c r="DJQ58" s="46"/>
      <c r="DJR58" s="46"/>
      <c r="DJS58" s="46"/>
      <c r="DJT58" s="46"/>
      <c r="DJU58" s="46"/>
      <c r="DJV58" s="46"/>
      <c r="DJW58" s="46"/>
      <c r="DJX58" s="46"/>
      <c r="DJY58" s="46"/>
      <c r="DJZ58" s="46"/>
      <c r="DKA58" s="46"/>
      <c r="DKB58" s="46"/>
      <c r="DKC58" s="46"/>
      <c r="DKD58" s="46"/>
      <c r="DKE58" s="46"/>
      <c r="DKF58" s="46"/>
      <c r="DKG58" s="46"/>
      <c r="DKH58" s="46"/>
      <c r="DKI58" s="46"/>
      <c r="DKJ58" s="46"/>
      <c r="DKK58" s="46"/>
      <c r="DKL58" s="46"/>
      <c r="DKM58" s="46"/>
      <c r="DKN58" s="46"/>
      <c r="DKO58" s="46"/>
      <c r="DKP58" s="46"/>
      <c r="DKQ58" s="46"/>
      <c r="DKR58" s="46"/>
      <c r="DKS58" s="46"/>
      <c r="DKT58" s="46"/>
      <c r="DKU58" s="46"/>
      <c r="DKV58" s="46"/>
      <c r="DKW58" s="46"/>
      <c r="DKX58" s="46"/>
      <c r="DKY58" s="46"/>
      <c r="DKZ58" s="46"/>
      <c r="DLA58" s="46"/>
      <c r="DLB58" s="46"/>
      <c r="DLC58" s="46"/>
      <c r="DLD58" s="46"/>
      <c r="DLE58" s="46"/>
      <c r="DLF58" s="46"/>
      <c r="DLG58" s="46"/>
      <c r="DLH58" s="46"/>
      <c r="DLI58" s="46"/>
      <c r="DLJ58" s="46"/>
      <c r="DLK58" s="46"/>
      <c r="DLL58" s="46"/>
      <c r="DLM58" s="46"/>
      <c r="DLN58" s="46"/>
      <c r="DLO58" s="46"/>
      <c r="DLP58" s="46"/>
      <c r="DLQ58" s="46"/>
      <c r="DLR58" s="46"/>
      <c r="DLS58" s="46"/>
      <c r="DLT58" s="46"/>
      <c r="DLU58" s="46"/>
      <c r="DLV58" s="46"/>
      <c r="DLW58" s="46"/>
      <c r="DLX58" s="46"/>
      <c r="DLY58" s="46"/>
      <c r="DLZ58" s="46"/>
      <c r="DMA58" s="46"/>
      <c r="DMB58" s="46"/>
      <c r="DMC58" s="46"/>
      <c r="DMD58" s="46"/>
      <c r="DME58" s="46"/>
      <c r="DMF58" s="46"/>
      <c r="DMG58" s="46"/>
      <c r="DMH58" s="46"/>
      <c r="DMI58" s="46"/>
      <c r="DMJ58" s="46"/>
      <c r="DMK58" s="46"/>
      <c r="DML58" s="46"/>
      <c r="DMM58" s="46"/>
      <c r="DMN58" s="46"/>
      <c r="DMO58" s="46"/>
      <c r="DMP58" s="46"/>
      <c r="DMQ58" s="46"/>
      <c r="DMR58" s="46"/>
      <c r="DMS58" s="46"/>
      <c r="DMT58" s="46"/>
      <c r="DMU58" s="46"/>
      <c r="DMV58" s="46"/>
      <c r="DMW58" s="46"/>
      <c r="DMX58" s="46"/>
      <c r="DMY58" s="46"/>
      <c r="DMZ58" s="46"/>
      <c r="DNA58" s="46"/>
      <c r="DNB58" s="46"/>
      <c r="DNC58" s="46"/>
      <c r="DND58" s="46"/>
      <c r="DNE58" s="46"/>
      <c r="DNF58" s="46"/>
      <c r="DNG58" s="46"/>
      <c r="DNH58" s="46"/>
      <c r="DNI58" s="46"/>
      <c r="DNJ58" s="46"/>
      <c r="DNK58" s="46"/>
      <c r="DNL58" s="46"/>
      <c r="DNM58" s="46"/>
      <c r="DNN58" s="46"/>
      <c r="DNO58" s="46"/>
      <c r="DNP58" s="46"/>
      <c r="DNQ58" s="46"/>
      <c r="DNR58" s="46"/>
      <c r="DNS58" s="46"/>
      <c r="DNT58" s="46"/>
      <c r="DNU58" s="46"/>
      <c r="DNV58" s="46"/>
      <c r="DNW58" s="46"/>
      <c r="DNX58" s="46"/>
      <c r="DNY58" s="46"/>
      <c r="DNZ58" s="46"/>
      <c r="DOA58" s="46"/>
      <c r="DOB58" s="46"/>
      <c r="DOC58" s="46"/>
      <c r="DOD58" s="46"/>
      <c r="DOE58" s="46"/>
      <c r="DOF58" s="46"/>
      <c r="DOG58" s="46"/>
      <c r="DOH58" s="46"/>
      <c r="DOI58" s="46"/>
      <c r="DOJ58" s="46"/>
      <c r="DOK58" s="46"/>
      <c r="DOL58" s="46"/>
      <c r="DOM58" s="46"/>
      <c r="DON58" s="46"/>
      <c r="DOO58" s="46"/>
      <c r="DOP58" s="46"/>
      <c r="DOQ58" s="46"/>
      <c r="DOR58" s="46"/>
      <c r="DOS58" s="46"/>
      <c r="DOT58" s="46"/>
      <c r="DOU58" s="46"/>
      <c r="DOV58" s="46"/>
      <c r="DOW58" s="46"/>
      <c r="DOX58" s="46"/>
      <c r="DOY58" s="46"/>
      <c r="DOZ58" s="46"/>
      <c r="DPA58" s="46"/>
      <c r="DPB58" s="46"/>
      <c r="DPC58" s="46"/>
      <c r="DPD58" s="46"/>
      <c r="DPE58" s="46"/>
      <c r="DPF58" s="46"/>
      <c r="DPG58" s="46"/>
      <c r="DPH58" s="46"/>
      <c r="DPI58" s="46"/>
      <c r="DPJ58" s="46"/>
      <c r="DPK58" s="46"/>
      <c r="DPL58" s="46"/>
      <c r="DPM58" s="46"/>
      <c r="DPN58" s="46"/>
      <c r="DPO58" s="46"/>
      <c r="DPP58" s="46"/>
      <c r="DPQ58" s="46"/>
      <c r="DPR58" s="46"/>
      <c r="DPS58" s="46"/>
      <c r="DPT58" s="46"/>
      <c r="DPU58" s="46"/>
      <c r="DPV58" s="46"/>
      <c r="DPW58" s="46"/>
      <c r="DPX58" s="46"/>
      <c r="DPY58" s="46"/>
      <c r="DPZ58" s="46"/>
      <c r="DQA58" s="46"/>
      <c r="DQB58" s="46"/>
      <c r="DQC58" s="46"/>
      <c r="DQD58" s="46"/>
      <c r="DQE58" s="46"/>
      <c r="DQF58" s="46"/>
      <c r="DQG58" s="46"/>
      <c r="DQH58" s="46"/>
      <c r="DQI58" s="46"/>
      <c r="DQJ58" s="46"/>
      <c r="DQK58" s="46"/>
      <c r="DQL58" s="46"/>
      <c r="DQM58" s="46"/>
      <c r="DQN58" s="46"/>
      <c r="DQO58" s="46"/>
      <c r="DQP58" s="46"/>
      <c r="DQQ58" s="46"/>
      <c r="DQR58" s="46"/>
      <c r="DQS58" s="46"/>
      <c r="DQT58" s="46"/>
      <c r="DQU58" s="46"/>
      <c r="DQV58" s="46"/>
      <c r="DQW58" s="46"/>
      <c r="DQX58" s="46"/>
      <c r="DQY58" s="46"/>
      <c r="DQZ58" s="46"/>
      <c r="DRA58" s="46"/>
      <c r="DRB58" s="46"/>
      <c r="DRC58" s="46"/>
      <c r="DRD58" s="46"/>
      <c r="DRE58" s="46"/>
      <c r="DRF58" s="46"/>
      <c r="DRG58" s="46"/>
      <c r="DRH58" s="46"/>
      <c r="DRI58" s="46"/>
      <c r="DRJ58" s="46"/>
      <c r="DRK58" s="46"/>
      <c r="DRL58" s="46"/>
      <c r="DRM58" s="46"/>
      <c r="DRN58" s="46"/>
      <c r="DRO58" s="46"/>
      <c r="DRP58" s="46"/>
      <c r="DRQ58" s="46"/>
      <c r="DRR58" s="46"/>
      <c r="DRS58" s="46"/>
      <c r="DRT58" s="46"/>
      <c r="DRU58" s="46"/>
      <c r="DRV58" s="46"/>
      <c r="DRW58" s="46"/>
      <c r="DRX58" s="46"/>
      <c r="DRY58" s="46"/>
      <c r="DRZ58" s="46"/>
      <c r="DSA58" s="46"/>
      <c r="DSB58" s="46"/>
      <c r="DSC58" s="46"/>
      <c r="DSD58" s="46"/>
      <c r="DSE58" s="46"/>
      <c r="DSF58" s="46"/>
      <c r="DSG58" s="46"/>
      <c r="DSH58" s="46"/>
      <c r="DSI58" s="46"/>
      <c r="DSJ58" s="46"/>
      <c r="DSK58" s="46"/>
      <c r="DSL58" s="46"/>
      <c r="DSM58" s="46"/>
      <c r="DSN58" s="46"/>
      <c r="DSO58" s="46"/>
      <c r="DSP58" s="46"/>
      <c r="DSQ58" s="46"/>
      <c r="DSR58" s="46"/>
      <c r="DSS58" s="46"/>
      <c r="DST58" s="46"/>
      <c r="DSU58" s="46"/>
      <c r="DSV58" s="46"/>
      <c r="DSW58" s="46"/>
      <c r="DSX58" s="46"/>
      <c r="DSY58" s="46"/>
      <c r="DSZ58" s="46"/>
      <c r="DTA58" s="46"/>
      <c r="DTB58" s="46"/>
      <c r="DTC58" s="46"/>
      <c r="DTD58" s="46"/>
      <c r="DTE58" s="46"/>
      <c r="DTF58" s="46"/>
      <c r="DTG58" s="46"/>
      <c r="DTH58" s="46"/>
      <c r="DTI58" s="46"/>
      <c r="DTJ58" s="46"/>
      <c r="DTK58" s="46"/>
      <c r="DTL58" s="46"/>
      <c r="DTM58" s="46"/>
      <c r="DTN58" s="46"/>
      <c r="DTO58" s="46"/>
      <c r="DTP58" s="46"/>
      <c r="DTQ58" s="46"/>
      <c r="DTR58" s="46"/>
      <c r="DTS58" s="46"/>
      <c r="DTT58" s="46"/>
      <c r="DTU58" s="46"/>
      <c r="DTV58" s="46"/>
      <c r="DTW58" s="46"/>
      <c r="DTX58" s="46"/>
      <c r="DTY58" s="46"/>
      <c r="DTZ58" s="46"/>
      <c r="DUA58" s="46"/>
      <c r="DUB58" s="46"/>
      <c r="DUC58" s="46"/>
      <c r="DUD58" s="46"/>
      <c r="DUE58" s="46"/>
      <c r="DUF58" s="46"/>
      <c r="DUG58" s="46"/>
      <c r="DUH58" s="46"/>
      <c r="DUI58" s="46"/>
      <c r="DUJ58" s="46"/>
      <c r="DUK58" s="46"/>
      <c r="DUL58" s="46"/>
      <c r="DUM58" s="46"/>
      <c r="DUN58" s="46"/>
      <c r="DUO58" s="46"/>
      <c r="DUP58" s="46"/>
      <c r="DUQ58" s="46"/>
      <c r="DUR58" s="46"/>
      <c r="DUS58" s="46"/>
      <c r="DUT58" s="46"/>
      <c r="DUU58" s="46"/>
      <c r="DUV58" s="46"/>
      <c r="DUW58" s="46"/>
      <c r="DUX58" s="46"/>
      <c r="DUY58" s="46"/>
      <c r="DUZ58" s="46"/>
      <c r="DVA58" s="46"/>
      <c r="DVB58" s="46"/>
      <c r="DVC58" s="46"/>
      <c r="DVD58" s="46"/>
      <c r="DVE58" s="46"/>
      <c r="DVF58" s="46"/>
      <c r="DVG58" s="46"/>
      <c r="DVH58" s="46"/>
      <c r="DVI58" s="46"/>
      <c r="DVJ58" s="46"/>
      <c r="DVK58" s="46"/>
      <c r="DVL58" s="46"/>
      <c r="DVM58" s="46"/>
      <c r="DVN58" s="46"/>
      <c r="DVO58" s="46"/>
      <c r="DVP58" s="46"/>
      <c r="DVQ58" s="46"/>
      <c r="DVR58" s="46"/>
      <c r="DVS58" s="46"/>
      <c r="DVT58" s="46"/>
      <c r="DVU58" s="46"/>
      <c r="DVV58" s="46"/>
      <c r="DVW58" s="46"/>
      <c r="DVX58" s="46"/>
      <c r="DVY58" s="46"/>
      <c r="DVZ58" s="46"/>
      <c r="DWA58" s="46"/>
      <c r="DWB58" s="46"/>
      <c r="DWC58" s="46"/>
      <c r="DWD58" s="46"/>
      <c r="DWE58" s="46"/>
      <c r="DWF58" s="46"/>
      <c r="DWG58" s="46"/>
      <c r="DWH58" s="46"/>
      <c r="DWI58" s="46"/>
      <c r="DWJ58" s="46"/>
      <c r="DWK58" s="46"/>
      <c r="DWL58" s="46"/>
      <c r="DWM58" s="46"/>
      <c r="DWN58" s="46"/>
      <c r="DWO58" s="46"/>
      <c r="DWP58" s="46"/>
      <c r="DWQ58" s="46"/>
      <c r="DWR58" s="46"/>
      <c r="DWS58" s="46"/>
      <c r="DWT58" s="46"/>
      <c r="DWU58" s="46"/>
      <c r="DWV58" s="46"/>
      <c r="DWW58" s="46"/>
      <c r="DWX58" s="46"/>
      <c r="DWY58" s="46"/>
      <c r="DWZ58" s="46"/>
      <c r="DXA58" s="46"/>
      <c r="DXB58" s="46"/>
      <c r="DXC58" s="46"/>
      <c r="DXD58" s="46"/>
      <c r="DXE58" s="46"/>
      <c r="DXF58" s="46"/>
      <c r="DXG58" s="46"/>
      <c r="DXH58" s="46"/>
      <c r="DXI58" s="46"/>
      <c r="DXJ58" s="46"/>
      <c r="DXK58" s="46"/>
      <c r="DXL58" s="46"/>
      <c r="DXM58" s="46"/>
      <c r="DXN58" s="46"/>
      <c r="DXO58" s="46"/>
      <c r="DXP58" s="46"/>
      <c r="DXQ58" s="46"/>
      <c r="DXR58" s="46"/>
      <c r="DXS58" s="46"/>
      <c r="DXT58" s="46"/>
      <c r="DXU58" s="46"/>
      <c r="DXV58" s="46"/>
      <c r="DXW58" s="46"/>
      <c r="DXX58" s="46"/>
      <c r="DXY58" s="46"/>
      <c r="DXZ58" s="46"/>
      <c r="DYA58" s="46"/>
      <c r="DYB58" s="46"/>
      <c r="DYC58" s="46"/>
      <c r="DYD58" s="46"/>
      <c r="DYE58" s="46"/>
      <c r="DYF58" s="46"/>
      <c r="DYG58" s="46"/>
      <c r="DYH58" s="46"/>
      <c r="DYI58" s="46"/>
      <c r="DYJ58" s="46"/>
      <c r="DYK58" s="46"/>
      <c r="DYL58" s="46"/>
      <c r="DYM58" s="46"/>
      <c r="DYN58" s="46"/>
      <c r="DYO58" s="46"/>
      <c r="DYP58" s="46"/>
      <c r="DYQ58" s="46"/>
      <c r="DYR58" s="46"/>
      <c r="DYS58" s="46"/>
      <c r="DYT58" s="46"/>
      <c r="DYU58" s="46"/>
      <c r="DYV58" s="46"/>
      <c r="DYW58" s="46"/>
      <c r="DYX58" s="46"/>
      <c r="DYY58" s="46"/>
      <c r="DYZ58" s="46"/>
      <c r="DZA58" s="46"/>
      <c r="DZB58" s="46"/>
      <c r="DZC58" s="46"/>
      <c r="DZD58" s="46"/>
      <c r="DZE58" s="46"/>
      <c r="DZF58" s="46"/>
      <c r="DZG58" s="46"/>
      <c r="DZH58" s="46"/>
      <c r="DZI58" s="46"/>
      <c r="DZJ58" s="46"/>
      <c r="DZK58" s="46"/>
      <c r="DZL58" s="46"/>
      <c r="DZM58" s="46"/>
      <c r="DZN58" s="46"/>
      <c r="DZO58" s="46"/>
      <c r="DZP58" s="46"/>
      <c r="DZQ58" s="46"/>
      <c r="DZR58" s="46"/>
      <c r="DZS58" s="46"/>
      <c r="DZT58" s="46"/>
      <c r="DZU58" s="46"/>
      <c r="DZV58" s="46"/>
      <c r="DZW58" s="46"/>
      <c r="DZX58" s="46"/>
      <c r="DZY58" s="46"/>
      <c r="DZZ58" s="46"/>
      <c r="EAA58" s="46"/>
      <c r="EAB58" s="46"/>
      <c r="EAC58" s="46"/>
      <c r="EAD58" s="46"/>
      <c r="EAE58" s="46"/>
      <c r="EAF58" s="46"/>
      <c r="EAG58" s="46"/>
      <c r="EAH58" s="46"/>
      <c r="EAI58" s="46"/>
      <c r="EAJ58" s="46"/>
      <c r="EAK58" s="46"/>
      <c r="EAL58" s="46"/>
      <c r="EAM58" s="46"/>
      <c r="EAN58" s="46"/>
      <c r="EAO58" s="46"/>
      <c r="EAP58" s="46"/>
      <c r="EAQ58" s="46"/>
      <c r="EAR58" s="46"/>
      <c r="EAS58" s="46"/>
      <c r="EAT58" s="46"/>
      <c r="EAU58" s="46"/>
      <c r="EAV58" s="46"/>
      <c r="EAW58" s="46"/>
      <c r="EAX58" s="46"/>
      <c r="EAY58" s="46"/>
      <c r="EAZ58" s="46"/>
      <c r="EBA58" s="46"/>
      <c r="EBB58" s="46"/>
      <c r="EBC58" s="46"/>
      <c r="EBD58" s="46"/>
      <c r="EBE58" s="46"/>
      <c r="EBF58" s="46"/>
      <c r="EBG58" s="46"/>
      <c r="EBH58" s="46"/>
      <c r="EBI58" s="46"/>
      <c r="EBJ58" s="46"/>
      <c r="EBK58" s="46"/>
      <c r="EBL58" s="46"/>
      <c r="EBM58" s="46"/>
      <c r="EBN58" s="46"/>
      <c r="EBO58" s="46"/>
      <c r="EBP58" s="46"/>
      <c r="EBQ58" s="46"/>
      <c r="EBR58" s="46"/>
      <c r="EBS58" s="46"/>
      <c r="EBT58" s="46"/>
      <c r="EBU58" s="46"/>
      <c r="EBV58" s="46"/>
      <c r="EBW58" s="46"/>
      <c r="EBX58" s="46"/>
      <c r="EBY58" s="46"/>
      <c r="EBZ58" s="46"/>
      <c r="ECA58" s="46"/>
      <c r="ECB58" s="46"/>
      <c r="ECC58" s="46"/>
      <c r="ECD58" s="46"/>
      <c r="ECE58" s="46"/>
      <c r="ECF58" s="46"/>
      <c r="ECG58" s="46"/>
      <c r="ECH58" s="46"/>
      <c r="ECI58" s="46"/>
      <c r="ECJ58" s="46"/>
      <c r="ECK58" s="46"/>
      <c r="ECL58" s="46"/>
      <c r="ECM58" s="46"/>
      <c r="ECN58" s="46"/>
      <c r="ECO58" s="46"/>
      <c r="ECP58" s="46"/>
      <c r="ECQ58" s="46"/>
      <c r="ECR58" s="46"/>
      <c r="ECS58" s="46"/>
      <c r="ECT58" s="46"/>
      <c r="ECU58" s="46"/>
      <c r="ECV58" s="46"/>
      <c r="ECW58" s="46"/>
      <c r="ECX58" s="46"/>
      <c r="ECY58" s="46"/>
      <c r="ECZ58" s="46"/>
      <c r="EDA58" s="46"/>
      <c r="EDB58" s="46"/>
      <c r="EDC58" s="46"/>
      <c r="EDD58" s="46"/>
      <c r="EDE58" s="46"/>
      <c r="EDF58" s="46"/>
      <c r="EDG58" s="46"/>
      <c r="EDH58" s="46"/>
      <c r="EDI58" s="46"/>
      <c r="EDJ58" s="46"/>
      <c r="EDK58" s="46"/>
      <c r="EDL58" s="46"/>
      <c r="EDM58" s="46"/>
      <c r="EDN58" s="46"/>
      <c r="EDO58" s="46"/>
      <c r="EDP58" s="46"/>
      <c r="EDQ58" s="46"/>
      <c r="EDR58" s="46"/>
      <c r="EDS58" s="46"/>
      <c r="EDT58" s="46"/>
      <c r="EDU58" s="46"/>
      <c r="EDV58" s="46"/>
      <c r="EDW58" s="46"/>
      <c r="EDX58" s="46"/>
      <c r="EDY58" s="46"/>
      <c r="EDZ58" s="46"/>
      <c r="EEA58" s="46"/>
      <c r="EEB58" s="46"/>
      <c r="EEC58" s="46"/>
      <c r="EED58" s="46"/>
      <c r="EEE58" s="46"/>
      <c r="EEF58" s="46"/>
      <c r="EEG58" s="46"/>
      <c r="EEH58" s="46"/>
      <c r="EEI58" s="46"/>
      <c r="EEJ58" s="46"/>
      <c r="EEK58" s="46"/>
      <c r="EEL58" s="46"/>
      <c r="EEM58" s="46"/>
      <c r="EEN58" s="46"/>
      <c r="EEO58" s="46"/>
      <c r="EEP58" s="46"/>
      <c r="EEQ58" s="46"/>
      <c r="EER58" s="46"/>
      <c r="EES58" s="46"/>
      <c r="EET58" s="46"/>
      <c r="EEU58" s="46"/>
      <c r="EEV58" s="46"/>
      <c r="EEW58" s="46"/>
      <c r="EEX58" s="46"/>
      <c r="EEY58" s="46"/>
      <c r="EEZ58" s="46"/>
      <c r="EFA58" s="46"/>
      <c r="EFB58" s="46"/>
      <c r="EFC58" s="46"/>
      <c r="EFD58" s="46"/>
      <c r="EFE58" s="46"/>
      <c r="EFF58" s="46"/>
      <c r="EFG58" s="46"/>
      <c r="EFH58" s="46"/>
      <c r="EFI58" s="46"/>
      <c r="EFJ58" s="46"/>
      <c r="EFK58" s="46"/>
      <c r="EFL58" s="46"/>
      <c r="EFM58" s="46"/>
      <c r="EFN58" s="46"/>
      <c r="EFO58" s="46"/>
      <c r="EFP58" s="46"/>
      <c r="EFQ58" s="46"/>
      <c r="EFR58" s="46"/>
      <c r="EFS58" s="46"/>
      <c r="EFT58" s="46"/>
      <c r="EFU58" s="46"/>
      <c r="EFV58" s="46"/>
      <c r="EFW58" s="46"/>
      <c r="EFX58" s="46"/>
      <c r="EFY58" s="46"/>
      <c r="EFZ58" s="46"/>
      <c r="EGA58" s="46"/>
      <c r="EGB58" s="46"/>
      <c r="EGC58" s="46"/>
      <c r="EGD58" s="46"/>
      <c r="EGE58" s="46"/>
      <c r="EGF58" s="46"/>
      <c r="EGG58" s="46"/>
      <c r="EGH58" s="46"/>
      <c r="EGI58" s="46"/>
      <c r="EGJ58" s="46"/>
      <c r="EGK58" s="46"/>
      <c r="EGL58" s="46"/>
      <c r="EGM58" s="46"/>
      <c r="EGN58" s="46"/>
      <c r="EGO58" s="46"/>
      <c r="EGP58" s="46"/>
      <c r="EGQ58" s="46"/>
      <c r="EGR58" s="46"/>
      <c r="EGS58" s="46"/>
      <c r="EGT58" s="46"/>
      <c r="EGU58" s="46"/>
      <c r="EGV58" s="46"/>
      <c r="EGW58" s="46"/>
      <c r="EGX58" s="46"/>
      <c r="EGY58" s="46"/>
      <c r="EGZ58" s="46"/>
      <c r="EHA58" s="46"/>
      <c r="EHB58" s="46"/>
      <c r="EHC58" s="46"/>
      <c r="EHD58" s="46"/>
      <c r="EHE58" s="46"/>
      <c r="EHF58" s="46"/>
      <c r="EHG58" s="46"/>
      <c r="EHH58" s="46"/>
      <c r="EHI58" s="46"/>
      <c r="EHJ58" s="46"/>
      <c r="EHK58" s="46"/>
      <c r="EHL58" s="46"/>
      <c r="EHM58" s="46"/>
      <c r="EHN58" s="46"/>
      <c r="EHO58" s="46"/>
      <c r="EHP58" s="46"/>
      <c r="EHQ58" s="46"/>
      <c r="EHR58" s="46"/>
      <c r="EHS58" s="46"/>
      <c r="EHT58" s="46"/>
      <c r="EHU58" s="46"/>
      <c r="EHV58" s="46"/>
      <c r="EHW58" s="46"/>
      <c r="EHX58" s="46"/>
      <c r="EHY58" s="46"/>
      <c r="EHZ58" s="46"/>
      <c r="EIA58" s="46"/>
      <c r="EIB58" s="46"/>
      <c r="EIC58" s="46"/>
      <c r="EID58" s="46"/>
      <c r="EIE58" s="46"/>
      <c r="EIF58" s="46"/>
      <c r="EIG58" s="46"/>
      <c r="EIH58" s="46"/>
      <c r="EII58" s="46"/>
      <c r="EIJ58" s="46"/>
      <c r="EIK58" s="46"/>
      <c r="EIL58" s="46"/>
      <c r="EIM58" s="46"/>
      <c r="EIN58" s="46"/>
      <c r="EIO58" s="46"/>
      <c r="EIP58" s="46"/>
      <c r="EIQ58" s="46"/>
      <c r="EIR58" s="46"/>
      <c r="EIS58" s="46"/>
      <c r="EIT58" s="46"/>
      <c r="EIU58" s="46"/>
      <c r="EIV58" s="46"/>
      <c r="EIW58" s="46"/>
      <c r="EIX58" s="46"/>
      <c r="EIY58" s="46"/>
      <c r="EIZ58" s="46"/>
      <c r="EJA58" s="46"/>
      <c r="EJB58" s="46"/>
      <c r="EJC58" s="46"/>
      <c r="EJD58" s="46"/>
      <c r="EJE58" s="46"/>
      <c r="EJF58" s="46"/>
      <c r="EJG58" s="46"/>
      <c r="EJH58" s="46"/>
      <c r="EJI58" s="46"/>
      <c r="EJJ58" s="46"/>
      <c r="EJK58" s="46"/>
      <c r="EJL58" s="46"/>
      <c r="EJM58" s="46"/>
      <c r="EJN58" s="46"/>
      <c r="EJO58" s="46"/>
      <c r="EJP58" s="46"/>
      <c r="EJQ58" s="46"/>
      <c r="EJR58" s="46"/>
      <c r="EJS58" s="46"/>
      <c r="EJT58" s="46"/>
      <c r="EJU58" s="46"/>
      <c r="EJV58" s="46"/>
      <c r="EJW58" s="46"/>
      <c r="EJX58" s="46"/>
      <c r="EJY58" s="46"/>
      <c r="EJZ58" s="46"/>
      <c r="EKA58" s="46"/>
      <c r="EKB58" s="46"/>
      <c r="EKC58" s="46"/>
      <c r="EKD58" s="46"/>
      <c r="EKE58" s="46"/>
      <c r="EKF58" s="46"/>
      <c r="EKG58" s="46"/>
      <c r="EKH58" s="46"/>
      <c r="EKI58" s="46"/>
      <c r="EKJ58" s="46"/>
      <c r="EKK58" s="46"/>
      <c r="EKL58" s="46"/>
      <c r="EKM58" s="46"/>
      <c r="EKN58" s="46"/>
      <c r="EKO58" s="46"/>
      <c r="EKP58" s="46"/>
      <c r="EKQ58" s="46"/>
      <c r="EKR58" s="46"/>
      <c r="EKS58" s="46"/>
      <c r="EKT58" s="46"/>
      <c r="EKU58" s="46"/>
      <c r="EKV58" s="46"/>
      <c r="EKW58" s="46"/>
      <c r="EKX58" s="46"/>
      <c r="EKY58" s="46"/>
      <c r="EKZ58" s="46"/>
      <c r="ELA58" s="46"/>
      <c r="ELB58" s="46"/>
      <c r="ELC58" s="46"/>
      <c r="ELD58" s="46"/>
      <c r="ELE58" s="46"/>
      <c r="ELF58" s="46"/>
      <c r="ELG58" s="46"/>
      <c r="ELH58" s="46"/>
      <c r="ELI58" s="46"/>
      <c r="ELJ58" s="46"/>
      <c r="ELK58" s="46"/>
      <c r="ELL58" s="46"/>
      <c r="ELM58" s="46"/>
      <c r="ELN58" s="46"/>
      <c r="ELO58" s="46"/>
      <c r="ELP58" s="46"/>
      <c r="ELQ58" s="46"/>
      <c r="ELR58" s="46"/>
      <c r="ELS58" s="46"/>
      <c r="ELT58" s="46"/>
      <c r="ELU58" s="46"/>
      <c r="ELV58" s="46"/>
      <c r="ELW58" s="46"/>
      <c r="ELX58" s="46"/>
      <c r="ELY58" s="46"/>
      <c r="ELZ58" s="46"/>
      <c r="EMA58" s="46"/>
      <c r="EMB58" s="46"/>
      <c r="EMC58" s="46"/>
      <c r="EMD58" s="46"/>
      <c r="EME58" s="46"/>
      <c r="EMF58" s="46"/>
      <c r="EMG58" s="46"/>
      <c r="EMH58" s="46"/>
      <c r="EMI58" s="46"/>
      <c r="EMJ58" s="46"/>
      <c r="EMK58" s="46"/>
      <c r="EML58" s="46"/>
      <c r="EMM58" s="46"/>
      <c r="EMN58" s="46"/>
      <c r="EMO58" s="46"/>
      <c r="EMP58" s="46"/>
      <c r="EMQ58" s="46"/>
      <c r="EMR58" s="46"/>
      <c r="EMS58" s="46"/>
      <c r="EMT58" s="46"/>
      <c r="EMU58" s="46"/>
      <c r="EMV58" s="46"/>
      <c r="EMW58" s="46"/>
      <c r="EMX58" s="46"/>
      <c r="EMY58" s="46"/>
      <c r="EMZ58" s="46"/>
      <c r="ENA58" s="46"/>
      <c r="ENB58" s="46"/>
      <c r="ENC58" s="46"/>
      <c r="END58" s="46"/>
      <c r="ENE58" s="46"/>
      <c r="ENF58" s="46"/>
      <c r="ENG58" s="46"/>
      <c r="ENH58" s="46"/>
      <c r="ENI58" s="46"/>
      <c r="ENJ58" s="46"/>
      <c r="ENK58" s="46"/>
      <c r="ENL58" s="46"/>
      <c r="ENM58" s="46"/>
      <c r="ENN58" s="46"/>
      <c r="ENO58" s="46"/>
      <c r="ENP58" s="46"/>
      <c r="ENQ58" s="46"/>
      <c r="ENR58" s="46"/>
      <c r="ENS58" s="46"/>
      <c r="ENT58" s="46"/>
      <c r="ENU58" s="46"/>
      <c r="ENV58" s="46"/>
      <c r="ENW58" s="46"/>
      <c r="ENX58" s="46"/>
      <c r="ENY58" s="46"/>
      <c r="ENZ58" s="46"/>
      <c r="EOA58" s="46"/>
      <c r="EOB58" s="46"/>
      <c r="EOC58" s="46"/>
      <c r="EOD58" s="46"/>
      <c r="EOE58" s="46"/>
      <c r="EOF58" s="46"/>
      <c r="EOG58" s="46"/>
      <c r="EOH58" s="46"/>
      <c r="EOI58" s="46"/>
      <c r="EOJ58" s="46"/>
      <c r="EOK58" s="46"/>
      <c r="EOL58" s="46"/>
      <c r="EOM58" s="46"/>
      <c r="EON58" s="46"/>
      <c r="EOO58" s="46"/>
      <c r="EOP58" s="46"/>
      <c r="EOQ58" s="46"/>
      <c r="EOR58" s="46"/>
      <c r="EOS58" s="46"/>
      <c r="EOT58" s="46"/>
      <c r="EOU58" s="46"/>
      <c r="EOV58" s="46"/>
      <c r="EOW58" s="46"/>
      <c r="EOX58" s="46"/>
      <c r="EOY58" s="46"/>
      <c r="EOZ58" s="46"/>
      <c r="EPA58" s="46"/>
      <c r="EPB58" s="46"/>
      <c r="EPC58" s="46"/>
      <c r="EPD58" s="46"/>
      <c r="EPE58" s="46"/>
      <c r="EPF58" s="46"/>
      <c r="EPG58" s="46"/>
      <c r="EPH58" s="46"/>
      <c r="EPI58" s="46"/>
      <c r="EPJ58" s="46"/>
      <c r="EPK58" s="46"/>
      <c r="EPL58" s="46"/>
      <c r="EPM58" s="46"/>
      <c r="EPN58" s="46"/>
      <c r="EPO58" s="46"/>
      <c r="EPP58" s="46"/>
      <c r="EPQ58" s="46"/>
      <c r="EPR58" s="46"/>
      <c r="EPS58" s="46"/>
      <c r="EPT58" s="46"/>
      <c r="EPU58" s="46"/>
      <c r="EPV58" s="46"/>
      <c r="EPW58" s="46"/>
      <c r="EPX58" s="46"/>
      <c r="EPY58" s="46"/>
      <c r="EPZ58" s="46"/>
      <c r="EQA58" s="46"/>
      <c r="EQB58" s="46"/>
      <c r="EQC58" s="46"/>
      <c r="EQD58" s="46"/>
      <c r="EQE58" s="46"/>
      <c r="EQF58" s="46"/>
      <c r="EQG58" s="46"/>
      <c r="EQH58" s="46"/>
      <c r="EQI58" s="46"/>
      <c r="EQJ58" s="46"/>
      <c r="EQK58" s="46"/>
      <c r="EQL58" s="46"/>
      <c r="EQM58" s="46"/>
      <c r="EQN58" s="46"/>
      <c r="EQO58" s="46"/>
      <c r="EQP58" s="46"/>
      <c r="EQQ58" s="46"/>
      <c r="EQR58" s="46"/>
      <c r="EQS58" s="46"/>
      <c r="EQT58" s="46"/>
      <c r="EQU58" s="46"/>
      <c r="EQV58" s="46"/>
      <c r="EQW58" s="46"/>
      <c r="EQX58" s="46"/>
      <c r="EQY58" s="46"/>
      <c r="EQZ58" s="46"/>
      <c r="ERA58" s="46"/>
      <c r="ERB58" s="46"/>
      <c r="ERC58" s="46"/>
      <c r="ERD58" s="46"/>
      <c r="ERE58" s="46"/>
      <c r="ERF58" s="46"/>
      <c r="ERG58" s="46"/>
      <c r="ERH58" s="46"/>
      <c r="ERI58" s="46"/>
      <c r="ERJ58" s="46"/>
      <c r="ERK58" s="46"/>
      <c r="ERL58" s="46"/>
      <c r="ERM58" s="46"/>
      <c r="ERN58" s="46"/>
      <c r="ERO58" s="46"/>
      <c r="ERP58" s="46"/>
      <c r="ERQ58" s="46"/>
      <c r="ERR58" s="46"/>
      <c r="ERS58" s="46"/>
      <c r="ERT58" s="46"/>
      <c r="ERU58" s="46"/>
      <c r="ERV58" s="46"/>
      <c r="ERW58" s="46"/>
      <c r="ERX58" s="46"/>
      <c r="ERY58" s="46"/>
      <c r="ERZ58" s="46"/>
      <c r="ESA58" s="46"/>
      <c r="ESB58" s="46"/>
      <c r="ESC58" s="46"/>
      <c r="ESD58" s="46"/>
      <c r="ESE58" s="46"/>
      <c r="ESF58" s="46"/>
      <c r="ESG58" s="46"/>
      <c r="ESH58" s="46"/>
      <c r="ESI58" s="46"/>
      <c r="ESJ58" s="46"/>
      <c r="ESK58" s="46"/>
      <c r="ESL58" s="46"/>
      <c r="ESM58" s="46"/>
      <c r="ESN58" s="46"/>
      <c r="ESO58" s="46"/>
      <c r="ESP58" s="46"/>
      <c r="ESQ58" s="46"/>
      <c r="ESR58" s="46"/>
      <c r="ESS58" s="46"/>
      <c r="EST58" s="46"/>
      <c r="ESU58" s="46"/>
      <c r="ESV58" s="46"/>
      <c r="ESW58" s="46"/>
      <c r="ESX58" s="46"/>
      <c r="ESY58" s="46"/>
      <c r="ESZ58" s="46"/>
      <c r="ETA58" s="46"/>
      <c r="ETB58" s="46"/>
      <c r="ETC58" s="46"/>
      <c r="ETD58" s="46"/>
      <c r="ETE58" s="46"/>
      <c r="ETF58" s="46"/>
      <c r="ETG58" s="46"/>
      <c r="ETH58" s="46"/>
      <c r="ETI58" s="46"/>
      <c r="ETJ58" s="46"/>
      <c r="ETK58" s="46"/>
      <c r="ETL58" s="46"/>
      <c r="ETM58" s="46"/>
      <c r="ETN58" s="46"/>
      <c r="ETO58" s="46"/>
      <c r="ETP58" s="46"/>
      <c r="ETQ58" s="46"/>
      <c r="ETR58" s="46"/>
      <c r="ETS58" s="46"/>
      <c r="ETT58" s="46"/>
      <c r="ETU58" s="46"/>
      <c r="ETV58" s="46"/>
      <c r="ETW58" s="46"/>
      <c r="ETX58" s="46"/>
      <c r="ETY58" s="46"/>
      <c r="ETZ58" s="46"/>
      <c r="EUA58" s="46"/>
      <c r="EUB58" s="46"/>
      <c r="EUC58" s="46"/>
      <c r="EUD58" s="46"/>
      <c r="EUE58" s="46"/>
      <c r="EUF58" s="46"/>
      <c r="EUG58" s="46"/>
      <c r="EUH58" s="46"/>
      <c r="EUI58" s="46"/>
      <c r="EUJ58" s="46"/>
      <c r="EUK58" s="46"/>
      <c r="EUL58" s="46"/>
      <c r="EUM58" s="46"/>
      <c r="EUN58" s="46"/>
      <c r="EUO58" s="46"/>
      <c r="EUP58" s="46"/>
      <c r="EUQ58" s="46"/>
      <c r="EUR58" s="46"/>
      <c r="EUS58" s="46"/>
      <c r="EUT58" s="46"/>
      <c r="EUU58" s="46"/>
      <c r="EUV58" s="46"/>
      <c r="EUW58" s="46"/>
      <c r="EUX58" s="46"/>
      <c r="EUY58" s="46"/>
      <c r="EUZ58" s="46"/>
      <c r="EVA58" s="46"/>
      <c r="EVB58" s="46"/>
      <c r="EVC58" s="46"/>
      <c r="EVD58" s="46"/>
      <c r="EVE58" s="46"/>
      <c r="EVF58" s="46"/>
      <c r="EVG58" s="46"/>
      <c r="EVH58" s="46"/>
      <c r="EVI58" s="46"/>
      <c r="EVJ58" s="46"/>
      <c r="EVK58" s="46"/>
      <c r="EVL58" s="46"/>
      <c r="EVM58" s="46"/>
      <c r="EVN58" s="46"/>
      <c r="EVO58" s="46"/>
      <c r="EVP58" s="46"/>
      <c r="EVQ58" s="46"/>
      <c r="EVR58" s="46"/>
      <c r="EVS58" s="46"/>
      <c r="EVT58" s="46"/>
      <c r="EVU58" s="46"/>
      <c r="EVV58" s="46"/>
      <c r="EVW58" s="46"/>
      <c r="EVX58" s="46"/>
      <c r="EVY58" s="46"/>
      <c r="EVZ58" s="46"/>
      <c r="EWA58" s="46"/>
      <c r="EWB58" s="46"/>
      <c r="EWC58" s="46"/>
      <c r="EWD58" s="46"/>
      <c r="EWE58" s="46"/>
      <c r="EWF58" s="46"/>
      <c r="EWG58" s="46"/>
      <c r="EWH58" s="46"/>
      <c r="EWI58" s="46"/>
      <c r="EWJ58" s="46"/>
      <c r="EWK58" s="46"/>
      <c r="EWL58" s="46"/>
      <c r="EWM58" s="46"/>
      <c r="EWN58" s="46"/>
      <c r="EWO58" s="46"/>
      <c r="EWP58" s="46"/>
      <c r="EWQ58" s="46"/>
      <c r="EWR58" s="46"/>
      <c r="EWS58" s="46"/>
      <c r="EWT58" s="46"/>
      <c r="EWU58" s="46"/>
      <c r="EWV58" s="46"/>
      <c r="EWW58" s="46"/>
      <c r="EWX58" s="46"/>
      <c r="EWY58" s="46"/>
      <c r="EWZ58" s="46"/>
      <c r="EXA58" s="46"/>
      <c r="EXB58" s="46"/>
      <c r="EXC58" s="46"/>
      <c r="EXD58" s="46"/>
      <c r="EXE58" s="46"/>
      <c r="EXF58" s="46"/>
      <c r="EXG58" s="46"/>
      <c r="EXH58" s="46"/>
      <c r="EXI58" s="46"/>
      <c r="EXJ58" s="46"/>
      <c r="EXK58" s="46"/>
      <c r="EXL58" s="46"/>
      <c r="EXM58" s="46"/>
      <c r="EXN58" s="46"/>
      <c r="EXO58" s="46"/>
      <c r="EXP58" s="46"/>
      <c r="EXQ58" s="46"/>
      <c r="EXR58" s="46"/>
      <c r="EXS58" s="46"/>
      <c r="EXT58" s="46"/>
      <c r="EXU58" s="46"/>
      <c r="EXV58" s="46"/>
      <c r="EXW58" s="46"/>
      <c r="EXX58" s="46"/>
      <c r="EXY58" s="46"/>
      <c r="EXZ58" s="46"/>
      <c r="EYA58" s="46"/>
      <c r="EYB58" s="46"/>
      <c r="EYC58" s="46"/>
      <c r="EYD58" s="46"/>
      <c r="EYE58" s="46"/>
      <c r="EYF58" s="46"/>
      <c r="EYG58" s="46"/>
      <c r="EYH58" s="46"/>
      <c r="EYI58" s="46"/>
      <c r="EYJ58" s="46"/>
      <c r="EYK58" s="46"/>
      <c r="EYL58" s="46"/>
      <c r="EYM58" s="46"/>
      <c r="EYN58" s="46"/>
      <c r="EYO58" s="46"/>
      <c r="EYP58" s="46"/>
      <c r="EYQ58" s="46"/>
      <c r="EYR58" s="46"/>
      <c r="EYS58" s="46"/>
      <c r="EYT58" s="46"/>
      <c r="EYU58" s="46"/>
      <c r="EYV58" s="46"/>
      <c r="EYW58" s="46"/>
      <c r="EYX58" s="46"/>
      <c r="EYY58" s="46"/>
      <c r="EYZ58" s="46"/>
      <c r="EZA58" s="46"/>
      <c r="EZB58" s="46"/>
      <c r="EZC58" s="46"/>
      <c r="EZD58" s="46"/>
      <c r="EZE58" s="46"/>
      <c r="EZF58" s="46"/>
      <c r="EZG58" s="46"/>
      <c r="EZH58" s="46"/>
      <c r="EZI58" s="46"/>
      <c r="EZJ58" s="46"/>
      <c r="EZK58" s="46"/>
      <c r="EZL58" s="46"/>
      <c r="EZM58" s="46"/>
      <c r="EZN58" s="46"/>
      <c r="EZO58" s="46"/>
      <c r="EZP58" s="46"/>
      <c r="EZQ58" s="46"/>
      <c r="EZR58" s="46"/>
      <c r="EZS58" s="46"/>
      <c r="EZT58" s="46"/>
      <c r="EZU58" s="46"/>
      <c r="EZV58" s="46"/>
      <c r="EZW58" s="46"/>
      <c r="EZX58" s="46"/>
      <c r="EZY58" s="46"/>
      <c r="EZZ58" s="46"/>
      <c r="FAA58" s="46"/>
      <c r="FAB58" s="46"/>
      <c r="FAC58" s="46"/>
      <c r="FAD58" s="46"/>
      <c r="FAE58" s="46"/>
      <c r="FAF58" s="46"/>
      <c r="FAG58" s="46"/>
      <c r="FAH58" s="46"/>
      <c r="FAI58" s="46"/>
      <c r="FAJ58" s="46"/>
      <c r="FAK58" s="46"/>
      <c r="FAL58" s="46"/>
      <c r="FAM58" s="46"/>
      <c r="FAN58" s="46"/>
      <c r="FAO58" s="46"/>
      <c r="FAP58" s="46"/>
      <c r="FAQ58" s="46"/>
      <c r="FAR58" s="46"/>
      <c r="FAS58" s="46"/>
      <c r="FAT58" s="46"/>
      <c r="FAU58" s="46"/>
      <c r="FAV58" s="46"/>
      <c r="FAW58" s="46"/>
      <c r="FAX58" s="46"/>
      <c r="FAY58" s="46"/>
      <c r="FAZ58" s="46"/>
      <c r="FBA58" s="46"/>
      <c r="FBB58" s="46"/>
      <c r="FBC58" s="46"/>
      <c r="FBD58" s="46"/>
      <c r="FBE58" s="46"/>
      <c r="FBF58" s="46"/>
      <c r="FBG58" s="46"/>
      <c r="FBH58" s="46"/>
      <c r="FBI58" s="46"/>
      <c r="FBJ58" s="46"/>
      <c r="FBK58" s="46"/>
      <c r="FBL58" s="46"/>
      <c r="FBM58" s="46"/>
      <c r="FBN58" s="46"/>
      <c r="FBO58" s="46"/>
      <c r="FBP58" s="46"/>
      <c r="FBQ58" s="46"/>
      <c r="FBR58" s="46"/>
      <c r="FBS58" s="46"/>
      <c r="FBT58" s="46"/>
      <c r="FBU58" s="46"/>
      <c r="FBV58" s="46"/>
      <c r="FBW58" s="46"/>
      <c r="FBX58" s="46"/>
      <c r="FBY58" s="46"/>
      <c r="FBZ58" s="46"/>
      <c r="FCA58" s="46"/>
      <c r="FCB58" s="46"/>
      <c r="FCC58" s="46"/>
      <c r="FCD58" s="46"/>
      <c r="FCE58" s="46"/>
      <c r="FCF58" s="46"/>
      <c r="FCG58" s="46"/>
      <c r="FCH58" s="46"/>
      <c r="FCI58" s="46"/>
      <c r="FCJ58" s="46"/>
      <c r="FCK58" s="46"/>
      <c r="FCL58" s="46"/>
      <c r="FCM58" s="46"/>
      <c r="FCN58" s="46"/>
      <c r="FCO58" s="46"/>
      <c r="FCP58" s="46"/>
      <c r="FCQ58" s="46"/>
      <c r="FCR58" s="46"/>
      <c r="FCS58" s="46"/>
      <c r="FCT58" s="46"/>
      <c r="FCU58" s="46"/>
      <c r="FCV58" s="46"/>
      <c r="FCW58" s="46"/>
      <c r="FCX58" s="46"/>
      <c r="FCY58" s="46"/>
      <c r="FCZ58" s="46"/>
      <c r="FDA58" s="46"/>
      <c r="FDB58" s="46"/>
      <c r="FDC58" s="46"/>
      <c r="FDD58" s="46"/>
      <c r="FDE58" s="46"/>
      <c r="FDF58" s="46"/>
      <c r="FDG58" s="46"/>
      <c r="FDH58" s="46"/>
      <c r="FDI58" s="46"/>
      <c r="FDJ58" s="46"/>
      <c r="FDK58" s="46"/>
      <c r="FDL58" s="46"/>
      <c r="FDM58" s="46"/>
      <c r="FDN58" s="46"/>
      <c r="FDO58" s="46"/>
      <c r="FDP58" s="46"/>
      <c r="FDQ58" s="46"/>
      <c r="FDR58" s="46"/>
      <c r="FDS58" s="46"/>
      <c r="FDT58" s="46"/>
      <c r="FDU58" s="46"/>
      <c r="FDV58" s="46"/>
      <c r="FDW58" s="46"/>
      <c r="FDX58" s="46"/>
      <c r="FDY58" s="46"/>
      <c r="FDZ58" s="46"/>
      <c r="FEA58" s="46"/>
      <c r="FEB58" s="46"/>
      <c r="FEC58" s="46"/>
      <c r="FED58" s="46"/>
      <c r="FEE58" s="46"/>
      <c r="FEF58" s="46"/>
      <c r="FEG58" s="46"/>
      <c r="FEH58" s="46"/>
      <c r="FEI58" s="46"/>
      <c r="FEJ58" s="46"/>
      <c r="FEK58" s="46"/>
      <c r="FEL58" s="46"/>
      <c r="FEM58" s="46"/>
      <c r="FEN58" s="46"/>
      <c r="FEO58" s="46"/>
      <c r="FEP58" s="46"/>
      <c r="FEQ58" s="46"/>
      <c r="FER58" s="46"/>
      <c r="FES58" s="46"/>
      <c r="FET58" s="46"/>
      <c r="FEU58" s="46"/>
      <c r="FEV58" s="46"/>
      <c r="FEW58" s="46"/>
      <c r="FEX58" s="46"/>
      <c r="FEY58" s="46"/>
      <c r="FEZ58" s="46"/>
      <c r="FFA58" s="46"/>
      <c r="FFB58" s="46"/>
      <c r="FFC58" s="46"/>
      <c r="FFD58" s="46"/>
      <c r="FFE58" s="46"/>
      <c r="FFF58" s="46"/>
      <c r="FFG58" s="46"/>
      <c r="FFH58" s="46"/>
      <c r="FFI58" s="46"/>
      <c r="FFJ58" s="46"/>
      <c r="FFK58" s="46"/>
      <c r="FFL58" s="46"/>
      <c r="FFM58" s="46"/>
      <c r="FFN58" s="46"/>
      <c r="FFO58" s="46"/>
      <c r="FFP58" s="46"/>
      <c r="FFQ58" s="46"/>
      <c r="FFR58" s="46"/>
      <c r="FFS58" s="46"/>
      <c r="FFT58" s="46"/>
      <c r="FFU58" s="46"/>
      <c r="FFV58" s="46"/>
      <c r="FFW58" s="46"/>
      <c r="FFX58" s="46"/>
      <c r="FFY58" s="46"/>
      <c r="FFZ58" s="46"/>
      <c r="FGA58" s="46"/>
      <c r="FGB58" s="46"/>
      <c r="FGC58" s="46"/>
      <c r="FGD58" s="46"/>
      <c r="FGE58" s="46"/>
      <c r="FGF58" s="46"/>
      <c r="FGG58" s="46"/>
      <c r="FGH58" s="46"/>
      <c r="FGI58" s="46"/>
      <c r="FGJ58" s="46"/>
      <c r="FGK58" s="46"/>
      <c r="FGL58" s="46"/>
      <c r="FGM58" s="46"/>
      <c r="FGN58" s="46"/>
      <c r="FGO58" s="46"/>
      <c r="FGP58" s="46"/>
      <c r="FGQ58" s="46"/>
      <c r="FGR58" s="46"/>
      <c r="FGS58" s="46"/>
      <c r="FGT58" s="46"/>
      <c r="FGU58" s="46"/>
      <c r="FGV58" s="46"/>
      <c r="FGW58" s="46"/>
      <c r="FGX58" s="46"/>
      <c r="FGY58" s="46"/>
      <c r="FGZ58" s="46"/>
      <c r="FHA58" s="46"/>
      <c r="FHB58" s="46"/>
      <c r="FHC58" s="46"/>
      <c r="FHD58" s="46"/>
      <c r="FHE58" s="46"/>
      <c r="FHF58" s="46"/>
      <c r="FHG58" s="46"/>
      <c r="FHH58" s="46"/>
      <c r="FHI58" s="46"/>
      <c r="FHJ58" s="46"/>
      <c r="FHK58" s="46"/>
      <c r="FHL58" s="46"/>
      <c r="FHM58" s="46"/>
      <c r="FHN58" s="46"/>
      <c r="FHO58" s="46"/>
      <c r="FHP58" s="46"/>
      <c r="FHQ58" s="46"/>
      <c r="FHR58" s="46"/>
      <c r="FHS58" s="46"/>
      <c r="FHT58" s="46"/>
      <c r="FHU58" s="46"/>
      <c r="FHV58" s="46"/>
      <c r="FHW58" s="46"/>
      <c r="FHX58" s="46"/>
      <c r="FHY58" s="46"/>
      <c r="FHZ58" s="46"/>
      <c r="FIA58" s="46"/>
      <c r="FIB58" s="46"/>
      <c r="FIC58" s="46"/>
      <c r="FID58" s="46"/>
      <c r="FIE58" s="46"/>
      <c r="FIF58" s="46"/>
      <c r="FIG58" s="46"/>
      <c r="FIH58" s="46"/>
      <c r="FII58" s="46"/>
      <c r="FIJ58" s="46"/>
      <c r="FIK58" s="46"/>
      <c r="FIL58" s="46"/>
      <c r="FIM58" s="46"/>
      <c r="FIN58" s="46"/>
      <c r="FIO58" s="46"/>
      <c r="FIP58" s="46"/>
      <c r="FIQ58" s="46"/>
      <c r="FIR58" s="46"/>
      <c r="FIS58" s="46"/>
      <c r="FIT58" s="46"/>
      <c r="FIU58" s="46"/>
      <c r="FIV58" s="46"/>
      <c r="FIW58" s="46"/>
      <c r="FIX58" s="46"/>
      <c r="FIY58" s="46"/>
      <c r="FIZ58" s="46"/>
      <c r="FJA58" s="46"/>
      <c r="FJB58" s="46"/>
      <c r="FJC58" s="46"/>
      <c r="FJD58" s="46"/>
      <c r="FJE58" s="46"/>
      <c r="FJF58" s="46"/>
      <c r="FJG58" s="46"/>
      <c r="FJH58" s="46"/>
      <c r="FJI58" s="46"/>
      <c r="FJJ58" s="46"/>
      <c r="FJK58" s="46"/>
      <c r="FJL58" s="46"/>
      <c r="FJM58" s="46"/>
      <c r="FJN58" s="46"/>
      <c r="FJO58" s="46"/>
      <c r="FJP58" s="46"/>
      <c r="FJQ58" s="46"/>
      <c r="FJR58" s="46"/>
      <c r="FJS58" s="46"/>
      <c r="FJT58" s="46"/>
      <c r="FJU58" s="46"/>
      <c r="FJV58" s="46"/>
      <c r="FJW58" s="46"/>
      <c r="FJX58" s="46"/>
      <c r="FJY58" s="46"/>
      <c r="FJZ58" s="46"/>
      <c r="FKA58" s="46"/>
      <c r="FKB58" s="46"/>
      <c r="FKC58" s="46"/>
      <c r="FKD58" s="46"/>
      <c r="FKE58" s="46"/>
      <c r="FKF58" s="46"/>
      <c r="FKG58" s="46"/>
      <c r="FKH58" s="46"/>
      <c r="FKI58" s="46"/>
      <c r="FKJ58" s="46"/>
      <c r="FKK58" s="46"/>
      <c r="FKL58" s="46"/>
      <c r="FKM58" s="46"/>
      <c r="FKN58" s="46"/>
      <c r="FKO58" s="46"/>
      <c r="FKP58" s="46"/>
      <c r="FKQ58" s="46"/>
      <c r="FKR58" s="46"/>
      <c r="FKS58" s="46"/>
      <c r="FKT58" s="46"/>
      <c r="FKU58" s="46"/>
      <c r="FKV58" s="46"/>
      <c r="FKW58" s="46"/>
      <c r="FKX58" s="46"/>
      <c r="FKY58" s="46"/>
      <c r="FKZ58" s="46"/>
      <c r="FLA58" s="46"/>
      <c r="FLB58" s="46"/>
      <c r="FLC58" s="46"/>
      <c r="FLD58" s="46"/>
      <c r="FLE58" s="46"/>
      <c r="FLF58" s="46"/>
      <c r="FLG58" s="46"/>
      <c r="FLH58" s="46"/>
      <c r="FLI58" s="46"/>
      <c r="FLJ58" s="46"/>
      <c r="FLK58" s="46"/>
      <c r="FLL58" s="46"/>
      <c r="FLM58" s="46"/>
      <c r="FLN58" s="46"/>
      <c r="FLO58" s="46"/>
      <c r="FLP58" s="46"/>
      <c r="FLQ58" s="46"/>
      <c r="FLR58" s="46"/>
      <c r="FLS58" s="46"/>
      <c r="FLT58" s="46"/>
      <c r="FLU58" s="46"/>
      <c r="FLV58" s="46"/>
      <c r="FLW58" s="46"/>
      <c r="FLX58" s="46"/>
      <c r="FLY58" s="46"/>
      <c r="FLZ58" s="46"/>
      <c r="FMA58" s="46"/>
      <c r="FMB58" s="46"/>
      <c r="FMC58" s="46"/>
      <c r="FMD58" s="46"/>
      <c r="FME58" s="46"/>
      <c r="FMF58" s="46"/>
      <c r="FMG58" s="46"/>
      <c r="FMH58" s="46"/>
      <c r="FMI58" s="46"/>
      <c r="FMJ58" s="46"/>
      <c r="FMK58" s="46"/>
      <c r="FML58" s="46"/>
      <c r="FMM58" s="46"/>
      <c r="FMN58" s="46"/>
      <c r="FMO58" s="46"/>
      <c r="FMP58" s="46"/>
      <c r="FMQ58" s="46"/>
      <c r="FMR58" s="46"/>
      <c r="FMS58" s="46"/>
      <c r="FMT58" s="46"/>
      <c r="FMU58" s="46"/>
      <c r="FMV58" s="46"/>
      <c r="FMW58" s="46"/>
      <c r="FMX58" s="46"/>
      <c r="FMY58" s="46"/>
      <c r="FMZ58" s="46"/>
      <c r="FNA58" s="46"/>
      <c r="FNB58" s="46"/>
      <c r="FNC58" s="46"/>
      <c r="FND58" s="46"/>
      <c r="FNE58" s="46"/>
      <c r="FNF58" s="46"/>
      <c r="FNG58" s="46"/>
      <c r="FNH58" s="46"/>
      <c r="FNI58" s="46"/>
      <c r="FNJ58" s="46"/>
      <c r="FNK58" s="46"/>
      <c r="FNL58" s="46"/>
      <c r="FNM58" s="46"/>
      <c r="FNN58" s="46"/>
      <c r="FNO58" s="46"/>
      <c r="FNP58" s="46"/>
      <c r="FNQ58" s="46"/>
      <c r="FNR58" s="46"/>
      <c r="FNS58" s="46"/>
      <c r="FNT58" s="46"/>
      <c r="FNU58" s="46"/>
      <c r="FNV58" s="46"/>
      <c r="FNW58" s="46"/>
      <c r="FNX58" s="46"/>
      <c r="FNY58" s="46"/>
      <c r="FNZ58" s="46"/>
      <c r="FOA58" s="46"/>
      <c r="FOB58" s="46"/>
      <c r="FOC58" s="46"/>
      <c r="FOD58" s="46"/>
      <c r="FOE58" s="46"/>
      <c r="FOF58" s="46"/>
      <c r="FOG58" s="46"/>
      <c r="FOH58" s="46"/>
      <c r="FOI58" s="46"/>
      <c r="FOJ58" s="46"/>
      <c r="FOK58" s="46"/>
      <c r="FOL58" s="46"/>
      <c r="FOM58" s="46"/>
      <c r="FON58" s="46"/>
      <c r="FOO58" s="46"/>
      <c r="FOP58" s="46"/>
      <c r="FOQ58" s="46"/>
      <c r="FOR58" s="46"/>
      <c r="FOS58" s="46"/>
      <c r="FOT58" s="46"/>
      <c r="FOU58" s="46"/>
      <c r="FOV58" s="46"/>
      <c r="FOW58" s="46"/>
      <c r="FOX58" s="46"/>
      <c r="FOY58" s="46"/>
      <c r="FOZ58" s="46"/>
      <c r="FPA58" s="46"/>
      <c r="FPB58" s="46"/>
      <c r="FPC58" s="46"/>
      <c r="FPD58" s="46"/>
      <c r="FPE58" s="46"/>
      <c r="FPF58" s="46"/>
      <c r="FPG58" s="46"/>
      <c r="FPH58" s="46"/>
      <c r="FPI58" s="46"/>
      <c r="FPJ58" s="46"/>
      <c r="FPK58" s="46"/>
      <c r="FPL58" s="46"/>
      <c r="FPM58" s="46"/>
      <c r="FPN58" s="46"/>
      <c r="FPO58" s="46"/>
      <c r="FPP58" s="46"/>
      <c r="FPQ58" s="46"/>
      <c r="FPR58" s="46"/>
      <c r="FPS58" s="46"/>
      <c r="FPT58" s="46"/>
      <c r="FPU58" s="46"/>
      <c r="FPV58" s="46"/>
      <c r="FPW58" s="46"/>
      <c r="FPX58" s="46"/>
      <c r="FPY58" s="46"/>
      <c r="FPZ58" s="46"/>
      <c r="FQA58" s="46"/>
      <c r="FQB58" s="46"/>
      <c r="FQC58" s="46"/>
      <c r="FQD58" s="46"/>
      <c r="FQE58" s="46"/>
      <c r="FQF58" s="46"/>
      <c r="FQG58" s="46"/>
      <c r="FQH58" s="46"/>
      <c r="FQI58" s="46"/>
      <c r="FQJ58" s="46"/>
      <c r="FQK58" s="46"/>
      <c r="FQL58" s="46"/>
      <c r="FQM58" s="46"/>
      <c r="FQN58" s="46"/>
      <c r="FQO58" s="46"/>
      <c r="FQP58" s="46"/>
      <c r="FQQ58" s="46"/>
      <c r="FQR58" s="46"/>
      <c r="FQS58" s="46"/>
      <c r="FQT58" s="46"/>
      <c r="FQU58" s="46"/>
      <c r="FQV58" s="46"/>
      <c r="FQW58" s="46"/>
      <c r="FQX58" s="46"/>
      <c r="FQY58" s="46"/>
      <c r="FQZ58" s="46"/>
      <c r="FRA58" s="46"/>
      <c r="FRB58" s="46"/>
      <c r="FRC58" s="46"/>
      <c r="FRD58" s="46"/>
      <c r="FRE58" s="46"/>
      <c r="FRF58" s="46"/>
      <c r="FRG58" s="46"/>
      <c r="FRH58" s="46"/>
      <c r="FRI58" s="46"/>
      <c r="FRJ58" s="46"/>
      <c r="FRK58" s="46"/>
      <c r="FRL58" s="46"/>
      <c r="FRM58" s="46"/>
      <c r="FRN58" s="46"/>
      <c r="FRO58" s="46"/>
      <c r="FRP58" s="46"/>
      <c r="FRQ58" s="46"/>
      <c r="FRR58" s="46"/>
      <c r="FRS58" s="46"/>
      <c r="FRT58" s="46"/>
      <c r="FRU58" s="46"/>
      <c r="FRV58" s="46"/>
      <c r="FRW58" s="46"/>
      <c r="FRX58" s="46"/>
      <c r="FRY58" s="46"/>
      <c r="FRZ58" s="46"/>
      <c r="FSA58" s="46"/>
      <c r="FSB58" s="46"/>
      <c r="FSC58" s="46"/>
      <c r="FSD58" s="46"/>
      <c r="FSE58" s="46"/>
      <c r="FSF58" s="46"/>
      <c r="FSG58" s="46"/>
      <c r="FSH58" s="46"/>
      <c r="FSI58" s="46"/>
      <c r="FSJ58" s="46"/>
      <c r="FSK58" s="46"/>
      <c r="FSL58" s="46"/>
      <c r="FSM58" s="46"/>
      <c r="FSN58" s="46"/>
      <c r="FSO58" s="46"/>
      <c r="FSP58" s="46"/>
      <c r="FSQ58" s="46"/>
      <c r="FSR58" s="46"/>
      <c r="FSS58" s="46"/>
      <c r="FST58" s="46"/>
      <c r="FSU58" s="46"/>
      <c r="FSV58" s="46"/>
      <c r="FSW58" s="46"/>
      <c r="FSX58" s="46"/>
      <c r="FSY58" s="46"/>
      <c r="FSZ58" s="46"/>
      <c r="FTA58" s="46"/>
      <c r="FTB58" s="46"/>
      <c r="FTC58" s="46"/>
      <c r="FTD58" s="46"/>
      <c r="FTE58" s="46"/>
      <c r="FTF58" s="46"/>
      <c r="FTG58" s="46"/>
      <c r="FTH58" s="46"/>
      <c r="FTI58" s="46"/>
      <c r="FTJ58" s="46"/>
      <c r="FTK58" s="46"/>
      <c r="FTL58" s="46"/>
      <c r="FTM58" s="46"/>
      <c r="FTN58" s="46"/>
      <c r="FTO58" s="46"/>
      <c r="FTP58" s="46"/>
      <c r="FTQ58" s="46"/>
      <c r="FTR58" s="46"/>
      <c r="FTS58" s="46"/>
      <c r="FTT58" s="46"/>
      <c r="FTU58" s="46"/>
      <c r="FTV58" s="46"/>
      <c r="FTW58" s="46"/>
      <c r="FTX58" s="46"/>
      <c r="FTY58" s="46"/>
      <c r="FTZ58" s="46"/>
      <c r="FUA58" s="46"/>
      <c r="FUB58" s="46"/>
      <c r="FUC58" s="46"/>
      <c r="FUD58" s="46"/>
      <c r="FUE58" s="46"/>
      <c r="FUF58" s="46"/>
      <c r="FUG58" s="46"/>
      <c r="FUH58" s="46"/>
      <c r="FUI58" s="46"/>
      <c r="FUJ58" s="46"/>
      <c r="FUK58" s="46"/>
      <c r="FUL58" s="46"/>
      <c r="FUM58" s="46"/>
      <c r="FUN58" s="46"/>
      <c r="FUO58" s="46"/>
      <c r="FUP58" s="46"/>
      <c r="FUQ58" s="46"/>
      <c r="FUR58" s="46"/>
      <c r="FUS58" s="46"/>
      <c r="FUT58" s="46"/>
      <c r="FUU58" s="46"/>
      <c r="FUV58" s="46"/>
      <c r="FUW58" s="46"/>
      <c r="FUX58" s="46"/>
      <c r="FUY58" s="46"/>
      <c r="FUZ58" s="46"/>
      <c r="FVA58" s="46"/>
      <c r="FVB58" s="46"/>
      <c r="FVC58" s="46"/>
      <c r="FVD58" s="46"/>
      <c r="FVE58" s="46"/>
      <c r="FVF58" s="46"/>
      <c r="FVG58" s="46"/>
      <c r="FVH58" s="46"/>
      <c r="FVI58" s="46"/>
      <c r="FVJ58" s="46"/>
      <c r="FVK58" s="46"/>
      <c r="FVL58" s="46"/>
      <c r="FVM58" s="46"/>
      <c r="FVN58" s="46"/>
      <c r="FVO58" s="46"/>
      <c r="FVP58" s="46"/>
      <c r="FVQ58" s="46"/>
      <c r="FVR58" s="46"/>
      <c r="FVS58" s="46"/>
      <c r="FVT58" s="46"/>
      <c r="FVU58" s="46"/>
      <c r="FVV58" s="46"/>
      <c r="FVW58" s="46"/>
      <c r="FVX58" s="46"/>
      <c r="FVY58" s="46"/>
      <c r="FVZ58" s="46"/>
      <c r="FWA58" s="46"/>
      <c r="FWB58" s="46"/>
      <c r="FWC58" s="46"/>
      <c r="FWD58" s="46"/>
      <c r="FWE58" s="46"/>
      <c r="FWF58" s="46"/>
      <c r="FWG58" s="46"/>
      <c r="FWH58" s="46"/>
      <c r="FWI58" s="46"/>
      <c r="FWJ58" s="46"/>
      <c r="FWK58" s="46"/>
      <c r="FWL58" s="46"/>
      <c r="FWM58" s="46"/>
      <c r="FWN58" s="46"/>
      <c r="FWO58" s="46"/>
      <c r="FWP58" s="46"/>
      <c r="FWQ58" s="46"/>
      <c r="FWR58" s="46"/>
      <c r="FWS58" s="46"/>
      <c r="FWT58" s="46"/>
      <c r="FWU58" s="46"/>
      <c r="FWV58" s="46"/>
      <c r="FWW58" s="46"/>
      <c r="FWX58" s="46"/>
      <c r="FWY58" s="46"/>
      <c r="FWZ58" s="46"/>
      <c r="FXA58" s="46"/>
      <c r="FXB58" s="46"/>
      <c r="FXC58" s="46"/>
      <c r="FXD58" s="46"/>
      <c r="FXE58" s="46"/>
      <c r="FXF58" s="46"/>
      <c r="FXG58" s="46"/>
      <c r="FXH58" s="46"/>
      <c r="FXI58" s="46"/>
      <c r="FXJ58" s="46"/>
      <c r="FXK58" s="46"/>
      <c r="FXL58" s="46"/>
      <c r="FXM58" s="46"/>
      <c r="FXN58" s="46"/>
      <c r="FXO58" s="46"/>
      <c r="FXP58" s="46"/>
      <c r="FXQ58" s="46"/>
      <c r="FXR58" s="46"/>
      <c r="FXS58" s="46"/>
      <c r="FXT58" s="46"/>
      <c r="FXU58" s="46"/>
      <c r="FXV58" s="46"/>
      <c r="FXW58" s="46"/>
      <c r="FXX58" s="46"/>
      <c r="FXY58" s="46"/>
      <c r="FXZ58" s="46"/>
      <c r="FYA58" s="46"/>
      <c r="FYB58" s="46"/>
      <c r="FYC58" s="46"/>
      <c r="FYD58" s="46"/>
      <c r="FYE58" s="46"/>
      <c r="FYF58" s="46"/>
      <c r="FYG58" s="46"/>
      <c r="FYH58" s="46"/>
      <c r="FYI58" s="46"/>
      <c r="FYJ58" s="46"/>
      <c r="FYK58" s="46"/>
      <c r="FYL58" s="46"/>
      <c r="FYM58" s="46"/>
      <c r="FYN58" s="46"/>
      <c r="FYO58" s="46"/>
      <c r="FYP58" s="46"/>
      <c r="FYQ58" s="46"/>
      <c r="FYR58" s="46"/>
      <c r="FYS58" s="46"/>
      <c r="FYT58" s="46"/>
      <c r="FYU58" s="46"/>
      <c r="FYV58" s="46"/>
      <c r="FYW58" s="46"/>
      <c r="FYX58" s="46"/>
      <c r="FYY58" s="46"/>
      <c r="FYZ58" s="46"/>
      <c r="FZA58" s="46"/>
      <c r="FZB58" s="46"/>
      <c r="FZC58" s="46"/>
      <c r="FZD58" s="46"/>
      <c r="FZE58" s="46"/>
      <c r="FZF58" s="46"/>
      <c r="FZG58" s="46"/>
      <c r="FZH58" s="46"/>
      <c r="FZI58" s="46"/>
      <c r="FZJ58" s="46"/>
      <c r="FZK58" s="46"/>
      <c r="FZL58" s="46"/>
      <c r="FZM58" s="46"/>
      <c r="FZN58" s="46"/>
      <c r="FZO58" s="46"/>
      <c r="FZP58" s="46"/>
      <c r="FZQ58" s="46"/>
      <c r="FZR58" s="46"/>
      <c r="FZS58" s="46"/>
      <c r="FZT58" s="46"/>
      <c r="FZU58" s="46"/>
      <c r="FZV58" s="46"/>
      <c r="FZW58" s="46"/>
      <c r="FZX58" s="46"/>
      <c r="FZY58" s="46"/>
      <c r="FZZ58" s="46"/>
      <c r="GAA58" s="46"/>
      <c r="GAB58" s="46"/>
      <c r="GAC58" s="46"/>
      <c r="GAD58" s="46"/>
      <c r="GAE58" s="46"/>
      <c r="GAF58" s="46"/>
      <c r="GAG58" s="46"/>
      <c r="GAH58" s="46"/>
      <c r="GAI58" s="46"/>
      <c r="GAJ58" s="46"/>
      <c r="GAK58" s="46"/>
      <c r="GAL58" s="46"/>
      <c r="GAM58" s="46"/>
      <c r="GAN58" s="46"/>
      <c r="GAO58" s="46"/>
      <c r="GAP58" s="46"/>
      <c r="GAQ58" s="46"/>
      <c r="GAR58" s="46"/>
      <c r="GAS58" s="46"/>
      <c r="GAT58" s="46"/>
      <c r="GAU58" s="46"/>
      <c r="GAV58" s="46"/>
      <c r="GAW58" s="46"/>
      <c r="GAX58" s="46"/>
      <c r="GAY58" s="46"/>
      <c r="GAZ58" s="46"/>
      <c r="GBA58" s="46"/>
      <c r="GBB58" s="46"/>
      <c r="GBC58" s="46"/>
      <c r="GBD58" s="46"/>
      <c r="GBE58" s="46"/>
      <c r="GBF58" s="46"/>
      <c r="GBG58" s="46"/>
      <c r="GBH58" s="46"/>
      <c r="GBI58" s="46"/>
      <c r="GBJ58" s="46"/>
      <c r="GBK58" s="46"/>
      <c r="GBL58" s="46"/>
      <c r="GBM58" s="46"/>
      <c r="GBN58" s="46"/>
      <c r="GBO58" s="46"/>
      <c r="GBP58" s="46"/>
      <c r="GBQ58" s="46"/>
      <c r="GBR58" s="46"/>
      <c r="GBS58" s="46"/>
      <c r="GBT58" s="46"/>
      <c r="GBU58" s="46"/>
      <c r="GBV58" s="46"/>
      <c r="GBW58" s="46"/>
      <c r="GBX58" s="46"/>
      <c r="GBY58" s="46"/>
      <c r="GBZ58" s="46"/>
      <c r="GCA58" s="46"/>
      <c r="GCB58" s="46"/>
      <c r="GCC58" s="46"/>
      <c r="GCD58" s="46"/>
      <c r="GCE58" s="46"/>
      <c r="GCF58" s="46"/>
      <c r="GCG58" s="46"/>
      <c r="GCH58" s="46"/>
      <c r="GCI58" s="46"/>
      <c r="GCJ58" s="46"/>
      <c r="GCK58" s="46"/>
      <c r="GCL58" s="46"/>
      <c r="GCM58" s="46"/>
      <c r="GCN58" s="46"/>
      <c r="GCO58" s="46"/>
      <c r="GCP58" s="46"/>
      <c r="GCQ58" s="46"/>
      <c r="GCR58" s="46"/>
      <c r="GCS58" s="46"/>
      <c r="GCT58" s="46"/>
      <c r="GCU58" s="46"/>
      <c r="GCV58" s="46"/>
      <c r="GCW58" s="46"/>
      <c r="GCX58" s="46"/>
      <c r="GCY58" s="46"/>
      <c r="GCZ58" s="46"/>
      <c r="GDA58" s="46"/>
      <c r="GDB58" s="46"/>
      <c r="GDC58" s="46"/>
      <c r="GDD58" s="46"/>
      <c r="GDE58" s="46"/>
      <c r="GDF58" s="46"/>
      <c r="GDG58" s="46"/>
      <c r="GDH58" s="46"/>
      <c r="GDI58" s="46"/>
      <c r="GDJ58" s="46"/>
      <c r="GDK58" s="46"/>
      <c r="GDL58" s="46"/>
      <c r="GDM58" s="46"/>
      <c r="GDN58" s="46"/>
      <c r="GDO58" s="46"/>
      <c r="GDP58" s="46"/>
      <c r="GDQ58" s="46"/>
      <c r="GDR58" s="46"/>
      <c r="GDS58" s="46"/>
      <c r="GDT58" s="46"/>
      <c r="GDU58" s="46"/>
      <c r="GDV58" s="46"/>
      <c r="GDW58" s="46"/>
      <c r="GDX58" s="46"/>
      <c r="GDY58" s="46"/>
      <c r="GDZ58" s="46"/>
      <c r="GEA58" s="46"/>
      <c r="GEB58" s="46"/>
      <c r="GEC58" s="46"/>
      <c r="GED58" s="46"/>
      <c r="GEE58" s="46"/>
      <c r="GEF58" s="46"/>
      <c r="GEG58" s="46"/>
      <c r="GEH58" s="46"/>
      <c r="GEI58" s="46"/>
      <c r="GEJ58" s="46"/>
      <c r="GEK58" s="46"/>
      <c r="GEL58" s="46"/>
      <c r="GEM58" s="46"/>
      <c r="GEN58" s="46"/>
      <c r="GEO58" s="46"/>
      <c r="GEP58" s="46"/>
      <c r="GEQ58" s="46"/>
      <c r="GER58" s="46"/>
      <c r="GES58" s="46"/>
      <c r="GET58" s="46"/>
      <c r="GEU58" s="46"/>
      <c r="GEV58" s="46"/>
      <c r="GEW58" s="46"/>
      <c r="GEX58" s="46"/>
      <c r="GEY58" s="46"/>
      <c r="GEZ58" s="46"/>
      <c r="GFA58" s="46"/>
      <c r="GFB58" s="46"/>
      <c r="GFC58" s="46"/>
      <c r="GFD58" s="46"/>
      <c r="GFE58" s="46"/>
      <c r="GFF58" s="46"/>
      <c r="GFG58" s="46"/>
      <c r="GFH58" s="46"/>
      <c r="GFI58" s="46"/>
      <c r="GFJ58" s="46"/>
      <c r="GFK58" s="46"/>
      <c r="GFL58" s="46"/>
      <c r="GFM58" s="46"/>
      <c r="GFN58" s="46"/>
      <c r="GFO58" s="46"/>
      <c r="GFP58" s="46"/>
      <c r="GFQ58" s="46"/>
      <c r="GFR58" s="46"/>
      <c r="GFS58" s="46"/>
      <c r="GFT58" s="46"/>
      <c r="GFU58" s="46"/>
      <c r="GFV58" s="46"/>
      <c r="GFW58" s="46"/>
      <c r="GFX58" s="46"/>
      <c r="GFY58" s="46"/>
      <c r="GFZ58" s="46"/>
      <c r="GGA58" s="46"/>
      <c r="GGB58" s="46"/>
      <c r="GGC58" s="46"/>
      <c r="GGD58" s="46"/>
      <c r="GGE58" s="46"/>
      <c r="GGF58" s="46"/>
      <c r="GGG58" s="46"/>
      <c r="GGH58" s="46"/>
      <c r="GGI58" s="46"/>
      <c r="GGJ58" s="46"/>
      <c r="GGK58" s="46"/>
      <c r="GGL58" s="46"/>
      <c r="GGM58" s="46"/>
      <c r="GGN58" s="46"/>
      <c r="GGO58" s="46"/>
      <c r="GGP58" s="46"/>
      <c r="GGQ58" s="46"/>
      <c r="GGR58" s="46"/>
      <c r="GGS58" s="46"/>
      <c r="GGT58" s="46"/>
      <c r="GGU58" s="46"/>
      <c r="GGV58" s="46"/>
      <c r="GGW58" s="46"/>
      <c r="GGX58" s="46"/>
      <c r="GGY58" s="46"/>
      <c r="GGZ58" s="46"/>
      <c r="GHA58" s="46"/>
      <c r="GHB58" s="46"/>
      <c r="GHC58" s="46"/>
      <c r="GHD58" s="46"/>
      <c r="GHE58" s="46"/>
      <c r="GHF58" s="46"/>
      <c r="GHG58" s="46"/>
      <c r="GHH58" s="46"/>
      <c r="GHI58" s="46"/>
      <c r="GHJ58" s="46"/>
      <c r="GHK58" s="46"/>
      <c r="GHL58" s="46"/>
      <c r="GHM58" s="46"/>
      <c r="GHN58" s="46"/>
      <c r="GHO58" s="46"/>
      <c r="GHP58" s="46"/>
      <c r="GHQ58" s="46"/>
      <c r="GHR58" s="46"/>
      <c r="GHS58" s="46"/>
      <c r="GHT58" s="46"/>
      <c r="GHU58" s="46"/>
      <c r="GHV58" s="46"/>
      <c r="GHW58" s="46"/>
      <c r="GHX58" s="46"/>
      <c r="GHY58" s="46"/>
      <c r="GHZ58" s="46"/>
      <c r="GIA58" s="46"/>
      <c r="GIB58" s="46"/>
      <c r="GIC58" s="46"/>
      <c r="GID58" s="46"/>
      <c r="GIE58" s="46"/>
      <c r="GIF58" s="46"/>
      <c r="GIG58" s="46"/>
      <c r="GIH58" s="46"/>
      <c r="GII58" s="46"/>
      <c r="GIJ58" s="46"/>
      <c r="GIK58" s="46"/>
      <c r="GIL58" s="46"/>
      <c r="GIM58" s="46"/>
      <c r="GIN58" s="46"/>
      <c r="GIO58" s="46"/>
      <c r="GIP58" s="46"/>
      <c r="GIQ58" s="46"/>
      <c r="GIR58" s="46"/>
      <c r="GIS58" s="46"/>
      <c r="GIT58" s="46"/>
      <c r="GIU58" s="46"/>
      <c r="GIV58" s="46"/>
      <c r="GIW58" s="46"/>
      <c r="GIX58" s="46"/>
      <c r="GIY58" s="46"/>
      <c r="GIZ58" s="46"/>
      <c r="GJA58" s="46"/>
      <c r="GJB58" s="46"/>
      <c r="GJC58" s="46"/>
      <c r="GJD58" s="46"/>
      <c r="GJE58" s="46"/>
      <c r="GJF58" s="46"/>
      <c r="GJG58" s="46"/>
      <c r="GJH58" s="46"/>
      <c r="GJI58" s="46"/>
      <c r="GJJ58" s="46"/>
      <c r="GJK58" s="46"/>
      <c r="GJL58" s="46"/>
      <c r="GJM58" s="46"/>
      <c r="GJN58" s="46"/>
      <c r="GJO58" s="46"/>
      <c r="GJP58" s="46"/>
      <c r="GJQ58" s="46"/>
      <c r="GJR58" s="46"/>
      <c r="GJS58" s="46"/>
      <c r="GJT58" s="46"/>
      <c r="GJU58" s="46"/>
      <c r="GJV58" s="46"/>
      <c r="GJW58" s="46"/>
      <c r="GJX58" s="46"/>
      <c r="GJY58" s="46"/>
      <c r="GJZ58" s="46"/>
      <c r="GKA58" s="46"/>
      <c r="GKB58" s="46"/>
      <c r="GKC58" s="46"/>
      <c r="GKD58" s="46"/>
      <c r="GKE58" s="46"/>
      <c r="GKF58" s="46"/>
      <c r="GKG58" s="46"/>
      <c r="GKH58" s="46"/>
      <c r="GKI58" s="46"/>
      <c r="GKJ58" s="46"/>
      <c r="GKK58" s="46"/>
      <c r="GKL58" s="46"/>
      <c r="GKM58" s="46"/>
      <c r="GKN58" s="46"/>
      <c r="GKO58" s="46"/>
      <c r="GKP58" s="46"/>
      <c r="GKQ58" s="46"/>
      <c r="GKR58" s="46"/>
      <c r="GKS58" s="46"/>
      <c r="GKT58" s="46"/>
      <c r="GKU58" s="46"/>
      <c r="GKV58" s="46"/>
      <c r="GKW58" s="46"/>
      <c r="GKX58" s="46"/>
      <c r="GKY58" s="46"/>
      <c r="GKZ58" s="46"/>
      <c r="GLA58" s="46"/>
      <c r="GLB58" s="46"/>
      <c r="GLC58" s="46"/>
      <c r="GLD58" s="46"/>
      <c r="GLE58" s="46"/>
      <c r="GLF58" s="46"/>
      <c r="GLG58" s="46"/>
      <c r="GLH58" s="46"/>
      <c r="GLI58" s="46"/>
      <c r="GLJ58" s="46"/>
      <c r="GLK58" s="46"/>
      <c r="GLL58" s="46"/>
      <c r="GLM58" s="46"/>
      <c r="GLN58" s="46"/>
      <c r="GLO58" s="46"/>
      <c r="GLP58" s="46"/>
      <c r="GLQ58" s="46"/>
      <c r="GLR58" s="46"/>
      <c r="GLS58" s="46"/>
      <c r="GLT58" s="46"/>
      <c r="GLU58" s="46"/>
      <c r="GLV58" s="46"/>
      <c r="GLW58" s="46"/>
      <c r="GLX58" s="46"/>
      <c r="GLY58" s="46"/>
      <c r="GLZ58" s="46"/>
      <c r="GMA58" s="46"/>
      <c r="GMB58" s="46"/>
      <c r="GMC58" s="46"/>
      <c r="GMD58" s="46"/>
      <c r="GME58" s="46"/>
      <c r="GMF58" s="46"/>
      <c r="GMG58" s="46"/>
      <c r="GMH58" s="46"/>
      <c r="GMI58" s="46"/>
      <c r="GMJ58" s="46"/>
      <c r="GMK58" s="46"/>
      <c r="GML58" s="46"/>
      <c r="GMM58" s="46"/>
      <c r="GMN58" s="46"/>
      <c r="GMO58" s="46"/>
      <c r="GMP58" s="46"/>
      <c r="GMQ58" s="46"/>
      <c r="GMR58" s="46"/>
      <c r="GMS58" s="46"/>
      <c r="GMT58" s="46"/>
      <c r="GMU58" s="46"/>
      <c r="GMV58" s="46"/>
      <c r="GMW58" s="46"/>
      <c r="GMX58" s="46"/>
      <c r="GMY58" s="46"/>
      <c r="GMZ58" s="46"/>
      <c r="GNA58" s="46"/>
      <c r="GNB58" s="46"/>
      <c r="GNC58" s="46"/>
      <c r="GND58" s="46"/>
      <c r="GNE58" s="46"/>
      <c r="GNF58" s="46"/>
      <c r="GNG58" s="46"/>
      <c r="GNH58" s="46"/>
      <c r="GNI58" s="46"/>
      <c r="GNJ58" s="46"/>
      <c r="GNK58" s="46"/>
      <c r="GNL58" s="46"/>
      <c r="GNM58" s="46"/>
      <c r="GNN58" s="46"/>
      <c r="GNO58" s="46"/>
      <c r="GNP58" s="46"/>
      <c r="GNQ58" s="46"/>
      <c r="GNR58" s="46"/>
      <c r="GNS58" s="46"/>
      <c r="GNT58" s="46"/>
      <c r="GNU58" s="46"/>
      <c r="GNV58" s="46"/>
      <c r="GNW58" s="46"/>
      <c r="GNX58" s="46"/>
      <c r="GNY58" s="46"/>
      <c r="GNZ58" s="46"/>
      <c r="GOA58" s="46"/>
      <c r="GOB58" s="46"/>
      <c r="GOC58" s="46"/>
      <c r="GOD58" s="46"/>
      <c r="GOE58" s="46"/>
      <c r="GOF58" s="46"/>
      <c r="GOG58" s="46"/>
      <c r="GOH58" s="46"/>
      <c r="GOI58" s="46"/>
      <c r="GOJ58" s="46"/>
      <c r="GOK58" s="46"/>
      <c r="GOL58" s="46"/>
      <c r="GOM58" s="46"/>
      <c r="GON58" s="46"/>
      <c r="GOO58" s="46"/>
      <c r="GOP58" s="46"/>
      <c r="GOQ58" s="46"/>
      <c r="GOR58" s="46"/>
      <c r="GOS58" s="46"/>
      <c r="GOT58" s="46"/>
      <c r="GOU58" s="46"/>
      <c r="GOV58" s="46"/>
      <c r="GOW58" s="46"/>
      <c r="GOX58" s="46"/>
      <c r="GOY58" s="46"/>
      <c r="GOZ58" s="46"/>
      <c r="GPA58" s="46"/>
      <c r="GPB58" s="46"/>
      <c r="GPC58" s="46"/>
      <c r="GPD58" s="46"/>
      <c r="GPE58" s="46"/>
      <c r="GPF58" s="46"/>
      <c r="GPG58" s="46"/>
      <c r="GPH58" s="46"/>
      <c r="GPI58" s="46"/>
      <c r="GPJ58" s="46"/>
      <c r="GPK58" s="46"/>
      <c r="GPL58" s="46"/>
      <c r="GPM58" s="46"/>
      <c r="GPN58" s="46"/>
      <c r="GPO58" s="46"/>
      <c r="GPP58" s="46"/>
      <c r="GPQ58" s="46"/>
      <c r="GPR58" s="46"/>
      <c r="GPS58" s="46"/>
      <c r="GPT58" s="46"/>
      <c r="GPU58" s="46"/>
      <c r="GPV58" s="46"/>
      <c r="GPW58" s="46"/>
      <c r="GPX58" s="46"/>
      <c r="GPY58" s="46"/>
      <c r="GPZ58" s="46"/>
      <c r="GQA58" s="46"/>
      <c r="GQB58" s="46"/>
      <c r="GQC58" s="46"/>
      <c r="GQD58" s="46"/>
      <c r="GQE58" s="46"/>
      <c r="GQF58" s="46"/>
      <c r="GQG58" s="46"/>
      <c r="GQH58" s="46"/>
      <c r="GQI58" s="46"/>
      <c r="GQJ58" s="46"/>
      <c r="GQK58" s="46"/>
      <c r="GQL58" s="46"/>
      <c r="GQM58" s="46"/>
      <c r="GQN58" s="46"/>
      <c r="GQO58" s="46"/>
      <c r="GQP58" s="46"/>
      <c r="GQQ58" s="46"/>
      <c r="GQR58" s="46"/>
      <c r="GQS58" s="46"/>
      <c r="GQT58" s="46"/>
      <c r="GQU58" s="46"/>
      <c r="GQV58" s="46"/>
      <c r="GQW58" s="46"/>
      <c r="GQX58" s="46"/>
      <c r="GQY58" s="46"/>
      <c r="GQZ58" s="46"/>
      <c r="GRA58" s="46"/>
      <c r="GRB58" s="46"/>
      <c r="GRC58" s="46"/>
      <c r="GRD58" s="46"/>
      <c r="GRE58" s="46"/>
      <c r="GRF58" s="46"/>
      <c r="GRG58" s="46"/>
      <c r="GRH58" s="46"/>
      <c r="GRI58" s="46"/>
      <c r="GRJ58" s="46"/>
      <c r="GRK58" s="46"/>
      <c r="GRL58" s="46"/>
      <c r="GRM58" s="46"/>
      <c r="GRN58" s="46"/>
      <c r="GRO58" s="46"/>
      <c r="GRP58" s="46"/>
      <c r="GRQ58" s="46"/>
      <c r="GRR58" s="46"/>
      <c r="GRS58" s="46"/>
      <c r="GRT58" s="46"/>
      <c r="GRU58" s="46"/>
      <c r="GRV58" s="46"/>
      <c r="GRW58" s="46"/>
      <c r="GRX58" s="46"/>
      <c r="GRY58" s="46"/>
      <c r="GRZ58" s="46"/>
      <c r="GSA58" s="46"/>
      <c r="GSB58" s="46"/>
      <c r="GSC58" s="46"/>
      <c r="GSD58" s="46"/>
      <c r="GSE58" s="46"/>
      <c r="GSF58" s="46"/>
      <c r="GSG58" s="46"/>
      <c r="GSH58" s="46"/>
      <c r="GSI58" s="46"/>
      <c r="GSJ58" s="46"/>
      <c r="GSK58" s="46"/>
      <c r="GSL58" s="46"/>
      <c r="GSM58" s="46"/>
      <c r="GSN58" s="46"/>
      <c r="GSO58" s="46"/>
      <c r="GSP58" s="46"/>
      <c r="GSQ58" s="46"/>
      <c r="GSR58" s="46"/>
      <c r="GSS58" s="46"/>
      <c r="GST58" s="46"/>
      <c r="GSU58" s="46"/>
      <c r="GSV58" s="46"/>
      <c r="GSW58" s="46"/>
      <c r="GSX58" s="46"/>
      <c r="GSY58" s="46"/>
      <c r="GSZ58" s="46"/>
      <c r="GTA58" s="46"/>
      <c r="GTB58" s="46"/>
      <c r="GTC58" s="46"/>
      <c r="GTD58" s="46"/>
      <c r="GTE58" s="46"/>
      <c r="GTF58" s="46"/>
      <c r="GTG58" s="46"/>
      <c r="GTH58" s="46"/>
      <c r="GTI58" s="46"/>
      <c r="GTJ58" s="46"/>
      <c r="GTK58" s="46"/>
      <c r="GTL58" s="46"/>
      <c r="GTM58" s="46"/>
      <c r="GTN58" s="46"/>
      <c r="GTO58" s="46"/>
      <c r="GTP58" s="46"/>
      <c r="GTQ58" s="46"/>
      <c r="GTR58" s="46"/>
      <c r="GTS58" s="46"/>
      <c r="GTT58" s="46"/>
      <c r="GTU58" s="46"/>
      <c r="GTV58" s="46"/>
      <c r="GTW58" s="46"/>
      <c r="GTX58" s="46"/>
      <c r="GTY58" s="46"/>
      <c r="GTZ58" s="46"/>
      <c r="GUA58" s="46"/>
      <c r="GUB58" s="46"/>
      <c r="GUC58" s="46"/>
      <c r="GUD58" s="46"/>
      <c r="GUE58" s="46"/>
      <c r="GUF58" s="46"/>
      <c r="GUG58" s="46"/>
      <c r="GUH58" s="46"/>
      <c r="GUI58" s="46"/>
      <c r="GUJ58" s="46"/>
      <c r="GUK58" s="46"/>
      <c r="GUL58" s="46"/>
      <c r="GUM58" s="46"/>
      <c r="GUN58" s="46"/>
      <c r="GUO58" s="46"/>
      <c r="GUP58" s="46"/>
      <c r="GUQ58" s="46"/>
      <c r="GUR58" s="46"/>
      <c r="GUS58" s="46"/>
      <c r="GUT58" s="46"/>
      <c r="GUU58" s="46"/>
      <c r="GUV58" s="46"/>
      <c r="GUW58" s="46"/>
      <c r="GUX58" s="46"/>
      <c r="GUY58" s="46"/>
      <c r="GUZ58" s="46"/>
      <c r="GVA58" s="46"/>
      <c r="GVB58" s="46"/>
      <c r="GVC58" s="46"/>
      <c r="GVD58" s="46"/>
      <c r="GVE58" s="46"/>
      <c r="GVF58" s="46"/>
      <c r="GVG58" s="46"/>
      <c r="GVH58" s="46"/>
      <c r="GVI58" s="46"/>
      <c r="GVJ58" s="46"/>
      <c r="GVK58" s="46"/>
      <c r="GVL58" s="46"/>
      <c r="GVM58" s="46"/>
      <c r="GVN58" s="46"/>
      <c r="GVO58" s="46"/>
      <c r="GVP58" s="46"/>
      <c r="GVQ58" s="46"/>
      <c r="GVR58" s="46"/>
      <c r="GVS58" s="46"/>
      <c r="GVT58" s="46"/>
      <c r="GVU58" s="46"/>
      <c r="GVV58" s="46"/>
      <c r="GVW58" s="46"/>
      <c r="GVX58" s="46"/>
      <c r="GVY58" s="46"/>
      <c r="GVZ58" s="46"/>
      <c r="GWA58" s="46"/>
      <c r="GWB58" s="46"/>
      <c r="GWC58" s="46"/>
      <c r="GWD58" s="46"/>
      <c r="GWE58" s="46"/>
      <c r="GWF58" s="46"/>
      <c r="GWG58" s="46"/>
      <c r="GWH58" s="46"/>
      <c r="GWI58" s="46"/>
      <c r="GWJ58" s="46"/>
      <c r="GWK58" s="46"/>
      <c r="GWL58" s="46"/>
      <c r="GWM58" s="46"/>
      <c r="GWN58" s="46"/>
      <c r="GWO58" s="46"/>
      <c r="GWP58" s="46"/>
      <c r="GWQ58" s="46"/>
      <c r="GWR58" s="46"/>
      <c r="GWS58" s="46"/>
      <c r="GWT58" s="46"/>
      <c r="GWU58" s="46"/>
      <c r="GWV58" s="46"/>
      <c r="GWW58" s="46"/>
      <c r="GWX58" s="46"/>
      <c r="GWY58" s="46"/>
      <c r="GWZ58" s="46"/>
      <c r="GXA58" s="46"/>
      <c r="GXB58" s="46"/>
      <c r="GXC58" s="46"/>
      <c r="GXD58" s="46"/>
      <c r="GXE58" s="46"/>
      <c r="GXF58" s="46"/>
      <c r="GXG58" s="46"/>
      <c r="GXH58" s="46"/>
      <c r="GXI58" s="46"/>
      <c r="GXJ58" s="46"/>
      <c r="GXK58" s="46"/>
      <c r="GXL58" s="46"/>
      <c r="GXM58" s="46"/>
      <c r="GXN58" s="46"/>
      <c r="GXO58" s="46"/>
      <c r="GXP58" s="46"/>
      <c r="GXQ58" s="46"/>
      <c r="GXR58" s="46"/>
      <c r="GXS58" s="46"/>
      <c r="GXT58" s="46"/>
      <c r="GXU58" s="46"/>
      <c r="GXV58" s="46"/>
      <c r="GXW58" s="46"/>
      <c r="GXX58" s="46"/>
      <c r="GXY58" s="46"/>
      <c r="GXZ58" s="46"/>
      <c r="GYA58" s="46"/>
      <c r="GYB58" s="46"/>
      <c r="GYC58" s="46"/>
      <c r="GYD58" s="46"/>
      <c r="GYE58" s="46"/>
      <c r="GYF58" s="46"/>
      <c r="GYG58" s="46"/>
      <c r="GYH58" s="46"/>
      <c r="GYI58" s="46"/>
      <c r="GYJ58" s="46"/>
      <c r="GYK58" s="46"/>
      <c r="GYL58" s="46"/>
      <c r="GYM58" s="46"/>
      <c r="GYN58" s="46"/>
      <c r="GYO58" s="46"/>
      <c r="GYP58" s="46"/>
      <c r="GYQ58" s="46"/>
      <c r="GYR58" s="46"/>
      <c r="GYS58" s="46"/>
      <c r="GYT58" s="46"/>
      <c r="GYU58" s="46"/>
      <c r="GYV58" s="46"/>
      <c r="GYW58" s="46"/>
      <c r="GYX58" s="46"/>
      <c r="GYY58" s="46"/>
      <c r="GYZ58" s="46"/>
      <c r="GZA58" s="46"/>
      <c r="GZB58" s="46"/>
      <c r="GZC58" s="46"/>
      <c r="GZD58" s="46"/>
      <c r="GZE58" s="46"/>
      <c r="GZF58" s="46"/>
      <c r="GZG58" s="46"/>
      <c r="GZH58" s="46"/>
      <c r="GZI58" s="46"/>
      <c r="GZJ58" s="46"/>
      <c r="GZK58" s="46"/>
      <c r="GZL58" s="46"/>
      <c r="GZM58" s="46"/>
      <c r="GZN58" s="46"/>
      <c r="GZO58" s="46"/>
      <c r="GZP58" s="46"/>
      <c r="GZQ58" s="46"/>
      <c r="GZR58" s="46"/>
      <c r="GZS58" s="46"/>
      <c r="GZT58" s="46"/>
      <c r="GZU58" s="46"/>
      <c r="GZV58" s="46"/>
      <c r="GZW58" s="46"/>
      <c r="GZX58" s="46"/>
      <c r="GZY58" s="46"/>
      <c r="GZZ58" s="46"/>
      <c r="HAA58" s="46"/>
      <c r="HAB58" s="46"/>
      <c r="HAC58" s="46"/>
      <c r="HAD58" s="46"/>
      <c r="HAE58" s="46"/>
      <c r="HAF58" s="46"/>
      <c r="HAG58" s="46"/>
      <c r="HAH58" s="46"/>
      <c r="HAI58" s="46"/>
      <c r="HAJ58" s="46"/>
      <c r="HAK58" s="46"/>
      <c r="HAL58" s="46"/>
      <c r="HAM58" s="46"/>
      <c r="HAN58" s="46"/>
      <c r="HAO58" s="46"/>
      <c r="HAP58" s="46"/>
      <c r="HAQ58" s="46"/>
      <c r="HAR58" s="46"/>
      <c r="HAS58" s="46"/>
      <c r="HAT58" s="46"/>
      <c r="HAU58" s="46"/>
      <c r="HAV58" s="46"/>
      <c r="HAW58" s="46"/>
      <c r="HAX58" s="46"/>
      <c r="HAY58" s="46"/>
      <c r="HAZ58" s="46"/>
      <c r="HBA58" s="46"/>
      <c r="HBB58" s="46"/>
      <c r="HBC58" s="46"/>
      <c r="HBD58" s="46"/>
      <c r="HBE58" s="46"/>
      <c r="HBF58" s="46"/>
      <c r="HBG58" s="46"/>
      <c r="HBH58" s="46"/>
      <c r="HBI58" s="46"/>
      <c r="HBJ58" s="46"/>
      <c r="HBK58" s="46"/>
      <c r="HBL58" s="46"/>
      <c r="HBM58" s="46"/>
      <c r="HBN58" s="46"/>
      <c r="HBO58" s="46"/>
      <c r="HBP58" s="46"/>
      <c r="HBQ58" s="46"/>
      <c r="HBR58" s="46"/>
      <c r="HBS58" s="46"/>
      <c r="HBT58" s="46"/>
      <c r="HBU58" s="46"/>
      <c r="HBV58" s="46"/>
      <c r="HBW58" s="46"/>
      <c r="HBX58" s="46"/>
      <c r="HBY58" s="46"/>
      <c r="HBZ58" s="46"/>
      <c r="HCA58" s="46"/>
      <c r="HCB58" s="46"/>
      <c r="HCC58" s="46"/>
      <c r="HCD58" s="46"/>
      <c r="HCE58" s="46"/>
      <c r="HCF58" s="46"/>
      <c r="HCG58" s="46"/>
      <c r="HCH58" s="46"/>
      <c r="HCI58" s="46"/>
      <c r="HCJ58" s="46"/>
      <c r="HCK58" s="46"/>
      <c r="HCL58" s="46"/>
      <c r="HCM58" s="46"/>
      <c r="HCN58" s="46"/>
      <c r="HCO58" s="46"/>
      <c r="HCP58" s="46"/>
      <c r="HCQ58" s="46"/>
      <c r="HCR58" s="46"/>
      <c r="HCS58" s="46"/>
      <c r="HCT58" s="46"/>
      <c r="HCU58" s="46"/>
      <c r="HCV58" s="46"/>
      <c r="HCW58" s="46"/>
      <c r="HCX58" s="46"/>
      <c r="HCY58" s="46"/>
      <c r="HCZ58" s="46"/>
      <c r="HDA58" s="46"/>
      <c r="HDB58" s="46"/>
      <c r="HDC58" s="46"/>
      <c r="HDD58" s="46"/>
      <c r="HDE58" s="46"/>
      <c r="HDF58" s="46"/>
      <c r="HDG58" s="46"/>
      <c r="HDH58" s="46"/>
      <c r="HDI58" s="46"/>
      <c r="HDJ58" s="46"/>
      <c r="HDK58" s="46"/>
      <c r="HDL58" s="46"/>
      <c r="HDM58" s="46"/>
      <c r="HDN58" s="46"/>
      <c r="HDO58" s="46"/>
      <c r="HDP58" s="46"/>
      <c r="HDQ58" s="46"/>
      <c r="HDR58" s="46"/>
      <c r="HDS58" s="46"/>
      <c r="HDT58" s="46"/>
      <c r="HDU58" s="46"/>
      <c r="HDV58" s="46"/>
      <c r="HDW58" s="46"/>
      <c r="HDX58" s="46"/>
      <c r="HDY58" s="46"/>
      <c r="HDZ58" s="46"/>
      <c r="HEA58" s="46"/>
      <c r="HEB58" s="46"/>
      <c r="HEC58" s="46"/>
      <c r="HED58" s="46"/>
      <c r="HEE58" s="46"/>
      <c r="HEF58" s="46"/>
      <c r="HEG58" s="46"/>
      <c r="HEH58" s="46"/>
      <c r="HEI58" s="46"/>
      <c r="HEJ58" s="46"/>
      <c r="HEK58" s="46"/>
      <c r="HEL58" s="46"/>
      <c r="HEM58" s="46"/>
      <c r="HEN58" s="46"/>
      <c r="HEO58" s="46"/>
      <c r="HEP58" s="46"/>
      <c r="HEQ58" s="46"/>
      <c r="HER58" s="46"/>
      <c r="HES58" s="46"/>
      <c r="HET58" s="46"/>
      <c r="HEU58" s="46"/>
      <c r="HEV58" s="46"/>
      <c r="HEW58" s="46"/>
      <c r="HEX58" s="46"/>
      <c r="HEY58" s="46"/>
      <c r="HEZ58" s="46"/>
      <c r="HFA58" s="46"/>
      <c r="HFB58" s="46"/>
      <c r="HFC58" s="46"/>
      <c r="HFD58" s="46"/>
      <c r="HFE58" s="46"/>
      <c r="HFF58" s="46"/>
      <c r="HFG58" s="46"/>
      <c r="HFH58" s="46"/>
      <c r="HFI58" s="46"/>
      <c r="HFJ58" s="46"/>
      <c r="HFK58" s="46"/>
      <c r="HFL58" s="46"/>
      <c r="HFM58" s="46"/>
      <c r="HFN58" s="46"/>
      <c r="HFO58" s="46"/>
      <c r="HFP58" s="46"/>
      <c r="HFQ58" s="46"/>
      <c r="HFR58" s="46"/>
      <c r="HFS58" s="46"/>
      <c r="HFT58" s="46"/>
      <c r="HFU58" s="46"/>
      <c r="HFV58" s="46"/>
      <c r="HFW58" s="46"/>
      <c r="HFX58" s="46"/>
      <c r="HFY58" s="46"/>
      <c r="HFZ58" s="46"/>
      <c r="HGA58" s="46"/>
      <c r="HGB58" s="46"/>
      <c r="HGC58" s="46"/>
      <c r="HGD58" s="46"/>
      <c r="HGE58" s="46"/>
      <c r="HGF58" s="46"/>
      <c r="HGG58" s="46"/>
      <c r="HGH58" s="46"/>
      <c r="HGI58" s="46"/>
      <c r="HGJ58" s="46"/>
      <c r="HGK58" s="46"/>
      <c r="HGL58" s="46"/>
      <c r="HGM58" s="46"/>
      <c r="HGN58" s="46"/>
      <c r="HGO58" s="46"/>
      <c r="HGP58" s="46"/>
      <c r="HGQ58" s="46"/>
      <c r="HGR58" s="46"/>
      <c r="HGS58" s="46"/>
      <c r="HGT58" s="46"/>
      <c r="HGU58" s="46"/>
      <c r="HGV58" s="46"/>
      <c r="HGW58" s="46"/>
      <c r="HGX58" s="46"/>
      <c r="HGY58" s="46"/>
      <c r="HGZ58" s="46"/>
      <c r="HHA58" s="46"/>
      <c r="HHB58" s="46"/>
      <c r="HHC58" s="46"/>
      <c r="HHD58" s="46"/>
      <c r="HHE58" s="46"/>
      <c r="HHF58" s="46"/>
      <c r="HHG58" s="46"/>
      <c r="HHH58" s="46"/>
      <c r="HHI58" s="46"/>
      <c r="HHJ58" s="46"/>
      <c r="HHK58" s="46"/>
      <c r="HHL58" s="46"/>
      <c r="HHM58" s="46"/>
      <c r="HHN58" s="46"/>
      <c r="HHO58" s="46"/>
      <c r="HHP58" s="46"/>
      <c r="HHQ58" s="46"/>
      <c r="HHR58" s="46"/>
      <c r="HHS58" s="46"/>
      <c r="HHT58" s="46"/>
      <c r="HHU58" s="46"/>
      <c r="HHV58" s="46"/>
      <c r="HHW58" s="46"/>
      <c r="HHX58" s="46"/>
      <c r="HHY58" s="46"/>
      <c r="HHZ58" s="46"/>
      <c r="HIA58" s="46"/>
      <c r="HIB58" s="46"/>
      <c r="HIC58" s="46"/>
      <c r="HID58" s="46"/>
      <c r="HIE58" s="46"/>
      <c r="HIF58" s="46"/>
      <c r="HIG58" s="46"/>
      <c r="HIH58" s="46"/>
      <c r="HII58" s="46"/>
      <c r="HIJ58" s="46"/>
      <c r="HIK58" s="46"/>
      <c r="HIL58" s="46"/>
      <c r="HIM58" s="46"/>
      <c r="HIN58" s="46"/>
      <c r="HIO58" s="46"/>
      <c r="HIP58" s="46"/>
      <c r="HIQ58" s="46"/>
      <c r="HIR58" s="46"/>
      <c r="HIS58" s="46"/>
      <c r="HIT58" s="46"/>
      <c r="HIU58" s="46"/>
      <c r="HIV58" s="46"/>
      <c r="HIW58" s="46"/>
      <c r="HIX58" s="46"/>
      <c r="HIY58" s="46"/>
      <c r="HIZ58" s="46"/>
      <c r="HJA58" s="46"/>
      <c r="HJB58" s="46"/>
      <c r="HJC58" s="46"/>
      <c r="HJD58" s="46"/>
      <c r="HJE58" s="46"/>
      <c r="HJF58" s="46"/>
      <c r="HJG58" s="46"/>
      <c r="HJH58" s="46"/>
      <c r="HJI58" s="46"/>
      <c r="HJJ58" s="46"/>
      <c r="HJK58" s="46"/>
      <c r="HJL58" s="46"/>
      <c r="HJM58" s="46"/>
      <c r="HJN58" s="46"/>
      <c r="HJO58" s="46"/>
      <c r="HJP58" s="46"/>
      <c r="HJQ58" s="46"/>
      <c r="HJR58" s="46"/>
      <c r="HJS58" s="46"/>
      <c r="HJT58" s="46"/>
      <c r="HJU58" s="46"/>
      <c r="HJV58" s="46"/>
      <c r="HJW58" s="46"/>
      <c r="HJX58" s="46"/>
      <c r="HJY58" s="46"/>
      <c r="HJZ58" s="46"/>
      <c r="HKA58" s="46"/>
      <c r="HKB58" s="46"/>
      <c r="HKC58" s="46"/>
      <c r="HKD58" s="46"/>
      <c r="HKE58" s="46"/>
      <c r="HKF58" s="46"/>
      <c r="HKG58" s="46"/>
      <c r="HKH58" s="46"/>
      <c r="HKI58" s="46"/>
      <c r="HKJ58" s="46"/>
      <c r="HKK58" s="46"/>
      <c r="HKL58" s="46"/>
      <c r="HKM58" s="46"/>
      <c r="HKN58" s="46"/>
      <c r="HKO58" s="46"/>
      <c r="HKP58" s="46"/>
      <c r="HKQ58" s="46"/>
      <c r="HKR58" s="46"/>
      <c r="HKS58" s="46"/>
      <c r="HKT58" s="46"/>
      <c r="HKU58" s="46"/>
      <c r="HKV58" s="46"/>
      <c r="HKW58" s="46"/>
      <c r="HKX58" s="46"/>
      <c r="HKY58" s="46"/>
      <c r="HKZ58" s="46"/>
      <c r="HLA58" s="46"/>
      <c r="HLB58" s="46"/>
      <c r="HLC58" s="46"/>
      <c r="HLD58" s="46"/>
      <c r="HLE58" s="46"/>
      <c r="HLF58" s="46"/>
      <c r="HLG58" s="46"/>
      <c r="HLH58" s="46"/>
      <c r="HLI58" s="46"/>
      <c r="HLJ58" s="46"/>
      <c r="HLK58" s="46"/>
      <c r="HLL58" s="46"/>
      <c r="HLM58" s="46"/>
      <c r="HLN58" s="46"/>
      <c r="HLO58" s="46"/>
      <c r="HLP58" s="46"/>
      <c r="HLQ58" s="46"/>
      <c r="HLR58" s="46"/>
      <c r="HLS58" s="46"/>
      <c r="HLT58" s="46"/>
      <c r="HLU58" s="46"/>
      <c r="HLV58" s="46"/>
      <c r="HLW58" s="46"/>
      <c r="HLX58" s="46"/>
      <c r="HLY58" s="46"/>
      <c r="HLZ58" s="46"/>
      <c r="HMA58" s="46"/>
      <c r="HMB58" s="46"/>
      <c r="HMC58" s="46"/>
      <c r="HMD58" s="46"/>
      <c r="HME58" s="46"/>
      <c r="HMF58" s="46"/>
      <c r="HMG58" s="46"/>
      <c r="HMH58" s="46"/>
      <c r="HMI58" s="46"/>
      <c r="HMJ58" s="46"/>
      <c r="HMK58" s="46"/>
      <c r="HML58" s="46"/>
      <c r="HMM58" s="46"/>
      <c r="HMN58" s="46"/>
      <c r="HMO58" s="46"/>
      <c r="HMP58" s="46"/>
      <c r="HMQ58" s="46"/>
      <c r="HMR58" s="46"/>
      <c r="HMS58" s="46"/>
      <c r="HMT58" s="46"/>
      <c r="HMU58" s="46"/>
      <c r="HMV58" s="46"/>
      <c r="HMW58" s="46"/>
      <c r="HMX58" s="46"/>
      <c r="HMY58" s="46"/>
      <c r="HMZ58" s="46"/>
      <c r="HNA58" s="46"/>
      <c r="HNB58" s="46"/>
      <c r="HNC58" s="46"/>
      <c r="HND58" s="46"/>
      <c r="HNE58" s="46"/>
      <c r="HNF58" s="46"/>
      <c r="HNG58" s="46"/>
      <c r="HNH58" s="46"/>
      <c r="HNI58" s="46"/>
      <c r="HNJ58" s="46"/>
      <c r="HNK58" s="46"/>
      <c r="HNL58" s="46"/>
      <c r="HNM58" s="46"/>
      <c r="HNN58" s="46"/>
      <c r="HNO58" s="46"/>
      <c r="HNP58" s="46"/>
      <c r="HNQ58" s="46"/>
      <c r="HNR58" s="46"/>
      <c r="HNS58" s="46"/>
      <c r="HNT58" s="46"/>
      <c r="HNU58" s="46"/>
      <c r="HNV58" s="46"/>
      <c r="HNW58" s="46"/>
      <c r="HNX58" s="46"/>
      <c r="HNY58" s="46"/>
      <c r="HNZ58" s="46"/>
      <c r="HOA58" s="46"/>
      <c r="HOB58" s="46"/>
      <c r="HOC58" s="46"/>
      <c r="HOD58" s="46"/>
      <c r="HOE58" s="46"/>
      <c r="HOF58" s="46"/>
      <c r="HOG58" s="46"/>
      <c r="HOH58" s="46"/>
      <c r="HOI58" s="46"/>
      <c r="HOJ58" s="46"/>
      <c r="HOK58" s="46"/>
      <c r="HOL58" s="46"/>
      <c r="HOM58" s="46"/>
      <c r="HON58" s="46"/>
      <c r="HOO58" s="46"/>
      <c r="HOP58" s="46"/>
      <c r="HOQ58" s="46"/>
      <c r="HOR58" s="46"/>
      <c r="HOS58" s="46"/>
      <c r="HOT58" s="46"/>
      <c r="HOU58" s="46"/>
      <c r="HOV58" s="46"/>
      <c r="HOW58" s="46"/>
      <c r="HOX58" s="46"/>
      <c r="HOY58" s="46"/>
      <c r="HOZ58" s="46"/>
      <c r="HPA58" s="46"/>
      <c r="HPB58" s="46"/>
      <c r="HPC58" s="46"/>
      <c r="HPD58" s="46"/>
      <c r="HPE58" s="46"/>
      <c r="HPF58" s="46"/>
      <c r="HPG58" s="46"/>
      <c r="HPH58" s="46"/>
      <c r="HPI58" s="46"/>
      <c r="HPJ58" s="46"/>
      <c r="HPK58" s="46"/>
      <c r="HPL58" s="46"/>
      <c r="HPM58" s="46"/>
      <c r="HPN58" s="46"/>
      <c r="HPO58" s="46"/>
      <c r="HPP58" s="46"/>
      <c r="HPQ58" s="46"/>
      <c r="HPR58" s="46"/>
      <c r="HPS58" s="46"/>
      <c r="HPT58" s="46"/>
      <c r="HPU58" s="46"/>
      <c r="HPV58" s="46"/>
      <c r="HPW58" s="46"/>
      <c r="HPX58" s="46"/>
      <c r="HPY58" s="46"/>
      <c r="HPZ58" s="46"/>
      <c r="HQA58" s="46"/>
      <c r="HQB58" s="46"/>
      <c r="HQC58" s="46"/>
      <c r="HQD58" s="46"/>
      <c r="HQE58" s="46"/>
      <c r="HQF58" s="46"/>
      <c r="HQG58" s="46"/>
      <c r="HQH58" s="46"/>
      <c r="HQI58" s="46"/>
      <c r="HQJ58" s="46"/>
      <c r="HQK58" s="46"/>
      <c r="HQL58" s="46"/>
      <c r="HQM58" s="46"/>
      <c r="HQN58" s="46"/>
      <c r="HQO58" s="46"/>
      <c r="HQP58" s="46"/>
      <c r="HQQ58" s="46"/>
      <c r="HQR58" s="46"/>
      <c r="HQS58" s="46"/>
      <c r="HQT58" s="46"/>
      <c r="HQU58" s="46"/>
      <c r="HQV58" s="46"/>
      <c r="HQW58" s="46"/>
      <c r="HQX58" s="46"/>
      <c r="HQY58" s="46"/>
      <c r="HQZ58" s="46"/>
      <c r="HRA58" s="46"/>
      <c r="HRB58" s="46"/>
      <c r="HRC58" s="46"/>
      <c r="HRD58" s="46"/>
      <c r="HRE58" s="46"/>
      <c r="HRF58" s="46"/>
      <c r="HRG58" s="46"/>
      <c r="HRH58" s="46"/>
      <c r="HRI58" s="46"/>
      <c r="HRJ58" s="46"/>
      <c r="HRK58" s="46"/>
      <c r="HRL58" s="46"/>
      <c r="HRM58" s="46"/>
      <c r="HRN58" s="46"/>
      <c r="HRO58" s="46"/>
      <c r="HRP58" s="46"/>
      <c r="HRQ58" s="46"/>
      <c r="HRR58" s="46"/>
      <c r="HRS58" s="46"/>
      <c r="HRT58" s="46"/>
      <c r="HRU58" s="46"/>
      <c r="HRV58" s="46"/>
      <c r="HRW58" s="46"/>
      <c r="HRX58" s="46"/>
      <c r="HRY58" s="46"/>
      <c r="HRZ58" s="46"/>
      <c r="HSA58" s="46"/>
      <c r="HSB58" s="46"/>
      <c r="HSC58" s="46"/>
      <c r="HSD58" s="46"/>
      <c r="HSE58" s="46"/>
      <c r="HSF58" s="46"/>
      <c r="HSG58" s="46"/>
      <c r="HSH58" s="46"/>
      <c r="HSI58" s="46"/>
      <c r="HSJ58" s="46"/>
      <c r="HSK58" s="46"/>
      <c r="HSL58" s="46"/>
      <c r="HSM58" s="46"/>
      <c r="HSN58" s="46"/>
      <c r="HSO58" s="46"/>
      <c r="HSP58" s="46"/>
      <c r="HSQ58" s="46"/>
      <c r="HSR58" s="46"/>
      <c r="HSS58" s="46"/>
      <c r="HST58" s="46"/>
      <c r="HSU58" s="46"/>
      <c r="HSV58" s="46"/>
      <c r="HSW58" s="46"/>
      <c r="HSX58" s="46"/>
      <c r="HSY58" s="46"/>
      <c r="HSZ58" s="46"/>
      <c r="HTA58" s="46"/>
      <c r="HTB58" s="46"/>
      <c r="HTC58" s="46"/>
      <c r="HTD58" s="46"/>
      <c r="HTE58" s="46"/>
      <c r="HTF58" s="46"/>
      <c r="HTG58" s="46"/>
      <c r="HTH58" s="46"/>
      <c r="HTI58" s="46"/>
      <c r="HTJ58" s="46"/>
      <c r="HTK58" s="46"/>
      <c r="HTL58" s="46"/>
      <c r="HTM58" s="46"/>
      <c r="HTN58" s="46"/>
      <c r="HTO58" s="46"/>
      <c r="HTP58" s="46"/>
      <c r="HTQ58" s="46"/>
      <c r="HTR58" s="46"/>
      <c r="HTS58" s="46"/>
      <c r="HTT58" s="46"/>
      <c r="HTU58" s="46"/>
      <c r="HTV58" s="46"/>
      <c r="HTW58" s="46"/>
      <c r="HTX58" s="46"/>
      <c r="HTY58" s="46"/>
      <c r="HTZ58" s="46"/>
      <c r="HUA58" s="46"/>
      <c r="HUB58" s="46"/>
      <c r="HUC58" s="46"/>
      <c r="HUD58" s="46"/>
      <c r="HUE58" s="46"/>
      <c r="HUF58" s="46"/>
      <c r="HUG58" s="46"/>
      <c r="HUH58" s="46"/>
      <c r="HUI58" s="46"/>
      <c r="HUJ58" s="46"/>
      <c r="HUK58" s="46"/>
      <c r="HUL58" s="46"/>
      <c r="HUM58" s="46"/>
      <c r="HUN58" s="46"/>
      <c r="HUO58" s="46"/>
      <c r="HUP58" s="46"/>
      <c r="HUQ58" s="46"/>
      <c r="HUR58" s="46"/>
      <c r="HUS58" s="46"/>
      <c r="HUT58" s="46"/>
      <c r="HUU58" s="46"/>
      <c r="HUV58" s="46"/>
      <c r="HUW58" s="46"/>
      <c r="HUX58" s="46"/>
      <c r="HUY58" s="46"/>
      <c r="HUZ58" s="46"/>
      <c r="HVA58" s="46"/>
      <c r="HVB58" s="46"/>
      <c r="HVC58" s="46"/>
      <c r="HVD58" s="46"/>
      <c r="HVE58" s="46"/>
      <c r="HVF58" s="46"/>
      <c r="HVG58" s="46"/>
      <c r="HVH58" s="46"/>
      <c r="HVI58" s="46"/>
      <c r="HVJ58" s="46"/>
      <c r="HVK58" s="46"/>
      <c r="HVL58" s="46"/>
      <c r="HVM58" s="46"/>
      <c r="HVN58" s="46"/>
      <c r="HVO58" s="46"/>
      <c r="HVP58" s="46"/>
      <c r="HVQ58" s="46"/>
      <c r="HVR58" s="46"/>
      <c r="HVS58" s="46"/>
      <c r="HVT58" s="46"/>
      <c r="HVU58" s="46"/>
      <c r="HVV58" s="46"/>
      <c r="HVW58" s="46"/>
      <c r="HVX58" s="46"/>
      <c r="HVY58" s="46"/>
      <c r="HVZ58" s="46"/>
      <c r="HWA58" s="46"/>
      <c r="HWB58" s="46"/>
      <c r="HWC58" s="46"/>
      <c r="HWD58" s="46"/>
      <c r="HWE58" s="46"/>
      <c r="HWF58" s="46"/>
      <c r="HWG58" s="46"/>
      <c r="HWH58" s="46"/>
      <c r="HWI58" s="46"/>
      <c r="HWJ58" s="46"/>
      <c r="HWK58" s="46"/>
      <c r="HWL58" s="46"/>
      <c r="HWM58" s="46"/>
      <c r="HWN58" s="46"/>
      <c r="HWO58" s="46"/>
      <c r="HWP58" s="46"/>
      <c r="HWQ58" s="46"/>
      <c r="HWR58" s="46"/>
      <c r="HWS58" s="46"/>
      <c r="HWT58" s="46"/>
      <c r="HWU58" s="46"/>
      <c r="HWV58" s="46"/>
      <c r="HWW58" s="46"/>
      <c r="HWX58" s="46"/>
      <c r="HWY58" s="46"/>
      <c r="HWZ58" s="46"/>
      <c r="HXA58" s="46"/>
      <c r="HXB58" s="46"/>
      <c r="HXC58" s="46"/>
      <c r="HXD58" s="46"/>
      <c r="HXE58" s="46"/>
      <c r="HXF58" s="46"/>
      <c r="HXG58" s="46"/>
      <c r="HXH58" s="46"/>
      <c r="HXI58" s="46"/>
      <c r="HXJ58" s="46"/>
      <c r="HXK58" s="46"/>
      <c r="HXL58" s="46"/>
      <c r="HXM58" s="46"/>
      <c r="HXN58" s="46"/>
      <c r="HXO58" s="46"/>
      <c r="HXP58" s="46"/>
      <c r="HXQ58" s="46"/>
      <c r="HXR58" s="46"/>
      <c r="HXS58" s="46"/>
      <c r="HXT58" s="46"/>
      <c r="HXU58" s="46"/>
      <c r="HXV58" s="46"/>
      <c r="HXW58" s="46"/>
      <c r="HXX58" s="46"/>
      <c r="HXY58" s="46"/>
      <c r="HXZ58" s="46"/>
      <c r="HYA58" s="46"/>
      <c r="HYB58" s="46"/>
      <c r="HYC58" s="46"/>
      <c r="HYD58" s="46"/>
      <c r="HYE58" s="46"/>
      <c r="HYF58" s="46"/>
      <c r="HYG58" s="46"/>
      <c r="HYH58" s="46"/>
      <c r="HYI58" s="46"/>
      <c r="HYJ58" s="46"/>
      <c r="HYK58" s="46"/>
      <c r="HYL58" s="46"/>
      <c r="HYM58" s="46"/>
      <c r="HYN58" s="46"/>
      <c r="HYO58" s="46"/>
      <c r="HYP58" s="46"/>
      <c r="HYQ58" s="46"/>
      <c r="HYR58" s="46"/>
      <c r="HYS58" s="46"/>
      <c r="HYT58" s="46"/>
      <c r="HYU58" s="46"/>
      <c r="HYV58" s="46"/>
      <c r="HYW58" s="46"/>
      <c r="HYX58" s="46"/>
      <c r="HYY58" s="46"/>
      <c r="HYZ58" s="46"/>
      <c r="HZA58" s="46"/>
      <c r="HZB58" s="46"/>
      <c r="HZC58" s="46"/>
      <c r="HZD58" s="46"/>
      <c r="HZE58" s="46"/>
      <c r="HZF58" s="46"/>
      <c r="HZG58" s="46"/>
      <c r="HZH58" s="46"/>
      <c r="HZI58" s="46"/>
      <c r="HZJ58" s="46"/>
      <c r="HZK58" s="46"/>
      <c r="HZL58" s="46"/>
      <c r="HZM58" s="46"/>
      <c r="HZN58" s="46"/>
      <c r="HZO58" s="46"/>
      <c r="HZP58" s="46"/>
      <c r="HZQ58" s="46"/>
      <c r="HZR58" s="46"/>
      <c r="HZS58" s="46"/>
      <c r="HZT58" s="46"/>
      <c r="HZU58" s="46"/>
      <c r="HZV58" s="46"/>
      <c r="HZW58" s="46"/>
      <c r="HZX58" s="46"/>
      <c r="HZY58" s="46"/>
      <c r="HZZ58" s="46"/>
      <c r="IAA58" s="46"/>
      <c r="IAB58" s="46"/>
      <c r="IAC58" s="46"/>
      <c r="IAD58" s="46"/>
      <c r="IAE58" s="46"/>
      <c r="IAF58" s="46"/>
      <c r="IAG58" s="46"/>
      <c r="IAH58" s="46"/>
      <c r="IAI58" s="46"/>
      <c r="IAJ58" s="46"/>
      <c r="IAK58" s="46"/>
      <c r="IAL58" s="46"/>
      <c r="IAM58" s="46"/>
      <c r="IAN58" s="46"/>
      <c r="IAO58" s="46"/>
      <c r="IAP58" s="46"/>
      <c r="IAQ58" s="46"/>
      <c r="IAR58" s="46"/>
      <c r="IAS58" s="46"/>
      <c r="IAT58" s="46"/>
      <c r="IAU58" s="46"/>
      <c r="IAV58" s="46"/>
      <c r="IAW58" s="46"/>
      <c r="IAX58" s="46"/>
      <c r="IAY58" s="46"/>
      <c r="IAZ58" s="46"/>
      <c r="IBA58" s="46"/>
      <c r="IBB58" s="46"/>
      <c r="IBC58" s="46"/>
      <c r="IBD58" s="46"/>
      <c r="IBE58" s="46"/>
      <c r="IBF58" s="46"/>
      <c r="IBG58" s="46"/>
      <c r="IBH58" s="46"/>
      <c r="IBI58" s="46"/>
      <c r="IBJ58" s="46"/>
      <c r="IBK58" s="46"/>
      <c r="IBL58" s="46"/>
      <c r="IBM58" s="46"/>
      <c r="IBN58" s="46"/>
      <c r="IBO58" s="46"/>
      <c r="IBP58" s="46"/>
      <c r="IBQ58" s="46"/>
      <c r="IBR58" s="46"/>
      <c r="IBS58" s="46"/>
      <c r="IBT58" s="46"/>
      <c r="IBU58" s="46"/>
      <c r="IBV58" s="46"/>
      <c r="IBW58" s="46"/>
      <c r="IBX58" s="46"/>
      <c r="IBY58" s="46"/>
      <c r="IBZ58" s="46"/>
      <c r="ICA58" s="46"/>
      <c r="ICB58" s="46"/>
      <c r="ICC58" s="46"/>
      <c r="ICD58" s="46"/>
      <c r="ICE58" s="46"/>
      <c r="ICF58" s="46"/>
      <c r="ICG58" s="46"/>
      <c r="ICH58" s="46"/>
      <c r="ICI58" s="46"/>
      <c r="ICJ58" s="46"/>
      <c r="ICK58" s="46"/>
      <c r="ICL58" s="46"/>
      <c r="ICM58" s="46"/>
      <c r="ICN58" s="46"/>
      <c r="ICO58" s="46"/>
      <c r="ICP58" s="46"/>
      <c r="ICQ58" s="46"/>
      <c r="ICR58" s="46"/>
      <c r="ICS58" s="46"/>
      <c r="ICT58" s="46"/>
      <c r="ICU58" s="46"/>
      <c r="ICV58" s="46"/>
      <c r="ICW58" s="46"/>
      <c r="ICX58" s="46"/>
      <c r="ICY58" s="46"/>
      <c r="ICZ58" s="46"/>
      <c r="IDA58" s="46"/>
      <c r="IDB58" s="46"/>
      <c r="IDC58" s="46"/>
      <c r="IDD58" s="46"/>
      <c r="IDE58" s="46"/>
      <c r="IDF58" s="46"/>
      <c r="IDG58" s="46"/>
      <c r="IDH58" s="46"/>
      <c r="IDI58" s="46"/>
      <c r="IDJ58" s="46"/>
      <c r="IDK58" s="46"/>
      <c r="IDL58" s="46"/>
      <c r="IDM58" s="46"/>
      <c r="IDN58" s="46"/>
      <c r="IDO58" s="46"/>
      <c r="IDP58" s="46"/>
      <c r="IDQ58" s="46"/>
      <c r="IDR58" s="46"/>
      <c r="IDS58" s="46"/>
      <c r="IDT58" s="46"/>
      <c r="IDU58" s="46"/>
      <c r="IDV58" s="46"/>
      <c r="IDW58" s="46"/>
      <c r="IDX58" s="46"/>
      <c r="IDY58" s="46"/>
      <c r="IDZ58" s="46"/>
      <c r="IEA58" s="46"/>
      <c r="IEB58" s="46"/>
      <c r="IEC58" s="46"/>
      <c r="IED58" s="46"/>
      <c r="IEE58" s="46"/>
      <c r="IEF58" s="46"/>
      <c r="IEG58" s="46"/>
      <c r="IEH58" s="46"/>
      <c r="IEI58" s="46"/>
      <c r="IEJ58" s="46"/>
      <c r="IEK58" s="46"/>
      <c r="IEL58" s="46"/>
      <c r="IEM58" s="46"/>
      <c r="IEN58" s="46"/>
      <c r="IEO58" s="46"/>
      <c r="IEP58" s="46"/>
      <c r="IEQ58" s="46"/>
      <c r="IER58" s="46"/>
      <c r="IES58" s="46"/>
      <c r="IET58" s="46"/>
      <c r="IEU58" s="46"/>
      <c r="IEV58" s="46"/>
      <c r="IEW58" s="46"/>
      <c r="IEX58" s="46"/>
      <c r="IEY58" s="46"/>
      <c r="IEZ58" s="46"/>
      <c r="IFA58" s="46"/>
      <c r="IFB58" s="46"/>
      <c r="IFC58" s="46"/>
      <c r="IFD58" s="46"/>
      <c r="IFE58" s="46"/>
      <c r="IFF58" s="46"/>
      <c r="IFG58" s="46"/>
      <c r="IFH58" s="46"/>
      <c r="IFI58" s="46"/>
      <c r="IFJ58" s="46"/>
      <c r="IFK58" s="46"/>
      <c r="IFL58" s="46"/>
      <c r="IFM58" s="46"/>
      <c r="IFN58" s="46"/>
      <c r="IFO58" s="46"/>
      <c r="IFP58" s="46"/>
      <c r="IFQ58" s="46"/>
      <c r="IFR58" s="46"/>
      <c r="IFS58" s="46"/>
      <c r="IFT58" s="46"/>
      <c r="IFU58" s="46"/>
      <c r="IFV58" s="46"/>
      <c r="IFW58" s="46"/>
      <c r="IFX58" s="46"/>
      <c r="IFY58" s="46"/>
      <c r="IFZ58" s="46"/>
      <c r="IGA58" s="46"/>
      <c r="IGB58" s="46"/>
      <c r="IGC58" s="46"/>
      <c r="IGD58" s="46"/>
      <c r="IGE58" s="46"/>
      <c r="IGF58" s="46"/>
      <c r="IGG58" s="46"/>
      <c r="IGH58" s="46"/>
      <c r="IGI58" s="46"/>
      <c r="IGJ58" s="46"/>
      <c r="IGK58" s="46"/>
      <c r="IGL58" s="46"/>
      <c r="IGM58" s="46"/>
      <c r="IGN58" s="46"/>
      <c r="IGO58" s="46"/>
      <c r="IGP58" s="46"/>
      <c r="IGQ58" s="46"/>
      <c r="IGR58" s="46"/>
      <c r="IGS58" s="46"/>
      <c r="IGT58" s="46"/>
      <c r="IGU58" s="46"/>
      <c r="IGV58" s="46"/>
      <c r="IGW58" s="46"/>
      <c r="IGX58" s="46"/>
      <c r="IGY58" s="46"/>
      <c r="IGZ58" s="46"/>
      <c r="IHA58" s="46"/>
      <c r="IHB58" s="46"/>
      <c r="IHC58" s="46"/>
      <c r="IHD58" s="46"/>
      <c r="IHE58" s="46"/>
      <c r="IHF58" s="46"/>
      <c r="IHG58" s="46"/>
      <c r="IHH58" s="46"/>
      <c r="IHI58" s="46"/>
      <c r="IHJ58" s="46"/>
      <c r="IHK58" s="46"/>
      <c r="IHL58" s="46"/>
      <c r="IHM58" s="46"/>
      <c r="IHN58" s="46"/>
      <c r="IHO58" s="46"/>
      <c r="IHP58" s="46"/>
      <c r="IHQ58" s="46"/>
      <c r="IHR58" s="46"/>
      <c r="IHS58" s="46"/>
      <c r="IHT58" s="46"/>
      <c r="IHU58" s="46"/>
      <c r="IHV58" s="46"/>
      <c r="IHW58" s="46"/>
      <c r="IHX58" s="46"/>
      <c r="IHY58" s="46"/>
      <c r="IHZ58" s="46"/>
      <c r="IIA58" s="46"/>
      <c r="IIB58" s="46"/>
      <c r="IIC58" s="46"/>
      <c r="IID58" s="46"/>
      <c r="IIE58" s="46"/>
      <c r="IIF58" s="46"/>
      <c r="IIG58" s="46"/>
      <c r="IIH58" s="46"/>
      <c r="III58" s="46"/>
      <c r="IIJ58" s="46"/>
      <c r="IIK58" s="46"/>
      <c r="IIL58" s="46"/>
      <c r="IIM58" s="46"/>
      <c r="IIN58" s="46"/>
      <c r="IIO58" s="46"/>
      <c r="IIP58" s="46"/>
      <c r="IIQ58" s="46"/>
      <c r="IIR58" s="46"/>
      <c r="IIS58" s="46"/>
      <c r="IIT58" s="46"/>
      <c r="IIU58" s="46"/>
      <c r="IIV58" s="46"/>
      <c r="IIW58" s="46"/>
      <c r="IIX58" s="46"/>
      <c r="IIY58" s="46"/>
      <c r="IIZ58" s="46"/>
      <c r="IJA58" s="46"/>
      <c r="IJB58" s="46"/>
      <c r="IJC58" s="46"/>
      <c r="IJD58" s="46"/>
      <c r="IJE58" s="46"/>
      <c r="IJF58" s="46"/>
      <c r="IJG58" s="46"/>
      <c r="IJH58" s="46"/>
      <c r="IJI58" s="46"/>
      <c r="IJJ58" s="46"/>
      <c r="IJK58" s="46"/>
      <c r="IJL58" s="46"/>
      <c r="IJM58" s="46"/>
      <c r="IJN58" s="46"/>
      <c r="IJO58" s="46"/>
      <c r="IJP58" s="46"/>
      <c r="IJQ58" s="46"/>
      <c r="IJR58" s="46"/>
      <c r="IJS58" s="46"/>
      <c r="IJT58" s="46"/>
      <c r="IJU58" s="46"/>
      <c r="IJV58" s="46"/>
      <c r="IJW58" s="46"/>
      <c r="IJX58" s="46"/>
      <c r="IJY58" s="46"/>
      <c r="IJZ58" s="46"/>
      <c r="IKA58" s="46"/>
      <c r="IKB58" s="46"/>
      <c r="IKC58" s="46"/>
      <c r="IKD58" s="46"/>
      <c r="IKE58" s="46"/>
      <c r="IKF58" s="46"/>
      <c r="IKG58" s="46"/>
      <c r="IKH58" s="46"/>
      <c r="IKI58" s="46"/>
      <c r="IKJ58" s="46"/>
      <c r="IKK58" s="46"/>
      <c r="IKL58" s="46"/>
      <c r="IKM58" s="46"/>
      <c r="IKN58" s="46"/>
      <c r="IKO58" s="46"/>
      <c r="IKP58" s="46"/>
      <c r="IKQ58" s="46"/>
      <c r="IKR58" s="46"/>
      <c r="IKS58" s="46"/>
      <c r="IKT58" s="46"/>
      <c r="IKU58" s="46"/>
      <c r="IKV58" s="46"/>
      <c r="IKW58" s="46"/>
      <c r="IKX58" s="46"/>
      <c r="IKY58" s="46"/>
      <c r="IKZ58" s="46"/>
      <c r="ILA58" s="46"/>
      <c r="ILB58" s="46"/>
      <c r="ILC58" s="46"/>
      <c r="ILD58" s="46"/>
      <c r="ILE58" s="46"/>
      <c r="ILF58" s="46"/>
      <c r="ILG58" s="46"/>
      <c r="ILH58" s="46"/>
      <c r="ILI58" s="46"/>
      <c r="ILJ58" s="46"/>
      <c r="ILK58" s="46"/>
      <c r="ILL58" s="46"/>
      <c r="ILM58" s="46"/>
      <c r="ILN58" s="46"/>
      <c r="ILO58" s="46"/>
      <c r="ILP58" s="46"/>
      <c r="ILQ58" s="46"/>
      <c r="ILR58" s="46"/>
      <c r="ILS58" s="46"/>
      <c r="ILT58" s="46"/>
      <c r="ILU58" s="46"/>
      <c r="ILV58" s="46"/>
      <c r="ILW58" s="46"/>
      <c r="ILX58" s="46"/>
      <c r="ILY58" s="46"/>
      <c r="ILZ58" s="46"/>
      <c r="IMA58" s="46"/>
      <c r="IMB58" s="46"/>
      <c r="IMC58" s="46"/>
      <c r="IMD58" s="46"/>
      <c r="IME58" s="46"/>
      <c r="IMF58" s="46"/>
      <c r="IMG58" s="46"/>
      <c r="IMH58" s="46"/>
      <c r="IMI58" s="46"/>
      <c r="IMJ58" s="46"/>
      <c r="IMK58" s="46"/>
      <c r="IML58" s="46"/>
      <c r="IMM58" s="46"/>
      <c r="IMN58" s="46"/>
      <c r="IMO58" s="46"/>
      <c r="IMP58" s="46"/>
      <c r="IMQ58" s="46"/>
      <c r="IMR58" s="46"/>
      <c r="IMS58" s="46"/>
      <c r="IMT58" s="46"/>
      <c r="IMU58" s="46"/>
      <c r="IMV58" s="46"/>
      <c r="IMW58" s="46"/>
      <c r="IMX58" s="46"/>
      <c r="IMY58" s="46"/>
      <c r="IMZ58" s="46"/>
      <c r="INA58" s="46"/>
      <c r="INB58" s="46"/>
      <c r="INC58" s="46"/>
      <c r="IND58" s="46"/>
      <c r="INE58" s="46"/>
      <c r="INF58" s="46"/>
      <c r="ING58" s="46"/>
      <c r="INH58" s="46"/>
      <c r="INI58" s="46"/>
      <c r="INJ58" s="46"/>
      <c r="INK58" s="46"/>
      <c r="INL58" s="46"/>
      <c r="INM58" s="46"/>
      <c r="INN58" s="46"/>
      <c r="INO58" s="46"/>
      <c r="INP58" s="46"/>
      <c r="INQ58" s="46"/>
      <c r="INR58" s="46"/>
      <c r="INS58" s="46"/>
      <c r="INT58" s="46"/>
      <c r="INU58" s="46"/>
      <c r="INV58" s="46"/>
      <c r="INW58" s="46"/>
      <c r="INX58" s="46"/>
      <c r="INY58" s="46"/>
      <c r="INZ58" s="46"/>
      <c r="IOA58" s="46"/>
      <c r="IOB58" s="46"/>
      <c r="IOC58" s="46"/>
      <c r="IOD58" s="46"/>
      <c r="IOE58" s="46"/>
      <c r="IOF58" s="46"/>
      <c r="IOG58" s="46"/>
      <c r="IOH58" s="46"/>
      <c r="IOI58" s="46"/>
      <c r="IOJ58" s="46"/>
      <c r="IOK58" s="46"/>
      <c r="IOL58" s="46"/>
      <c r="IOM58" s="46"/>
      <c r="ION58" s="46"/>
      <c r="IOO58" s="46"/>
      <c r="IOP58" s="46"/>
      <c r="IOQ58" s="46"/>
      <c r="IOR58" s="46"/>
      <c r="IOS58" s="46"/>
      <c r="IOT58" s="46"/>
      <c r="IOU58" s="46"/>
      <c r="IOV58" s="46"/>
      <c r="IOW58" s="46"/>
      <c r="IOX58" s="46"/>
      <c r="IOY58" s="46"/>
      <c r="IOZ58" s="46"/>
      <c r="IPA58" s="46"/>
      <c r="IPB58" s="46"/>
      <c r="IPC58" s="46"/>
      <c r="IPD58" s="46"/>
      <c r="IPE58" s="46"/>
      <c r="IPF58" s="46"/>
      <c r="IPG58" s="46"/>
      <c r="IPH58" s="46"/>
      <c r="IPI58" s="46"/>
      <c r="IPJ58" s="46"/>
      <c r="IPK58" s="46"/>
      <c r="IPL58" s="46"/>
      <c r="IPM58" s="46"/>
      <c r="IPN58" s="46"/>
      <c r="IPO58" s="46"/>
      <c r="IPP58" s="46"/>
      <c r="IPQ58" s="46"/>
      <c r="IPR58" s="46"/>
      <c r="IPS58" s="46"/>
      <c r="IPT58" s="46"/>
      <c r="IPU58" s="46"/>
      <c r="IPV58" s="46"/>
      <c r="IPW58" s="46"/>
      <c r="IPX58" s="46"/>
      <c r="IPY58" s="46"/>
      <c r="IPZ58" s="46"/>
      <c r="IQA58" s="46"/>
      <c r="IQB58" s="46"/>
      <c r="IQC58" s="46"/>
      <c r="IQD58" s="46"/>
      <c r="IQE58" s="46"/>
      <c r="IQF58" s="46"/>
      <c r="IQG58" s="46"/>
      <c r="IQH58" s="46"/>
      <c r="IQI58" s="46"/>
      <c r="IQJ58" s="46"/>
      <c r="IQK58" s="46"/>
      <c r="IQL58" s="46"/>
      <c r="IQM58" s="46"/>
      <c r="IQN58" s="46"/>
      <c r="IQO58" s="46"/>
      <c r="IQP58" s="46"/>
      <c r="IQQ58" s="46"/>
      <c r="IQR58" s="46"/>
      <c r="IQS58" s="46"/>
      <c r="IQT58" s="46"/>
      <c r="IQU58" s="46"/>
      <c r="IQV58" s="46"/>
      <c r="IQW58" s="46"/>
      <c r="IQX58" s="46"/>
      <c r="IQY58" s="46"/>
      <c r="IQZ58" s="46"/>
      <c r="IRA58" s="46"/>
      <c r="IRB58" s="46"/>
      <c r="IRC58" s="46"/>
      <c r="IRD58" s="46"/>
      <c r="IRE58" s="46"/>
      <c r="IRF58" s="46"/>
      <c r="IRG58" s="46"/>
      <c r="IRH58" s="46"/>
      <c r="IRI58" s="46"/>
      <c r="IRJ58" s="46"/>
      <c r="IRK58" s="46"/>
      <c r="IRL58" s="46"/>
      <c r="IRM58" s="46"/>
      <c r="IRN58" s="46"/>
      <c r="IRO58" s="46"/>
      <c r="IRP58" s="46"/>
      <c r="IRQ58" s="46"/>
      <c r="IRR58" s="46"/>
      <c r="IRS58" s="46"/>
      <c r="IRT58" s="46"/>
      <c r="IRU58" s="46"/>
      <c r="IRV58" s="46"/>
      <c r="IRW58" s="46"/>
      <c r="IRX58" s="46"/>
      <c r="IRY58" s="46"/>
      <c r="IRZ58" s="46"/>
      <c r="ISA58" s="46"/>
      <c r="ISB58" s="46"/>
      <c r="ISC58" s="46"/>
      <c r="ISD58" s="46"/>
      <c r="ISE58" s="46"/>
      <c r="ISF58" s="46"/>
      <c r="ISG58" s="46"/>
      <c r="ISH58" s="46"/>
      <c r="ISI58" s="46"/>
      <c r="ISJ58" s="46"/>
      <c r="ISK58" s="46"/>
      <c r="ISL58" s="46"/>
      <c r="ISM58" s="46"/>
      <c r="ISN58" s="46"/>
      <c r="ISO58" s="46"/>
      <c r="ISP58" s="46"/>
      <c r="ISQ58" s="46"/>
      <c r="ISR58" s="46"/>
      <c r="ISS58" s="46"/>
      <c r="IST58" s="46"/>
      <c r="ISU58" s="46"/>
      <c r="ISV58" s="46"/>
      <c r="ISW58" s="46"/>
      <c r="ISX58" s="46"/>
      <c r="ISY58" s="46"/>
      <c r="ISZ58" s="46"/>
      <c r="ITA58" s="46"/>
      <c r="ITB58" s="46"/>
      <c r="ITC58" s="46"/>
      <c r="ITD58" s="46"/>
      <c r="ITE58" s="46"/>
      <c r="ITF58" s="46"/>
      <c r="ITG58" s="46"/>
      <c r="ITH58" s="46"/>
      <c r="ITI58" s="46"/>
      <c r="ITJ58" s="46"/>
      <c r="ITK58" s="46"/>
      <c r="ITL58" s="46"/>
      <c r="ITM58" s="46"/>
      <c r="ITN58" s="46"/>
      <c r="ITO58" s="46"/>
      <c r="ITP58" s="46"/>
      <c r="ITQ58" s="46"/>
      <c r="ITR58" s="46"/>
      <c r="ITS58" s="46"/>
      <c r="ITT58" s="46"/>
      <c r="ITU58" s="46"/>
      <c r="ITV58" s="46"/>
      <c r="ITW58" s="46"/>
      <c r="ITX58" s="46"/>
      <c r="ITY58" s="46"/>
      <c r="ITZ58" s="46"/>
      <c r="IUA58" s="46"/>
      <c r="IUB58" s="46"/>
      <c r="IUC58" s="46"/>
      <c r="IUD58" s="46"/>
      <c r="IUE58" s="46"/>
      <c r="IUF58" s="46"/>
      <c r="IUG58" s="46"/>
      <c r="IUH58" s="46"/>
      <c r="IUI58" s="46"/>
      <c r="IUJ58" s="46"/>
      <c r="IUK58" s="46"/>
      <c r="IUL58" s="46"/>
      <c r="IUM58" s="46"/>
      <c r="IUN58" s="46"/>
      <c r="IUO58" s="46"/>
      <c r="IUP58" s="46"/>
      <c r="IUQ58" s="46"/>
      <c r="IUR58" s="46"/>
      <c r="IUS58" s="46"/>
      <c r="IUT58" s="46"/>
      <c r="IUU58" s="46"/>
      <c r="IUV58" s="46"/>
      <c r="IUW58" s="46"/>
      <c r="IUX58" s="46"/>
      <c r="IUY58" s="46"/>
      <c r="IUZ58" s="46"/>
      <c r="IVA58" s="46"/>
      <c r="IVB58" s="46"/>
      <c r="IVC58" s="46"/>
      <c r="IVD58" s="46"/>
      <c r="IVE58" s="46"/>
      <c r="IVF58" s="46"/>
      <c r="IVG58" s="46"/>
      <c r="IVH58" s="46"/>
      <c r="IVI58" s="46"/>
      <c r="IVJ58" s="46"/>
      <c r="IVK58" s="46"/>
      <c r="IVL58" s="46"/>
      <c r="IVM58" s="46"/>
      <c r="IVN58" s="46"/>
      <c r="IVO58" s="46"/>
      <c r="IVP58" s="46"/>
      <c r="IVQ58" s="46"/>
      <c r="IVR58" s="46"/>
      <c r="IVS58" s="46"/>
      <c r="IVT58" s="46"/>
      <c r="IVU58" s="46"/>
      <c r="IVV58" s="46"/>
      <c r="IVW58" s="46"/>
      <c r="IVX58" s="46"/>
      <c r="IVY58" s="46"/>
      <c r="IVZ58" s="46"/>
      <c r="IWA58" s="46"/>
      <c r="IWB58" s="46"/>
      <c r="IWC58" s="46"/>
      <c r="IWD58" s="46"/>
      <c r="IWE58" s="46"/>
      <c r="IWF58" s="46"/>
      <c r="IWG58" s="46"/>
      <c r="IWH58" s="46"/>
      <c r="IWI58" s="46"/>
      <c r="IWJ58" s="46"/>
      <c r="IWK58" s="46"/>
      <c r="IWL58" s="46"/>
      <c r="IWM58" s="46"/>
      <c r="IWN58" s="46"/>
      <c r="IWO58" s="46"/>
      <c r="IWP58" s="46"/>
      <c r="IWQ58" s="46"/>
      <c r="IWR58" s="46"/>
      <c r="IWS58" s="46"/>
      <c r="IWT58" s="46"/>
      <c r="IWU58" s="46"/>
      <c r="IWV58" s="46"/>
      <c r="IWW58" s="46"/>
      <c r="IWX58" s="46"/>
      <c r="IWY58" s="46"/>
      <c r="IWZ58" s="46"/>
      <c r="IXA58" s="46"/>
      <c r="IXB58" s="46"/>
      <c r="IXC58" s="46"/>
      <c r="IXD58" s="46"/>
      <c r="IXE58" s="46"/>
      <c r="IXF58" s="46"/>
      <c r="IXG58" s="46"/>
      <c r="IXH58" s="46"/>
      <c r="IXI58" s="46"/>
      <c r="IXJ58" s="46"/>
      <c r="IXK58" s="46"/>
      <c r="IXL58" s="46"/>
      <c r="IXM58" s="46"/>
      <c r="IXN58" s="46"/>
      <c r="IXO58" s="46"/>
      <c r="IXP58" s="46"/>
      <c r="IXQ58" s="46"/>
      <c r="IXR58" s="46"/>
      <c r="IXS58" s="46"/>
      <c r="IXT58" s="46"/>
      <c r="IXU58" s="46"/>
      <c r="IXV58" s="46"/>
      <c r="IXW58" s="46"/>
      <c r="IXX58" s="46"/>
      <c r="IXY58" s="46"/>
      <c r="IXZ58" s="46"/>
      <c r="IYA58" s="46"/>
      <c r="IYB58" s="46"/>
      <c r="IYC58" s="46"/>
      <c r="IYD58" s="46"/>
      <c r="IYE58" s="46"/>
      <c r="IYF58" s="46"/>
      <c r="IYG58" s="46"/>
      <c r="IYH58" s="46"/>
      <c r="IYI58" s="46"/>
      <c r="IYJ58" s="46"/>
      <c r="IYK58" s="46"/>
      <c r="IYL58" s="46"/>
      <c r="IYM58" s="46"/>
      <c r="IYN58" s="46"/>
      <c r="IYO58" s="46"/>
      <c r="IYP58" s="46"/>
      <c r="IYQ58" s="46"/>
      <c r="IYR58" s="46"/>
      <c r="IYS58" s="46"/>
      <c r="IYT58" s="46"/>
      <c r="IYU58" s="46"/>
      <c r="IYV58" s="46"/>
      <c r="IYW58" s="46"/>
      <c r="IYX58" s="46"/>
      <c r="IYY58" s="46"/>
      <c r="IYZ58" s="46"/>
      <c r="IZA58" s="46"/>
      <c r="IZB58" s="46"/>
      <c r="IZC58" s="46"/>
      <c r="IZD58" s="46"/>
      <c r="IZE58" s="46"/>
      <c r="IZF58" s="46"/>
      <c r="IZG58" s="46"/>
      <c r="IZH58" s="46"/>
      <c r="IZI58" s="46"/>
      <c r="IZJ58" s="46"/>
      <c r="IZK58" s="46"/>
      <c r="IZL58" s="46"/>
      <c r="IZM58" s="46"/>
      <c r="IZN58" s="46"/>
      <c r="IZO58" s="46"/>
      <c r="IZP58" s="46"/>
      <c r="IZQ58" s="46"/>
      <c r="IZR58" s="46"/>
      <c r="IZS58" s="46"/>
      <c r="IZT58" s="46"/>
      <c r="IZU58" s="46"/>
      <c r="IZV58" s="46"/>
      <c r="IZW58" s="46"/>
      <c r="IZX58" s="46"/>
      <c r="IZY58" s="46"/>
      <c r="IZZ58" s="46"/>
      <c r="JAA58" s="46"/>
      <c r="JAB58" s="46"/>
      <c r="JAC58" s="46"/>
      <c r="JAD58" s="46"/>
      <c r="JAE58" s="46"/>
      <c r="JAF58" s="46"/>
      <c r="JAG58" s="46"/>
      <c r="JAH58" s="46"/>
      <c r="JAI58" s="46"/>
      <c r="JAJ58" s="46"/>
      <c r="JAK58" s="46"/>
      <c r="JAL58" s="46"/>
      <c r="JAM58" s="46"/>
      <c r="JAN58" s="46"/>
      <c r="JAO58" s="46"/>
      <c r="JAP58" s="46"/>
      <c r="JAQ58" s="46"/>
      <c r="JAR58" s="46"/>
      <c r="JAS58" s="46"/>
      <c r="JAT58" s="46"/>
      <c r="JAU58" s="46"/>
      <c r="JAV58" s="46"/>
      <c r="JAW58" s="46"/>
      <c r="JAX58" s="46"/>
      <c r="JAY58" s="46"/>
      <c r="JAZ58" s="46"/>
      <c r="JBA58" s="46"/>
      <c r="JBB58" s="46"/>
      <c r="JBC58" s="46"/>
      <c r="JBD58" s="46"/>
      <c r="JBE58" s="46"/>
      <c r="JBF58" s="46"/>
      <c r="JBG58" s="46"/>
      <c r="JBH58" s="46"/>
      <c r="JBI58" s="46"/>
      <c r="JBJ58" s="46"/>
      <c r="JBK58" s="46"/>
      <c r="JBL58" s="46"/>
      <c r="JBM58" s="46"/>
      <c r="JBN58" s="46"/>
      <c r="JBO58" s="46"/>
      <c r="JBP58" s="46"/>
      <c r="JBQ58" s="46"/>
      <c r="JBR58" s="46"/>
      <c r="JBS58" s="46"/>
      <c r="JBT58" s="46"/>
      <c r="JBU58" s="46"/>
      <c r="JBV58" s="46"/>
      <c r="JBW58" s="46"/>
      <c r="JBX58" s="46"/>
      <c r="JBY58" s="46"/>
      <c r="JBZ58" s="46"/>
      <c r="JCA58" s="46"/>
      <c r="JCB58" s="46"/>
      <c r="JCC58" s="46"/>
      <c r="JCD58" s="46"/>
      <c r="JCE58" s="46"/>
      <c r="JCF58" s="46"/>
      <c r="JCG58" s="46"/>
      <c r="JCH58" s="46"/>
      <c r="JCI58" s="46"/>
      <c r="JCJ58" s="46"/>
      <c r="JCK58" s="46"/>
      <c r="JCL58" s="46"/>
      <c r="JCM58" s="46"/>
      <c r="JCN58" s="46"/>
      <c r="JCO58" s="46"/>
      <c r="JCP58" s="46"/>
      <c r="JCQ58" s="46"/>
      <c r="JCR58" s="46"/>
      <c r="JCS58" s="46"/>
      <c r="JCT58" s="46"/>
      <c r="JCU58" s="46"/>
      <c r="JCV58" s="46"/>
      <c r="JCW58" s="46"/>
      <c r="JCX58" s="46"/>
      <c r="JCY58" s="46"/>
      <c r="JCZ58" s="46"/>
      <c r="JDA58" s="46"/>
      <c r="JDB58" s="46"/>
      <c r="JDC58" s="46"/>
      <c r="JDD58" s="46"/>
      <c r="JDE58" s="46"/>
      <c r="JDF58" s="46"/>
      <c r="JDG58" s="46"/>
      <c r="JDH58" s="46"/>
      <c r="JDI58" s="46"/>
      <c r="JDJ58" s="46"/>
      <c r="JDK58" s="46"/>
      <c r="JDL58" s="46"/>
      <c r="JDM58" s="46"/>
      <c r="JDN58" s="46"/>
      <c r="JDO58" s="46"/>
      <c r="JDP58" s="46"/>
      <c r="JDQ58" s="46"/>
      <c r="JDR58" s="46"/>
      <c r="JDS58" s="46"/>
      <c r="JDT58" s="46"/>
      <c r="JDU58" s="46"/>
      <c r="JDV58" s="46"/>
      <c r="JDW58" s="46"/>
      <c r="JDX58" s="46"/>
      <c r="JDY58" s="46"/>
      <c r="JDZ58" s="46"/>
      <c r="JEA58" s="46"/>
      <c r="JEB58" s="46"/>
      <c r="JEC58" s="46"/>
      <c r="JED58" s="46"/>
      <c r="JEE58" s="46"/>
      <c r="JEF58" s="46"/>
      <c r="JEG58" s="46"/>
      <c r="JEH58" s="46"/>
      <c r="JEI58" s="46"/>
      <c r="JEJ58" s="46"/>
      <c r="JEK58" s="46"/>
      <c r="JEL58" s="46"/>
      <c r="JEM58" s="46"/>
      <c r="JEN58" s="46"/>
      <c r="JEO58" s="46"/>
      <c r="JEP58" s="46"/>
      <c r="JEQ58" s="46"/>
      <c r="JER58" s="46"/>
      <c r="JES58" s="46"/>
      <c r="JET58" s="46"/>
      <c r="JEU58" s="46"/>
      <c r="JEV58" s="46"/>
      <c r="JEW58" s="46"/>
      <c r="JEX58" s="46"/>
      <c r="JEY58" s="46"/>
      <c r="JEZ58" s="46"/>
      <c r="JFA58" s="46"/>
      <c r="JFB58" s="46"/>
      <c r="JFC58" s="46"/>
      <c r="JFD58" s="46"/>
      <c r="JFE58" s="46"/>
      <c r="JFF58" s="46"/>
      <c r="JFG58" s="46"/>
      <c r="JFH58" s="46"/>
      <c r="JFI58" s="46"/>
      <c r="JFJ58" s="46"/>
      <c r="JFK58" s="46"/>
      <c r="JFL58" s="46"/>
      <c r="JFM58" s="46"/>
      <c r="JFN58" s="46"/>
      <c r="JFO58" s="46"/>
      <c r="JFP58" s="46"/>
      <c r="JFQ58" s="46"/>
      <c r="JFR58" s="46"/>
      <c r="JFS58" s="46"/>
      <c r="JFT58" s="46"/>
      <c r="JFU58" s="46"/>
      <c r="JFV58" s="46"/>
      <c r="JFW58" s="46"/>
      <c r="JFX58" s="46"/>
      <c r="JFY58" s="46"/>
      <c r="JFZ58" s="46"/>
      <c r="JGA58" s="46"/>
      <c r="JGB58" s="46"/>
      <c r="JGC58" s="46"/>
      <c r="JGD58" s="46"/>
      <c r="JGE58" s="46"/>
      <c r="JGF58" s="46"/>
      <c r="JGG58" s="46"/>
      <c r="JGH58" s="46"/>
      <c r="JGI58" s="46"/>
      <c r="JGJ58" s="46"/>
      <c r="JGK58" s="46"/>
      <c r="JGL58" s="46"/>
      <c r="JGM58" s="46"/>
      <c r="JGN58" s="46"/>
      <c r="JGO58" s="46"/>
      <c r="JGP58" s="46"/>
      <c r="JGQ58" s="46"/>
      <c r="JGR58" s="46"/>
      <c r="JGS58" s="46"/>
      <c r="JGT58" s="46"/>
      <c r="JGU58" s="46"/>
      <c r="JGV58" s="46"/>
      <c r="JGW58" s="46"/>
      <c r="JGX58" s="46"/>
      <c r="JGY58" s="46"/>
      <c r="JGZ58" s="46"/>
      <c r="JHA58" s="46"/>
      <c r="JHB58" s="46"/>
      <c r="JHC58" s="46"/>
      <c r="JHD58" s="46"/>
      <c r="JHE58" s="46"/>
      <c r="JHF58" s="46"/>
      <c r="JHG58" s="46"/>
      <c r="JHH58" s="46"/>
      <c r="JHI58" s="46"/>
      <c r="JHJ58" s="46"/>
      <c r="JHK58" s="46"/>
      <c r="JHL58" s="46"/>
      <c r="JHM58" s="46"/>
      <c r="JHN58" s="46"/>
      <c r="JHO58" s="46"/>
      <c r="JHP58" s="46"/>
      <c r="JHQ58" s="46"/>
      <c r="JHR58" s="46"/>
      <c r="JHS58" s="46"/>
      <c r="JHT58" s="46"/>
      <c r="JHU58" s="46"/>
      <c r="JHV58" s="46"/>
      <c r="JHW58" s="46"/>
      <c r="JHX58" s="46"/>
      <c r="JHY58" s="46"/>
      <c r="JHZ58" s="46"/>
      <c r="JIA58" s="46"/>
      <c r="JIB58" s="46"/>
      <c r="JIC58" s="46"/>
      <c r="JID58" s="46"/>
      <c r="JIE58" s="46"/>
      <c r="JIF58" s="46"/>
      <c r="JIG58" s="46"/>
      <c r="JIH58" s="46"/>
      <c r="JII58" s="46"/>
      <c r="JIJ58" s="46"/>
      <c r="JIK58" s="46"/>
      <c r="JIL58" s="46"/>
      <c r="JIM58" s="46"/>
      <c r="JIN58" s="46"/>
      <c r="JIO58" s="46"/>
      <c r="JIP58" s="46"/>
      <c r="JIQ58" s="46"/>
      <c r="JIR58" s="46"/>
      <c r="JIS58" s="46"/>
      <c r="JIT58" s="46"/>
      <c r="JIU58" s="46"/>
      <c r="JIV58" s="46"/>
      <c r="JIW58" s="46"/>
      <c r="JIX58" s="46"/>
      <c r="JIY58" s="46"/>
      <c r="JIZ58" s="46"/>
      <c r="JJA58" s="46"/>
      <c r="JJB58" s="46"/>
      <c r="JJC58" s="46"/>
      <c r="JJD58" s="46"/>
      <c r="JJE58" s="46"/>
      <c r="JJF58" s="46"/>
      <c r="JJG58" s="46"/>
      <c r="JJH58" s="46"/>
      <c r="JJI58" s="46"/>
      <c r="JJJ58" s="46"/>
      <c r="JJK58" s="46"/>
      <c r="JJL58" s="46"/>
      <c r="JJM58" s="46"/>
      <c r="JJN58" s="46"/>
      <c r="JJO58" s="46"/>
      <c r="JJP58" s="46"/>
      <c r="JJQ58" s="46"/>
      <c r="JJR58" s="46"/>
      <c r="JJS58" s="46"/>
      <c r="JJT58" s="46"/>
      <c r="JJU58" s="46"/>
      <c r="JJV58" s="46"/>
      <c r="JJW58" s="46"/>
      <c r="JJX58" s="46"/>
      <c r="JJY58" s="46"/>
      <c r="JJZ58" s="46"/>
      <c r="JKA58" s="46"/>
      <c r="JKB58" s="46"/>
      <c r="JKC58" s="46"/>
      <c r="JKD58" s="46"/>
      <c r="JKE58" s="46"/>
      <c r="JKF58" s="46"/>
      <c r="JKG58" s="46"/>
      <c r="JKH58" s="46"/>
      <c r="JKI58" s="46"/>
      <c r="JKJ58" s="46"/>
      <c r="JKK58" s="46"/>
      <c r="JKL58" s="46"/>
      <c r="JKM58" s="46"/>
      <c r="JKN58" s="46"/>
      <c r="JKO58" s="46"/>
      <c r="JKP58" s="46"/>
      <c r="JKQ58" s="46"/>
      <c r="JKR58" s="46"/>
      <c r="JKS58" s="46"/>
      <c r="JKT58" s="46"/>
      <c r="JKU58" s="46"/>
      <c r="JKV58" s="46"/>
      <c r="JKW58" s="46"/>
      <c r="JKX58" s="46"/>
      <c r="JKY58" s="46"/>
      <c r="JKZ58" s="46"/>
      <c r="JLA58" s="46"/>
      <c r="JLB58" s="46"/>
      <c r="JLC58" s="46"/>
      <c r="JLD58" s="46"/>
      <c r="JLE58" s="46"/>
      <c r="JLF58" s="46"/>
      <c r="JLG58" s="46"/>
      <c r="JLH58" s="46"/>
      <c r="JLI58" s="46"/>
      <c r="JLJ58" s="46"/>
      <c r="JLK58" s="46"/>
      <c r="JLL58" s="46"/>
      <c r="JLM58" s="46"/>
      <c r="JLN58" s="46"/>
      <c r="JLO58" s="46"/>
      <c r="JLP58" s="46"/>
      <c r="JLQ58" s="46"/>
      <c r="JLR58" s="46"/>
      <c r="JLS58" s="46"/>
      <c r="JLT58" s="46"/>
      <c r="JLU58" s="46"/>
      <c r="JLV58" s="46"/>
      <c r="JLW58" s="46"/>
      <c r="JLX58" s="46"/>
      <c r="JLY58" s="46"/>
      <c r="JLZ58" s="46"/>
      <c r="JMA58" s="46"/>
      <c r="JMB58" s="46"/>
      <c r="JMC58" s="46"/>
      <c r="JMD58" s="46"/>
      <c r="JME58" s="46"/>
      <c r="JMF58" s="46"/>
      <c r="JMG58" s="46"/>
      <c r="JMH58" s="46"/>
      <c r="JMI58" s="46"/>
      <c r="JMJ58" s="46"/>
      <c r="JMK58" s="46"/>
      <c r="JML58" s="46"/>
      <c r="JMM58" s="46"/>
      <c r="JMN58" s="46"/>
      <c r="JMO58" s="46"/>
      <c r="JMP58" s="46"/>
      <c r="JMQ58" s="46"/>
      <c r="JMR58" s="46"/>
      <c r="JMS58" s="46"/>
      <c r="JMT58" s="46"/>
      <c r="JMU58" s="46"/>
      <c r="JMV58" s="46"/>
      <c r="JMW58" s="46"/>
      <c r="JMX58" s="46"/>
      <c r="JMY58" s="46"/>
      <c r="JMZ58" s="46"/>
      <c r="JNA58" s="46"/>
      <c r="JNB58" s="46"/>
      <c r="JNC58" s="46"/>
      <c r="JND58" s="46"/>
      <c r="JNE58" s="46"/>
      <c r="JNF58" s="46"/>
      <c r="JNG58" s="46"/>
      <c r="JNH58" s="46"/>
      <c r="JNI58" s="46"/>
      <c r="JNJ58" s="46"/>
      <c r="JNK58" s="46"/>
      <c r="JNL58" s="46"/>
      <c r="JNM58" s="46"/>
      <c r="JNN58" s="46"/>
      <c r="JNO58" s="46"/>
      <c r="JNP58" s="46"/>
      <c r="JNQ58" s="46"/>
      <c r="JNR58" s="46"/>
      <c r="JNS58" s="46"/>
      <c r="JNT58" s="46"/>
      <c r="JNU58" s="46"/>
      <c r="JNV58" s="46"/>
      <c r="JNW58" s="46"/>
      <c r="JNX58" s="46"/>
      <c r="JNY58" s="46"/>
      <c r="JNZ58" s="46"/>
      <c r="JOA58" s="46"/>
      <c r="JOB58" s="46"/>
      <c r="JOC58" s="46"/>
      <c r="JOD58" s="46"/>
      <c r="JOE58" s="46"/>
      <c r="JOF58" s="46"/>
      <c r="JOG58" s="46"/>
      <c r="JOH58" s="46"/>
      <c r="JOI58" s="46"/>
      <c r="JOJ58" s="46"/>
      <c r="JOK58" s="46"/>
      <c r="JOL58" s="46"/>
      <c r="JOM58" s="46"/>
      <c r="JON58" s="46"/>
      <c r="JOO58" s="46"/>
      <c r="JOP58" s="46"/>
      <c r="JOQ58" s="46"/>
      <c r="JOR58" s="46"/>
      <c r="JOS58" s="46"/>
      <c r="JOT58" s="46"/>
      <c r="JOU58" s="46"/>
      <c r="JOV58" s="46"/>
      <c r="JOW58" s="46"/>
      <c r="JOX58" s="46"/>
      <c r="JOY58" s="46"/>
      <c r="JOZ58" s="46"/>
      <c r="JPA58" s="46"/>
      <c r="JPB58" s="46"/>
      <c r="JPC58" s="46"/>
      <c r="JPD58" s="46"/>
      <c r="JPE58" s="46"/>
      <c r="JPF58" s="46"/>
      <c r="JPG58" s="46"/>
      <c r="JPH58" s="46"/>
      <c r="JPI58" s="46"/>
      <c r="JPJ58" s="46"/>
      <c r="JPK58" s="46"/>
      <c r="JPL58" s="46"/>
      <c r="JPM58" s="46"/>
      <c r="JPN58" s="46"/>
      <c r="JPO58" s="46"/>
      <c r="JPP58" s="46"/>
      <c r="JPQ58" s="46"/>
      <c r="JPR58" s="46"/>
      <c r="JPS58" s="46"/>
      <c r="JPT58" s="46"/>
      <c r="JPU58" s="46"/>
      <c r="JPV58" s="46"/>
      <c r="JPW58" s="46"/>
      <c r="JPX58" s="46"/>
      <c r="JPY58" s="46"/>
      <c r="JPZ58" s="46"/>
      <c r="JQA58" s="46"/>
      <c r="JQB58" s="46"/>
      <c r="JQC58" s="46"/>
      <c r="JQD58" s="46"/>
      <c r="JQE58" s="46"/>
      <c r="JQF58" s="46"/>
      <c r="JQG58" s="46"/>
      <c r="JQH58" s="46"/>
      <c r="JQI58" s="46"/>
      <c r="JQJ58" s="46"/>
      <c r="JQK58" s="46"/>
      <c r="JQL58" s="46"/>
      <c r="JQM58" s="46"/>
      <c r="JQN58" s="46"/>
      <c r="JQO58" s="46"/>
      <c r="JQP58" s="46"/>
      <c r="JQQ58" s="46"/>
      <c r="JQR58" s="46"/>
      <c r="JQS58" s="46"/>
      <c r="JQT58" s="46"/>
      <c r="JQU58" s="46"/>
      <c r="JQV58" s="46"/>
      <c r="JQW58" s="46"/>
      <c r="JQX58" s="46"/>
      <c r="JQY58" s="46"/>
      <c r="JQZ58" s="46"/>
      <c r="JRA58" s="46"/>
      <c r="JRB58" s="46"/>
      <c r="JRC58" s="46"/>
      <c r="JRD58" s="46"/>
      <c r="JRE58" s="46"/>
      <c r="JRF58" s="46"/>
      <c r="JRG58" s="46"/>
      <c r="JRH58" s="46"/>
      <c r="JRI58" s="46"/>
      <c r="JRJ58" s="46"/>
      <c r="JRK58" s="46"/>
      <c r="JRL58" s="46"/>
      <c r="JRM58" s="46"/>
      <c r="JRN58" s="46"/>
      <c r="JRO58" s="46"/>
      <c r="JRP58" s="46"/>
      <c r="JRQ58" s="46"/>
      <c r="JRR58" s="46"/>
      <c r="JRS58" s="46"/>
      <c r="JRT58" s="46"/>
      <c r="JRU58" s="46"/>
      <c r="JRV58" s="46"/>
      <c r="JRW58" s="46"/>
      <c r="JRX58" s="46"/>
      <c r="JRY58" s="46"/>
      <c r="JRZ58" s="46"/>
      <c r="JSA58" s="46"/>
      <c r="JSB58" s="46"/>
      <c r="JSC58" s="46"/>
      <c r="JSD58" s="46"/>
      <c r="JSE58" s="46"/>
      <c r="JSF58" s="46"/>
      <c r="JSG58" s="46"/>
      <c r="JSH58" s="46"/>
      <c r="JSI58" s="46"/>
      <c r="JSJ58" s="46"/>
      <c r="JSK58" s="46"/>
      <c r="JSL58" s="46"/>
      <c r="JSM58" s="46"/>
      <c r="JSN58" s="46"/>
      <c r="JSO58" s="46"/>
      <c r="JSP58" s="46"/>
      <c r="JSQ58" s="46"/>
      <c r="JSR58" s="46"/>
      <c r="JSS58" s="46"/>
      <c r="JST58" s="46"/>
      <c r="JSU58" s="46"/>
      <c r="JSV58" s="46"/>
      <c r="JSW58" s="46"/>
      <c r="JSX58" s="46"/>
      <c r="JSY58" s="46"/>
      <c r="JSZ58" s="46"/>
      <c r="JTA58" s="46"/>
      <c r="JTB58" s="46"/>
      <c r="JTC58" s="46"/>
      <c r="JTD58" s="46"/>
      <c r="JTE58" s="46"/>
      <c r="JTF58" s="46"/>
      <c r="JTG58" s="46"/>
      <c r="JTH58" s="46"/>
      <c r="JTI58" s="46"/>
      <c r="JTJ58" s="46"/>
      <c r="JTK58" s="46"/>
      <c r="JTL58" s="46"/>
      <c r="JTM58" s="46"/>
      <c r="JTN58" s="46"/>
      <c r="JTO58" s="46"/>
      <c r="JTP58" s="46"/>
      <c r="JTQ58" s="46"/>
      <c r="JTR58" s="46"/>
      <c r="JTS58" s="46"/>
      <c r="JTT58" s="46"/>
      <c r="JTU58" s="46"/>
      <c r="JTV58" s="46"/>
      <c r="JTW58" s="46"/>
      <c r="JTX58" s="46"/>
      <c r="JTY58" s="46"/>
      <c r="JTZ58" s="46"/>
      <c r="JUA58" s="46"/>
      <c r="JUB58" s="46"/>
      <c r="JUC58" s="46"/>
      <c r="JUD58" s="46"/>
      <c r="JUE58" s="46"/>
      <c r="JUF58" s="46"/>
      <c r="JUG58" s="46"/>
      <c r="JUH58" s="46"/>
      <c r="JUI58" s="46"/>
      <c r="JUJ58" s="46"/>
      <c r="JUK58" s="46"/>
      <c r="JUL58" s="46"/>
      <c r="JUM58" s="46"/>
      <c r="JUN58" s="46"/>
      <c r="JUO58" s="46"/>
      <c r="JUP58" s="46"/>
      <c r="JUQ58" s="46"/>
      <c r="JUR58" s="46"/>
      <c r="JUS58" s="46"/>
      <c r="JUT58" s="46"/>
      <c r="JUU58" s="46"/>
      <c r="JUV58" s="46"/>
      <c r="JUW58" s="46"/>
      <c r="JUX58" s="46"/>
      <c r="JUY58" s="46"/>
      <c r="JUZ58" s="46"/>
      <c r="JVA58" s="46"/>
      <c r="JVB58" s="46"/>
      <c r="JVC58" s="46"/>
      <c r="JVD58" s="46"/>
      <c r="JVE58" s="46"/>
      <c r="JVF58" s="46"/>
      <c r="JVG58" s="46"/>
      <c r="JVH58" s="46"/>
      <c r="JVI58" s="46"/>
      <c r="JVJ58" s="46"/>
      <c r="JVK58" s="46"/>
      <c r="JVL58" s="46"/>
      <c r="JVM58" s="46"/>
      <c r="JVN58" s="46"/>
      <c r="JVO58" s="46"/>
      <c r="JVP58" s="46"/>
      <c r="JVQ58" s="46"/>
      <c r="JVR58" s="46"/>
      <c r="JVS58" s="46"/>
      <c r="JVT58" s="46"/>
      <c r="JVU58" s="46"/>
      <c r="JVV58" s="46"/>
      <c r="JVW58" s="46"/>
      <c r="JVX58" s="46"/>
      <c r="JVY58" s="46"/>
      <c r="JVZ58" s="46"/>
      <c r="JWA58" s="46"/>
      <c r="JWB58" s="46"/>
      <c r="JWC58" s="46"/>
      <c r="JWD58" s="46"/>
      <c r="JWE58" s="46"/>
      <c r="JWF58" s="46"/>
      <c r="JWG58" s="46"/>
      <c r="JWH58" s="46"/>
      <c r="JWI58" s="46"/>
      <c r="JWJ58" s="46"/>
      <c r="JWK58" s="46"/>
      <c r="JWL58" s="46"/>
      <c r="JWM58" s="46"/>
      <c r="JWN58" s="46"/>
      <c r="JWO58" s="46"/>
      <c r="JWP58" s="46"/>
      <c r="JWQ58" s="46"/>
      <c r="JWR58" s="46"/>
      <c r="JWS58" s="46"/>
      <c r="JWT58" s="46"/>
      <c r="JWU58" s="46"/>
      <c r="JWV58" s="46"/>
      <c r="JWW58" s="46"/>
      <c r="JWX58" s="46"/>
      <c r="JWY58" s="46"/>
      <c r="JWZ58" s="46"/>
      <c r="JXA58" s="46"/>
      <c r="JXB58" s="46"/>
      <c r="JXC58" s="46"/>
      <c r="JXD58" s="46"/>
      <c r="JXE58" s="46"/>
      <c r="JXF58" s="46"/>
      <c r="JXG58" s="46"/>
      <c r="JXH58" s="46"/>
      <c r="JXI58" s="46"/>
      <c r="JXJ58" s="46"/>
      <c r="JXK58" s="46"/>
      <c r="JXL58" s="46"/>
      <c r="JXM58" s="46"/>
      <c r="JXN58" s="46"/>
      <c r="JXO58" s="46"/>
      <c r="JXP58" s="46"/>
      <c r="JXQ58" s="46"/>
      <c r="JXR58" s="46"/>
      <c r="JXS58" s="46"/>
      <c r="JXT58" s="46"/>
      <c r="JXU58" s="46"/>
      <c r="JXV58" s="46"/>
      <c r="JXW58" s="46"/>
      <c r="JXX58" s="46"/>
      <c r="JXY58" s="46"/>
      <c r="JXZ58" s="46"/>
      <c r="JYA58" s="46"/>
      <c r="JYB58" s="46"/>
      <c r="JYC58" s="46"/>
      <c r="JYD58" s="46"/>
      <c r="JYE58" s="46"/>
      <c r="JYF58" s="46"/>
      <c r="JYG58" s="46"/>
      <c r="JYH58" s="46"/>
      <c r="JYI58" s="46"/>
      <c r="JYJ58" s="46"/>
      <c r="JYK58" s="46"/>
      <c r="JYL58" s="46"/>
      <c r="JYM58" s="46"/>
      <c r="JYN58" s="46"/>
      <c r="JYO58" s="46"/>
      <c r="JYP58" s="46"/>
      <c r="JYQ58" s="46"/>
      <c r="JYR58" s="46"/>
      <c r="JYS58" s="46"/>
      <c r="JYT58" s="46"/>
      <c r="JYU58" s="46"/>
      <c r="JYV58" s="46"/>
      <c r="JYW58" s="46"/>
      <c r="JYX58" s="46"/>
      <c r="JYY58" s="46"/>
      <c r="JYZ58" s="46"/>
      <c r="JZA58" s="46"/>
      <c r="JZB58" s="46"/>
      <c r="JZC58" s="46"/>
      <c r="JZD58" s="46"/>
      <c r="JZE58" s="46"/>
      <c r="JZF58" s="46"/>
      <c r="JZG58" s="46"/>
      <c r="JZH58" s="46"/>
      <c r="JZI58" s="46"/>
      <c r="JZJ58" s="46"/>
      <c r="JZK58" s="46"/>
      <c r="JZL58" s="46"/>
      <c r="JZM58" s="46"/>
      <c r="JZN58" s="46"/>
      <c r="JZO58" s="46"/>
      <c r="JZP58" s="46"/>
      <c r="JZQ58" s="46"/>
      <c r="JZR58" s="46"/>
      <c r="JZS58" s="46"/>
      <c r="JZT58" s="46"/>
      <c r="JZU58" s="46"/>
      <c r="JZV58" s="46"/>
      <c r="JZW58" s="46"/>
      <c r="JZX58" s="46"/>
      <c r="JZY58" s="46"/>
      <c r="JZZ58" s="46"/>
      <c r="KAA58" s="46"/>
      <c r="KAB58" s="46"/>
      <c r="KAC58" s="46"/>
      <c r="KAD58" s="46"/>
      <c r="KAE58" s="46"/>
      <c r="KAF58" s="46"/>
      <c r="KAG58" s="46"/>
      <c r="KAH58" s="46"/>
      <c r="KAI58" s="46"/>
      <c r="KAJ58" s="46"/>
      <c r="KAK58" s="46"/>
      <c r="KAL58" s="46"/>
      <c r="KAM58" s="46"/>
      <c r="KAN58" s="46"/>
      <c r="KAO58" s="46"/>
      <c r="KAP58" s="46"/>
      <c r="KAQ58" s="46"/>
      <c r="KAR58" s="46"/>
      <c r="KAS58" s="46"/>
      <c r="KAT58" s="46"/>
      <c r="KAU58" s="46"/>
      <c r="KAV58" s="46"/>
      <c r="KAW58" s="46"/>
      <c r="KAX58" s="46"/>
      <c r="KAY58" s="46"/>
      <c r="KAZ58" s="46"/>
      <c r="KBA58" s="46"/>
      <c r="KBB58" s="46"/>
      <c r="KBC58" s="46"/>
      <c r="KBD58" s="46"/>
      <c r="KBE58" s="46"/>
      <c r="KBF58" s="46"/>
      <c r="KBG58" s="46"/>
      <c r="KBH58" s="46"/>
      <c r="KBI58" s="46"/>
      <c r="KBJ58" s="46"/>
      <c r="KBK58" s="46"/>
      <c r="KBL58" s="46"/>
      <c r="KBM58" s="46"/>
      <c r="KBN58" s="46"/>
      <c r="KBO58" s="46"/>
      <c r="KBP58" s="46"/>
      <c r="KBQ58" s="46"/>
      <c r="KBR58" s="46"/>
      <c r="KBS58" s="46"/>
      <c r="KBT58" s="46"/>
      <c r="KBU58" s="46"/>
      <c r="KBV58" s="46"/>
      <c r="KBW58" s="46"/>
      <c r="KBX58" s="46"/>
      <c r="KBY58" s="46"/>
      <c r="KBZ58" s="46"/>
      <c r="KCA58" s="46"/>
      <c r="KCB58" s="46"/>
      <c r="KCC58" s="46"/>
      <c r="KCD58" s="46"/>
      <c r="KCE58" s="46"/>
      <c r="KCF58" s="46"/>
      <c r="KCG58" s="46"/>
      <c r="KCH58" s="46"/>
      <c r="KCI58" s="46"/>
      <c r="KCJ58" s="46"/>
      <c r="KCK58" s="46"/>
      <c r="KCL58" s="46"/>
      <c r="KCM58" s="46"/>
      <c r="KCN58" s="46"/>
      <c r="KCO58" s="46"/>
      <c r="KCP58" s="46"/>
      <c r="KCQ58" s="46"/>
      <c r="KCR58" s="46"/>
      <c r="KCS58" s="46"/>
      <c r="KCT58" s="46"/>
      <c r="KCU58" s="46"/>
      <c r="KCV58" s="46"/>
      <c r="KCW58" s="46"/>
      <c r="KCX58" s="46"/>
      <c r="KCY58" s="46"/>
      <c r="KCZ58" s="46"/>
      <c r="KDA58" s="46"/>
      <c r="KDB58" s="46"/>
      <c r="KDC58" s="46"/>
      <c r="KDD58" s="46"/>
      <c r="KDE58" s="46"/>
      <c r="KDF58" s="46"/>
      <c r="KDG58" s="46"/>
      <c r="KDH58" s="46"/>
      <c r="KDI58" s="46"/>
      <c r="KDJ58" s="46"/>
      <c r="KDK58" s="46"/>
      <c r="KDL58" s="46"/>
      <c r="KDM58" s="46"/>
      <c r="KDN58" s="46"/>
      <c r="KDO58" s="46"/>
      <c r="KDP58" s="46"/>
      <c r="KDQ58" s="46"/>
      <c r="KDR58" s="46"/>
      <c r="KDS58" s="46"/>
      <c r="KDT58" s="46"/>
      <c r="KDU58" s="46"/>
      <c r="KDV58" s="46"/>
      <c r="KDW58" s="46"/>
      <c r="KDX58" s="46"/>
      <c r="KDY58" s="46"/>
      <c r="KDZ58" s="46"/>
      <c r="KEA58" s="46"/>
      <c r="KEB58" s="46"/>
      <c r="KEC58" s="46"/>
      <c r="KED58" s="46"/>
      <c r="KEE58" s="46"/>
      <c r="KEF58" s="46"/>
      <c r="KEG58" s="46"/>
      <c r="KEH58" s="46"/>
      <c r="KEI58" s="46"/>
      <c r="KEJ58" s="46"/>
      <c r="KEK58" s="46"/>
      <c r="KEL58" s="46"/>
      <c r="KEM58" s="46"/>
      <c r="KEN58" s="46"/>
      <c r="KEO58" s="46"/>
      <c r="KEP58" s="46"/>
      <c r="KEQ58" s="46"/>
      <c r="KER58" s="46"/>
      <c r="KES58" s="46"/>
      <c r="KET58" s="46"/>
      <c r="KEU58" s="46"/>
      <c r="KEV58" s="46"/>
      <c r="KEW58" s="46"/>
      <c r="KEX58" s="46"/>
      <c r="KEY58" s="46"/>
      <c r="KEZ58" s="46"/>
      <c r="KFA58" s="46"/>
      <c r="KFB58" s="46"/>
      <c r="KFC58" s="46"/>
      <c r="KFD58" s="46"/>
      <c r="KFE58" s="46"/>
      <c r="KFF58" s="46"/>
      <c r="KFG58" s="46"/>
      <c r="KFH58" s="46"/>
      <c r="KFI58" s="46"/>
      <c r="KFJ58" s="46"/>
      <c r="KFK58" s="46"/>
      <c r="KFL58" s="46"/>
      <c r="KFM58" s="46"/>
      <c r="KFN58" s="46"/>
      <c r="KFO58" s="46"/>
      <c r="KFP58" s="46"/>
      <c r="KFQ58" s="46"/>
      <c r="KFR58" s="46"/>
      <c r="KFS58" s="46"/>
      <c r="KFT58" s="46"/>
      <c r="KFU58" s="46"/>
      <c r="KFV58" s="46"/>
      <c r="KFW58" s="46"/>
      <c r="KFX58" s="46"/>
      <c r="KFY58" s="46"/>
      <c r="KFZ58" s="46"/>
      <c r="KGA58" s="46"/>
      <c r="KGB58" s="46"/>
      <c r="KGC58" s="46"/>
      <c r="KGD58" s="46"/>
      <c r="KGE58" s="46"/>
      <c r="KGF58" s="46"/>
      <c r="KGG58" s="46"/>
      <c r="KGH58" s="46"/>
      <c r="KGI58" s="46"/>
      <c r="KGJ58" s="46"/>
      <c r="KGK58" s="46"/>
      <c r="KGL58" s="46"/>
      <c r="KGM58" s="46"/>
      <c r="KGN58" s="46"/>
      <c r="KGO58" s="46"/>
      <c r="KGP58" s="46"/>
      <c r="KGQ58" s="46"/>
      <c r="KGR58" s="46"/>
      <c r="KGS58" s="46"/>
      <c r="KGT58" s="46"/>
      <c r="KGU58" s="46"/>
      <c r="KGV58" s="46"/>
      <c r="KGW58" s="46"/>
      <c r="KGX58" s="46"/>
      <c r="KGY58" s="46"/>
      <c r="KGZ58" s="46"/>
      <c r="KHA58" s="46"/>
      <c r="KHB58" s="46"/>
      <c r="KHC58" s="46"/>
      <c r="KHD58" s="46"/>
      <c r="KHE58" s="46"/>
      <c r="KHF58" s="46"/>
      <c r="KHG58" s="46"/>
      <c r="KHH58" s="46"/>
      <c r="KHI58" s="46"/>
      <c r="KHJ58" s="46"/>
      <c r="KHK58" s="46"/>
      <c r="KHL58" s="46"/>
      <c r="KHM58" s="46"/>
      <c r="KHN58" s="46"/>
      <c r="KHO58" s="46"/>
      <c r="KHP58" s="46"/>
      <c r="KHQ58" s="46"/>
      <c r="KHR58" s="46"/>
      <c r="KHS58" s="46"/>
      <c r="KHT58" s="46"/>
      <c r="KHU58" s="46"/>
      <c r="KHV58" s="46"/>
      <c r="KHW58" s="46"/>
      <c r="KHX58" s="46"/>
      <c r="KHY58" s="46"/>
      <c r="KHZ58" s="46"/>
      <c r="KIA58" s="46"/>
      <c r="KIB58" s="46"/>
      <c r="KIC58" s="46"/>
      <c r="KID58" s="46"/>
      <c r="KIE58" s="46"/>
      <c r="KIF58" s="46"/>
      <c r="KIG58" s="46"/>
      <c r="KIH58" s="46"/>
      <c r="KII58" s="46"/>
      <c r="KIJ58" s="46"/>
      <c r="KIK58" s="46"/>
      <c r="KIL58" s="46"/>
      <c r="KIM58" s="46"/>
      <c r="KIN58" s="46"/>
      <c r="KIO58" s="46"/>
      <c r="KIP58" s="46"/>
      <c r="KIQ58" s="46"/>
      <c r="KIR58" s="46"/>
      <c r="KIS58" s="46"/>
      <c r="KIT58" s="46"/>
      <c r="KIU58" s="46"/>
      <c r="KIV58" s="46"/>
      <c r="KIW58" s="46"/>
      <c r="KIX58" s="46"/>
      <c r="KIY58" s="46"/>
      <c r="KIZ58" s="46"/>
      <c r="KJA58" s="46"/>
      <c r="KJB58" s="46"/>
      <c r="KJC58" s="46"/>
      <c r="KJD58" s="46"/>
      <c r="KJE58" s="46"/>
      <c r="KJF58" s="46"/>
      <c r="KJG58" s="46"/>
      <c r="KJH58" s="46"/>
      <c r="KJI58" s="46"/>
      <c r="KJJ58" s="46"/>
      <c r="KJK58" s="46"/>
      <c r="KJL58" s="46"/>
      <c r="KJM58" s="46"/>
      <c r="KJN58" s="46"/>
      <c r="KJO58" s="46"/>
      <c r="KJP58" s="46"/>
      <c r="KJQ58" s="46"/>
      <c r="KJR58" s="46"/>
      <c r="KJS58" s="46"/>
      <c r="KJT58" s="46"/>
      <c r="KJU58" s="46"/>
      <c r="KJV58" s="46"/>
      <c r="KJW58" s="46"/>
      <c r="KJX58" s="46"/>
      <c r="KJY58" s="46"/>
      <c r="KJZ58" s="46"/>
      <c r="KKA58" s="46"/>
      <c r="KKB58" s="46"/>
      <c r="KKC58" s="46"/>
      <c r="KKD58" s="46"/>
      <c r="KKE58" s="46"/>
      <c r="KKF58" s="46"/>
      <c r="KKG58" s="46"/>
      <c r="KKH58" s="46"/>
      <c r="KKI58" s="46"/>
      <c r="KKJ58" s="46"/>
      <c r="KKK58" s="46"/>
      <c r="KKL58" s="46"/>
      <c r="KKM58" s="46"/>
      <c r="KKN58" s="46"/>
      <c r="KKO58" s="46"/>
      <c r="KKP58" s="46"/>
      <c r="KKQ58" s="46"/>
      <c r="KKR58" s="46"/>
      <c r="KKS58" s="46"/>
      <c r="KKT58" s="46"/>
      <c r="KKU58" s="46"/>
      <c r="KKV58" s="46"/>
      <c r="KKW58" s="46"/>
      <c r="KKX58" s="46"/>
      <c r="KKY58" s="46"/>
      <c r="KKZ58" s="46"/>
      <c r="KLA58" s="46"/>
      <c r="KLB58" s="46"/>
      <c r="KLC58" s="46"/>
      <c r="KLD58" s="46"/>
      <c r="KLE58" s="46"/>
      <c r="KLF58" s="46"/>
      <c r="KLG58" s="46"/>
      <c r="KLH58" s="46"/>
      <c r="KLI58" s="46"/>
      <c r="KLJ58" s="46"/>
      <c r="KLK58" s="46"/>
      <c r="KLL58" s="46"/>
      <c r="KLM58" s="46"/>
      <c r="KLN58" s="46"/>
      <c r="KLO58" s="46"/>
      <c r="KLP58" s="46"/>
      <c r="KLQ58" s="46"/>
      <c r="KLR58" s="46"/>
      <c r="KLS58" s="46"/>
      <c r="KLT58" s="46"/>
      <c r="KLU58" s="46"/>
      <c r="KLV58" s="46"/>
      <c r="KLW58" s="46"/>
      <c r="KLX58" s="46"/>
      <c r="KLY58" s="46"/>
      <c r="KLZ58" s="46"/>
      <c r="KMA58" s="46"/>
      <c r="KMB58" s="46"/>
      <c r="KMC58" s="46"/>
      <c r="KMD58" s="46"/>
      <c r="KME58" s="46"/>
      <c r="KMF58" s="46"/>
      <c r="KMG58" s="46"/>
      <c r="KMH58" s="46"/>
      <c r="KMI58" s="46"/>
      <c r="KMJ58" s="46"/>
      <c r="KMK58" s="46"/>
      <c r="KML58" s="46"/>
      <c r="KMM58" s="46"/>
      <c r="KMN58" s="46"/>
      <c r="KMO58" s="46"/>
      <c r="KMP58" s="46"/>
      <c r="KMQ58" s="46"/>
      <c r="KMR58" s="46"/>
      <c r="KMS58" s="46"/>
      <c r="KMT58" s="46"/>
      <c r="KMU58" s="46"/>
      <c r="KMV58" s="46"/>
      <c r="KMW58" s="46"/>
      <c r="KMX58" s="46"/>
      <c r="KMY58" s="46"/>
      <c r="KMZ58" s="46"/>
      <c r="KNA58" s="46"/>
      <c r="KNB58" s="46"/>
      <c r="KNC58" s="46"/>
      <c r="KND58" s="46"/>
      <c r="KNE58" s="46"/>
      <c r="KNF58" s="46"/>
      <c r="KNG58" s="46"/>
      <c r="KNH58" s="46"/>
      <c r="KNI58" s="46"/>
      <c r="KNJ58" s="46"/>
      <c r="KNK58" s="46"/>
      <c r="KNL58" s="46"/>
      <c r="KNM58" s="46"/>
      <c r="KNN58" s="46"/>
      <c r="KNO58" s="46"/>
      <c r="KNP58" s="46"/>
      <c r="KNQ58" s="46"/>
      <c r="KNR58" s="46"/>
      <c r="KNS58" s="46"/>
      <c r="KNT58" s="46"/>
      <c r="KNU58" s="46"/>
      <c r="KNV58" s="46"/>
      <c r="KNW58" s="46"/>
      <c r="KNX58" s="46"/>
      <c r="KNY58" s="46"/>
      <c r="KNZ58" s="46"/>
      <c r="KOA58" s="46"/>
      <c r="KOB58" s="46"/>
      <c r="KOC58" s="46"/>
      <c r="KOD58" s="46"/>
      <c r="KOE58" s="46"/>
      <c r="KOF58" s="46"/>
      <c r="KOG58" s="46"/>
      <c r="KOH58" s="46"/>
      <c r="KOI58" s="46"/>
      <c r="KOJ58" s="46"/>
      <c r="KOK58" s="46"/>
      <c r="KOL58" s="46"/>
      <c r="KOM58" s="46"/>
      <c r="KON58" s="46"/>
      <c r="KOO58" s="46"/>
      <c r="KOP58" s="46"/>
      <c r="KOQ58" s="46"/>
      <c r="KOR58" s="46"/>
      <c r="KOS58" s="46"/>
      <c r="KOT58" s="46"/>
      <c r="KOU58" s="46"/>
      <c r="KOV58" s="46"/>
      <c r="KOW58" s="46"/>
      <c r="KOX58" s="46"/>
      <c r="KOY58" s="46"/>
      <c r="KOZ58" s="46"/>
      <c r="KPA58" s="46"/>
      <c r="KPB58" s="46"/>
      <c r="KPC58" s="46"/>
      <c r="KPD58" s="46"/>
      <c r="KPE58" s="46"/>
      <c r="KPF58" s="46"/>
      <c r="KPG58" s="46"/>
      <c r="KPH58" s="46"/>
      <c r="KPI58" s="46"/>
      <c r="KPJ58" s="46"/>
      <c r="KPK58" s="46"/>
      <c r="KPL58" s="46"/>
      <c r="KPM58" s="46"/>
      <c r="KPN58" s="46"/>
      <c r="KPO58" s="46"/>
      <c r="KPP58" s="46"/>
      <c r="KPQ58" s="46"/>
      <c r="KPR58" s="46"/>
      <c r="KPS58" s="46"/>
      <c r="KPT58" s="46"/>
      <c r="KPU58" s="46"/>
      <c r="KPV58" s="46"/>
      <c r="KPW58" s="46"/>
      <c r="KPX58" s="46"/>
      <c r="KPY58" s="46"/>
      <c r="KPZ58" s="46"/>
      <c r="KQA58" s="46"/>
      <c r="KQB58" s="46"/>
      <c r="KQC58" s="46"/>
      <c r="KQD58" s="46"/>
      <c r="KQE58" s="46"/>
      <c r="KQF58" s="46"/>
      <c r="KQG58" s="46"/>
      <c r="KQH58" s="46"/>
      <c r="KQI58" s="46"/>
      <c r="KQJ58" s="46"/>
      <c r="KQK58" s="46"/>
      <c r="KQL58" s="46"/>
      <c r="KQM58" s="46"/>
      <c r="KQN58" s="46"/>
      <c r="KQO58" s="46"/>
      <c r="KQP58" s="46"/>
      <c r="KQQ58" s="46"/>
      <c r="KQR58" s="46"/>
      <c r="KQS58" s="46"/>
      <c r="KQT58" s="46"/>
      <c r="KQU58" s="46"/>
      <c r="KQV58" s="46"/>
      <c r="KQW58" s="46"/>
      <c r="KQX58" s="46"/>
      <c r="KQY58" s="46"/>
      <c r="KQZ58" s="46"/>
      <c r="KRA58" s="46"/>
      <c r="KRB58" s="46"/>
      <c r="KRC58" s="46"/>
      <c r="KRD58" s="46"/>
      <c r="KRE58" s="46"/>
      <c r="KRF58" s="46"/>
      <c r="KRG58" s="46"/>
      <c r="KRH58" s="46"/>
      <c r="KRI58" s="46"/>
      <c r="KRJ58" s="46"/>
      <c r="KRK58" s="46"/>
      <c r="KRL58" s="46"/>
      <c r="KRM58" s="46"/>
      <c r="KRN58" s="46"/>
      <c r="KRO58" s="46"/>
      <c r="KRP58" s="46"/>
      <c r="KRQ58" s="46"/>
      <c r="KRR58" s="46"/>
      <c r="KRS58" s="46"/>
      <c r="KRT58" s="46"/>
      <c r="KRU58" s="46"/>
      <c r="KRV58" s="46"/>
      <c r="KRW58" s="46"/>
      <c r="KRX58" s="46"/>
      <c r="KRY58" s="46"/>
      <c r="KRZ58" s="46"/>
      <c r="KSA58" s="46"/>
      <c r="KSB58" s="46"/>
      <c r="KSC58" s="46"/>
      <c r="KSD58" s="46"/>
      <c r="KSE58" s="46"/>
      <c r="KSF58" s="46"/>
      <c r="KSG58" s="46"/>
      <c r="KSH58" s="46"/>
      <c r="KSI58" s="46"/>
      <c r="KSJ58" s="46"/>
      <c r="KSK58" s="46"/>
      <c r="KSL58" s="46"/>
      <c r="KSM58" s="46"/>
      <c r="KSN58" s="46"/>
      <c r="KSO58" s="46"/>
      <c r="KSP58" s="46"/>
      <c r="KSQ58" s="46"/>
      <c r="KSR58" s="46"/>
      <c r="KSS58" s="46"/>
      <c r="KST58" s="46"/>
      <c r="KSU58" s="46"/>
      <c r="KSV58" s="46"/>
      <c r="KSW58" s="46"/>
      <c r="KSX58" s="46"/>
      <c r="KSY58" s="46"/>
      <c r="KSZ58" s="46"/>
      <c r="KTA58" s="46"/>
      <c r="KTB58" s="46"/>
      <c r="KTC58" s="46"/>
      <c r="KTD58" s="46"/>
      <c r="KTE58" s="46"/>
      <c r="KTF58" s="46"/>
      <c r="KTG58" s="46"/>
      <c r="KTH58" s="46"/>
      <c r="KTI58" s="46"/>
      <c r="KTJ58" s="46"/>
      <c r="KTK58" s="46"/>
      <c r="KTL58" s="46"/>
      <c r="KTM58" s="46"/>
      <c r="KTN58" s="46"/>
      <c r="KTO58" s="46"/>
      <c r="KTP58" s="46"/>
      <c r="KTQ58" s="46"/>
      <c r="KTR58" s="46"/>
      <c r="KTS58" s="46"/>
      <c r="KTT58" s="46"/>
      <c r="KTU58" s="46"/>
      <c r="KTV58" s="46"/>
      <c r="KTW58" s="46"/>
      <c r="KTX58" s="46"/>
      <c r="KTY58" s="46"/>
      <c r="KTZ58" s="46"/>
      <c r="KUA58" s="46"/>
      <c r="KUB58" s="46"/>
      <c r="KUC58" s="46"/>
      <c r="KUD58" s="46"/>
      <c r="KUE58" s="46"/>
      <c r="KUF58" s="46"/>
      <c r="KUG58" s="46"/>
      <c r="KUH58" s="46"/>
      <c r="KUI58" s="46"/>
      <c r="KUJ58" s="46"/>
      <c r="KUK58" s="46"/>
      <c r="KUL58" s="46"/>
      <c r="KUM58" s="46"/>
      <c r="KUN58" s="46"/>
      <c r="KUO58" s="46"/>
      <c r="KUP58" s="46"/>
      <c r="KUQ58" s="46"/>
      <c r="KUR58" s="46"/>
      <c r="KUS58" s="46"/>
      <c r="KUT58" s="46"/>
      <c r="KUU58" s="46"/>
      <c r="KUV58" s="46"/>
      <c r="KUW58" s="46"/>
      <c r="KUX58" s="46"/>
      <c r="KUY58" s="46"/>
      <c r="KUZ58" s="46"/>
      <c r="KVA58" s="46"/>
      <c r="KVB58" s="46"/>
      <c r="KVC58" s="46"/>
      <c r="KVD58" s="46"/>
      <c r="KVE58" s="46"/>
      <c r="KVF58" s="46"/>
      <c r="KVG58" s="46"/>
      <c r="KVH58" s="46"/>
      <c r="KVI58" s="46"/>
      <c r="KVJ58" s="46"/>
      <c r="KVK58" s="46"/>
      <c r="KVL58" s="46"/>
      <c r="KVM58" s="46"/>
      <c r="KVN58" s="46"/>
      <c r="KVO58" s="46"/>
      <c r="KVP58" s="46"/>
      <c r="KVQ58" s="46"/>
      <c r="KVR58" s="46"/>
      <c r="KVS58" s="46"/>
      <c r="KVT58" s="46"/>
      <c r="KVU58" s="46"/>
      <c r="KVV58" s="46"/>
      <c r="KVW58" s="46"/>
      <c r="KVX58" s="46"/>
      <c r="KVY58" s="46"/>
      <c r="KVZ58" s="46"/>
      <c r="KWA58" s="46"/>
      <c r="KWB58" s="46"/>
      <c r="KWC58" s="46"/>
      <c r="KWD58" s="46"/>
      <c r="KWE58" s="46"/>
      <c r="KWF58" s="46"/>
      <c r="KWG58" s="46"/>
      <c r="KWH58" s="46"/>
      <c r="KWI58" s="46"/>
      <c r="KWJ58" s="46"/>
      <c r="KWK58" s="46"/>
      <c r="KWL58" s="46"/>
      <c r="KWM58" s="46"/>
      <c r="KWN58" s="46"/>
      <c r="KWO58" s="46"/>
      <c r="KWP58" s="46"/>
      <c r="KWQ58" s="46"/>
      <c r="KWR58" s="46"/>
      <c r="KWS58" s="46"/>
      <c r="KWT58" s="46"/>
      <c r="KWU58" s="46"/>
      <c r="KWV58" s="46"/>
      <c r="KWW58" s="46"/>
      <c r="KWX58" s="46"/>
      <c r="KWY58" s="46"/>
      <c r="KWZ58" s="46"/>
      <c r="KXA58" s="46"/>
      <c r="KXB58" s="46"/>
      <c r="KXC58" s="46"/>
      <c r="KXD58" s="46"/>
      <c r="KXE58" s="46"/>
      <c r="KXF58" s="46"/>
      <c r="KXG58" s="46"/>
      <c r="KXH58" s="46"/>
      <c r="KXI58" s="46"/>
      <c r="KXJ58" s="46"/>
      <c r="KXK58" s="46"/>
      <c r="KXL58" s="46"/>
      <c r="KXM58" s="46"/>
      <c r="KXN58" s="46"/>
      <c r="KXO58" s="46"/>
      <c r="KXP58" s="46"/>
      <c r="KXQ58" s="46"/>
      <c r="KXR58" s="46"/>
      <c r="KXS58" s="46"/>
      <c r="KXT58" s="46"/>
      <c r="KXU58" s="46"/>
      <c r="KXV58" s="46"/>
      <c r="KXW58" s="46"/>
      <c r="KXX58" s="46"/>
      <c r="KXY58" s="46"/>
      <c r="KXZ58" s="46"/>
      <c r="KYA58" s="46"/>
      <c r="KYB58" s="46"/>
      <c r="KYC58" s="46"/>
      <c r="KYD58" s="46"/>
      <c r="KYE58" s="46"/>
      <c r="KYF58" s="46"/>
      <c r="KYG58" s="46"/>
      <c r="KYH58" s="46"/>
      <c r="KYI58" s="46"/>
      <c r="KYJ58" s="46"/>
      <c r="KYK58" s="46"/>
      <c r="KYL58" s="46"/>
      <c r="KYM58" s="46"/>
      <c r="KYN58" s="46"/>
      <c r="KYO58" s="46"/>
      <c r="KYP58" s="46"/>
      <c r="KYQ58" s="46"/>
      <c r="KYR58" s="46"/>
      <c r="KYS58" s="46"/>
      <c r="KYT58" s="46"/>
      <c r="KYU58" s="46"/>
      <c r="KYV58" s="46"/>
      <c r="KYW58" s="46"/>
      <c r="KYX58" s="46"/>
      <c r="KYY58" s="46"/>
      <c r="KYZ58" s="46"/>
      <c r="KZA58" s="46"/>
      <c r="KZB58" s="46"/>
      <c r="KZC58" s="46"/>
      <c r="KZD58" s="46"/>
      <c r="KZE58" s="46"/>
      <c r="KZF58" s="46"/>
      <c r="KZG58" s="46"/>
      <c r="KZH58" s="46"/>
      <c r="KZI58" s="46"/>
      <c r="KZJ58" s="46"/>
      <c r="KZK58" s="46"/>
      <c r="KZL58" s="46"/>
      <c r="KZM58" s="46"/>
      <c r="KZN58" s="46"/>
      <c r="KZO58" s="46"/>
      <c r="KZP58" s="46"/>
      <c r="KZQ58" s="46"/>
      <c r="KZR58" s="46"/>
      <c r="KZS58" s="46"/>
      <c r="KZT58" s="46"/>
      <c r="KZU58" s="46"/>
      <c r="KZV58" s="46"/>
      <c r="KZW58" s="46"/>
      <c r="KZX58" s="46"/>
      <c r="KZY58" s="46"/>
      <c r="KZZ58" s="46"/>
      <c r="LAA58" s="46"/>
      <c r="LAB58" s="46"/>
      <c r="LAC58" s="46"/>
      <c r="LAD58" s="46"/>
      <c r="LAE58" s="46"/>
      <c r="LAF58" s="46"/>
      <c r="LAG58" s="46"/>
      <c r="LAH58" s="46"/>
      <c r="LAI58" s="46"/>
      <c r="LAJ58" s="46"/>
      <c r="LAK58" s="46"/>
      <c r="LAL58" s="46"/>
      <c r="LAM58" s="46"/>
      <c r="LAN58" s="46"/>
      <c r="LAO58" s="46"/>
      <c r="LAP58" s="46"/>
      <c r="LAQ58" s="46"/>
      <c r="LAR58" s="46"/>
      <c r="LAS58" s="46"/>
      <c r="LAT58" s="46"/>
      <c r="LAU58" s="46"/>
      <c r="LAV58" s="46"/>
      <c r="LAW58" s="46"/>
      <c r="LAX58" s="46"/>
      <c r="LAY58" s="46"/>
      <c r="LAZ58" s="46"/>
      <c r="LBA58" s="46"/>
      <c r="LBB58" s="46"/>
      <c r="LBC58" s="46"/>
      <c r="LBD58" s="46"/>
      <c r="LBE58" s="46"/>
      <c r="LBF58" s="46"/>
      <c r="LBG58" s="46"/>
      <c r="LBH58" s="46"/>
      <c r="LBI58" s="46"/>
      <c r="LBJ58" s="46"/>
      <c r="LBK58" s="46"/>
      <c r="LBL58" s="46"/>
      <c r="LBM58" s="46"/>
      <c r="LBN58" s="46"/>
      <c r="LBO58" s="46"/>
      <c r="LBP58" s="46"/>
      <c r="LBQ58" s="46"/>
      <c r="LBR58" s="46"/>
      <c r="LBS58" s="46"/>
      <c r="LBT58" s="46"/>
      <c r="LBU58" s="46"/>
      <c r="LBV58" s="46"/>
      <c r="LBW58" s="46"/>
      <c r="LBX58" s="46"/>
      <c r="LBY58" s="46"/>
      <c r="LBZ58" s="46"/>
      <c r="LCA58" s="46"/>
      <c r="LCB58" s="46"/>
      <c r="LCC58" s="46"/>
      <c r="LCD58" s="46"/>
      <c r="LCE58" s="46"/>
      <c r="LCF58" s="46"/>
      <c r="LCG58" s="46"/>
      <c r="LCH58" s="46"/>
      <c r="LCI58" s="46"/>
      <c r="LCJ58" s="46"/>
      <c r="LCK58" s="46"/>
      <c r="LCL58" s="46"/>
      <c r="LCM58" s="46"/>
      <c r="LCN58" s="46"/>
      <c r="LCO58" s="46"/>
      <c r="LCP58" s="46"/>
      <c r="LCQ58" s="46"/>
      <c r="LCR58" s="46"/>
      <c r="LCS58" s="46"/>
      <c r="LCT58" s="46"/>
      <c r="LCU58" s="46"/>
      <c r="LCV58" s="46"/>
      <c r="LCW58" s="46"/>
      <c r="LCX58" s="46"/>
      <c r="LCY58" s="46"/>
      <c r="LCZ58" s="46"/>
      <c r="LDA58" s="46"/>
      <c r="LDB58" s="46"/>
      <c r="LDC58" s="46"/>
      <c r="LDD58" s="46"/>
      <c r="LDE58" s="46"/>
      <c r="LDF58" s="46"/>
      <c r="LDG58" s="46"/>
      <c r="LDH58" s="46"/>
      <c r="LDI58" s="46"/>
      <c r="LDJ58" s="46"/>
      <c r="LDK58" s="46"/>
      <c r="LDL58" s="46"/>
      <c r="LDM58" s="46"/>
      <c r="LDN58" s="46"/>
      <c r="LDO58" s="46"/>
      <c r="LDP58" s="46"/>
      <c r="LDQ58" s="46"/>
      <c r="LDR58" s="46"/>
      <c r="LDS58" s="46"/>
      <c r="LDT58" s="46"/>
      <c r="LDU58" s="46"/>
      <c r="LDV58" s="46"/>
      <c r="LDW58" s="46"/>
      <c r="LDX58" s="46"/>
      <c r="LDY58" s="46"/>
      <c r="LDZ58" s="46"/>
      <c r="LEA58" s="46"/>
      <c r="LEB58" s="46"/>
      <c r="LEC58" s="46"/>
      <c r="LED58" s="46"/>
      <c r="LEE58" s="46"/>
      <c r="LEF58" s="46"/>
      <c r="LEG58" s="46"/>
      <c r="LEH58" s="46"/>
      <c r="LEI58" s="46"/>
      <c r="LEJ58" s="46"/>
      <c r="LEK58" s="46"/>
      <c r="LEL58" s="46"/>
      <c r="LEM58" s="46"/>
      <c r="LEN58" s="46"/>
      <c r="LEO58" s="46"/>
      <c r="LEP58" s="46"/>
      <c r="LEQ58" s="46"/>
      <c r="LER58" s="46"/>
      <c r="LES58" s="46"/>
      <c r="LET58" s="46"/>
      <c r="LEU58" s="46"/>
      <c r="LEV58" s="46"/>
      <c r="LEW58" s="46"/>
      <c r="LEX58" s="46"/>
      <c r="LEY58" s="46"/>
      <c r="LEZ58" s="46"/>
      <c r="LFA58" s="46"/>
      <c r="LFB58" s="46"/>
      <c r="LFC58" s="46"/>
      <c r="LFD58" s="46"/>
      <c r="LFE58" s="46"/>
      <c r="LFF58" s="46"/>
      <c r="LFG58" s="46"/>
      <c r="LFH58" s="46"/>
      <c r="LFI58" s="46"/>
      <c r="LFJ58" s="46"/>
      <c r="LFK58" s="46"/>
      <c r="LFL58" s="46"/>
      <c r="LFM58" s="46"/>
      <c r="LFN58" s="46"/>
      <c r="LFO58" s="46"/>
      <c r="LFP58" s="46"/>
      <c r="LFQ58" s="46"/>
      <c r="LFR58" s="46"/>
      <c r="LFS58" s="46"/>
      <c r="LFT58" s="46"/>
      <c r="LFU58" s="46"/>
      <c r="LFV58" s="46"/>
      <c r="LFW58" s="46"/>
      <c r="LFX58" s="46"/>
      <c r="LFY58" s="46"/>
      <c r="LFZ58" s="46"/>
      <c r="LGA58" s="46"/>
      <c r="LGB58" s="46"/>
      <c r="LGC58" s="46"/>
      <c r="LGD58" s="46"/>
      <c r="LGE58" s="46"/>
      <c r="LGF58" s="46"/>
      <c r="LGG58" s="46"/>
      <c r="LGH58" s="46"/>
      <c r="LGI58" s="46"/>
      <c r="LGJ58" s="46"/>
      <c r="LGK58" s="46"/>
      <c r="LGL58" s="46"/>
      <c r="LGM58" s="46"/>
      <c r="LGN58" s="46"/>
      <c r="LGO58" s="46"/>
      <c r="LGP58" s="46"/>
      <c r="LGQ58" s="46"/>
      <c r="LGR58" s="46"/>
      <c r="LGS58" s="46"/>
      <c r="LGT58" s="46"/>
      <c r="LGU58" s="46"/>
      <c r="LGV58" s="46"/>
      <c r="LGW58" s="46"/>
      <c r="LGX58" s="46"/>
      <c r="LGY58" s="46"/>
      <c r="LGZ58" s="46"/>
      <c r="LHA58" s="46"/>
      <c r="LHB58" s="46"/>
      <c r="LHC58" s="46"/>
      <c r="LHD58" s="46"/>
      <c r="LHE58" s="46"/>
      <c r="LHF58" s="46"/>
      <c r="LHG58" s="46"/>
      <c r="LHH58" s="46"/>
      <c r="LHI58" s="46"/>
      <c r="LHJ58" s="46"/>
      <c r="LHK58" s="46"/>
      <c r="LHL58" s="46"/>
      <c r="LHM58" s="46"/>
      <c r="LHN58" s="46"/>
      <c r="LHO58" s="46"/>
      <c r="LHP58" s="46"/>
      <c r="LHQ58" s="46"/>
      <c r="LHR58" s="46"/>
      <c r="LHS58" s="46"/>
      <c r="LHT58" s="46"/>
      <c r="LHU58" s="46"/>
      <c r="LHV58" s="46"/>
      <c r="LHW58" s="46"/>
      <c r="LHX58" s="46"/>
      <c r="LHY58" s="46"/>
      <c r="LHZ58" s="46"/>
      <c r="LIA58" s="46"/>
      <c r="LIB58" s="46"/>
      <c r="LIC58" s="46"/>
      <c r="LID58" s="46"/>
      <c r="LIE58" s="46"/>
      <c r="LIF58" s="46"/>
      <c r="LIG58" s="46"/>
      <c r="LIH58" s="46"/>
      <c r="LII58" s="46"/>
      <c r="LIJ58" s="46"/>
      <c r="LIK58" s="46"/>
      <c r="LIL58" s="46"/>
      <c r="LIM58" s="46"/>
      <c r="LIN58" s="46"/>
      <c r="LIO58" s="46"/>
      <c r="LIP58" s="46"/>
      <c r="LIQ58" s="46"/>
      <c r="LIR58" s="46"/>
      <c r="LIS58" s="46"/>
      <c r="LIT58" s="46"/>
      <c r="LIU58" s="46"/>
      <c r="LIV58" s="46"/>
      <c r="LIW58" s="46"/>
      <c r="LIX58" s="46"/>
      <c r="LIY58" s="46"/>
      <c r="LIZ58" s="46"/>
      <c r="LJA58" s="46"/>
      <c r="LJB58" s="46"/>
      <c r="LJC58" s="46"/>
      <c r="LJD58" s="46"/>
      <c r="LJE58" s="46"/>
      <c r="LJF58" s="46"/>
      <c r="LJG58" s="46"/>
      <c r="LJH58" s="46"/>
      <c r="LJI58" s="46"/>
      <c r="LJJ58" s="46"/>
      <c r="LJK58" s="46"/>
      <c r="LJL58" s="46"/>
      <c r="LJM58" s="46"/>
      <c r="LJN58" s="46"/>
      <c r="LJO58" s="46"/>
      <c r="LJP58" s="46"/>
      <c r="LJQ58" s="46"/>
      <c r="LJR58" s="46"/>
      <c r="LJS58" s="46"/>
      <c r="LJT58" s="46"/>
      <c r="LJU58" s="46"/>
      <c r="LJV58" s="46"/>
      <c r="LJW58" s="46"/>
      <c r="LJX58" s="46"/>
      <c r="LJY58" s="46"/>
      <c r="LJZ58" s="46"/>
      <c r="LKA58" s="46"/>
      <c r="LKB58" s="46"/>
      <c r="LKC58" s="46"/>
      <c r="LKD58" s="46"/>
      <c r="LKE58" s="46"/>
      <c r="LKF58" s="46"/>
      <c r="LKG58" s="46"/>
      <c r="LKH58" s="46"/>
      <c r="LKI58" s="46"/>
      <c r="LKJ58" s="46"/>
      <c r="LKK58" s="46"/>
      <c r="LKL58" s="46"/>
      <c r="LKM58" s="46"/>
      <c r="LKN58" s="46"/>
      <c r="LKO58" s="46"/>
      <c r="LKP58" s="46"/>
      <c r="LKQ58" s="46"/>
      <c r="LKR58" s="46"/>
      <c r="LKS58" s="46"/>
      <c r="LKT58" s="46"/>
      <c r="LKU58" s="46"/>
      <c r="LKV58" s="46"/>
      <c r="LKW58" s="46"/>
      <c r="LKX58" s="46"/>
      <c r="LKY58" s="46"/>
      <c r="LKZ58" s="46"/>
      <c r="LLA58" s="46"/>
      <c r="LLB58" s="46"/>
      <c r="LLC58" s="46"/>
      <c r="LLD58" s="46"/>
      <c r="LLE58" s="46"/>
      <c r="LLF58" s="46"/>
      <c r="LLG58" s="46"/>
      <c r="LLH58" s="46"/>
      <c r="LLI58" s="46"/>
      <c r="LLJ58" s="46"/>
      <c r="LLK58" s="46"/>
      <c r="LLL58" s="46"/>
      <c r="LLM58" s="46"/>
      <c r="LLN58" s="46"/>
      <c r="LLO58" s="46"/>
      <c r="LLP58" s="46"/>
      <c r="LLQ58" s="46"/>
      <c r="LLR58" s="46"/>
      <c r="LLS58" s="46"/>
      <c r="LLT58" s="46"/>
      <c r="LLU58" s="46"/>
      <c r="LLV58" s="46"/>
      <c r="LLW58" s="46"/>
      <c r="LLX58" s="46"/>
      <c r="LLY58" s="46"/>
      <c r="LLZ58" s="46"/>
      <c r="LMA58" s="46"/>
      <c r="LMB58" s="46"/>
      <c r="LMC58" s="46"/>
      <c r="LMD58" s="46"/>
      <c r="LME58" s="46"/>
      <c r="LMF58" s="46"/>
      <c r="LMG58" s="46"/>
      <c r="LMH58" s="46"/>
      <c r="LMI58" s="46"/>
      <c r="LMJ58" s="46"/>
      <c r="LMK58" s="46"/>
      <c r="LML58" s="46"/>
      <c r="LMM58" s="46"/>
      <c r="LMN58" s="46"/>
      <c r="LMO58" s="46"/>
      <c r="LMP58" s="46"/>
      <c r="LMQ58" s="46"/>
      <c r="LMR58" s="46"/>
      <c r="LMS58" s="46"/>
      <c r="LMT58" s="46"/>
      <c r="LMU58" s="46"/>
      <c r="LMV58" s="46"/>
      <c r="LMW58" s="46"/>
      <c r="LMX58" s="46"/>
      <c r="LMY58" s="46"/>
      <c r="LMZ58" s="46"/>
      <c r="LNA58" s="46"/>
      <c r="LNB58" s="46"/>
      <c r="LNC58" s="46"/>
      <c r="LND58" s="46"/>
      <c r="LNE58" s="46"/>
      <c r="LNF58" s="46"/>
      <c r="LNG58" s="46"/>
      <c r="LNH58" s="46"/>
      <c r="LNI58" s="46"/>
      <c r="LNJ58" s="46"/>
      <c r="LNK58" s="46"/>
      <c r="LNL58" s="46"/>
      <c r="LNM58" s="46"/>
      <c r="LNN58" s="46"/>
      <c r="LNO58" s="46"/>
      <c r="LNP58" s="46"/>
      <c r="LNQ58" s="46"/>
      <c r="LNR58" s="46"/>
      <c r="LNS58" s="46"/>
      <c r="LNT58" s="46"/>
      <c r="LNU58" s="46"/>
      <c r="LNV58" s="46"/>
      <c r="LNW58" s="46"/>
      <c r="LNX58" s="46"/>
      <c r="LNY58" s="46"/>
      <c r="LNZ58" s="46"/>
      <c r="LOA58" s="46"/>
      <c r="LOB58" s="46"/>
      <c r="LOC58" s="46"/>
      <c r="LOD58" s="46"/>
      <c r="LOE58" s="46"/>
      <c r="LOF58" s="46"/>
      <c r="LOG58" s="46"/>
      <c r="LOH58" s="46"/>
      <c r="LOI58" s="46"/>
      <c r="LOJ58" s="46"/>
      <c r="LOK58" s="46"/>
      <c r="LOL58" s="46"/>
      <c r="LOM58" s="46"/>
      <c r="LON58" s="46"/>
      <c r="LOO58" s="46"/>
      <c r="LOP58" s="46"/>
      <c r="LOQ58" s="46"/>
      <c r="LOR58" s="46"/>
      <c r="LOS58" s="46"/>
      <c r="LOT58" s="46"/>
      <c r="LOU58" s="46"/>
      <c r="LOV58" s="46"/>
      <c r="LOW58" s="46"/>
      <c r="LOX58" s="46"/>
      <c r="LOY58" s="46"/>
      <c r="LOZ58" s="46"/>
      <c r="LPA58" s="46"/>
      <c r="LPB58" s="46"/>
      <c r="LPC58" s="46"/>
      <c r="LPD58" s="46"/>
      <c r="LPE58" s="46"/>
      <c r="LPF58" s="46"/>
      <c r="LPG58" s="46"/>
      <c r="LPH58" s="46"/>
      <c r="LPI58" s="46"/>
      <c r="LPJ58" s="46"/>
      <c r="LPK58" s="46"/>
      <c r="LPL58" s="46"/>
      <c r="LPM58" s="46"/>
      <c r="LPN58" s="46"/>
      <c r="LPO58" s="46"/>
      <c r="LPP58" s="46"/>
      <c r="LPQ58" s="46"/>
      <c r="LPR58" s="46"/>
      <c r="LPS58" s="46"/>
      <c r="LPT58" s="46"/>
      <c r="LPU58" s="46"/>
      <c r="LPV58" s="46"/>
      <c r="LPW58" s="46"/>
      <c r="LPX58" s="46"/>
      <c r="LPY58" s="46"/>
      <c r="LPZ58" s="46"/>
      <c r="LQA58" s="46"/>
      <c r="LQB58" s="46"/>
      <c r="LQC58" s="46"/>
      <c r="LQD58" s="46"/>
      <c r="LQE58" s="46"/>
      <c r="LQF58" s="46"/>
      <c r="LQG58" s="46"/>
      <c r="LQH58" s="46"/>
      <c r="LQI58" s="46"/>
      <c r="LQJ58" s="46"/>
      <c r="LQK58" s="46"/>
      <c r="LQL58" s="46"/>
      <c r="LQM58" s="46"/>
      <c r="LQN58" s="46"/>
      <c r="LQO58" s="46"/>
      <c r="LQP58" s="46"/>
      <c r="LQQ58" s="46"/>
      <c r="LQR58" s="46"/>
      <c r="LQS58" s="46"/>
      <c r="LQT58" s="46"/>
      <c r="LQU58" s="46"/>
      <c r="LQV58" s="46"/>
      <c r="LQW58" s="46"/>
      <c r="LQX58" s="46"/>
      <c r="LQY58" s="46"/>
      <c r="LQZ58" s="46"/>
      <c r="LRA58" s="46"/>
      <c r="LRB58" s="46"/>
      <c r="LRC58" s="46"/>
      <c r="LRD58" s="46"/>
      <c r="LRE58" s="46"/>
      <c r="LRF58" s="46"/>
      <c r="LRG58" s="46"/>
      <c r="LRH58" s="46"/>
      <c r="LRI58" s="46"/>
      <c r="LRJ58" s="46"/>
      <c r="LRK58" s="46"/>
      <c r="LRL58" s="46"/>
      <c r="LRM58" s="46"/>
      <c r="LRN58" s="46"/>
      <c r="LRO58" s="46"/>
      <c r="LRP58" s="46"/>
      <c r="LRQ58" s="46"/>
      <c r="LRR58" s="46"/>
      <c r="LRS58" s="46"/>
      <c r="LRT58" s="46"/>
      <c r="LRU58" s="46"/>
      <c r="LRV58" s="46"/>
      <c r="LRW58" s="46"/>
      <c r="LRX58" s="46"/>
      <c r="LRY58" s="46"/>
      <c r="LRZ58" s="46"/>
      <c r="LSA58" s="46"/>
      <c r="LSB58" s="46"/>
      <c r="LSC58" s="46"/>
      <c r="LSD58" s="46"/>
      <c r="LSE58" s="46"/>
      <c r="LSF58" s="46"/>
      <c r="LSG58" s="46"/>
      <c r="LSH58" s="46"/>
      <c r="LSI58" s="46"/>
      <c r="LSJ58" s="46"/>
      <c r="LSK58" s="46"/>
      <c r="LSL58" s="46"/>
      <c r="LSM58" s="46"/>
      <c r="LSN58" s="46"/>
      <c r="LSO58" s="46"/>
      <c r="LSP58" s="46"/>
      <c r="LSQ58" s="46"/>
      <c r="LSR58" s="46"/>
      <c r="LSS58" s="46"/>
      <c r="LST58" s="46"/>
      <c r="LSU58" s="46"/>
      <c r="LSV58" s="46"/>
      <c r="LSW58" s="46"/>
      <c r="LSX58" s="46"/>
      <c r="LSY58" s="46"/>
      <c r="LSZ58" s="46"/>
      <c r="LTA58" s="46"/>
      <c r="LTB58" s="46"/>
      <c r="LTC58" s="46"/>
      <c r="LTD58" s="46"/>
      <c r="LTE58" s="46"/>
      <c r="LTF58" s="46"/>
      <c r="LTG58" s="46"/>
      <c r="LTH58" s="46"/>
      <c r="LTI58" s="46"/>
      <c r="LTJ58" s="46"/>
      <c r="LTK58" s="46"/>
      <c r="LTL58" s="46"/>
      <c r="LTM58" s="46"/>
      <c r="LTN58" s="46"/>
      <c r="LTO58" s="46"/>
      <c r="LTP58" s="46"/>
      <c r="LTQ58" s="46"/>
      <c r="LTR58" s="46"/>
      <c r="LTS58" s="46"/>
      <c r="LTT58" s="46"/>
      <c r="LTU58" s="46"/>
      <c r="LTV58" s="46"/>
      <c r="LTW58" s="46"/>
      <c r="LTX58" s="46"/>
      <c r="LTY58" s="46"/>
      <c r="LTZ58" s="46"/>
      <c r="LUA58" s="46"/>
      <c r="LUB58" s="46"/>
      <c r="LUC58" s="46"/>
      <c r="LUD58" s="46"/>
      <c r="LUE58" s="46"/>
      <c r="LUF58" s="46"/>
      <c r="LUG58" s="46"/>
      <c r="LUH58" s="46"/>
      <c r="LUI58" s="46"/>
      <c r="LUJ58" s="46"/>
      <c r="LUK58" s="46"/>
      <c r="LUL58" s="46"/>
      <c r="LUM58" s="46"/>
      <c r="LUN58" s="46"/>
      <c r="LUO58" s="46"/>
      <c r="LUP58" s="46"/>
      <c r="LUQ58" s="46"/>
      <c r="LUR58" s="46"/>
      <c r="LUS58" s="46"/>
      <c r="LUT58" s="46"/>
      <c r="LUU58" s="46"/>
      <c r="LUV58" s="46"/>
      <c r="LUW58" s="46"/>
      <c r="LUX58" s="46"/>
      <c r="LUY58" s="46"/>
      <c r="LUZ58" s="46"/>
      <c r="LVA58" s="46"/>
      <c r="LVB58" s="46"/>
      <c r="LVC58" s="46"/>
      <c r="LVD58" s="46"/>
      <c r="LVE58" s="46"/>
      <c r="LVF58" s="46"/>
      <c r="LVG58" s="46"/>
      <c r="LVH58" s="46"/>
      <c r="LVI58" s="46"/>
      <c r="LVJ58" s="46"/>
      <c r="LVK58" s="46"/>
      <c r="LVL58" s="46"/>
      <c r="LVM58" s="46"/>
      <c r="LVN58" s="46"/>
      <c r="LVO58" s="46"/>
      <c r="LVP58" s="46"/>
      <c r="LVQ58" s="46"/>
      <c r="LVR58" s="46"/>
      <c r="LVS58" s="46"/>
      <c r="LVT58" s="46"/>
      <c r="LVU58" s="46"/>
      <c r="LVV58" s="46"/>
      <c r="LVW58" s="46"/>
      <c r="LVX58" s="46"/>
      <c r="LVY58" s="46"/>
      <c r="LVZ58" s="46"/>
      <c r="LWA58" s="46"/>
      <c r="LWB58" s="46"/>
      <c r="LWC58" s="46"/>
      <c r="LWD58" s="46"/>
      <c r="LWE58" s="46"/>
      <c r="LWF58" s="46"/>
      <c r="LWG58" s="46"/>
      <c r="LWH58" s="46"/>
      <c r="LWI58" s="46"/>
      <c r="LWJ58" s="46"/>
      <c r="LWK58" s="46"/>
      <c r="LWL58" s="46"/>
      <c r="LWM58" s="46"/>
      <c r="LWN58" s="46"/>
      <c r="LWO58" s="46"/>
      <c r="LWP58" s="46"/>
      <c r="LWQ58" s="46"/>
      <c r="LWR58" s="46"/>
      <c r="LWS58" s="46"/>
      <c r="LWT58" s="46"/>
      <c r="LWU58" s="46"/>
      <c r="LWV58" s="46"/>
      <c r="LWW58" s="46"/>
      <c r="LWX58" s="46"/>
      <c r="LWY58" s="46"/>
      <c r="LWZ58" s="46"/>
      <c r="LXA58" s="46"/>
      <c r="LXB58" s="46"/>
      <c r="LXC58" s="46"/>
      <c r="LXD58" s="46"/>
      <c r="LXE58" s="46"/>
      <c r="LXF58" s="46"/>
      <c r="LXG58" s="46"/>
      <c r="LXH58" s="46"/>
      <c r="LXI58" s="46"/>
      <c r="LXJ58" s="46"/>
      <c r="LXK58" s="46"/>
      <c r="LXL58" s="46"/>
      <c r="LXM58" s="46"/>
      <c r="LXN58" s="46"/>
      <c r="LXO58" s="46"/>
      <c r="LXP58" s="46"/>
      <c r="LXQ58" s="46"/>
      <c r="LXR58" s="46"/>
      <c r="LXS58" s="46"/>
      <c r="LXT58" s="46"/>
      <c r="LXU58" s="46"/>
      <c r="LXV58" s="46"/>
      <c r="LXW58" s="46"/>
      <c r="LXX58" s="46"/>
      <c r="LXY58" s="46"/>
      <c r="LXZ58" s="46"/>
      <c r="LYA58" s="46"/>
      <c r="LYB58" s="46"/>
      <c r="LYC58" s="46"/>
      <c r="LYD58" s="46"/>
      <c r="LYE58" s="46"/>
      <c r="LYF58" s="46"/>
      <c r="LYG58" s="46"/>
      <c r="LYH58" s="46"/>
      <c r="LYI58" s="46"/>
      <c r="LYJ58" s="46"/>
      <c r="LYK58" s="46"/>
      <c r="LYL58" s="46"/>
      <c r="LYM58" s="46"/>
      <c r="LYN58" s="46"/>
      <c r="LYO58" s="46"/>
      <c r="LYP58" s="46"/>
      <c r="LYQ58" s="46"/>
      <c r="LYR58" s="46"/>
      <c r="LYS58" s="46"/>
      <c r="LYT58" s="46"/>
      <c r="LYU58" s="46"/>
      <c r="LYV58" s="46"/>
      <c r="LYW58" s="46"/>
      <c r="LYX58" s="46"/>
      <c r="LYY58" s="46"/>
      <c r="LYZ58" s="46"/>
      <c r="LZA58" s="46"/>
      <c r="LZB58" s="46"/>
      <c r="LZC58" s="46"/>
      <c r="LZD58" s="46"/>
      <c r="LZE58" s="46"/>
      <c r="LZF58" s="46"/>
      <c r="LZG58" s="46"/>
      <c r="LZH58" s="46"/>
      <c r="LZI58" s="46"/>
      <c r="LZJ58" s="46"/>
      <c r="LZK58" s="46"/>
      <c r="LZL58" s="46"/>
      <c r="LZM58" s="46"/>
      <c r="LZN58" s="46"/>
      <c r="LZO58" s="46"/>
      <c r="LZP58" s="46"/>
      <c r="LZQ58" s="46"/>
      <c r="LZR58" s="46"/>
      <c r="LZS58" s="46"/>
      <c r="LZT58" s="46"/>
      <c r="LZU58" s="46"/>
      <c r="LZV58" s="46"/>
      <c r="LZW58" s="46"/>
      <c r="LZX58" s="46"/>
      <c r="LZY58" s="46"/>
      <c r="LZZ58" s="46"/>
      <c r="MAA58" s="46"/>
      <c r="MAB58" s="46"/>
      <c r="MAC58" s="46"/>
      <c r="MAD58" s="46"/>
      <c r="MAE58" s="46"/>
      <c r="MAF58" s="46"/>
      <c r="MAG58" s="46"/>
      <c r="MAH58" s="46"/>
      <c r="MAI58" s="46"/>
      <c r="MAJ58" s="46"/>
      <c r="MAK58" s="46"/>
      <c r="MAL58" s="46"/>
      <c r="MAM58" s="46"/>
      <c r="MAN58" s="46"/>
      <c r="MAO58" s="46"/>
      <c r="MAP58" s="46"/>
      <c r="MAQ58" s="46"/>
      <c r="MAR58" s="46"/>
      <c r="MAS58" s="46"/>
      <c r="MAT58" s="46"/>
      <c r="MAU58" s="46"/>
      <c r="MAV58" s="46"/>
      <c r="MAW58" s="46"/>
      <c r="MAX58" s="46"/>
      <c r="MAY58" s="46"/>
      <c r="MAZ58" s="46"/>
      <c r="MBA58" s="46"/>
      <c r="MBB58" s="46"/>
      <c r="MBC58" s="46"/>
      <c r="MBD58" s="46"/>
      <c r="MBE58" s="46"/>
      <c r="MBF58" s="46"/>
      <c r="MBG58" s="46"/>
      <c r="MBH58" s="46"/>
      <c r="MBI58" s="46"/>
      <c r="MBJ58" s="46"/>
      <c r="MBK58" s="46"/>
      <c r="MBL58" s="46"/>
      <c r="MBM58" s="46"/>
      <c r="MBN58" s="46"/>
      <c r="MBO58" s="46"/>
      <c r="MBP58" s="46"/>
      <c r="MBQ58" s="46"/>
      <c r="MBR58" s="46"/>
      <c r="MBS58" s="46"/>
      <c r="MBT58" s="46"/>
      <c r="MBU58" s="46"/>
      <c r="MBV58" s="46"/>
      <c r="MBW58" s="46"/>
      <c r="MBX58" s="46"/>
      <c r="MBY58" s="46"/>
      <c r="MBZ58" s="46"/>
      <c r="MCA58" s="46"/>
      <c r="MCB58" s="46"/>
      <c r="MCC58" s="46"/>
      <c r="MCD58" s="46"/>
      <c r="MCE58" s="46"/>
      <c r="MCF58" s="46"/>
      <c r="MCG58" s="46"/>
      <c r="MCH58" s="46"/>
      <c r="MCI58" s="46"/>
      <c r="MCJ58" s="46"/>
      <c r="MCK58" s="46"/>
      <c r="MCL58" s="46"/>
      <c r="MCM58" s="46"/>
      <c r="MCN58" s="46"/>
      <c r="MCO58" s="46"/>
      <c r="MCP58" s="46"/>
      <c r="MCQ58" s="46"/>
      <c r="MCR58" s="46"/>
      <c r="MCS58" s="46"/>
      <c r="MCT58" s="46"/>
      <c r="MCU58" s="46"/>
      <c r="MCV58" s="46"/>
      <c r="MCW58" s="46"/>
      <c r="MCX58" s="46"/>
      <c r="MCY58" s="46"/>
      <c r="MCZ58" s="46"/>
      <c r="MDA58" s="46"/>
      <c r="MDB58" s="46"/>
      <c r="MDC58" s="46"/>
      <c r="MDD58" s="46"/>
      <c r="MDE58" s="46"/>
      <c r="MDF58" s="46"/>
      <c r="MDG58" s="46"/>
      <c r="MDH58" s="46"/>
      <c r="MDI58" s="46"/>
      <c r="MDJ58" s="46"/>
      <c r="MDK58" s="46"/>
      <c r="MDL58" s="46"/>
      <c r="MDM58" s="46"/>
      <c r="MDN58" s="46"/>
      <c r="MDO58" s="46"/>
      <c r="MDP58" s="46"/>
      <c r="MDQ58" s="46"/>
      <c r="MDR58" s="46"/>
      <c r="MDS58" s="46"/>
      <c r="MDT58" s="46"/>
      <c r="MDU58" s="46"/>
      <c r="MDV58" s="46"/>
      <c r="MDW58" s="46"/>
      <c r="MDX58" s="46"/>
      <c r="MDY58" s="46"/>
      <c r="MDZ58" s="46"/>
      <c r="MEA58" s="46"/>
      <c r="MEB58" s="46"/>
      <c r="MEC58" s="46"/>
      <c r="MED58" s="46"/>
      <c r="MEE58" s="46"/>
      <c r="MEF58" s="46"/>
      <c r="MEG58" s="46"/>
      <c r="MEH58" s="46"/>
      <c r="MEI58" s="46"/>
      <c r="MEJ58" s="46"/>
      <c r="MEK58" s="46"/>
      <c r="MEL58" s="46"/>
      <c r="MEM58" s="46"/>
      <c r="MEN58" s="46"/>
      <c r="MEO58" s="46"/>
      <c r="MEP58" s="46"/>
      <c r="MEQ58" s="46"/>
      <c r="MER58" s="46"/>
      <c r="MES58" s="46"/>
      <c r="MET58" s="46"/>
      <c r="MEU58" s="46"/>
      <c r="MEV58" s="46"/>
      <c r="MEW58" s="46"/>
      <c r="MEX58" s="46"/>
      <c r="MEY58" s="46"/>
      <c r="MEZ58" s="46"/>
      <c r="MFA58" s="46"/>
      <c r="MFB58" s="46"/>
      <c r="MFC58" s="46"/>
      <c r="MFD58" s="46"/>
      <c r="MFE58" s="46"/>
      <c r="MFF58" s="46"/>
      <c r="MFG58" s="46"/>
      <c r="MFH58" s="46"/>
      <c r="MFI58" s="46"/>
      <c r="MFJ58" s="46"/>
      <c r="MFK58" s="46"/>
      <c r="MFL58" s="46"/>
      <c r="MFM58" s="46"/>
      <c r="MFN58" s="46"/>
      <c r="MFO58" s="46"/>
      <c r="MFP58" s="46"/>
      <c r="MFQ58" s="46"/>
      <c r="MFR58" s="46"/>
      <c r="MFS58" s="46"/>
      <c r="MFT58" s="46"/>
      <c r="MFU58" s="46"/>
      <c r="MFV58" s="46"/>
      <c r="MFW58" s="46"/>
      <c r="MFX58" s="46"/>
      <c r="MFY58" s="46"/>
      <c r="MFZ58" s="46"/>
      <c r="MGA58" s="46"/>
      <c r="MGB58" s="46"/>
      <c r="MGC58" s="46"/>
      <c r="MGD58" s="46"/>
      <c r="MGE58" s="46"/>
      <c r="MGF58" s="46"/>
      <c r="MGG58" s="46"/>
      <c r="MGH58" s="46"/>
      <c r="MGI58" s="46"/>
      <c r="MGJ58" s="46"/>
      <c r="MGK58" s="46"/>
      <c r="MGL58" s="46"/>
      <c r="MGM58" s="46"/>
      <c r="MGN58" s="46"/>
      <c r="MGO58" s="46"/>
      <c r="MGP58" s="46"/>
      <c r="MGQ58" s="46"/>
      <c r="MGR58" s="46"/>
      <c r="MGS58" s="46"/>
      <c r="MGT58" s="46"/>
      <c r="MGU58" s="46"/>
      <c r="MGV58" s="46"/>
      <c r="MGW58" s="46"/>
      <c r="MGX58" s="46"/>
      <c r="MGY58" s="46"/>
      <c r="MGZ58" s="46"/>
      <c r="MHA58" s="46"/>
      <c r="MHB58" s="46"/>
      <c r="MHC58" s="46"/>
      <c r="MHD58" s="46"/>
      <c r="MHE58" s="46"/>
      <c r="MHF58" s="46"/>
      <c r="MHG58" s="46"/>
      <c r="MHH58" s="46"/>
      <c r="MHI58" s="46"/>
      <c r="MHJ58" s="46"/>
      <c r="MHK58" s="46"/>
      <c r="MHL58" s="46"/>
      <c r="MHM58" s="46"/>
      <c r="MHN58" s="46"/>
      <c r="MHO58" s="46"/>
      <c r="MHP58" s="46"/>
      <c r="MHQ58" s="46"/>
      <c r="MHR58" s="46"/>
      <c r="MHS58" s="46"/>
      <c r="MHT58" s="46"/>
      <c r="MHU58" s="46"/>
      <c r="MHV58" s="46"/>
      <c r="MHW58" s="46"/>
      <c r="MHX58" s="46"/>
      <c r="MHY58" s="46"/>
      <c r="MHZ58" s="46"/>
      <c r="MIA58" s="46"/>
      <c r="MIB58" s="46"/>
      <c r="MIC58" s="46"/>
      <c r="MID58" s="46"/>
      <c r="MIE58" s="46"/>
      <c r="MIF58" s="46"/>
      <c r="MIG58" s="46"/>
      <c r="MIH58" s="46"/>
      <c r="MII58" s="46"/>
      <c r="MIJ58" s="46"/>
      <c r="MIK58" s="46"/>
      <c r="MIL58" s="46"/>
      <c r="MIM58" s="46"/>
      <c r="MIN58" s="46"/>
      <c r="MIO58" s="46"/>
      <c r="MIP58" s="46"/>
      <c r="MIQ58" s="46"/>
      <c r="MIR58" s="46"/>
      <c r="MIS58" s="46"/>
      <c r="MIT58" s="46"/>
      <c r="MIU58" s="46"/>
      <c r="MIV58" s="46"/>
      <c r="MIW58" s="46"/>
      <c r="MIX58" s="46"/>
      <c r="MIY58" s="46"/>
      <c r="MIZ58" s="46"/>
      <c r="MJA58" s="46"/>
      <c r="MJB58" s="46"/>
      <c r="MJC58" s="46"/>
      <c r="MJD58" s="46"/>
      <c r="MJE58" s="46"/>
      <c r="MJF58" s="46"/>
      <c r="MJG58" s="46"/>
      <c r="MJH58" s="46"/>
      <c r="MJI58" s="46"/>
      <c r="MJJ58" s="46"/>
      <c r="MJK58" s="46"/>
      <c r="MJL58" s="46"/>
      <c r="MJM58" s="46"/>
      <c r="MJN58" s="46"/>
      <c r="MJO58" s="46"/>
      <c r="MJP58" s="46"/>
      <c r="MJQ58" s="46"/>
      <c r="MJR58" s="46"/>
      <c r="MJS58" s="46"/>
      <c r="MJT58" s="46"/>
      <c r="MJU58" s="46"/>
      <c r="MJV58" s="46"/>
      <c r="MJW58" s="46"/>
      <c r="MJX58" s="46"/>
      <c r="MJY58" s="46"/>
      <c r="MJZ58" s="46"/>
      <c r="MKA58" s="46"/>
      <c r="MKB58" s="46"/>
      <c r="MKC58" s="46"/>
      <c r="MKD58" s="46"/>
      <c r="MKE58" s="46"/>
      <c r="MKF58" s="46"/>
      <c r="MKG58" s="46"/>
      <c r="MKH58" s="46"/>
      <c r="MKI58" s="46"/>
      <c r="MKJ58" s="46"/>
      <c r="MKK58" s="46"/>
      <c r="MKL58" s="46"/>
      <c r="MKM58" s="46"/>
      <c r="MKN58" s="46"/>
      <c r="MKO58" s="46"/>
      <c r="MKP58" s="46"/>
      <c r="MKQ58" s="46"/>
      <c r="MKR58" s="46"/>
      <c r="MKS58" s="46"/>
      <c r="MKT58" s="46"/>
      <c r="MKU58" s="46"/>
      <c r="MKV58" s="46"/>
      <c r="MKW58" s="46"/>
      <c r="MKX58" s="46"/>
      <c r="MKY58" s="46"/>
      <c r="MKZ58" s="46"/>
      <c r="MLA58" s="46"/>
      <c r="MLB58" s="46"/>
      <c r="MLC58" s="46"/>
      <c r="MLD58" s="46"/>
      <c r="MLE58" s="46"/>
      <c r="MLF58" s="46"/>
      <c r="MLG58" s="46"/>
      <c r="MLH58" s="46"/>
      <c r="MLI58" s="46"/>
      <c r="MLJ58" s="46"/>
      <c r="MLK58" s="46"/>
      <c r="MLL58" s="46"/>
      <c r="MLM58" s="46"/>
      <c r="MLN58" s="46"/>
      <c r="MLO58" s="46"/>
      <c r="MLP58" s="46"/>
      <c r="MLQ58" s="46"/>
      <c r="MLR58" s="46"/>
      <c r="MLS58" s="46"/>
      <c r="MLT58" s="46"/>
      <c r="MLU58" s="46"/>
      <c r="MLV58" s="46"/>
      <c r="MLW58" s="46"/>
      <c r="MLX58" s="46"/>
      <c r="MLY58" s="46"/>
      <c r="MLZ58" s="46"/>
      <c r="MMA58" s="46"/>
      <c r="MMB58" s="46"/>
      <c r="MMC58" s="46"/>
      <c r="MMD58" s="46"/>
      <c r="MME58" s="46"/>
      <c r="MMF58" s="46"/>
      <c r="MMG58" s="46"/>
      <c r="MMH58" s="46"/>
      <c r="MMI58" s="46"/>
      <c r="MMJ58" s="46"/>
      <c r="MMK58" s="46"/>
      <c r="MML58" s="46"/>
      <c r="MMM58" s="46"/>
      <c r="MMN58" s="46"/>
      <c r="MMO58" s="46"/>
      <c r="MMP58" s="46"/>
      <c r="MMQ58" s="46"/>
      <c r="MMR58" s="46"/>
      <c r="MMS58" s="46"/>
      <c r="MMT58" s="46"/>
      <c r="MMU58" s="46"/>
      <c r="MMV58" s="46"/>
      <c r="MMW58" s="46"/>
      <c r="MMX58" s="46"/>
      <c r="MMY58" s="46"/>
      <c r="MMZ58" s="46"/>
      <c r="MNA58" s="46"/>
      <c r="MNB58" s="46"/>
      <c r="MNC58" s="46"/>
      <c r="MND58" s="46"/>
      <c r="MNE58" s="46"/>
      <c r="MNF58" s="46"/>
      <c r="MNG58" s="46"/>
      <c r="MNH58" s="46"/>
      <c r="MNI58" s="46"/>
      <c r="MNJ58" s="46"/>
      <c r="MNK58" s="46"/>
      <c r="MNL58" s="46"/>
      <c r="MNM58" s="46"/>
      <c r="MNN58" s="46"/>
      <c r="MNO58" s="46"/>
      <c r="MNP58" s="46"/>
      <c r="MNQ58" s="46"/>
      <c r="MNR58" s="46"/>
      <c r="MNS58" s="46"/>
      <c r="MNT58" s="46"/>
      <c r="MNU58" s="46"/>
      <c r="MNV58" s="46"/>
      <c r="MNW58" s="46"/>
      <c r="MNX58" s="46"/>
      <c r="MNY58" s="46"/>
      <c r="MNZ58" s="46"/>
      <c r="MOA58" s="46"/>
      <c r="MOB58" s="46"/>
      <c r="MOC58" s="46"/>
      <c r="MOD58" s="46"/>
      <c r="MOE58" s="46"/>
      <c r="MOF58" s="46"/>
      <c r="MOG58" s="46"/>
      <c r="MOH58" s="46"/>
      <c r="MOI58" s="46"/>
      <c r="MOJ58" s="46"/>
      <c r="MOK58" s="46"/>
      <c r="MOL58" s="46"/>
      <c r="MOM58" s="46"/>
      <c r="MON58" s="46"/>
      <c r="MOO58" s="46"/>
      <c r="MOP58" s="46"/>
      <c r="MOQ58" s="46"/>
      <c r="MOR58" s="46"/>
      <c r="MOS58" s="46"/>
      <c r="MOT58" s="46"/>
      <c r="MOU58" s="46"/>
      <c r="MOV58" s="46"/>
      <c r="MOW58" s="46"/>
      <c r="MOX58" s="46"/>
      <c r="MOY58" s="46"/>
      <c r="MOZ58" s="46"/>
      <c r="MPA58" s="46"/>
      <c r="MPB58" s="46"/>
      <c r="MPC58" s="46"/>
      <c r="MPD58" s="46"/>
      <c r="MPE58" s="46"/>
      <c r="MPF58" s="46"/>
      <c r="MPG58" s="46"/>
      <c r="MPH58" s="46"/>
      <c r="MPI58" s="46"/>
      <c r="MPJ58" s="46"/>
      <c r="MPK58" s="46"/>
      <c r="MPL58" s="46"/>
      <c r="MPM58" s="46"/>
      <c r="MPN58" s="46"/>
      <c r="MPO58" s="46"/>
      <c r="MPP58" s="46"/>
      <c r="MPQ58" s="46"/>
      <c r="MPR58" s="46"/>
      <c r="MPS58" s="46"/>
      <c r="MPT58" s="46"/>
      <c r="MPU58" s="46"/>
      <c r="MPV58" s="46"/>
      <c r="MPW58" s="46"/>
      <c r="MPX58" s="46"/>
      <c r="MPY58" s="46"/>
      <c r="MPZ58" s="46"/>
      <c r="MQA58" s="46"/>
      <c r="MQB58" s="46"/>
      <c r="MQC58" s="46"/>
      <c r="MQD58" s="46"/>
      <c r="MQE58" s="46"/>
      <c r="MQF58" s="46"/>
      <c r="MQG58" s="46"/>
      <c r="MQH58" s="46"/>
      <c r="MQI58" s="46"/>
      <c r="MQJ58" s="46"/>
      <c r="MQK58" s="46"/>
      <c r="MQL58" s="46"/>
      <c r="MQM58" s="46"/>
      <c r="MQN58" s="46"/>
      <c r="MQO58" s="46"/>
      <c r="MQP58" s="46"/>
      <c r="MQQ58" s="46"/>
      <c r="MQR58" s="46"/>
      <c r="MQS58" s="46"/>
      <c r="MQT58" s="46"/>
      <c r="MQU58" s="46"/>
      <c r="MQV58" s="46"/>
      <c r="MQW58" s="46"/>
      <c r="MQX58" s="46"/>
      <c r="MQY58" s="46"/>
      <c r="MQZ58" s="46"/>
      <c r="MRA58" s="46"/>
      <c r="MRB58" s="46"/>
      <c r="MRC58" s="46"/>
      <c r="MRD58" s="46"/>
      <c r="MRE58" s="46"/>
      <c r="MRF58" s="46"/>
      <c r="MRG58" s="46"/>
      <c r="MRH58" s="46"/>
      <c r="MRI58" s="46"/>
      <c r="MRJ58" s="46"/>
      <c r="MRK58" s="46"/>
      <c r="MRL58" s="46"/>
      <c r="MRM58" s="46"/>
      <c r="MRN58" s="46"/>
      <c r="MRO58" s="46"/>
      <c r="MRP58" s="46"/>
      <c r="MRQ58" s="46"/>
      <c r="MRR58" s="46"/>
      <c r="MRS58" s="46"/>
      <c r="MRT58" s="46"/>
      <c r="MRU58" s="46"/>
      <c r="MRV58" s="46"/>
      <c r="MRW58" s="46"/>
      <c r="MRX58" s="46"/>
      <c r="MRY58" s="46"/>
      <c r="MRZ58" s="46"/>
      <c r="MSA58" s="46"/>
      <c r="MSB58" s="46"/>
      <c r="MSC58" s="46"/>
      <c r="MSD58" s="46"/>
      <c r="MSE58" s="46"/>
      <c r="MSF58" s="46"/>
      <c r="MSG58" s="46"/>
      <c r="MSH58" s="46"/>
      <c r="MSI58" s="46"/>
      <c r="MSJ58" s="46"/>
      <c r="MSK58" s="46"/>
      <c r="MSL58" s="46"/>
      <c r="MSM58" s="46"/>
      <c r="MSN58" s="46"/>
      <c r="MSO58" s="46"/>
      <c r="MSP58" s="46"/>
      <c r="MSQ58" s="46"/>
      <c r="MSR58" s="46"/>
      <c r="MSS58" s="46"/>
      <c r="MST58" s="46"/>
      <c r="MSU58" s="46"/>
      <c r="MSV58" s="46"/>
      <c r="MSW58" s="46"/>
      <c r="MSX58" s="46"/>
      <c r="MSY58" s="46"/>
      <c r="MSZ58" s="46"/>
      <c r="MTA58" s="46"/>
      <c r="MTB58" s="46"/>
      <c r="MTC58" s="46"/>
      <c r="MTD58" s="46"/>
      <c r="MTE58" s="46"/>
      <c r="MTF58" s="46"/>
      <c r="MTG58" s="46"/>
      <c r="MTH58" s="46"/>
      <c r="MTI58" s="46"/>
      <c r="MTJ58" s="46"/>
      <c r="MTK58" s="46"/>
      <c r="MTL58" s="46"/>
      <c r="MTM58" s="46"/>
      <c r="MTN58" s="46"/>
      <c r="MTO58" s="46"/>
      <c r="MTP58" s="46"/>
      <c r="MTQ58" s="46"/>
      <c r="MTR58" s="46"/>
      <c r="MTS58" s="46"/>
      <c r="MTT58" s="46"/>
      <c r="MTU58" s="46"/>
      <c r="MTV58" s="46"/>
      <c r="MTW58" s="46"/>
      <c r="MTX58" s="46"/>
      <c r="MTY58" s="46"/>
      <c r="MTZ58" s="46"/>
      <c r="MUA58" s="46"/>
      <c r="MUB58" s="46"/>
      <c r="MUC58" s="46"/>
      <c r="MUD58" s="46"/>
      <c r="MUE58" s="46"/>
      <c r="MUF58" s="46"/>
      <c r="MUG58" s="46"/>
      <c r="MUH58" s="46"/>
      <c r="MUI58" s="46"/>
      <c r="MUJ58" s="46"/>
      <c r="MUK58" s="46"/>
      <c r="MUL58" s="46"/>
      <c r="MUM58" s="46"/>
      <c r="MUN58" s="46"/>
      <c r="MUO58" s="46"/>
      <c r="MUP58" s="46"/>
      <c r="MUQ58" s="46"/>
      <c r="MUR58" s="46"/>
      <c r="MUS58" s="46"/>
      <c r="MUT58" s="46"/>
      <c r="MUU58" s="46"/>
      <c r="MUV58" s="46"/>
      <c r="MUW58" s="46"/>
      <c r="MUX58" s="46"/>
      <c r="MUY58" s="46"/>
      <c r="MUZ58" s="46"/>
      <c r="MVA58" s="46"/>
      <c r="MVB58" s="46"/>
      <c r="MVC58" s="46"/>
      <c r="MVD58" s="46"/>
      <c r="MVE58" s="46"/>
      <c r="MVF58" s="46"/>
      <c r="MVG58" s="46"/>
      <c r="MVH58" s="46"/>
      <c r="MVI58" s="46"/>
      <c r="MVJ58" s="46"/>
      <c r="MVK58" s="46"/>
      <c r="MVL58" s="46"/>
      <c r="MVM58" s="46"/>
      <c r="MVN58" s="46"/>
      <c r="MVO58" s="46"/>
      <c r="MVP58" s="46"/>
      <c r="MVQ58" s="46"/>
      <c r="MVR58" s="46"/>
      <c r="MVS58" s="46"/>
      <c r="MVT58" s="46"/>
      <c r="MVU58" s="46"/>
      <c r="MVV58" s="46"/>
      <c r="MVW58" s="46"/>
      <c r="MVX58" s="46"/>
      <c r="MVY58" s="46"/>
      <c r="MVZ58" s="46"/>
      <c r="MWA58" s="46"/>
      <c r="MWB58" s="46"/>
      <c r="MWC58" s="46"/>
      <c r="MWD58" s="46"/>
      <c r="MWE58" s="46"/>
      <c r="MWF58" s="46"/>
      <c r="MWG58" s="46"/>
      <c r="MWH58" s="46"/>
      <c r="MWI58" s="46"/>
      <c r="MWJ58" s="46"/>
      <c r="MWK58" s="46"/>
      <c r="MWL58" s="46"/>
      <c r="MWM58" s="46"/>
      <c r="MWN58" s="46"/>
      <c r="MWO58" s="46"/>
      <c r="MWP58" s="46"/>
      <c r="MWQ58" s="46"/>
      <c r="MWR58" s="46"/>
      <c r="MWS58" s="46"/>
      <c r="MWT58" s="46"/>
      <c r="MWU58" s="46"/>
      <c r="MWV58" s="46"/>
      <c r="MWW58" s="46"/>
      <c r="MWX58" s="46"/>
      <c r="MWY58" s="46"/>
      <c r="MWZ58" s="46"/>
      <c r="MXA58" s="46"/>
      <c r="MXB58" s="46"/>
      <c r="MXC58" s="46"/>
      <c r="MXD58" s="46"/>
      <c r="MXE58" s="46"/>
      <c r="MXF58" s="46"/>
      <c r="MXG58" s="46"/>
      <c r="MXH58" s="46"/>
      <c r="MXI58" s="46"/>
      <c r="MXJ58" s="46"/>
      <c r="MXK58" s="46"/>
      <c r="MXL58" s="46"/>
      <c r="MXM58" s="46"/>
      <c r="MXN58" s="46"/>
      <c r="MXO58" s="46"/>
      <c r="MXP58" s="46"/>
      <c r="MXQ58" s="46"/>
      <c r="MXR58" s="46"/>
      <c r="MXS58" s="46"/>
      <c r="MXT58" s="46"/>
      <c r="MXU58" s="46"/>
      <c r="MXV58" s="46"/>
      <c r="MXW58" s="46"/>
      <c r="MXX58" s="46"/>
      <c r="MXY58" s="46"/>
      <c r="MXZ58" s="46"/>
      <c r="MYA58" s="46"/>
      <c r="MYB58" s="46"/>
      <c r="MYC58" s="46"/>
      <c r="MYD58" s="46"/>
      <c r="MYE58" s="46"/>
      <c r="MYF58" s="46"/>
      <c r="MYG58" s="46"/>
      <c r="MYH58" s="46"/>
      <c r="MYI58" s="46"/>
      <c r="MYJ58" s="46"/>
      <c r="MYK58" s="46"/>
      <c r="MYL58" s="46"/>
      <c r="MYM58" s="46"/>
      <c r="MYN58" s="46"/>
      <c r="MYO58" s="46"/>
      <c r="MYP58" s="46"/>
      <c r="MYQ58" s="46"/>
      <c r="MYR58" s="46"/>
      <c r="MYS58" s="46"/>
      <c r="MYT58" s="46"/>
      <c r="MYU58" s="46"/>
      <c r="MYV58" s="46"/>
      <c r="MYW58" s="46"/>
      <c r="MYX58" s="46"/>
      <c r="MYY58" s="46"/>
      <c r="MYZ58" s="46"/>
      <c r="MZA58" s="46"/>
      <c r="MZB58" s="46"/>
      <c r="MZC58" s="46"/>
      <c r="MZD58" s="46"/>
      <c r="MZE58" s="46"/>
      <c r="MZF58" s="46"/>
      <c r="MZG58" s="46"/>
      <c r="MZH58" s="46"/>
      <c r="MZI58" s="46"/>
      <c r="MZJ58" s="46"/>
      <c r="MZK58" s="46"/>
      <c r="MZL58" s="46"/>
      <c r="MZM58" s="46"/>
      <c r="MZN58" s="46"/>
      <c r="MZO58" s="46"/>
      <c r="MZP58" s="46"/>
      <c r="MZQ58" s="46"/>
      <c r="MZR58" s="46"/>
      <c r="MZS58" s="46"/>
      <c r="MZT58" s="46"/>
      <c r="MZU58" s="46"/>
      <c r="MZV58" s="46"/>
      <c r="MZW58" s="46"/>
      <c r="MZX58" s="46"/>
      <c r="MZY58" s="46"/>
      <c r="MZZ58" s="46"/>
      <c r="NAA58" s="46"/>
      <c r="NAB58" s="46"/>
      <c r="NAC58" s="46"/>
      <c r="NAD58" s="46"/>
      <c r="NAE58" s="46"/>
      <c r="NAF58" s="46"/>
      <c r="NAG58" s="46"/>
      <c r="NAH58" s="46"/>
      <c r="NAI58" s="46"/>
      <c r="NAJ58" s="46"/>
      <c r="NAK58" s="46"/>
      <c r="NAL58" s="46"/>
      <c r="NAM58" s="46"/>
      <c r="NAN58" s="46"/>
      <c r="NAO58" s="46"/>
      <c r="NAP58" s="46"/>
      <c r="NAQ58" s="46"/>
      <c r="NAR58" s="46"/>
      <c r="NAS58" s="46"/>
      <c r="NAT58" s="46"/>
      <c r="NAU58" s="46"/>
      <c r="NAV58" s="46"/>
      <c r="NAW58" s="46"/>
      <c r="NAX58" s="46"/>
      <c r="NAY58" s="46"/>
      <c r="NAZ58" s="46"/>
      <c r="NBA58" s="46"/>
      <c r="NBB58" s="46"/>
      <c r="NBC58" s="46"/>
      <c r="NBD58" s="46"/>
      <c r="NBE58" s="46"/>
      <c r="NBF58" s="46"/>
      <c r="NBG58" s="46"/>
      <c r="NBH58" s="46"/>
      <c r="NBI58" s="46"/>
      <c r="NBJ58" s="46"/>
      <c r="NBK58" s="46"/>
      <c r="NBL58" s="46"/>
      <c r="NBM58" s="46"/>
      <c r="NBN58" s="46"/>
      <c r="NBO58" s="46"/>
      <c r="NBP58" s="46"/>
      <c r="NBQ58" s="46"/>
      <c r="NBR58" s="46"/>
      <c r="NBS58" s="46"/>
      <c r="NBT58" s="46"/>
      <c r="NBU58" s="46"/>
      <c r="NBV58" s="46"/>
      <c r="NBW58" s="46"/>
      <c r="NBX58" s="46"/>
      <c r="NBY58" s="46"/>
      <c r="NBZ58" s="46"/>
      <c r="NCA58" s="46"/>
      <c r="NCB58" s="46"/>
      <c r="NCC58" s="46"/>
      <c r="NCD58" s="46"/>
      <c r="NCE58" s="46"/>
      <c r="NCF58" s="46"/>
      <c r="NCG58" s="46"/>
      <c r="NCH58" s="46"/>
      <c r="NCI58" s="46"/>
      <c r="NCJ58" s="46"/>
      <c r="NCK58" s="46"/>
      <c r="NCL58" s="46"/>
      <c r="NCM58" s="46"/>
      <c r="NCN58" s="46"/>
      <c r="NCO58" s="46"/>
      <c r="NCP58" s="46"/>
      <c r="NCQ58" s="46"/>
      <c r="NCR58" s="46"/>
      <c r="NCS58" s="46"/>
      <c r="NCT58" s="46"/>
      <c r="NCU58" s="46"/>
      <c r="NCV58" s="46"/>
      <c r="NCW58" s="46"/>
      <c r="NCX58" s="46"/>
      <c r="NCY58" s="46"/>
      <c r="NCZ58" s="46"/>
      <c r="NDA58" s="46"/>
      <c r="NDB58" s="46"/>
      <c r="NDC58" s="46"/>
      <c r="NDD58" s="46"/>
      <c r="NDE58" s="46"/>
      <c r="NDF58" s="46"/>
      <c r="NDG58" s="46"/>
      <c r="NDH58" s="46"/>
      <c r="NDI58" s="46"/>
      <c r="NDJ58" s="46"/>
      <c r="NDK58" s="46"/>
      <c r="NDL58" s="46"/>
      <c r="NDM58" s="46"/>
      <c r="NDN58" s="46"/>
      <c r="NDO58" s="46"/>
      <c r="NDP58" s="46"/>
      <c r="NDQ58" s="46"/>
      <c r="NDR58" s="46"/>
      <c r="NDS58" s="46"/>
      <c r="NDT58" s="46"/>
      <c r="NDU58" s="46"/>
      <c r="NDV58" s="46"/>
      <c r="NDW58" s="46"/>
      <c r="NDX58" s="46"/>
      <c r="NDY58" s="46"/>
      <c r="NDZ58" s="46"/>
      <c r="NEA58" s="46"/>
      <c r="NEB58" s="46"/>
      <c r="NEC58" s="46"/>
      <c r="NED58" s="46"/>
      <c r="NEE58" s="46"/>
      <c r="NEF58" s="46"/>
      <c r="NEG58" s="46"/>
      <c r="NEH58" s="46"/>
      <c r="NEI58" s="46"/>
      <c r="NEJ58" s="46"/>
      <c r="NEK58" s="46"/>
      <c r="NEL58" s="46"/>
      <c r="NEM58" s="46"/>
      <c r="NEN58" s="46"/>
      <c r="NEO58" s="46"/>
      <c r="NEP58" s="46"/>
      <c r="NEQ58" s="46"/>
      <c r="NER58" s="46"/>
      <c r="NES58" s="46"/>
      <c r="NET58" s="46"/>
      <c r="NEU58" s="46"/>
      <c r="NEV58" s="46"/>
      <c r="NEW58" s="46"/>
      <c r="NEX58" s="46"/>
      <c r="NEY58" s="46"/>
      <c r="NEZ58" s="46"/>
      <c r="NFA58" s="46"/>
      <c r="NFB58" s="46"/>
      <c r="NFC58" s="46"/>
      <c r="NFD58" s="46"/>
      <c r="NFE58" s="46"/>
      <c r="NFF58" s="46"/>
      <c r="NFG58" s="46"/>
      <c r="NFH58" s="46"/>
      <c r="NFI58" s="46"/>
      <c r="NFJ58" s="46"/>
      <c r="NFK58" s="46"/>
      <c r="NFL58" s="46"/>
      <c r="NFM58" s="46"/>
      <c r="NFN58" s="46"/>
      <c r="NFO58" s="46"/>
      <c r="NFP58" s="46"/>
      <c r="NFQ58" s="46"/>
      <c r="NFR58" s="46"/>
      <c r="NFS58" s="46"/>
      <c r="NFT58" s="46"/>
      <c r="NFU58" s="46"/>
      <c r="NFV58" s="46"/>
      <c r="NFW58" s="46"/>
      <c r="NFX58" s="46"/>
      <c r="NFY58" s="46"/>
      <c r="NFZ58" s="46"/>
      <c r="NGA58" s="46"/>
      <c r="NGB58" s="46"/>
      <c r="NGC58" s="46"/>
      <c r="NGD58" s="46"/>
      <c r="NGE58" s="46"/>
      <c r="NGF58" s="46"/>
      <c r="NGG58" s="46"/>
      <c r="NGH58" s="46"/>
      <c r="NGI58" s="46"/>
      <c r="NGJ58" s="46"/>
      <c r="NGK58" s="46"/>
      <c r="NGL58" s="46"/>
      <c r="NGM58" s="46"/>
      <c r="NGN58" s="46"/>
      <c r="NGO58" s="46"/>
      <c r="NGP58" s="46"/>
      <c r="NGQ58" s="46"/>
      <c r="NGR58" s="46"/>
      <c r="NGS58" s="46"/>
      <c r="NGT58" s="46"/>
      <c r="NGU58" s="46"/>
      <c r="NGV58" s="46"/>
      <c r="NGW58" s="46"/>
      <c r="NGX58" s="46"/>
      <c r="NGY58" s="46"/>
      <c r="NGZ58" s="46"/>
      <c r="NHA58" s="46"/>
      <c r="NHB58" s="46"/>
      <c r="NHC58" s="46"/>
      <c r="NHD58" s="46"/>
      <c r="NHE58" s="46"/>
      <c r="NHF58" s="46"/>
      <c r="NHG58" s="46"/>
      <c r="NHH58" s="46"/>
      <c r="NHI58" s="46"/>
      <c r="NHJ58" s="46"/>
      <c r="NHK58" s="46"/>
      <c r="NHL58" s="46"/>
      <c r="NHM58" s="46"/>
      <c r="NHN58" s="46"/>
      <c r="NHO58" s="46"/>
      <c r="NHP58" s="46"/>
      <c r="NHQ58" s="46"/>
      <c r="NHR58" s="46"/>
      <c r="NHS58" s="46"/>
      <c r="NHT58" s="46"/>
      <c r="NHU58" s="46"/>
      <c r="NHV58" s="46"/>
      <c r="NHW58" s="46"/>
      <c r="NHX58" s="46"/>
      <c r="NHY58" s="46"/>
      <c r="NHZ58" s="46"/>
      <c r="NIA58" s="46"/>
      <c r="NIB58" s="46"/>
      <c r="NIC58" s="46"/>
      <c r="NID58" s="46"/>
      <c r="NIE58" s="46"/>
      <c r="NIF58" s="46"/>
      <c r="NIG58" s="46"/>
      <c r="NIH58" s="46"/>
      <c r="NII58" s="46"/>
      <c r="NIJ58" s="46"/>
      <c r="NIK58" s="46"/>
      <c r="NIL58" s="46"/>
      <c r="NIM58" s="46"/>
      <c r="NIN58" s="46"/>
      <c r="NIO58" s="46"/>
      <c r="NIP58" s="46"/>
      <c r="NIQ58" s="46"/>
      <c r="NIR58" s="46"/>
      <c r="NIS58" s="46"/>
      <c r="NIT58" s="46"/>
      <c r="NIU58" s="46"/>
      <c r="NIV58" s="46"/>
      <c r="NIW58" s="46"/>
      <c r="NIX58" s="46"/>
      <c r="NIY58" s="46"/>
      <c r="NIZ58" s="46"/>
      <c r="NJA58" s="46"/>
      <c r="NJB58" s="46"/>
      <c r="NJC58" s="46"/>
      <c r="NJD58" s="46"/>
      <c r="NJE58" s="46"/>
      <c r="NJF58" s="46"/>
      <c r="NJG58" s="46"/>
      <c r="NJH58" s="46"/>
      <c r="NJI58" s="46"/>
      <c r="NJJ58" s="46"/>
      <c r="NJK58" s="46"/>
      <c r="NJL58" s="46"/>
      <c r="NJM58" s="46"/>
      <c r="NJN58" s="46"/>
      <c r="NJO58" s="46"/>
      <c r="NJP58" s="46"/>
      <c r="NJQ58" s="46"/>
      <c r="NJR58" s="46"/>
      <c r="NJS58" s="46"/>
      <c r="NJT58" s="46"/>
      <c r="NJU58" s="46"/>
      <c r="NJV58" s="46"/>
      <c r="NJW58" s="46"/>
      <c r="NJX58" s="46"/>
      <c r="NJY58" s="46"/>
      <c r="NJZ58" s="46"/>
      <c r="NKA58" s="46"/>
      <c r="NKB58" s="46"/>
      <c r="NKC58" s="46"/>
      <c r="NKD58" s="46"/>
      <c r="NKE58" s="46"/>
      <c r="NKF58" s="46"/>
      <c r="NKG58" s="46"/>
      <c r="NKH58" s="46"/>
      <c r="NKI58" s="46"/>
      <c r="NKJ58" s="46"/>
      <c r="NKK58" s="46"/>
      <c r="NKL58" s="46"/>
      <c r="NKM58" s="46"/>
      <c r="NKN58" s="46"/>
      <c r="NKO58" s="46"/>
      <c r="NKP58" s="46"/>
      <c r="NKQ58" s="46"/>
      <c r="NKR58" s="46"/>
      <c r="NKS58" s="46"/>
      <c r="NKT58" s="46"/>
      <c r="NKU58" s="46"/>
      <c r="NKV58" s="46"/>
      <c r="NKW58" s="46"/>
      <c r="NKX58" s="46"/>
      <c r="NKY58" s="46"/>
      <c r="NKZ58" s="46"/>
      <c r="NLA58" s="46"/>
      <c r="NLB58" s="46"/>
      <c r="NLC58" s="46"/>
      <c r="NLD58" s="46"/>
      <c r="NLE58" s="46"/>
      <c r="NLF58" s="46"/>
      <c r="NLG58" s="46"/>
      <c r="NLH58" s="46"/>
      <c r="NLI58" s="46"/>
      <c r="NLJ58" s="46"/>
      <c r="NLK58" s="46"/>
      <c r="NLL58" s="46"/>
      <c r="NLM58" s="46"/>
      <c r="NLN58" s="46"/>
      <c r="NLO58" s="46"/>
      <c r="NLP58" s="46"/>
      <c r="NLQ58" s="46"/>
      <c r="NLR58" s="46"/>
      <c r="NLS58" s="46"/>
      <c r="NLT58" s="46"/>
      <c r="NLU58" s="46"/>
      <c r="NLV58" s="46"/>
      <c r="NLW58" s="46"/>
      <c r="NLX58" s="46"/>
      <c r="NLY58" s="46"/>
      <c r="NLZ58" s="46"/>
      <c r="NMA58" s="46"/>
      <c r="NMB58" s="46"/>
      <c r="NMC58" s="46"/>
      <c r="NMD58" s="46"/>
      <c r="NME58" s="46"/>
      <c r="NMF58" s="46"/>
      <c r="NMG58" s="46"/>
      <c r="NMH58" s="46"/>
      <c r="NMI58" s="46"/>
      <c r="NMJ58" s="46"/>
      <c r="NMK58" s="46"/>
      <c r="NML58" s="46"/>
      <c r="NMM58" s="46"/>
      <c r="NMN58" s="46"/>
      <c r="NMO58" s="46"/>
      <c r="NMP58" s="46"/>
      <c r="NMQ58" s="46"/>
      <c r="NMR58" s="46"/>
      <c r="NMS58" s="46"/>
      <c r="NMT58" s="46"/>
      <c r="NMU58" s="46"/>
      <c r="NMV58" s="46"/>
      <c r="NMW58" s="46"/>
      <c r="NMX58" s="46"/>
      <c r="NMY58" s="46"/>
      <c r="NMZ58" s="46"/>
      <c r="NNA58" s="46"/>
      <c r="NNB58" s="46"/>
      <c r="NNC58" s="46"/>
      <c r="NND58" s="46"/>
      <c r="NNE58" s="46"/>
      <c r="NNF58" s="46"/>
      <c r="NNG58" s="46"/>
      <c r="NNH58" s="46"/>
      <c r="NNI58" s="46"/>
      <c r="NNJ58" s="46"/>
      <c r="NNK58" s="46"/>
      <c r="NNL58" s="46"/>
      <c r="NNM58" s="46"/>
      <c r="NNN58" s="46"/>
      <c r="NNO58" s="46"/>
      <c r="NNP58" s="46"/>
      <c r="NNQ58" s="46"/>
      <c r="NNR58" s="46"/>
      <c r="NNS58" s="46"/>
      <c r="NNT58" s="46"/>
      <c r="NNU58" s="46"/>
      <c r="NNV58" s="46"/>
      <c r="NNW58" s="46"/>
      <c r="NNX58" s="46"/>
      <c r="NNY58" s="46"/>
      <c r="NNZ58" s="46"/>
      <c r="NOA58" s="46"/>
      <c r="NOB58" s="46"/>
      <c r="NOC58" s="46"/>
      <c r="NOD58" s="46"/>
      <c r="NOE58" s="46"/>
      <c r="NOF58" s="46"/>
      <c r="NOG58" s="46"/>
      <c r="NOH58" s="46"/>
      <c r="NOI58" s="46"/>
      <c r="NOJ58" s="46"/>
      <c r="NOK58" s="46"/>
      <c r="NOL58" s="46"/>
      <c r="NOM58" s="46"/>
      <c r="NON58" s="46"/>
      <c r="NOO58" s="46"/>
      <c r="NOP58" s="46"/>
      <c r="NOQ58" s="46"/>
      <c r="NOR58" s="46"/>
      <c r="NOS58" s="46"/>
      <c r="NOT58" s="46"/>
      <c r="NOU58" s="46"/>
      <c r="NOV58" s="46"/>
      <c r="NOW58" s="46"/>
      <c r="NOX58" s="46"/>
      <c r="NOY58" s="46"/>
      <c r="NOZ58" s="46"/>
      <c r="NPA58" s="46"/>
      <c r="NPB58" s="46"/>
      <c r="NPC58" s="46"/>
      <c r="NPD58" s="46"/>
      <c r="NPE58" s="46"/>
      <c r="NPF58" s="46"/>
      <c r="NPG58" s="46"/>
      <c r="NPH58" s="46"/>
      <c r="NPI58" s="46"/>
      <c r="NPJ58" s="46"/>
      <c r="NPK58" s="46"/>
      <c r="NPL58" s="46"/>
      <c r="NPM58" s="46"/>
      <c r="NPN58" s="46"/>
      <c r="NPO58" s="46"/>
      <c r="NPP58" s="46"/>
      <c r="NPQ58" s="46"/>
      <c r="NPR58" s="46"/>
      <c r="NPS58" s="46"/>
      <c r="NPT58" s="46"/>
      <c r="NPU58" s="46"/>
      <c r="NPV58" s="46"/>
      <c r="NPW58" s="46"/>
      <c r="NPX58" s="46"/>
      <c r="NPY58" s="46"/>
      <c r="NPZ58" s="46"/>
      <c r="NQA58" s="46"/>
      <c r="NQB58" s="46"/>
      <c r="NQC58" s="46"/>
      <c r="NQD58" s="46"/>
      <c r="NQE58" s="46"/>
      <c r="NQF58" s="46"/>
      <c r="NQG58" s="46"/>
      <c r="NQH58" s="46"/>
      <c r="NQI58" s="46"/>
      <c r="NQJ58" s="46"/>
      <c r="NQK58" s="46"/>
      <c r="NQL58" s="46"/>
      <c r="NQM58" s="46"/>
      <c r="NQN58" s="46"/>
      <c r="NQO58" s="46"/>
      <c r="NQP58" s="46"/>
      <c r="NQQ58" s="46"/>
      <c r="NQR58" s="46"/>
      <c r="NQS58" s="46"/>
      <c r="NQT58" s="46"/>
      <c r="NQU58" s="46"/>
      <c r="NQV58" s="46"/>
      <c r="NQW58" s="46"/>
      <c r="NQX58" s="46"/>
      <c r="NQY58" s="46"/>
      <c r="NQZ58" s="46"/>
      <c r="NRA58" s="46"/>
      <c r="NRB58" s="46"/>
      <c r="NRC58" s="46"/>
      <c r="NRD58" s="46"/>
      <c r="NRE58" s="46"/>
      <c r="NRF58" s="46"/>
      <c r="NRG58" s="46"/>
      <c r="NRH58" s="46"/>
      <c r="NRI58" s="46"/>
      <c r="NRJ58" s="46"/>
      <c r="NRK58" s="46"/>
      <c r="NRL58" s="46"/>
      <c r="NRM58" s="46"/>
      <c r="NRN58" s="46"/>
      <c r="NRO58" s="46"/>
      <c r="NRP58" s="46"/>
      <c r="NRQ58" s="46"/>
      <c r="NRR58" s="46"/>
      <c r="NRS58" s="46"/>
      <c r="NRT58" s="46"/>
      <c r="NRU58" s="46"/>
      <c r="NRV58" s="46"/>
      <c r="NRW58" s="46"/>
      <c r="NRX58" s="46"/>
      <c r="NRY58" s="46"/>
      <c r="NRZ58" s="46"/>
      <c r="NSA58" s="46"/>
      <c r="NSB58" s="46"/>
      <c r="NSC58" s="46"/>
      <c r="NSD58" s="46"/>
      <c r="NSE58" s="46"/>
      <c r="NSF58" s="46"/>
      <c r="NSG58" s="46"/>
      <c r="NSH58" s="46"/>
      <c r="NSI58" s="46"/>
      <c r="NSJ58" s="46"/>
      <c r="NSK58" s="46"/>
      <c r="NSL58" s="46"/>
      <c r="NSM58" s="46"/>
      <c r="NSN58" s="46"/>
      <c r="NSO58" s="46"/>
      <c r="NSP58" s="46"/>
      <c r="NSQ58" s="46"/>
      <c r="NSR58" s="46"/>
      <c r="NSS58" s="46"/>
      <c r="NST58" s="46"/>
      <c r="NSU58" s="46"/>
      <c r="NSV58" s="46"/>
      <c r="NSW58" s="46"/>
      <c r="NSX58" s="46"/>
      <c r="NSY58" s="46"/>
      <c r="NSZ58" s="46"/>
      <c r="NTA58" s="46"/>
      <c r="NTB58" s="46"/>
      <c r="NTC58" s="46"/>
      <c r="NTD58" s="46"/>
      <c r="NTE58" s="46"/>
      <c r="NTF58" s="46"/>
      <c r="NTG58" s="46"/>
      <c r="NTH58" s="46"/>
      <c r="NTI58" s="46"/>
      <c r="NTJ58" s="46"/>
      <c r="NTK58" s="46"/>
      <c r="NTL58" s="46"/>
      <c r="NTM58" s="46"/>
      <c r="NTN58" s="46"/>
      <c r="NTO58" s="46"/>
      <c r="NTP58" s="46"/>
      <c r="NTQ58" s="46"/>
      <c r="NTR58" s="46"/>
      <c r="NTS58" s="46"/>
      <c r="NTT58" s="46"/>
      <c r="NTU58" s="46"/>
      <c r="NTV58" s="46"/>
      <c r="NTW58" s="46"/>
      <c r="NTX58" s="46"/>
      <c r="NTY58" s="46"/>
      <c r="NTZ58" s="46"/>
      <c r="NUA58" s="46"/>
      <c r="NUB58" s="46"/>
      <c r="NUC58" s="46"/>
      <c r="NUD58" s="46"/>
      <c r="NUE58" s="46"/>
      <c r="NUF58" s="46"/>
      <c r="NUG58" s="46"/>
      <c r="NUH58" s="46"/>
      <c r="NUI58" s="46"/>
      <c r="NUJ58" s="46"/>
      <c r="NUK58" s="46"/>
      <c r="NUL58" s="46"/>
      <c r="NUM58" s="46"/>
      <c r="NUN58" s="46"/>
      <c r="NUO58" s="46"/>
      <c r="NUP58" s="46"/>
      <c r="NUQ58" s="46"/>
      <c r="NUR58" s="46"/>
      <c r="NUS58" s="46"/>
      <c r="NUT58" s="46"/>
      <c r="NUU58" s="46"/>
      <c r="NUV58" s="46"/>
      <c r="NUW58" s="46"/>
      <c r="NUX58" s="46"/>
      <c r="NUY58" s="46"/>
      <c r="NUZ58" s="46"/>
      <c r="NVA58" s="46"/>
      <c r="NVB58" s="46"/>
      <c r="NVC58" s="46"/>
      <c r="NVD58" s="46"/>
      <c r="NVE58" s="46"/>
      <c r="NVF58" s="46"/>
      <c r="NVG58" s="46"/>
      <c r="NVH58" s="46"/>
      <c r="NVI58" s="46"/>
      <c r="NVJ58" s="46"/>
      <c r="NVK58" s="46"/>
      <c r="NVL58" s="46"/>
      <c r="NVM58" s="46"/>
      <c r="NVN58" s="46"/>
      <c r="NVO58" s="46"/>
      <c r="NVP58" s="46"/>
      <c r="NVQ58" s="46"/>
      <c r="NVR58" s="46"/>
      <c r="NVS58" s="46"/>
      <c r="NVT58" s="46"/>
      <c r="NVU58" s="46"/>
      <c r="NVV58" s="46"/>
      <c r="NVW58" s="46"/>
      <c r="NVX58" s="46"/>
      <c r="NVY58" s="46"/>
      <c r="NVZ58" s="46"/>
      <c r="NWA58" s="46"/>
      <c r="NWB58" s="46"/>
      <c r="NWC58" s="46"/>
      <c r="NWD58" s="46"/>
      <c r="NWE58" s="46"/>
      <c r="NWF58" s="46"/>
      <c r="NWG58" s="46"/>
      <c r="NWH58" s="46"/>
      <c r="NWI58" s="46"/>
      <c r="NWJ58" s="46"/>
      <c r="NWK58" s="46"/>
      <c r="NWL58" s="46"/>
      <c r="NWM58" s="46"/>
      <c r="NWN58" s="46"/>
      <c r="NWO58" s="46"/>
      <c r="NWP58" s="46"/>
      <c r="NWQ58" s="46"/>
      <c r="NWR58" s="46"/>
      <c r="NWS58" s="46"/>
      <c r="NWT58" s="46"/>
      <c r="NWU58" s="46"/>
      <c r="NWV58" s="46"/>
      <c r="NWW58" s="46"/>
      <c r="NWX58" s="46"/>
      <c r="NWY58" s="46"/>
      <c r="NWZ58" s="46"/>
      <c r="NXA58" s="46"/>
      <c r="NXB58" s="46"/>
      <c r="NXC58" s="46"/>
      <c r="NXD58" s="46"/>
      <c r="NXE58" s="46"/>
      <c r="NXF58" s="46"/>
      <c r="NXG58" s="46"/>
      <c r="NXH58" s="46"/>
      <c r="NXI58" s="46"/>
      <c r="NXJ58" s="46"/>
      <c r="NXK58" s="46"/>
      <c r="NXL58" s="46"/>
      <c r="NXM58" s="46"/>
      <c r="NXN58" s="46"/>
      <c r="NXO58" s="46"/>
      <c r="NXP58" s="46"/>
      <c r="NXQ58" s="46"/>
      <c r="NXR58" s="46"/>
      <c r="NXS58" s="46"/>
      <c r="NXT58" s="46"/>
      <c r="NXU58" s="46"/>
      <c r="NXV58" s="46"/>
      <c r="NXW58" s="46"/>
      <c r="NXX58" s="46"/>
      <c r="NXY58" s="46"/>
      <c r="NXZ58" s="46"/>
      <c r="NYA58" s="46"/>
      <c r="NYB58" s="46"/>
      <c r="NYC58" s="46"/>
      <c r="NYD58" s="46"/>
      <c r="NYE58" s="46"/>
      <c r="NYF58" s="46"/>
      <c r="NYG58" s="46"/>
      <c r="NYH58" s="46"/>
      <c r="NYI58" s="46"/>
      <c r="NYJ58" s="46"/>
      <c r="NYK58" s="46"/>
      <c r="NYL58" s="46"/>
      <c r="NYM58" s="46"/>
      <c r="NYN58" s="46"/>
      <c r="NYO58" s="46"/>
      <c r="NYP58" s="46"/>
      <c r="NYQ58" s="46"/>
      <c r="NYR58" s="46"/>
      <c r="NYS58" s="46"/>
      <c r="NYT58" s="46"/>
      <c r="NYU58" s="46"/>
      <c r="NYV58" s="46"/>
      <c r="NYW58" s="46"/>
      <c r="NYX58" s="46"/>
      <c r="NYY58" s="46"/>
      <c r="NYZ58" s="46"/>
      <c r="NZA58" s="46"/>
      <c r="NZB58" s="46"/>
      <c r="NZC58" s="46"/>
      <c r="NZD58" s="46"/>
      <c r="NZE58" s="46"/>
      <c r="NZF58" s="46"/>
      <c r="NZG58" s="46"/>
      <c r="NZH58" s="46"/>
      <c r="NZI58" s="46"/>
      <c r="NZJ58" s="46"/>
      <c r="NZK58" s="46"/>
      <c r="NZL58" s="46"/>
      <c r="NZM58" s="46"/>
      <c r="NZN58" s="46"/>
      <c r="NZO58" s="46"/>
      <c r="NZP58" s="46"/>
      <c r="NZQ58" s="46"/>
      <c r="NZR58" s="46"/>
      <c r="NZS58" s="46"/>
      <c r="NZT58" s="46"/>
      <c r="NZU58" s="46"/>
      <c r="NZV58" s="46"/>
      <c r="NZW58" s="46"/>
      <c r="NZX58" s="46"/>
      <c r="NZY58" s="46"/>
      <c r="NZZ58" s="46"/>
      <c r="OAA58" s="46"/>
      <c r="OAB58" s="46"/>
      <c r="OAC58" s="46"/>
      <c r="OAD58" s="46"/>
      <c r="OAE58" s="46"/>
      <c r="OAF58" s="46"/>
      <c r="OAG58" s="46"/>
      <c r="OAH58" s="46"/>
      <c r="OAI58" s="46"/>
      <c r="OAJ58" s="46"/>
      <c r="OAK58" s="46"/>
      <c r="OAL58" s="46"/>
      <c r="OAM58" s="46"/>
      <c r="OAN58" s="46"/>
      <c r="OAO58" s="46"/>
      <c r="OAP58" s="46"/>
      <c r="OAQ58" s="46"/>
      <c r="OAR58" s="46"/>
      <c r="OAS58" s="46"/>
      <c r="OAT58" s="46"/>
      <c r="OAU58" s="46"/>
      <c r="OAV58" s="46"/>
      <c r="OAW58" s="46"/>
      <c r="OAX58" s="46"/>
      <c r="OAY58" s="46"/>
      <c r="OAZ58" s="46"/>
      <c r="OBA58" s="46"/>
      <c r="OBB58" s="46"/>
      <c r="OBC58" s="46"/>
      <c r="OBD58" s="46"/>
      <c r="OBE58" s="46"/>
      <c r="OBF58" s="46"/>
      <c r="OBG58" s="46"/>
      <c r="OBH58" s="46"/>
      <c r="OBI58" s="46"/>
      <c r="OBJ58" s="46"/>
      <c r="OBK58" s="46"/>
      <c r="OBL58" s="46"/>
      <c r="OBM58" s="46"/>
      <c r="OBN58" s="46"/>
      <c r="OBO58" s="46"/>
      <c r="OBP58" s="46"/>
      <c r="OBQ58" s="46"/>
      <c r="OBR58" s="46"/>
      <c r="OBS58" s="46"/>
      <c r="OBT58" s="46"/>
      <c r="OBU58" s="46"/>
      <c r="OBV58" s="46"/>
      <c r="OBW58" s="46"/>
      <c r="OBX58" s="46"/>
      <c r="OBY58" s="46"/>
      <c r="OBZ58" s="46"/>
      <c r="OCA58" s="46"/>
      <c r="OCB58" s="46"/>
      <c r="OCC58" s="46"/>
      <c r="OCD58" s="46"/>
      <c r="OCE58" s="46"/>
      <c r="OCF58" s="46"/>
      <c r="OCG58" s="46"/>
      <c r="OCH58" s="46"/>
      <c r="OCI58" s="46"/>
      <c r="OCJ58" s="46"/>
      <c r="OCK58" s="46"/>
      <c r="OCL58" s="46"/>
      <c r="OCM58" s="46"/>
      <c r="OCN58" s="46"/>
      <c r="OCO58" s="46"/>
      <c r="OCP58" s="46"/>
      <c r="OCQ58" s="46"/>
      <c r="OCR58" s="46"/>
      <c r="OCS58" s="46"/>
      <c r="OCT58" s="46"/>
      <c r="OCU58" s="46"/>
      <c r="OCV58" s="46"/>
      <c r="OCW58" s="46"/>
      <c r="OCX58" s="46"/>
      <c r="OCY58" s="46"/>
      <c r="OCZ58" s="46"/>
      <c r="ODA58" s="46"/>
      <c r="ODB58" s="46"/>
      <c r="ODC58" s="46"/>
      <c r="ODD58" s="46"/>
      <c r="ODE58" s="46"/>
      <c r="ODF58" s="46"/>
      <c r="ODG58" s="46"/>
      <c r="ODH58" s="46"/>
      <c r="ODI58" s="46"/>
      <c r="ODJ58" s="46"/>
      <c r="ODK58" s="46"/>
      <c r="ODL58" s="46"/>
      <c r="ODM58" s="46"/>
      <c r="ODN58" s="46"/>
      <c r="ODO58" s="46"/>
      <c r="ODP58" s="46"/>
      <c r="ODQ58" s="46"/>
      <c r="ODR58" s="46"/>
      <c r="ODS58" s="46"/>
      <c r="ODT58" s="46"/>
      <c r="ODU58" s="46"/>
      <c r="ODV58" s="46"/>
      <c r="ODW58" s="46"/>
      <c r="ODX58" s="46"/>
      <c r="ODY58" s="46"/>
      <c r="ODZ58" s="46"/>
      <c r="OEA58" s="46"/>
      <c r="OEB58" s="46"/>
      <c r="OEC58" s="46"/>
      <c r="OED58" s="46"/>
      <c r="OEE58" s="46"/>
      <c r="OEF58" s="46"/>
      <c r="OEG58" s="46"/>
      <c r="OEH58" s="46"/>
      <c r="OEI58" s="46"/>
      <c r="OEJ58" s="46"/>
      <c r="OEK58" s="46"/>
      <c r="OEL58" s="46"/>
      <c r="OEM58" s="46"/>
      <c r="OEN58" s="46"/>
      <c r="OEO58" s="46"/>
      <c r="OEP58" s="46"/>
      <c r="OEQ58" s="46"/>
      <c r="OER58" s="46"/>
      <c r="OES58" s="46"/>
      <c r="OET58" s="46"/>
      <c r="OEU58" s="46"/>
      <c r="OEV58" s="46"/>
      <c r="OEW58" s="46"/>
      <c r="OEX58" s="46"/>
      <c r="OEY58" s="46"/>
      <c r="OEZ58" s="46"/>
      <c r="OFA58" s="46"/>
      <c r="OFB58" s="46"/>
      <c r="OFC58" s="46"/>
      <c r="OFD58" s="46"/>
      <c r="OFE58" s="46"/>
      <c r="OFF58" s="46"/>
      <c r="OFG58" s="46"/>
      <c r="OFH58" s="46"/>
      <c r="OFI58" s="46"/>
      <c r="OFJ58" s="46"/>
      <c r="OFK58" s="46"/>
      <c r="OFL58" s="46"/>
      <c r="OFM58" s="46"/>
      <c r="OFN58" s="46"/>
      <c r="OFO58" s="46"/>
      <c r="OFP58" s="46"/>
      <c r="OFQ58" s="46"/>
      <c r="OFR58" s="46"/>
      <c r="OFS58" s="46"/>
      <c r="OFT58" s="46"/>
      <c r="OFU58" s="46"/>
      <c r="OFV58" s="46"/>
      <c r="OFW58" s="46"/>
      <c r="OFX58" s="46"/>
      <c r="OFY58" s="46"/>
      <c r="OFZ58" s="46"/>
      <c r="OGA58" s="46"/>
      <c r="OGB58" s="46"/>
      <c r="OGC58" s="46"/>
      <c r="OGD58" s="46"/>
      <c r="OGE58" s="46"/>
      <c r="OGF58" s="46"/>
      <c r="OGG58" s="46"/>
      <c r="OGH58" s="46"/>
      <c r="OGI58" s="46"/>
      <c r="OGJ58" s="46"/>
      <c r="OGK58" s="46"/>
      <c r="OGL58" s="46"/>
      <c r="OGM58" s="46"/>
      <c r="OGN58" s="46"/>
      <c r="OGO58" s="46"/>
      <c r="OGP58" s="46"/>
      <c r="OGQ58" s="46"/>
      <c r="OGR58" s="46"/>
      <c r="OGS58" s="46"/>
      <c r="OGT58" s="46"/>
      <c r="OGU58" s="46"/>
      <c r="OGV58" s="46"/>
      <c r="OGW58" s="46"/>
      <c r="OGX58" s="46"/>
      <c r="OGY58" s="46"/>
      <c r="OGZ58" s="46"/>
      <c r="OHA58" s="46"/>
      <c r="OHB58" s="46"/>
      <c r="OHC58" s="46"/>
      <c r="OHD58" s="46"/>
      <c r="OHE58" s="46"/>
      <c r="OHF58" s="46"/>
      <c r="OHG58" s="46"/>
      <c r="OHH58" s="46"/>
      <c r="OHI58" s="46"/>
      <c r="OHJ58" s="46"/>
      <c r="OHK58" s="46"/>
      <c r="OHL58" s="46"/>
      <c r="OHM58" s="46"/>
      <c r="OHN58" s="46"/>
      <c r="OHO58" s="46"/>
      <c r="OHP58" s="46"/>
      <c r="OHQ58" s="46"/>
      <c r="OHR58" s="46"/>
      <c r="OHS58" s="46"/>
      <c r="OHT58" s="46"/>
      <c r="OHU58" s="46"/>
      <c r="OHV58" s="46"/>
      <c r="OHW58" s="46"/>
      <c r="OHX58" s="46"/>
      <c r="OHY58" s="46"/>
      <c r="OHZ58" s="46"/>
      <c r="OIA58" s="46"/>
      <c r="OIB58" s="46"/>
      <c r="OIC58" s="46"/>
      <c r="OID58" s="46"/>
      <c r="OIE58" s="46"/>
      <c r="OIF58" s="46"/>
      <c r="OIG58" s="46"/>
      <c r="OIH58" s="46"/>
      <c r="OII58" s="46"/>
      <c r="OIJ58" s="46"/>
      <c r="OIK58" s="46"/>
      <c r="OIL58" s="46"/>
      <c r="OIM58" s="46"/>
      <c r="OIN58" s="46"/>
      <c r="OIO58" s="46"/>
      <c r="OIP58" s="46"/>
      <c r="OIQ58" s="46"/>
      <c r="OIR58" s="46"/>
      <c r="OIS58" s="46"/>
      <c r="OIT58" s="46"/>
      <c r="OIU58" s="46"/>
      <c r="OIV58" s="46"/>
      <c r="OIW58" s="46"/>
      <c r="OIX58" s="46"/>
      <c r="OIY58" s="46"/>
      <c r="OIZ58" s="46"/>
      <c r="OJA58" s="46"/>
      <c r="OJB58" s="46"/>
      <c r="OJC58" s="46"/>
      <c r="OJD58" s="46"/>
      <c r="OJE58" s="46"/>
      <c r="OJF58" s="46"/>
      <c r="OJG58" s="46"/>
      <c r="OJH58" s="46"/>
      <c r="OJI58" s="46"/>
      <c r="OJJ58" s="46"/>
      <c r="OJK58" s="46"/>
      <c r="OJL58" s="46"/>
      <c r="OJM58" s="46"/>
      <c r="OJN58" s="46"/>
      <c r="OJO58" s="46"/>
      <c r="OJP58" s="46"/>
      <c r="OJQ58" s="46"/>
      <c r="OJR58" s="46"/>
      <c r="OJS58" s="46"/>
      <c r="OJT58" s="46"/>
      <c r="OJU58" s="46"/>
      <c r="OJV58" s="46"/>
      <c r="OJW58" s="46"/>
      <c r="OJX58" s="46"/>
      <c r="OJY58" s="46"/>
      <c r="OJZ58" s="46"/>
      <c r="OKA58" s="46"/>
      <c r="OKB58" s="46"/>
      <c r="OKC58" s="46"/>
      <c r="OKD58" s="46"/>
      <c r="OKE58" s="46"/>
      <c r="OKF58" s="46"/>
      <c r="OKG58" s="46"/>
      <c r="OKH58" s="46"/>
      <c r="OKI58" s="46"/>
      <c r="OKJ58" s="46"/>
      <c r="OKK58" s="46"/>
      <c r="OKL58" s="46"/>
      <c r="OKM58" s="46"/>
      <c r="OKN58" s="46"/>
      <c r="OKO58" s="46"/>
      <c r="OKP58" s="46"/>
      <c r="OKQ58" s="46"/>
      <c r="OKR58" s="46"/>
      <c r="OKS58" s="46"/>
      <c r="OKT58" s="46"/>
      <c r="OKU58" s="46"/>
      <c r="OKV58" s="46"/>
      <c r="OKW58" s="46"/>
      <c r="OKX58" s="46"/>
      <c r="OKY58" s="46"/>
      <c r="OKZ58" s="46"/>
      <c r="OLA58" s="46"/>
      <c r="OLB58" s="46"/>
      <c r="OLC58" s="46"/>
      <c r="OLD58" s="46"/>
      <c r="OLE58" s="46"/>
      <c r="OLF58" s="46"/>
      <c r="OLG58" s="46"/>
      <c r="OLH58" s="46"/>
      <c r="OLI58" s="46"/>
      <c r="OLJ58" s="46"/>
      <c r="OLK58" s="46"/>
      <c r="OLL58" s="46"/>
      <c r="OLM58" s="46"/>
      <c r="OLN58" s="46"/>
      <c r="OLO58" s="46"/>
      <c r="OLP58" s="46"/>
      <c r="OLQ58" s="46"/>
      <c r="OLR58" s="46"/>
      <c r="OLS58" s="46"/>
      <c r="OLT58" s="46"/>
      <c r="OLU58" s="46"/>
      <c r="OLV58" s="46"/>
      <c r="OLW58" s="46"/>
      <c r="OLX58" s="46"/>
      <c r="OLY58" s="46"/>
      <c r="OLZ58" s="46"/>
      <c r="OMA58" s="46"/>
      <c r="OMB58" s="46"/>
      <c r="OMC58" s="46"/>
      <c r="OMD58" s="46"/>
      <c r="OME58" s="46"/>
      <c r="OMF58" s="46"/>
      <c r="OMG58" s="46"/>
      <c r="OMH58" s="46"/>
      <c r="OMI58" s="46"/>
      <c r="OMJ58" s="46"/>
      <c r="OMK58" s="46"/>
      <c r="OML58" s="46"/>
      <c r="OMM58" s="46"/>
      <c r="OMN58" s="46"/>
      <c r="OMO58" s="46"/>
      <c r="OMP58" s="46"/>
      <c r="OMQ58" s="46"/>
      <c r="OMR58" s="46"/>
      <c r="OMS58" s="46"/>
      <c r="OMT58" s="46"/>
      <c r="OMU58" s="46"/>
      <c r="OMV58" s="46"/>
      <c r="OMW58" s="46"/>
      <c r="OMX58" s="46"/>
      <c r="OMY58" s="46"/>
      <c r="OMZ58" s="46"/>
      <c r="ONA58" s="46"/>
      <c r="ONB58" s="46"/>
      <c r="ONC58" s="46"/>
      <c r="OND58" s="46"/>
      <c r="ONE58" s="46"/>
      <c r="ONF58" s="46"/>
      <c r="ONG58" s="46"/>
      <c r="ONH58" s="46"/>
      <c r="ONI58" s="46"/>
      <c r="ONJ58" s="46"/>
      <c r="ONK58" s="46"/>
      <c r="ONL58" s="46"/>
      <c r="ONM58" s="46"/>
      <c r="ONN58" s="46"/>
      <c r="ONO58" s="46"/>
      <c r="ONP58" s="46"/>
      <c r="ONQ58" s="46"/>
      <c r="ONR58" s="46"/>
      <c r="ONS58" s="46"/>
      <c r="ONT58" s="46"/>
      <c r="ONU58" s="46"/>
      <c r="ONV58" s="46"/>
      <c r="ONW58" s="46"/>
      <c r="ONX58" s="46"/>
      <c r="ONY58" s="46"/>
      <c r="ONZ58" s="46"/>
      <c r="OOA58" s="46"/>
      <c r="OOB58" s="46"/>
      <c r="OOC58" s="46"/>
      <c r="OOD58" s="46"/>
      <c r="OOE58" s="46"/>
      <c r="OOF58" s="46"/>
      <c r="OOG58" s="46"/>
      <c r="OOH58" s="46"/>
      <c r="OOI58" s="46"/>
      <c r="OOJ58" s="46"/>
      <c r="OOK58" s="46"/>
      <c r="OOL58" s="46"/>
      <c r="OOM58" s="46"/>
      <c r="OON58" s="46"/>
      <c r="OOO58" s="46"/>
      <c r="OOP58" s="46"/>
      <c r="OOQ58" s="46"/>
      <c r="OOR58" s="46"/>
      <c r="OOS58" s="46"/>
      <c r="OOT58" s="46"/>
      <c r="OOU58" s="46"/>
      <c r="OOV58" s="46"/>
      <c r="OOW58" s="46"/>
      <c r="OOX58" s="46"/>
      <c r="OOY58" s="46"/>
      <c r="OOZ58" s="46"/>
      <c r="OPA58" s="46"/>
      <c r="OPB58" s="46"/>
      <c r="OPC58" s="46"/>
      <c r="OPD58" s="46"/>
      <c r="OPE58" s="46"/>
      <c r="OPF58" s="46"/>
      <c r="OPG58" s="46"/>
      <c r="OPH58" s="46"/>
      <c r="OPI58" s="46"/>
      <c r="OPJ58" s="46"/>
      <c r="OPK58" s="46"/>
      <c r="OPL58" s="46"/>
      <c r="OPM58" s="46"/>
      <c r="OPN58" s="46"/>
      <c r="OPO58" s="46"/>
      <c r="OPP58" s="46"/>
      <c r="OPQ58" s="46"/>
      <c r="OPR58" s="46"/>
      <c r="OPS58" s="46"/>
      <c r="OPT58" s="46"/>
      <c r="OPU58" s="46"/>
      <c r="OPV58" s="46"/>
      <c r="OPW58" s="46"/>
      <c r="OPX58" s="46"/>
      <c r="OPY58" s="46"/>
      <c r="OPZ58" s="46"/>
      <c r="OQA58" s="46"/>
      <c r="OQB58" s="46"/>
      <c r="OQC58" s="46"/>
      <c r="OQD58" s="46"/>
      <c r="OQE58" s="46"/>
      <c r="OQF58" s="46"/>
      <c r="OQG58" s="46"/>
      <c r="OQH58" s="46"/>
      <c r="OQI58" s="46"/>
      <c r="OQJ58" s="46"/>
      <c r="OQK58" s="46"/>
      <c r="OQL58" s="46"/>
      <c r="OQM58" s="46"/>
      <c r="OQN58" s="46"/>
      <c r="OQO58" s="46"/>
      <c r="OQP58" s="46"/>
      <c r="OQQ58" s="46"/>
      <c r="OQR58" s="46"/>
      <c r="OQS58" s="46"/>
      <c r="OQT58" s="46"/>
      <c r="OQU58" s="46"/>
      <c r="OQV58" s="46"/>
      <c r="OQW58" s="46"/>
      <c r="OQX58" s="46"/>
      <c r="OQY58" s="46"/>
      <c r="OQZ58" s="46"/>
      <c r="ORA58" s="46"/>
      <c r="ORB58" s="46"/>
      <c r="ORC58" s="46"/>
      <c r="ORD58" s="46"/>
      <c r="ORE58" s="46"/>
      <c r="ORF58" s="46"/>
      <c r="ORG58" s="46"/>
      <c r="ORH58" s="46"/>
      <c r="ORI58" s="46"/>
      <c r="ORJ58" s="46"/>
      <c r="ORK58" s="46"/>
      <c r="ORL58" s="46"/>
      <c r="ORM58" s="46"/>
      <c r="ORN58" s="46"/>
      <c r="ORO58" s="46"/>
      <c r="ORP58" s="46"/>
      <c r="ORQ58" s="46"/>
      <c r="ORR58" s="46"/>
      <c r="ORS58" s="46"/>
      <c r="ORT58" s="46"/>
      <c r="ORU58" s="46"/>
      <c r="ORV58" s="46"/>
      <c r="ORW58" s="46"/>
      <c r="ORX58" s="46"/>
      <c r="ORY58" s="46"/>
      <c r="ORZ58" s="46"/>
      <c r="OSA58" s="46"/>
      <c r="OSB58" s="46"/>
      <c r="OSC58" s="46"/>
      <c r="OSD58" s="46"/>
      <c r="OSE58" s="46"/>
      <c r="OSF58" s="46"/>
      <c r="OSG58" s="46"/>
      <c r="OSH58" s="46"/>
      <c r="OSI58" s="46"/>
      <c r="OSJ58" s="46"/>
      <c r="OSK58" s="46"/>
      <c r="OSL58" s="46"/>
      <c r="OSM58" s="46"/>
      <c r="OSN58" s="46"/>
      <c r="OSO58" s="46"/>
      <c r="OSP58" s="46"/>
      <c r="OSQ58" s="46"/>
      <c r="OSR58" s="46"/>
      <c r="OSS58" s="46"/>
      <c r="OST58" s="46"/>
      <c r="OSU58" s="46"/>
      <c r="OSV58" s="46"/>
      <c r="OSW58" s="46"/>
      <c r="OSX58" s="46"/>
      <c r="OSY58" s="46"/>
      <c r="OSZ58" s="46"/>
      <c r="OTA58" s="46"/>
      <c r="OTB58" s="46"/>
      <c r="OTC58" s="46"/>
      <c r="OTD58" s="46"/>
      <c r="OTE58" s="46"/>
      <c r="OTF58" s="46"/>
      <c r="OTG58" s="46"/>
      <c r="OTH58" s="46"/>
      <c r="OTI58" s="46"/>
      <c r="OTJ58" s="46"/>
      <c r="OTK58" s="46"/>
      <c r="OTL58" s="46"/>
      <c r="OTM58" s="46"/>
      <c r="OTN58" s="46"/>
      <c r="OTO58" s="46"/>
      <c r="OTP58" s="46"/>
      <c r="OTQ58" s="46"/>
      <c r="OTR58" s="46"/>
      <c r="OTS58" s="46"/>
      <c r="OTT58" s="46"/>
      <c r="OTU58" s="46"/>
      <c r="OTV58" s="46"/>
      <c r="OTW58" s="46"/>
      <c r="OTX58" s="46"/>
      <c r="OTY58" s="46"/>
      <c r="OTZ58" s="46"/>
      <c r="OUA58" s="46"/>
      <c r="OUB58" s="46"/>
      <c r="OUC58" s="46"/>
      <c r="OUD58" s="46"/>
      <c r="OUE58" s="46"/>
      <c r="OUF58" s="46"/>
      <c r="OUG58" s="46"/>
      <c r="OUH58" s="46"/>
      <c r="OUI58" s="46"/>
      <c r="OUJ58" s="46"/>
      <c r="OUK58" s="46"/>
      <c r="OUL58" s="46"/>
      <c r="OUM58" s="46"/>
      <c r="OUN58" s="46"/>
      <c r="OUO58" s="46"/>
      <c r="OUP58" s="46"/>
      <c r="OUQ58" s="46"/>
      <c r="OUR58" s="46"/>
      <c r="OUS58" s="46"/>
      <c r="OUT58" s="46"/>
      <c r="OUU58" s="46"/>
      <c r="OUV58" s="46"/>
      <c r="OUW58" s="46"/>
      <c r="OUX58" s="46"/>
      <c r="OUY58" s="46"/>
      <c r="OUZ58" s="46"/>
      <c r="OVA58" s="46"/>
      <c r="OVB58" s="46"/>
      <c r="OVC58" s="46"/>
      <c r="OVD58" s="46"/>
      <c r="OVE58" s="46"/>
      <c r="OVF58" s="46"/>
      <c r="OVG58" s="46"/>
      <c r="OVH58" s="46"/>
      <c r="OVI58" s="46"/>
      <c r="OVJ58" s="46"/>
      <c r="OVK58" s="46"/>
      <c r="OVL58" s="46"/>
      <c r="OVM58" s="46"/>
      <c r="OVN58" s="46"/>
      <c r="OVO58" s="46"/>
      <c r="OVP58" s="46"/>
      <c r="OVQ58" s="46"/>
      <c r="OVR58" s="46"/>
      <c r="OVS58" s="46"/>
      <c r="OVT58" s="46"/>
      <c r="OVU58" s="46"/>
      <c r="OVV58" s="46"/>
      <c r="OVW58" s="46"/>
      <c r="OVX58" s="46"/>
      <c r="OVY58" s="46"/>
      <c r="OVZ58" s="46"/>
      <c r="OWA58" s="46"/>
      <c r="OWB58" s="46"/>
      <c r="OWC58" s="46"/>
      <c r="OWD58" s="46"/>
      <c r="OWE58" s="46"/>
      <c r="OWF58" s="46"/>
      <c r="OWG58" s="46"/>
      <c r="OWH58" s="46"/>
      <c r="OWI58" s="46"/>
      <c r="OWJ58" s="46"/>
      <c r="OWK58" s="46"/>
      <c r="OWL58" s="46"/>
      <c r="OWM58" s="46"/>
      <c r="OWN58" s="46"/>
      <c r="OWO58" s="46"/>
      <c r="OWP58" s="46"/>
      <c r="OWQ58" s="46"/>
      <c r="OWR58" s="46"/>
      <c r="OWS58" s="46"/>
      <c r="OWT58" s="46"/>
      <c r="OWU58" s="46"/>
      <c r="OWV58" s="46"/>
      <c r="OWW58" s="46"/>
      <c r="OWX58" s="46"/>
      <c r="OWY58" s="46"/>
      <c r="OWZ58" s="46"/>
      <c r="OXA58" s="46"/>
      <c r="OXB58" s="46"/>
      <c r="OXC58" s="46"/>
      <c r="OXD58" s="46"/>
      <c r="OXE58" s="46"/>
      <c r="OXF58" s="46"/>
      <c r="OXG58" s="46"/>
      <c r="OXH58" s="46"/>
      <c r="OXI58" s="46"/>
      <c r="OXJ58" s="46"/>
      <c r="OXK58" s="46"/>
      <c r="OXL58" s="46"/>
      <c r="OXM58" s="46"/>
      <c r="OXN58" s="46"/>
      <c r="OXO58" s="46"/>
      <c r="OXP58" s="46"/>
      <c r="OXQ58" s="46"/>
      <c r="OXR58" s="46"/>
      <c r="OXS58" s="46"/>
      <c r="OXT58" s="46"/>
      <c r="OXU58" s="46"/>
      <c r="OXV58" s="46"/>
      <c r="OXW58" s="46"/>
      <c r="OXX58" s="46"/>
      <c r="OXY58" s="46"/>
      <c r="OXZ58" s="46"/>
      <c r="OYA58" s="46"/>
      <c r="OYB58" s="46"/>
      <c r="OYC58" s="46"/>
      <c r="OYD58" s="46"/>
      <c r="OYE58" s="46"/>
      <c r="OYF58" s="46"/>
      <c r="OYG58" s="46"/>
      <c r="OYH58" s="46"/>
      <c r="OYI58" s="46"/>
      <c r="OYJ58" s="46"/>
      <c r="OYK58" s="46"/>
      <c r="OYL58" s="46"/>
      <c r="OYM58" s="46"/>
      <c r="OYN58" s="46"/>
      <c r="OYO58" s="46"/>
      <c r="OYP58" s="46"/>
      <c r="OYQ58" s="46"/>
      <c r="OYR58" s="46"/>
      <c r="OYS58" s="46"/>
      <c r="OYT58" s="46"/>
      <c r="OYU58" s="46"/>
      <c r="OYV58" s="46"/>
      <c r="OYW58" s="46"/>
      <c r="OYX58" s="46"/>
      <c r="OYY58" s="46"/>
      <c r="OYZ58" s="46"/>
      <c r="OZA58" s="46"/>
      <c r="OZB58" s="46"/>
      <c r="OZC58" s="46"/>
      <c r="OZD58" s="46"/>
      <c r="OZE58" s="46"/>
      <c r="OZF58" s="46"/>
      <c r="OZG58" s="46"/>
      <c r="OZH58" s="46"/>
      <c r="OZI58" s="46"/>
      <c r="OZJ58" s="46"/>
      <c r="OZK58" s="46"/>
      <c r="OZL58" s="46"/>
      <c r="OZM58" s="46"/>
      <c r="OZN58" s="46"/>
      <c r="OZO58" s="46"/>
      <c r="OZP58" s="46"/>
      <c r="OZQ58" s="46"/>
      <c r="OZR58" s="46"/>
      <c r="OZS58" s="46"/>
      <c r="OZT58" s="46"/>
      <c r="OZU58" s="46"/>
      <c r="OZV58" s="46"/>
      <c r="OZW58" s="46"/>
      <c r="OZX58" s="46"/>
      <c r="OZY58" s="46"/>
      <c r="OZZ58" s="46"/>
      <c r="PAA58" s="46"/>
      <c r="PAB58" s="46"/>
      <c r="PAC58" s="46"/>
      <c r="PAD58" s="46"/>
      <c r="PAE58" s="46"/>
      <c r="PAF58" s="46"/>
      <c r="PAG58" s="46"/>
      <c r="PAH58" s="46"/>
      <c r="PAI58" s="46"/>
      <c r="PAJ58" s="46"/>
      <c r="PAK58" s="46"/>
      <c r="PAL58" s="46"/>
      <c r="PAM58" s="46"/>
      <c r="PAN58" s="46"/>
      <c r="PAO58" s="46"/>
      <c r="PAP58" s="46"/>
      <c r="PAQ58" s="46"/>
      <c r="PAR58" s="46"/>
      <c r="PAS58" s="46"/>
      <c r="PAT58" s="46"/>
      <c r="PAU58" s="46"/>
      <c r="PAV58" s="46"/>
      <c r="PAW58" s="46"/>
      <c r="PAX58" s="46"/>
      <c r="PAY58" s="46"/>
      <c r="PAZ58" s="46"/>
      <c r="PBA58" s="46"/>
      <c r="PBB58" s="46"/>
      <c r="PBC58" s="46"/>
      <c r="PBD58" s="46"/>
      <c r="PBE58" s="46"/>
      <c r="PBF58" s="46"/>
      <c r="PBG58" s="46"/>
      <c r="PBH58" s="46"/>
      <c r="PBI58" s="46"/>
      <c r="PBJ58" s="46"/>
      <c r="PBK58" s="46"/>
      <c r="PBL58" s="46"/>
      <c r="PBM58" s="46"/>
      <c r="PBN58" s="46"/>
      <c r="PBO58" s="46"/>
      <c r="PBP58" s="46"/>
      <c r="PBQ58" s="46"/>
      <c r="PBR58" s="46"/>
      <c r="PBS58" s="46"/>
      <c r="PBT58" s="46"/>
      <c r="PBU58" s="46"/>
      <c r="PBV58" s="46"/>
      <c r="PBW58" s="46"/>
      <c r="PBX58" s="46"/>
      <c r="PBY58" s="46"/>
      <c r="PBZ58" s="46"/>
      <c r="PCA58" s="46"/>
      <c r="PCB58" s="46"/>
      <c r="PCC58" s="46"/>
      <c r="PCD58" s="46"/>
      <c r="PCE58" s="46"/>
      <c r="PCF58" s="46"/>
      <c r="PCG58" s="46"/>
      <c r="PCH58" s="46"/>
      <c r="PCI58" s="46"/>
      <c r="PCJ58" s="46"/>
      <c r="PCK58" s="46"/>
      <c r="PCL58" s="46"/>
      <c r="PCM58" s="46"/>
      <c r="PCN58" s="46"/>
      <c r="PCO58" s="46"/>
      <c r="PCP58" s="46"/>
      <c r="PCQ58" s="46"/>
      <c r="PCR58" s="46"/>
      <c r="PCS58" s="46"/>
      <c r="PCT58" s="46"/>
      <c r="PCU58" s="46"/>
      <c r="PCV58" s="46"/>
      <c r="PCW58" s="46"/>
      <c r="PCX58" s="46"/>
      <c r="PCY58" s="46"/>
      <c r="PCZ58" s="46"/>
      <c r="PDA58" s="46"/>
      <c r="PDB58" s="46"/>
      <c r="PDC58" s="46"/>
      <c r="PDD58" s="46"/>
      <c r="PDE58" s="46"/>
      <c r="PDF58" s="46"/>
      <c r="PDG58" s="46"/>
      <c r="PDH58" s="46"/>
      <c r="PDI58" s="46"/>
      <c r="PDJ58" s="46"/>
      <c r="PDK58" s="46"/>
      <c r="PDL58" s="46"/>
      <c r="PDM58" s="46"/>
      <c r="PDN58" s="46"/>
      <c r="PDO58" s="46"/>
      <c r="PDP58" s="46"/>
      <c r="PDQ58" s="46"/>
      <c r="PDR58" s="46"/>
      <c r="PDS58" s="46"/>
      <c r="PDT58" s="46"/>
      <c r="PDU58" s="46"/>
      <c r="PDV58" s="46"/>
      <c r="PDW58" s="46"/>
      <c r="PDX58" s="46"/>
      <c r="PDY58" s="46"/>
      <c r="PDZ58" s="46"/>
      <c r="PEA58" s="46"/>
      <c r="PEB58" s="46"/>
      <c r="PEC58" s="46"/>
      <c r="PED58" s="46"/>
      <c r="PEE58" s="46"/>
      <c r="PEF58" s="46"/>
      <c r="PEG58" s="46"/>
      <c r="PEH58" s="46"/>
      <c r="PEI58" s="46"/>
      <c r="PEJ58" s="46"/>
      <c r="PEK58" s="46"/>
      <c r="PEL58" s="46"/>
      <c r="PEM58" s="46"/>
      <c r="PEN58" s="46"/>
      <c r="PEO58" s="46"/>
      <c r="PEP58" s="46"/>
      <c r="PEQ58" s="46"/>
      <c r="PER58" s="46"/>
      <c r="PES58" s="46"/>
      <c r="PET58" s="46"/>
      <c r="PEU58" s="46"/>
      <c r="PEV58" s="46"/>
      <c r="PEW58" s="46"/>
      <c r="PEX58" s="46"/>
      <c r="PEY58" s="46"/>
      <c r="PEZ58" s="46"/>
      <c r="PFA58" s="46"/>
      <c r="PFB58" s="46"/>
      <c r="PFC58" s="46"/>
      <c r="PFD58" s="46"/>
      <c r="PFE58" s="46"/>
      <c r="PFF58" s="46"/>
      <c r="PFG58" s="46"/>
      <c r="PFH58" s="46"/>
      <c r="PFI58" s="46"/>
      <c r="PFJ58" s="46"/>
      <c r="PFK58" s="46"/>
      <c r="PFL58" s="46"/>
      <c r="PFM58" s="46"/>
      <c r="PFN58" s="46"/>
      <c r="PFO58" s="46"/>
      <c r="PFP58" s="46"/>
      <c r="PFQ58" s="46"/>
      <c r="PFR58" s="46"/>
      <c r="PFS58" s="46"/>
      <c r="PFT58" s="46"/>
      <c r="PFU58" s="46"/>
      <c r="PFV58" s="46"/>
      <c r="PFW58" s="46"/>
      <c r="PFX58" s="46"/>
      <c r="PFY58" s="46"/>
      <c r="PFZ58" s="46"/>
      <c r="PGA58" s="46"/>
      <c r="PGB58" s="46"/>
      <c r="PGC58" s="46"/>
      <c r="PGD58" s="46"/>
      <c r="PGE58" s="46"/>
      <c r="PGF58" s="46"/>
      <c r="PGG58" s="46"/>
      <c r="PGH58" s="46"/>
      <c r="PGI58" s="46"/>
      <c r="PGJ58" s="46"/>
      <c r="PGK58" s="46"/>
      <c r="PGL58" s="46"/>
      <c r="PGM58" s="46"/>
      <c r="PGN58" s="46"/>
      <c r="PGO58" s="46"/>
      <c r="PGP58" s="46"/>
      <c r="PGQ58" s="46"/>
      <c r="PGR58" s="46"/>
      <c r="PGS58" s="46"/>
      <c r="PGT58" s="46"/>
      <c r="PGU58" s="46"/>
      <c r="PGV58" s="46"/>
      <c r="PGW58" s="46"/>
      <c r="PGX58" s="46"/>
      <c r="PGY58" s="46"/>
      <c r="PGZ58" s="46"/>
      <c r="PHA58" s="46"/>
      <c r="PHB58" s="46"/>
      <c r="PHC58" s="46"/>
      <c r="PHD58" s="46"/>
      <c r="PHE58" s="46"/>
      <c r="PHF58" s="46"/>
      <c r="PHG58" s="46"/>
      <c r="PHH58" s="46"/>
      <c r="PHI58" s="46"/>
      <c r="PHJ58" s="46"/>
      <c r="PHK58" s="46"/>
      <c r="PHL58" s="46"/>
      <c r="PHM58" s="46"/>
      <c r="PHN58" s="46"/>
      <c r="PHO58" s="46"/>
      <c r="PHP58" s="46"/>
      <c r="PHQ58" s="46"/>
      <c r="PHR58" s="46"/>
      <c r="PHS58" s="46"/>
      <c r="PHT58" s="46"/>
      <c r="PHU58" s="46"/>
      <c r="PHV58" s="46"/>
      <c r="PHW58" s="46"/>
      <c r="PHX58" s="46"/>
      <c r="PHY58" s="46"/>
      <c r="PHZ58" s="46"/>
      <c r="PIA58" s="46"/>
      <c r="PIB58" s="46"/>
      <c r="PIC58" s="46"/>
      <c r="PID58" s="46"/>
      <c r="PIE58" s="46"/>
      <c r="PIF58" s="46"/>
      <c r="PIG58" s="46"/>
      <c r="PIH58" s="46"/>
      <c r="PII58" s="46"/>
      <c r="PIJ58" s="46"/>
      <c r="PIK58" s="46"/>
      <c r="PIL58" s="46"/>
      <c r="PIM58" s="46"/>
      <c r="PIN58" s="46"/>
      <c r="PIO58" s="46"/>
      <c r="PIP58" s="46"/>
      <c r="PIQ58" s="46"/>
      <c r="PIR58" s="46"/>
      <c r="PIS58" s="46"/>
      <c r="PIT58" s="46"/>
      <c r="PIU58" s="46"/>
      <c r="PIV58" s="46"/>
      <c r="PIW58" s="46"/>
      <c r="PIX58" s="46"/>
      <c r="PIY58" s="46"/>
      <c r="PIZ58" s="46"/>
      <c r="PJA58" s="46"/>
      <c r="PJB58" s="46"/>
      <c r="PJC58" s="46"/>
      <c r="PJD58" s="46"/>
      <c r="PJE58" s="46"/>
      <c r="PJF58" s="46"/>
      <c r="PJG58" s="46"/>
      <c r="PJH58" s="46"/>
      <c r="PJI58" s="46"/>
      <c r="PJJ58" s="46"/>
      <c r="PJK58" s="46"/>
      <c r="PJL58" s="46"/>
      <c r="PJM58" s="46"/>
      <c r="PJN58" s="46"/>
      <c r="PJO58" s="46"/>
      <c r="PJP58" s="46"/>
      <c r="PJQ58" s="46"/>
      <c r="PJR58" s="46"/>
      <c r="PJS58" s="46"/>
      <c r="PJT58" s="46"/>
      <c r="PJU58" s="46"/>
      <c r="PJV58" s="46"/>
      <c r="PJW58" s="46"/>
      <c r="PJX58" s="46"/>
      <c r="PJY58" s="46"/>
      <c r="PJZ58" s="46"/>
      <c r="PKA58" s="46"/>
      <c r="PKB58" s="46"/>
      <c r="PKC58" s="46"/>
      <c r="PKD58" s="46"/>
      <c r="PKE58" s="46"/>
      <c r="PKF58" s="46"/>
      <c r="PKG58" s="46"/>
      <c r="PKH58" s="46"/>
      <c r="PKI58" s="46"/>
      <c r="PKJ58" s="46"/>
      <c r="PKK58" s="46"/>
      <c r="PKL58" s="46"/>
      <c r="PKM58" s="46"/>
      <c r="PKN58" s="46"/>
      <c r="PKO58" s="46"/>
      <c r="PKP58" s="46"/>
      <c r="PKQ58" s="46"/>
      <c r="PKR58" s="46"/>
      <c r="PKS58" s="46"/>
      <c r="PKT58" s="46"/>
      <c r="PKU58" s="46"/>
      <c r="PKV58" s="46"/>
      <c r="PKW58" s="46"/>
      <c r="PKX58" s="46"/>
      <c r="PKY58" s="46"/>
      <c r="PKZ58" s="46"/>
      <c r="PLA58" s="46"/>
      <c r="PLB58" s="46"/>
      <c r="PLC58" s="46"/>
      <c r="PLD58" s="46"/>
      <c r="PLE58" s="46"/>
      <c r="PLF58" s="46"/>
      <c r="PLG58" s="46"/>
      <c r="PLH58" s="46"/>
      <c r="PLI58" s="46"/>
      <c r="PLJ58" s="46"/>
      <c r="PLK58" s="46"/>
      <c r="PLL58" s="46"/>
      <c r="PLM58" s="46"/>
      <c r="PLN58" s="46"/>
      <c r="PLO58" s="46"/>
      <c r="PLP58" s="46"/>
      <c r="PLQ58" s="46"/>
      <c r="PLR58" s="46"/>
      <c r="PLS58" s="46"/>
      <c r="PLT58" s="46"/>
      <c r="PLU58" s="46"/>
      <c r="PLV58" s="46"/>
      <c r="PLW58" s="46"/>
      <c r="PLX58" s="46"/>
      <c r="PLY58" s="46"/>
      <c r="PLZ58" s="46"/>
      <c r="PMA58" s="46"/>
      <c r="PMB58" s="46"/>
      <c r="PMC58" s="46"/>
      <c r="PMD58" s="46"/>
      <c r="PME58" s="46"/>
      <c r="PMF58" s="46"/>
      <c r="PMG58" s="46"/>
      <c r="PMH58" s="46"/>
      <c r="PMI58" s="46"/>
      <c r="PMJ58" s="46"/>
      <c r="PMK58" s="46"/>
      <c r="PML58" s="46"/>
      <c r="PMM58" s="46"/>
      <c r="PMN58" s="46"/>
      <c r="PMO58" s="46"/>
      <c r="PMP58" s="46"/>
      <c r="PMQ58" s="46"/>
      <c r="PMR58" s="46"/>
      <c r="PMS58" s="46"/>
      <c r="PMT58" s="46"/>
      <c r="PMU58" s="46"/>
      <c r="PMV58" s="46"/>
      <c r="PMW58" s="46"/>
      <c r="PMX58" s="46"/>
      <c r="PMY58" s="46"/>
      <c r="PMZ58" s="46"/>
      <c r="PNA58" s="46"/>
      <c r="PNB58" s="46"/>
      <c r="PNC58" s="46"/>
      <c r="PND58" s="46"/>
      <c r="PNE58" s="46"/>
      <c r="PNF58" s="46"/>
      <c r="PNG58" s="46"/>
      <c r="PNH58" s="46"/>
      <c r="PNI58" s="46"/>
      <c r="PNJ58" s="46"/>
      <c r="PNK58" s="46"/>
      <c r="PNL58" s="46"/>
      <c r="PNM58" s="46"/>
      <c r="PNN58" s="46"/>
      <c r="PNO58" s="46"/>
      <c r="PNP58" s="46"/>
      <c r="PNQ58" s="46"/>
      <c r="PNR58" s="46"/>
      <c r="PNS58" s="46"/>
      <c r="PNT58" s="46"/>
      <c r="PNU58" s="46"/>
      <c r="PNV58" s="46"/>
      <c r="PNW58" s="46"/>
      <c r="PNX58" s="46"/>
      <c r="PNY58" s="46"/>
      <c r="PNZ58" s="46"/>
      <c r="POA58" s="46"/>
      <c r="POB58" s="46"/>
      <c r="POC58" s="46"/>
      <c r="POD58" s="46"/>
      <c r="POE58" s="46"/>
      <c r="POF58" s="46"/>
      <c r="POG58" s="46"/>
      <c r="POH58" s="46"/>
      <c r="POI58" s="46"/>
      <c r="POJ58" s="46"/>
      <c r="POK58" s="46"/>
      <c r="POL58" s="46"/>
      <c r="POM58" s="46"/>
      <c r="PON58" s="46"/>
      <c r="POO58" s="46"/>
      <c r="POP58" s="46"/>
      <c r="POQ58" s="46"/>
      <c r="POR58" s="46"/>
      <c r="POS58" s="46"/>
      <c r="POT58" s="46"/>
      <c r="POU58" s="46"/>
      <c r="POV58" s="46"/>
      <c r="POW58" s="46"/>
      <c r="POX58" s="46"/>
      <c r="POY58" s="46"/>
      <c r="POZ58" s="46"/>
      <c r="PPA58" s="46"/>
      <c r="PPB58" s="46"/>
      <c r="PPC58" s="46"/>
      <c r="PPD58" s="46"/>
      <c r="PPE58" s="46"/>
      <c r="PPF58" s="46"/>
      <c r="PPG58" s="46"/>
      <c r="PPH58" s="46"/>
      <c r="PPI58" s="46"/>
      <c r="PPJ58" s="46"/>
      <c r="PPK58" s="46"/>
      <c r="PPL58" s="46"/>
      <c r="PPM58" s="46"/>
      <c r="PPN58" s="46"/>
      <c r="PPO58" s="46"/>
      <c r="PPP58" s="46"/>
      <c r="PPQ58" s="46"/>
      <c r="PPR58" s="46"/>
      <c r="PPS58" s="46"/>
      <c r="PPT58" s="46"/>
      <c r="PPU58" s="46"/>
      <c r="PPV58" s="46"/>
      <c r="PPW58" s="46"/>
      <c r="PPX58" s="46"/>
      <c r="PPY58" s="46"/>
      <c r="PPZ58" s="46"/>
      <c r="PQA58" s="46"/>
      <c r="PQB58" s="46"/>
      <c r="PQC58" s="46"/>
      <c r="PQD58" s="46"/>
      <c r="PQE58" s="46"/>
      <c r="PQF58" s="46"/>
      <c r="PQG58" s="46"/>
      <c r="PQH58" s="46"/>
      <c r="PQI58" s="46"/>
      <c r="PQJ58" s="46"/>
      <c r="PQK58" s="46"/>
      <c r="PQL58" s="46"/>
      <c r="PQM58" s="46"/>
      <c r="PQN58" s="46"/>
      <c r="PQO58" s="46"/>
      <c r="PQP58" s="46"/>
      <c r="PQQ58" s="46"/>
      <c r="PQR58" s="46"/>
      <c r="PQS58" s="46"/>
      <c r="PQT58" s="46"/>
      <c r="PQU58" s="46"/>
      <c r="PQV58" s="46"/>
      <c r="PQW58" s="46"/>
      <c r="PQX58" s="46"/>
      <c r="PQY58" s="46"/>
      <c r="PQZ58" s="46"/>
      <c r="PRA58" s="46"/>
      <c r="PRB58" s="46"/>
      <c r="PRC58" s="46"/>
      <c r="PRD58" s="46"/>
      <c r="PRE58" s="46"/>
      <c r="PRF58" s="46"/>
      <c r="PRG58" s="46"/>
      <c r="PRH58" s="46"/>
      <c r="PRI58" s="46"/>
      <c r="PRJ58" s="46"/>
      <c r="PRK58" s="46"/>
      <c r="PRL58" s="46"/>
      <c r="PRM58" s="46"/>
      <c r="PRN58" s="46"/>
      <c r="PRO58" s="46"/>
      <c r="PRP58" s="46"/>
      <c r="PRQ58" s="46"/>
      <c r="PRR58" s="46"/>
      <c r="PRS58" s="46"/>
      <c r="PRT58" s="46"/>
      <c r="PRU58" s="46"/>
      <c r="PRV58" s="46"/>
      <c r="PRW58" s="46"/>
      <c r="PRX58" s="46"/>
      <c r="PRY58" s="46"/>
      <c r="PRZ58" s="46"/>
      <c r="PSA58" s="46"/>
      <c r="PSB58" s="46"/>
      <c r="PSC58" s="46"/>
      <c r="PSD58" s="46"/>
      <c r="PSE58" s="46"/>
      <c r="PSF58" s="46"/>
      <c r="PSG58" s="46"/>
      <c r="PSH58" s="46"/>
      <c r="PSI58" s="46"/>
      <c r="PSJ58" s="46"/>
      <c r="PSK58" s="46"/>
      <c r="PSL58" s="46"/>
      <c r="PSM58" s="46"/>
      <c r="PSN58" s="46"/>
      <c r="PSO58" s="46"/>
      <c r="PSP58" s="46"/>
      <c r="PSQ58" s="46"/>
      <c r="PSR58" s="46"/>
      <c r="PSS58" s="46"/>
      <c r="PST58" s="46"/>
      <c r="PSU58" s="46"/>
      <c r="PSV58" s="46"/>
      <c r="PSW58" s="46"/>
      <c r="PSX58" s="46"/>
      <c r="PSY58" s="46"/>
      <c r="PSZ58" s="46"/>
      <c r="PTA58" s="46"/>
      <c r="PTB58" s="46"/>
      <c r="PTC58" s="46"/>
      <c r="PTD58" s="46"/>
      <c r="PTE58" s="46"/>
      <c r="PTF58" s="46"/>
      <c r="PTG58" s="46"/>
      <c r="PTH58" s="46"/>
      <c r="PTI58" s="46"/>
      <c r="PTJ58" s="46"/>
      <c r="PTK58" s="46"/>
      <c r="PTL58" s="46"/>
      <c r="PTM58" s="46"/>
      <c r="PTN58" s="46"/>
      <c r="PTO58" s="46"/>
      <c r="PTP58" s="46"/>
      <c r="PTQ58" s="46"/>
      <c r="PTR58" s="46"/>
      <c r="PTS58" s="46"/>
      <c r="PTT58" s="46"/>
      <c r="PTU58" s="46"/>
      <c r="PTV58" s="46"/>
      <c r="PTW58" s="46"/>
      <c r="PTX58" s="46"/>
      <c r="PTY58" s="46"/>
      <c r="PTZ58" s="46"/>
      <c r="PUA58" s="46"/>
      <c r="PUB58" s="46"/>
      <c r="PUC58" s="46"/>
      <c r="PUD58" s="46"/>
      <c r="PUE58" s="46"/>
      <c r="PUF58" s="46"/>
      <c r="PUG58" s="46"/>
      <c r="PUH58" s="46"/>
      <c r="PUI58" s="46"/>
      <c r="PUJ58" s="46"/>
      <c r="PUK58" s="46"/>
      <c r="PUL58" s="46"/>
      <c r="PUM58" s="46"/>
      <c r="PUN58" s="46"/>
      <c r="PUO58" s="46"/>
      <c r="PUP58" s="46"/>
      <c r="PUQ58" s="46"/>
      <c r="PUR58" s="46"/>
      <c r="PUS58" s="46"/>
      <c r="PUT58" s="46"/>
      <c r="PUU58" s="46"/>
      <c r="PUV58" s="46"/>
      <c r="PUW58" s="46"/>
      <c r="PUX58" s="46"/>
      <c r="PUY58" s="46"/>
      <c r="PUZ58" s="46"/>
      <c r="PVA58" s="46"/>
      <c r="PVB58" s="46"/>
      <c r="PVC58" s="46"/>
      <c r="PVD58" s="46"/>
      <c r="PVE58" s="46"/>
      <c r="PVF58" s="46"/>
      <c r="PVG58" s="46"/>
      <c r="PVH58" s="46"/>
      <c r="PVI58" s="46"/>
      <c r="PVJ58" s="46"/>
      <c r="PVK58" s="46"/>
      <c r="PVL58" s="46"/>
      <c r="PVM58" s="46"/>
      <c r="PVN58" s="46"/>
      <c r="PVO58" s="46"/>
      <c r="PVP58" s="46"/>
      <c r="PVQ58" s="46"/>
      <c r="PVR58" s="46"/>
      <c r="PVS58" s="46"/>
      <c r="PVT58" s="46"/>
      <c r="PVU58" s="46"/>
      <c r="PVV58" s="46"/>
      <c r="PVW58" s="46"/>
      <c r="PVX58" s="46"/>
      <c r="PVY58" s="46"/>
      <c r="PVZ58" s="46"/>
      <c r="PWA58" s="46"/>
      <c r="PWB58" s="46"/>
      <c r="PWC58" s="46"/>
      <c r="PWD58" s="46"/>
      <c r="PWE58" s="46"/>
      <c r="PWF58" s="46"/>
      <c r="PWG58" s="46"/>
      <c r="PWH58" s="46"/>
      <c r="PWI58" s="46"/>
      <c r="PWJ58" s="46"/>
      <c r="PWK58" s="46"/>
      <c r="PWL58" s="46"/>
      <c r="PWM58" s="46"/>
      <c r="PWN58" s="46"/>
      <c r="PWO58" s="46"/>
      <c r="PWP58" s="46"/>
      <c r="PWQ58" s="46"/>
      <c r="PWR58" s="46"/>
      <c r="PWS58" s="46"/>
      <c r="PWT58" s="46"/>
      <c r="PWU58" s="46"/>
      <c r="PWV58" s="46"/>
      <c r="PWW58" s="46"/>
      <c r="PWX58" s="46"/>
      <c r="PWY58" s="46"/>
      <c r="PWZ58" s="46"/>
      <c r="PXA58" s="46"/>
      <c r="PXB58" s="46"/>
      <c r="PXC58" s="46"/>
      <c r="PXD58" s="46"/>
      <c r="PXE58" s="46"/>
      <c r="PXF58" s="46"/>
      <c r="PXG58" s="46"/>
      <c r="PXH58" s="46"/>
      <c r="PXI58" s="46"/>
      <c r="PXJ58" s="46"/>
      <c r="PXK58" s="46"/>
      <c r="PXL58" s="46"/>
      <c r="PXM58" s="46"/>
      <c r="PXN58" s="46"/>
      <c r="PXO58" s="46"/>
      <c r="PXP58" s="46"/>
      <c r="PXQ58" s="46"/>
      <c r="PXR58" s="46"/>
      <c r="PXS58" s="46"/>
      <c r="PXT58" s="46"/>
      <c r="PXU58" s="46"/>
      <c r="PXV58" s="46"/>
      <c r="PXW58" s="46"/>
      <c r="PXX58" s="46"/>
      <c r="PXY58" s="46"/>
      <c r="PXZ58" s="46"/>
      <c r="PYA58" s="46"/>
      <c r="PYB58" s="46"/>
      <c r="PYC58" s="46"/>
      <c r="PYD58" s="46"/>
      <c r="PYE58" s="46"/>
      <c r="PYF58" s="46"/>
      <c r="PYG58" s="46"/>
      <c r="PYH58" s="46"/>
      <c r="PYI58" s="46"/>
      <c r="PYJ58" s="46"/>
      <c r="PYK58" s="46"/>
      <c r="PYL58" s="46"/>
      <c r="PYM58" s="46"/>
      <c r="PYN58" s="46"/>
      <c r="PYO58" s="46"/>
      <c r="PYP58" s="46"/>
      <c r="PYQ58" s="46"/>
      <c r="PYR58" s="46"/>
      <c r="PYS58" s="46"/>
      <c r="PYT58" s="46"/>
      <c r="PYU58" s="46"/>
      <c r="PYV58" s="46"/>
      <c r="PYW58" s="46"/>
      <c r="PYX58" s="46"/>
      <c r="PYY58" s="46"/>
      <c r="PYZ58" s="46"/>
      <c r="PZA58" s="46"/>
      <c r="PZB58" s="46"/>
      <c r="PZC58" s="46"/>
      <c r="PZD58" s="46"/>
      <c r="PZE58" s="46"/>
      <c r="PZF58" s="46"/>
      <c r="PZG58" s="46"/>
      <c r="PZH58" s="46"/>
      <c r="PZI58" s="46"/>
      <c r="PZJ58" s="46"/>
      <c r="PZK58" s="46"/>
      <c r="PZL58" s="46"/>
      <c r="PZM58" s="46"/>
      <c r="PZN58" s="46"/>
      <c r="PZO58" s="46"/>
      <c r="PZP58" s="46"/>
      <c r="PZQ58" s="46"/>
      <c r="PZR58" s="46"/>
      <c r="PZS58" s="46"/>
      <c r="PZT58" s="46"/>
      <c r="PZU58" s="46"/>
      <c r="PZV58" s="46"/>
      <c r="PZW58" s="46"/>
      <c r="PZX58" s="46"/>
      <c r="PZY58" s="46"/>
      <c r="PZZ58" s="46"/>
      <c r="QAA58" s="46"/>
      <c r="QAB58" s="46"/>
      <c r="QAC58" s="46"/>
      <c r="QAD58" s="46"/>
      <c r="QAE58" s="46"/>
      <c r="QAF58" s="46"/>
      <c r="QAG58" s="46"/>
      <c r="QAH58" s="46"/>
      <c r="QAI58" s="46"/>
      <c r="QAJ58" s="46"/>
      <c r="QAK58" s="46"/>
      <c r="QAL58" s="46"/>
      <c r="QAM58" s="46"/>
      <c r="QAN58" s="46"/>
      <c r="QAO58" s="46"/>
      <c r="QAP58" s="46"/>
      <c r="QAQ58" s="46"/>
      <c r="QAR58" s="46"/>
      <c r="QAS58" s="46"/>
      <c r="QAT58" s="46"/>
      <c r="QAU58" s="46"/>
      <c r="QAV58" s="46"/>
      <c r="QAW58" s="46"/>
      <c r="QAX58" s="46"/>
      <c r="QAY58" s="46"/>
      <c r="QAZ58" s="46"/>
      <c r="QBA58" s="46"/>
      <c r="QBB58" s="46"/>
      <c r="QBC58" s="46"/>
      <c r="QBD58" s="46"/>
      <c r="QBE58" s="46"/>
      <c r="QBF58" s="46"/>
      <c r="QBG58" s="46"/>
      <c r="QBH58" s="46"/>
      <c r="QBI58" s="46"/>
      <c r="QBJ58" s="46"/>
      <c r="QBK58" s="46"/>
      <c r="QBL58" s="46"/>
      <c r="QBM58" s="46"/>
      <c r="QBN58" s="46"/>
      <c r="QBO58" s="46"/>
      <c r="QBP58" s="46"/>
      <c r="QBQ58" s="46"/>
      <c r="QBR58" s="46"/>
      <c r="QBS58" s="46"/>
      <c r="QBT58" s="46"/>
      <c r="QBU58" s="46"/>
      <c r="QBV58" s="46"/>
      <c r="QBW58" s="46"/>
      <c r="QBX58" s="46"/>
      <c r="QBY58" s="46"/>
      <c r="QBZ58" s="46"/>
      <c r="QCA58" s="46"/>
      <c r="QCB58" s="46"/>
      <c r="QCC58" s="46"/>
      <c r="QCD58" s="46"/>
      <c r="QCE58" s="46"/>
      <c r="QCF58" s="46"/>
      <c r="QCG58" s="46"/>
      <c r="QCH58" s="46"/>
      <c r="QCI58" s="46"/>
      <c r="QCJ58" s="46"/>
      <c r="QCK58" s="46"/>
      <c r="QCL58" s="46"/>
      <c r="QCM58" s="46"/>
      <c r="QCN58" s="46"/>
      <c r="QCO58" s="46"/>
      <c r="QCP58" s="46"/>
      <c r="QCQ58" s="46"/>
      <c r="QCR58" s="46"/>
      <c r="QCS58" s="46"/>
      <c r="QCT58" s="46"/>
      <c r="QCU58" s="46"/>
      <c r="QCV58" s="46"/>
      <c r="QCW58" s="46"/>
      <c r="QCX58" s="46"/>
      <c r="QCY58" s="46"/>
      <c r="QCZ58" s="46"/>
      <c r="QDA58" s="46"/>
      <c r="QDB58" s="46"/>
      <c r="QDC58" s="46"/>
      <c r="QDD58" s="46"/>
      <c r="QDE58" s="46"/>
      <c r="QDF58" s="46"/>
      <c r="QDG58" s="46"/>
      <c r="QDH58" s="46"/>
      <c r="QDI58" s="46"/>
      <c r="QDJ58" s="46"/>
      <c r="QDK58" s="46"/>
      <c r="QDL58" s="46"/>
      <c r="QDM58" s="46"/>
      <c r="QDN58" s="46"/>
      <c r="QDO58" s="46"/>
      <c r="QDP58" s="46"/>
      <c r="QDQ58" s="46"/>
      <c r="QDR58" s="46"/>
      <c r="QDS58" s="46"/>
      <c r="QDT58" s="46"/>
      <c r="QDU58" s="46"/>
      <c r="QDV58" s="46"/>
      <c r="QDW58" s="46"/>
      <c r="QDX58" s="46"/>
      <c r="QDY58" s="46"/>
      <c r="QDZ58" s="46"/>
      <c r="QEA58" s="46"/>
      <c r="QEB58" s="46"/>
      <c r="QEC58" s="46"/>
      <c r="QED58" s="46"/>
      <c r="QEE58" s="46"/>
      <c r="QEF58" s="46"/>
      <c r="QEG58" s="46"/>
      <c r="QEH58" s="46"/>
      <c r="QEI58" s="46"/>
      <c r="QEJ58" s="46"/>
      <c r="QEK58" s="46"/>
      <c r="QEL58" s="46"/>
      <c r="QEM58" s="46"/>
      <c r="QEN58" s="46"/>
      <c r="QEO58" s="46"/>
      <c r="QEP58" s="46"/>
      <c r="QEQ58" s="46"/>
      <c r="QER58" s="46"/>
      <c r="QES58" s="46"/>
      <c r="QET58" s="46"/>
      <c r="QEU58" s="46"/>
      <c r="QEV58" s="46"/>
      <c r="QEW58" s="46"/>
      <c r="QEX58" s="46"/>
      <c r="QEY58" s="46"/>
      <c r="QEZ58" s="46"/>
      <c r="QFA58" s="46"/>
      <c r="QFB58" s="46"/>
      <c r="QFC58" s="46"/>
      <c r="QFD58" s="46"/>
      <c r="QFE58" s="46"/>
      <c r="QFF58" s="46"/>
      <c r="QFG58" s="46"/>
      <c r="QFH58" s="46"/>
      <c r="QFI58" s="46"/>
      <c r="QFJ58" s="46"/>
      <c r="QFK58" s="46"/>
      <c r="QFL58" s="46"/>
      <c r="QFM58" s="46"/>
      <c r="QFN58" s="46"/>
      <c r="QFO58" s="46"/>
      <c r="QFP58" s="46"/>
      <c r="QFQ58" s="46"/>
      <c r="QFR58" s="46"/>
      <c r="QFS58" s="46"/>
      <c r="QFT58" s="46"/>
      <c r="QFU58" s="46"/>
      <c r="QFV58" s="46"/>
      <c r="QFW58" s="46"/>
      <c r="QFX58" s="46"/>
      <c r="QFY58" s="46"/>
      <c r="QFZ58" s="46"/>
      <c r="QGA58" s="46"/>
      <c r="QGB58" s="46"/>
      <c r="QGC58" s="46"/>
      <c r="QGD58" s="46"/>
      <c r="QGE58" s="46"/>
      <c r="QGF58" s="46"/>
      <c r="QGG58" s="46"/>
      <c r="QGH58" s="46"/>
      <c r="QGI58" s="46"/>
      <c r="QGJ58" s="46"/>
      <c r="QGK58" s="46"/>
      <c r="QGL58" s="46"/>
      <c r="QGM58" s="46"/>
      <c r="QGN58" s="46"/>
      <c r="QGO58" s="46"/>
      <c r="QGP58" s="46"/>
      <c r="QGQ58" s="46"/>
      <c r="QGR58" s="46"/>
      <c r="QGS58" s="46"/>
      <c r="QGT58" s="46"/>
      <c r="QGU58" s="46"/>
      <c r="QGV58" s="46"/>
      <c r="QGW58" s="46"/>
      <c r="QGX58" s="46"/>
      <c r="QGY58" s="46"/>
      <c r="QGZ58" s="46"/>
      <c r="QHA58" s="46"/>
      <c r="QHB58" s="46"/>
      <c r="QHC58" s="46"/>
      <c r="QHD58" s="46"/>
      <c r="QHE58" s="46"/>
      <c r="QHF58" s="46"/>
      <c r="QHG58" s="46"/>
      <c r="QHH58" s="46"/>
      <c r="QHI58" s="46"/>
      <c r="QHJ58" s="46"/>
      <c r="QHK58" s="46"/>
      <c r="QHL58" s="46"/>
      <c r="QHM58" s="46"/>
      <c r="QHN58" s="46"/>
      <c r="QHO58" s="46"/>
      <c r="QHP58" s="46"/>
      <c r="QHQ58" s="46"/>
      <c r="QHR58" s="46"/>
      <c r="QHS58" s="46"/>
      <c r="QHT58" s="46"/>
      <c r="QHU58" s="46"/>
      <c r="QHV58" s="46"/>
      <c r="QHW58" s="46"/>
      <c r="QHX58" s="46"/>
      <c r="QHY58" s="46"/>
      <c r="QHZ58" s="46"/>
      <c r="QIA58" s="46"/>
      <c r="QIB58" s="46"/>
      <c r="QIC58" s="46"/>
      <c r="QID58" s="46"/>
      <c r="QIE58" s="46"/>
      <c r="QIF58" s="46"/>
      <c r="QIG58" s="46"/>
      <c r="QIH58" s="46"/>
      <c r="QII58" s="46"/>
      <c r="QIJ58" s="46"/>
      <c r="QIK58" s="46"/>
      <c r="QIL58" s="46"/>
      <c r="QIM58" s="46"/>
      <c r="QIN58" s="46"/>
      <c r="QIO58" s="46"/>
      <c r="QIP58" s="46"/>
      <c r="QIQ58" s="46"/>
      <c r="QIR58" s="46"/>
      <c r="QIS58" s="46"/>
      <c r="QIT58" s="46"/>
      <c r="QIU58" s="46"/>
      <c r="QIV58" s="46"/>
      <c r="QIW58" s="46"/>
      <c r="QIX58" s="46"/>
      <c r="QIY58" s="46"/>
      <c r="QIZ58" s="46"/>
      <c r="QJA58" s="46"/>
      <c r="QJB58" s="46"/>
      <c r="QJC58" s="46"/>
      <c r="QJD58" s="46"/>
      <c r="QJE58" s="46"/>
      <c r="QJF58" s="46"/>
      <c r="QJG58" s="46"/>
      <c r="QJH58" s="46"/>
      <c r="QJI58" s="46"/>
      <c r="QJJ58" s="46"/>
      <c r="QJK58" s="46"/>
      <c r="QJL58" s="46"/>
      <c r="QJM58" s="46"/>
      <c r="QJN58" s="46"/>
      <c r="QJO58" s="46"/>
      <c r="QJP58" s="46"/>
      <c r="QJQ58" s="46"/>
      <c r="QJR58" s="46"/>
      <c r="QJS58" s="46"/>
      <c r="QJT58" s="46"/>
      <c r="QJU58" s="46"/>
      <c r="QJV58" s="46"/>
      <c r="QJW58" s="46"/>
      <c r="QJX58" s="46"/>
      <c r="QJY58" s="46"/>
      <c r="QJZ58" s="46"/>
      <c r="QKA58" s="46"/>
      <c r="QKB58" s="46"/>
      <c r="QKC58" s="46"/>
      <c r="QKD58" s="46"/>
      <c r="QKE58" s="46"/>
      <c r="QKF58" s="46"/>
      <c r="QKG58" s="46"/>
      <c r="QKH58" s="46"/>
      <c r="QKI58" s="46"/>
      <c r="QKJ58" s="46"/>
      <c r="QKK58" s="46"/>
      <c r="QKL58" s="46"/>
      <c r="QKM58" s="46"/>
      <c r="QKN58" s="46"/>
      <c r="QKO58" s="46"/>
      <c r="QKP58" s="46"/>
      <c r="QKQ58" s="46"/>
      <c r="QKR58" s="46"/>
      <c r="QKS58" s="46"/>
      <c r="QKT58" s="46"/>
      <c r="QKU58" s="46"/>
      <c r="QKV58" s="46"/>
      <c r="QKW58" s="46"/>
      <c r="QKX58" s="46"/>
      <c r="QKY58" s="46"/>
      <c r="QKZ58" s="46"/>
      <c r="QLA58" s="46"/>
      <c r="QLB58" s="46"/>
      <c r="QLC58" s="46"/>
      <c r="QLD58" s="46"/>
      <c r="QLE58" s="46"/>
      <c r="QLF58" s="46"/>
      <c r="QLG58" s="46"/>
      <c r="QLH58" s="46"/>
      <c r="QLI58" s="46"/>
      <c r="QLJ58" s="46"/>
      <c r="QLK58" s="46"/>
      <c r="QLL58" s="46"/>
      <c r="QLM58" s="46"/>
      <c r="QLN58" s="46"/>
      <c r="QLO58" s="46"/>
      <c r="QLP58" s="46"/>
      <c r="QLQ58" s="46"/>
      <c r="QLR58" s="46"/>
      <c r="QLS58" s="46"/>
      <c r="QLT58" s="46"/>
      <c r="QLU58" s="46"/>
      <c r="QLV58" s="46"/>
      <c r="QLW58" s="46"/>
      <c r="QLX58" s="46"/>
      <c r="QLY58" s="46"/>
      <c r="QLZ58" s="46"/>
      <c r="QMA58" s="46"/>
      <c r="QMB58" s="46"/>
      <c r="QMC58" s="46"/>
      <c r="QMD58" s="46"/>
      <c r="QME58" s="46"/>
      <c r="QMF58" s="46"/>
      <c r="QMG58" s="46"/>
      <c r="QMH58" s="46"/>
      <c r="QMI58" s="46"/>
      <c r="QMJ58" s="46"/>
      <c r="QMK58" s="46"/>
      <c r="QML58" s="46"/>
      <c r="QMM58" s="46"/>
      <c r="QMN58" s="46"/>
      <c r="QMO58" s="46"/>
      <c r="QMP58" s="46"/>
      <c r="QMQ58" s="46"/>
      <c r="QMR58" s="46"/>
      <c r="QMS58" s="46"/>
      <c r="QMT58" s="46"/>
      <c r="QMU58" s="46"/>
      <c r="QMV58" s="46"/>
      <c r="QMW58" s="46"/>
      <c r="QMX58" s="46"/>
      <c r="QMY58" s="46"/>
      <c r="QMZ58" s="46"/>
      <c r="QNA58" s="46"/>
      <c r="QNB58" s="46"/>
      <c r="QNC58" s="46"/>
      <c r="QND58" s="46"/>
      <c r="QNE58" s="46"/>
      <c r="QNF58" s="46"/>
      <c r="QNG58" s="46"/>
      <c r="QNH58" s="46"/>
      <c r="QNI58" s="46"/>
      <c r="QNJ58" s="46"/>
      <c r="QNK58" s="46"/>
      <c r="QNL58" s="46"/>
      <c r="QNM58" s="46"/>
      <c r="QNN58" s="46"/>
      <c r="QNO58" s="46"/>
      <c r="QNP58" s="46"/>
      <c r="QNQ58" s="46"/>
      <c r="QNR58" s="46"/>
      <c r="QNS58" s="46"/>
      <c r="QNT58" s="46"/>
      <c r="QNU58" s="46"/>
      <c r="QNV58" s="46"/>
      <c r="QNW58" s="46"/>
      <c r="QNX58" s="46"/>
      <c r="QNY58" s="46"/>
      <c r="QNZ58" s="46"/>
      <c r="QOA58" s="46"/>
      <c r="QOB58" s="46"/>
      <c r="QOC58" s="46"/>
      <c r="QOD58" s="46"/>
      <c r="QOE58" s="46"/>
      <c r="QOF58" s="46"/>
      <c r="QOG58" s="46"/>
      <c r="QOH58" s="46"/>
      <c r="QOI58" s="46"/>
      <c r="QOJ58" s="46"/>
      <c r="QOK58" s="46"/>
      <c r="QOL58" s="46"/>
      <c r="QOM58" s="46"/>
      <c r="QON58" s="46"/>
      <c r="QOO58" s="46"/>
      <c r="QOP58" s="46"/>
      <c r="QOQ58" s="46"/>
      <c r="QOR58" s="46"/>
      <c r="QOS58" s="46"/>
      <c r="QOT58" s="46"/>
      <c r="QOU58" s="46"/>
      <c r="QOV58" s="46"/>
      <c r="QOW58" s="46"/>
      <c r="QOX58" s="46"/>
      <c r="QOY58" s="46"/>
      <c r="QOZ58" s="46"/>
      <c r="QPA58" s="46"/>
      <c r="QPB58" s="46"/>
      <c r="QPC58" s="46"/>
      <c r="QPD58" s="46"/>
      <c r="QPE58" s="46"/>
      <c r="QPF58" s="46"/>
      <c r="QPG58" s="46"/>
      <c r="QPH58" s="46"/>
      <c r="QPI58" s="46"/>
      <c r="QPJ58" s="46"/>
      <c r="QPK58" s="46"/>
      <c r="QPL58" s="46"/>
      <c r="QPM58" s="46"/>
      <c r="QPN58" s="46"/>
      <c r="QPO58" s="46"/>
      <c r="QPP58" s="46"/>
      <c r="QPQ58" s="46"/>
      <c r="QPR58" s="46"/>
      <c r="QPS58" s="46"/>
      <c r="QPT58" s="46"/>
      <c r="QPU58" s="46"/>
      <c r="QPV58" s="46"/>
      <c r="QPW58" s="46"/>
      <c r="QPX58" s="46"/>
      <c r="QPY58" s="46"/>
      <c r="QPZ58" s="46"/>
      <c r="QQA58" s="46"/>
      <c r="QQB58" s="46"/>
      <c r="QQC58" s="46"/>
      <c r="QQD58" s="46"/>
      <c r="QQE58" s="46"/>
      <c r="QQF58" s="46"/>
      <c r="QQG58" s="46"/>
      <c r="QQH58" s="46"/>
      <c r="QQI58" s="46"/>
      <c r="QQJ58" s="46"/>
      <c r="QQK58" s="46"/>
      <c r="QQL58" s="46"/>
      <c r="QQM58" s="46"/>
      <c r="QQN58" s="46"/>
      <c r="QQO58" s="46"/>
      <c r="QQP58" s="46"/>
      <c r="QQQ58" s="46"/>
      <c r="QQR58" s="46"/>
      <c r="QQS58" s="46"/>
      <c r="QQT58" s="46"/>
      <c r="QQU58" s="46"/>
      <c r="QQV58" s="46"/>
      <c r="QQW58" s="46"/>
      <c r="QQX58" s="46"/>
      <c r="QQY58" s="46"/>
      <c r="QQZ58" s="46"/>
      <c r="QRA58" s="46"/>
      <c r="QRB58" s="46"/>
      <c r="QRC58" s="46"/>
      <c r="QRD58" s="46"/>
      <c r="QRE58" s="46"/>
      <c r="QRF58" s="46"/>
      <c r="QRG58" s="46"/>
      <c r="QRH58" s="46"/>
      <c r="QRI58" s="46"/>
      <c r="QRJ58" s="46"/>
      <c r="QRK58" s="46"/>
      <c r="QRL58" s="46"/>
      <c r="QRM58" s="46"/>
      <c r="QRN58" s="46"/>
      <c r="QRO58" s="46"/>
      <c r="QRP58" s="46"/>
      <c r="QRQ58" s="46"/>
      <c r="QRR58" s="46"/>
      <c r="QRS58" s="46"/>
      <c r="QRT58" s="46"/>
      <c r="QRU58" s="46"/>
      <c r="QRV58" s="46"/>
      <c r="QRW58" s="46"/>
      <c r="QRX58" s="46"/>
      <c r="QRY58" s="46"/>
      <c r="QRZ58" s="46"/>
      <c r="QSA58" s="46"/>
      <c r="QSB58" s="46"/>
      <c r="QSC58" s="46"/>
      <c r="QSD58" s="46"/>
      <c r="QSE58" s="46"/>
      <c r="QSF58" s="46"/>
      <c r="QSG58" s="46"/>
      <c r="QSH58" s="46"/>
      <c r="QSI58" s="46"/>
      <c r="QSJ58" s="46"/>
      <c r="QSK58" s="46"/>
      <c r="QSL58" s="46"/>
      <c r="QSM58" s="46"/>
      <c r="QSN58" s="46"/>
      <c r="QSO58" s="46"/>
      <c r="QSP58" s="46"/>
      <c r="QSQ58" s="46"/>
      <c r="QSR58" s="46"/>
      <c r="QSS58" s="46"/>
      <c r="QST58" s="46"/>
      <c r="QSU58" s="46"/>
      <c r="QSV58" s="46"/>
      <c r="QSW58" s="46"/>
      <c r="QSX58" s="46"/>
      <c r="QSY58" s="46"/>
      <c r="QSZ58" s="46"/>
      <c r="QTA58" s="46"/>
      <c r="QTB58" s="46"/>
      <c r="QTC58" s="46"/>
      <c r="QTD58" s="46"/>
      <c r="QTE58" s="46"/>
      <c r="QTF58" s="46"/>
      <c r="QTG58" s="46"/>
      <c r="QTH58" s="46"/>
      <c r="QTI58" s="46"/>
      <c r="QTJ58" s="46"/>
      <c r="QTK58" s="46"/>
      <c r="QTL58" s="46"/>
      <c r="QTM58" s="46"/>
      <c r="QTN58" s="46"/>
      <c r="QTO58" s="46"/>
      <c r="QTP58" s="46"/>
      <c r="QTQ58" s="46"/>
      <c r="QTR58" s="46"/>
      <c r="QTS58" s="46"/>
      <c r="QTT58" s="46"/>
      <c r="QTU58" s="46"/>
      <c r="QTV58" s="46"/>
      <c r="QTW58" s="46"/>
      <c r="QTX58" s="46"/>
      <c r="QTY58" s="46"/>
      <c r="QTZ58" s="46"/>
      <c r="QUA58" s="46"/>
      <c r="QUB58" s="46"/>
      <c r="QUC58" s="46"/>
      <c r="QUD58" s="46"/>
      <c r="QUE58" s="46"/>
      <c r="QUF58" s="46"/>
      <c r="QUG58" s="46"/>
      <c r="QUH58" s="46"/>
      <c r="QUI58" s="46"/>
      <c r="QUJ58" s="46"/>
      <c r="QUK58" s="46"/>
      <c r="QUL58" s="46"/>
      <c r="QUM58" s="46"/>
      <c r="QUN58" s="46"/>
      <c r="QUO58" s="46"/>
      <c r="QUP58" s="46"/>
      <c r="QUQ58" s="46"/>
      <c r="QUR58" s="46"/>
      <c r="QUS58" s="46"/>
      <c r="QUT58" s="46"/>
      <c r="QUU58" s="46"/>
      <c r="QUV58" s="46"/>
      <c r="QUW58" s="46"/>
      <c r="QUX58" s="46"/>
      <c r="QUY58" s="46"/>
      <c r="QUZ58" s="46"/>
      <c r="QVA58" s="46"/>
      <c r="QVB58" s="46"/>
      <c r="QVC58" s="46"/>
      <c r="QVD58" s="46"/>
      <c r="QVE58" s="46"/>
      <c r="QVF58" s="46"/>
      <c r="QVG58" s="46"/>
      <c r="QVH58" s="46"/>
      <c r="QVI58" s="46"/>
      <c r="QVJ58" s="46"/>
      <c r="QVK58" s="46"/>
      <c r="QVL58" s="46"/>
      <c r="QVM58" s="46"/>
      <c r="QVN58" s="46"/>
      <c r="QVO58" s="46"/>
      <c r="QVP58" s="46"/>
      <c r="QVQ58" s="46"/>
      <c r="QVR58" s="46"/>
      <c r="QVS58" s="46"/>
      <c r="QVT58" s="46"/>
      <c r="QVU58" s="46"/>
      <c r="QVV58" s="46"/>
      <c r="QVW58" s="46"/>
      <c r="QVX58" s="46"/>
      <c r="QVY58" s="46"/>
      <c r="QVZ58" s="46"/>
      <c r="QWA58" s="46"/>
      <c r="QWB58" s="46"/>
      <c r="QWC58" s="46"/>
      <c r="QWD58" s="46"/>
      <c r="QWE58" s="46"/>
      <c r="QWF58" s="46"/>
      <c r="QWG58" s="46"/>
      <c r="QWH58" s="46"/>
      <c r="QWI58" s="46"/>
      <c r="QWJ58" s="46"/>
      <c r="QWK58" s="46"/>
      <c r="QWL58" s="46"/>
      <c r="QWM58" s="46"/>
      <c r="QWN58" s="46"/>
      <c r="QWO58" s="46"/>
      <c r="QWP58" s="46"/>
      <c r="QWQ58" s="46"/>
      <c r="QWR58" s="46"/>
      <c r="QWS58" s="46"/>
      <c r="QWT58" s="46"/>
      <c r="QWU58" s="46"/>
      <c r="QWV58" s="46"/>
      <c r="QWW58" s="46"/>
      <c r="QWX58" s="46"/>
      <c r="QWY58" s="46"/>
      <c r="QWZ58" s="46"/>
      <c r="QXA58" s="46"/>
      <c r="QXB58" s="46"/>
      <c r="QXC58" s="46"/>
      <c r="QXD58" s="46"/>
      <c r="QXE58" s="46"/>
      <c r="QXF58" s="46"/>
      <c r="QXG58" s="46"/>
      <c r="QXH58" s="46"/>
      <c r="QXI58" s="46"/>
      <c r="QXJ58" s="46"/>
      <c r="QXK58" s="46"/>
      <c r="QXL58" s="46"/>
      <c r="QXM58" s="46"/>
      <c r="QXN58" s="46"/>
      <c r="QXO58" s="46"/>
      <c r="QXP58" s="46"/>
      <c r="QXQ58" s="46"/>
      <c r="QXR58" s="46"/>
      <c r="QXS58" s="46"/>
      <c r="QXT58" s="46"/>
      <c r="QXU58" s="46"/>
      <c r="QXV58" s="46"/>
      <c r="QXW58" s="46"/>
      <c r="QXX58" s="46"/>
      <c r="QXY58" s="46"/>
      <c r="QXZ58" s="46"/>
      <c r="QYA58" s="46"/>
      <c r="QYB58" s="46"/>
      <c r="QYC58" s="46"/>
      <c r="QYD58" s="46"/>
      <c r="QYE58" s="46"/>
      <c r="QYF58" s="46"/>
      <c r="QYG58" s="46"/>
      <c r="QYH58" s="46"/>
      <c r="QYI58" s="46"/>
      <c r="QYJ58" s="46"/>
      <c r="QYK58" s="46"/>
      <c r="QYL58" s="46"/>
      <c r="QYM58" s="46"/>
      <c r="QYN58" s="46"/>
      <c r="QYO58" s="46"/>
      <c r="QYP58" s="46"/>
      <c r="QYQ58" s="46"/>
      <c r="QYR58" s="46"/>
      <c r="QYS58" s="46"/>
      <c r="QYT58" s="46"/>
      <c r="QYU58" s="46"/>
      <c r="QYV58" s="46"/>
      <c r="QYW58" s="46"/>
      <c r="QYX58" s="46"/>
      <c r="QYY58" s="46"/>
      <c r="QYZ58" s="46"/>
      <c r="QZA58" s="46"/>
      <c r="QZB58" s="46"/>
      <c r="QZC58" s="46"/>
      <c r="QZD58" s="46"/>
      <c r="QZE58" s="46"/>
      <c r="QZF58" s="46"/>
      <c r="QZG58" s="46"/>
      <c r="QZH58" s="46"/>
      <c r="QZI58" s="46"/>
      <c r="QZJ58" s="46"/>
      <c r="QZK58" s="46"/>
      <c r="QZL58" s="46"/>
      <c r="QZM58" s="46"/>
      <c r="QZN58" s="46"/>
      <c r="QZO58" s="46"/>
      <c r="QZP58" s="46"/>
      <c r="QZQ58" s="46"/>
      <c r="QZR58" s="46"/>
      <c r="QZS58" s="46"/>
      <c r="QZT58" s="46"/>
      <c r="QZU58" s="46"/>
      <c r="QZV58" s="46"/>
      <c r="QZW58" s="46"/>
      <c r="QZX58" s="46"/>
      <c r="QZY58" s="46"/>
      <c r="QZZ58" s="46"/>
      <c r="RAA58" s="46"/>
      <c r="RAB58" s="46"/>
      <c r="RAC58" s="46"/>
      <c r="RAD58" s="46"/>
      <c r="RAE58" s="46"/>
      <c r="RAF58" s="46"/>
      <c r="RAG58" s="46"/>
      <c r="RAH58" s="46"/>
      <c r="RAI58" s="46"/>
      <c r="RAJ58" s="46"/>
      <c r="RAK58" s="46"/>
      <c r="RAL58" s="46"/>
      <c r="RAM58" s="46"/>
      <c r="RAN58" s="46"/>
      <c r="RAO58" s="46"/>
      <c r="RAP58" s="46"/>
      <c r="RAQ58" s="46"/>
      <c r="RAR58" s="46"/>
      <c r="RAS58" s="46"/>
      <c r="RAT58" s="46"/>
      <c r="RAU58" s="46"/>
      <c r="RAV58" s="46"/>
      <c r="RAW58" s="46"/>
      <c r="RAX58" s="46"/>
      <c r="RAY58" s="46"/>
      <c r="RAZ58" s="46"/>
      <c r="RBA58" s="46"/>
      <c r="RBB58" s="46"/>
      <c r="RBC58" s="46"/>
      <c r="RBD58" s="46"/>
      <c r="RBE58" s="46"/>
      <c r="RBF58" s="46"/>
      <c r="RBG58" s="46"/>
      <c r="RBH58" s="46"/>
      <c r="RBI58" s="46"/>
      <c r="RBJ58" s="46"/>
      <c r="RBK58" s="46"/>
      <c r="RBL58" s="46"/>
      <c r="RBM58" s="46"/>
      <c r="RBN58" s="46"/>
      <c r="RBO58" s="46"/>
      <c r="RBP58" s="46"/>
      <c r="RBQ58" s="46"/>
      <c r="RBR58" s="46"/>
      <c r="RBS58" s="46"/>
      <c r="RBT58" s="46"/>
      <c r="RBU58" s="46"/>
      <c r="RBV58" s="46"/>
      <c r="RBW58" s="46"/>
      <c r="RBX58" s="46"/>
      <c r="RBY58" s="46"/>
      <c r="RBZ58" s="46"/>
      <c r="RCA58" s="46"/>
      <c r="RCB58" s="46"/>
      <c r="RCC58" s="46"/>
      <c r="RCD58" s="46"/>
      <c r="RCE58" s="46"/>
      <c r="RCF58" s="46"/>
      <c r="RCG58" s="46"/>
      <c r="RCH58" s="46"/>
      <c r="RCI58" s="46"/>
      <c r="RCJ58" s="46"/>
      <c r="RCK58" s="46"/>
      <c r="RCL58" s="46"/>
      <c r="RCM58" s="46"/>
      <c r="RCN58" s="46"/>
      <c r="RCO58" s="46"/>
      <c r="RCP58" s="46"/>
      <c r="RCQ58" s="46"/>
      <c r="RCR58" s="46"/>
      <c r="RCS58" s="46"/>
      <c r="RCT58" s="46"/>
      <c r="RCU58" s="46"/>
      <c r="RCV58" s="46"/>
      <c r="RCW58" s="46"/>
      <c r="RCX58" s="46"/>
      <c r="RCY58" s="46"/>
      <c r="RCZ58" s="46"/>
      <c r="RDA58" s="46"/>
      <c r="RDB58" s="46"/>
      <c r="RDC58" s="46"/>
      <c r="RDD58" s="46"/>
      <c r="RDE58" s="46"/>
      <c r="RDF58" s="46"/>
      <c r="RDG58" s="46"/>
      <c r="RDH58" s="46"/>
      <c r="RDI58" s="46"/>
      <c r="RDJ58" s="46"/>
      <c r="RDK58" s="46"/>
      <c r="RDL58" s="46"/>
      <c r="RDM58" s="46"/>
      <c r="RDN58" s="46"/>
      <c r="RDO58" s="46"/>
      <c r="RDP58" s="46"/>
      <c r="RDQ58" s="46"/>
      <c r="RDR58" s="46"/>
      <c r="RDS58" s="46"/>
      <c r="RDT58" s="46"/>
      <c r="RDU58" s="46"/>
      <c r="RDV58" s="46"/>
      <c r="RDW58" s="46"/>
      <c r="RDX58" s="46"/>
      <c r="RDY58" s="46"/>
      <c r="RDZ58" s="46"/>
      <c r="REA58" s="46"/>
      <c r="REB58" s="46"/>
      <c r="REC58" s="46"/>
      <c r="RED58" s="46"/>
      <c r="REE58" s="46"/>
      <c r="REF58" s="46"/>
      <c r="REG58" s="46"/>
      <c r="REH58" s="46"/>
      <c r="REI58" s="46"/>
      <c r="REJ58" s="46"/>
      <c r="REK58" s="46"/>
      <c r="REL58" s="46"/>
      <c r="REM58" s="46"/>
      <c r="REN58" s="46"/>
      <c r="REO58" s="46"/>
      <c r="REP58" s="46"/>
      <c r="REQ58" s="46"/>
      <c r="RER58" s="46"/>
      <c r="RES58" s="46"/>
      <c r="RET58" s="46"/>
      <c r="REU58" s="46"/>
      <c r="REV58" s="46"/>
      <c r="REW58" s="46"/>
      <c r="REX58" s="46"/>
      <c r="REY58" s="46"/>
      <c r="REZ58" s="46"/>
      <c r="RFA58" s="46"/>
      <c r="RFB58" s="46"/>
      <c r="RFC58" s="46"/>
      <c r="RFD58" s="46"/>
      <c r="RFE58" s="46"/>
      <c r="RFF58" s="46"/>
      <c r="RFG58" s="46"/>
      <c r="RFH58" s="46"/>
      <c r="RFI58" s="46"/>
      <c r="RFJ58" s="46"/>
      <c r="RFK58" s="46"/>
      <c r="RFL58" s="46"/>
      <c r="RFM58" s="46"/>
      <c r="RFN58" s="46"/>
      <c r="RFO58" s="46"/>
      <c r="RFP58" s="46"/>
      <c r="RFQ58" s="46"/>
      <c r="RFR58" s="46"/>
      <c r="RFS58" s="46"/>
      <c r="RFT58" s="46"/>
      <c r="RFU58" s="46"/>
      <c r="RFV58" s="46"/>
      <c r="RFW58" s="46"/>
      <c r="RFX58" s="46"/>
      <c r="RFY58" s="46"/>
      <c r="RFZ58" s="46"/>
      <c r="RGA58" s="46"/>
      <c r="RGB58" s="46"/>
      <c r="RGC58" s="46"/>
      <c r="RGD58" s="46"/>
      <c r="RGE58" s="46"/>
      <c r="RGF58" s="46"/>
      <c r="RGG58" s="46"/>
      <c r="RGH58" s="46"/>
      <c r="RGI58" s="46"/>
      <c r="RGJ58" s="46"/>
      <c r="RGK58" s="46"/>
      <c r="RGL58" s="46"/>
      <c r="RGM58" s="46"/>
      <c r="RGN58" s="46"/>
      <c r="RGO58" s="46"/>
      <c r="RGP58" s="46"/>
      <c r="RGQ58" s="46"/>
      <c r="RGR58" s="46"/>
      <c r="RGS58" s="46"/>
      <c r="RGT58" s="46"/>
      <c r="RGU58" s="46"/>
      <c r="RGV58" s="46"/>
      <c r="RGW58" s="46"/>
      <c r="RGX58" s="46"/>
      <c r="RGY58" s="46"/>
      <c r="RGZ58" s="46"/>
      <c r="RHA58" s="46"/>
      <c r="RHB58" s="46"/>
      <c r="RHC58" s="46"/>
      <c r="RHD58" s="46"/>
      <c r="RHE58" s="46"/>
      <c r="RHF58" s="46"/>
      <c r="RHG58" s="46"/>
      <c r="RHH58" s="46"/>
      <c r="RHI58" s="46"/>
      <c r="RHJ58" s="46"/>
      <c r="RHK58" s="46"/>
      <c r="RHL58" s="46"/>
      <c r="RHM58" s="46"/>
      <c r="RHN58" s="46"/>
      <c r="RHO58" s="46"/>
      <c r="RHP58" s="46"/>
      <c r="RHQ58" s="46"/>
      <c r="RHR58" s="46"/>
      <c r="RHS58" s="46"/>
      <c r="RHT58" s="46"/>
      <c r="RHU58" s="46"/>
      <c r="RHV58" s="46"/>
      <c r="RHW58" s="46"/>
      <c r="RHX58" s="46"/>
      <c r="RHY58" s="46"/>
      <c r="RHZ58" s="46"/>
      <c r="RIA58" s="46"/>
      <c r="RIB58" s="46"/>
      <c r="RIC58" s="46"/>
      <c r="RID58" s="46"/>
      <c r="RIE58" s="46"/>
      <c r="RIF58" s="46"/>
      <c r="RIG58" s="46"/>
      <c r="RIH58" s="46"/>
      <c r="RII58" s="46"/>
      <c r="RIJ58" s="46"/>
      <c r="RIK58" s="46"/>
      <c r="RIL58" s="46"/>
      <c r="RIM58" s="46"/>
      <c r="RIN58" s="46"/>
      <c r="RIO58" s="46"/>
      <c r="RIP58" s="46"/>
      <c r="RIQ58" s="46"/>
      <c r="RIR58" s="46"/>
      <c r="RIS58" s="46"/>
      <c r="RIT58" s="46"/>
      <c r="RIU58" s="46"/>
      <c r="RIV58" s="46"/>
      <c r="RIW58" s="46"/>
      <c r="RIX58" s="46"/>
      <c r="RIY58" s="46"/>
      <c r="RIZ58" s="46"/>
      <c r="RJA58" s="46"/>
      <c r="RJB58" s="46"/>
      <c r="RJC58" s="46"/>
      <c r="RJD58" s="46"/>
      <c r="RJE58" s="46"/>
      <c r="RJF58" s="46"/>
      <c r="RJG58" s="46"/>
      <c r="RJH58" s="46"/>
      <c r="RJI58" s="46"/>
      <c r="RJJ58" s="46"/>
      <c r="RJK58" s="46"/>
      <c r="RJL58" s="46"/>
      <c r="RJM58" s="46"/>
      <c r="RJN58" s="46"/>
      <c r="RJO58" s="46"/>
      <c r="RJP58" s="46"/>
      <c r="RJQ58" s="46"/>
      <c r="RJR58" s="46"/>
      <c r="RJS58" s="46"/>
      <c r="RJT58" s="46"/>
      <c r="RJU58" s="46"/>
      <c r="RJV58" s="46"/>
      <c r="RJW58" s="46"/>
      <c r="RJX58" s="46"/>
      <c r="RJY58" s="46"/>
      <c r="RJZ58" s="46"/>
      <c r="RKA58" s="46"/>
      <c r="RKB58" s="46"/>
      <c r="RKC58" s="46"/>
      <c r="RKD58" s="46"/>
      <c r="RKE58" s="46"/>
      <c r="RKF58" s="46"/>
      <c r="RKG58" s="46"/>
      <c r="RKH58" s="46"/>
      <c r="RKI58" s="46"/>
      <c r="RKJ58" s="46"/>
      <c r="RKK58" s="46"/>
      <c r="RKL58" s="46"/>
      <c r="RKM58" s="46"/>
      <c r="RKN58" s="46"/>
      <c r="RKO58" s="46"/>
      <c r="RKP58" s="46"/>
      <c r="RKQ58" s="46"/>
      <c r="RKR58" s="46"/>
      <c r="RKS58" s="46"/>
      <c r="RKT58" s="46"/>
      <c r="RKU58" s="46"/>
      <c r="RKV58" s="46"/>
      <c r="RKW58" s="46"/>
      <c r="RKX58" s="46"/>
      <c r="RKY58" s="46"/>
      <c r="RKZ58" s="46"/>
      <c r="RLA58" s="46"/>
      <c r="RLB58" s="46"/>
      <c r="RLC58" s="46"/>
      <c r="RLD58" s="46"/>
      <c r="RLE58" s="46"/>
      <c r="RLF58" s="46"/>
      <c r="RLG58" s="46"/>
      <c r="RLH58" s="46"/>
      <c r="RLI58" s="46"/>
      <c r="RLJ58" s="46"/>
      <c r="RLK58" s="46"/>
      <c r="RLL58" s="46"/>
      <c r="RLM58" s="46"/>
      <c r="RLN58" s="46"/>
      <c r="RLO58" s="46"/>
      <c r="RLP58" s="46"/>
      <c r="RLQ58" s="46"/>
      <c r="RLR58" s="46"/>
      <c r="RLS58" s="46"/>
      <c r="RLT58" s="46"/>
      <c r="RLU58" s="46"/>
      <c r="RLV58" s="46"/>
      <c r="RLW58" s="46"/>
      <c r="RLX58" s="46"/>
      <c r="RLY58" s="46"/>
      <c r="RLZ58" s="46"/>
      <c r="RMA58" s="46"/>
      <c r="RMB58" s="46"/>
      <c r="RMC58" s="46"/>
      <c r="RMD58" s="46"/>
      <c r="RME58" s="46"/>
      <c r="RMF58" s="46"/>
      <c r="RMG58" s="46"/>
      <c r="RMH58" s="46"/>
      <c r="RMI58" s="46"/>
      <c r="RMJ58" s="46"/>
      <c r="RMK58" s="46"/>
      <c r="RML58" s="46"/>
      <c r="RMM58" s="46"/>
      <c r="RMN58" s="46"/>
      <c r="RMO58" s="46"/>
      <c r="RMP58" s="46"/>
      <c r="RMQ58" s="46"/>
      <c r="RMR58" s="46"/>
      <c r="RMS58" s="46"/>
      <c r="RMT58" s="46"/>
      <c r="RMU58" s="46"/>
      <c r="RMV58" s="46"/>
      <c r="RMW58" s="46"/>
      <c r="RMX58" s="46"/>
      <c r="RMY58" s="46"/>
      <c r="RMZ58" s="46"/>
      <c r="RNA58" s="46"/>
      <c r="RNB58" s="46"/>
      <c r="RNC58" s="46"/>
      <c r="RND58" s="46"/>
      <c r="RNE58" s="46"/>
      <c r="RNF58" s="46"/>
      <c r="RNG58" s="46"/>
      <c r="RNH58" s="46"/>
      <c r="RNI58" s="46"/>
      <c r="RNJ58" s="46"/>
      <c r="RNK58" s="46"/>
      <c r="RNL58" s="46"/>
      <c r="RNM58" s="46"/>
      <c r="RNN58" s="46"/>
      <c r="RNO58" s="46"/>
      <c r="RNP58" s="46"/>
      <c r="RNQ58" s="46"/>
      <c r="RNR58" s="46"/>
      <c r="RNS58" s="46"/>
      <c r="RNT58" s="46"/>
      <c r="RNU58" s="46"/>
      <c r="RNV58" s="46"/>
      <c r="RNW58" s="46"/>
      <c r="RNX58" s="46"/>
      <c r="RNY58" s="46"/>
      <c r="RNZ58" s="46"/>
      <c r="ROA58" s="46"/>
      <c r="ROB58" s="46"/>
      <c r="ROC58" s="46"/>
      <c r="ROD58" s="46"/>
      <c r="ROE58" s="46"/>
      <c r="ROF58" s="46"/>
      <c r="ROG58" s="46"/>
      <c r="ROH58" s="46"/>
      <c r="ROI58" s="46"/>
      <c r="ROJ58" s="46"/>
      <c r="ROK58" s="46"/>
      <c r="ROL58" s="46"/>
      <c r="ROM58" s="46"/>
      <c r="RON58" s="46"/>
      <c r="ROO58" s="46"/>
      <c r="ROP58" s="46"/>
      <c r="ROQ58" s="46"/>
      <c r="ROR58" s="46"/>
      <c r="ROS58" s="46"/>
      <c r="ROT58" s="46"/>
      <c r="ROU58" s="46"/>
      <c r="ROV58" s="46"/>
      <c r="ROW58" s="46"/>
      <c r="ROX58" s="46"/>
      <c r="ROY58" s="46"/>
      <c r="ROZ58" s="46"/>
      <c r="RPA58" s="46"/>
      <c r="RPB58" s="46"/>
      <c r="RPC58" s="46"/>
      <c r="RPD58" s="46"/>
      <c r="RPE58" s="46"/>
      <c r="RPF58" s="46"/>
      <c r="RPG58" s="46"/>
      <c r="RPH58" s="46"/>
      <c r="RPI58" s="46"/>
      <c r="RPJ58" s="46"/>
      <c r="RPK58" s="46"/>
      <c r="RPL58" s="46"/>
      <c r="RPM58" s="46"/>
      <c r="RPN58" s="46"/>
      <c r="RPO58" s="46"/>
      <c r="RPP58" s="46"/>
      <c r="RPQ58" s="46"/>
      <c r="RPR58" s="46"/>
      <c r="RPS58" s="46"/>
      <c r="RPT58" s="46"/>
      <c r="RPU58" s="46"/>
      <c r="RPV58" s="46"/>
      <c r="RPW58" s="46"/>
      <c r="RPX58" s="46"/>
      <c r="RPY58" s="46"/>
      <c r="RPZ58" s="46"/>
      <c r="RQA58" s="46"/>
      <c r="RQB58" s="46"/>
      <c r="RQC58" s="46"/>
      <c r="RQD58" s="46"/>
      <c r="RQE58" s="46"/>
      <c r="RQF58" s="46"/>
      <c r="RQG58" s="46"/>
      <c r="RQH58" s="46"/>
      <c r="RQI58" s="46"/>
      <c r="RQJ58" s="46"/>
      <c r="RQK58" s="46"/>
      <c r="RQL58" s="46"/>
      <c r="RQM58" s="46"/>
      <c r="RQN58" s="46"/>
      <c r="RQO58" s="46"/>
      <c r="RQP58" s="46"/>
      <c r="RQQ58" s="46"/>
      <c r="RQR58" s="46"/>
      <c r="RQS58" s="46"/>
      <c r="RQT58" s="46"/>
      <c r="RQU58" s="46"/>
      <c r="RQV58" s="46"/>
      <c r="RQW58" s="46"/>
      <c r="RQX58" s="46"/>
      <c r="RQY58" s="46"/>
      <c r="RQZ58" s="46"/>
      <c r="RRA58" s="46"/>
      <c r="RRB58" s="46"/>
      <c r="RRC58" s="46"/>
      <c r="RRD58" s="46"/>
      <c r="RRE58" s="46"/>
      <c r="RRF58" s="46"/>
      <c r="RRG58" s="46"/>
      <c r="RRH58" s="46"/>
      <c r="RRI58" s="46"/>
      <c r="RRJ58" s="46"/>
      <c r="RRK58" s="46"/>
      <c r="RRL58" s="46"/>
      <c r="RRM58" s="46"/>
      <c r="RRN58" s="46"/>
      <c r="RRO58" s="46"/>
      <c r="RRP58" s="46"/>
      <c r="RRQ58" s="46"/>
      <c r="RRR58" s="46"/>
      <c r="RRS58" s="46"/>
      <c r="RRT58" s="46"/>
      <c r="RRU58" s="46"/>
      <c r="RRV58" s="46"/>
      <c r="RRW58" s="46"/>
      <c r="RRX58" s="46"/>
      <c r="RRY58" s="46"/>
      <c r="RRZ58" s="46"/>
      <c r="RSA58" s="46"/>
      <c r="RSB58" s="46"/>
      <c r="RSC58" s="46"/>
      <c r="RSD58" s="46"/>
      <c r="RSE58" s="46"/>
      <c r="RSF58" s="46"/>
      <c r="RSG58" s="46"/>
      <c r="RSH58" s="46"/>
      <c r="RSI58" s="46"/>
      <c r="RSJ58" s="46"/>
      <c r="RSK58" s="46"/>
      <c r="RSL58" s="46"/>
      <c r="RSM58" s="46"/>
      <c r="RSN58" s="46"/>
      <c r="RSO58" s="46"/>
      <c r="RSP58" s="46"/>
      <c r="RSQ58" s="46"/>
      <c r="RSR58" s="46"/>
      <c r="RSS58" s="46"/>
      <c r="RST58" s="46"/>
      <c r="RSU58" s="46"/>
      <c r="RSV58" s="46"/>
      <c r="RSW58" s="46"/>
      <c r="RSX58" s="46"/>
      <c r="RSY58" s="46"/>
      <c r="RSZ58" s="46"/>
      <c r="RTA58" s="46"/>
      <c r="RTB58" s="46"/>
      <c r="RTC58" s="46"/>
      <c r="RTD58" s="46"/>
      <c r="RTE58" s="46"/>
      <c r="RTF58" s="46"/>
      <c r="RTG58" s="46"/>
      <c r="RTH58" s="46"/>
      <c r="RTI58" s="46"/>
      <c r="RTJ58" s="46"/>
      <c r="RTK58" s="46"/>
      <c r="RTL58" s="46"/>
      <c r="RTM58" s="46"/>
      <c r="RTN58" s="46"/>
      <c r="RTO58" s="46"/>
      <c r="RTP58" s="46"/>
      <c r="RTQ58" s="46"/>
      <c r="RTR58" s="46"/>
      <c r="RTS58" s="46"/>
      <c r="RTT58" s="46"/>
      <c r="RTU58" s="46"/>
      <c r="RTV58" s="46"/>
      <c r="RTW58" s="46"/>
      <c r="RTX58" s="46"/>
      <c r="RTY58" s="46"/>
      <c r="RTZ58" s="46"/>
      <c r="RUA58" s="46"/>
      <c r="RUB58" s="46"/>
      <c r="RUC58" s="46"/>
      <c r="RUD58" s="46"/>
      <c r="RUE58" s="46"/>
      <c r="RUF58" s="46"/>
      <c r="RUG58" s="46"/>
      <c r="RUH58" s="46"/>
      <c r="RUI58" s="46"/>
      <c r="RUJ58" s="46"/>
      <c r="RUK58" s="46"/>
      <c r="RUL58" s="46"/>
      <c r="RUM58" s="46"/>
      <c r="RUN58" s="46"/>
      <c r="RUO58" s="46"/>
      <c r="RUP58" s="46"/>
      <c r="RUQ58" s="46"/>
      <c r="RUR58" s="46"/>
      <c r="RUS58" s="46"/>
      <c r="RUT58" s="46"/>
      <c r="RUU58" s="46"/>
      <c r="RUV58" s="46"/>
      <c r="RUW58" s="46"/>
      <c r="RUX58" s="46"/>
      <c r="RUY58" s="46"/>
      <c r="RUZ58" s="46"/>
      <c r="RVA58" s="46"/>
      <c r="RVB58" s="46"/>
      <c r="RVC58" s="46"/>
      <c r="RVD58" s="46"/>
      <c r="RVE58" s="46"/>
      <c r="RVF58" s="46"/>
      <c r="RVG58" s="46"/>
      <c r="RVH58" s="46"/>
      <c r="RVI58" s="46"/>
      <c r="RVJ58" s="46"/>
      <c r="RVK58" s="46"/>
      <c r="RVL58" s="46"/>
      <c r="RVM58" s="46"/>
      <c r="RVN58" s="46"/>
      <c r="RVO58" s="46"/>
      <c r="RVP58" s="46"/>
      <c r="RVQ58" s="46"/>
      <c r="RVR58" s="46"/>
      <c r="RVS58" s="46"/>
      <c r="RVT58" s="46"/>
      <c r="RVU58" s="46"/>
      <c r="RVV58" s="46"/>
      <c r="RVW58" s="46"/>
      <c r="RVX58" s="46"/>
      <c r="RVY58" s="46"/>
      <c r="RVZ58" s="46"/>
      <c r="RWA58" s="46"/>
      <c r="RWB58" s="46"/>
      <c r="RWC58" s="46"/>
      <c r="RWD58" s="46"/>
      <c r="RWE58" s="46"/>
      <c r="RWF58" s="46"/>
      <c r="RWG58" s="46"/>
      <c r="RWH58" s="46"/>
      <c r="RWI58" s="46"/>
      <c r="RWJ58" s="46"/>
      <c r="RWK58" s="46"/>
      <c r="RWL58" s="46"/>
      <c r="RWM58" s="46"/>
      <c r="RWN58" s="46"/>
      <c r="RWO58" s="46"/>
      <c r="RWP58" s="46"/>
      <c r="RWQ58" s="46"/>
      <c r="RWR58" s="46"/>
      <c r="RWS58" s="46"/>
      <c r="RWT58" s="46"/>
      <c r="RWU58" s="46"/>
      <c r="RWV58" s="46"/>
      <c r="RWW58" s="46"/>
      <c r="RWX58" s="46"/>
      <c r="RWY58" s="46"/>
      <c r="RWZ58" s="46"/>
      <c r="RXA58" s="46"/>
      <c r="RXB58" s="46"/>
      <c r="RXC58" s="46"/>
      <c r="RXD58" s="46"/>
      <c r="RXE58" s="46"/>
      <c r="RXF58" s="46"/>
      <c r="RXG58" s="46"/>
      <c r="RXH58" s="46"/>
      <c r="RXI58" s="46"/>
      <c r="RXJ58" s="46"/>
      <c r="RXK58" s="46"/>
      <c r="RXL58" s="46"/>
      <c r="RXM58" s="46"/>
      <c r="RXN58" s="46"/>
      <c r="RXO58" s="46"/>
      <c r="RXP58" s="46"/>
      <c r="RXQ58" s="46"/>
      <c r="RXR58" s="46"/>
      <c r="RXS58" s="46"/>
      <c r="RXT58" s="46"/>
      <c r="RXU58" s="46"/>
      <c r="RXV58" s="46"/>
      <c r="RXW58" s="46"/>
      <c r="RXX58" s="46"/>
      <c r="RXY58" s="46"/>
      <c r="RXZ58" s="46"/>
      <c r="RYA58" s="46"/>
      <c r="RYB58" s="46"/>
      <c r="RYC58" s="46"/>
      <c r="RYD58" s="46"/>
      <c r="RYE58" s="46"/>
      <c r="RYF58" s="46"/>
      <c r="RYG58" s="46"/>
      <c r="RYH58" s="46"/>
      <c r="RYI58" s="46"/>
      <c r="RYJ58" s="46"/>
      <c r="RYK58" s="46"/>
      <c r="RYL58" s="46"/>
      <c r="RYM58" s="46"/>
      <c r="RYN58" s="46"/>
      <c r="RYO58" s="46"/>
      <c r="RYP58" s="46"/>
      <c r="RYQ58" s="46"/>
      <c r="RYR58" s="46"/>
      <c r="RYS58" s="46"/>
      <c r="RYT58" s="46"/>
      <c r="RYU58" s="46"/>
      <c r="RYV58" s="46"/>
      <c r="RYW58" s="46"/>
      <c r="RYX58" s="46"/>
      <c r="RYY58" s="46"/>
      <c r="RYZ58" s="46"/>
      <c r="RZA58" s="46"/>
      <c r="RZB58" s="46"/>
      <c r="RZC58" s="46"/>
      <c r="RZD58" s="46"/>
      <c r="RZE58" s="46"/>
      <c r="RZF58" s="46"/>
      <c r="RZG58" s="46"/>
      <c r="RZH58" s="46"/>
      <c r="RZI58" s="46"/>
      <c r="RZJ58" s="46"/>
      <c r="RZK58" s="46"/>
      <c r="RZL58" s="46"/>
      <c r="RZM58" s="46"/>
      <c r="RZN58" s="46"/>
      <c r="RZO58" s="46"/>
      <c r="RZP58" s="46"/>
      <c r="RZQ58" s="46"/>
      <c r="RZR58" s="46"/>
      <c r="RZS58" s="46"/>
      <c r="RZT58" s="46"/>
      <c r="RZU58" s="46"/>
      <c r="RZV58" s="46"/>
      <c r="RZW58" s="46"/>
      <c r="RZX58" s="46"/>
      <c r="RZY58" s="46"/>
      <c r="RZZ58" s="46"/>
      <c r="SAA58" s="46"/>
      <c r="SAB58" s="46"/>
      <c r="SAC58" s="46"/>
      <c r="SAD58" s="46"/>
      <c r="SAE58" s="46"/>
      <c r="SAF58" s="46"/>
      <c r="SAG58" s="46"/>
      <c r="SAH58" s="46"/>
      <c r="SAI58" s="46"/>
      <c r="SAJ58" s="46"/>
      <c r="SAK58" s="46"/>
      <c r="SAL58" s="46"/>
      <c r="SAM58" s="46"/>
      <c r="SAN58" s="46"/>
      <c r="SAO58" s="46"/>
      <c r="SAP58" s="46"/>
      <c r="SAQ58" s="46"/>
      <c r="SAR58" s="46"/>
      <c r="SAS58" s="46"/>
      <c r="SAT58" s="46"/>
      <c r="SAU58" s="46"/>
      <c r="SAV58" s="46"/>
      <c r="SAW58" s="46"/>
      <c r="SAX58" s="46"/>
      <c r="SAY58" s="46"/>
      <c r="SAZ58" s="46"/>
      <c r="SBA58" s="46"/>
      <c r="SBB58" s="46"/>
      <c r="SBC58" s="46"/>
      <c r="SBD58" s="46"/>
      <c r="SBE58" s="46"/>
      <c r="SBF58" s="46"/>
      <c r="SBG58" s="46"/>
      <c r="SBH58" s="46"/>
      <c r="SBI58" s="46"/>
      <c r="SBJ58" s="46"/>
      <c r="SBK58" s="46"/>
      <c r="SBL58" s="46"/>
      <c r="SBM58" s="46"/>
      <c r="SBN58" s="46"/>
      <c r="SBO58" s="46"/>
      <c r="SBP58" s="46"/>
      <c r="SBQ58" s="46"/>
      <c r="SBR58" s="46"/>
      <c r="SBS58" s="46"/>
      <c r="SBT58" s="46"/>
      <c r="SBU58" s="46"/>
      <c r="SBV58" s="46"/>
      <c r="SBW58" s="46"/>
      <c r="SBX58" s="46"/>
      <c r="SBY58" s="46"/>
      <c r="SBZ58" s="46"/>
      <c r="SCA58" s="46"/>
      <c r="SCB58" s="46"/>
      <c r="SCC58" s="46"/>
      <c r="SCD58" s="46"/>
      <c r="SCE58" s="46"/>
      <c r="SCF58" s="46"/>
      <c r="SCG58" s="46"/>
      <c r="SCH58" s="46"/>
      <c r="SCI58" s="46"/>
      <c r="SCJ58" s="46"/>
      <c r="SCK58" s="46"/>
      <c r="SCL58" s="46"/>
      <c r="SCM58" s="46"/>
      <c r="SCN58" s="46"/>
      <c r="SCO58" s="46"/>
      <c r="SCP58" s="46"/>
      <c r="SCQ58" s="46"/>
      <c r="SCR58" s="46"/>
      <c r="SCS58" s="46"/>
      <c r="SCT58" s="46"/>
      <c r="SCU58" s="46"/>
      <c r="SCV58" s="46"/>
      <c r="SCW58" s="46"/>
      <c r="SCX58" s="46"/>
      <c r="SCY58" s="46"/>
      <c r="SCZ58" s="46"/>
      <c r="SDA58" s="46"/>
      <c r="SDB58" s="46"/>
      <c r="SDC58" s="46"/>
      <c r="SDD58" s="46"/>
      <c r="SDE58" s="46"/>
      <c r="SDF58" s="46"/>
      <c r="SDG58" s="46"/>
      <c r="SDH58" s="46"/>
      <c r="SDI58" s="46"/>
      <c r="SDJ58" s="46"/>
      <c r="SDK58" s="46"/>
      <c r="SDL58" s="46"/>
      <c r="SDM58" s="46"/>
      <c r="SDN58" s="46"/>
      <c r="SDO58" s="46"/>
      <c r="SDP58" s="46"/>
      <c r="SDQ58" s="46"/>
      <c r="SDR58" s="46"/>
      <c r="SDS58" s="46"/>
      <c r="SDT58" s="46"/>
      <c r="SDU58" s="46"/>
      <c r="SDV58" s="46"/>
      <c r="SDW58" s="46"/>
      <c r="SDX58" s="46"/>
      <c r="SDY58" s="46"/>
      <c r="SDZ58" s="46"/>
      <c r="SEA58" s="46"/>
      <c r="SEB58" s="46"/>
      <c r="SEC58" s="46"/>
      <c r="SED58" s="46"/>
      <c r="SEE58" s="46"/>
      <c r="SEF58" s="46"/>
      <c r="SEG58" s="46"/>
      <c r="SEH58" s="46"/>
      <c r="SEI58" s="46"/>
      <c r="SEJ58" s="46"/>
      <c r="SEK58" s="46"/>
      <c r="SEL58" s="46"/>
      <c r="SEM58" s="46"/>
      <c r="SEN58" s="46"/>
      <c r="SEO58" s="46"/>
      <c r="SEP58" s="46"/>
      <c r="SEQ58" s="46"/>
      <c r="SER58" s="46"/>
      <c r="SES58" s="46"/>
      <c r="SET58" s="46"/>
      <c r="SEU58" s="46"/>
      <c r="SEV58" s="46"/>
      <c r="SEW58" s="46"/>
      <c r="SEX58" s="46"/>
      <c r="SEY58" s="46"/>
      <c r="SEZ58" s="46"/>
      <c r="SFA58" s="46"/>
      <c r="SFB58" s="46"/>
      <c r="SFC58" s="46"/>
      <c r="SFD58" s="46"/>
      <c r="SFE58" s="46"/>
      <c r="SFF58" s="46"/>
      <c r="SFG58" s="46"/>
      <c r="SFH58" s="46"/>
      <c r="SFI58" s="46"/>
      <c r="SFJ58" s="46"/>
      <c r="SFK58" s="46"/>
      <c r="SFL58" s="46"/>
      <c r="SFM58" s="46"/>
      <c r="SFN58" s="46"/>
      <c r="SFO58" s="46"/>
      <c r="SFP58" s="46"/>
      <c r="SFQ58" s="46"/>
      <c r="SFR58" s="46"/>
      <c r="SFS58" s="46"/>
      <c r="SFT58" s="46"/>
      <c r="SFU58" s="46"/>
      <c r="SFV58" s="46"/>
      <c r="SFW58" s="46"/>
      <c r="SFX58" s="46"/>
      <c r="SFY58" s="46"/>
      <c r="SFZ58" s="46"/>
      <c r="SGA58" s="46"/>
      <c r="SGB58" s="46"/>
      <c r="SGC58" s="46"/>
      <c r="SGD58" s="46"/>
      <c r="SGE58" s="46"/>
      <c r="SGF58" s="46"/>
      <c r="SGG58" s="46"/>
      <c r="SGH58" s="46"/>
      <c r="SGI58" s="46"/>
      <c r="SGJ58" s="46"/>
      <c r="SGK58" s="46"/>
      <c r="SGL58" s="46"/>
      <c r="SGM58" s="46"/>
      <c r="SGN58" s="46"/>
      <c r="SGO58" s="46"/>
      <c r="SGP58" s="46"/>
      <c r="SGQ58" s="46"/>
      <c r="SGR58" s="46"/>
      <c r="SGS58" s="46"/>
      <c r="SGT58" s="46"/>
      <c r="SGU58" s="46"/>
      <c r="SGV58" s="46"/>
      <c r="SGW58" s="46"/>
      <c r="SGX58" s="46"/>
      <c r="SGY58" s="46"/>
      <c r="SGZ58" s="46"/>
      <c r="SHA58" s="46"/>
      <c r="SHB58" s="46"/>
      <c r="SHC58" s="46"/>
      <c r="SHD58" s="46"/>
      <c r="SHE58" s="46"/>
      <c r="SHF58" s="46"/>
      <c r="SHG58" s="46"/>
      <c r="SHH58" s="46"/>
      <c r="SHI58" s="46"/>
      <c r="SHJ58" s="46"/>
      <c r="SHK58" s="46"/>
      <c r="SHL58" s="46"/>
      <c r="SHM58" s="46"/>
      <c r="SHN58" s="46"/>
      <c r="SHO58" s="46"/>
      <c r="SHP58" s="46"/>
      <c r="SHQ58" s="46"/>
      <c r="SHR58" s="46"/>
      <c r="SHS58" s="46"/>
      <c r="SHT58" s="46"/>
      <c r="SHU58" s="46"/>
      <c r="SHV58" s="46"/>
      <c r="SHW58" s="46"/>
      <c r="SHX58" s="46"/>
      <c r="SHY58" s="46"/>
      <c r="SHZ58" s="46"/>
      <c r="SIA58" s="46"/>
      <c r="SIB58" s="46"/>
      <c r="SIC58" s="46"/>
      <c r="SID58" s="46"/>
      <c r="SIE58" s="46"/>
      <c r="SIF58" s="46"/>
      <c r="SIG58" s="46"/>
      <c r="SIH58" s="46"/>
      <c r="SII58" s="46"/>
      <c r="SIJ58" s="46"/>
      <c r="SIK58" s="46"/>
      <c r="SIL58" s="46"/>
      <c r="SIM58" s="46"/>
      <c r="SIN58" s="46"/>
      <c r="SIO58" s="46"/>
      <c r="SIP58" s="46"/>
      <c r="SIQ58" s="46"/>
      <c r="SIR58" s="46"/>
      <c r="SIS58" s="46"/>
      <c r="SIT58" s="46"/>
      <c r="SIU58" s="46"/>
      <c r="SIV58" s="46"/>
      <c r="SIW58" s="46"/>
      <c r="SIX58" s="46"/>
      <c r="SIY58" s="46"/>
      <c r="SIZ58" s="46"/>
      <c r="SJA58" s="46"/>
      <c r="SJB58" s="46"/>
      <c r="SJC58" s="46"/>
      <c r="SJD58" s="46"/>
      <c r="SJE58" s="46"/>
      <c r="SJF58" s="46"/>
      <c r="SJG58" s="46"/>
      <c r="SJH58" s="46"/>
      <c r="SJI58" s="46"/>
      <c r="SJJ58" s="46"/>
      <c r="SJK58" s="46"/>
      <c r="SJL58" s="46"/>
      <c r="SJM58" s="46"/>
      <c r="SJN58" s="46"/>
      <c r="SJO58" s="46"/>
      <c r="SJP58" s="46"/>
      <c r="SJQ58" s="46"/>
      <c r="SJR58" s="46"/>
      <c r="SJS58" s="46"/>
      <c r="SJT58" s="46"/>
      <c r="SJU58" s="46"/>
      <c r="SJV58" s="46"/>
      <c r="SJW58" s="46"/>
      <c r="SJX58" s="46"/>
      <c r="SJY58" s="46"/>
      <c r="SJZ58" s="46"/>
      <c r="SKA58" s="46"/>
      <c r="SKB58" s="46"/>
      <c r="SKC58" s="46"/>
      <c r="SKD58" s="46"/>
      <c r="SKE58" s="46"/>
      <c r="SKF58" s="46"/>
      <c r="SKG58" s="46"/>
      <c r="SKH58" s="46"/>
      <c r="SKI58" s="46"/>
      <c r="SKJ58" s="46"/>
      <c r="SKK58" s="46"/>
      <c r="SKL58" s="46"/>
      <c r="SKM58" s="46"/>
      <c r="SKN58" s="46"/>
      <c r="SKO58" s="46"/>
      <c r="SKP58" s="46"/>
      <c r="SKQ58" s="46"/>
      <c r="SKR58" s="46"/>
      <c r="SKS58" s="46"/>
      <c r="SKT58" s="46"/>
      <c r="SKU58" s="46"/>
      <c r="SKV58" s="46"/>
      <c r="SKW58" s="46"/>
      <c r="SKX58" s="46"/>
      <c r="SKY58" s="46"/>
      <c r="SKZ58" s="46"/>
      <c r="SLA58" s="46"/>
      <c r="SLB58" s="46"/>
      <c r="SLC58" s="46"/>
      <c r="SLD58" s="46"/>
      <c r="SLE58" s="46"/>
      <c r="SLF58" s="46"/>
      <c r="SLG58" s="46"/>
      <c r="SLH58" s="46"/>
      <c r="SLI58" s="46"/>
      <c r="SLJ58" s="46"/>
      <c r="SLK58" s="46"/>
      <c r="SLL58" s="46"/>
      <c r="SLM58" s="46"/>
      <c r="SLN58" s="46"/>
      <c r="SLO58" s="46"/>
      <c r="SLP58" s="46"/>
      <c r="SLQ58" s="46"/>
      <c r="SLR58" s="46"/>
      <c r="SLS58" s="46"/>
      <c r="SLT58" s="46"/>
      <c r="SLU58" s="46"/>
      <c r="SLV58" s="46"/>
      <c r="SLW58" s="46"/>
      <c r="SLX58" s="46"/>
      <c r="SLY58" s="46"/>
      <c r="SLZ58" s="46"/>
      <c r="SMA58" s="46"/>
      <c r="SMB58" s="46"/>
      <c r="SMC58" s="46"/>
      <c r="SMD58" s="46"/>
      <c r="SME58" s="46"/>
      <c r="SMF58" s="46"/>
      <c r="SMG58" s="46"/>
      <c r="SMH58" s="46"/>
      <c r="SMI58" s="46"/>
      <c r="SMJ58" s="46"/>
      <c r="SMK58" s="46"/>
      <c r="SML58" s="46"/>
      <c r="SMM58" s="46"/>
      <c r="SMN58" s="46"/>
      <c r="SMO58" s="46"/>
      <c r="SMP58" s="46"/>
      <c r="SMQ58" s="46"/>
      <c r="SMR58" s="46"/>
      <c r="SMS58" s="46"/>
      <c r="SMT58" s="46"/>
      <c r="SMU58" s="46"/>
      <c r="SMV58" s="46"/>
      <c r="SMW58" s="46"/>
      <c r="SMX58" s="46"/>
      <c r="SMY58" s="46"/>
      <c r="SMZ58" s="46"/>
      <c r="SNA58" s="46"/>
      <c r="SNB58" s="46"/>
      <c r="SNC58" s="46"/>
      <c r="SND58" s="46"/>
      <c r="SNE58" s="46"/>
      <c r="SNF58" s="46"/>
      <c r="SNG58" s="46"/>
      <c r="SNH58" s="46"/>
      <c r="SNI58" s="46"/>
      <c r="SNJ58" s="46"/>
      <c r="SNK58" s="46"/>
      <c r="SNL58" s="46"/>
      <c r="SNM58" s="46"/>
      <c r="SNN58" s="46"/>
      <c r="SNO58" s="46"/>
      <c r="SNP58" s="46"/>
      <c r="SNQ58" s="46"/>
      <c r="SNR58" s="46"/>
      <c r="SNS58" s="46"/>
      <c r="SNT58" s="46"/>
      <c r="SNU58" s="46"/>
      <c r="SNV58" s="46"/>
      <c r="SNW58" s="46"/>
      <c r="SNX58" s="46"/>
      <c r="SNY58" s="46"/>
      <c r="SNZ58" s="46"/>
      <c r="SOA58" s="46"/>
      <c r="SOB58" s="46"/>
      <c r="SOC58" s="46"/>
      <c r="SOD58" s="46"/>
      <c r="SOE58" s="46"/>
      <c r="SOF58" s="46"/>
      <c r="SOG58" s="46"/>
      <c r="SOH58" s="46"/>
      <c r="SOI58" s="46"/>
      <c r="SOJ58" s="46"/>
      <c r="SOK58" s="46"/>
      <c r="SOL58" s="46"/>
      <c r="SOM58" s="46"/>
      <c r="SON58" s="46"/>
      <c r="SOO58" s="46"/>
      <c r="SOP58" s="46"/>
      <c r="SOQ58" s="46"/>
      <c r="SOR58" s="46"/>
      <c r="SOS58" s="46"/>
      <c r="SOT58" s="46"/>
      <c r="SOU58" s="46"/>
      <c r="SOV58" s="46"/>
      <c r="SOW58" s="46"/>
      <c r="SOX58" s="46"/>
      <c r="SOY58" s="46"/>
      <c r="SOZ58" s="46"/>
      <c r="SPA58" s="46"/>
      <c r="SPB58" s="46"/>
      <c r="SPC58" s="46"/>
      <c r="SPD58" s="46"/>
      <c r="SPE58" s="46"/>
      <c r="SPF58" s="46"/>
      <c r="SPG58" s="46"/>
      <c r="SPH58" s="46"/>
      <c r="SPI58" s="46"/>
      <c r="SPJ58" s="46"/>
      <c r="SPK58" s="46"/>
      <c r="SPL58" s="46"/>
      <c r="SPM58" s="46"/>
      <c r="SPN58" s="46"/>
      <c r="SPO58" s="46"/>
      <c r="SPP58" s="46"/>
      <c r="SPQ58" s="46"/>
      <c r="SPR58" s="46"/>
      <c r="SPS58" s="46"/>
      <c r="SPT58" s="46"/>
      <c r="SPU58" s="46"/>
      <c r="SPV58" s="46"/>
      <c r="SPW58" s="46"/>
      <c r="SPX58" s="46"/>
      <c r="SPY58" s="46"/>
      <c r="SPZ58" s="46"/>
      <c r="SQA58" s="46"/>
      <c r="SQB58" s="46"/>
      <c r="SQC58" s="46"/>
      <c r="SQD58" s="46"/>
      <c r="SQE58" s="46"/>
      <c r="SQF58" s="46"/>
      <c r="SQG58" s="46"/>
      <c r="SQH58" s="46"/>
      <c r="SQI58" s="46"/>
      <c r="SQJ58" s="46"/>
      <c r="SQK58" s="46"/>
      <c r="SQL58" s="46"/>
      <c r="SQM58" s="46"/>
      <c r="SQN58" s="46"/>
      <c r="SQO58" s="46"/>
      <c r="SQP58" s="46"/>
      <c r="SQQ58" s="46"/>
      <c r="SQR58" s="46"/>
      <c r="SQS58" s="46"/>
      <c r="SQT58" s="46"/>
      <c r="SQU58" s="46"/>
      <c r="SQV58" s="46"/>
      <c r="SQW58" s="46"/>
      <c r="SQX58" s="46"/>
      <c r="SQY58" s="46"/>
      <c r="SQZ58" s="46"/>
      <c r="SRA58" s="46"/>
      <c r="SRB58" s="46"/>
      <c r="SRC58" s="46"/>
      <c r="SRD58" s="46"/>
      <c r="SRE58" s="46"/>
      <c r="SRF58" s="46"/>
      <c r="SRG58" s="46"/>
      <c r="SRH58" s="46"/>
      <c r="SRI58" s="46"/>
      <c r="SRJ58" s="46"/>
      <c r="SRK58" s="46"/>
      <c r="SRL58" s="46"/>
      <c r="SRM58" s="46"/>
      <c r="SRN58" s="46"/>
      <c r="SRO58" s="46"/>
      <c r="SRP58" s="46"/>
      <c r="SRQ58" s="46"/>
      <c r="SRR58" s="46"/>
      <c r="SRS58" s="46"/>
      <c r="SRT58" s="46"/>
      <c r="SRU58" s="46"/>
      <c r="SRV58" s="46"/>
      <c r="SRW58" s="46"/>
      <c r="SRX58" s="46"/>
      <c r="SRY58" s="46"/>
      <c r="SRZ58" s="46"/>
      <c r="SSA58" s="46"/>
      <c r="SSB58" s="46"/>
      <c r="SSC58" s="46"/>
      <c r="SSD58" s="46"/>
      <c r="SSE58" s="46"/>
      <c r="SSF58" s="46"/>
      <c r="SSG58" s="46"/>
      <c r="SSH58" s="46"/>
      <c r="SSI58" s="46"/>
      <c r="SSJ58" s="46"/>
      <c r="SSK58" s="46"/>
      <c r="SSL58" s="46"/>
      <c r="SSM58" s="46"/>
      <c r="SSN58" s="46"/>
      <c r="SSO58" s="46"/>
      <c r="SSP58" s="46"/>
      <c r="SSQ58" s="46"/>
      <c r="SSR58" s="46"/>
      <c r="SSS58" s="46"/>
      <c r="SST58" s="46"/>
      <c r="SSU58" s="46"/>
      <c r="SSV58" s="46"/>
      <c r="SSW58" s="46"/>
      <c r="SSX58" s="46"/>
      <c r="SSY58" s="46"/>
      <c r="SSZ58" s="46"/>
      <c r="STA58" s="46"/>
      <c r="STB58" s="46"/>
      <c r="STC58" s="46"/>
      <c r="STD58" s="46"/>
      <c r="STE58" s="46"/>
      <c r="STF58" s="46"/>
      <c r="STG58" s="46"/>
      <c r="STH58" s="46"/>
      <c r="STI58" s="46"/>
      <c r="STJ58" s="46"/>
      <c r="STK58" s="46"/>
      <c r="STL58" s="46"/>
      <c r="STM58" s="46"/>
      <c r="STN58" s="46"/>
      <c r="STO58" s="46"/>
      <c r="STP58" s="46"/>
      <c r="STQ58" s="46"/>
      <c r="STR58" s="46"/>
      <c r="STS58" s="46"/>
      <c r="STT58" s="46"/>
      <c r="STU58" s="46"/>
      <c r="STV58" s="46"/>
      <c r="STW58" s="46"/>
      <c r="STX58" s="46"/>
      <c r="STY58" s="46"/>
      <c r="STZ58" s="46"/>
      <c r="SUA58" s="46"/>
      <c r="SUB58" s="46"/>
      <c r="SUC58" s="46"/>
      <c r="SUD58" s="46"/>
      <c r="SUE58" s="46"/>
      <c r="SUF58" s="46"/>
      <c r="SUG58" s="46"/>
      <c r="SUH58" s="46"/>
      <c r="SUI58" s="46"/>
      <c r="SUJ58" s="46"/>
      <c r="SUK58" s="46"/>
      <c r="SUL58" s="46"/>
      <c r="SUM58" s="46"/>
      <c r="SUN58" s="46"/>
      <c r="SUO58" s="46"/>
      <c r="SUP58" s="46"/>
      <c r="SUQ58" s="46"/>
      <c r="SUR58" s="46"/>
      <c r="SUS58" s="46"/>
      <c r="SUT58" s="46"/>
      <c r="SUU58" s="46"/>
      <c r="SUV58" s="46"/>
      <c r="SUW58" s="46"/>
      <c r="SUX58" s="46"/>
      <c r="SUY58" s="46"/>
      <c r="SUZ58" s="46"/>
      <c r="SVA58" s="46"/>
      <c r="SVB58" s="46"/>
      <c r="SVC58" s="46"/>
      <c r="SVD58" s="46"/>
      <c r="SVE58" s="46"/>
      <c r="SVF58" s="46"/>
      <c r="SVG58" s="46"/>
      <c r="SVH58" s="46"/>
      <c r="SVI58" s="46"/>
      <c r="SVJ58" s="46"/>
      <c r="SVK58" s="46"/>
      <c r="SVL58" s="46"/>
      <c r="SVM58" s="46"/>
      <c r="SVN58" s="46"/>
      <c r="SVO58" s="46"/>
      <c r="SVP58" s="46"/>
      <c r="SVQ58" s="46"/>
      <c r="SVR58" s="46"/>
      <c r="SVS58" s="46"/>
      <c r="SVT58" s="46"/>
      <c r="SVU58" s="46"/>
      <c r="SVV58" s="46"/>
      <c r="SVW58" s="46"/>
      <c r="SVX58" s="46"/>
      <c r="SVY58" s="46"/>
      <c r="SVZ58" s="46"/>
      <c r="SWA58" s="46"/>
      <c r="SWB58" s="46"/>
      <c r="SWC58" s="46"/>
      <c r="SWD58" s="46"/>
      <c r="SWE58" s="46"/>
      <c r="SWF58" s="46"/>
      <c r="SWG58" s="46"/>
      <c r="SWH58" s="46"/>
      <c r="SWI58" s="46"/>
      <c r="SWJ58" s="46"/>
      <c r="SWK58" s="46"/>
      <c r="SWL58" s="46"/>
      <c r="SWM58" s="46"/>
      <c r="SWN58" s="46"/>
      <c r="SWO58" s="46"/>
      <c r="SWP58" s="46"/>
      <c r="SWQ58" s="46"/>
      <c r="SWR58" s="46"/>
      <c r="SWS58" s="46"/>
      <c r="SWT58" s="46"/>
      <c r="SWU58" s="46"/>
      <c r="SWV58" s="46"/>
      <c r="SWW58" s="46"/>
      <c r="SWX58" s="46"/>
      <c r="SWY58" s="46"/>
      <c r="SWZ58" s="46"/>
      <c r="SXA58" s="46"/>
      <c r="SXB58" s="46"/>
      <c r="SXC58" s="46"/>
      <c r="SXD58" s="46"/>
      <c r="SXE58" s="46"/>
      <c r="SXF58" s="46"/>
      <c r="SXG58" s="46"/>
      <c r="SXH58" s="46"/>
      <c r="SXI58" s="46"/>
      <c r="SXJ58" s="46"/>
      <c r="SXK58" s="46"/>
      <c r="SXL58" s="46"/>
      <c r="SXM58" s="46"/>
      <c r="SXN58" s="46"/>
      <c r="SXO58" s="46"/>
      <c r="SXP58" s="46"/>
      <c r="SXQ58" s="46"/>
      <c r="SXR58" s="46"/>
      <c r="SXS58" s="46"/>
      <c r="SXT58" s="46"/>
      <c r="SXU58" s="46"/>
      <c r="SXV58" s="46"/>
      <c r="SXW58" s="46"/>
      <c r="SXX58" s="46"/>
      <c r="SXY58" s="46"/>
      <c r="SXZ58" s="46"/>
      <c r="SYA58" s="46"/>
      <c r="SYB58" s="46"/>
      <c r="SYC58" s="46"/>
      <c r="SYD58" s="46"/>
      <c r="SYE58" s="46"/>
      <c r="SYF58" s="46"/>
      <c r="SYG58" s="46"/>
      <c r="SYH58" s="46"/>
      <c r="SYI58" s="46"/>
      <c r="SYJ58" s="46"/>
      <c r="SYK58" s="46"/>
      <c r="SYL58" s="46"/>
      <c r="SYM58" s="46"/>
      <c r="SYN58" s="46"/>
      <c r="SYO58" s="46"/>
      <c r="SYP58" s="46"/>
      <c r="SYQ58" s="46"/>
      <c r="SYR58" s="46"/>
      <c r="SYS58" s="46"/>
      <c r="SYT58" s="46"/>
      <c r="SYU58" s="46"/>
      <c r="SYV58" s="46"/>
      <c r="SYW58" s="46"/>
      <c r="SYX58" s="46"/>
      <c r="SYY58" s="46"/>
      <c r="SYZ58" s="46"/>
      <c r="SZA58" s="46"/>
      <c r="SZB58" s="46"/>
      <c r="SZC58" s="46"/>
      <c r="SZD58" s="46"/>
      <c r="SZE58" s="46"/>
      <c r="SZF58" s="46"/>
      <c r="SZG58" s="46"/>
      <c r="SZH58" s="46"/>
      <c r="SZI58" s="46"/>
      <c r="SZJ58" s="46"/>
      <c r="SZK58" s="46"/>
      <c r="SZL58" s="46"/>
      <c r="SZM58" s="46"/>
      <c r="SZN58" s="46"/>
      <c r="SZO58" s="46"/>
      <c r="SZP58" s="46"/>
      <c r="SZQ58" s="46"/>
      <c r="SZR58" s="46"/>
      <c r="SZS58" s="46"/>
      <c r="SZT58" s="46"/>
      <c r="SZU58" s="46"/>
      <c r="SZV58" s="46"/>
      <c r="SZW58" s="46"/>
      <c r="SZX58" s="46"/>
      <c r="SZY58" s="46"/>
      <c r="SZZ58" s="46"/>
      <c r="TAA58" s="46"/>
      <c r="TAB58" s="46"/>
      <c r="TAC58" s="46"/>
      <c r="TAD58" s="46"/>
      <c r="TAE58" s="46"/>
      <c r="TAF58" s="46"/>
      <c r="TAG58" s="46"/>
      <c r="TAH58" s="46"/>
      <c r="TAI58" s="46"/>
      <c r="TAJ58" s="46"/>
      <c r="TAK58" s="46"/>
      <c r="TAL58" s="46"/>
      <c r="TAM58" s="46"/>
      <c r="TAN58" s="46"/>
      <c r="TAO58" s="46"/>
      <c r="TAP58" s="46"/>
      <c r="TAQ58" s="46"/>
      <c r="TAR58" s="46"/>
      <c r="TAS58" s="46"/>
      <c r="TAT58" s="46"/>
      <c r="TAU58" s="46"/>
      <c r="TAV58" s="46"/>
      <c r="TAW58" s="46"/>
      <c r="TAX58" s="46"/>
      <c r="TAY58" s="46"/>
      <c r="TAZ58" s="46"/>
      <c r="TBA58" s="46"/>
      <c r="TBB58" s="46"/>
      <c r="TBC58" s="46"/>
      <c r="TBD58" s="46"/>
      <c r="TBE58" s="46"/>
      <c r="TBF58" s="46"/>
      <c r="TBG58" s="46"/>
      <c r="TBH58" s="46"/>
      <c r="TBI58" s="46"/>
      <c r="TBJ58" s="46"/>
      <c r="TBK58" s="46"/>
      <c r="TBL58" s="46"/>
      <c r="TBM58" s="46"/>
      <c r="TBN58" s="46"/>
      <c r="TBO58" s="46"/>
      <c r="TBP58" s="46"/>
      <c r="TBQ58" s="46"/>
      <c r="TBR58" s="46"/>
      <c r="TBS58" s="46"/>
      <c r="TBT58" s="46"/>
      <c r="TBU58" s="46"/>
      <c r="TBV58" s="46"/>
      <c r="TBW58" s="46"/>
      <c r="TBX58" s="46"/>
      <c r="TBY58" s="46"/>
      <c r="TBZ58" s="46"/>
      <c r="TCA58" s="46"/>
      <c r="TCB58" s="46"/>
      <c r="TCC58" s="46"/>
      <c r="TCD58" s="46"/>
      <c r="TCE58" s="46"/>
      <c r="TCF58" s="46"/>
      <c r="TCG58" s="46"/>
      <c r="TCH58" s="46"/>
      <c r="TCI58" s="46"/>
      <c r="TCJ58" s="46"/>
      <c r="TCK58" s="46"/>
      <c r="TCL58" s="46"/>
      <c r="TCM58" s="46"/>
      <c r="TCN58" s="46"/>
      <c r="TCO58" s="46"/>
      <c r="TCP58" s="46"/>
      <c r="TCQ58" s="46"/>
      <c r="TCR58" s="46"/>
      <c r="TCS58" s="46"/>
      <c r="TCT58" s="46"/>
      <c r="TCU58" s="46"/>
      <c r="TCV58" s="46"/>
      <c r="TCW58" s="46"/>
      <c r="TCX58" s="46"/>
      <c r="TCY58" s="46"/>
      <c r="TCZ58" s="46"/>
      <c r="TDA58" s="46"/>
      <c r="TDB58" s="46"/>
      <c r="TDC58" s="46"/>
      <c r="TDD58" s="46"/>
      <c r="TDE58" s="46"/>
      <c r="TDF58" s="46"/>
      <c r="TDG58" s="46"/>
      <c r="TDH58" s="46"/>
      <c r="TDI58" s="46"/>
      <c r="TDJ58" s="46"/>
      <c r="TDK58" s="46"/>
      <c r="TDL58" s="46"/>
      <c r="TDM58" s="46"/>
      <c r="TDN58" s="46"/>
      <c r="TDO58" s="46"/>
      <c r="TDP58" s="46"/>
      <c r="TDQ58" s="46"/>
      <c r="TDR58" s="46"/>
      <c r="TDS58" s="46"/>
      <c r="TDT58" s="46"/>
      <c r="TDU58" s="46"/>
      <c r="TDV58" s="46"/>
      <c r="TDW58" s="46"/>
      <c r="TDX58" s="46"/>
      <c r="TDY58" s="46"/>
      <c r="TDZ58" s="46"/>
      <c r="TEA58" s="46"/>
      <c r="TEB58" s="46"/>
      <c r="TEC58" s="46"/>
      <c r="TED58" s="46"/>
      <c r="TEE58" s="46"/>
      <c r="TEF58" s="46"/>
      <c r="TEG58" s="46"/>
      <c r="TEH58" s="46"/>
      <c r="TEI58" s="46"/>
      <c r="TEJ58" s="46"/>
      <c r="TEK58" s="46"/>
      <c r="TEL58" s="46"/>
      <c r="TEM58" s="46"/>
      <c r="TEN58" s="46"/>
      <c r="TEO58" s="46"/>
      <c r="TEP58" s="46"/>
      <c r="TEQ58" s="46"/>
      <c r="TER58" s="46"/>
      <c r="TES58" s="46"/>
      <c r="TET58" s="46"/>
      <c r="TEU58" s="46"/>
      <c r="TEV58" s="46"/>
      <c r="TEW58" s="46"/>
      <c r="TEX58" s="46"/>
      <c r="TEY58" s="46"/>
      <c r="TEZ58" s="46"/>
      <c r="TFA58" s="46"/>
      <c r="TFB58" s="46"/>
      <c r="TFC58" s="46"/>
      <c r="TFD58" s="46"/>
      <c r="TFE58" s="46"/>
      <c r="TFF58" s="46"/>
      <c r="TFG58" s="46"/>
      <c r="TFH58" s="46"/>
      <c r="TFI58" s="46"/>
      <c r="TFJ58" s="46"/>
      <c r="TFK58" s="46"/>
      <c r="TFL58" s="46"/>
      <c r="TFM58" s="46"/>
      <c r="TFN58" s="46"/>
      <c r="TFO58" s="46"/>
      <c r="TFP58" s="46"/>
      <c r="TFQ58" s="46"/>
      <c r="TFR58" s="46"/>
      <c r="TFS58" s="46"/>
      <c r="TFT58" s="46"/>
      <c r="TFU58" s="46"/>
      <c r="TFV58" s="46"/>
      <c r="TFW58" s="46"/>
      <c r="TFX58" s="46"/>
      <c r="TFY58" s="46"/>
      <c r="TFZ58" s="46"/>
      <c r="TGA58" s="46"/>
      <c r="TGB58" s="46"/>
      <c r="TGC58" s="46"/>
      <c r="TGD58" s="46"/>
      <c r="TGE58" s="46"/>
      <c r="TGF58" s="46"/>
      <c r="TGG58" s="46"/>
      <c r="TGH58" s="46"/>
      <c r="TGI58" s="46"/>
      <c r="TGJ58" s="46"/>
      <c r="TGK58" s="46"/>
      <c r="TGL58" s="46"/>
      <c r="TGM58" s="46"/>
      <c r="TGN58" s="46"/>
      <c r="TGO58" s="46"/>
      <c r="TGP58" s="46"/>
      <c r="TGQ58" s="46"/>
      <c r="TGR58" s="46"/>
      <c r="TGS58" s="46"/>
      <c r="TGT58" s="46"/>
      <c r="TGU58" s="46"/>
      <c r="TGV58" s="46"/>
      <c r="TGW58" s="46"/>
      <c r="TGX58" s="46"/>
      <c r="TGY58" s="46"/>
      <c r="TGZ58" s="46"/>
      <c r="THA58" s="46"/>
      <c r="THB58" s="46"/>
      <c r="THC58" s="46"/>
      <c r="THD58" s="46"/>
      <c r="THE58" s="46"/>
      <c r="THF58" s="46"/>
      <c r="THG58" s="46"/>
      <c r="THH58" s="46"/>
      <c r="THI58" s="46"/>
      <c r="THJ58" s="46"/>
      <c r="THK58" s="46"/>
      <c r="THL58" s="46"/>
      <c r="THM58" s="46"/>
      <c r="THN58" s="46"/>
      <c r="THO58" s="46"/>
      <c r="THP58" s="46"/>
      <c r="THQ58" s="46"/>
      <c r="THR58" s="46"/>
      <c r="THS58" s="46"/>
      <c r="THT58" s="46"/>
      <c r="THU58" s="46"/>
      <c r="THV58" s="46"/>
      <c r="THW58" s="46"/>
      <c r="THX58" s="46"/>
      <c r="THY58" s="46"/>
      <c r="THZ58" s="46"/>
      <c r="TIA58" s="46"/>
      <c r="TIB58" s="46"/>
      <c r="TIC58" s="46"/>
      <c r="TID58" s="46"/>
      <c r="TIE58" s="46"/>
      <c r="TIF58" s="46"/>
      <c r="TIG58" s="46"/>
      <c r="TIH58" s="46"/>
      <c r="TII58" s="46"/>
      <c r="TIJ58" s="46"/>
      <c r="TIK58" s="46"/>
      <c r="TIL58" s="46"/>
      <c r="TIM58" s="46"/>
      <c r="TIN58" s="46"/>
      <c r="TIO58" s="46"/>
      <c r="TIP58" s="46"/>
      <c r="TIQ58" s="46"/>
      <c r="TIR58" s="46"/>
      <c r="TIS58" s="46"/>
      <c r="TIT58" s="46"/>
      <c r="TIU58" s="46"/>
      <c r="TIV58" s="46"/>
      <c r="TIW58" s="46"/>
      <c r="TIX58" s="46"/>
      <c r="TIY58" s="46"/>
      <c r="TIZ58" s="46"/>
      <c r="TJA58" s="46"/>
      <c r="TJB58" s="46"/>
      <c r="TJC58" s="46"/>
      <c r="TJD58" s="46"/>
      <c r="TJE58" s="46"/>
      <c r="TJF58" s="46"/>
      <c r="TJG58" s="46"/>
      <c r="TJH58" s="46"/>
      <c r="TJI58" s="46"/>
      <c r="TJJ58" s="46"/>
      <c r="TJK58" s="46"/>
      <c r="TJL58" s="46"/>
      <c r="TJM58" s="46"/>
      <c r="TJN58" s="46"/>
      <c r="TJO58" s="46"/>
      <c r="TJP58" s="46"/>
      <c r="TJQ58" s="46"/>
      <c r="TJR58" s="46"/>
      <c r="TJS58" s="46"/>
      <c r="TJT58" s="46"/>
      <c r="TJU58" s="46"/>
      <c r="TJV58" s="46"/>
      <c r="TJW58" s="46"/>
      <c r="TJX58" s="46"/>
      <c r="TJY58" s="46"/>
      <c r="TJZ58" s="46"/>
      <c r="TKA58" s="46"/>
      <c r="TKB58" s="46"/>
      <c r="TKC58" s="46"/>
      <c r="TKD58" s="46"/>
      <c r="TKE58" s="46"/>
      <c r="TKF58" s="46"/>
      <c r="TKG58" s="46"/>
      <c r="TKH58" s="46"/>
      <c r="TKI58" s="46"/>
      <c r="TKJ58" s="46"/>
      <c r="TKK58" s="46"/>
      <c r="TKL58" s="46"/>
      <c r="TKM58" s="46"/>
      <c r="TKN58" s="46"/>
      <c r="TKO58" s="46"/>
      <c r="TKP58" s="46"/>
      <c r="TKQ58" s="46"/>
      <c r="TKR58" s="46"/>
      <c r="TKS58" s="46"/>
      <c r="TKT58" s="46"/>
      <c r="TKU58" s="46"/>
      <c r="TKV58" s="46"/>
      <c r="TKW58" s="46"/>
      <c r="TKX58" s="46"/>
      <c r="TKY58" s="46"/>
      <c r="TKZ58" s="46"/>
      <c r="TLA58" s="46"/>
      <c r="TLB58" s="46"/>
      <c r="TLC58" s="46"/>
      <c r="TLD58" s="46"/>
      <c r="TLE58" s="46"/>
      <c r="TLF58" s="46"/>
      <c r="TLG58" s="46"/>
      <c r="TLH58" s="46"/>
      <c r="TLI58" s="46"/>
      <c r="TLJ58" s="46"/>
      <c r="TLK58" s="46"/>
      <c r="TLL58" s="46"/>
      <c r="TLM58" s="46"/>
      <c r="TLN58" s="46"/>
      <c r="TLO58" s="46"/>
      <c r="TLP58" s="46"/>
      <c r="TLQ58" s="46"/>
      <c r="TLR58" s="46"/>
      <c r="TLS58" s="46"/>
      <c r="TLT58" s="46"/>
      <c r="TLU58" s="46"/>
      <c r="TLV58" s="46"/>
      <c r="TLW58" s="46"/>
      <c r="TLX58" s="46"/>
      <c r="TLY58" s="46"/>
      <c r="TLZ58" s="46"/>
      <c r="TMA58" s="46"/>
      <c r="TMB58" s="46"/>
      <c r="TMC58" s="46"/>
      <c r="TMD58" s="46"/>
      <c r="TME58" s="46"/>
      <c r="TMF58" s="46"/>
      <c r="TMG58" s="46"/>
      <c r="TMH58" s="46"/>
      <c r="TMI58" s="46"/>
      <c r="TMJ58" s="46"/>
      <c r="TMK58" s="46"/>
      <c r="TML58" s="46"/>
      <c r="TMM58" s="46"/>
      <c r="TMN58" s="46"/>
      <c r="TMO58" s="46"/>
      <c r="TMP58" s="46"/>
      <c r="TMQ58" s="46"/>
      <c r="TMR58" s="46"/>
      <c r="TMS58" s="46"/>
      <c r="TMT58" s="46"/>
      <c r="TMU58" s="46"/>
      <c r="TMV58" s="46"/>
      <c r="TMW58" s="46"/>
      <c r="TMX58" s="46"/>
      <c r="TMY58" s="46"/>
      <c r="TMZ58" s="46"/>
      <c r="TNA58" s="46"/>
      <c r="TNB58" s="46"/>
      <c r="TNC58" s="46"/>
      <c r="TND58" s="46"/>
      <c r="TNE58" s="46"/>
      <c r="TNF58" s="46"/>
      <c r="TNG58" s="46"/>
      <c r="TNH58" s="46"/>
      <c r="TNI58" s="46"/>
      <c r="TNJ58" s="46"/>
      <c r="TNK58" s="46"/>
      <c r="TNL58" s="46"/>
      <c r="TNM58" s="46"/>
      <c r="TNN58" s="46"/>
      <c r="TNO58" s="46"/>
      <c r="TNP58" s="46"/>
      <c r="TNQ58" s="46"/>
      <c r="TNR58" s="46"/>
      <c r="TNS58" s="46"/>
      <c r="TNT58" s="46"/>
      <c r="TNU58" s="46"/>
      <c r="TNV58" s="46"/>
      <c r="TNW58" s="46"/>
      <c r="TNX58" s="46"/>
      <c r="TNY58" s="46"/>
      <c r="TNZ58" s="46"/>
      <c r="TOA58" s="46"/>
      <c r="TOB58" s="46"/>
      <c r="TOC58" s="46"/>
      <c r="TOD58" s="46"/>
      <c r="TOE58" s="46"/>
      <c r="TOF58" s="46"/>
      <c r="TOG58" s="46"/>
      <c r="TOH58" s="46"/>
      <c r="TOI58" s="46"/>
      <c r="TOJ58" s="46"/>
      <c r="TOK58" s="46"/>
      <c r="TOL58" s="46"/>
      <c r="TOM58" s="46"/>
      <c r="TON58" s="46"/>
      <c r="TOO58" s="46"/>
      <c r="TOP58" s="46"/>
      <c r="TOQ58" s="46"/>
      <c r="TOR58" s="46"/>
      <c r="TOS58" s="46"/>
      <c r="TOT58" s="46"/>
      <c r="TOU58" s="46"/>
      <c r="TOV58" s="46"/>
      <c r="TOW58" s="46"/>
      <c r="TOX58" s="46"/>
      <c r="TOY58" s="46"/>
      <c r="TOZ58" s="46"/>
      <c r="TPA58" s="46"/>
      <c r="TPB58" s="46"/>
      <c r="TPC58" s="46"/>
      <c r="TPD58" s="46"/>
      <c r="TPE58" s="46"/>
      <c r="TPF58" s="46"/>
      <c r="TPG58" s="46"/>
      <c r="TPH58" s="46"/>
      <c r="TPI58" s="46"/>
      <c r="TPJ58" s="46"/>
      <c r="TPK58" s="46"/>
      <c r="TPL58" s="46"/>
      <c r="TPM58" s="46"/>
      <c r="TPN58" s="46"/>
      <c r="TPO58" s="46"/>
      <c r="TPP58" s="46"/>
      <c r="TPQ58" s="46"/>
      <c r="TPR58" s="46"/>
      <c r="TPS58" s="46"/>
      <c r="TPT58" s="46"/>
      <c r="TPU58" s="46"/>
      <c r="TPV58" s="46"/>
      <c r="TPW58" s="46"/>
      <c r="TPX58" s="46"/>
      <c r="TPY58" s="46"/>
      <c r="TPZ58" s="46"/>
      <c r="TQA58" s="46"/>
      <c r="TQB58" s="46"/>
      <c r="TQC58" s="46"/>
      <c r="TQD58" s="46"/>
      <c r="TQE58" s="46"/>
      <c r="TQF58" s="46"/>
      <c r="TQG58" s="46"/>
      <c r="TQH58" s="46"/>
      <c r="TQI58" s="46"/>
      <c r="TQJ58" s="46"/>
      <c r="TQK58" s="46"/>
      <c r="TQL58" s="46"/>
      <c r="TQM58" s="46"/>
      <c r="TQN58" s="46"/>
      <c r="TQO58" s="46"/>
      <c r="TQP58" s="46"/>
      <c r="TQQ58" s="46"/>
      <c r="TQR58" s="46"/>
      <c r="TQS58" s="46"/>
      <c r="TQT58" s="46"/>
      <c r="TQU58" s="46"/>
      <c r="TQV58" s="46"/>
      <c r="TQW58" s="46"/>
      <c r="TQX58" s="46"/>
      <c r="TQY58" s="46"/>
      <c r="TQZ58" s="46"/>
      <c r="TRA58" s="46"/>
      <c r="TRB58" s="46"/>
      <c r="TRC58" s="46"/>
      <c r="TRD58" s="46"/>
      <c r="TRE58" s="46"/>
      <c r="TRF58" s="46"/>
      <c r="TRG58" s="46"/>
      <c r="TRH58" s="46"/>
      <c r="TRI58" s="46"/>
      <c r="TRJ58" s="46"/>
      <c r="TRK58" s="46"/>
      <c r="TRL58" s="46"/>
      <c r="TRM58" s="46"/>
      <c r="TRN58" s="46"/>
      <c r="TRO58" s="46"/>
      <c r="TRP58" s="46"/>
      <c r="TRQ58" s="46"/>
      <c r="TRR58" s="46"/>
      <c r="TRS58" s="46"/>
      <c r="TRT58" s="46"/>
      <c r="TRU58" s="46"/>
      <c r="TRV58" s="46"/>
      <c r="TRW58" s="46"/>
      <c r="TRX58" s="46"/>
      <c r="TRY58" s="46"/>
      <c r="TRZ58" s="46"/>
      <c r="TSA58" s="46"/>
      <c r="TSB58" s="46"/>
      <c r="TSC58" s="46"/>
      <c r="TSD58" s="46"/>
      <c r="TSE58" s="46"/>
      <c r="TSF58" s="46"/>
      <c r="TSG58" s="46"/>
      <c r="TSH58" s="46"/>
      <c r="TSI58" s="46"/>
      <c r="TSJ58" s="46"/>
      <c r="TSK58" s="46"/>
      <c r="TSL58" s="46"/>
      <c r="TSM58" s="46"/>
      <c r="TSN58" s="46"/>
      <c r="TSO58" s="46"/>
      <c r="TSP58" s="46"/>
      <c r="TSQ58" s="46"/>
      <c r="TSR58" s="46"/>
      <c r="TSS58" s="46"/>
      <c r="TST58" s="46"/>
      <c r="TSU58" s="46"/>
      <c r="TSV58" s="46"/>
      <c r="TSW58" s="46"/>
      <c r="TSX58" s="46"/>
      <c r="TSY58" s="46"/>
      <c r="TSZ58" s="46"/>
      <c r="TTA58" s="46"/>
      <c r="TTB58" s="46"/>
      <c r="TTC58" s="46"/>
      <c r="TTD58" s="46"/>
      <c r="TTE58" s="46"/>
      <c r="TTF58" s="46"/>
      <c r="TTG58" s="46"/>
      <c r="TTH58" s="46"/>
      <c r="TTI58" s="46"/>
      <c r="TTJ58" s="46"/>
      <c r="TTK58" s="46"/>
      <c r="TTL58" s="46"/>
      <c r="TTM58" s="46"/>
      <c r="TTN58" s="46"/>
      <c r="TTO58" s="46"/>
      <c r="TTP58" s="46"/>
      <c r="TTQ58" s="46"/>
      <c r="TTR58" s="46"/>
      <c r="TTS58" s="46"/>
      <c r="TTT58" s="46"/>
      <c r="TTU58" s="46"/>
      <c r="TTV58" s="46"/>
      <c r="TTW58" s="46"/>
      <c r="TTX58" s="46"/>
      <c r="TTY58" s="46"/>
      <c r="TTZ58" s="46"/>
      <c r="TUA58" s="46"/>
      <c r="TUB58" s="46"/>
      <c r="TUC58" s="46"/>
      <c r="TUD58" s="46"/>
      <c r="TUE58" s="46"/>
      <c r="TUF58" s="46"/>
      <c r="TUG58" s="46"/>
      <c r="TUH58" s="46"/>
      <c r="TUI58" s="46"/>
      <c r="TUJ58" s="46"/>
      <c r="TUK58" s="46"/>
      <c r="TUL58" s="46"/>
      <c r="TUM58" s="46"/>
      <c r="TUN58" s="46"/>
      <c r="TUO58" s="46"/>
      <c r="TUP58" s="46"/>
      <c r="TUQ58" s="46"/>
      <c r="TUR58" s="46"/>
      <c r="TUS58" s="46"/>
      <c r="TUT58" s="46"/>
      <c r="TUU58" s="46"/>
      <c r="TUV58" s="46"/>
      <c r="TUW58" s="46"/>
      <c r="TUX58" s="46"/>
      <c r="TUY58" s="46"/>
      <c r="TUZ58" s="46"/>
      <c r="TVA58" s="46"/>
      <c r="TVB58" s="46"/>
      <c r="TVC58" s="46"/>
      <c r="TVD58" s="46"/>
      <c r="TVE58" s="46"/>
      <c r="TVF58" s="46"/>
      <c r="TVG58" s="46"/>
      <c r="TVH58" s="46"/>
      <c r="TVI58" s="46"/>
      <c r="TVJ58" s="46"/>
      <c r="TVK58" s="46"/>
      <c r="TVL58" s="46"/>
      <c r="TVM58" s="46"/>
      <c r="TVN58" s="46"/>
      <c r="TVO58" s="46"/>
      <c r="TVP58" s="46"/>
      <c r="TVQ58" s="46"/>
      <c r="TVR58" s="46"/>
      <c r="TVS58" s="46"/>
      <c r="TVT58" s="46"/>
      <c r="TVU58" s="46"/>
      <c r="TVV58" s="46"/>
      <c r="TVW58" s="46"/>
      <c r="TVX58" s="46"/>
      <c r="TVY58" s="46"/>
      <c r="TVZ58" s="46"/>
      <c r="TWA58" s="46"/>
      <c r="TWB58" s="46"/>
      <c r="TWC58" s="46"/>
      <c r="TWD58" s="46"/>
      <c r="TWE58" s="46"/>
      <c r="TWF58" s="46"/>
      <c r="TWG58" s="46"/>
      <c r="TWH58" s="46"/>
      <c r="TWI58" s="46"/>
      <c r="TWJ58" s="46"/>
      <c r="TWK58" s="46"/>
      <c r="TWL58" s="46"/>
      <c r="TWM58" s="46"/>
      <c r="TWN58" s="46"/>
      <c r="TWO58" s="46"/>
      <c r="TWP58" s="46"/>
      <c r="TWQ58" s="46"/>
      <c r="TWR58" s="46"/>
      <c r="TWS58" s="46"/>
      <c r="TWT58" s="46"/>
      <c r="TWU58" s="46"/>
      <c r="TWV58" s="46"/>
      <c r="TWW58" s="46"/>
      <c r="TWX58" s="46"/>
      <c r="TWY58" s="46"/>
      <c r="TWZ58" s="46"/>
      <c r="TXA58" s="46"/>
      <c r="TXB58" s="46"/>
      <c r="TXC58" s="46"/>
      <c r="TXD58" s="46"/>
      <c r="TXE58" s="46"/>
      <c r="TXF58" s="46"/>
      <c r="TXG58" s="46"/>
      <c r="TXH58" s="46"/>
      <c r="TXI58" s="46"/>
      <c r="TXJ58" s="46"/>
      <c r="TXK58" s="46"/>
      <c r="TXL58" s="46"/>
      <c r="TXM58" s="46"/>
      <c r="TXN58" s="46"/>
      <c r="TXO58" s="46"/>
      <c r="TXP58" s="46"/>
      <c r="TXQ58" s="46"/>
      <c r="TXR58" s="46"/>
      <c r="TXS58" s="46"/>
      <c r="TXT58" s="46"/>
      <c r="TXU58" s="46"/>
      <c r="TXV58" s="46"/>
      <c r="TXW58" s="46"/>
      <c r="TXX58" s="46"/>
      <c r="TXY58" s="46"/>
      <c r="TXZ58" s="46"/>
      <c r="TYA58" s="46"/>
      <c r="TYB58" s="46"/>
      <c r="TYC58" s="46"/>
      <c r="TYD58" s="46"/>
      <c r="TYE58" s="46"/>
      <c r="TYF58" s="46"/>
      <c r="TYG58" s="46"/>
      <c r="TYH58" s="46"/>
      <c r="TYI58" s="46"/>
      <c r="TYJ58" s="46"/>
      <c r="TYK58" s="46"/>
      <c r="TYL58" s="46"/>
      <c r="TYM58" s="46"/>
      <c r="TYN58" s="46"/>
      <c r="TYO58" s="46"/>
      <c r="TYP58" s="46"/>
      <c r="TYQ58" s="46"/>
      <c r="TYR58" s="46"/>
      <c r="TYS58" s="46"/>
      <c r="TYT58" s="46"/>
      <c r="TYU58" s="46"/>
      <c r="TYV58" s="46"/>
      <c r="TYW58" s="46"/>
      <c r="TYX58" s="46"/>
      <c r="TYY58" s="46"/>
      <c r="TYZ58" s="46"/>
      <c r="TZA58" s="46"/>
      <c r="TZB58" s="46"/>
      <c r="TZC58" s="46"/>
      <c r="TZD58" s="46"/>
      <c r="TZE58" s="46"/>
      <c r="TZF58" s="46"/>
      <c r="TZG58" s="46"/>
      <c r="TZH58" s="46"/>
      <c r="TZI58" s="46"/>
      <c r="TZJ58" s="46"/>
      <c r="TZK58" s="46"/>
      <c r="TZL58" s="46"/>
      <c r="TZM58" s="46"/>
      <c r="TZN58" s="46"/>
      <c r="TZO58" s="46"/>
      <c r="TZP58" s="46"/>
      <c r="TZQ58" s="46"/>
      <c r="TZR58" s="46"/>
      <c r="TZS58" s="46"/>
      <c r="TZT58" s="46"/>
      <c r="TZU58" s="46"/>
      <c r="TZV58" s="46"/>
      <c r="TZW58" s="46"/>
      <c r="TZX58" s="46"/>
      <c r="TZY58" s="46"/>
      <c r="TZZ58" s="46"/>
      <c r="UAA58" s="46"/>
      <c r="UAB58" s="46"/>
      <c r="UAC58" s="46"/>
      <c r="UAD58" s="46"/>
      <c r="UAE58" s="46"/>
      <c r="UAF58" s="46"/>
      <c r="UAG58" s="46"/>
      <c r="UAH58" s="46"/>
      <c r="UAI58" s="46"/>
      <c r="UAJ58" s="46"/>
      <c r="UAK58" s="46"/>
      <c r="UAL58" s="46"/>
      <c r="UAM58" s="46"/>
      <c r="UAN58" s="46"/>
      <c r="UAO58" s="46"/>
      <c r="UAP58" s="46"/>
      <c r="UAQ58" s="46"/>
      <c r="UAR58" s="46"/>
      <c r="UAS58" s="46"/>
      <c r="UAT58" s="46"/>
      <c r="UAU58" s="46"/>
      <c r="UAV58" s="46"/>
      <c r="UAW58" s="46"/>
      <c r="UAX58" s="46"/>
      <c r="UAY58" s="46"/>
      <c r="UAZ58" s="46"/>
      <c r="UBA58" s="46"/>
      <c r="UBB58" s="46"/>
      <c r="UBC58" s="46"/>
      <c r="UBD58" s="46"/>
      <c r="UBE58" s="46"/>
      <c r="UBF58" s="46"/>
      <c r="UBG58" s="46"/>
      <c r="UBH58" s="46"/>
      <c r="UBI58" s="46"/>
      <c r="UBJ58" s="46"/>
      <c r="UBK58" s="46"/>
      <c r="UBL58" s="46"/>
      <c r="UBM58" s="46"/>
      <c r="UBN58" s="46"/>
      <c r="UBO58" s="46"/>
      <c r="UBP58" s="46"/>
      <c r="UBQ58" s="46"/>
      <c r="UBR58" s="46"/>
      <c r="UBS58" s="46"/>
      <c r="UBT58" s="46"/>
      <c r="UBU58" s="46"/>
      <c r="UBV58" s="46"/>
      <c r="UBW58" s="46"/>
      <c r="UBX58" s="46"/>
      <c r="UBY58" s="46"/>
      <c r="UBZ58" s="46"/>
      <c r="UCA58" s="46"/>
      <c r="UCB58" s="46"/>
      <c r="UCC58" s="46"/>
      <c r="UCD58" s="46"/>
      <c r="UCE58" s="46"/>
      <c r="UCF58" s="46"/>
      <c r="UCG58" s="46"/>
      <c r="UCH58" s="46"/>
      <c r="UCI58" s="46"/>
      <c r="UCJ58" s="46"/>
      <c r="UCK58" s="46"/>
      <c r="UCL58" s="46"/>
      <c r="UCM58" s="46"/>
      <c r="UCN58" s="46"/>
      <c r="UCO58" s="46"/>
      <c r="UCP58" s="46"/>
      <c r="UCQ58" s="46"/>
      <c r="UCR58" s="46"/>
      <c r="UCS58" s="46"/>
      <c r="UCT58" s="46"/>
      <c r="UCU58" s="46"/>
      <c r="UCV58" s="46"/>
      <c r="UCW58" s="46"/>
      <c r="UCX58" s="46"/>
      <c r="UCY58" s="46"/>
      <c r="UCZ58" s="46"/>
      <c r="UDA58" s="46"/>
      <c r="UDB58" s="46"/>
      <c r="UDC58" s="46"/>
      <c r="UDD58" s="46"/>
      <c r="UDE58" s="46"/>
      <c r="UDF58" s="46"/>
      <c r="UDG58" s="46"/>
      <c r="UDH58" s="46"/>
      <c r="UDI58" s="46"/>
      <c r="UDJ58" s="46"/>
      <c r="UDK58" s="46"/>
      <c r="UDL58" s="46"/>
      <c r="UDM58" s="46"/>
      <c r="UDN58" s="46"/>
      <c r="UDO58" s="46"/>
      <c r="UDP58" s="46"/>
      <c r="UDQ58" s="46"/>
      <c r="UDR58" s="46"/>
      <c r="UDS58" s="46"/>
      <c r="UDT58" s="46"/>
      <c r="UDU58" s="46"/>
      <c r="UDV58" s="46"/>
      <c r="UDW58" s="46"/>
      <c r="UDX58" s="46"/>
      <c r="UDY58" s="46"/>
      <c r="UDZ58" s="46"/>
      <c r="UEA58" s="46"/>
      <c r="UEB58" s="46"/>
      <c r="UEC58" s="46"/>
      <c r="UED58" s="46"/>
      <c r="UEE58" s="46"/>
      <c r="UEF58" s="46"/>
      <c r="UEG58" s="46"/>
      <c r="UEH58" s="46"/>
      <c r="UEI58" s="46"/>
      <c r="UEJ58" s="46"/>
      <c r="UEK58" s="46"/>
      <c r="UEL58" s="46"/>
      <c r="UEM58" s="46"/>
      <c r="UEN58" s="46"/>
      <c r="UEO58" s="46"/>
      <c r="UEP58" s="46"/>
      <c r="UEQ58" s="46"/>
      <c r="UER58" s="46"/>
      <c r="UES58" s="46"/>
      <c r="UET58" s="46"/>
      <c r="UEU58" s="46"/>
      <c r="UEV58" s="46"/>
      <c r="UEW58" s="46"/>
      <c r="UEX58" s="46"/>
      <c r="UEY58" s="46"/>
      <c r="UEZ58" s="46"/>
      <c r="UFA58" s="46"/>
      <c r="UFB58" s="46"/>
      <c r="UFC58" s="46"/>
      <c r="UFD58" s="46"/>
      <c r="UFE58" s="46"/>
      <c r="UFF58" s="46"/>
      <c r="UFG58" s="46"/>
      <c r="UFH58" s="46"/>
      <c r="UFI58" s="46"/>
      <c r="UFJ58" s="46"/>
      <c r="UFK58" s="46"/>
      <c r="UFL58" s="46"/>
      <c r="UFM58" s="46"/>
      <c r="UFN58" s="46"/>
      <c r="UFO58" s="46"/>
      <c r="UFP58" s="46"/>
      <c r="UFQ58" s="46"/>
      <c r="UFR58" s="46"/>
      <c r="UFS58" s="46"/>
      <c r="UFT58" s="46"/>
      <c r="UFU58" s="46"/>
      <c r="UFV58" s="46"/>
      <c r="UFW58" s="46"/>
      <c r="UFX58" s="46"/>
      <c r="UFY58" s="46"/>
      <c r="UFZ58" s="46"/>
      <c r="UGA58" s="46"/>
      <c r="UGB58" s="46"/>
      <c r="UGC58" s="46"/>
      <c r="UGD58" s="46"/>
      <c r="UGE58" s="46"/>
      <c r="UGF58" s="46"/>
      <c r="UGG58" s="46"/>
      <c r="UGH58" s="46"/>
      <c r="UGI58" s="46"/>
      <c r="UGJ58" s="46"/>
      <c r="UGK58" s="46"/>
      <c r="UGL58" s="46"/>
      <c r="UGM58" s="46"/>
      <c r="UGN58" s="46"/>
      <c r="UGO58" s="46"/>
      <c r="UGP58" s="46"/>
      <c r="UGQ58" s="46"/>
      <c r="UGR58" s="46"/>
      <c r="UGS58" s="46"/>
      <c r="UGT58" s="46"/>
      <c r="UGU58" s="46"/>
      <c r="UGV58" s="46"/>
      <c r="UGW58" s="46"/>
      <c r="UGX58" s="46"/>
      <c r="UGY58" s="46"/>
      <c r="UGZ58" s="46"/>
      <c r="UHA58" s="46"/>
      <c r="UHB58" s="46"/>
      <c r="UHC58" s="46"/>
      <c r="UHD58" s="46"/>
      <c r="UHE58" s="46"/>
      <c r="UHF58" s="46"/>
      <c r="UHG58" s="46"/>
      <c r="UHH58" s="46"/>
      <c r="UHI58" s="46"/>
      <c r="UHJ58" s="46"/>
      <c r="UHK58" s="46"/>
      <c r="UHL58" s="46"/>
      <c r="UHM58" s="46"/>
      <c r="UHN58" s="46"/>
      <c r="UHO58" s="46"/>
      <c r="UHP58" s="46"/>
      <c r="UHQ58" s="46"/>
      <c r="UHR58" s="46"/>
      <c r="UHS58" s="46"/>
      <c r="UHT58" s="46"/>
      <c r="UHU58" s="46"/>
      <c r="UHV58" s="46"/>
      <c r="UHW58" s="46"/>
      <c r="UHX58" s="46"/>
      <c r="UHY58" s="46"/>
      <c r="UHZ58" s="46"/>
      <c r="UIA58" s="46"/>
      <c r="UIB58" s="46"/>
      <c r="UIC58" s="46"/>
      <c r="UID58" s="46"/>
      <c r="UIE58" s="46"/>
      <c r="UIF58" s="46"/>
      <c r="UIG58" s="46"/>
      <c r="UIH58" s="46"/>
      <c r="UII58" s="46"/>
      <c r="UIJ58" s="46"/>
      <c r="UIK58" s="46"/>
      <c r="UIL58" s="46"/>
      <c r="UIM58" s="46"/>
      <c r="UIN58" s="46"/>
      <c r="UIO58" s="46"/>
      <c r="UIP58" s="46"/>
      <c r="UIQ58" s="46"/>
      <c r="UIR58" s="46"/>
      <c r="UIS58" s="46"/>
      <c r="UIT58" s="46"/>
      <c r="UIU58" s="46"/>
      <c r="UIV58" s="46"/>
      <c r="UIW58" s="46"/>
      <c r="UIX58" s="46"/>
      <c r="UIY58" s="46"/>
      <c r="UIZ58" s="46"/>
      <c r="UJA58" s="46"/>
      <c r="UJB58" s="46"/>
      <c r="UJC58" s="46"/>
      <c r="UJD58" s="46"/>
      <c r="UJE58" s="46"/>
      <c r="UJF58" s="46"/>
      <c r="UJG58" s="46"/>
      <c r="UJH58" s="46"/>
      <c r="UJI58" s="46"/>
      <c r="UJJ58" s="46"/>
      <c r="UJK58" s="46"/>
      <c r="UJL58" s="46"/>
      <c r="UJM58" s="46"/>
      <c r="UJN58" s="46"/>
      <c r="UJO58" s="46"/>
      <c r="UJP58" s="46"/>
      <c r="UJQ58" s="46"/>
      <c r="UJR58" s="46"/>
      <c r="UJS58" s="46"/>
      <c r="UJT58" s="46"/>
      <c r="UJU58" s="46"/>
      <c r="UJV58" s="46"/>
      <c r="UJW58" s="46"/>
      <c r="UJX58" s="46"/>
      <c r="UJY58" s="46"/>
      <c r="UJZ58" s="46"/>
      <c r="UKA58" s="46"/>
      <c r="UKB58" s="46"/>
      <c r="UKC58" s="46"/>
      <c r="UKD58" s="46"/>
      <c r="UKE58" s="46"/>
      <c r="UKF58" s="46"/>
      <c r="UKG58" s="46"/>
      <c r="UKH58" s="46"/>
      <c r="UKI58" s="46"/>
      <c r="UKJ58" s="46"/>
      <c r="UKK58" s="46"/>
      <c r="UKL58" s="46"/>
      <c r="UKM58" s="46"/>
      <c r="UKN58" s="46"/>
      <c r="UKO58" s="46"/>
      <c r="UKP58" s="46"/>
      <c r="UKQ58" s="46"/>
      <c r="UKR58" s="46"/>
      <c r="UKS58" s="46"/>
      <c r="UKT58" s="46"/>
      <c r="UKU58" s="46"/>
      <c r="UKV58" s="46"/>
      <c r="UKW58" s="46"/>
      <c r="UKX58" s="46"/>
      <c r="UKY58" s="46"/>
      <c r="UKZ58" s="46"/>
      <c r="ULA58" s="46"/>
      <c r="ULB58" s="46"/>
      <c r="ULC58" s="46"/>
      <c r="ULD58" s="46"/>
      <c r="ULE58" s="46"/>
      <c r="ULF58" s="46"/>
      <c r="ULG58" s="46"/>
      <c r="ULH58" s="46"/>
      <c r="ULI58" s="46"/>
      <c r="ULJ58" s="46"/>
      <c r="ULK58" s="46"/>
      <c r="ULL58" s="46"/>
      <c r="ULM58" s="46"/>
      <c r="ULN58" s="46"/>
      <c r="ULO58" s="46"/>
      <c r="ULP58" s="46"/>
      <c r="ULQ58" s="46"/>
      <c r="ULR58" s="46"/>
      <c r="ULS58" s="46"/>
      <c r="ULT58" s="46"/>
      <c r="ULU58" s="46"/>
      <c r="ULV58" s="46"/>
      <c r="ULW58" s="46"/>
      <c r="ULX58" s="46"/>
      <c r="ULY58" s="46"/>
      <c r="ULZ58" s="46"/>
      <c r="UMA58" s="46"/>
      <c r="UMB58" s="46"/>
      <c r="UMC58" s="46"/>
      <c r="UMD58" s="46"/>
      <c r="UME58" s="46"/>
      <c r="UMF58" s="46"/>
      <c r="UMG58" s="46"/>
      <c r="UMH58" s="46"/>
      <c r="UMI58" s="46"/>
      <c r="UMJ58" s="46"/>
      <c r="UMK58" s="46"/>
      <c r="UML58" s="46"/>
      <c r="UMM58" s="46"/>
      <c r="UMN58" s="46"/>
      <c r="UMO58" s="46"/>
      <c r="UMP58" s="46"/>
      <c r="UMQ58" s="46"/>
      <c r="UMR58" s="46"/>
      <c r="UMS58" s="46"/>
      <c r="UMT58" s="46"/>
      <c r="UMU58" s="46"/>
      <c r="UMV58" s="46"/>
      <c r="UMW58" s="46"/>
      <c r="UMX58" s="46"/>
      <c r="UMY58" s="46"/>
      <c r="UMZ58" s="46"/>
      <c r="UNA58" s="46"/>
      <c r="UNB58" s="46"/>
      <c r="UNC58" s="46"/>
      <c r="UND58" s="46"/>
      <c r="UNE58" s="46"/>
      <c r="UNF58" s="46"/>
      <c r="UNG58" s="46"/>
      <c r="UNH58" s="46"/>
      <c r="UNI58" s="46"/>
      <c r="UNJ58" s="46"/>
      <c r="UNK58" s="46"/>
      <c r="UNL58" s="46"/>
      <c r="UNM58" s="46"/>
      <c r="UNN58" s="46"/>
      <c r="UNO58" s="46"/>
      <c r="UNP58" s="46"/>
      <c r="UNQ58" s="46"/>
      <c r="UNR58" s="46"/>
      <c r="UNS58" s="46"/>
      <c r="UNT58" s="46"/>
      <c r="UNU58" s="46"/>
      <c r="UNV58" s="46"/>
      <c r="UNW58" s="46"/>
      <c r="UNX58" s="46"/>
      <c r="UNY58" s="46"/>
      <c r="UNZ58" s="46"/>
      <c r="UOA58" s="46"/>
      <c r="UOB58" s="46"/>
      <c r="UOC58" s="46"/>
      <c r="UOD58" s="46"/>
      <c r="UOE58" s="46"/>
      <c r="UOF58" s="46"/>
      <c r="UOG58" s="46"/>
      <c r="UOH58" s="46"/>
      <c r="UOI58" s="46"/>
      <c r="UOJ58" s="46"/>
      <c r="UOK58" s="46"/>
      <c r="UOL58" s="46"/>
      <c r="UOM58" s="46"/>
      <c r="UON58" s="46"/>
      <c r="UOO58" s="46"/>
      <c r="UOP58" s="46"/>
      <c r="UOQ58" s="46"/>
      <c r="UOR58" s="46"/>
      <c r="UOS58" s="46"/>
      <c r="UOT58" s="46"/>
      <c r="UOU58" s="46"/>
      <c r="UOV58" s="46"/>
      <c r="UOW58" s="46"/>
      <c r="UOX58" s="46"/>
      <c r="UOY58" s="46"/>
      <c r="UOZ58" s="46"/>
      <c r="UPA58" s="46"/>
      <c r="UPB58" s="46"/>
      <c r="UPC58" s="46"/>
      <c r="UPD58" s="46"/>
      <c r="UPE58" s="46"/>
      <c r="UPF58" s="46"/>
      <c r="UPG58" s="46"/>
      <c r="UPH58" s="46"/>
      <c r="UPI58" s="46"/>
      <c r="UPJ58" s="46"/>
      <c r="UPK58" s="46"/>
      <c r="UPL58" s="46"/>
      <c r="UPM58" s="46"/>
      <c r="UPN58" s="46"/>
      <c r="UPO58" s="46"/>
      <c r="UPP58" s="46"/>
      <c r="UPQ58" s="46"/>
      <c r="UPR58" s="46"/>
      <c r="UPS58" s="46"/>
      <c r="UPT58" s="46"/>
      <c r="UPU58" s="46"/>
      <c r="UPV58" s="46"/>
      <c r="UPW58" s="46"/>
      <c r="UPX58" s="46"/>
      <c r="UPY58" s="46"/>
      <c r="UPZ58" s="46"/>
      <c r="UQA58" s="46"/>
      <c r="UQB58" s="46"/>
      <c r="UQC58" s="46"/>
      <c r="UQD58" s="46"/>
      <c r="UQE58" s="46"/>
      <c r="UQF58" s="46"/>
      <c r="UQG58" s="46"/>
      <c r="UQH58" s="46"/>
      <c r="UQI58" s="46"/>
      <c r="UQJ58" s="46"/>
      <c r="UQK58" s="46"/>
      <c r="UQL58" s="46"/>
      <c r="UQM58" s="46"/>
      <c r="UQN58" s="46"/>
      <c r="UQO58" s="46"/>
      <c r="UQP58" s="46"/>
      <c r="UQQ58" s="46"/>
      <c r="UQR58" s="46"/>
      <c r="UQS58" s="46"/>
      <c r="UQT58" s="46"/>
      <c r="UQU58" s="46"/>
      <c r="UQV58" s="46"/>
      <c r="UQW58" s="46"/>
      <c r="UQX58" s="46"/>
      <c r="UQY58" s="46"/>
      <c r="UQZ58" s="46"/>
      <c r="URA58" s="46"/>
      <c r="URB58" s="46"/>
      <c r="URC58" s="46"/>
      <c r="URD58" s="46"/>
      <c r="URE58" s="46"/>
      <c r="URF58" s="46"/>
      <c r="URG58" s="46"/>
      <c r="URH58" s="46"/>
      <c r="URI58" s="46"/>
      <c r="URJ58" s="46"/>
      <c r="URK58" s="46"/>
      <c r="URL58" s="46"/>
      <c r="URM58" s="46"/>
      <c r="URN58" s="46"/>
      <c r="URO58" s="46"/>
      <c r="URP58" s="46"/>
      <c r="URQ58" s="46"/>
      <c r="URR58" s="46"/>
      <c r="URS58" s="46"/>
      <c r="URT58" s="46"/>
      <c r="URU58" s="46"/>
      <c r="URV58" s="46"/>
      <c r="URW58" s="46"/>
      <c r="URX58" s="46"/>
      <c r="URY58" s="46"/>
      <c r="URZ58" s="46"/>
      <c r="USA58" s="46"/>
      <c r="USB58" s="46"/>
      <c r="USC58" s="46"/>
      <c r="USD58" s="46"/>
      <c r="USE58" s="46"/>
      <c r="USF58" s="46"/>
      <c r="USG58" s="46"/>
      <c r="USH58" s="46"/>
      <c r="USI58" s="46"/>
      <c r="USJ58" s="46"/>
      <c r="USK58" s="46"/>
      <c r="USL58" s="46"/>
      <c r="USM58" s="46"/>
      <c r="USN58" s="46"/>
      <c r="USO58" s="46"/>
      <c r="USP58" s="46"/>
      <c r="USQ58" s="46"/>
      <c r="USR58" s="46"/>
      <c r="USS58" s="46"/>
      <c r="UST58" s="46"/>
      <c r="USU58" s="46"/>
      <c r="USV58" s="46"/>
      <c r="USW58" s="46"/>
      <c r="USX58" s="46"/>
      <c r="USY58" s="46"/>
      <c r="USZ58" s="46"/>
      <c r="UTA58" s="46"/>
      <c r="UTB58" s="46"/>
      <c r="UTC58" s="46"/>
      <c r="UTD58" s="46"/>
      <c r="UTE58" s="46"/>
      <c r="UTF58" s="46"/>
      <c r="UTG58" s="46"/>
      <c r="UTH58" s="46"/>
      <c r="UTI58" s="46"/>
      <c r="UTJ58" s="46"/>
      <c r="UTK58" s="46"/>
      <c r="UTL58" s="46"/>
      <c r="UTM58" s="46"/>
      <c r="UTN58" s="46"/>
      <c r="UTO58" s="46"/>
      <c r="UTP58" s="46"/>
      <c r="UTQ58" s="46"/>
      <c r="UTR58" s="46"/>
      <c r="UTS58" s="46"/>
      <c r="UTT58" s="46"/>
      <c r="UTU58" s="46"/>
      <c r="UTV58" s="46"/>
      <c r="UTW58" s="46"/>
      <c r="UTX58" s="46"/>
      <c r="UTY58" s="46"/>
      <c r="UTZ58" s="46"/>
      <c r="UUA58" s="46"/>
      <c r="UUB58" s="46"/>
      <c r="UUC58" s="46"/>
      <c r="UUD58" s="46"/>
      <c r="UUE58" s="46"/>
      <c r="UUF58" s="46"/>
      <c r="UUG58" s="46"/>
      <c r="UUH58" s="46"/>
      <c r="UUI58" s="46"/>
      <c r="UUJ58" s="46"/>
      <c r="UUK58" s="46"/>
      <c r="UUL58" s="46"/>
      <c r="UUM58" s="46"/>
      <c r="UUN58" s="46"/>
      <c r="UUO58" s="46"/>
      <c r="UUP58" s="46"/>
      <c r="UUQ58" s="46"/>
      <c r="UUR58" s="46"/>
      <c r="UUS58" s="46"/>
      <c r="UUT58" s="46"/>
      <c r="UUU58" s="46"/>
      <c r="UUV58" s="46"/>
      <c r="UUW58" s="46"/>
      <c r="UUX58" s="46"/>
      <c r="UUY58" s="46"/>
      <c r="UUZ58" s="46"/>
      <c r="UVA58" s="46"/>
      <c r="UVB58" s="46"/>
      <c r="UVC58" s="46"/>
      <c r="UVD58" s="46"/>
      <c r="UVE58" s="46"/>
      <c r="UVF58" s="46"/>
      <c r="UVG58" s="46"/>
      <c r="UVH58" s="46"/>
      <c r="UVI58" s="46"/>
      <c r="UVJ58" s="46"/>
      <c r="UVK58" s="46"/>
      <c r="UVL58" s="46"/>
      <c r="UVM58" s="46"/>
      <c r="UVN58" s="46"/>
      <c r="UVO58" s="46"/>
      <c r="UVP58" s="46"/>
      <c r="UVQ58" s="46"/>
      <c r="UVR58" s="46"/>
      <c r="UVS58" s="46"/>
      <c r="UVT58" s="46"/>
      <c r="UVU58" s="46"/>
      <c r="UVV58" s="46"/>
      <c r="UVW58" s="46"/>
      <c r="UVX58" s="46"/>
      <c r="UVY58" s="46"/>
      <c r="UVZ58" s="46"/>
      <c r="UWA58" s="46"/>
      <c r="UWB58" s="46"/>
      <c r="UWC58" s="46"/>
      <c r="UWD58" s="46"/>
      <c r="UWE58" s="46"/>
      <c r="UWF58" s="46"/>
      <c r="UWG58" s="46"/>
      <c r="UWH58" s="46"/>
      <c r="UWI58" s="46"/>
      <c r="UWJ58" s="46"/>
      <c r="UWK58" s="46"/>
      <c r="UWL58" s="46"/>
      <c r="UWM58" s="46"/>
      <c r="UWN58" s="46"/>
      <c r="UWO58" s="46"/>
      <c r="UWP58" s="46"/>
      <c r="UWQ58" s="46"/>
      <c r="UWR58" s="46"/>
      <c r="UWS58" s="46"/>
      <c r="UWT58" s="46"/>
      <c r="UWU58" s="46"/>
      <c r="UWV58" s="46"/>
      <c r="UWW58" s="46"/>
      <c r="UWX58" s="46"/>
      <c r="UWY58" s="46"/>
      <c r="UWZ58" s="46"/>
      <c r="UXA58" s="46"/>
      <c r="UXB58" s="46"/>
      <c r="UXC58" s="46"/>
      <c r="UXD58" s="46"/>
      <c r="UXE58" s="46"/>
      <c r="UXF58" s="46"/>
      <c r="UXG58" s="46"/>
      <c r="UXH58" s="46"/>
      <c r="UXI58" s="46"/>
      <c r="UXJ58" s="46"/>
      <c r="UXK58" s="46"/>
      <c r="UXL58" s="46"/>
      <c r="UXM58" s="46"/>
      <c r="UXN58" s="46"/>
      <c r="UXO58" s="46"/>
      <c r="UXP58" s="46"/>
      <c r="UXQ58" s="46"/>
      <c r="UXR58" s="46"/>
      <c r="UXS58" s="46"/>
      <c r="UXT58" s="46"/>
      <c r="UXU58" s="46"/>
      <c r="UXV58" s="46"/>
      <c r="UXW58" s="46"/>
      <c r="UXX58" s="46"/>
      <c r="UXY58" s="46"/>
      <c r="UXZ58" s="46"/>
      <c r="UYA58" s="46"/>
      <c r="UYB58" s="46"/>
      <c r="UYC58" s="46"/>
      <c r="UYD58" s="46"/>
      <c r="UYE58" s="46"/>
      <c r="UYF58" s="46"/>
      <c r="UYG58" s="46"/>
      <c r="UYH58" s="46"/>
      <c r="UYI58" s="46"/>
      <c r="UYJ58" s="46"/>
      <c r="UYK58" s="46"/>
      <c r="UYL58" s="46"/>
      <c r="UYM58" s="46"/>
      <c r="UYN58" s="46"/>
      <c r="UYO58" s="46"/>
      <c r="UYP58" s="46"/>
      <c r="UYQ58" s="46"/>
      <c r="UYR58" s="46"/>
      <c r="UYS58" s="46"/>
      <c r="UYT58" s="46"/>
      <c r="UYU58" s="46"/>
      <c r="UYV58" s="46"/>
      <c r="UYW58" s="46"/>
      <c r="UYX58" s="46"/>
      <c r="UYY58" s="46"/>
      <c r="UYZ58" s="46"/>
      <c r="UZA58" s="46"/>
      <c r="UZB58" s="46"/>
      <c r="UZC58" s="46"/>
      <c r="UZD58" s="46"/>
      <c r="UZE58" s="46"/>
      <c r="UZF58" s="46"/>
      <c r="UZG58" s="46"/>
      <c r="UZH58" s="46"/>
      <c r="UZI58" s="46"/>
      <c r="UZJ58" s="46"/>
      <c r="UZK58" s="46"/>
      <c r="UZL58" s="46"/>
      <c r="UZM58" s="46"/>
      <c r="UZN58" s="46"/>
      <c r="UZO58" s="46"/>
      <c r="UZP58" s="46"/>
      <c r="UZQ58" s="46"/>
      <c r="UZR58" s="46"/>
      <c r="UZS58" s="46"/>
      <c r="UZT58" s="46"/>
      <c r="UZU58" s="46"/>
      <c r="UZV58" s="46"/>
      <c r="UZW58" s="46"/>
      <c r="UZX58" s="46"/>
      <c r="UZY58" s="46"/>
      <c r="UZZ58" s="46"/>
      <c r="VAA58" s="46"/>
      <c r="VAB58" s="46"/>
      <c r="VAC58" s="46"/>
      <c r="VAD58" s="46"/>
      <c r="VAE58" s="46"/>
      <c r="VAF58" s="46"/>
      <c r="VAG58" s="46"/>
      <c r="VAH58" s="46"/>
      <c r="VAI58" s="46"/>
      <c r="VAJ58" s="46"/>
      <c r="VAK58" s="46"/>
      <c r="VAL58" s="46"/>
      <c r="VAM58" s="46"/>
      <c r="VAN58" s="46"/>
      <c r="VAO58" s="46"/>
      <c r="VAP58" s="46"/>
      <c r="VAQ58" s="46"/>
      <c r="VAR58" s="46"/>
      <c r="VAS58" s="46"/>
      <c r="VAT58" s="46"/>
      <c r="VAU58" s="46"/>
      <c r="VAV58" s="46"/>
      <c r="VAW58" s="46"/>
      <c r="VAX58" s="46"/>
      <c r="VAY58" s="46"/>
      <c r="VAZ58" s="46"/>
      <c r="VBA58" s="46"/>
      <c r="VBB58" s="46"/>
      <c r="VBC58" s="46"/>
      <c r="VBD58" s="46"/>
      <c r="VBE58" s="46"/>
      <c r="VBF58" s="46"/>
      <c r="VBG58" s="46"/>
      <c r="VBH58" s="46"/>
      <c r="VBI58" s="46"/>
      <c r="VBJ58" s="46"/>
      <c r="VBK58" s="46"/>
      <c r="VBL58" s="46"/>
      <c r="VBM58" s="46"/>
      <c r="VBN58" s="46"/>
      <c r="VBO58" s="46"/>
      <c r="VBP58" s="46"/>
      <c r="VBQ58" s="46"/>
      <c r="VBR58" s="46"/>
      <c r="VBS58" s="46"/>
      <c r="VBT58" s="46"/>
      <c r="VBU58" s="46"/>
      <c r="VBV58" s="46"/>
      <c r="VBW58" s="46"/>
      <c r="VBX58" s="46"/>
      <c r="VBY58" s="46"/>
      <c r="VBZ58" s="46"/>
      <c r="VCA58" s="46"/>
      <c r="VCB58" s="46"/>
      <c r="VCC58" s="46"/>
      <c r="VCD58" s="46"/>
      <c r="VCE58" s="46"/>
      <c r="VCF58" s="46"/>
      <c r="VCG58" s="46"/>
      <c r="VCH58" s="46"/>
      <c r="VCI58" s="46"/>
      <c r="VCJ58" s="46"/>
      <c r="VCK58" s="46"/>
      <c r="VCL58" s="46"/>
      <c r="VCM58" s="46"/>
      <c r="VCN58" s="46"/>
      <c r="VCO58" s="46"/>
      <c r="VCP58" s="46"/>
      <c r="VCQ58" s="46"/>
      <c r="VCR58" s="46"/>
      <c r="VCS58" s="46"/>
      <c r="VCT58" s="46"/>
      <c r="VCU58" s="46"/>
      <c r="VCV58" s="46"/>
      <c r="VCW58" s="46"/>
      <c r="VCX58" s="46"/>
      <c r="VCY58" s="46"/>
      <c r="VCZ58" s="46"/>
      <c r="VDA58" s="46"/>
      <c r="VDB58" s="46"/>
      <c r="VDC58" s="46"/>
      <c r="VDD58" s="46"/>
      <c r="VDE58" s="46"/>
      <c r="VDF58" s="46"/>
      <c r="VDG58" s="46"/>
      <c r="VDH58" s="46"/>
      <c r="VDI58" s="46"/>
      <c r="VDJ58" s="46"/>
      <c r="VDK58" s="46"/>
      <c r="VDL58" s="46"/>
      <c r="VDM58" s="46"/>
      <c r="VDN58" s="46"/>
      <c r="VDO58" s="46"/>
      <c r="VDP58" s="46"/>
      <c r="VDQ58" s="46"/>
      <c r="VDR58" s="46"/>
      <c r="VDS58" s="46"/>
      <c r="VDT58" s="46"/>
      <c r="VDU58" s="46"/>
      <c r="VDV58" s="46"/>
      <c r="VDW58" s="46"/>
      <c r="VDX58" s="46"/>
      <c r="VDY58" s="46"/>
      <c r="VDZ58" s="46"/>
      <c r="VEA58" s="46"/>
      <c r="VEB58" s="46"/>
      <c r="VEC58" s="46"/>
      <c r="VED58" s="46"/>
      <c r="VEE58" s="46"/>
      <c r="VEF58" s="46"/>
      <c r="VEG58" s="46"/>
      <c r="VEH58" s="46"/>
      <c r="VEI58" s="46"/>
      <c r="VEJ58" s="46"/>
      <c r="VEK58" s="46"/>
      <c r="VEL58" s="46"/>
      <c r="VEM58" s="46"/>
      <c r="VEN58" s="46"/>
      <c r="VEO58" s="46"/>
      <c r="VEP58" s="46"/>
      <c r="VEQ58" s="46"/>
      <c r="VER58" s="46"/>
      <c r="VES58" s="46"/>
      <c r="VET58" s="46"/>
      <c r="VEU58" s="46"/>
      <c r="VEV58" s="46"/>
      <c r="VEW58" s="46"/>
      <c r="VEX58" s="46"/>
      <c r="VEY58" s="46"/>
      <c r="VEZ58" s="46"/>
      <c r="VFA58" s="46"/>
      <c r="VFB58" s="46"/>
      <c r="VFC58" s="46"/>
      <c r="VFD58" s="46"/>
      <c r="VFE58" s="46"/>
      <c r="VFF58" s="46"/>
      <c r="VFG58" s="46"/>
      <c r="VFH58" s="46"/>
      <c r="VFI58" s="46"/>
      <c r="VFJ58" s="46"/>
      <c r="VFK58" s="46"/>
      <c r="VFL58" s="46"/>
      <c r="VFM58" s="46"/>
      <c r="VFN58" s="46"/>
      <c r="VFO58" s="46"/>
      <c r="VFP58" s="46"/>
      <c r="VFQ58" s="46"/>
      <c r="VFR58" s="46"/>
      <c r="VFS58" s="46"/>
      <c r="VFT58" s="46"/>
      <c r="VFU58" s="46"/>
      <c r="VFV58" s="46"/>
      <c r="VFW58" s="46"/>
      <c r="VFX58" s="46"/>
      <c r="VFY58" s="46"/>
      <c r="VFZ58" s="46"/>
      <c r="VGA58" s="46"/>
      <c r="VGB58" s="46"/>
      <c r="VGC58" s="46"/>
      <c r="VGD58" s="46"/>
      <c r="VGE58" s="46"/>
      <c r="VGF58" s="46"/>
      <c r="VGG58" s="46"/>
      <c r="VGH58" s="46"/>
      <c r="VGI58" s="46"/>
      <c r="VGJ58" s="46"/>
      <c r="VGK58" s="46"/>
      <c r="VGL58" s="46"/>
      <c r="VGM58" s="46"/>
      <c r="VGN58" s="46"/>
      <c r="VGO58" s="46"/>
      <c r="VGP58" s="46"/>
      <c r="VGQ58" s="46"/>
      <c r="VGR58" s="46"/>
      <c r="VGS58" s="46"/>
      <c r="VGT58" s="46"/>
      <c r="VGU58" s="46"/>
      <c r="VGV58" s="46"/>
      <c r="VGW58" s="46"/>
      <c r="VGX58" s="46"/>
      <c r="VGY58" s="46"/>
      <c r="VGZ58" s="46"/>
      <c r="VHA58" s="46"/>
      <c r="VHB58" s="46"/>
      <c r="VHC58" s="46"/>
      <c r="VHD58" s="46"/>
      <c r="VHE58" s="46"/>
      <c r="VHF58" s="46"/>
      <c r="VHG58" s="46"/>
      <c r="VHH58" s="46"/>
      <c r="VHI58" s="46"/>
      <c r="VHJ58" s="46"/>
      <c r="VHK58" s="46"/>
      <c r="VHL58" s="46"/>
      <c r="VHM58" s="46"/>
      <c r="VHN58" s="46"/>
      <c r="VHO58" s="46"/>
      <c r="VHP58" s="46"/>
      <c r="VHQ58" s="46"/>
      <c r="VHR58" s="46"/>
      <c r="VHS58" s="46"/>
      <c r="VHT58" s="46"/>
      <c r="VHU58" s="46"/>
      <c r="VHV58" s="46"/>
      <c r="VHW58" s="46"/>
      <c r="VHX58" s="46"/>
      <c r="VHY58" s="46"/>
      <c r="VHZ58" s="46"/>
      <c r="VIA58" s="46"/>
      <c r="VIB58" s="46"/>
      <c r="VIC58" s="46"/>
      <c r="VID58" s="46"/>
      <c r="VIE58" s="46"/>
      <c r="VIF58" s="46"/>
      <c r="VIG58" s="46"/>
      <c r="VIH58" s="46"/>
      <c r="VII58" s="46"/>
      <c r="VIJ58" s="46"/>
      <c r="VIK58" s="46"/>
      <c r="VIL58" s="46"/>
      <c r="VIM58" s="46"/>
      <c r="VIN58" s="46"/>
      <c r="VIO58" s="46"/>
      <c r="VIP58" s="46"/>
      <c r="VIQ58" s="46"/>
      <c r="VIR58" s="46"/>
      <c r="VIS58" s="46"/>
      <c r="VIT58" s="46"/>
      <c r="VIU58" s="46"/>
      <c r="VIV58" s="46"/>
      <c r="VIW58" s="46"/>
      <c r="VIX58" s="46"/>
      <c r="VIY58" s="46"/>
      <c r="VIZ58" s="46"/>
      <c r="VJA58" s="46"/>
      <c r="VJB58" s="46"/>
      <c r="VJC58" s="46"/>
      <c r="VJD58" s="46"/>
      <c r="VJE58" s="46"/>
      <c r="VJF58" s="46"/>
      <c r="VJG58" s="46"/>
      <c r="VJH58" s="46"/>
      <c r="VJI58" s="46"/>
      <c r="VJJ58" s="46"/>
      <c r="VJK58" s="46"/>
      <c r="VJL58" s="46"/>
      <c r="VJM58" s="46"/>
      <c r="VJN58" s="46"/>
      <c r="VJO58" s="46"/>
      <c r="VJP58" s="46"/>
      <c r="VJQ58" s="46"/>
      <c r="VJR58" s="46"/>
      <c r="VJS58" s="46"/>
      <c r="VJT58" s="46"/>
      <c r="VJU58" s="46"/>
      <c r="VJV58" s="46"/>
      <c r="VJW58" s="46"/>
      <c r="VJX58" s="46"/>
      <c r="VJY58" s="46"/>
      <c r="VJZ58" s="46"/>
      <c r="VKA58" s="46"/>
      <c r="VKB58" s="46"/>
      <c r="VKC58" s="46"/>
      <c r="VKD58" s="46"/>
      <c r="VKE58" s="46"/>
      <c r="VKF58" s="46"/>
      <c r="VKG58" s="46"/>
      <c r="VKH58" s="46"/>
      <c r="VKI58" s="46"/>
      <c r="VKJ58" s="46"/>
      <c r="VKK58" s="46"/>
      <c r="VKL58" s="46"/>
      <c r="VKM58" s="46"/>
      <c r="VKN58" s="46"/>
      <c r="VKO58" s="46"/>
      <c r="VKP58" s="46"/>
      <c r="VKQ58" s="46"/>
      <c r="VKR58" s="46"/>
      <c r="VKS58" s="46"/>
      <c r="VKT58" s="46"/>
      <c r="VKU58" s="46"/>
      <c r="VKV58" s="46"/>
      <c r="VKW58" s="46"/>
      <c r="VKX58" s="46"/>
      <c r="VKY58" s="46"/>
      <c r="VKZ58" s="46"/>
      <c r="VLA58" s="46"/>
      <c r="VLB58" s="46"/>
      <c r="VLC58" s="46"/>
      <c r="VLD58" s="46"/>
      <c r="VLE58" s="46"/>
      <c r="VLF58" s="46"/>
      <c r="VLG58" s="46"/>
      <c r="VLH58" s="46"/>
      <c r="VLI58" s="46"/>
      <c r="VLJ58" s="46"/>
      <c r="VLK58" s="46"/>
      <c r="VLL58" s="46"/>
      <c r="VLM58" s="46"/>
      <c r="VLN58" s="46"/>
      <c r="VLO58" s="46"/>
      <c r="VLP58" s="46"/>
      <c r="VLQ58" s="46"/>
      <c r="VLR58" s="46"/>
      <c r="VLS58" s="46"/>
      <c r="VLT58" s="46"/>
      <c r="VLU58" s="46"/>
      <c r="VLV58" s="46"/>
      <c r="VLW58" s="46"/>
      <c r="VLX58" s="46"/>
      <c r="VLY58" s="46"/>
      <c r="VLZ58" s="46"/>
      <c r="VMA58" s="46"/>
      <c r="VMB58" s="46"/>
      <c r="VMC58" s="46"/>
      <c r="VMD58" s="46"/>
      <c r="VME58" s="46"/>
      <c r="VMF58" s="46"/>
      <c r="VMG58" s="46"/>
      <c r="VMH58" s="46"/>
      <c r="VMI58" s="46"/>
      <c r="VMJ58" s="46"/>
      <c r="VMK58" s="46"/>
      <c r="VML58" s="46"/>
      <c r="VMM58" s="46"/>
      <c r="VMN58" s="46"/>
      <c r="VMO58" s="46"/>
      <c r="VMP58" s="46"/>
      <c r="VMQ58" s="46"/>
      <c r="VMR58" s="46"/>
      <c r="VMS58" s="46"/>
      <c r="VMT58" s="46"/>
      <c r="VMU58" s="46"/>
      <c r="VMV58" s="46"/>
      <c r="VMW58" s="46"/>
      <c r="VMX58" s="46"/>
      <c r="VMY58" s="46"/>
      <c r="VMZ58" s="46"/>
      <c r="VNA58" s="46"/>
      <c r="VNB58" s="46"/>
      <c r="VNC58" s="46"/>
      <c r="VND58" s="46"/>
      <c r="VNE58" s="46"/>
      <c r="VNF58" s="46"/>
      <c r="VNG58" s="46"/>
      <c r="VNH58" s="46"/>
      <c r="VNI58" s="46"/>
      <c r="VNJ58" s="46"/>
      <c r="VNK58" s="46"/>
      <c r="VNL58" s="46"/>
      <c r="VNM58" s="46"/>
      <c r="VNN58" s="46"/>
      <c r="VNO58" s="46"/>
      <c r="VNP58" s="46"/>
      <c r="VNQ58" s="46"/>
      <c r="VNR58" s="46"/>
      <c r="VNS58" s="46"/>
      <c r="VNT58" s="46"/>
      <c r="VNU58" s="46"/>
      <c r="VNV58" s="46"/>
      <c r="VNW58" s="46"/>
      <c r="VNX58" s="46"/>
      <c r="VNY58" s="46"/>
      <c r="VNZ58" s="46"/>
      <c r="VOA58" s="46"/>
      <c r="VOB58" s="46"/>
      <c r="VOC58" s="46"/>
      <c r="VOD58" s="46"/>
      <c r="VOE58" s="46"/>
      <c r="VOF58" s="46"/>
      <c r="VOG58" s="46"/>
      <c r="VOH58" s="46"/>
      <c r="VOI58" s="46"/>
      <c r="VOJ58" s="46"/>
      <c r="VOK58" s="46"/>
      <c r="VOL58" s="46"/>
      <c r="VOM58" s="46"/>
      <c r="VON58" s="46"/>
      <c r="VOO58" s="46"/>
      <c r="VOP58" s="46"/>
      <c r="VOQ58" s="46"/>
      <c r="VOR58" s="46"/>
      <c r="VOS58" s="46"/>
      <c r="VOT58" s="46"/>
      <c r="VOU58" s="46"/>
      <c r="VOV58" s="46"/>
      <c r="VOW58" s="46"/>
      <c r="VOX58" s="46"/>
      <c r="VOY58" s="46"/>
      <c r="VOZ58" s="46"/>
      <c r="VPA58" s="46"/>
      <c r="VPB58" s="46"/>
      <c r="VPC58" s="46"/>
      <c r="VPD58" s="46"/>
      <c r="VPE58" s="46"/>
      <c r="VPF58" s="46"/>
      <c r="VPG58" s="46"/>
      <c r="VPH58" s="46"/>
      <c r="VPI58" s="46"/>
      <c r="VPJ58" s="46"/>
      <c r="VPK58" s="46"/>
      <c r="VPL58" s="46"/>
      <c r="VPM58" s="46"/>
      <c r="VPN58" s="46"/>
      <c r="VPO58" s="46"/>
      <c r="VPP58" s="46"/>
      <c r="VPQ58" s="46"/>
      <c r="VPR58" s="46"/>
      <c r="VPS58" s="46"/>
      <c r="VPT58" s="46"/>
      <c r="VPU58" s="46"/>
      <c r="VPV58" s="46"/>
      <c r="VPW58" s="46"/>
      <c r="VPX58" s="46"/>
      <c r="VPY58" s="46"/>
      <c r="VPZ58" s="46"/>
      <c r="VQA58" s="46"/>
      <c r="VQB58" s="46"/>
      <c r="VQC58" s="46"/>
      <c r="VQD58" s="46"/>
      <c r="VQE58" s="46"/>
      <c r="VQF58" s="46"/>
      <c r="VQG58" s="46"/>
      <c r="VQH58" s="46"/>
      <c r="VQI58" s="46"/>
      <c r="VQJ58" s="46"/>
      <c r="VQK58" s="46"/>
      <c r="VQL58" s="46"/>
      <c r="VQM58" s="46"/>
      <c r="VQN58" s="46"/>
      <c r="VQO58" s="46"/>
      <c r="VQP58" s="46"/>
      <c r="VQQ58" s="46"/>
      <c r="VQR58" s="46"/>
      <c r="VQS58" s="46"/>
      <c r="VQT58" s="46"/>
      <c r="VQU58" s="46"/>
      <c r="VQV58" s="46"/>
      <c r="VQW58" s="46"/>
      <c r="VQX58" s="46"/>
      <c r="VQY58" s="46"/>
      <c r="VQZ58" s="46"/>
      <c r="VRA58" s="46"/>
      <c r="VRB58" s="46"/>
      <c r="VRC58" s="46"/>
      <c r="VRD58" s="46"/>
      <c r="VRE58" s="46"/>
      <c r="VRF58" s="46"/>
      <c r="VRG58" s="46"/>
      <c r="VRH58" s="46"/>
      <c r="VRI58" s="46"/>
      <c r="VRJ58" s="46"/>
      <c r="VRK58" s="46"/>
      <c r="VRL58" s="46"/>
      <c r="VRM58" s="46"/>
      <c r="VRN58" s="46"/>
      <c r="VRO58" s="46"/>
      <c r="VRP58" s="46"/>
      <c r="VRQ58" s="46"/>
      <c r="VRR58" s="46"/>
      <c r="VRS58" s="46"/>
      <c r="VRT58" s="46"/>
      <c r="VRU58" s="46"/>
      <c r="VRV58" s="46"/>
      <c r="VRW58" s="46"/>
      <c r="VRX58" s="46"/>
      <c r="VRY58" s="46"/>
      <c r="VRZ58" s="46"/>
      <c r="VSA58" s="46"/>
      <c r="VSB58" s="46"/>
      <c r="VSC58" s="46"/>
      <c r="VSD58" s="46"/>
      <c r="VSE58" s="46"/>
      <c r="VSF58" s="46"/>
      <c r="VSG58" s="46"/>
      <c r="VSH58" s="46"/>
      <c r="VSI58" s="46"/>
      <c r="VSJ58" s="46"/>
      <c r="VSK58" s="46"/>
      <c r="VSL58" s="46"/>
      <c r="VSM58" s="46"/>
      <c r="VSN58" s="46"/>
      <c r="VSO58" s="46"/>
      <c r="VSP58" s="46"/>
      <c r="VSQ58" s="46"/>
      <c r="VSR58" s="46"/>
      <c r="VSS58" s="46"/>
      <c r="VST58" s="46"/>
      <c r="VSU58" s="46"/>
      <c r="VSV58" s="46"/>
      <c r="VSW58" s="46"/>
      <c r="VSX58" s="46"/>
      <c r="VSY58" s="46"/>
      <c r="VSZ58" s="46"/>
      <c r="VTA58" s="46"/>
      <c r="VTB58" s="46"/>
      <c r="VTC58" s="46"/>
      <c r="VTD58" s="46"/>
      <c r="VTE58" s="46"/>
      <c r="VTF58" s="46"/>
      <c r="VTG58" s="46"/>
      <c r="VTH58" s="46"/>
      <c r="VTI58" s="46"/>
      <c r="VTJ58" s="46"/>
      <c r="VTK58" s="46"/>
      <c r="VTL58" s="46"/>
      <c r="VTM58" s="46"/>
      <c r="VTN58" s="46"/>
      <c r="VTO58" s="46"/>
      <c r="VTP58" s="46"/>
      <c r="VTQ58" s="46"/>
      <c r="VTR58" s="46"/>
      <c r="VTS58" s="46"/>
      <c r="VTT58" s="46"/>
      <c r="VTU58" s="46"/>
      <c r="VTV58" s="46"/>
      <c r="VTW58" s="46"/>
      <c r="VTX58" s="46"/>
      <c r="VTY58" s="46"/>
      <c r="VTZ58" s="46"/>
      <c r="VUA58" s="46"/>
      <c r="VUB58" s="46"/>
      <c r="VUC58" s="46"/>
      <c r="VUD58" s="46"/>
      <c r="VUE58" s="46"/>
      <c r="VUF58" s="46"/>
      <c r="VUG58" s="46"/>
      <c r="VUH58" s="46"/>
      <c r="VUI58" s="46"/>
      <c r="VUJ58" s="46"/>
      <c r="VUK58" s="46"/>
      <c r="VUL58" s="46"/>
      <c r="VUM58" s="46"/>
      <c r="VUN58" s="46"/>
      <c r="VUO58" s="46"/>
      <c r="VUP58" s="46"/>
      <c r="VUQ58" s="46"/>
      <c r="VUR58" s="46"/>
      <c r="VUS58" s="46"/>
      <c r="VUT58" s="46"/>
      <c r="VUU58" s="46"/>
      <c r="VUV58" s="46"/>
      <c r="VUW58" s="46"/>
      <c r="VUX58" s="46"/>
      <c r="VUY58" s="46"/>
      <c r="VUZ58" s="46"/>
      <c r="VVA58" s="46"/>
      <c r="VVB58" s="46"/>
      <c r="VVC58" s="46"/>
      <c r="VVD58" s="46"/>
      <c r="VVE58" s="46"/>
      <c r="VVF58" s="46"/>
      <c r="VVG58" s="46"/>
      <c r="VVH58" s="46"/>
      <c r="VVI58" s="46"/>
      <c r="VVJ58" s="46"/>
      <c r="VVK58" s="46"/>
      <c r="VVL58" s="46"/>
      <c r="VVM58" s="46"/>
      <c r="VVN58" s="46"/>
      <c r="VVO58" s="46"/>
      <c r="VVP58" s="46"/>
      <c r="VVQ58" s="46"/>
      <c r="VVR58" s="46"/>
      <c r="VVS58" s="46"/>
      <c r="VVT58" s="46"/>
      <c r="VVU58" s="46"/>
      <c r="VVV58" s="46"/>
      <c r="VVW58" s="46"/>
      <c r="VVX58" s="46"/>
      <c r="VVY58" s="46"/>
      <c r="VVZ58" s="46"/>
      <c r="VWA58" s="46"/>
      <c r="VWB58" s="46"/>
      <c r="VWC58" s="46"/>
      <c r="VWD58" s="46"/>
      <c r="VWE58" s="46"/>
      <c r="VWF58" s="46"/>
      <c r="VWG58" s="46"/>
      <c r="VWH58" s="46"/>
      <c r="VWI58" s="46"/>
      <c r="VWJ58" s="46"/>
      <c r="VWK58" s="46"/>
      <c r="VWL58" s="46"/>
      <c r="VWM58" s="46"/>
      <c r="VWN58" s="46"/>
      <c r="VWO58" s="46"/>
      <c r="VWP58" s="46"/>
      <c r="VWQ58" s="46"/>
      <c r="VWR58" s="46"/>
      <c r="VWS58" s="46"/>
      <c r="VWT58" s="46"/>
      <c r="VWU58" s="46"/>
      <c r="VWV58" s="46"/>
      <c r="VWW58" s="46"/>
      <c r="VWX58" s="46"/>
      <c r="VWY58" s="46"/>
      <c r="VWZ58" s="46"/>
      <c r="VXA58" s="46"/>
      <c r="VXB58" s="46"/>
      <c r="VXC58" s="46"/>
      <c r="VXD58" s="46"/>
      <c r="VXE58" s="46"/>
      <c r="VXF58" s="46"/>
      <c r="VXG58" s="46"/>
      <c r="VXH58" s="46"/>
      <c r="VXI58" s="46"/>
      <c r="VXJ58" s="46"/>
      <c r="VXK58" s="46"/>
      <c r="VXL58" s="46"/>
      <c r="VXM58" s="46"/>
      <c r="VXN58" s="46"/>
      <c r="VXO58" s="46"/>
      <c r="VXP58" s="46"/>
      <c r="VXQ58" s="46"/>
      <c r="VXR58" s="46"/>
      <c r="VXS58" s="46"/>
      <c r="VXT58" s="46"/>
      <c r="VXU58" s="46"/>
      <c r="VXV58" s="46"/>
      <c r="VXW58" s="46"/>
      <c r="VXX58" s="46"/>
      <c r="VXY58" s="46"/>
      <c r="VXZ58" s="46"/>
      <c r="VYA58" s="46"/>
      <c r="VYB58" s="46"/>
      <c r="VYC58" s="46"/>
      <c r="VYD58" s="46"/>
      <c r="VYE58" s="46"/>
      <c r="VYF58" s="46"/>
      <c r="VYG58" s="46"/>
      <c r="VYH58" s="46"/>
      <c r="VYI58" s="46"/>
      <c r="VYJ58" s="46"/>
      <c r="VYK58" s="46"/>
      <c r="VYL58" s="46"/>
      <c r="VYM58" s="46"/>
      <c r="VYN58" s="46"/>
      <c r="VYO58" s="46"/>
      <c r="VYP58" s="46"/>
      <c r="VYQ58" s="46"/>
      <c r="VYR58" s="46"/>
      <c r="VYS58" s="46"/>
      <c r="VYT58" s="46"/>
      <c r="VYU58" s="46"/>
      <c r="VYV58" s="46"/>
      <c r="VYW58" s="46"/>
      <c r="VYX58" s="46"/>
      <c r="VYY58" s="46"/>
      <c r="VYZ58" s="46"/>
      <c r="VZA58" s="46"/>
      <c r="VZB58" s="46"/>
      <c r="VZC58" s="46"/>
      <c r="VZD58" s="46"/>
      <c r="VZE58" s="46"/>
      <c r="VZF58" s="46"/>
      <c r="VZG58" s="46"/>
      <c r="VZH58" s="46"/>
      <c r="VZI58" s="46"/>
      <c r="VZJ58" s="46"/>
      <c r="VZK58" s="46"/>
      <c r="VZL58" s="46"/>
      <c r="VZM58" s="46"/>
      <c r="VZN58" s="46"/>
      <c r="VZO58" s="46"/>
      <c r="VZP58" s="46"/>
      <c r="VZQ58" s="46"/>
      <c r="VZR58" s="46"/>
      <c r="VZS58" s="46"/>
      <c r="VZT58" s="46"/>
      <c r="VZU58" s="46"/>
      <c r="VZV58" s="46"/>
      <c r="VZW58" s="46"/>
      <c r="VZX58" s="46"/>
      <c r="VZY58" s="46"/>
      <c r="VZZ58" s="46"/>
      <c r="WAA58" s="46"/>
      <c r="WAB58" s="46"/>
      <c r="WAC58" s="46"/>
      <c r="WAD58" s="46"/>
      <c r="WAE58" s="46"/>
      <c r="WAF58" s="46"/>
      <c r="WAG58" s="46"/>
      <c r="WAH58" s="46"/>
      <c r="WAI58" s="46"/>
      <c r="WAJ58" s="46"/>
      <c r="WAK58" s="46"/>
      <c r="WAL58" s="46"/>
      <c r="WAM58" s="46"/>
      <c r="WAN58" s="46"/>
      <c r="WAO58" s="46"/>
      <c r="WAP58" s="46"/>
      <c r="WAQ58" s="46"/>
      <c r="WAR58" s="46"/>
      <c r="WAS58" s="46"/>
      <c r="WAT58" s="46"/>
      <c r="WAU58" s="46"/>
      <c r="WAV58" s="46"/>
      <c r="WAW58" s="46"/>
      <c r="WAX58" s="46"/>
      <c r="WAY58" s="46"/>
      <c r="WAZ58" s="46"/>
      <c r="WBA58" s="46"/>
      <c r="WBB58" s="46"/>
      <c r="WBC58" s="46"/>
      <c r="WBD58" s="46"/>
      <c r="WBE58" s="46"/>
      <c r="WBF58" s="46"/>
      <c r="WBG58" s="46"/>
      <c r="WBH58" s="46"/>
      <c r="WBI58" s="46"/>
      <c r="WBJ58" s="46"/>
      <c r="WBK58" s="46"/>
      <c r="WBL58" s="46"/>
      <c r="WBM58" s="46"/>
      <c r="WBN58" s="46"/>
      <c r="WBO58" s="46"/>
      <c r="WBP58" s="46"/>
      <c r="WBQ58" s="46"/>
      <c r="WBR58" s="46"/>
      <c r="WBS58" s="46"/>
      <c r="WBT58" s="46"/>
      <c r="WBU58" s="46"/>
      <c r="WBV58" s="46"/>
      <c r="WBW58" s="46"/>
      <c r="WBX58" s="46"/>
      <c r="WBY58" s="46"/>
      <c r="WBZ58" s="46"/>
      <c r="WCA58" s="46"/>
      <c r="WCB58" s="46"/>
      <c r="WCC58" s="46"/>
      <c r="WCD58" s="46"/>
      <c r="WCE58" s="46"/>
      <c r="WCF58" s="46"/>
      <c r="WCG58" s="46"/>
      <c r="WCH58" s="46"/>
      <c r="WCI58" s="46"/>
      <c r="WCJ58" s="46"/>
      <c r="WCK58" s="46"/>
      <c r="WCL58" s="46"/>
      <c r="WCM58" s="46"/>
      <c r="WCN58" s="46"/>
      <c r="WCO58" s="46"/>
      <c r="WCP58" s="46"/>
      <c r="WCQ58" s="46"/>
      <c r="WCR58" s="46"/>
      <c r="WCS58" s="46"/>
      <c r="WCT58" s="46"/>
      <c r="WCU58" s="46"/>
      <c r="WCV58" s="46"/>
      <c r="WCW58" s="46"/>
      <c r="WCX58" s="46"/>
      <c r="WCY58" s="46"/>
      <c r="WCZ58" s="46"/>
      <c r="WDA58" s="46"/>
      <c r="WDB58" s="46"/>
      <c r="WDC58" s="46"/>
      <c r="WDD58" s="46"/>
      <c r="WDE58" s="46"/>
      <c r="WDF58" s="46"/>
      <c r="WDG58" s="46"/>
      <c r="WDH58" s="46"/>
      <c r="WDI58" s="46"/>
      <c r="WDJ58" s="46"/>
      <c r="WDK58" s="46"/>
      <c r="WDL58" s="46"/>
      <c r="WDM58" s="46"/>
      <c r="WDN58" s="46"/>
      <c r="WDO58" s="46"/>
      <c r="WDP58" s="46"/>
      <c r="WDQ58" s="46"/>
      <c r="WDR58" s="46"/>
      <c r="WDS58" s="46"/>
      <c r="WDT58" s="46"/>
      <c r="WDU58" s="46"/>
      <c r="WDV58" s="46"/>
      <c r="WDW58" s="46"/>
      <c r="WDX58" s="46"/>
      <c r="WDY58" s="46"/>
      <c r="WDZ58" s="46"/>
      <c r="WEA58" s="46"/>
      <c r="WEB58" s="46"/>
      <c r="WEC58" s="46"/>
      <c r="WED58" s="46"/>
      <c r="WEE58" s="46"/>
      <c r="WEF58" s="46"/>
      <c r="WEG58" s="46"/>
      <c r="WEH58" s="46"/>
      <c r="WEI58" s="46"/>
      <c r="WEJ58" s="46"/>
      <c r="WEK58" s="46"/>
      <c r="WEL58" s="46"/>
      <c r="WEM58" s="46"/>
      <c r="WEN58" s="46"/>
      <c r="WEO58" s="46"/>
      <c r="WEP58" s="46"/>
      <c r="WEQ58" s="46"/>
      <c r="WER58" s="46"/>
      <c r="WES58" s="46"/>
      <c r="WET58" s="46"/>
      <c r="WEU58" s="46"/>
      <c r="WEV58" s="46"/>
      <c r="WEW58" s="46"/>
      <c r="WEX58" s="46"/>
      <c r="WEY58" s="46"/>
      <c r="WEZ58" s="46"/>
      <c r="WFA58" s="46"/>
      <c r="WFB58" s="46"/>
      <c r="WFC58" s="46"/>
      <c r="WFD58" s="46"/>
      <c r="WFE58" s="46"/>
      <c r="WFF58" s="46"/>
      <c r="WFG58" s="46"/>
      <c r="WFH58" s="46"/>
      <c r="WFI58" s="46"/>
      <c r="WFJ58" s="46"/>
      <c r="WFK58" s="46"/>
      <c r="WFL58" s="46"/>
      <c r="WFM58" s="46"/>
      <c r="WFN58" s="46"/>
      <c r="WFO58" s="46"/>
      <c r="WFP58" s="46"/>
      <c r="WFQ58" s="46"/>
      <c r="WFR58" s="46"/>
      <c r="WFS58" s="46"/>
      <c r="WFT58" s="46"/>
      <c r="WFU58" s="46"/>
      <c r="WFV58" s="46"/>
      <c r="WFW58" s="46"/>
      <c r="WFX58" s="46"/>
      <c r="WFY58" s="46"/>
      <c r="WFZ58" s="46"/>
      <c r="WGA58" s="46"/>
      <c r="WGB58" s="46"/>
      <c r="WGC58" s="46"/>
      <c r="WGD58" s="46"/>
      <c r="WGE58" s="46"/>
      <c r="WGF58" s="46"/>
      <c r="WGG58" s="46"/>
      <c r="WGH58" s="46"/>
      <c r="WGI58" s="46"/>
      <c r="WGJ58" s="46"/>
      <c r="WGK58" s="46"/>
      <c r="WGL58" s="46"/>
      <c r="WGM58" s="46"/>
      <c r="WGN58" s="46"/>
      <c r="WGO58" s="46"/>
      <c r="WGP58" s="46"/>
      <c r="WGQ58" s="46"/>
      <c r="WGR58" s="46"/>
      <c r="WGS58" s="46"/>
      <c r="WGT58" s="46"/>
      <c r="WGU58" s="46"/>
      <c r="WGV58" s="46"/>
      <c r="WGW58" s="46"/>
      <c r="WGX58" s="46"/>
      <c r="WGY58" s="46"/>
      <c r="WGZ58" s="46"/>
      <c r="WHA58" s="46"/>
      <c r="WHB58" s="46"/>
      <c r="WHC58" s="46"/>
      <c r="WHD58" s="46"/>
      <c r="WHE58" s="46"/>
      <c r="WHF58" s="46"/>
      <c r="WHG58" s="46"/>
      <c r="WHH58" s="46"/>
      <c r="WHI58" s="46"/>
      <c r="WHJ58" s="46"/>
      <c r="WHK58" s="46"/>
      <c r="WHL58" s="46"/>
      <c r="WHM58" s="46"/>
      <c r="WHN58" s="46"/>
      <c r="WHO58" s="46"/>
      <c r="WHP58" s="46"/>
      <c r="WHQ58" s="46"/>
      <c r="WHR58" s="46"/>
      <c r="WHS58" s="46"/>
      <c r="WHT58" s="46"/>
      <c r="WHU58" s="46"/>
      <c r="WHV58" s="46"/>
      <c r="WHW58" s="46"/>
      <c r="WHX58" s="46"/>
      <c r="WHY58" s="46"/>
      <c r="WHZ58" s="46"/>
      <c r="WIA58" s="46"/>
      <c r="WIB58" s="46"/>
      <c r="WIC58" s="46"/>
      <c r="WID58" s="46"/>
      <c r="WIE58" s="46"/>
      <c r="WIF58" s="46"/>
      <c r="WIG58" s="46"/>
      <c r="WIH58" s="46"/>
      <c r="WII58" s="46"/>
      <c r="WIJ58" s="46"/>
      <c r="WIK58" s="46"/>
      <c r="WIL58" s="46"/>
      <c r="WIM58" s="46"/>
      <c r="WIN58" s="46"/>
      <c r="WIO58" s="46"/>
      <c r="WIP58" s="46"/>
      <c r="WIQ58" s="46"/>
      <c r="WIR58" s="46"/>
      <c r="WIS58" s="46"/>
      <c r="WIT58" s="46"/>
      <c r="WIU58" s="46"/>
      <c r="WIV58" s="46"/>
      <c r="WIW58" s="46"/>
      <c r="WIX58" s="46"/>
      <c r="WIY58" s="46"/>
      <c r="WIZ58" s="46"/>
      <c r="WJA58" s="46"/>
      <c r="WJB58" s="46"/>
      <c r="WJC58" s="46"/>
      <c r="WJD58" s="46"/>
      <c r="WJE58" s="46"/>
      <c r="WJF58" s="46"/>
      <c r="WJG58" s="46"/>
      <c r="WJH58" s="46"/>
      <c r="WJI58" s="46"/>
      <c r="WJJ58" s="46"/>
      <c r="WJK58" s="46"/>
      <c r="WJL58" s="46"/>
      <c r="WJM58" s="46"/>
      <c r="WJN58" s="46"/>
      <c r="WJO58" s="46"/>
      <c r="WJP58" s="46"/>
      <c r="WJQ58" s="46"/>
      <c r="WJR58" s="46"/>
      <c r="WJS58" s="46"/>
      <c r="WJT58" s="46"/>
      <c r="WJU58" s="46"/>
      <c r="WJV58" s="46"/>
      <c r="WJW58" s="46"/>
      <c r="WJX58" s="46"/>
      <c r="WJY58" s="46"/>
      <c r="WJZ58" s="46"/>
      <c r="WKA58" s="46"/>
      <c r="WKB58" s="46"/>
      <c r="WKC58" s="46"/>
      <c r="WKD58" s="46"/>
      <c r="WKE58" s="46"/>
      <c r="WKF58" s="46"/>
      <c r="WKG58" s="46"/>
      <c r="WKH58" s="46"/>
      <c r="WKI58" s="46"/>
      <c r="WKJ58" s="46"/>
      <c r="WKK58" s="46"/>
      <c r="WKL58" s="46"/>
      <c r="WKM58" s="46"/>
      <c r="WKN58" s="46"/>
      <c r="WKO58" s="46"/>
      <c r="WKP58" s="46"/>
      <c r="WKQ58" s="46"/>
      <c r="WKR58" s="46"/>
      <c r="WKS58" s="46"/>
      <c r="WKT58" s="46"/>
      <c r="WKU58" s="46"/>
      <c r="WKV58" s="46"/>
      <c r="WKW58" s="46"/>
      <c r="WKX58" s="46"/>
      <c r="WKY58" s="46"/>
      <c r="WKZ58" s="46"/>
      <c r="WLA58" s="46"/>
      <c r="WLB58" s="46"/>
      <c r="WLC58" s="46"/>
      <c r="WLD58" s="46"/>
      <c r="WLE58" s="46"/>
      <c r="WLF58" s="46"/>
      <c r="WLG58" s="46"/>
      <c r="WLH58" s="46"/>
      <c r="WLI58" s="46"/>
      <c r="WLJ58" s="46"/>
      <c r="WLK58" s="46"/>
      <c r="WLL58" s="46"/>
      <c r="WLM58" s="46"/>
      <c r="WLN58" s="46"/>
      <c r="WLO58" s="46"/>
      <c r="WLP58" s="46"/>
      <c r="WLQ58" s="46"/>
      <c r="WLR58" s="46"/>
      <c r="WLS58" s="46"/>
      <c r="WLT58" s="46"/>
      <c r="WLU58" s="46"/>
      <c r="WLV58" s="46"/>
      <c r="WLW58" s="46"/>
      <c r="WLX58" s="46"/>
      <c r="WLY58" s="46"/>
      <c r="WLZ58" s="46"/>
      <c r="WMA58" s="46"/>
      <c r="WMB58" s="46"/>
      <c r="WMC58" s="46"/>
      <c r="WMD58" s="46"/>
      <c r="WME58" s="46"/>
      <c r="WMF58" s="46"/>
      <c r="WMG58" s="46"/>
      <c r="WMH58" s="46"/>
      <c r="WMI58" s="46"/>
      <c r="WMJ58" s="46"/>
      <c r="WMK58" s="46"/>
      <c r="WML58" s="46"/>
      <c r="WMM58" s="46"/>
      <c r="WMN58" s="46"/>
      <c r="WMO58" s="46"/>
      <c r="WMP58" s="46"/>
      <c r="WMQ58" s="46"/>
      <c r="WMR58" s="46"/>
      <c r="WMS58" s="46"/>
      <c r="WMT58" s="46"/>
      <c r="WMU58" s="46"/>
      <c r="WMV58" s="46"/>
      <c r="WMW58" s="46"/>
      <c r="WMX58" s="46"/>
      <c r="WMY58" s="46"/>
      <c r="WMZ58" s="46"/>
      <c r="WNA58" s="46"/>
      <c r="WNB58" s="46"/>
      <c r="WNC58" s="46"/>
      <c r="WND58" s="46"/>
      <c r="WNE58" s="46"/>
      <c r="WNF58" s="46"/>
      <c r="WNG58" s="46"/>
      <c r="WNH58" s="46"/>
      <c r="WNI58" s="46"/>
      <c r="WNJ58" s="46"/>
      <c r="WNK58" s="46"/>
      <c r="WNL58" s="46"/>
      <c r="WNM58" s="46"/>
      <c r="WNN58" s="46"/>
      <c r="WNO58" s="46"/>
      <c r="WNP58" s="46"/>
      <c r="WNQ58" s="46"/>
      <c r="WNR58" s="46"/>
      <c r="WNS58" s="46"/>
      <c r="WNT58" s="46"/>
      <c r="WNU58" s="46"/>
      <c r="WNV58" s="46"/>
      <c r="WNW58" s="46"/>
      <c r="WNX58" s="46"/>
      <c r="WNY58" s="46"/>
      <c r="WNZ58" s="46"/>
      <c r="WOA58" s="46"/>
      <c r="WOB58" s="46"/>
      <c r="WOC58" s="46"/>
      <c r="WOD58" s="46"/>
      <c r="WOE58" s="46"/>
      <c r="WOF58" s="46"/>
      <c r="WOG58" s="46"/>
      <c r="WOH58" s="46"/>
      <c r="WOI58" s="46"/>
      <c r="WOJ58" s="46"/>
      <c r="WOK58" s="46"/>
      <c r="WOL58" s="46"/>
      <c r="WOM58" s="46"/>
      <c r="WON58" s="46"/>
      <c r="WOO58" s="46"/>
      <c r="WOP58" s="46"/>
      <c r="WOQ58" s="46"/>
      <c r="WOR58" s="46"/>
      <c r="WOS58" s="46"/>
      <c r="WOT58" s="46"/>
      <c r="WOU58" s="46"/>
      <c r="WOV58" s="46"/>
      <c r="WOW58" s="46"/>
      <c r="WOX58" s="46"/>
      <c r="WOY58" s="46"/>
      <c r="WOZ58" s="46"/>
      <c r="WPA58" s="46"/>
      <c r="WPB58" s="46"/>
      <c r="WPC58" s="46"/>
      <c r="WPD58" s="46"/>
      <c r="WPE58" s="46"/>
      <c r="WPF58" s="46"/>
      <c r="WPG58" s="46"/>
      <c r="WPH58" s="46"/>
      <c r="WPI58" s="46"/>
      <c r="WPJ58" s="46"/>
      <c r="WPK58" s="46"/>
      <c r="WPL58" s="46"/>
      <c r="WPM58" s="46"/>
      <c r="WPN58" s="46"/>
      <c r="WPO58" s="46"/>
      <c r="WPP58" s="46"/>
      <c r="WPQ58" s="46"/>
      <c r="WPR58" s="46"/>
      <c r="WPS58" s="46"/>
      <c r="WPT58" s="46"/>
      <c r="WPU58" s="46"/>
      <c r="WPV58" s="46"/>
      <c r="WPW58" s="46"/>
      <c r="WPX58" s="46"/>
      <c r="WPY58" s="46"/>
      <c r="WPZ58" s="46"/>
      <c r="WQA58" s="46"/>
      <c r="WQB58" s="46"/>
      <c r="WQC58" s="46"/>
      <c r="WQD58" s="46"/>
      <c r="WQE58" s="46"/>
      <c r="WQF58" s="46"/>
      <c r="WQG58" s="46"/>
      <c r="WQH58" s="46"/>
      <c r="WQI58" s="46"/>
      <c r="WQJ58" s="46"/>
      <c r="WQK58" s="46"/>
      <c r="WQL58" s="46"/>
      <c r="WQM58" s="46"/>
      <c r="WQN58" s="46"/>
      <c r="WQO58" s="46"/>
      <c r="WQP58" s="46"/>
      <c r="WQQ58" s="46"/>
      <c r="WQR58" s="46"/>
      <c r="WQS58" s="46"/>
      <c r="WQT58" s="46"/>
      <c r="WQU58" s="46"/>
      <c r="WQV58" s="46"/>
      <c r="WQW58" s="46"/>
      <c r="WQX58" s="46"/>
      <c r="WQY58" s="46"/>
      <c r="WQZ58" s="46"/>
      <c r="WRA58" s="46"/>
      <c r="WRB58" s="46"/>
      <c r="WRC58" s="46"/>
      <c r="WRD58" s="46"/>
      <c r="WRE58" s="46"/>
      <c r="WRF58" s="46"/>
      <c r="WRG58" s="46"/>
      <c r="WRH58" s="46"/>
      <c r="WRI58" s="46"/>
      <c r="WRJ58" s="46"/>
      <c r="WRK58" s="46"/>
      <c r="WRL58" s="46"/>
      <c r="WRM58" s="46"/>
      <c r="WRN58" s="46"/>
      <c r="WRO58" s="46"/>
      <c r="WRP58" s="46"/>
      <c r="WRQ58" s="46"/>
      <c r="WRR58" s="46"/>
      <c r="WRS58" s="46"/>
      <c r="WRT58" s="46"/>
      <c r="WRU58" s="46"/>
      <c r="WRV58" s="46"/>
      <c r="WRW58" s="46"/>
      <c r="WRX58" s="46"/>
      <c r="WRY58" s="46"/>
      <c r="WRZ58" s="46"/>
      <c r="WSA58" s="46"/>
      <c r="WSB58" s="46"/>
      <c r="WSC58" s="46"/>
      <c r="WSD58" s="46"/>
      <c r="WSE58" s="46"/>
      <c r="WSF58" s="46"/>
      <c r="WSG58" s="46"/>
      <c r="WSH58" s="46"/>
      <c r="WSI58" s="46"/>
      <c r="WSJ58" s="46"/>
      <c r="WSK58" s="46"/>
      <c r="WSL58" s="46"/>
      <c r="WSM58" s="46"/>
      <c r="WSN58" s="46"/>
      <c r="WSO58" s="46"/>
      <c r="WSP58" s="46"/>
      <c r="WSQ58" s="46"/>
      <c r="WSR58" s="46"/>
      <c r="WSS58" s="46"/>
      <c r="WST58" s="46"/>
      <c r="WSU58" s="46"/>
      <c r="WSV58" s="46"/>
      <c r="WSW58" s="46"/>
      <c r="WSX58" s="46"/>
      <c r="WSY58" s="46"/>
      <c r="WSZ58" s="46"/>
      <c r="WTA58" s="46"/>
      <c r="WTB58" s="46"/>
      <c r="WTC58" s="46"/>
      <c r="WTD58" s="46"/>
      <c r="WTE58" s="46"/>
      <c r="WTF58" s="46"/>
      <c r="WTG58" s="46"/>
      <c r="WTH58" s="46"/>
      <c r="WTI58" s="46"/>
      <c r="WTJ58" s="46"/>
      <c r="WTK58" s="46"/>
      <c r="WTL58" s="46"/>
      <c r="WTM58" s="46"/>
      <c r="WTN58" s="46"/>
      <c r="WTO58" s="46"/>
      <c r="WTP58" s="46"/>
      <c r="WTQ58" s="46"/>
      <c r="WTR58" s="46"/>
      <c r="WTS58" s="46"/>
      <c r="WTT58" s="46"/>
      <c r="WTU58" s="46"/>
      <c r="WTV58" s="46"/>
      <c r="WTW58" s="46"/>
      <c r="WTX58" s="46"/>
      <c r="WTY58" s="46"/>
      <c r="WTZ58" s="46"/>
      <c r="WUA58" s="46"/>
      <c r="WUB58" s="46"/>
      <c r="WUC58" s="46"/>
      <c r="WUD58" s="46"/>
      <c r="WUE58" s="46"/>
      <c r="WUF58" s="46"/>
      <c r="WUG58" s="46"/>
      <c r="WUH58" s="46"/>
      <c r="WUI58" s="46"/>
      <c r="WUJ58" s="46"/>
      <c r="WUK58" s="46"/>
      <c r="WUL58" s="46"/>
      <c r="WUM58" s="46"/>
      <c r="WUN58" s="46"/>
      <c r="WUO58" s="46"/>
      <c r="WUP58" s="46"/>
      <c r="WUQ58" s="46"/>
      <c r="WUR58" s="46"/>
      <c r="WUS58" s="46"/>
      <c r="WUT58" s="46"/>
      <c r="WUU58" s="46"/>
      <c r="WUV58" s="46"/>
      <c r="WUW58" s="46"/>
      <c r="WUX58" s="46"/>
      <c r="WUY58" s="46"/>
      <c r="WUZ58" s="46"/>
      <c r="WVA58" s="46"/>
      <c r="WVB58" s="46"/>
      <c r="WVC58" s="46"/>
      <c r="WVD58" s="46"/>
      <c r="WVE58" s="46"/>
      <c r="WVF58" s="46"/>
      <c r="WVG58" s="46"/>
      <c r="WVH58" s="46"/>
      <c r="WVI58" s="46"/>
      <c r="WVJ58" s="46"/>
      <c r="WVK58" s="46"/>
      <c r="WVL58" s="46"/>
      <c r="WVM58" s="46"/>
      <c r="WVN58" s="46"/>
      <c r="WVO58" s="46"/>
      <c r="WVP58" s="46"/>
      <c r="WVQ58" s="46"/>
      <c r="WVR58" s="46"/>
      <c r="WVS58" s="46"/>
      <c r="WVT58" s="46"/>
      <c r="WVU58" s="46"/>
      <c r="WVV58" s="46"/>
      <c r="WVW58" s="46"/>
      <c r="WVX58" s="46"/>
      <c r="WVY58" s="46"/>
      <c r="WVZ58" s="46"/>
      <c r="WWA58" s="46"/>
      <c r="WWB58" s="46"/>
      <c r="WWC58" s="46"/>
      <c r="WWD58" s="46"/>
      <c r="WWE58" s="46"/>
      <c r="WWF58" s="46"/>
      <c r="WWG58" s="46"/>
      <c r="WWH58" s="46"/>
      <c r="WWI58" s="46"/>
      <c r="WWJ58" s="46"/>
      <c r="WWK58" s="46"/>
      <c r="WWL58" s="46"/>
      <c r="WWM58" s="46"/>
      <c r="WWN58" s="46"/>
      <c r="WWO58" s="46"/>
      <c r="WWP58" s="46"/>
      <c r="WWQ58" s="46"/>
      <c r="WWR58" s="46"/>
      <c r="WWS58" s="46"/>
      <c r="WWT58" s="46"/>
      <c r="WWU58" s="46"/>
      <c r="WWV58" s="46"/>
      <c r="WWW58" s="46"/>
      <c r="WWX58" s="46"/>
      <c r="WWY58" s="46"/>
      <c r="WWZ58" s="46"/>
      <c r="WXA58" s="46"/>
      <c r="WXB58" s="46"/>
      <c r="WXC58" s="46"/>
      <c r="WXD58" s="46"/>
      <c r="WXE58" s="46"/>
      <c r="WXF58" s="46"/>
      <c r="WXG58" s="46"/>
      <c r="WXH58" s="46"/>
      <c r="WXI58" s="46"/>
      <c r="WXJ58" s="46"/>
      <c r="WXK58" s="46"/>
      <c r="WXL58" s="46"/>
      <c r="WXM58" s="46"/>
      <c r="WXN58" s="46"/>
      <c r="WXO58" s="46"/>
      <c r="WXP58" s="46"/>
      <c r="WXQ58" s="46"/>
      <c r="WXR58" s="46"/>
      <c r="WXS58" s="46"/>
      <c r="WXT58" s="46"/>
      <c r="WXU58" s="46"/>
      <c r="WXV58" s="46"/>
      <c r="WXW58" s="46"/>
      <c r="WXX58" s="46"/>
      <c r="WXY58" s="46"/>
      <c r="WXZ58" s="46"/>
      <c r="WYA58" s="46"/>
      <c r="WYB58" s="46"/>
      <c r="WYC58" s="46"/>
      <c r="WYD58" s="46"/>
      <c r="WYE58" s="46"/>
      <c r="WYF58" s="46"/>
      <c r="WYG58" s="46"/>
      <c r="WYH58" s="46"/>
      <c r="WYI58" s="46"/>
      <c r="WYJ58" s="46"/>
      <c r="WYK58" s="46"/>
      <c r="WYL58" s="46"/>
      <c r="WYM58" s="46"/>
      <c r="WYN58" s="46"/>
      <c r="WYO58" s="46"/>
      <c r="WYP58" s="46"/>
      <c r="WYQ58" s="46"/>
      <c r="WYR58" s="46"/>
      <c r="WYS58" s="46"/>
      <c r="WYT58" s="46"/>
      <c r="WYU58" s="46"/>
      <c r="WYV58" s="46"/>
      <c r="WYW58" s="46"/>
      <c r="WYX58" s="46"/>
      <c r="WYY58" s="46"/>
      <c r="WYZ58" s="46"/>
      <c r="WZA58" s="46"/>
      <c r="WZB58" s="46"/>
      <c r="WZC58" s="46"/>
      <c r="WZD58" s="46"/>
      <c r="WZE58" s="46"/>
      <c r="WZF58" s="46"/>
      <c r="WZG58" s="46"/>
      <c r="WZH58" s="46"/>
      <c r="WZI58" s="46"/>
      <c r="WZJ58" s="46"/>
      <c r="WZK58" s="46"/>
      <c r="WZL58" s="46"/>
      <c r="WZM58" s="46"/>
      <c r="WZN58" s="46"/>
      <c r="WZO58" s="46"/>
      <c r="WZP58" s="46"/>
      <c r="WZQ58" s="46"/>
      <c r="WZR58" s="46"/>
      <c r="WZS58" s="46"/>
      <c r="WZT58" s="46"/>
      <c r="WZU58" s="46"/>
      <c r="WZV58" s="46"/>
      <c r="WZW58" s="46"/>
      <c r="WZX58" s="46"/>
      <c r="WZY58" s="46"/>
      <c r="WZZ58" s="46"/>
      <c r="XAA58" s="46"/>
      <c r="XAB58" s="46"/>
      <c r="XAC58" s="46"/>
      <c r="XAD58" s="46"/>
      <c r="XAE58" s="46"/>
      <c r="XAF58" s="46"/>
      <c r="XAG58" s="46"/>
      <c r="XAH58" s="46"/>
      <c r="XAI58" s="46"/>
      <c r="XAJ58" s="46"/>
      <c r="XAK58" s="46"/>
      <c r="XAL58" s="46"/>
      <c r="XAM58" s="46"/>
      <c r="XAN58" s="46"/>
      <c r="XAO58" s="46"/>
      <c r="XAP58" s="46"/>
      <c r="XAQ58" s="46"/>
      <c r="XAR58" s="46"/>
      <c r="XAS58" s="46"/>
      <c r="XAT58" s="46"/>
      <c r="XAU58" s="46"/>
      <c r="XAV58" s="46"/>
      <c r="XAW58" s="46"/>
      <c r="XAX58" s="46"/>
      <c r="XAY58" s="46"/>
      <c r="XAZ58" s="46"/>
      <c r="XBA58" s="46"/>
      <c r="XBB58" s="46"/>
      <c r="XBC58" s="46"/>
      <c r="XBD58" s="46"/>
      <c r="XBE58" s="46"/>
      <c r="XBF58" s="46"/>
      <c r="XBG58" s="46"/>
      <c r="XBH58" s="46"/>
      <c r="XBI58" s="46"/>
      <c r="XBJ58" s="46"/>
      <c r="XBK58" s="46"/>
      <c r="XBL58" s="46"/>
      <c r="XBM58" s="46"/>
      <c r="XBN58" s="46"/>
      <c r="XBO58" s="46"/>
      <c r="XBP58" s="46"/>
      <c r="XBQ58" s="46"/>
      <c r="XBR58" s="46"/>
      <c r="XBS58" s="46"/>
      <c r="XBT58" s="46"/>
      <c r="XBU58" s="46"/>
      <c r="XBV58" s="46"/>
      <c r="XBW58" s="46"/>
      <c r="XBX58" s="46"/>
      <c r="XBY58" s="46"/>
      <c r="XBZ58" s="46"/>
      <c r="XCA58" s="46"/>
      <c r="XCB58" s="46"/>
      <c r="XCC58" s="46"/>
      <c r="XCD58" s="46"/>
      <c r="XCE58" s="46"/>
      <c r="XCF58" s="46"/>
      <c r="XCG58" s="46"/>
      <c r="XCH58" s="46"/>
      <c r="XCI58" s="46"/>
      <c r="XCJ58" s="46"/>
      <c r="XCK58" s="46"/>
      <c r="XCL58" s="46"/>
      <c r="XCM58" s="46"/>
      <c r="XCN58" s="46"/>
      <c r="XCO58" s="46"/>
      <c r="XCP58" s="46"/>
      <c r="XCQ58" s="46"/>
      <c r="XCR58" s="46"/>
      <c r="XCS58" s="46"/>
      <c r="XCT58" s="46"/>
      <c r="XCU58" s="46"/>
      <c r="XCV58" s="46"/>
      <c r="XCW58" s="46"/>
      <c r="XCX58" s="46"/>
      <c r="XCY58" s="46"/>
      <c r="XCZ58" s="46"/>
      <c r="XDA58" s="46"/>
      <c r="XDB58" s="46"/>
      <c r="XDC58" s="46"/>
      <c r="XDD58" s="46"/>
      <c r="XDE58" s="46"/>
      <c r="XDF58" s="46"/>
      <c r="XDG58" s="46"/>
      <c r="XDH58" s="46"/>
      <c r="XDI58" s="46"/>
      <c r="XDJ58" s="46"/>
      <c r="XDK58" s="46"/>
      <c r="XDL58" s="46"/>
      <c r="XDM58" s="46"/>
      <c r="XDN58" s="46"/>
      <c r="XDO58" s="46"/>
      <c r="XDP58" s="46"/>
      <c r="XDQ58" s="46"/>
      <c r="XDR58" s="46"/>
      <c r="XDS58" s="46"/>
      <c r="XDT58" s="46"/>
      <c r="XDU58" s="46"/>
      <c r="XDV58" s="46"/>
      <c r="XDW58" s="46"/>
      <c r="XDX58" s="46"/>
      <c r="XDY58" s="46"/>
      <c r="XDZ58" s="46"/>
      <c r="XEA58" s="46"/>
      <c r="XEB58" s="46"/>
      <c r="XEC58" s="46"/>
      <c r="XED58" s="46"/>
      <c r="XEE58" s="46"/>
      <c r="XEF58" s="46"/>
      <c r="XEG58" s="46"/>
      <c r="XEH58" s="46"/>
      <c r="XEI58" s="46"/>
      <c r="XEJ58" s="46"/>
      <c r="XEK58" s="46"/>
      <c r="XEL58" s="46"/>
      <c r="XEM58" s="46"/>
      <c r="XEN58" s="46"/>
      <c r="XEO58" s="46"/>
      <c r="XEP58" s="46"/>
      <c r="XEQ58" s="46"/>
      <c r="XER58" s="46"/>
      <c r="XES58" s="46"/>
      <c r="XET58" s="46"/>
      <c r="XEU58" s="46"/>
      <c r="XEV58" s="46"/>
      <c r="XEW58" s="46"/>
      <c r="XEX58" s="46"/>
      <c r="XEY58" s="46"/>
      <c r="XEZ58" s="46"/>
      <c r="XFA58" s="46"/>
    </row>
    <row r="59" spans="1:16381" s="46" customFormat="1">
      <c r="A59" s="25">
        <v>41698</v>
      </c>
      <c r="B59" s="24"/>
      <c r="C59" s="25"/>
      <c r="D59" s="46" t="s">
        <v>4355</v>
      </c>
      <c r="F59" s="24" t="s">
        <v>369</v>
      </c>
      <c r="G59" s="24" t="s">
        <v>229</v>
      </c>
      <c r="H59" s="47">
        <v>10000000</v>
      </c>
    </row>
    <row r="60" spans="1:16381" s="46" customFormat="1">
      <c r="A60" s="25">
        <v>41729</v>
      </c>
      <c r="B60" s="24"/>
      <c r="C60" s="25"/>
      <c r="D60" s="46" t="s">
        <v>4356</v>
      </c>
      <c r="F60" s="24" t="s">
        <v>369</v>
      </c>
      <c r="G60" s="24" t="s">
        <v>229</v>
      </c>
      <c r="H60" s="47">
        <v>10000000</v>
      </c>
    </row>
    <row r="61" spans="1:16381" s="46" customFormat="1">
      <c r="A61" s="25">
        <v>41710</v>
      </c>
      <c r="B61" s="24" t="s">
        <v>4808</v>
      </c>
      <c r="C61" s="25"/>
      <c r="D61" s="46" t="s">
        <v>1940</v>
      </c>
      <c r="F61" s="24" t="s">
        <v>364</v>
      </c>
      <c r="G61" s="24" t="s">
        <v>282</v>
      </c>
      <c r="H61" s="47">
        <v>4800000</v>
      </c>
    </row>
    <row r="62" spans="1:16381" s="46" customFormat="1">
      <c r="A62" s="25">
        <v>41710</v>
      </c>
      <c r="B62" s="24" t="s">
        <v>413</v>
      </c>
      <c r="C62" s="25"/>
      <c r="D62" s="46" t="s">
        <v>1941</v>
      </c>
      <c r="F62" s="24" t="s">
        <v>217</v>
      </c>
      <c r="G62" s="24" t="s">
        <v>282</v>
      </c>
      <c r="H62" s="47">
        <v>480000</v>
      </c>
    </row>
    <row r="63" spans="1:16381" s="46" customFormat="1">
      <c r="A63" s="25">
        <v>41723</v>
      </c>
      <c r="B63" s="24" t="s">
        <v>4792</v>
      </c>
      <c r="C63" s="25" t="s">
        <v>4382</v>
      </c>
      <c r="D63" s="46" t="s">
        <v>415</v>
      </c>
      <c r="F63" s="24" t="s">
        <v>369</v>
      </c>
      <c r="G63" s="24" t="s">
        <v>200</v>
      </c>
      <c r="H63" s="47">
        <v>140000</v>
      </c>
    </row>
    <row r="64" spans="1:16381" s="46" customFormat="1">
      <c r="A64" s="25">
        <v>41723</v>
      </c>
      <c r="B64" s="24" t="s">
        <v>414</v>
      </c>
      <c r="C64" s="25" t="s">
        <v>4382</v>
      </c>
      <c r="D64" s="46" t="s">
        <v>1942</v>
      </c>
      <c r="F64" s="24" t="s">
        <v>217</v>
      </c>
      <c r="G64" s="24" t="s">
        <v>200</v>
      </c>
      <c r="H64" s="47">
        <v>14000</v>
      </c>
    </row>
    <row r="65" spans="1:8" s="46" customFormat="1">
      <c r="A65" s="25">
        <v>41710</v>
      </c>
      <c r="B65" s="24" t="s">
        <v>4792</v>
      </c>
      <c r="C65" s="25" t="s">
        <v>4383</v>
      </c>
      <c r="D65" s="46" t="s">
        <v>418</v>
      </c>
      <c r="F65" s="24" t="s">
        <v>369</v>
      </c>
      <c r="G65" s="24" t="s">
        <v>200</v>
      </c>
      <c r="H65" s="47">
        <v>230000</v>
      </c>
    </row>
    <row r="66" spans="1:8" s="46" customFormat="1">
      <c r="A66" s="25">
        <v>41710</v>
      </c>
      <c r="B66" s="24" t="s">
        <v>416</v>
      </c>
      <c r="C66" s="25" t="s">
        <v>4383</v>
      </c>
      <c r="D66" s="46" t="s">
        <v>417</v>
      </c>
      <c r="F66" s="24" t="s">
        <v>217</v>
      </c>
      <c r="G66" s="24" t="s">
        <v>200</v>
      </c>
      <c r="H66" s="47">
        <v>23000</v>
      </c>
    </row>
    <row r="67" spans="1:8" s="46" customFormat="1">
      <c r="A67" s="25">
        <v>41708</v>
      </c>
      <c r="B67" s="24" t="s">
        <v>4809</v>
      </c>
      <c r="C67" s="25" t="s">
        <v>4384</v>
      </c>
      <c r="D67" s="46" t="s">
        <v>1943</v>
      </c>
      <c r="F67" s="24" t="s">
        <v>364</v>
      </c>
      <c r="G67" s="24" t="s">
        <v>200</v>
      </c>
      <c r="H67" s="47">
        <v>1400000</v>
      </c>
    </row>
    <row r="68" spans="1:8" s="46" customFormat="1">
      <c r="A68" s="25">
        <v>41708</v>
      </c>
      <c r="B68" s="24" t="s">
        <v>419</v>
      </c>
      <c r="C68" s="25" t="s">
        <v>4384</v>
      </c>
      <c r="D68" s="46" t="s">
        <v>420</v>
      </c>
      <c r="F68" s="24" t="s">
        <v>217</v>
      </c>
      <c r="G68" s="24" t="s">
        <v>200</v>
      </c>
      <c r="H68" s="47">
        <v>140000</v>
      </c>
    </row>
    <row r="69" spans="1:8" s="46" customFormat="1">
      <c r="A69" s="25">
        <v>41656</v>
      </c>
      <c r="B69" s="24" t="s">
        <v>2408</v>
      </c>
      <c r="C69" s="25" t="s">
        <v>4385</v>
      </c>
      <c r="D69" s="46" t="s">
        <v>397</v>
      </c>
      <c r="F69" s="24" t="s">
        <v>369</v>
      </c>
      <c r="G69" s="24" t="s">
        <v>200</v>
      </c>
      <c r="H69" s="47">
        <v>20000</v>
      </c>
    </row>
    <row r="70" spans="1:8" s="46" customFormat="1">
      <c r="A70" s="25">
        <v>41697</v>
      </c>
      <c r="B70" s="24" t="s">
        <v>4789</v>
      </c>
      <c r="C70" s="25" t="s">
        <v>4386</v>
      </c>
      <c r="D70" s="46" t="s">
        <v>2410</v>
      </c>
      <c r="F70" s="24" t="s">
        <v>364</v>
      </c>
      <c r="G70" s="24" t="s">
        <v>200</v>
      </c>
      <c r="H70" s="47">
        <v>557045</v>
      </c>
    </row>
    <row r="71" spans="1:8" s="46" customFormat="1">
      <c r="A71" s="25">
        <v>41697</v>
      </c>
      <c r="B71" s="24" t="s">
        <v>2409</v>
      </c>
      <c r="C71" s="25" t="s">
        <v>4386</v>
      </c>
      <c r="D71" s="46" t="s">
        <v>2411</v>
      </c>
      <c r="F71" s="24" t="s">
        <v>217</v>
      </c>
      <c r="G71" s="24" t="s">
        <v>200</v>
      </c>
      <c r="H71" s="47">
        <v>55705</v>
      </c>
    </row>
    <row r="72" spans="1:8" s="46" customFormat="1">
      <c r="A72" s="25">
        <v>41713</v>
      </c>
      <c r="B72" s="24" t="s">
        <v>4791</v>
      </c>
      <c r="C72" s="25"/>
      <c r="D72" s="46" t="s">
        <v>2413</v>
      </c>
      <c r="F72" s="24" t="s">
        <v>364</v>
      </c>
      <c r="G72" s="24" t="s">
        <v>282</v>
      </c>
      <c r="H72" s="47">
        <v>17950000</v>
      </c>
    </row>
    <row r="73" spans="1:8" s="46" customFormat="1">
      <c r="A73" s="25">
        <v>41713</v>
      </c>
      <c r="B73" s="24" t="s">
        <v>2412</v>
      </c>
      <c r="C73" s="25"/>
      <c r="D73" s="46" t="s">
        <v>2414</v>
      </c>
      <c r="F73" s="24" t="s">
        <v>217</v>
      </c>
      <c r="G73" s="24" t="s">
        <v>282</v>
      </c>
      <c r="H73" s="47">
        <v>1795000</v>
      </c>
    </row>
    <row r="74" spans="1:8" s="46" customFormat="1">
      <c r="A74" s="25">
        <v>41656</v>
      </c>
      <c r="B74" s="24" t="s">
        <v>4790</v>
      </c>
      <c r="C74" s="25" t="s">
        <v>4387</v>
      </c>
      <c r="D74" s="46" t="s">
        <v>2416</v>
      </c>
      <c r="F74" s="24" t="s">
        <v>364</v>
      </c>
      <c r="G74" s="24" t="s">
        <v>200</v>
      </c>
      <c r="H74" s="47">
        <v>1100455</v>
      </c>
    </row>
    <row r="75" spans="1:8" s="46" customFormat="1">
      <c r="A75" s="25">
        <v>41656</v>
      </c>
      <c r="B75" s="24" t="s">
        <v>2415</v>
      </c>
      <c r="C75" s="25" t="s">
        <v>4387</v>
      </c>
      <c r="D75" s="46" t="s">
        <v>2417</v>
      </c>
      <c r="F75" s="24" t="s">
        <v>217</v>
      </c>
      <c r="G75" s="24" t="s">
        <v>200</v>
      </c>
      <c r="H75" s="47">
        <v>110045</v>
      </c>
    </row>
    <row r="76" spans="1:8" s="46" customFormat="1">
      <c r="A76" s="25">
        <v>41663</v>
      </c>
      <c r="B76" s="24" t="s">
        <v>2418</v>
      </c>
      <c r="C76" s="25" t="s">
        <v>4388</v>
      </c>
      <c r="D76" s="46" t="s">
        <v>2188</v>
      </c>
      <c r="F76" s="24" t="s">
        <v>369</v>
      </c>
      <c r="G76" s="24" t="s">
        <v>200</v>
      </c>
      <c r="H76" s="47">
        <v>273000</v>
      </c>
    </row>
    <row r="77" spans="1:8" s="46" customFormat="1">
      <c r="A77" s="25">
        <v>41694</v>
      </c>
      <c r="B77" s="24" t="s">
        <v>2419</v>
      </c>
      <c r="C77" s="25" t="s">
        <v>4389</v>
      </c>
      <c r="D77" s="46" t="s">
        <v>397</v>
      </c>
      <c r="F77" s="24" t="s">
        <v>369</v>
      </c>
      <c r="G77" s="24" t="s">
        <v>200</v>
      </c>
      <c r="H77" s="47">
        <v>20000</v>
      </c>
    </row>
    <row r="78" spans="1:8" s="46" customFormat="1">
      <c r="A78" s="25">
        <v>41691</v>
      </c>
      <c r="B78" s="24" t="s">
        <v>4792</v>
      </c>
      <c r="C78" s="25" t="s">
        <v>4390</v>
      </c>
      <c r="D78" s="46" t="s">
        <v>2421</v>
      </c>
      <c r="F78" s="24" t="s">
        <v>369</v>
      </c>
      <c r="G78" s="24" t="s">
        <v>200</v>
      </c>
      <c r="H78" s="47">
        <v>172727</v>
      </c>
    </row>
    <row r="79" spans="1:8" s="46" customFormat="1">
      <c r="A79" s="25">
        <v>41691</v>
      </c>
      <c r="B79" s="24" t="s">
        <v>2420</v>
      </c>
      <c r="C79" s="25" t="s">
        <v>4390</v>
      </c>
      <c r="D79" s="46" t="s">
        <v>2422</v>
      </c>
      <c r="F79" s="24" t="s">
        <v>217</v>
      </c>
      <c r="G79" s="24" t="s">
        <v>200</v>
      </c>
      <c r="H79" s="47">
        <v>17273</v>
      </c>
    </row>
    <row r="80" spans="1:8" s="46" customFormat="1">
      <c r="A80" s="25">
        <v>41691</v>
      </c>
      <c r="B80" s="24" t="s">
        <v>4792</v>
      </c>
      <c r="C80" s="25" t="s">
        <v>4391</v>
      </c>
      <c r="D80" s="46" t="s">
        <v>2424</v>
      </c>
      <c r="F80" s="24" t="s">
        <v>369</v>
      </c>
      <c r="G80" s="24" t="s">
        <v>200</v>
      </c>
      <c r="H80" s="47">
        <v>581818</v>
      </c>
    </row>
    <row r="81" spans="1:8" s="46" customFormat="1">
      <c r="A81" s="25">
        <v>41691</v>
      </c>
      <c r="B81" s="24" t="s">
        <v>2423</v>
      </c>
      <c r="C81" s="25" t="s">
        <v>4391</v>
      </c>
      <c r="D81" s="46" t="s">
        <v>2425</v>
      </c>
      <c r="F81" s="24" t="s">
        <v>217</v>
      </c>
      <c r="G81" s="24" t="s">
        <v>200</v>
      </c>
      <c r="H81" s="47">
        <v>58182</v>
      </c>
    </row>
    <row r="82" spans="1:8">
      <c r="A82" s="25">
        <v>41677</v>
      </c>
      <c r="B82" s="24" t="s">
        <v>4793</v>
      </c>
      <c r="C82" s="25" t="s">
        <v>4392</v>
      </c>
      <c r="D82" t="s">
        <v>2427</v>
      </c>
      <c r="F82" s="24" t="s">
        <v>369</v>
      </c>
      <c r="G82" s="24" t="s">
        <v>200</v>
      </c>
      <c r="H82" s="27">
        <v>614217</v>
      </c>
    </row>
    <row r="83" spans="1:8">
      <c r="A83" s="25">
        <v>41677</v>
      </c>
      <c r="B83" s="24" t="s">
        <v>2426</v>
      </c>
      <c r="C83" s="25" t="s">
        <v>4392</v>
      </c>
      <c r="D83" t="s">
        <v>2428</v>
      </c>
      <c r="F83" s="24" t="s">
        <v>217</v>
      </c>
      <c r="G83" s="24" t="s">
        <v>200</v>
      </c>
      <c r="H83" s="27">
        <v>61422</v>
      </c>
    </row>
    <row r="84" spans="1:8">
      <c r="A84" s="25">
        <v>41677</v>
      </c>
      <c r="B84" s="24" t="s">
        <v>4793</v>
      </c>
      <c r="C84" s="25" t="s">
        <v>4393</v>
      </c>
      <c r="D84" t="s">
        <v>2430</v>
      </c>
      <c r="F84" s="24" t="s">
        <v>369</v>
      </c>
      <c r="G84" s="24" t="s">
        <v>200</v>
      </c>
      <c r="H84" s="27">
        <v>213599</v>
      </c>
    </row>
    <row r="85" spans="1:8">
      <c r="A85" s="25">
        <v>41677</v>
      </c>
      <c r="B85" s="24" t="s">
        <v>2429</v>
      </c>
      <c r="C85" s="25" t="s">
        <v>4393</v>
      </c>
      <c r="D85" t="s">
        <v>2431</v>
      </c>
      <c r="F85" s="24" t="s">
        <v>217</v>
      </c>
      <c r="G85" s="24" t="s">
        <v>200</v>
      </c>
      <c r="H85" s="27">
        <v>21360</v>
      </c>
    </row>
    <row r="86" spans="1:8">
      <c r="A86" s="25">
        <v>41677</v>
      </c>
      <c r="B86" s="24" t="s">
        <v>4793</v>
      </c>
      <c r="C86" s="25" t="s">
        <v>4394</v>
      </c>
      <c r="D86" t="s">
        <v>2433</v>
      </c>
      <c r="F86" s="24" t="s">
        <v>369</v>
      </c>
      <c r="G86" s="24" t="s">
        <v>200</v>
      </c>
      <c r="H86" s="27">
        <v>299349</v>
      </c>
    </row>
    <row r="87" spans="1:8">
      <c r="A87" s="25">
        <v>41677</v>
      </c>
      <c r="B87" s="24" t="s">
        <v>2432</v>
      </c>
      <c r="C87" s="25" t="s">
        <v>4394</v>
      </c>
      <c r="D87" t="s">
        <v>2434</v>
      </c>
      <c r="F87" s="24" t="s">
        <v>217</v>
      </c>
      <c r="G87" s="24" t="s">
        <v>200</v>
      </c>
      <c r="H87" s="27">
        <v>29935</v>
      </c>
    </row>
    <row r="88" spans="1:8">
      <c r="A88" s="25">
        <v>41677</v>
      </c>
      <c r="B88" s="24" t="s">
        <v>4793</v>
      </c>
      <c r="C88" s="25" t="s">
        <v>4395</v>
      </c>
      <c r="D88" t="s">
        <v>2436</v>
      </c>
      <c r="F88" s="24" t="s">
        <v>369</v>
      </c>
      <c r="G88" s="24" t="s">
        <v>200</v>
      </c>
      <c r="H88" s="27">
        <v>43579</v>
      </c>
    </row>
    <row r="89" spans="1:8">
      <c r="A89" s="25">
        <v>41677</v>
      </c>
      <c r="B89" s="24" t="s">
        <v>2435</v>
      </c>
      <c r="C89" s="25" t="s">
        <v>4395</v>
      </c>
      <c r="D89" t="s">
        <v>2437</v>
      </c>
      <c r="F89" s="24" t="s">
        <v>217</v>
      </c>
      <c r="G89" s="24" t="s">
        <v>200</v>
      </c>
      <c r="H89" s="27">
        <v>4359</v>
      </c>
    </row>
    <row r="90" spans="1:8">
      <c r="A90" s="25">
        <v>41677</v>
      </c>
      <c r="B90" s="24" t="s">
        <v>4793</v>
      </c>
      <c r="C90" s="25" t="s">
        <v>4396</v>
      </c>
      <c r="D90" t="s">
        <v>2441</v>
      </c>
      <c r="F90" s="24" t="s">
        <v>369</v>
      </c>
      <c r="G90" s="24" t="s">
        <v>200</v>
      </c>
      <c r="H90" s="27">
        <v>43743</v>
      </c>
    </row>
    <row r="91" spans="1:8">
      <c r="A91" s="25">
        <v>41677</v>
      </c>
      <c r="B91" s="24" t="s">
        <v>2438</v>
      </c>
      <c r="C91" s="25" t="s">
        <v>4396</v>
      </c>
      <c r="D91" t="s">
        <v>2439</v>
      </c>
      <c r="F91" s="24" t="s">
        <v>217</v>
      </c>
      <c r="G91" s="24" t="s">
        <v>200</v>
      </c>
      <c r="H91" s="27">
        <v>4374</v>
      </c>
    </row>
    <row r="92" spans="1:8">
      <c r="A92" s="25">
        <v>41677</v>
      </c>
      <c r="B92" s="24" t="s">
        <v>4793</v>
      </c>
      <c r="C92" s="25" t="s">
        <v>4397</v>
      </c>
      <c r="D92" t="s">
        <v>2442</v>
      </c>
      <c r="F92" s="24" t="s">
        <v>369</v>
      </c>
      <c r="G92" s="24" t="s">
        <v>200</v>
      </c>
      <c r="H92" s="27">
        <v>179535</v>
      </c>
    </row>
    <row r="93" spans="1:8">
      <c r="A93" s="25">
        <v>41677</v>
      </c>
      <c r="B93" s="24" t="s">
        <v>2440</v>
      </c>
      <c r="C93" s="25" t="s">
        <v>4397</v>
      </c>
      <c r="D93" t="s">
        <v>2443</v>
      </c>
      <c r="F93" s="24" t="s">
        <v>217</v>
      </c>
      <c r="G93" s="24" t="s">
        <v>200</v>
      </c>
      <c r="H93" s="27">
        <v>17954</v>
      </c>
    </row>
    <row r="94" spans="1:8">
      <c r="A94" s="25">
        <v>41695</v>
      </c>
      <c r="B94" s="24" t="s">
        <v>4793</v>
      </c>
      <c r="C94" s="25" t="s">
        <v>4398</v>
      </c>
      <c r="D94" t="s">
        <v>2445</v>
      </c>
      <c r="F94" s="24" t="s">
        <v>369</v>
      </c>
      <c r="G94" s="24" t="s">
        <v>200</v>
      </c>
      <c r="H94" s="27">
        <v>172008</v>
      </c>
    </row>
    <row r="95" spans="1:8">
      <c r="A95" s="25">
        <v>41695</v>
      </c>
      <c r="B95" s="24" t="s">
        <v>2444</v>
      </c>
      <c r="C95" s="25" t="s">
        <v>4398</v>
      </c>
      <c r="D95" t="s">
        <v>2446</v>
      </c>
      <c r="F95" s="24" t="s">
        <v>217</v>
      </c>
      <c r="G95" s="24" t="s">
        <v>200</v>
      </c>
      <c r="H95" s="27">
        <v>17201</v>
      </c>
    </row>
    <row r="96" spans="1:8">
      <c r="A96" s="25">
        <v>41695</v>
      </c>
      <c r="B96" s="24" t="s">
        <v>4793</v>
      </c>
      <c r="C96" s="25" t="s">
        <v>4399</v>
      </c>
      <c r="D96" t="s">
        <v>2448</v>
      </c>
      <c r="F96" s="24" t="s">
        <v>369</v>
      </c>
      <c r="G96" s="24" t="s">
        <v>200</v>
      </c>
      <c r="H96" s="27">
        <v>332478</v>
      </c>
    </row>
    <row r="97" spans="1:8">
      <c r="A97" s="25">
        <v>41695</v>
      </c>
      <c r="B97" s="24" t="s">
        <v>2447</v>
      </c>
      <c r="C97" s="25" t="s">
        <v>4399</v>
      </c>
      <c r="D97" t="s">
        <v>2449</v>
      </c>
      <c r="F97" s="24" t="s">
        <v>217</v>
      </c>
      <c r="G97" s="24" t="s">
        <v>200</v>
      </c>
      <c r="H97" s="27">
        <v>33248</v>
      </c>
    </row>
    <row r="98" spans="1:8">
      <c r="A98" s="25">
        <v>41695</v>
      </c>
      <c r="B98" s="24" t="s">
        <v>4793</v>
      </c>
      <c r="C98" s="25" t="s">
        <v>4400</v>
      </c>
      <c r="D98" t="s">
        <v>2451</v>
      </c>
      <c r="F98" s="24" t="s">
        <v>369</v>
      </c>
      <c r="G98" s="24" t="s">
        <v>200</v>
      </c>
      <c r="H98" s="27">
        <v>408618</v>
      </c>
    </row>
    <row r="99" spans="1:8">
      <c r="A99" s="25">
        <v>41695</v>
      </c>
      <c r="B99" s="24" t="s">
        <v>2450</v>
      </c>
      <c r="C99" s="25" t="s">
        <v>4400</v>
      </c>
      <c r="D99" t="s">
        <v>2452</v>
      </c>
      <c r="F99" s="24" t="s">
        <v>217</v>
      </c>
      <c r="G99" s="24" t="s">
        <v>200</v>
      </c>
      <c r="H99" s="27">
        <v>40862</v>
      </c>
    </row>
    <row r="100" spans="1:8">
      <c r="A100" s="25">
        <v>41695</v>
      </c>
      <c r="B100" s="24" t="s">
        <v>4793</v>
      </c>
      <c r="C100" s="25" t="s">
        <v>4401</v>
      </c>
      <c r="D100" t="s">
        <v>2454</v>
      </c>
      <c r="F100" s="24" t="s">
        <v>369</v>
      </c>
      <c r="G100" s="24" t="s">
        <v>200</v>
      </c>
      <c r="H100" s="27">
        <v>27798</v>
      </c>
    </row>
    <row r="101" spans="1:8">
      <c r="A101" s="25">
        <v>41695</v>
      </c>
      <c r="B101" s="24" t="s">
        <v>2453</v>
      </c>
      <c r="C101" s="25" t="s">
        <v>4401</v>
      </c>
      <c r="D101" t="s">
        <v>2455</v>
      </c>
      <c r="F101" s="24" t="s">
        <v>217</v>
      </c>
      <c r="G101" s="24" t="s">
        <v>200</v>
      </c>
      <c r="H101" s="27">
        <v>2780</v>
      </c>
    </row>
    <row r="102" spans="1:8">
      <c r="A102" s="25">
        <v>41695</v>
      </c>
      <c r="B102" s="24" t="s">
        <v>4793</v>
      </c>
      <c r="C102" s="25" t="s">
        <v>4402</v>
      </c>
      <c r="D102" t="s">
        <v>2457</v>
      </c>
      <c r="F102" s="24" t="s">
        <v>369</v>
      </c>
      <c r="G102" s="24" t="s">
        <v>200</v>
      </c>
      <c r="H102" s="27">
        <v>109197</v>
      </c>
    </row>
    <row r="103" spans="1:8">
      <c r="A103" s="25">
        <v>41695</v>
      </c>
      <c r="B103" s="24" t="s">
        <v>2456</v>
      </c>
      <c r="C103" s="25" t="s">
        <v>4402</v>
      </c>
      <c r="D103" t="s">
        <v>2458</v>
      </c>
      <c r="F103" s="24" t="s">
        <v>217</v>
      </c>
      <c r="G103" s="24" t="s">
        <v>200</v>
      </c>
      <c r="H103" s="27">
        <v>10920</v>
      </c>
    </row>
    <row r="104" spans="1:8">
      <c r="A104" s="25">
        <v>41695</v>
      </c>
      <c r="B104" s="24" t="s">
        <v>4793</v>
      </c>
      <c r="C104" s="25" t="s">
        <v>4403</v>
      </c>
      <c r="D104" t="s">
        <v>2460</v>
      </c>
      <c r="F104" s="24" t="s">
        <v>369</v>
      </c>
      <c r="G104" s="24" t="s">
        <v>200</v>
      </c>
      <c r="H104" s="27">
        <v>21027</v>
      </c>
    </row>
    <row r="105" spans="1:8">
      <c r="A105" s="25">
        <v>41695</v>
      </c>
      <c r="B105" s="24" t="s">
        <v>2459</v>
      </c>
      <c r="C105" s="25" t="s">
        <v>4403</v>
      </c>
      <c r="D105" t="s">
        <v>2461</v>
      </c>
      <c r="F105" s="24" t="s">
        <v>217</v>
      </c>
      <c r="G105" s="24" t="s">
        <v>200</v>
      </c>
      <c r="H105" s="27">
        <v>2103</v>
      </c>
    </row>
    <row r="106" spans="1:8" s="46" customFormat="1">
      <c r="A106" s="25">
        <v>41660</v>
      </c>
      <c r="B106" s="24" t="s">
        <v>4806</v>
      </c>
      <c r="C106" s="25"/>
      <c r="D106" s="46" t="s">
        <v>2463</v>
      </c>
      <c r="F106" s="24" t="s">
        <v>364</v>
      </c>
      <c r="G106" s="24" t="s">
        <v>282</v>
      </c>
      <c r="H106" s="47">
        <v>489679</v>
      </c>
    </row>
    <row r="107" spans="1:8" s="46" customFormat="1">
      <c r="A107" s="25">
        <v>41660</v>
      </c>
      <c r="B107" s="24" t="s">
        <v>2462</v>
      </c>
      <c r="C107" s="25"/>
      <c r="D107" s="46" t="s">
        <v>2464</v>
      </c>
      <c r="F107" s="24" t="s">
        <v>217</v>
      </c>
      <c r="G107" s="24" t="s">
        <v>282</v>
      </c>
      <c r="H107" s="47">
        <v>48968</v>
      </c>
    </row>
    <row r="108" spans="1:8" s="46" customFormat="1">
      <c r="A108" s="25">
        <v>41725</v>
      </c>
      <c r="B108" s="24" t="s">
        <v>4810</v>
      </c>
      <c r="C108" s="25"/>
      <c r="D108" s="46" t="s">
        <v>2466</v>
      </c>
      <c r="F108" s="24" t="s">
        <v>369</v>
      </c>
      <c r="G108" s="24" t="s">
        <v>282</v>
      </c>
      <c r="H108" s="47">
        <v>480000</v>
      </c>
    </row>
    <row r="109" spans="1:8" s="46" customFormat="1">
      <c r="A109" s="25">
        <v>41725</v>
      </c>
      <c r="B109" s="24" t="s">
        <v>2465</v>
      </c>
      <c r="C109" s="25"/>
      <c r="D109" s="46" t="s">
        <v>2467</v>
      </c>
      <c r="F109" s="24" t="s">
        <v>217</v>
      </c>
      <c r="G109" s="24" t="s">
        <v>282</v>
      </c>
      <c r="H109" s="47">
        <v>0</v>
      </c>
    </row>
    <row r="110" spans="1:8" s="46" customFormat="1">
      <c r="A110" s="25">
        <v>41725</v>
      </c>
      <c r="B110" s="24" t="s">
        <v>4810</v>
      </c>
      <c r="C110" s="25"/>
      <c r="D110" s="46" t="s">
        <v>2469</v>
      </c>
      <c r="F110" s="24" t="s">
        <v>369</v>
      </c>
      <c r="G110" s="24" t="s">
        <v>282</v>
      </c>
      <c r="H110" s="47">
        <v>1200000</v>
      </c>
    </row>
    <row r="111" spans="1:8" s="46" customFormat="1">
      <c r="A111" s="25">
        <v>41725</v>
      </c>
      <c r="B111" s="24" t="s">
        <v>2468</v>
      </c>
      <c r="C111" s="25"/>
      <c r="D111" s="46" t="s">
        <v>2470</v>
      </c>
      <c r="F111" s="24" t="s">
        <v>217</v>
      </c>
      <c r="G111" s="24" t="s">
        <v>282</v>
      </c>
      <c r="H111" s="47">
        <v>120000</v>
      </c>
    </row>
    <row r="112" spans="1:8" s="46" customFormat="1">
      <c r="A112" s="25">
        <v>41712</v>
      </c>
      <c r="B112" s="24" t="s">
        <v>4793</v>
      </c>
      <c r="C112" s="25" t="s">
        <v>4404</v>
      </c>
      <c r="D112" s="46" t="s">
        <v>2472</v>
      </c>
      <c r="F112" s="24" t="s">
        <v>364</v>
      </c>
      <c r="G112" s="24" t="s">
        <v>200</v>
      </c>
      <c r="H112" s="47">
        <v>658182</v>
      </c>
    </row>
    <row r="113" spans="1:8" s="46" customFormat="1">
      <c r="A113" s="25">
        <v>41712</v>
      </c>
      <c r="B113" s="24" t="s">
        <v>2471</v>
      </c>
      <c r="C113" s="25" t="s">
        <v>4404</v>
      </c>
      <c r="D113" s="46" t="s">
        <v>2473</v>
      </c>
      <c r="F113" s="24" t="s">
        <v>217</v>
      </c>
      <c r="G113" s="24" t="s">
        <v>200</v>
      </c>
      <c r="H113" s="47">
        <v>65818</v>
      </c>
    </row>
    <row r="114" spans="1:8" s="46" customFormat="1">
      <c r="A114" s="25">
        <v>41703</v>
      </c>
      <c r="B114" s="24" t="s">
        <v>4811</v>
      </c>
      <c r="C114" s="25" t="s">
        <v>4405</v>
      </c>
      <c r="D114" s="46" t="s">
        <v>2475</v>
      </c>
      <c r="F114" s="24" t="s">
        <v>364</v>
      </c>
      <c r="G114" s="24" t="s">
        <v>200</v>
      </c>
      <c r="H114" s="47">
        <v>467536</v>
      </c>
    </row>
    <row r="115" spans="1:8" s="46" customFormat="1">
      <c r="A115" s="25">
        <v>41703</v>
      </c>
      <c r="B115" s="24" t="s">
        <v>2474</v>
      </c>
      <c r="C115" s="25" t="s">
        <v>4405</v>
      </c>
      <c r="D115" s="46" t="s">
        <v>2476</v>
      </c>
      <c r="F115" s="24" t="s">
        <v>217</v>
      </c>
      <c r="G115" s="24" t="s">
        <v>200</v>
      </c>
      <c r="H115" s="47">
        <v>46754</v>
      </c>
    </row>
    <row r="116" spans="1:8" s="46" customFormat="1">
      <c r="A116" s="25">
        <v>41710</v>
      </c>
      <c r="B116" s="24" t="s">
        <v>4790</v>
      </c>
      <c r="C116" s="25" t="s">
        <v>4406</v>
      </c>
      <c r="D116" s="46" t="s">
        <v>2478</v>
      </c>
      <c r="F116" s="24" t="s">
        <v>364</v>
      </c>
      <c r="G116" s="24" t="s">
        <v>200</v>
      </c>
      <c r="H116" s="47">
        <v>1091809</v>
      </c>
    </row>
    <row r="117" spans="1:8" s="46" customFormat="1">
      <c r="A117" s="25">
        <v>41710</v>
      </c>
      <c r="B117" s="24" t="s">
        <v>2477</v>
      </c>
      <c r="C117" s="25" t="s">
        <v>4407</v>
      </c>
      <c r="D117" s="46" t="s">
        <v>2479</v>
      </c>
      <c r="F117" s="24" t="s">
        <v>217</v>
      </c>
      <c r="G117" s="24" t="s">
        <v>200</v>
      </c>
      <c r="H117" s="47">
        <v>109181</v>
      </c>
    </row>
    <row r="118" spans="1:8" s="46" customFormat="1">
      <c r="A118" s="25">
        <v>41718</v>
      </c>
      <c r="B118" s="24" t="s">
        <v>2480</v>
      </c>
      <c r="C118" s="25" t="s">
        <v>4407</v>
      </c>
      <c r="D118" s="46" t="s">
        <v>397</v>
      </c>
      <c r="F118" s="24" t="s">
        <v>369</v>
      </c>
      <c r="G118" s="24" t="s">
        <v>200</v>
      </c>
      <c r="H118" s="47">
        <v>20000</v>
      </c>
    </row>
    <row r="119" spans="1:8" s="46" customFormat="1">
      <c r="A119" s="25">
        <v>41718</v>
      </c>
      <c r="B119" s="24" t="s">
        <v>4793</v>
      </c>
      <c r="C119" s="25" t="s">
        <v>4408</v>
      </c>
      <c r="D119" s="46" t="s">
        <v>2482</v>
      </c>
      <c r="F119" s="24" t="s">
        <v>369</v>
      </c>
      <c r="G119" s="24" t="s">
        <v>200</v>
      </c>
      <c r="H119" s="47">
        <v>150000</v>
      </c>
    </row>
    <row r="120" spans="1:8" s="46" customFormat="1">
      <c r="A120" s="25">
        <v>41718</v>
      </c>
      <c r="B120" s="24" t="s">
        <v>2481</v>
      </c>
      <c r="C120" s="25" t="s">
        <v>4408</v>
      </c>
      <c r="D120" s="46" t="s">
        <v>1017</v>
      </c>
      <c r="F120" s="24" t="s">
        <v>217</v>
      </c>
      <c r="G120" s="24" t="s">
        <v>200</v>
      </c>
      <c r="H120" s="47">
        <v>15000</v>
      </c>
    </row>
    <row r="121" spans="1:8" s="46" customFormat="1">
      <c r="A121" s="25">
        <v>41723</v>
      </c>
      <c r="B121" s="24" t="s">
        <v>4793</v>
      </c>
      <c r="C121" s="25" t="s">
        <v>4409</v>
      </c>
      <c r="D121" s="46" t="s">
        <v>2484</v>
      </c>
      <c r="F121" s="24" t="s">
        <v>369</v>
      </c>
      <c r="G121" s="24" t="s">
        <v>200</v>
      </c>
      <c r="H121" s="47">
        <v>252233</v>
      </c>
    </row>
    <row r="122" spans="1:8" s="46" customFormat="1">
      <c r="A122" s="25">
        <v>41723</v>
      </c>
      <c r="B122" s="24" t="s">
        <v>2483</v>
      </c>
      <c r="C122" s="25" t="s">
        <v>4409</v>
      </c>
      <c r="D122" s="46" t="s">
        <v>2485</v>
      </c>
      <c r="F122" s="24" t="s">
        <v>217</v>
      </c>
      <c r="G122" s="24" t="s">
        <v>200</v>
      </c>
      <c r="H122" s="47">
        <v>25223</v>
      </c>
    </row>
    <row r="123" spans="1:8" s="46" customFormat="1">
      <c r="A123" s="25">
        <v>41723</v>
      </c>
      <c r="B123" s="24" t="s">
        <v>4793</v>
      </c>
      <c r="C123" s="25" t="s">
        <v>4410</v>
      </c>
      <c r="D123" s="46" t="s">
        <v>2487</v>
      </c>
      <c r="F123" s="24" t="s">
        <v>369</v>
      </c>
      <c r="G123" s="24" t="s">
        <v>200</v>
      </c>
      <c r="H123" s="47">
        <v>202272</v>
      </c>
    </row>
    <row r="124" spans="1:8" s="46" customFormat="1">
      <c r="A124" s="25">
        <v>41723</v>
      </c>
      <c r="B124" s="24" t="s">
        <v>2486</v>
      </c>
      <c r="C124" s="25" t="s">
        <v>4410</v>
      </c>
      <c r="D124" s="46" t="s">
        <v>2488</v>
      </c>
      <c r="F124" s="24" t="s">
        <v>217</v>
      </c>
      <c r="G124" s="24" t="s">
        <v>200</v>
      </c>
      <c r="H124" s="47">
        <v>20227</v>
      </c>
    </row>
    <row r="125" spans="1:8" s="46" customFormat="1">
      <c r="A125" s="25">
        <v>41723</v>
      </c>
      <c r="B125" s="24" t="s">
        <v>4793</v>
      </c>
      <c r="C125" s="25" t="s">
        <v>4411</v>
      </c>
      <c r="D125" s="46" t="s">
        <v>2490</v>
      </c>
      <c r="F125" s="24" t="s">
        <v>369</v>
      </c>
      <c r="G125" s="24" t="s">
        <v>200</v>
      </c>
      <c r="H125" s="47">
        <v>180023</v>
      </c>
    </row>
    <row r="126" spans="1:8" s="46" customFormat="1">
      <c r="A126" s="25">
        <v>41723</v>
      </c>
      <c r="B126" s="24" t="s">
        <v>2489</v>
      </c>
      <c r="C126" s="25" t="s">
        <v>4411</v>
      </c>
      <c r="D126" s="46" t="s">
        <v>2491</v>
      </c>
      <c r="F126" s="24" t="s">
        <v>217</v>
      </c>
      <c r="G126" s="24" t="s">
        <v>200</v>
      </c>
      <c r="H126" s="47">
        <v>18002</v>
      </c>
    </row>
    <row r="127" spans="1:8" s="46" customFormat="1">
      <c r="A127" s="25">
        <v>41723</v>
      </c>
      <c r="B127" s="24" t="s">
        <v>4793</v>
      </c>
      <c r="C127" s="25" t="s">
        <v>4412</v>
      </c>
      <c r="D127" s="46" t="s">
        <v>2493</v>
      </c>
      <c r="F127" s="24" t="s">
        <v>369</v>
      </c>
      <c r="G127" s="24" t="s">
        <v>200</v>
      </c>
      <c r="H127" s="47">
        <v>54741</v>
      </c>
    </row>
    <row r="128" spans="1:8" s="46" customFormat="1">
      <c r="A128" s="25">
        <v>41723</v>
      </c>
      <c r="B128" s="24" t="s">
        <v>2492</v>
      </c>
      <c r="C128" s="25" t="s">
        <v>4412</v>
      </c>
      <c r="D128" s="46" t="s">
        <v>1010</v>
      </c>
      <c r="F128" s="24" t="s">
        <v>217</v>
      </c>
      <c r="G128" s="24" t="s">
        <v>200</v>
      </c>
      <c r="H128" s="47">
        <v>5474</v>
      </c>
    </row>
    <row r="129" spans="1:8" s="46" customFormat="1">
      <c r="A129" s="25">
        <v>41723</v>
      </c>
      <c r="B129" s="24" t="s">
        <v>4793</v>
      </c>
      <c r="C129" s="25" t="s">
        <v>4413</v>
      </c>
      <c r="D129" s="46" t="s">
        <v>2495</v>
      </c>
      <c r="F129" s="24" t="s">
        <v>369</v>
      </c>
      <c r="G129" s="24" t="s">
        <v>200</v>
      </c>
      <c r="H129" s="47">
        <v>96833</v>
      </c>
    </row>
    <row r="130" spans="1:8" s="46" customFormat="1">
      <c r="A130" s="25">
        <v>41723</v>
      </c>
      <c r="B130" s="24" t="s">
        <v>2494</v>
      </c>
      <c r="C130" s="25" t="s">
        <v>4413</v>
      </c>
      <c r="D130" s="46" t="s">
        <v>2496</v>
      </c>
      <c r="F130" s="24" t="s">
        <v>217</v>
      </c>
      <c r="G130" s="24" t="s">
        <v>200</v>
      </c>
      <c r="H130" s="47">
        <v>9683</v>
      </c>
    </row>
    <row r="131" spans="1:8" s="46" customFormat="1">
      <c r="A131" s="25">
        <v>41723</v>
      </c>
      <c r="B131" s="24" t="s">
        <v>4793</v>
      </c>
      <c r="C131" s="25" t="s">
        <v>4414</v>
      </c>
      <c r="D131" s="46" t="s">
        <v>2498</v>
      </c>
      <c r="F131" s="24" t="s">
        <v>369</v>
      </c>
      <c r="G131" s="24" t="s">
        <v>200</v>
      </c>
      <c r="H131" s="47">
        <v>22200</v>
      </c>
    </row>
    <row r="132" spans="1:8" s="46" customFormat="1">
      <c r="A132" s="25">
        <v>41723</v>
      </c>
      <c r="B132" s="24" t="s">
        <v>2497</v>
      </c>
      <c r="C132" s="25" t="s">
        <v>4414</v>
      </c>
      <c r="D132" s="46" t="s">
        <v>2499</v>
      </c>
      <c r="F132" s="24" t="s">
        <v>217</v>
      </c>
      <c r="G132" s="24" t="s">
        <v>200</v>
      </c>
      <c r="H132" s="47">
        <v>2220</v>
      </c>
    </row>
    <row r="133" spans="1:8" s="46" customFormat="1">
      <c r="A133" s="25">
        <v>41661</v>
      </c>
      <c r="B133" s="24" t="s">
        <v>4790</v>
      </c>
      <c r="C133" s="25" t="s">
        <v>4415</v>
      </c>
      <c r="D133" s="46" t="s">
        <v>2500</v>
      </c>
      <c r="F133" s="24" t="s">
        <v>364</v>
      </c>
      <c r="G133" s="24" t="s">
        <v>200</v>
      </c>
      <c r="H133" s="47">
        <v>660273</v>
      </c>
    </row>
    <row r="134" spans="1:8" s="46" customFormat="1">
      <c r="A134" s="25">
        <v>41661</v>
      </c>
      <c r="B134" s="24" t="s">
        <v>4246</v>
      </c>
      <c r="C134" s="25" t="s">
        <v>4416</v>
      </c>
      <c r="D134" s="46" t="s">
        <v>2501</v>
      </c>
      <c r="F134" s="24" t="s">
        <v>217</v>
      </c>
      <c r="G134" s="24" t="s">
        <v>200</v>
      </c>
      <c r="H134" s="47">
        <v>66027</v>
      </c>
    </row>
    <row r="135" spans="1:8">
      <c r="A135" s="25">
        <v>41655</v>
      </c>
      <c r="B135" s="24" t="s">
        <v>2502</v>
      </c>
      <c r="C135" s="25" t="s">
        <v>4417</v>
      </c>
      <c r="D135" t="s">
        <v>2175</v>
      </c>
      <c r="F135" s="24" t="s">
        <v>369</v>
      </c>
      <c r="G135" s="24" t="s">
        <v>200</v>
      </c>
      <c r="H135" s="27">
        <v>273000</v>
      </c>
    </row>
    <row r="136" spans="1:8">
      <c r="A136" s="25">
        <v>41661</v>
      </c>
      <c r="B136" s="24" t="s">
        <v>4859</v>
      </c>
      <c r="C136" s="25" t="s">
        <v>4418</v>
      </c>
      <c r="D136" t="s">
        <v>2504</v>
      </c>
      <c r="F136" s="24" t="s">
        <v>364</v>
      </c>
      <c r="G136" s="24" t="s">
        <v>200</v>
      </c>
      <c r="H136" s="27">
        <v>768165</v>
      </c>
    </row>
    <row r="137" spans="1:8">
      <c r="A137" s="25">
        <v>41661</v>
      </c>
      <c r="B137" s="24" t="s">
        <v>2503</v>
      </c>
      <c r="C137" s="25" t="s">
        <v>4418</v>
      </c>
      <c r="D137" t="s">
        <v>2506</v>
      </c>
      <c r="F137" s="24" t="s">
        <v>217</v>
      </c>
      <c r="G137" s="24" t="s">
        <v>200</v>
      </c>
      <c r="H137" s="27">
        <v>76817</v>
      </c>
    </row>
    <row r="138" spans="1:8">
      <c r="A138" s="25">
        <v>41661</v>
      </c>
      <c r="B138" s="24" t="s">
        <v>4859</v>
      </c>
      <c r="C138" s="25" t="s">
        <v>4419</v>
      </c>
      <c r="D138" t="s">
        <v>2507</v>
      </c>
      <c r="F138" s="24" t="s">
        <v>364</v>
      </c>
      <c r="G138" s="24" t="s">
        <v>200</v>
      </c>
      <c r="H138" s="27">
        <v>1553889</v>
      </c>
    </row>
    <row r="139" spans="1:8">
      <c r="A139" s="25">
        <v>41661</v>
      </c>
      <c r="B139" s="24" t="s">
        <v>2505</v>
      </c>
      <c r="C139" s="25" t="s">
        <v>4419</v>
      </c>
      <c r="D139" t="s">
        <v>2508</v>
      </c>
      <c r="F139" s="24" t="s">
        <v>217</v>
      </c>
      <c r="G139" s="24" t="s">
        <v>200</v>
      </c>
      <c r="H139" s="27">
        <v>155389</v>
      </c>
    </row>
    <row r="140" spans="1:8" s="46" customFormat="1">
      <c r="A140" s="25">
        <v>41711</v>
      </c>
      <c r="B140" s="24" t="s">
        <v>4812</v>
      </c>
      <c r="C140" s="25" t="s">
        <v>4420</v>
      </c>
      <c r="D140" s="46" t="s">
        <v>2603</v>
      </c>
      <c r="F140" s="24" t="s">
        <v>364</v>
      </c>
      <c r="G140" s="24" t="s">
        <v>200</v>
      </c>
      <c r="H140" s="47">
        <v>492727</v>
      </c>
    </row>
    <row r="141" spans="1:8" s="46" customFormat="1">
      <c r="A141" s="25">
        <v>41711</v>
      </c>
      <c r="B141" s="24" t="s">
        <v>2602</v>
      </c>
      <c r="C141" s="25" t="s">
        <v>4420</v>
      </c>
      <c r="D141" s="46" t="s">
        <v>2604</v>
      </c>
      <c r="F141" s="24" t="s">
        <v>217</v>
      </c>
      <c r="G141" s="24" t="s">
        <v>200</v>
      </c>
      <c r="H141" s="47">
        <v>49273</v>
      </c>
    </row>
    <row r="142" spans="1:8">
      <c r="A142" s="25">
        <v>41788</v>
      </c>
      <c r="B142" s="24" t="s">
        <v>4825</v>
      </c>
      <c r="C142" s="25" t="s">
        <v>4421</v>
      </c>
      <c r="D142" t="s">
        <v>1944</v>
      </c>
      <c r="F142" s="24" t="s">
        <v>364</v>
      </c>
      <c r="G142" s="24" t="s">
        <v>200</v>
      </c>
      <c r="H142" s="27">
        <v>2200000</v>
      </c>
    </row>
    <row r="143" spans="1:8">
      <c r="A143" s="25">
        <v>41788</v>
      </c>
      <c r="B143" s="24" t="s">
        <v>849</v>
      </c>
      <c r="C143" s="25" t="s">
        <v>4421</v>
      </c>
      <c r="D143" t="s">
        <v>850</v>
      </c>
      <c r="F143" s="24" t="s">
        <v>217</v>
      </c>
      <c r="G143" s="24" t="s">
        <v>200</v>
      </c>
      <c r="H143" s="27">
        <v>220000</v>
      </c>
    </row>
    <row r="144" spans="1:8" s="46" customFormat="1">
      <c r="A144" s="25">
        <v>41788</v>
      </c>
      <c r="B144" s="24" t="s">
        <v>849</v>
      </c>
      <c r="C144" s="25" t="s">
        <v>4421</v>
      </c>
      <c r="D144" s="46" t="s">
        <v>3894</v>
      </c>
      <c r="F144" s="24" t="s">
        <v>372</v>
      </c>
      <c r="G144" s="24" t="s">
        <v>200</v>
      </c>
      <c r="H144" s="47">
        <v>120000</v>
      </c>
    </row>
    <row r="145" spans="1:8">
      <c r="A145" s="25">
        <v>41806</v>
      </c>
      <c r="B145" s="24" t="s">
        <v>4825</v>
      </c>
      <c r="C145" s="25" t="s">
        <v>4422</v>
      </c>
      <c r="D145" t="s">
        <v>1945</v>
      </c>
      <c r="F145" s="24" t="s">
        <v>364</v>
      </c>
      <c r="G145" s="24" t="s">
        <v>200</v>
      </c>
      <c r="H145" s="27">
        <v>300000</v>
      </c>
    </row>
    <row r="146" spans="1:8">
      <c r="A146" s="25">
        <v>41806</v>
      </c>
      <c r="B146" s="24" t="s">
        <v>851</v>
      </c>
      <c r="C146" s="25" t="s">
        <v>4422</v>
      </c>
      <c r="D146" t="s">
        <v>852</v>
      </c>
      <c r="F146" s="24" t="s">
        <v>217</v>
      </c>
      <c r="G146" s="24" t="s">
        <v>200</v>
      </c>
      <c r="H146" s="27">
        <v>30000</v>
      </c>
    </row>
    <row r="147" spans="1:8">
      <c r="A147" s="25">
        <v>41780</v>
      </c>
      <c r="B147" s="24" t="s">
        <v>4798</v>
      </c>
      <c r="C147" s="25" t="s">
        <v>4423</v>
      </c>
      <c r="D147" t="s">
        <v>1946</v>
      </c>
      <c r="F147" s="24" t="s">
        <v>244</v>
      </c>
      <c r="G147" s="24" t="s">
        <v>200</v>
      </c>
      <c r="H147" s="27">
        <v>686000</v>
      </c>
    </row>
    <row r="148" spans="1:8">
      <c r="A148" s="25">
        <v>41780</v>
      </c>
      <c r="B148" s="24" t="s">
        <v>557</v>
      </c>
      <c r="C148" s="25" t="s">
        <v>4423</v>
      </c>
      <c r="D148" t="s">
        <v>558</v>
      </c>
      <c r="F148" s="24" t="s">
        <v>217</v>
      </c>
      <c r="G148" s="24" t="s">
        <v>200</v>
      </c>
      <c r="H148" s="27">
        <v>68600</v>
      </c>
    </row>
    <row r="149" spans="1:8" s="46" customFormat="1" ht="16.5" customHeight="1">
      <c r="A149" s="25">
        <v>41772</v>
      </c>
      <c r="B149" s="24" t="s">
        <v>4797</v>
      </c>
      <c r="C149" s="25"/>
      <c r="D149" s="46" t="s">
        <v>1948</v>
      </c>
      <c r="F149" s="24" t="s">
        <v>244</v>
      </c>
      <c r="G149" s="24" t="s">
        <v>282</v>
      </c>
      <c r="H149" s="47">
        <v>822000</v>
      </c>
    </row>
    <row r="150" spans="1:8" s="46" customFormat="1">
      <c r="A150" s="25">
        <v>41772</v>
      </c>
      <c r="B150" s="24" t="s">
        <v>1947</v>
      </c>
      <c r="C150" s="25"/>
      <c r="D150" s="46" t="s">
        <v>1949</v>
      </c>
      <c r="F150" s="24" t="s">
        <v>217</v>
      </c>
      <c r="G150" s="24" t="s">
        <v>282</v>
      </c>
      <c r="H150" s="47">
        <v>82200</v>
      </c>
    </row>
    <row r="151" spans="1:8" s="46" customFormat="1">
      <c r="A151" s="25">
        <v>41774</v>
      </c>
      <c r="B151" s="24" t="s">
        <v>4797</v>
      </c>
      <c r="C151" s="25"/>
      <c r="D151" s="46" t="s">
        <v>1950</v>
      </c>
      <c r="F151" s="24" t="s">
        <v>244</v>
      </c>
      <c r="G151" s="24" t="s">
        <v>282</v>
      </c>
      <c r="H151" s="47">
        <v>1644000</v>
      </c>
    </row>
    <row r="152" spans="1:8" s="46" customFormat="1">
      <c r="A152" s="25">
        <v>41774</v>
      </c>
      <c r="B152" s="24" t="s">
        <v>559</v>
      </c>
      <c r="C152" s="25"/>
      <c r="D152" s="46" t="s">
        <v>560</v>
      </c>
      <c r="F152" s="24" t="s">
        <v>217</v>
      </c>
      <c r="G152" s="24" t="s">
        <v>282</v>
      </c>
      <c r="H152" s="47">
        <v>164400</v>
      </c>
    </row>
    <row r="153" spans="1:8" s="46" customFormat="1">
      <c r="A153" s="25">
        <v>41773</v>
      </c>
      <c r="B153" s="24" t="s">
        <v>4826</v>
      </c>
      <c r="C153" s="25" t="s">
        <v>4424</v>
      </c>
      <c r="D153" s="46" t="s">
        <v>1951</v>
      </c>
      <c r="F153" s="24" t="s">
        <v>244</v>
      </c>
      <c r="G153" s="24" t="s">
        <v>200</v>
      </c>
      <c r="H153" s="47">
        <v>350000</v>
      </c>
    </row>
    <row r="154" spans="1:8">
      <c r="A154" s="25">
        <v>41773</v>
      </c>
      <c r="B154" s="24" t="s">
        <v>536</v>
      </c>
      <c r="C154" s="25" t="s">
        <v>4424</v>
      </c>
      <c r="D154" t="s">
        <v>537</v>
      </c>
      <c r="F154" s="24" t="s">
        <v>217</v>
      </c>
      <c r="G154" s="24" t="s">
        <v>200</v>
      </c>
      <c r="H154" s="27">
        <v>35000</v>
      </c>
    </row>
    <row r="155" spans="1:8">
      <c r="A155" s="25">
        <v>41771</v>
      </c>
      <c r="B155" s="24" t="s">
        <v>4793</v>
      </c>
      <c r="C155" s="25" t="s">
        <v>4425</v>
      </c>
      <c r="D155" t="s">
        <v>1952</v>
      </c>
      <c r="F155" s="24" t="s">
        <v>244</v>
      </c>
      <c r="G155" s="24" t="s">
        <v>200</v>
      </c>
      <c r="H155" s="27">
        <v>598000</v>
      </c>
    </row>
    <row r="156" spans="1:8">
      <c r="A156" s="25">
        <v>41771</v>
      </c>
      <c r="B156" s="24" t="s">
        <v>538</v>
      </c>
      <c r="C156" s="25" t="s">
        <v>4425</v>
      </c>
      <c r="D156" t="s">
        <v>539</v>
      </c>
      <c r="F156" s="24" t="s">
        <v>217</v>
      </c>
      <c r="G156" s="24" t="s">
        <v>200</v>
      </c>
      <c r="H156" s="27">
        <v>59800</v>
      </c>
    </row>
    <row r="157" spans="1:8" s="46" customFormat="1">
      <c r="A157" s="25">
        <v>41780</v>
      </c>
      <c r="B157" s="24" t="s">
        <v>4827</v>
      </c>
      <c r="C157" s="25"/>
      <c r="D157" s="46" t="s">
        <v>1953</v>
      </c>
      <c r="F157" s="24" t="s">
        <v>244</v>
      </c>
      <c r="G157" s="24" t="s">
        <v>282</v>
      </c>
      <c r="H157" s="47">
        <v>1327275</v>
      </c>
    </row>
    <row r="158" spans="1:8" s="46" customFormat="1">
      <c r="A158" s="25">
        <v>41780</v>
      </c>
      <c r="B158" s="24" t="s">
        <v>540</v>
      </c>
      <c r="C158" s="25"/>
      <c r="D158" s="46" t="s">
        <v>541</v>
      </c>
      <c r="F158" s="24" t="s">
        <v>217</v>
      </c>
      <c r="G158" s="24" t="s">
        <v>282</v>
      </c>
      <c r="H158" s="47">
        <v>132728</v>
      </c>
    </row>
    <row r="159" spans="1:8" s="46" customFormat="1">
      <c r="A159" s="25">
        <v>41788</v>
      </c>
      <c r="B159" s="24" t="s">
        <v>4828</v>
      </c>
      <c r="C159" s="25" t="s">
        <v>4426</v>
      </c>
      <c r="D159" s="46" t="s">
        <v>1954</v>
      </c>
      <c r="F159" s="24" t="s">
        <v>244</v>
      </c>
      <c r="G159" s="24" t="s">
        <v>200</v>
      </c>
      <c r="H159" s="47">
        <v>156000</v>
      </c>
    </row>
    <row r="160" spans="1:8" s="46" customFormat="1">
      <c r="A160" s="25">
        <v>41788</v>
      </c>
      <c r="B160" s="24" t="s">
        <v>542</v>
      </c>
      <c r="C160" s="25" t="s">
        <v>4426</v>
      </c>
      <c r="D160" s="46" t="s">
        <v>543</v>
      </c>
      <c r="F160" s="24" t="s">
        <v>217</v>
      </c>
      <c r="G160" s="24" t="s">
        <v>200</v>
      </c>
      <c r="H160" s="47">
        <v>15600</v>
      </c>
    </row>
    <row r="161" spans="1:8" s="46" customFormat="1">
      <c r="A161" s="25">
        <v>41775</v>
      </c>
      <c r="B161" s="24" t="s">
        <v>4829</v>
      </c>
      <c r="C161" s="25"/>
      <c r="D161" s="46" t="s">
        <v>1955</v>
      </c>
      <c r="F161" s="24" t="s">
        <v>244</v>
      </c>
      <c r="G161" s="24" t="s">
        <v>282</v>
      </c>
      <c r="H161" s="47">
        <v>5530000</v>
      </c>
    </row>
    <row r="162" spans="1:8" s="46" customFormat="1">
      <c r="A162" s="25">
        <v>41775</v>
      </c>
      <c r="B162" s="24" t="s">
        <v>544</v>
      </c>
      <c r="C162" s="25"/>
      <c r="D162" s="46" t="s">
        <v>545</v>
      </c>
      <c r="F162" s="24" t="s">
        <v>217</v>
      </c>
      <c r="G162" s="24" t="s">
        <v>282</v>
      </c>
      <c r="H162" s="47">
        <v>553000</v>
      </c>
    </row>
    <row r="163" spans="1:8" s="46" customFormat="1">
      <c r="A163" s="25">
        <v>41773</v>
      </c>
      <c r="B163" s="24" t="s">
        <v>4829</v>
      </c>
      <c r="C163" s="25" t="s">
        <v>4427</v>
      </c>
      <c r="D163" s="46" t="s">
        <v>1956</v>
      </c>
      <c r="F163" s="24" t="s">
        <v>244</v>
      </c>
      <c r="G163" s="24" t="s">
        <v>200</v>
      </c>
      <c r="H163" s="47">
        <v>1224000</v>
      </c>
    </row>
    <row r="164" spans="1:8" s="46" customFormat="1">
      <c r="A164" s="25">
        <v>41773</v>
      </c>
      <c r="B164" s="24" t="s">
        <v>546</v>
      </c>
      <c r="C164" s="25" t="s">
        <v>4427</v>
      </c>
      <c r="D164" s="46" t="s">
        <v>547</v>
      </c>
      <c r="F164" s="24" t="s">
        <v>217</v>
      </c>
      <c r="G164" s="24" t="s">
        <v>200</v>
      </c>
      <c r="H164" s="47">
        <v>122400</v>
      </c>
    </row>
    <row r="165" spans="1:8" s="46" customFormat="1">
      <c r="A165" s="25">
        <v>41772</v>
      </c>
      <c r="B165" s="24" t="s">
        <v>4798</v>
      </c>
      <c r="C165" s="25" t="s">
        <v>4428</v>
      </c>
      <c r="D165" s="46" t="s">
        <v>1957</v>
      </c>
      <c r="F165" s="24" t="s">
        <v>244</v>
      </c>
      <c r="G165" s="24" t="s">
        <v>200</v>
      </c>
      <c r="H165" s="47">
        <v>770000</v>
      </c>
    </row>
    <row r="166" spans="1:8" s="46" customFormat="1">
      <c r="A166" s="25">
        <v>41772</v>
      </c>
      <c r="B166" s="24" t="s">
        <v>548</v>
      </c>
      <c r="C166" s="25" t="s">
        <v>4428</v>
      </c>
      <c r="D166" s="46" t="s">
        <v>549</v>
      </c>
      <c r="F166" s="24" t="s">
        <v>217</v>
      </c>
      <c r="G166" s="24" t="s">
        <v>200</v>
      </c>
      <c r="H166" s="47">
        <v>77000</v>
      </c>
    </row>
    <row r="167" spans="1:8" s="46" customFormat="1">
      <c r="A167" s="25">
        <v>41779</v>
      </c>
      <c r="B167" s="24" t="s">
        <v>4819</v>
      </c>
      <c r="C167" s="25"/>
      <c r="D167" s="46" t="s">
        <v>1958</v>
      </c>
      <c r="F167" s="24" t="s">
        <v>244</v>
      </c>
      <c r="G167" s="24" t="s">
        <v>282</v>
      </c>
      <c r="H167" s="47">
        <v>3191000</v>
      </c>
    </row>
    <row r="168" spans="1:8" s="46" customFormat="1">
      <c r="A168" s="25">
        <v>41779</v>
      </c>
      <c r="B168" s="24" t="s">
        <v>550</v>
      </c>
      <c r="C168" s="25"/>
      <c r="D168" s="46" t="s">
        <v>551</v>
      </c>
      <c r="F168" s="24" t="s">
        <v>217</v>
      </c>
      <c r="G168" s="24" t="s">
        <v>282</v>
      </c>
      <c r="H168" s="47">
        <v>319100</v>
      </c>
    </row>
    <row r="169" spans="1:8" s="46" customFormat="1">
      <c r="A169" s="25">
        <v>41787</v>
      </c>
      <c r="B169" s="24" t="s">
        <v>4816</v>
      </c>
      <c r="C169" s="25" t="s">
        <v>4429</v>
      </c>
      <c r="D169" s="46" t="s">
        <v>1959</v>
      </c>
      <c r="F169" s="24" t="s">
        <v>244</v>
      </c>
      <c r="G169" s="24" t="s">
        <v>200</v>
      </c>
      <c r="H169" s="47">
        <v>510000</v>
      </c>
    </row>
    <row r="170" spans="1:8" s="46" customFormat="1">
      <c r="A170" s="25">
        <v>41787</v>
      </c>
      <c r="B170" s="24" t="s">
        <v>552</v>
      </c>
      <c r="C170" s="25" t="s">
        <v>4429</v>
      </c>
      <c r="D170" s="46" t="s">
        <v>553</v>
      </c>
      <c r="F170" s="24" t="s">
        <v>217</v>
      </c>
      <c r="G170" s="24" t="s">
        <v>200</v>
      </c>
      <c r="H170" s="47">
        <v>51000</v>
      </c>
    </row>
    <row r="171" spans="1:8" s="46" customFormat="1">
      <c r="A171" s="25">
        <v>41736</v>
      </c>
      <c r="B171" s="24" t="s">
        <v>4821</v>
      </c>
      <c r="C171" s="25"/>
      <c r="D171" s="46" t="s">
        <v>1960</v>
      </c>
      <c r="F171" s="24" t="s">
        <v>244</v>
      </c>
      <c r="G171" s="24" t="s">
        <v>282</v>
      </c>
      <c r="H171" s="47">
        <v>2200000</v>
      </c>
    </row>
    <row r="172" spans="1:8" s="46" customFormat="1">
      <c r="A172" s="25">
        <v>41736</v>
      </c>
      <c r="B172" s="24" t="s">
        <v>528</v>
      </c>
      <c r="C172" s="25"/>
      <c r="D172" s="46" t="s">
        <v>529</v>
      </c>
      <c r="F172" s="24" t="s">
        <v>217</v>
      </c>
      <c r="G172" s="24" t="s">
        <v>282</v>
      </c>
      <c r="H172" s="47">
        <v>220000</v>
      </c>
    </row>
    <row r="173" spans="1:8" s="46" customFormat="1">
      <c r="A173" s="25">
        <v>41730</v>
      </c>
      <c r="B173" s="24" t="s">
        <v>4819</v>
      </c>
      <c r="C173" s="25"/>
      <c r="D173" s="46" t="s">
        <v>1961</v>
      </c>
      <c r="F173" s="24" t="s">
        <v>244</v>
      </c>
      <c r="G173" s="24" t="s">
        <v>282</v>
      </c>
      <c r="H173" s="47">
        <v>4113000</v>
      </c>
    </row>
    <row r="174" spans="1:8" s="46" customFormat="1">
      <c r="A174" s="25">
        <v>41730</v>
      </c>
      <c r="B174" s="24" t="s">
        <v>514</v>
      </c>
      <c r="C174" s="25"/>
      <c r="D174" s="46" t="s">
        <v>515</v>
      </c>
      <c r="F174" s="24" t="s">
        <v>217</v>
      </c>
      <c r="G174" s="24" t="s">
        <v>282</v>
      </c>
      <c r="H174" s="47">
        <v>411300</v>
      </c>
    </row>
    <row r="175" spans="1:8" s="46" customFormat="1">
      <c r="A175" s="25">
        <v>41733</v>
      </c>
      <c r="B175" s="24" t="s">
        <v>4819</v>
      </c>
      <c r="C175" s="25"/>
      <c r="D175" s="46" t="s">
        <v>1962</v>
      </c>
      <c r="F175" s="24" t="s">
        <v>244</v>
      </c>
      <c r="G175" s="24" t="s">
        <v>282</v>
      </c>
      <c r="H175" s="47">
        <v>1660000</v>
      </c>
    </row>
    <row r="176" spans="1:8" s="46" customFormat="1">
      <c r="A176" s="25">
        <v>41733</v>
      </c>
      <c r="B176" s="24" t="s">
        <v>516</v>
      </c>
      <c r="C176" s="25"/>
      <c r="D176" s="46" t="s">
        <v>517</v>
      </c>
      <c r="F176" s="24" t="s">
        <v>217</v>
      </c>
      <c r="G176" s="24" t="s">
        <v>282</v>
      </c>
      <c r="H176" s="47">
        <v>166000</v>
      </c>
    </row>
    <row r="177" spans="1:8" s="46" customFormat="1">
      <c r="A177" s="25">
        <v>41747</v>
      </c>
      <c r="B177" s="24" t="s">
        <v>4819</v>
      </c>
      <c r="C177" s="25"/>
      <c r="D177" s="46" t="s">
        <v>1963</v>
      </c>
      <c r="F177" s="24" t="s">
        <v>244</v>
      </c>
      <c r="G177" s="24" t="s">
        <v>282</v>
      </c>
      <c r="H177" s="47">
        <v>530000</v>
      </c>
    </row>
    <row r="178" spans="1:8" s="46" customFormat="1">
      <c r="A178" s="25">
        <v>41747</v>
      </c>
      <c r="B178" s="24" t="s">
        <v>518</v>
      </c>
      <c r="C178" s="25"/>
      <c r="D178" s="46" t="s">
        <v>519</v>
      </c>
      <c r="F178" s="24" t="s">
        <v>217</v>
      </c>
      <c r="G178" s="24" t="s">
        <v>282</v>
      </c>
      <c r="H178" s="47">
        <v>53000</v>
      </c>
    </row>
    <row r="179" spans="1:8" s="46" customFormat="1">
      <c r="A179" s="25">
        <v>41751</v>
      </c>
      <c r="B179" s="24" t="s">
        <v>4819</v>
      </c>
      <c r="C179" s="25"/>
      <c r="D179" s="46" t="s">
        <v>1964</v>
      </c>
      <c r="F179" s="24" t="s">
        <v>244</v>
      </c>
      <c r="G179" s="24" t="s">
        <v>282</v>
      </c>
      <c r="H179" s="47">
        <v>13710000</v>
      </c>
    </row>
    <row r="180" spans="1:8" s="46" customFormat="1">
      <c r="A180" s="25">
        <v>41751</v>
      </c>
      <c r="B180" s="24" t="s">
        <v>520</v>
      </c>
      <c r="C180" s="25"/>
      <c r="D180" s="46" t="s">
        <v>521</v>
      </c>
      <c r="F180" s="24" t="s">
        <v>217</v>
      </c>
      <c r="G180" s="24" t="s">
        <v>282</v>
      </c>
      <c r="H180" s="47">
        <v>1371000</v>
      </c>
    </row>
    <row r="181" spans="1:8" s="46" customFormat="1">
      <c r="A181" s="25">
        <v>41730</v>
      </c>
      <c r="B181" s="24" t="s">
        <v>4820</v>
      </c>
      <c r="C181" s="25" t="s">
        <v>4430</v>
      </c>
      <c r="D181" s="46" t="s">
        <v>1965</v>
      </c>
      <c r="F181" s="24" t="s">
        <v>244</v>
      </c>
      <c r="G181" s="24" t="s">
        <v>200</v>
      </c>
      <c r="H181" s="47">
        <v>529584</v>
      </c>
    </row>
    <row r="182" spans="1:8" s="46" customFormat="1">
      <c r="A182" s="25">
        <v>41730</v>
      </c>
      <c r="B182" s="24" t="s">
        <v>522</v>
      </c>
      <c r="C182" s="25" t="s">
        <v>4430</v>
      </c>
      <c r="D182" s="46" t="s">
        <v>523</v>
      </c>
      <c r="F182" s="24" t="s">
        <v>217</v>
      </c>
      <c r="G182" s="24" t="s">
        <v>200</v>
      </c>
      <c r="H182" s="47">
        <v>26479</v>
      </c>
    </row>
    <row r="183" spans="1:8" s="46" customFormat="1">
      <c r="A183" s="25">
        <v>41785</v>
      </c>
      <c r="B183" s="24" t="s">
        <v>4821</v>
      </c>
      <c r="C183" s="25"/>
      <c r="D183" s="46" t="s">
        <v>1966</v>
      </c>
      <c r="F183" s="24" t="s">
        <v>244</v>
      </c>
      <c r="G183" s="24" t="s">
        <v>282</v>
      </c>
      <c r="H183" s="47">
        <v>1447272</v>
      </c>
    </row>
    <row r="184" spans="1:8" s="46" customFormat="1">
      <c r="A184" s="25">
        <v>41785</v>
      </c>
      <c r="B184" s="24" t="s">
        <v>563</v>
      </c>
      <c r="C184" s="25"/>
      <c r="D184" s="46" t="s">
        <v>564</v>
      </c>
      <c r="F184" s="24" t="s">
        <v>217</v>
      </c>
      <c r="G184" s="24" t="s">
        <v>282</v>
      </c>
      <c r="H184" s="47">
        <v>144727</v>
      </c>
    </row>
    <row r="185" spans="1:8" s="46" customFormat="1">
      <c r="A185" s="25">
        <v>41771</v>
      </c>
      <c r="B185" s="24" t="s">
        <v>4822</v>
      </c>
      <c r="C185" s="25" t="s">
        <v>4431</v>
      </c>
      <c r="D185" s="46" t="s">
        <v>1967</v>
      </c>
      <c r="F185" s="24" t="s">
        <v>244</v>
      </c>
      <c r="G185" s="24" t="s">
        <v>200</v>
      </c>
      <c r="H185" s="47">
        <v>3575000</v>
      </c>
    </row>
    <row r="186" spans="1:8" s="46" customFormat="1">
      <c r="A186" s="25">
        <v>41771</v>
      </c>
      <c r="B186" s="24" t="s">
        <v>565</v>
      </c>
      <c r="C186" s="25" t="s">
        <v>4431</v>
      </c>
      <c r="D186" s="46" t="s">
        <v>566</v>
      </c>
      <c r="F186" s="24" t="s">
        <v>217</v>
      </c>
      <c r="G186" s="24" t="s">
        <v>200</v>
      </c>
      <c r="H186" s="47">
        <v>357500</v>
      </c>
    </row>
    <row r="187" spans="1:8" s="46" customFormat="1">
      <c r="A187" s="25">
        <v>41772</v>
      </c>
      <c r="B187" s="24" t="s">
        <v>4822</v>
      </c>
      <c r="C187" s="25" t="s">
        <v>4432</v>
      </c>
      <c r="D187" s="46" t="s">
        <v>3896</v>
      </c>
      <c r="F187" s="24" t="s">
        <v>244</v>
      </c>
      <c r="G187" s="24" t="s">
        <v>200</v>
      </c>
      <c r="H187" s="47">
        <v>540000</v>
      </c>
    </row>
    <row r="188" spans="1:8" s="46" customFormat="1">
      <c r="A188" s="25">
        <v>41772</v>
      </c>
      <c r="B188" s="24" t="s">
        <v>3895</v>
      </c>
      <c r="C188" s="25" t="s">
        <v>4432</v>
      </c>
      <c r="D188" s="46" t="s">
        <v>3897</v>
      </c>
      <c r="F188" s="24" t="s">
        <v>217</v>
      </c>
      <c r="G188" s="24" t="s">
        <v>200</v>
      </c>
      <c r="H188" s="47">
        <v>54000</v>
      </c>
    </row>
    <row r="189" spans="1:8" s="46" customFormat="1">
      <c r="A189" s="25">
        <v>41774</v>
      </c>
      <c r="B189" s="24" t="s">
        <v>4821</v>
      </c>
      <c r="C189" s="25"/>
      <c r="D189" s="46" t="s">
        <v>1968</v>
      </c>
      <c r="F189" s="24" t="s">
        <v>244</v>
      </c>
      <c r="G189" s="24" t="s">
        <v>282</v>
      </c>
      <c r="H189" s="47">
        <v>2220000</v>
      </c>
    </row>
    <row r="190" spans="1:8" s="46" customFormat="1">
      <c r="A190" s="25">
        <v>41774</v>
      </c>
      <c r="B190" s="24" t="s">
        <v>561</v>
      </c>
      <c r="C190" s="25"/>
      <c r="D190" s="46" t="s">
        <v>562</v>
      </c>
      <c r="F190" s="24" t="s">
        <v>217</v>
      </c>
      <c r="G190" s="24" t="s">
        <v>282</v>
      </c>
      <c r="H190" s="47">
        <v>222000</v>
      </c>
    </row>
    <row r="191" spans="1:8" s="46" customFormat="1">
      <c r="A191" s="25">
        <v>41771</v>
      </c>
      <c r="B191" s="24" t="s">
        <v>4816</v>
      </c>
      <c r="C191" s="25" t="s">
        <v>4433</v>
      </c>
      <c r="D191" s="46" t="s">
        <v>1969</v>
      </c>
      <c r="F191" s="24" t="s">
        <v>244</v>
      </c>
      <c r="G191" s="24" t="s">
        <v>200</v>
      </c>
      <c r="H191" s="47">
        <v>578000</v>
      </c>
    </row>
    <row r="192" spans="1:8" s="46" customFormat="1">
      <c r="A192" s="25">
        <v>41771</v>
      </c>
      <c r="B192" s="24" t="s">
        <v>554</v>
      </c>
      <c r="C192" s="25" t="s">
        <v>4433</v>
      </c>
      <c r="D192" s="46" t="s">
        <v>1970</v>
      </c>
      <c r="F192" s="24" t="s">
        <v>217</v>
      </c>
      <c r="G192" s="24" t="s">
        <v>200</v>
      </c>
      <c r="H192" s="47">
        <v>57800</v>
      </c>
    </row>
    <row r="193" spans="1:8" s="46" customFormat="1">
      <c r="A193" s="25">
        <v>41786</v>
      </c>
      <c r="B193" s="24" t="s">
        <v>4798</v>
      </c>
      <c r="C193" s="25" t="s">
        <v>4434</v>
      </c>
      <c r="D193" s="46" t="s">
        <v>1971</v>
      </c>
      <c r="F193" s="24" t="s">
        <v>244</v>
      </c>
      <c r="G193" s="24" t="s">
        <v>200</v>
      </c>
      <c r="H193" s="47">
        <v>1281000</v>
      </c>
    </row>
    <row r="194" spans="1:8" s="46" customFormat="1">
      <c r="A194" s="25">
        <v>41786</v>
      </c>
      <c r="B194" s="24" t="s">
        <v>555</v>
      </c>
      <c r="C194" s="25" t="s">
        <v>4434</v>
      </c>
      <c r="D194" s="46" t="s">
        <v>556</v>
      </c>
      <c r="F194" s="24" t="s">
        <v>217</v>
      </c>
      <c r="G194" s="24" t="s">
        <v>200</v>
      </c>
      <c r="H194" s="47">
        <v>128100</v>
      </c>
    </row>
    <row r="195" spans="1:8" s="46" customFormat="1">
      <c r="A195" s="25">
        <v>41796</v>
      </c>
      <c r="B195" s="24" t="s">
        <v>4798</v>
      </c>
      <c r="C195" s="25" t="s">
        <v>4435</v>
      </c>
      <c r="D195" s="46" t="s">
        <v>1972</v>
      </c>
      <c r="F195" s="24" t="s">
        <v>244</v>
      </c>
      <c r="G195" s="24" t="s">
        <v>200</v>
      </c>
      <c r="H195" s="47">
        <v>280000</v>
      </c>
    </row>
    <row r="196" spans="1:8" s="46" customFormat="1">
      <c r="A196" s="25">
        <v>41796</v>
      </c>
      <c r="B196" s="24" t="s">
        <v>489</v>
      </c>
      <c r="C196" s="25" t="s">
        <v>4435</v>
      </c>
      <c r="D196" s="46" t="s">
        <v>490</v>
      </c>
      <c r="F196" s="24" t="s">
        <v>217</v>
      </c>
      <c r="G196" s="24" t="s">
        <v>200</v>
      </c>
      <c r="H196" s="47">
        <v>28000</v>
      </c>
    </row>
    <row r="197" spans="1:8" s="46" customFormat="1">
      <c r="A197" s="25">
        <v>41792</v>
      </c>
      <c r="B197" s="24" t="s">
        <v>4797</v>
      </c>
      <c r="C197" s="25" t="s">
        <v>4436</v>
      </c>
      <c r="D197" s="46" t="s">
        <v>1973</v>
      </c>
      <c r="F197" s="24" t="s">
        <v>244</v>
      </c>
      <c r="G197" s="24" t="s">
        <v>200</v>
      </c>
      <c r="H197" s="47">
        <v>1650000</v>
      </c>
    </row>
    <row r="198" spans="1:8" s="46" customFormat="1">
      <c r="A198" s="25">
        <v>41792</v>
      </c>
      <c r="B198" s="24" t="s">
        <v>491</v>
      </c>
      <c r="C198" s="25" t="s">
        <v>4436</v>
      </c>
      <c r="D198" s="46" t="s">
        <v>492</v>
      </c>
      <c r="F198" s="24" t="s">
        <v>217</v>
      </c>
      <c r="G198" s="24" t="s">
        <v>200</v>
      </c>
      <c r="H198" s="47">
        <v>165000</v>
      </c>
    </row>
    <row r="199" spans="1:8" s="46" customFormat="1">
      <c r="A199" s="25">
        <v>41817</v>
      </c>
      <c r="B199" s="24" t="s">
        <v>4821</v>
      </c>
      <c r="C199" s="25"/>
      <c r="D199" s="46" t="s">
        <v>1974</v>
      </c>
      <c r="F199" s="24" t="s">
        <v>244</v>
      </c>
      <c r="G199" s="24" t="s">
        <v>282</v>
      </c>
      <c r="H199" s="47">
        <v>515000</v>
      </c>
    </row>
    <row r="200" spans="1:8" s="46" customFormat="1">
      <c r="A200" s="25">
        <v>41817</v>
      </c>
      <c r="B200" s="24" t="s">
        <v>493</v>
      </c>
      <c r="C200" s="25"/>
      <c r="D200" s="46" t="s">
        <v>494</v>
      </c>
      <c r="F200" s="24" t="s">
        <v>217</v>
      </c>
      <c r="G200" s="24" t="s">
        <v>282</v>
      </c>
      <c r="H200" s="47">
        <v>51500</v>
      </c>
    </row>
    <row r="201" spans="1:8" s="46" customFormat="1">
      <c r="A201" s="25">
        <v>41820</v>
      </c>
      <c r="B201" s="24" t="s">
        <v>4821</v>
      </c>
      <c r="C201" s="25"/>
      <c r="D201" s="46" t="s">
        <v>1975</v>
      </c>
      <c r="F201" s="24" t="s">
        <v>244</v>
      </c>
      <c r="G201" s="24" t="s">
        <v>282</v>
      </c>
      <c r="H201" s="47">
        <v>723636</v>
      </c>
    </row>
    <row r="202" spans="1:8" s="46" customFormat="1">
      <c r="A202" s="25">
        <v>41820</v>
      </c>
      <c r="B202" s="24" t="s">
        <v>495</v>
      </c>
      <c r="C202" s="25"/>
      <c r="D202" s="46" t="s">
        <v>496</v>
      </c>
      <c r="F202" s="24" t="s">
        <v>217</v>
      </c>
      <c r="G202" s="24" t="s">
        <v>282</v>
      </c>
      <c r="H202" s="47">
        <v>72364</v>
      </c>
    </row>
    <row r="203" spans="1:8" s="46" customFormat="1">
      <c r="A203" s="25">
        <v>41800</v>
      </c>
      <c r="B203" s="24" t="s">
        <v>4822</v>
      </c>
      <c r="C203" s="25" t="s">
        <v>4437</v>
      </c>
      <c r="D203" s="46" t="s">
        <v>1976</v>
      </c>
      <c r="F203" s="24" t="s">
        <v>244</v>
      </c>
      <c r="G203" s="24" t="s">
        <v>200</v>
      </c>
      <c r="H203" s="47">
        <v>3454600</v>
      </c>
    </row>
    <row r="204" spans="1:8" s="46" customFormat="1">
      <c r="A204" s="25">
        <v>41800</v>
      </c>
      <c r="B204" s="24" t="s">
        <v>497</v>
      </c>
      <c r="C204" s="25" t="s">
        <v>4437</v>
      </c>
      <c r="D204" s="46" t="s">
        <v>498</v>
      </c>
      <c r="F204" s="24" t="s">
        <v>217</v>
      </c>
      <c r="G204" s="24" t="s">
        <v>200</v>
      </c>
      <c r="H204" s="47">
        <v>345460</v>
      </c>
    </row>
    <row r="205" spans="1:8" s="46" customFormat="1">
      <c r="A205" s="25">
        <v>41789</v>
      </c>
      <c r="B205" s="24" t="s">
        <v>4819</v>
      </c>
      <c r="C205" s="25"/>
      <c r="D205" s="46" t="s">
        <v>1977</v>
      </c>
      <c r="F205" s="24" t="s">
        <v>244</v>
      </c>
      <c r="G205" s="24" t="s">
        <v>282</v>
      </c>
      <c r="H205" s="47">
        <v>3400000</v>
      </c>
    </row>
    <row r="206" spans="1:8" s="46" customFormat="1">
      <c r="A206" s="25">
        <v>41789</v>
      </c>
      <c r="B206" s="24" t="s">
        <v>405</v>
      </c>
      <c r="C206" s="25"/>
      <c r="D206" s="46" t="s">
        <v>406</v>
      </c>
      <c r="F206" s="24" t="s">
        <v>217</v>
      </c>
      <c r="G206" s="24" t="s">
        <v>282</v>
      </c>
      <c r="H206" s="47">
        <v>340000</v>
      </c>
    </row>
    <row r="207" spans="1:8" s="46" customFormat="1">
      <c r="A207" s="25">
        <v>41751</v>
      </c>
      <c r="B207" s="24" t="s">
        <v>4798</v>
      </c>
      <c r="C207" s="25" t="s">
        <v>4438</v>
      </c>
      <c r="D207" s="46" t="s">
        <v>1978</v>
      </c>
      <c r="F207" s="24" t="s">
        <v>244</v>
      </c>
      <c r="G207" s="24" t="s">
        <v>200</v>
      </c>
      <c r="H207" s="47">
        <v>740000</v>
      </c>
    </row>
    <row r="208" spans="1:8" s="46" customFormat="1">
      <c r="A208" s="25">
        <v>41751</v>
      </c>
      <c r="B208" s="24" t="s">
        <v>524</v>
      </c>
      <c r="C208" s="25" t="s">
        <v>4438</v>
      </c>
      <c r="D208" s="46" t="s">
        <v>525</v>
      </c>
      <c r="F208" s="24" t="s">
        <v>217</v>
      </c>
      <c r="G208" s="24" t="s">
        <v>200</v>
      </c>
      <c r="H208" s="47">
        <v>74000</v>
      </c>
    </row>
    <row r="209" spans="1:8" s="46" customFormat="1">
      <c r="A209" s="25">
        <v>41743</v>
      </c>
      <c r="B209" s="24" t="s">
        <v>4793</v>
      </c>
      <c r="C209" s="25"/>
      <c r="D209" s="46" t="s">
        <v>1979</v>
      </c>
      <c r="F209" s="24" t="s">
        <v>244</v>
      </c>
      <c r="G209" s="24" t="s">
        <v>282</v>
      </c>
      <c r="H209" s="47">
        <v>3200000</v>
      </c>
    </row>
    <row r="210" spans="1:8" s="46" customFormat="1">
      <c r="A210" s="25">
        <v>41743</v>
      </c>
      <c r="B210" s="24" t="s">
        <v>526</v>
      </c>
      <c r="C210" s="25"/>
      <c r="D210" s="46" t="s">
        <v>527</v>
      </c>
      <c r="F210" s="24" t="s">
        <v>217</v>
      </c>
      <c r="G210" s="24" t="s">
        <v>282</v>
      </c>
      <c r="H210" s="47">
        <v>320000</v>
      </c>
    </row>
    <row r="211" spans="1:8" s="46" customFormat="1">
      <c r="A211" s="25">
        <v>41810</v>
      </c>
      <c r="B211" s="24" t="s">
        <v>4819</v>
      </c>
      <c r="C211" s="25"/>
      <c r="D211" s="46" t="s">
        <v>1980</v>
      </c>
      <c r="F211" s="24" t="s">
        <v>244</v>
      </c>
      <c r="G211" s="24" t="s">
        <v>282</v>
      </c>
      <c r="H211" s="47">
        <v>24080000</v>
      </c>
    </row>
    <row r="212" spans="1:8" s="46" customFormat="1">
      <c r="A212" s="25">
        <v>41810</v>
      </c>
      <c r="B212" s="24" t="s">
        <v>458</v>
      </c>
      <c r="C212" s="25"/>
      <c r="D212" s="46" t="s">
        <v>459</v>
      </c>
      <c r="F212" s="24" t="s">
        <v>217</v>
      </c>
      <c r="G212" s="24" t="s">
        <v>282</v>
      </c>
      <c r="H212" s="47">
        <v>2408000</v>
      </c>
    </row>
    <row r="213" spans="1:8" s="46" customFormat="1">
      <c r="A213" s="25">
        <v>41772</v>
      </c>
      <c r="B213" s="24" t="s">
        <v>4822</v>
      </c>
      <c r="C213" s="25" t="s">
        <v>4439</v>
      </c>
      <c r="D213" s="46" t="s">
        <v>1981</v>
      </c>
      <c r="F213" s="24" t="s">
        <v>244</v>
      </c>
      <c r="G213" s="24" t="s">
        <v>200</v>
      </c>
      <c r="H213" s="47">
        <v>750000</v>
      </c>
    </row>
    <row r="214" spans="1:8" s="46" customFormat="1">
      <c r="A214" s="25">
        <v>41772</v>
      </c>
      <c r="B214" s="24" t="s">
        <v>530</v>
      </c>
      <c r="C214" s="25" t="s">
        <v>4439</v>
      </c>
      <c r="D214" s="46" t="s">
        <v>531</v>
      </c>
      <c r="F214" s="24" t="s">
        <v>217</v>
      </c>
      <c r="G214" s="24" t="s">
        <v>200</v>
      </c>
      <c r="H214" s="47">
        <v>75000</v>
      </c>
    </row>
    <row r="215" spans="1:8" s="46" customFormat="1">
      <c r="A215" s="25">
        <v>41778</v>
      </c>
      <c r="B215" s="24" t="s">
        <v>4823</v>
      </c>
      <c r="C215" s="25"/>
      <c r="D215" s="46" t="s">
        <v>1982</v>
      </c>
      <c r="F215" s="24" t="s">
        <v>244</v>
      </c>
      <c r="G215" s="24" t="s">
        <v>282</v>
      </c>
      <c r="H215" s="47">
        <v>431460</v>
      </c>
    </row>
    <row r="216" spans="1:8" s="46" customFormat="1">
      <c r="A216" s="25">
        <v>41778</v>
      </c>
      <c r="B216" s="24" t="s">
        <v>532</v>
      </c>
      <c r="C216" s="25"/>
      <c r="D216" s="46" t="s">
        <v>533</v>
      </c>
      <c r="F216" s="24" t="s">
        <v>217</v>
      </c>
      <c r="G216" s="24" t="s">
        <v>282</v>
      </c>
      <c r="H216" s="47">
        <v>21573</v>
      </c>
    </row>
    <row r="217" spans="1:8" s="46" customFormat="1">
      <c r="A217" s="25">
        <v>41783</v>
      </c>
      <c r="B217" s="24" t="s">
        <v>4798</v>
      </c>
      <c r="C217" s="25" t="s">
        <v>4440</v>
      </c>
      <c r="D217" s="46" t="s">
        <v>1983</v>
      </c>
      <c r="F217" s="24" t="s">
        <v>244</v>
      </c>
      <c r="G217" s="24" t="s">
        <v>200</v>
      </c>
      <c r="H217" s="47">
        <v>990000</v>
      </c>
    </row>
    <row r="218" spans="1:8" s="46" customFormat="1">
      <c r="A218" s="25">
        <v>41783</v>
      </c>
      <c r="B218" s="24" t="s">
        <v>478</v>
      </c>
      <c r="C218" s="25" t="s">
        <v>4440</v>
      </c>
      <c r="D218" s="46" t="s">
        <v>1984</v>
      </c>
      <c r="F218" s="24" t="s">
        <v>217</v>
      </c>
      <c r="G218" s="24" t="s">
        <v>200</v>
      </c>
      <c r="H218" s="47">
        <v>99000</v>
      </c>
    </row>
    <row r="219" spans="1:8" s="46" customFormat="1">
      <c r="A219" s="25">
        <v>41814</v>
      </c>
      <c r="B219" s="24" t="s">
        <v>4824</v>
      </c>
      <c r="C219" s="25"/>
      <c r="D219" s="46" t="s">
        <v>1985</v>
      </c>
      <c r="F219" s="24" t="s">
        <v>244</v>
      </c>
      <c r="G219" s="24" t="s">
        <v>282</v>
      </c>
      <c r="H219" s="47">
        <v>7660000</v>
      </c>
    </row>
    <row r="220" spans="1:8" s="46" customFormat="1">
      <c r="A220" s="25">
        <v>41814</v>
      </c>
      <c r="B220" s="24" t="s">
        <v>479</v>
      </c>
      <c r="C220" s="25"/>
      <c r="D220" s="46" t="s">
        <v>480</v>
      </c>
      <c r="F220" s="24" t="s">
        <v>217</v>
      </c>
      <c r="G220" s="24" t="s">
        <v>282</v>
      </c>
      <c r="H220" s="47">
        <v>766000</v>
      </c>
    </row>
    <row r="221" spans="1:8" s="46" customFormat="1">
      <c r="A221" s="25">
        <v>41815</v>
      </c>
      <c r="B221" s="24" t="s">
        <v>4818</v>
      </c>
      <c r="C221" s="25" t="s">
        <v>4441</v>
      </c>
      <c r="D221" s="46" t="s">
        <v>1986</v>
      </c>
      <c r="F221" s="24" t="s">
        <v>244</v>
      </c>
      <c r="G221" s="24" t="s">
        <v>200</v>
      </c>
      <c r="H221" s="47">
        <v>184545</v>
      </c>
    </row>
    <row r="222" spans="1:8" s="46" customFormat="1">
      <c r="A222" s="25">
        <v>41815</v>
      </c>
      <c r="B222" s="24" t="s">
        <v>481</v>
      </c>
      <c r="C222" s="25" t="s">
        <v>4441</v>
      </c>
      <c r="D222" s="46" t="s">
        <v>482</v>
      </c>
      <c r="F222" s="24" t="s">
        <v>217</v>
      </c>
      <c r="G222" s="24" t="s">
        <v>200</v>
      </c>
      <c r="H222" s="47">
        <v>18455</v>
      </c>
    </row>
    <row r="223" spans="1:8" s="46" customFormat="1">
      <c r="A223" s="25">
        <v>41803</v>
      </c>
      <c r="B223" s="24" t="s">
        <v>4818</v>
      </c>
      <c r="C223" s="25" t="s">
        <v>4442</v>
      </c>
      <c r="D223" s="46" t="s">
        <v>1987</v>
      </c>
      <c r="F223" s="24" t="s">
        <v>244</v>
      </c>
      <c r="G223" s="24" t="s">
        <v>200</v>
      </c>
      <c r="H223" s="47">
        <v>2419093</v>
      </c>
    </row>
    <row r="224" spans="1:8" s="46" customFormat="1">
      <c r="A224" s="25">
        <v>41803</v>
      </c>
      <c r="B224" s="24" t="s">
        <v>483</v>
      </c>
      <c r="C224" s="25" t="s">
        <v>4442</v>
      </c>
      <c r="D224" s="46" t="s">
        <v>484</v>
      </c>
      <c r="F224" s="24" t="s">
        <v>217</v>
      </c>
      <c r="G224" s="24" t="s">
        <v>200</v>
      </c>
      <c r="H224" s="47">
        <v>241909</v>
      </c>
    </row>
    <row r="225" spans="1:8" s="46" customFormat="1">
      <c r="A225" s="25">
        <v>41801</v>
      </c>
      <c r="B225" s="24" t="s">
        <v>4819</v>
      </c>
      <c r="C225" s="25"/>
      <c r="D225" s="46" t="s">
        <v>1988</v>
      </c>
      <c r="F225" s="24" t="s">
        <v>244</v>
      </c>
      <c r="G225" s="24" t="s">
        <v>282</v>
      </c>
      <c r="H225" s="47">
        <v>2742000</v>
      </c>
    </row>
    <row r="226" spans="1:8" s="46" customFormat="1">
      <c r="A226" s="25">
        <v>41801</v>
      </c>
      <c r="B226" s="24" t="s">
        <v>485</v>
      </c>
      <c r="C226" s="25"/>
      <c r="D226" s="46" t="s">
        <v>486</v>
      </c>
      <c r="F226" s="24" t="s">
        <v>217</v>
      </c>
      <c r="G226" s="24" t="s">
        <v>282</v>
      </c>
      <c r="H226" s="47">
        <v>274200</v>
      </c>
    </row>
    <row r="227" spans="1:8" s="46" customFormat="1">
      <c r="A227" s="25">
        <v>41802</v>
      </c>
      <c r="B227" s="24" t="s">
        <v>4793</v>
      </c>
      <c r="C227" s="25" t="s">
        <v>4443</v>
      </c>
      <c r="D227" s="46" t="s">
        <v>1989</v>
      </c>
      <c r="F227" s="24" t="s">
        <v>244</v>
      </c>
      <c r="G227" s="24" t="s">
        <v>200</v>
      </c>
      <c r="H227" s="47">
        <v>1840000</v>
      </c>
    </row>
    <row r="228" spans="1:8" s="46" customFormat="1">
      <c r="A228" s="25">
        <v>41802</v>
      </c>
      <c r="B228" s="24" t="s">
        <v>487</v>
      </c>
      <c r="C228" s="25" t="s">
        <v>4443</v>
      </c>
      <c r="D228" s="46" t="s">
        <v>488</v>
      </c>
      <c r="F228" s="24" t="s">
        <v>217</v>
      </c>
      <c r="G228" s="24" t="s">
        <v>200</v>
      </c>
      <c r="H228" s="47">
        <v>184000</v>
      </c>
    </row>
    <row r="229" spans="1:8" s="46" customFormat="1">
      <c r="A229" s="25">
        <v>41731</v>
      </c>
      <c r="B229" s="24" t="s">
        <v>4796</v>
      </c>
      <c r="C229" s="25" t="s">
        <v>4444</v>
      </c>
      <c r="D229" s="46" t="s">
        <v>1990</v>
      </c>
      <c r="F229" s="24" t="s">
        <v>244</v>
      </c>
      <c r="G229" s="24" t="s">
        <v>200</v>
      </c>
      <c r="H229" s="47">
        <v>1500000</v>
      </c>
    </row>
    <row r="230" spans="1:8" s="46" customFormat="1">
      <c r="A230" s="25">
        <v>41731</v>
      </c>
      <c r="B230" s="24" t="s">
        <v>503</v>
      </c>
      <c r="C230" s="25" t="s">
        <v>4444</v>
      </c>
      <c r="D230" s="46" t="s">
        <v>504</v>
      </c>
      <c r="F230" s="24" t="s">
        <v>217</v>
      </c>
      <c r="G230" s="24" t="s">
        <v>200</v>
      </c>
      <c r="H230" s="47">
        <v>150000</v>
      </c>
    </row>
    <row r="231" spans="1:8" s="46" customFormat="1">
      <c r="A231" s="25">
        <v>41730</v>
      </c>
      <c r="B231" s="24" t="s">
        <v>4793</v>
      </c>
      <c r="C231" s="25"/>
      <c r="D231" s="46" t="s">
        <v>1991</v>
      </c>
      <c r="F231" s="24" t="s">
        <v>244</v>
      </c>
      <c r="G231" s="24" t="s">
        <v>282</v>
      </c>
      <c r="H231" s="47">
        <v>2500000</v>
      </c>
    </row>
    <row r="232" spans="1:8" s="46" customFormat="1">
      <c r="A232" s="25">
        <v>41730</v>
      </c>
      <c r="B232" s="24" t="s">
        <v>505</v>
      </c>
      <c r="C232" s="25"/>
      <c r="D232" s="46" t="s">
        <v>506</v>
      </c>
      <c r="F232" s="24" t="s">
        <v>217</v>
      </c>
      <c r="G232" s="24" t="s">
        <v>282</v>
      </c>
      <c r="H232" s="47">
        <v>250000</v>
      </c>
    </row>
    <row r="233" spans="1:8" s="46" customFormat="1">
      <c r="A233" s="25">
        <v>41751</v>
      </c>
      <c r="B233" s="24" t="s">
        <v>4803</v>
      </c>
      <c r="C233" s="25"/>
      <c r="D233" s="46" t="s">
        <v>1992</v>
      </c>
      <c r="F233" s="24" t="s">
        <v>244</v>
      </c>
      <c r="G233" s="24" t="s">
        <v>282</v>
      </c>
      <c r="H233" s="47">
        <v>3700000</v>
      </c>
    </row>
    <row r="234" spans="1:8" s="46" customFormat="1">
      <c r="A234" s="25">
        <v>41751</v>
      </c>
      <c r="B234" s="24" t="s">
        <v>509</v>
      </c>
      <c r="C234" s="25"/>
      <c r="D234" s="46" t="s">
        <v>1993</v>
      </c>
      <c r="F234" s="24" t="s">
        <v>217</v>
      </c>
      <c r="G234" s="24" t="s">
        <v>282</v>
      </c>
      <c r="H234" s="47">
        <v>370000</v>
      </c>
    </row>
    <row r="235" spans="1:8" s="46" customFormat="1">
      <c r="A235" s="25">
        <v>41747</v>
      </c>
      <c r="B235" s="24" t="s">
        <v>4793</v>
      </c>
      <c r="C235" s="25" t="s">
        <v>4445</v>
      </c>
      <c r="D235" s="46" t="s">
        <v>1994</v>
      </c>
      <c r="F235" s="24" t="s">
        <v>244</v>
      </c>
      <c r="G235" s="24" t="s">
        <v>200</v>
      </c>
      <c r="H235" s="47">
        <v>150000</v>
      </c>
    </row>
    <row r="236" spans="1:8" s="46" customFormat="1">
      <c r="A236" s="25">
        <v>41747</v>
      </c>
      <c r="B236" s="24" t="s">
        <v>510</v>
      </c>
      <c r="C236" s="25" t="s">
        <v>4445</v>
      </c>
      <c r="D236" s="46" t="s">
        <v>1995</v>
      </c>
      <c r="F236" s="24" t="s">
        <v>217</v>
      </c>
      <c r="G236" s="24" t="s">
        <v>200</v>
      </c>
      <c r="H236" s="47">
        <v>15000</v>
      </c>
    </row>
    <row r="237" spans="1:8" s="46" customFormat="1">
      <c r="A237" s="25">
        <v>41746</v>
      </c>
      <c r="B237" s="24" t="s">
        <v>4819</v>
      </c>
      <c r="C237" s="25"/>
      <c r="D237" s="46" t="s">
        <v>1996</v>
      </c>
      <c r="F237" s="24" t="s">
        <v>244</v>
      </c>
      <c r="G237" s="24" t="s">
        <v>282</v>
      </c>
      <c r="H237" s="47">
        <v>13710000</v>
      </c>
    </row>
    <row r="238" spans="1:8" s="46" customFormat="1">
      <c r="A238" s="25">
        <v>41746</v>
      </c>
      <c r="B238" s="24" t="s">
        <v>511</v>
      </c>
      <c r="C238" s="25"/>
      <c r="D238" s="46" t="s">
        <v>512</v>
      </c>
      <c r="F238" s="24" t="s">
        <v>217</v>
      </c>
      <c r="G238" s="24" t="s">
        <v>282</v>
      </c>
      <c r="H238" s="47">
        <v>1371000</v>
      </c>
    </row>
    <row r="239" spans="1:8" s="46" customFormat="1">
      <c r="A239" s="25">
        <v>41795</v>
      </c>
      <c r="B239" s="24" t="s">
        <v>448</v>
      </c>
      <c r="C239" s="25" t="s">
        <v>4793</v>
      </c>
      <c r="D239" s="46" t="s">
        <v>1997</v>
      </c>
      <c r="F239" s="24" t="s">
        <v>244</v>
      </c>
      <c r="G239" s="24" t="s">
        <v>200</v>
      </c>
      <c r="H239" s="47">
        <v>6000000</v>
      </c>
    </row>
    <row r="240" spans="1:8" s="46" customFormat="1">
      <c r="A240" s="25">
        <v>41795</v>
      </c>
      <c r="B240" s="24" t="s">
        <v>448</v>
      </c>
      <c r="C240" s="25" t="s">
        <v>4446</v>
      </c>
      <c r="D240" s="46" t="s">
        <v>449</v>
      </c>
      <c r="F240" s="24" t="s">
        <v>217</v>
      </c>
      <c r="G240" s="24" t="s">
        <v>200</v>
      </c>
      <c r="H240" s="47">
        <v>600000</v>
      </c>
    </row>
    <row r="241" spans="1:8" s="46" customFormat="1">
      <c r="A241" s="25">
        <v>41809</v>
      </c>
      <c r="B241" s="24" t="s">
        <v>4803</v>
      </c>
      <c r="C241" s="25"/>
      <c r="D241" s="46" t="s">
        <v>1998</v>
      </c>
      <c r="F241" s="24" t="s">
        <v>244</v>
      </c>
      <c r="G241" s="24" t="s">
        <v>282</v>
      </c>
      <c r="H241" s="47">
        <v>2452000</v>
      </c>
    </row>
    <row r="242" spans="1:8" s="46" customFormat="1">
      <c r="A242" s="25">
        <v>41809</v>
      </c>
      <c r="B242" s="24" t="s">
        <v>450</v>
      </c>
      <c r="C242" s="25"/>
      <c r="D242" s="46" t="s">
        <v>451</v>
      </c>
      <c r="F242" s="24" t="s">
        <v>217</v>
      </c>
      <c r="G242" s="24" t="s">
        <v>282</v>
      </c>
      <c r="H242" s="47">
        <v>245200</v>
      </c>
    </row>
    <row r="243" spans="1:8" s="46" customFormat="1">
      <c r="A243" s="25">
        <v>41796</v>
      </c>
      <c r="B243" s="24" t="s">
        <v>4803</v>
      </c>
      <c r="C243" s="25"/>
      <c r="D243" s="46" t="s">
        <v>1999</v>
      </c>
      <c r="F243" s="24" t="s">
        <v>244</v>
      </c>
      <c r="G243" s="24" t="s">
        <v>282</v>
      </c>
      <c r="H243" s="47">
        <v>5896000</v>
      </c>
    </row>
    <row r="244" spans="1:8" s="46" customFormat="1">
      <c r="A244" s="25">
        <v>41796</v>
      </c>
      <c r="B244" s="24" t="s">
        <v>452</v>
      </c>
      <c r="C244" s="25"/>
      <c r="D244" s="46" t="s">
        <v>453</v>
      </c>
      <c r="F244" s="24" t="s">
        <v>217</v>
      </c>
      <c r="G244" s="24" t="s">
        <v>282</v>
      </c>
      <c r="H244" s="47">
        <v>589600</v>
      </c>
    </row>
    <row r="245" spans="1:8" s="46" customFormat="1">
      <c r="A245" s="25">
        <v>41800</v>
      </c>
      <c r="B245" s="24" t="s">
        <v>4803</v>
      </c>
      <c r="C245" s="25"/>
      <c r="D245" s="46" t="s">
        <v>2000</v>
      </c>
      <c r="F245" s="24" t="s">
        <v>244</v>
      </c>
      <c r="G245" s="24" t="s">
        <v>282</v>
      </c>
      <c r="H245" s="47">
        <v>1488000</v>
      </c>
    </row>
    <row r="246" spans="1:8" s="46" customFormat="1">
      <c r="A246" s="25">
        <v>41800</v>
      </c>
      <c r="B246" s="24" t="s">
        <v>454</v>
      </c>
      <c r="C246" s="25"/>
      <c r="D246" s="46" t="s">
        <v>455</v>
      </c>
      <c r="F246" s="24" t="s">
        <v>217</v>
      </c>
      <c r="G246" s="24" t="s">
        <v>282</v>
      </c>
      <c r="H246" s="47">
        <v>148800</v>
      </c>
    </row>
    <row r="247" spans="1:8" s="46" customFormat="1">
      <c r="A247" s="25">
        <v>41820</v>
      </c>
      <c r="B247" s="24" t="s">
        <v>4819</v>
      </c>
      <c r="C247" s="25"/>
      <c r="D247" s="46" t="s">
        <v>2001</v>
      </c>
      <c r="F247" s="24" t="s">
        <v>244</v>
      </c>
      <c r="G247" s="24" t="s">
        <v>282</v>
      </c>
      <c r="H247" s="47">
        <v>1371000</v>
      </c>
    </row>
    <row r="248" spans="1:8" s="46" customFormat="1">
      <c r="A248" s="25">
        <v>41820</v>
      </c>
      <c r="B248" s="24" t="s">
        <v>456</v>
      </c>
      <c r="C248" s="25"/>
      <c r="D248" s="46" t="s">
        <v>457</v>
      </c>
      <c r="F248" s="24" t="s">
        <v>217</v>
      </c>
      <c r="G248" s="24" t="s">
        <v>282</v>
      </c>
      <c r="H248" s="47">
        <v>137100</v>
      </c>
    </row>
    <row r="249" spans="1:8" s="46" customFormat="1">
      <c r="A249" s="25">
        <v>41747</v>
      </c>
      <c r="B249" s="24" t="s">
        <v>4830</v>
      </c>
      <c r="C249" s="25"/>
      <c r="D249" s="46" t="s">
        <v>2002</v>
      </c>
      <c r="F249" s="24" t="s">
        <v>244</v>
      </c>
      <c r="G249" s="24" t="s">
        <v>282</v>
      </c>
      <c r="H249" s="47">
        <v>2715000</v>
      </c>
    </row>
    <row r="250" spans="1:8" s="46" customFormat="1">
      <c r="A250" s="25">
        <v>41747</v>
      </c>
      <c r="B250" s="24" t="s">
        <v>479</v>
      </c>
      <c r="C250" s="25"/>
      <c r="D250" s="46" t="s">
        <v>480</v>
      </c>
      <c r="F250" s="24" t="s">
        <v>217</v>
      </c>
      <c r="G250" s="24" t="s">
        <v>282</v>
      </c>
      <c r="H250" s="47">
        <v>271500</v>
      </c>
    </row>
    <row r="251" spans="1:8" s="46" customFormat="1">
      <c r="A251" s="25">
        <v>41733</v>
      </c>
      <c r="B251" s="24" t="s">
        <v>4831</v>
      </c>
      <c r="C251" s="25"/>
      <c r="D251" s="46" t="s">
        <v>2003</v>
      </c>
      <c r="F251" s="24" t="s">
        <v>244</v>
      </c>
      <c r="G251" s="24" t="s">
        <v>282</v>
      </c>
      <c r="H251" s="47">
        <v>1200000</v>
      </c>
    </row>
    <row r="252" spans="1:8" s="46" customFormat="1">
      <c r="A252" s="25">
        <v>41733</v>
      </c>
      <c r="B252" s="24" t="s">
        <v>499</v>
      </c>
      <c r="C252" s="25"/>
      <c r="D252" s="46" t="s">
        <v>500</v>
      </c>
      <c r="F252" s="24" t="s">
        <v>217</v>
      </c>
      <c r="G252" s="24" t="s">
        <v>282</v>
      </c>
      <c r="H252" s="47">
        <v>120000</v>
      </c>
    </row>
    <row r="253" spans="1:8" s="46" customFormat="1">
      <c r="A253" s="25">
        <v>41733</v>
      </c>
      <c r="B253" s="24" t="s">
        <v>4832</v>
      </c>
      <c r="C253" s="25" t="s">
        <v>4447</v>
      </c>
      <c r="D253" s="46" t="s">
        <v>2004</v>
      </c>
      <c r="F253" s="24" t="s">
        <v>244</v>
      </c>
      <c r="G253" s="24" t="s">
        <v>200</v>
      </c>
      <c r="H253" s="47">
        <v>1000000</v>
      </c>
    </row>
    <row r="254" spans="1:8" s="46" customFormat="1">
      <c r="A254" s="25">
        <v>41733</v>
      </c>
      <c r="B254" s="24" t="s">
        <v>501</v>
      </c>
      <c r="C254" s="25" t="s">
        <v>4447</v>
      </c>
      <c r="D254" s="46" t="s">
        <v>502</v>
      </c>
      <c r="F254" s="24" t="s">
        <v>217</v>
      </c>
      <c r="G254" s="24" t="s">
        <v>200</v>
      </c>
      <c r="H254" s="47">
        <v>100000</v>
      </c>
    </row>
    <row r="255" spans="1:8" s="46" customFormat="1">
      <c r="A255" s="25">
        <v>41818</v>
      </c>
      <c r="B255" s="24" t="s">
        <v>4819</v>
      </c>
      <c r="C255" s="25"/>
      <c r="D255" s="46" t="s">
        <v>2005</v>
      </c>
      <c r="F255" s="24" t="s">
        <v>244</v>
      </c>
      <c r="G255" s="24" t="s">
        <v>282</v>
      </c>
      <c r="H255" s="47">
        <v>1052000</v>
      </c>
    </row>
    <row r="256" spans="1:8" s="46" customFormat="1">
      <c r="A256" s="25">
        <v>41818</v>
      </c>
      <c r="B256" s="24" t="s">
        <v>460</v>
      </c>
      <c r="C256" s="25"/>
      <c r="D256" s="46" t="s">
        <v>2006</v>
      </c>
      <c r="F256" s="24" t="s">
        <v>217</v>
      </c>
      <c r="G256" s="24" t="s">
        <v>282</v>
      </c>
      <c r="H256" s="47">
        <v>105200</v>
      </c>
    </row>
    <row r="257" spans="1:8" s="46" customFormat="1">
      <c r="A257" s="25">
        <v>41803</v>
      </c>
      <c r="B257" s="24" t="s">
        <v>4821</v>
      </c>
      <c r="C257" s="25"/>
      <c r="D257" s="46" t="s">
        <v>2007</v>
      </c>
      <c r="F257" s="24" t="s">
        <v>244</v>
      </c>
      <c r="G257" s="24" t="s">
        <v>282</v>
      </c>
      <c r="H257" s="47">
        <v>2170908</v>
      </c>
    </row>
    <row r="258" spans="1:8" s="46" customFormat="1">
      <c r="A258" s="25">
        <v>41803</v>
      </c>
      <c r="B258" s="24" t="s">
        <v>461</v>
      </c>
      <c r="C258" s="25"/>
      <c r="D258" s="46" t="s">
        <v>462</v>
      </c>
      <c r="F258" s="24" t="s">
        <v>217</v>
      </c>
      <c r="G258" s="24" t="s">
        <v>282</v>
      </c>
      <c r="H258" s="47">
        <v>217091</v>
      </c>
    </row>
    <row r="259" spans="1:8" s="46" customFormat="1">
      <c r="A259" s="25">
        <v>41808</v>
      </c>
      <c r="B259" s="24" t="s">
        <v>4821</v>
      </c>
      <c r="C259" s="25"/>
      <c r="D259" s="46" t="s">
        <v>2009</v>
      </c>
      <c r="F259" s="24" t="s">
        <v>244</v>
      </c>
      <c r="G259" s="24" t="s">
        <v>282</v>
      </c>
      <c r="H259" s="47">
        <v>2170908</v>
      </c>
    </row>
    <row r="260" spans="1:8" s="46" customFormat="1">
      <c r="A260" s="25">
        <v>41808</v>
      </c>
      <c r="B260" s="24" t="s">
        <v>463</v>
      </c>
      <c r="C260" s="25"/>
      <c r="D260" s="46" t="s">
        <v>464</v>
      </c>
      <c r="F260" s="24" t="s">
        <v>217</v>
      </c>
      <c r="G260" s="24" t="s">
        <v>282</v>
      </c>
      <c r="H260" s="47">
        <v>217091</v>
      </c>
    </row>
    <row r="261" spans="1:8" s="46" customFormat="1">
      <c r="A261" s="25">
        <v>41810</v>
      </c>
      <c r="B261" s="24" t="s">
        <v>4818</v>
      </c>
      <c r="C261" s="25" t="s">
        <v>4448</v>
      </c>
      <c r="D261" s="46" t="s">
        <v>2008</v>
      </c>
      <c r="F261" s="24" t="s">
        <v>244</v>
      </c>
      <c r="G261" s="24" t="s">
        <v>200</v>
      </c>
      <c r="H261" s="47">
        <v>1188000</v>
      </c>
    </row>
    <row r="262" spans="1:8" s="46" customFormat="1">
      <c r="A262" s="25">
        <v>41810</v>
      </c>
      <c r="B262" s="24" t="s">
        <v>465</v>
      </c>
      <c r="C262" s="25" t="s">
        <v>4448</v>
      </c>
      <c r="D262" s="46" t="s">
        <v>2010</v>
      </c>
      <c r="F262" s="24" t="s">
        <v>217</v>
      </c>
      <c r="G262" s="24" t="s">
        <v>200</v>
      </c>
      <c r="H262" s="47">
        <v>118800</v>
      </c>
    </row>
    <row r="263" spans="1:8" s="46" customFormat="1">
      <c r="A263" s="25">
        <v>41799</v>
      </c>
      <c r="B263" s="24" t="s">
        <v>4833</v>
      </c>
      <c r="C263" s="25"/>
      <c r="D263" s="46" t="s">
        <v>2011</v>
      </c>
      <c r="F263" s="24" t="s">
        <v>244</v>
      </c>
      <c r="G263" s="24" t="s">
        <v>282</v>
      </c>
      <c r="H263" s="47">
        <v>2072612</v>
      </c>
    </row>
    <row r="264" spans="1:8" s="46" customFormat="1">
      <c r="A264" s="25">
        <v>41799</v>
      </c>
      <c r="B264" s="24" t="s">
        <v>466</v>
      </c>
      <c r="C264" s="25"/>
      <c r="D264" s="46" t="s">
        <v>467</v>
      </c>
      <c r="F264" s="24" t="s">
        <v>217</v>
      </c>
      <c r="G264" s="24" t="s">
        <v>282</v>
      </c>
      <c r="H264" s="47">
        <v>103631</v>
      </c>
    </row>
    <row r="265" spans="1:8" s="46" customFormat="1">
      <c r="A265" s="25">
        <v>41794</v>
      </c>
      <c r="B265" s="24" t="s">
        <v>4823</v>
      </c>
      <c r="C265" s="25"/>
      <c r="D265" s="46" t="s">
        <v>2012</v>
      </c>
      <c r="F265" s="24" t="s">
        <v>244</v>
      </c>
      <c r="G265" s="24" t="s">
        <v>282</v>
      </c>
      <c r="H265" s="47">
        <v>1500000</v>
      </c>
    </row>
    <row r="266" spans="1:8" s="46" customFormat="1">
      <c r="A266" s="25">
        <v>41794</v>
      </c>
      <c r="B266" s="24" t="s">
        <v>468</v>
      </c>
      <c r="C266" s="25"/>
      <c r="D266" s="46" t="s">
        <v>469</v>
      </c>
      <c r="F266" s="24" t="s">
        <v>217</v>
      </c>
      <c r="G266" s="24" t="s">
        <v>282</v>
      </c>
      <c r="H266" s="47">
        <v>150000</v>
      </c>
    </row>
    <row r="267" spans="1:8" s="46" customFormat="1">
      <c r="A267" s="25">
        <v>41809</v>
      </c>
      <c r="B267" s="24" t="s">
        <v>4798</v>
      </c>
      <c r="C267" s="25" t="s">
        <v>4449</v>
      </c>
      <c r="D267" s="46" t="s">
        <v>2013</v>
      </c>
      <c r="F267" s="24" t="s">
        <v>244</v>
      </c>
      <c r="G267" s="24" t="s">
        <v>200</v>
      </c>
      <c r="H267" s="47">
        <v>500000</v>
      </c>
    </row>
    <row r="268" spans="1:8" s="46" customFormat="1">
      <c r="A268" s="25">
        <v>41809</v>
      </c>
      <c r="B268" s="24" t="s">
        <v>470</v>
      </c>
      <c r="C268" s="25" t="s">
        <v>4449</v>
      </c>
      <c r="D268" s="46" t="s">
        <v>471</v>
      </c>
      <c r="F268" s="24" t="s">
        <v>217</v>
      </c>
      <c r="G268" s="24" t="s">
        <v>200</v>
      </c>
      <c r="H268" s="47">
        <v>50000</v>
      </c>
    </row>
    <row r="269" spans="1:8" s="46" customFormat="1">
      <c r="A269" s="25">
        <v>41817</v>
      </c>
      <c r="B269" s="24" t="s">
        <v>4823</v>
      </c>
      <c r="C269" s="25"/>
      <c r="D269" s="46" t="s">
        <v>2014</v>
      </c>
      <c r="F269" s="24" t="s">
        <v>244</v>
      </c>
      <c r="G269" s="24" t="s">
        <v>282</v>
      </c>
      <c r="H269" s="47">
        <v>6917436</v>
      </c>
    </row>
    <row r="270" spans="1:8" s="46" customFormat="1">
      <c r="A270" s="25">
        <v>41817</v>
      </c>
      <c r="B270" s="24" t="s">
        <v>472</v>
      </c>
      <c r="C270" s="25"/>
      <c r="D270" s="46" t="s">
        <v>473</v>
      </c>
      <c r="F270" s="24" t="s">
        <v>217</v>
      </c>
      <c r="G270" s="24" t="s">
        <v>282</v>
      </c>
      <c r="H270" s="47">
        <v>691744</v>
      </c>
    </row>
    <row r="271" spans="1:8" s="46" customFormat="1">
      <c r="A271" s="25">
        <v>41817</v>
      </c>
      <c r="B271" s="24" t="s">
        <v>4818</v>
      </c>
      <c r="C271" s="25" t="s">
        <v>4450</v>
      </c>
      <c r="D271" s="46" t="s">
        <v>2015</v>
      </c>
      <c r="F271" s="24" t="s">
        <v>244</v>
      </c>
      <c r="G271" s="24" t="s">
        <v>200</v>
      </c>
      <c r="H271" s="47">
        <v>120000</v>
      </c>
    </row>
    <row r="272" spans="1:8" s="46" customFormat="1">
      <c r="A272" s="25">
        <v>41817</v>
      </c>
      <c r="B272" s="24" t="s">
        <v>474</v>
      </c>
      <c r="C272" s="25" t="s">
        <v>4450</v>
      </c>
      <c r="D272" s="46" t="s">
        <v>475</v>
      </c>
      <c r="F272" s="24" t="s">
        <v>217</v>
      </c>
      <c r="G272" s="24" t="s">
        <v>200</v>
      </c>
      <c r="H272" s="47">
        <v>12000</v>
      </c>
    </row>
    <row r="273" spans="1:8" s="46" customFormat="1">
      <c r="A273" s="25">
        <v>41816</v>
      </c>
      <c r="B273" s="24" t="s">
        <v>4822</v>
      </c>
      <c r="C273" s="25" t="s">
        <v>4451</v>
      </c>
      <c r="D273" s="46" t="s">
        <v>2016</v>
      </c>
      <c r="F273" s="24" t="s">
        <v>244</v>
      </c>
      <c r="G273" s="24" t="s">
        <v>200</v>
      </c>
      <c r="H273" s="47">
        <v>1100000</v>
      </c>
    </row>
    <row r="274" spans="1:8" s="46" customFormat="1">
      <c r="A274" s="25">
        <v>41816</v>
      </c>
      <c r="B274" s="24" t="s">
        <v>476</v>
      </c>
      <c r="C274" s="25" t="s">
        <v>4451</v>
      </c>
      <c r="D274" s="46" t="s">
        <v>477</v>
      </c>
      <c r="F274" s="24" t="s">
        <v>217</v>
      </c>
      <c r="G274" s="24" t="s">
        <v>200</v>
      </c>
      <c r="H274" s="47">
        <v>110000</v>
      </c>
    </row>
    <row r="275" spans="1:8" s="46" customFormat="1">
      <c r="A275" s="25">
        <v>41800</v>
      </c>
      <c r="B275" s="24" t="s">
        <v>4822</v>
      </c>
      <c r="C275" s="25" t="s">
        <v>4452</v>
      </c>
      <c r="D275" s="46" t="s">
        <v>2017</v>
      </c>
      <c r="F275" s="24" t="s">
        <v>244</v>
      </c>
      <c r="G275" s="24" t="s">
        <v>200</v>
      </c>
      <c r="H275" s="47">
        <v>140000</v>
      </c>
    </row>
    <row r="276" spans="1:8" s="46" customFormat="1">
      <c r="A276" s="25">
        <v>41800</v>
      </c>
      <c r="B276" s="24" t="s">
        <v>441</v>
      </c>
      <c r="C276" s="25" t="s">
        <v>4452</v>
      </c>
      <c r="D276" s="46" t="s">
        <v>442</v>
      </c>
      <c r="F276" s="24" t="s">
        <v>217</v>
      </c>
      <c r="G276" s="24" t="s">
        <v>200</v>
      </c>
      <c r="H276" s="47">
        <v>14000</v>
      </c>
    </row>
    <row r="277" spans="1:8" s="46" customFormat="1">
      <c r="A277" s="25">
        <v>41796</v>
      </c>
      <c r="B277" s="24" t="s">
        <v>4823</v>
      </c>
      <c r="C277" s="25" t="s">
        <v>4453</v>
      </c>
      <c r="D277" s="46" t="s">
        <v>2018</v>
      </c>
      <c r="F277" s="24" t="s">
        <v>244</v>
      </c>
      <c r="G277" s="24" t="s">
        <v>200</v>
      </c>
      <c r="H277" s="47">
        <v>5624892</v>
      </c>
    </row>
    <row r="278" spans="1:8" s="46" customFormat="1">
      <c r="A278" s="25">
        <v>41796</v>
      </c>
      <c r="B278" s="24" t="s">
        <v>443</v>
      </c>
      <c r="C278" s="25" t="s">
        <v>4453</v>
      </c>
      <c r="D278" s="46" t="s">
        <v>4219</v>
      </c>
      <c r="F278" s="24" t="s">
        <v>217</v>
      </c>
      <c r="G278" s="24" t="s">
        <v>200</v>
      </c>
      <c r="H278" s="47">
        <v>281245</v>
      </c>
    </row>
    <row r="279" spans="1:8" s="46" customFormat="1">
      <c r="A279" s="25">
        <v>41813</v>
      </c>
      <c r="B279" s="24" t="s">
        <v>4834</v>
      </c>
      <c r="C279" s="25" t="s">
        <v>4454</v>
      </c>
      <c r="D279" s="46" t="s">
        <v>2019</v>
      </c>
      <c r="F279" s="24" t="s">
        <v>244</v>
      </c>
      <c r="G279" s="24" t="s">
        <v>200</v>
      </c>
      <c r="H279" s="47">
        <v>384000</v>
      </c>
    </row>
    <row r="280" spans="1:8" s="46" customFormat="1">
      <c r="A280" s="25">
        <v>41813</v>
      </c>
      <c r="B280" s="24" t="s">
        <v>444</v>
      </c>
      <c r="C280" s="25" t="s">
        <v>4454</v>
      </c>
      <c r="D280" s="46" t="s">
        <v>445</v>
      </c>
      <c r="F280" s="24" t="s">
        <v>217</v>
      </c>
      <c r="G280" s="24" t="s">
        <v>200</v>
      </c>
      <c r="H280" s="47">
        <v>38400</v>
      </c>
    </row>
    <row r="281" spans="1:8" s="46" customFormat="1">
      <c r="A281" s="25">
        <v>41766</v>
      </c>
      <c r="B281" s="24" t="s">
        <v>4835</v>
      </c>
      <c r="C281" s="25" t="s">
        <v>4455</v>
      </c>
      <c r="D281" s="46" t="s">
        <v>2020</v>
      </c>
      <c r="F281" s="24" t="s">
        <v>364</v>
      </c>
      <c r="G281" s="24" t="s">
        <v>200</v>
      </c>
      <c r="H281" s="47">
        <v>272727</v>
      </c>
    </row>
    <row r="282" spans="1:8" s="46" customFormat="1">
      <c r="A282" s="25">
        <v>41766</v>
      </c>
      <c r="B282" s="24" t="s">
        <v>568</v>
      </c>
      <c r="C282" s="25" t="s">
        <v>4455</v>
      </c>
      <c r="D282" s="46" t="s">
        <v>569</v>
      </c>
      <c r="F282" s="24" t="s">
        <v>217</v>
      </c>
      <c r="G282" s="24" t="s">
        <v>200</v>
      </c>
      <c r="H282" s="47">
        <v>27273</v>
      </c>
    </row>
    <row r="283" spans="1:8" s="46" customFormat="1">
      <c r="A283" s="25">
        <v>41766</v>
      </c>
      <c r="B283" s="24" t="s">
        <v>567</v>
      </c>
      <c r="C283" s="25" t="s">
        <v>4456</v>
      </c>
      <c r="D283" s="46" t="s">
        <v>2021</v>
      </c>
      <c r="F283" s="24" t="s">
        <v>364</v>
      </c>
      <c r="G283" s="24" t="s">
        <v>200</v>
      </c>
      <c r="H283" s="47">
        <v>200000</v>
      </c>
    </row>
    <row r="284" spans="1:8" s="46" customFormat="1">
      <c r="A284" s="25">
        <v>41775</v>
      </c>
      <c r="B284" s="24" t="s">
        <v>4806</v>
      </c>
      <c r="C284" s="25"/>
      <c r="D284" s="46" t="s">
        <v>2022</v>
      </c>
      <c r="F284" s="24" t="s">
        <v>364</v>
      </c>
      <c r="G284" s="24" t="s">
        <v>282</v>
      </c>
      <c r="H284" s="47">
        <v>573426</v>
      </c>
    </row>
    <row r="285" spans="1:8" s="46" customFormat="1">
      <c r="A285" s="25">
        <v>41775</v>
      </c>
      <c r="B285" s="24" t="s">
        <v>534</v>
      </c>
      <c r="C285" s="25"/>
      <c r="D285" s="46" t="s">
        <v>535</v>
      </c>
      <c r="F285" s="24" t="s">
        <v>217</v>
      </c>
      <c r="G285" s="24" t="s">
        <v>282</v>
      </c>
      <c r="H285" s="47">
        <v>57343</v>
      </c>
    </row>
    <row r="286" spans="1:8" s="46" customFormat="1" ht="14.25" customHeight="1">
      <c r="A286" s="25">
        <v>41769</v>
      </c>
      <c r="B286" s="24" t="s">
        <v>4836</v>
      </c>
      <c r="C286" s="25" t="s">
        <v>4457</v>
      </c>
      <c r="D286" s="46" t="s">
        <v>571</v>
      </c>
      <c r="F286" s="24" t="s">
        <v>364</v>
      </c>
      <c r="G286" s="24" t="s">
        <v>200</v>
      </c>
      <c r="H286" s="47">
        <v>656455</v>
      </c>
    </row>
    <row r="287" spans="1:8" s="46" customFormat="1">
      <c r="A287" s="25">
        <v>41769</v>
      </c>
      <c r="B287" s="24" t="s">
        <v>570</v>
      </c>
      <c r="C287" s="25" t="s">
        <v>4457</v>
      </c>
      <c r="D287" s="46" t="s">
        <v>572</v>
      </c>
      <c r="F287" s="24" t="s">
        <v>217</v>
      </c>
      <c r="G287" s="24" t="s">
        <v>200</v>
      </c>
      <c r="H287" s="47">
        <v>65645</v>
      </c>
    </row>
    <row r="288" spans="1:8" s="46" customFormat="1">
      <c r="A288" s="25">
        <v>41769</v>
      </c>
      <c r="B288" s="24" t="s">
        <v>4837</v>
      </c>
      <c r="C288" s="25" t="s">
        <v>4458</v>
      </c>
      <c r="D288" s="46" t="s">
        <v>2023</v>
      </c>
      <c r="F288" s="24" t="s">
        <v>364</v>
      </c>
      <c r="G288" s="24" t="s">
        <v>200</v>
      </c>
      <c r="H288" s="47">
        <v>1090908</v>
      </c>
    </row>
    <row r="289" spans="1:8" s="46" customFormat="1">
      <c r="A289" s="25">
        <v>41769</v>
      </c>
      <c r="B289" s="24" t="s">
        <v>1266</v>
      </c>
      <c r="C289" s="25" t="s">
        <v>4458</v>
      </c>
      <c r="D289" s="46" t="s">
        <v>2024</v>
      </c>
      <c r="F289" s="24" t="s">
        <v>217</v>
      </c>
      <c r="G289" s="24" t="s">
        <v>200</v>
      </c>
      <c r="H289" s="47">
        <v>109092</v>
      </c>
    </row>
    <row r="290" spans="1:8" s="46" customFormat="1">
      <c r="A290" s="25">
        <v>41810</v>
      </c>
      <c r="B290" s="24" t="s">
        <v>4789</v>
      </c>
      <c r="C290" s="25" t="s">
        <v>4459</v>
      </c>
      <c r="D290" s="46" t="s">
        <v>447</v>
      </c>
      <c r="F290" s="24" t="s">
        <v>364</v>
      </c>
      <c r="G290" s="24" t="s">
        <v>200</v>
      </c>
      <c r="H290" s="47">
        <v>1454545</v>
      </c>
    </row>
    <row r="291" spans="1:8" s="46" customFormat="1">
      <c r="A291" s="25">
        <v>41810</v>
      </c>
      <c r="B291" s="24" t="s">
        <v>446</v>
      </c>
      <c r="C291" s="25" t="s">
        <v>4459</v>
      </c>
      <c r="D291" s="46" t="s">
        <v>3898</v>
      </c>
      <c r="F291" s="24" t="s">
        <v>217</v>
      </c>
      <c r="G291" s="24" t="s">
        <v>200</v>
      </c>
      <c r="H291" s="47">
        <v>145455</v>
      </c>
    </row>
    <row r="292" spans="1:8" s="46" customFormat="1">
      <c r="A292" s="25">
        <v>41809</v>
      </c>
      <c r="B292" s="24" t="s">
        <v>4825</v>
      </c>
      <c r="C292" s="25" t="s">
        <v>4460</v>
      </c>
      <c r="D292" s="46" t="s">
        <v>2025</v>
      </c>
      <c r="F292" s="24" t="s">
        <v>364</v>
      </c>
      <c r="G292" s="24" t="s">
        <v>200</v>
      </c>
      <c r="H292" s="47">
        <v>300000</v>
      </c>
    </row>
    <row r="293" spans="1:8" s="46" customFormat="1" ht="16.5" customHeight="1">
      <c r="A293" s="25">
        <v>41809</v>
      </c>
      <c r="B293" s="24" t="s">
        <v>439</v>
      </c>
      <c r="C293" s="25" t="s">
        <v>4460</v>
      </c>
      <c r="D293" s="46" t="s">
        <v>440</v>
      </c>
      <c r="F293" s="24" t="s">
        <v>217</v>
      </c>
      <c r="G293" s="24" t="s">
        <v>200</v>
      </c>
      <c r="H293" s="47">
        <v>30000</v>
      </c>
    </row>
    <row r="294" spans="1:8" s="46" customFormat="1">
      <c r="A294" s="25">
        <v>41809</v>
      </c>
      <c r="B294" s="24" t="s">
        <v>4825</v>
      </c>
      <c r="C294" s="25" t="s">
        <v>4461</v>
      </c>
      <c r="D294" s="46" t="s">
        <v>2026</v>
      </c>
      <c r="F294" s="24" t="s">
        <v>364</v>
      </c>
      <c r="G294" s="24" t="s">
        <v>200</v>
      </c>
      <c r="H294" s="47">
        <v>830000</v>
      </c>
    </row>
    <row r="295" spans="1:8" s="46" customFormat="1">
      <c r="A295" s="25">
        <v>41809</v>
      </c>
      <c r="B295" s="24" t="s">
        <v>437</v>
      </c>
      <c r="C295" s="25" t="s">
        <v>4461</v>
      </c>
      <c r="D295" s="46" t="s">
        <v>438</v>
      </c>
      <c r="F295" s="24" t="s">
        <v>217</v>
      </c>
      <c r="G295" s="24" t="s">
        <v>200</v>
      </c>
      <c r="H295" s="47">
        <v>83000</v>
      </c>
    </row>
    <row r="296" spans="1:8" s="46" customFormat="1">
      <c r="A296" s="25">
        <v>41740</v>
      </c>
      <c r="B296" s="24" t="s">
        <v>4838</v>
      </c>
      <c r="C296" s="25" t="s">
        <v>4462</v>
      </c>
      <c r="D296" s="46" t="s">
        <v>2027</v>
      </c>
      <c r="F296" s="24" t="s">
        <v>369</v>
      </c>
      <c r="G296" s="24" t="s">
        <v>200</v>
      </c>
      <c r="H296" s="47">
        <v>480909</v>
      </c>
    </row>
    <row r="297" spans="1:8" s="46" customFormat="1">
      <c r="A297" s="25">
        <v>41740</v>
      </c>
      <c r="B297" s="24" t="s">
        <v>507</v>
      </c>
      <c r="C297" s="25" t="s">
        <v>4462</v>
      </c>
      <c r="D297" s="46" t="s">
        <v>508</v>
      </c>
      <c r="F297" s="24" t="s">
        <v>217</v>
      </c>
      <c r="G297" s="24" t="s">
        <v>200</v>
      </c>
      <c r="H297" s="47">
        <v>48091</v>
      </c>
    </row>
    <row r="298" spans="1:8" s="46" customFormat="1">
      <c r="A298" s="25">
        <v>41747</v>
      </c>
      <c r="B298" s="24" t="s">
        <v>4806</v>
      </c>
      <c r="C298" s="25"/>
      <c r="D298" s="46" t="s">
        <v>2028</v>
      </c>
      <c r="F298" s="24" t="s">
        <v>364</v>
      </c>
      <c r="G298" s="24" t="s">
        <v>282</v>
      </c>
      <c r="H298" s="47">
        <v>372910</v>
      </c>
    </row>
    <row r="299" spans="1:8" s="46" customFormat="1">
      <c r="A299" s="25">
        <v>41747</v>
      </c>
      <c r="B299" s="24" t="s">
        <v>513</v>
      </c>
      <c r="C299" s="25"/>
      <c r="D299" s="46" t="s">
        <v>2029</v>
      </c>
      <c r="F299" s="24" t="s">
        <v>217</v>
      </c>
      <c r="G299" s="24" t="s">
        <v>282</v>
      </c>
      <c r="H299" s="47">
        <v>37291</v>
      </c>
    </row>
    <row r="300" spans="1:8" s="46" customFormat="1">
      <c r="A300" s="25">
        <v>41796</v>
      </c>
      <c r="B300" s="24" t="s">
        <v>4839</v>
      </c>
      <c r="C300" s="25" t="s">
        <v>4463</v>
      </c>
      <c r="D300" s="46" t="s">
        <v>4235</v>
      </c>
      <c r="F300" s="24" t="s">
        <v>244</v>
      </c>
      <c r="G300" s="24" t="s">
        <v>200</v>
      </c>
      <c r="H300" s="47">
        <v>1250000</v>
      </c>
    </row>
    <row r="301" spans="1:8" s="46" customFormat="1">
      <c r="A301" s="25">
        <v>41796</v>
      </c>
      <c r="B301" s="24" t="s">
        <v>3899</v>
      </c>
      <c r="C301" s="25" t="s">
        <v>4463</v>
      </c>
      <c r="D301" s="46" t="s">
        <v>3900</v>
      </c>
      <c r="F301" s="24" t="s">
        <v>217</v>
      </c>
      <c r="G301" s="24" t="s">
        <v>200</v>
      </c>
      <c r="H301" s="47">
        <v>125000</v>
      </c>
    </row>
    <row r="302" spans="1:8" s="46" customFormat="1">
      <c r="A302" s="25">
        <v>41795</v>
      </c>
      <c r="B302" s="24" t="s">
        <v>4840</v>
      </c>
      <c r="C302" s="25" t="s">
        <v>4464</v>
      </c>
      <c r="D302" s="46" t="s">
        <v>4236</v>
      </c>
      <c r="F302" s="24" t="s">
        <v>244</v>
      </c>
      <c r="G302" s="24" t="s">
        <v>200</v>
      </c>
      <c r="H302" s="47">
        <v>360000</v>
      </c>
    </row>
    <row r="303" spans="1:8" s="46" customFormat="1">
      <c r="A303" s="25">
        <v>41795</v>
      </c>
      <c r="B303" s="24" t="s">
        <v>2611</v>
      </c>
      <c r="C303" s="25" t="s">
        <v>4464</v>
      </c>
      <c r="D303" s="46" t="s">
        <v>2612</v>
      </c>
      <c r="F303" s="24" t="s">
        <v>217</v>
      </c>
      <c r="G303" s="24" t="s">
        <v>200</v>
      </c>
      <c r="H303" s="47">
        <v>18000</v>
      </c>
    </row>
    <row r="304" spans="1:8" s="46" customFormat="1">
      <c r="A304" s="25">
        <v>41820</v>
      </c>
      <c r="B304" s="24" t="s">
        <v>4813</v>
      </c>
      <c r="C304" s="25" t="s">
        <v>4465</v>
      </c>
      <c r="D304" s="46" t="s">
        <v>2591</v>
      </c>
      <c r="F304" s="24" t="s">
        <v>244</v>
      </c>
      <c r="G304" s="24" t="s">
        <v>200</v>
      </c>
      <c r="H304" s="47">
        <v>6150000</v>
      </c>
    </row>
    <row r="305" spans="1:8" s="46" customFormat="1">
      <c r="A305" s="25">
        <v>41820</v>
      </c>
      <c r="B305" s="24" t="s">
        <v>2589</v>
      </c>
      <c r="C305" s="25" t="s">
        <v>4465</v>
      </c>
      <c r="D305" s="46" t="s">
        <v>2592</v>
      </c>
      <c r="F305" s="24" t="s">
        <v>217</v>
      </c>
      <c r="G305" s="24" t="s">
        <v>200</v>
      </c>
      <c r="H305" s="47">
        <v>615000</v>
      </c>
    </row>
    <row r="306" spans="1:8" s="46" customFormat="1">
      <c r="A306" s="25">
        <v>41785</v>
      </c>
      <c r="B306" s="24" t="s">
        <v>4792</v>
      </c>
      <c r="C306" s="25" t="s">
        <v>4466</v>
      </c>
      <c r="D306" s="46" t="s">
        <v>2514</v>
      </c>
      <c r="F306" s="24" t="s">
        <v>369</v>
      </c>
      <c r="G306" s="24" t="s">
        <v>200</v>
      </c>
      <c r="H306" s="47">
        <v>34031</v>
      </c>
    </row>
    <row r="307" spans="1:8" s="46" customFormat="1">
      <c r="A307" s="25">
        <v>41785</v>
      </c>
      <c r="B307" s="24" t="s">
        <v>2509</v>
      </c>
      <c r="C307" s="25" t="s">
        <v>4466</v>
      </c>
      <c r="D307" s="46" t="s">
        <v>2510</v>
      </c>
      <c r="F307" s="24" t="s">
        <v>217</v>
      </c>
      <c r="G307" s="24" t="s">
        <v>200</v>
      </c>
      <c r="H307" s="47">
        <v>3403</v>
      </c>
    </row>
    <row r="308" spans="1:8" s="46" customFormat="1">
      <c r="A308" s="25">
        <v>41785</v>
      </c>
      <c r="B308" s="24" t="s">
        <v>4792</v>
      </c>
      <c r="C308" s="25" t="s">
        <v>4467</v>
      </c>
      <c r="D308" s="46" t="s">
        <v>2515</v>
      </c>
      <c r="F308" s="24" t="s">
        <v>369</v>
      </c>
      <c r="G308" s="24" t="s">
        <v>200</v>
      </c>
      <c r="H308" s="47">
        <v>106200</v>
      </c>
    </row>
    <row r="309" spans="1:8" s="46" customFormat="1">
      <c r="A309" s="25">
        <v>41785</v>
      </c>
      <c r="B309" s="24" t="s">
        <v>2511</v>
      </c>
      <c r="C309" s="25" t="s">
        <v>4467</v>
      </c>
      <c r="D309" s="46" t="s">
        <v>2512</v>
      </c>
      <c r="F309" s="24" t="s">
        <v>217</v>
      </c>
      <c r="G309" s="24" t="s">
        <v>200</v>
      </c>
      <c r="H309" s="47">
        <v>10621</v>
      </c>
    </row>
    <row r="310" spans="1:8" s="46" customFormat="1">
      <c r="A310" s="25">
        <v>41785</v>
      </c>
      <c r="B310" s="24" t="s">
        <v>4792</v>
      </c>
      <c r="C310" s="25" t="s">
        <v>4468</v>
      </c>
      <c r="D310" s="46" t="s">
        <v>3902</v>
      </c>
      <c r="F310" s="24" t="s">
        <v>369</v>
      </c>
      <c r="G310" s="24" t="s">
        <v>200</v>
      </c>
      <c r="H310" s="47">
        <v>23000</v>
      </c>
    </row>
    <row r="311" spans="1:8" s="46" customFormat="1">
      <c r="A311" s="25">
        <v>41785</v>
      </c>
      <c r="B311" s="24" t="s">
        <v>3901</v>
      </c>
      <c r="C311" s="25" t="s">
        <v>4468</v>
      </c>
      <c r="D311" s="46" t="s">
        <v>3903</v>
      </c>
      <c r="F311" s="24" t="s">
        <v>217</v>
      </c>
      <c r="G311" s="24" t="s">
        <v>200</v>
      </c>
      <c r="H311" s="47">
        <v>2300</v>
      </c>
    </row>
    <row r="312" spans="1:8" s="46" customFormat="1">
      <c r="A312" s="25">
        <v>41785</v>
      </c>
      <c r="B312" s="24" t="s">
        <v>4792</v>
      </c>
      <c r="C312" s="25" t="s">
        <v>4469</v>
      </c>
      <c r="D312" s="46" t="s">
        <v>2519</v>
      </c>
      <c r="F312" s="24" t="s">
        <v>369</v>
      </c>
      <c r="G312" s="24" t="s">
        <v>200</v>
      </c>
      <c r="H312" s="47">
        <v>446260</v>
      </c>
    </row>
    <row r="313" spans="1:8" s="46" customFormat="1">
      <c r="A313" s="25">
        <v>41785</v>
      </c>
      <c r="B313" s="24" t="s">
        <v>2513</v>
      </c>
      <c r="C313" s="25" t="s">
        <v>4469</v>
      </c>
      <c r="D313" s="46" t="s">
        <v>2516</v>
      </c>
      <c r="F313" s="24" t="s">
        <v>217</v>
      </c>
      <c r="G313" s="24" t="s">
        <v>200</v>
      </c>
      <c r="H313" s="47">
        <v>44626</v>
      </c>
    </row>
    <row r="314" spans="1:8" s="46" customFormat="1">
      <c r="A314" s="25">
        <v>41785</v>
      </c>
      <c r="B314" s="24" t="s">
        <v>4792</v>
      </c>
      <c r="C314" s="25" t="s">
        <v>4470</v>
      </c>
      <c r="D314" s="46" t="s">
        <v>2518</v>
      </c>
      <c r="F314" s="24" t="s">
        <v>369</v>
      </c>
      <c r="G314" s="24" t="s">
        <v>200</v>
      </c>
      <c r="H314" s="47">
        <v>186075</v>
      </c>
    </row>
    <row r="315" spans="1:8" s="46" customFormat="1">
      <c r="A315" s="25">
        <v>41785</v>
      </c>
      <c r="B315" s="24" t="s">
        <v>2517</v>
      </c>
      <c r="C315" s="25" t="s">
        <v>4470</v>
      </c>
      <c r="D315" s="46" t="s">
        <v>2522</v>
      </c>
      <c r="F315" s="24" t="s">
        <v>217</v>
      </c>
      <c r="G315" s="24" t="s">
        <v>200</v>
      </c>
      <c r="H315" s="47">
        <v>18608</v>
      </c>
    </row>
    <row r="316" spans="1:8" s="46" customFormat="1">
      <c r="A316" s="25">
        <v>41785</v>
      </c>
      <c r="B316" s="24" t="s">
        <v>4792</v>
      </c>
      <c r="C316" s="25" t="s">
        <v>4471</v>
      </c>
      <c r="D316" s="46" t="s">
        <v>2521</v>
      </c>
      <c r="F316" s="24" t="s">
        <v>369</v>
      </c>
      <c r="G316" s="24" t="s">
        <v>200</v>
      </c>
      <c r="H316" s="47">
        <v>196009</v>
      </c>
    </row>
    <row r="317" spans="1:8" s="46" customFormat="1">
      <c r="A317" s="25">
        <v>41785</v>
      </c>
      <c r="B317" s="24" t="s">
        <v>2520</v>
      </c>
      <c r="C317" s="25" t="s">
        <v>4471</v>
      </c>
      <c r="D317" s="46" t="s">
        <v>2523</v>
      </c>
      <c r="F317" s="24" t="s">
        <v>217</v>
      </c>
      <c r="G317" s="24" t="s">
        <v>200</v>
      </c>
      <c r="H317" s="47">
        <v>19601</v>
      </c>
    </row>
    <row r="318" spans="1:8" s="46" customFormat="1">
      <c r="A318" s="25">
        <v>41785</v>
      </c>
      <c r="B318" s="24" t="s">
        <v>4792</v>
      </c>
      <c r="C318" s="25" t="s">
        <v>4472</v>
      </c>
      <c r="D318" s="46" t="s">
        <v>2526</v>
      </c>
      <c r="F318" s="24" t="s">
        <v>369</v>
      </c>
      <c r="G318" s="24" t="s">
        <v>200</v>
      </c>
      <c r="H318" s="47">
        <v>560348</v>
      </c>
    </row>
    <row r="319" spans="1:8" s="46" customFormat="1">
      <c r="A319" s="25">
        <v>41785</v>
      </c>
      <c r="B319" s="24" t="s">
        <v>2524</v>
      </c>
      <c r="C319" s="25" t="s">
        <v>4472</v>
      </c>
      <c r="D319" s="46" t="s">
        <v>2525</v>
      </c>
      <c r="F319" s="24" t="s">
        <v>217</v>
      </c>
      <c r="G319" s="24" t="s">
        <v>200</v>
      </c>
      <c r="H319" s="47">
        <v>56035</v>
      </c>
    </row>
    <row r="320" spans="1:8" s="46" customFormat="1">
      <c r="A320" s="25">
        <v>41752</v>
      </c>
      <c r="B320" s="24" t="s">
        <v>4793</v>
      </c>
      <c r="C320" s="25" t="s">
        <v>4473</v>
      </c>
      <c r="D320" s="46" t="s">
        <v>2532</v>
      </c>
      <c r="F320" s="24" t="s">
        <v>369</v>
      </c>
      <c r="G320" s="24" t="s">
        <v>200</v>
      </c>
      <c r="H320" s="47">
        <v>353940</v>
      </c>
    </row>
    <row r="321" spans="1:8" s="46" customFormat="1">
      <c r="A321" s="25">
        <v>41752</v>
      </c>
      <c r="B321" s="24" t="s">
        <v>2527</v>
      </c>
      <c r="C321" s="25" t="s">
        <v>4473</v>
      </c>
      <c r="D321" s="46" t="s">
        <v>2529</v>
      </c>
      <c r="F321" s="24" t="s">
        <v>217</v>
      </c>
      <c r="G321" s="24" t="s">
        <v>200</v>
      </c>
      <c r="H321" s="47">
        <v>35394</v>
      </c>
    </row>
    <row r="322" spans="1:8" s="46" customFormat="1">
      <c r="A322" s="25">
        <v>41752</v>
      </c>
      <c r="B322" s="24" t="s">
        <v>4793</v>
      </c>
      <c r="C322" s="25" t="s">
        <v>4474</v>
      </c>
      <c r="D322" s="46" t="s">
        <v>2533</v>
      </c>
      <c r="F322" s="24" t="s">
        <v>369</v>
      </c>
      <c r="G322" s="24" t="s">
        <v>200</v>
      </c>
      <c r="H322" s="47">
        <v>407024</v>
      </c>
    </row>
    <row r="323" spans="1:8" s="46" customFormat="1">
      <c r="A323" s="25">
        <v>41752</v>
      </c>
      <c r="B323" s="24" t="s">
        <v>2530</v>
      </c>
      <c r="C323" s="25" t="s">
        <v>4474</v>
      </c>
      <c r="D323" s="46" t="s">
        <v>2531</v>
      </c>
      <c r="F323" s="24" t="s">
        <v>217</v>
      </c>
      <c r="G323" s="24" t="s">
        <v>200</v>
      </c>
      <c r="H323" s="47">
        <v>40702</v>
      </c>
    </row>
    <row r="324" spans="1:8" s="46" customFormat="1">
      <c r="A324" s="25">
        <v>41752</v>
      </c>
      <c r="B324" s="24" t="s">
        <v>4793</v>
      </c>
      <c r="C324" s="25" t="s">
        <v>4475</v>
      </c>
      <c r="D324" s="46" t="s">
        <v>2528</v>
      </c>
      <c r="F324" s="24" t="s">
        <v>369</v>
      </c>
      <c r="G324" s="24" t="s">
        <v>200</v>
      </c>
      <c r="H324" s="47">
        <v>240980</v>
      </c>
    </row>
    <row r="325" spans="1:8" s="46" customFormat="1">
      <c r="A325" s="25">
        <v>41752</v>
      </c>
      <c r="B325" s="24" t="s">
        <v>2534</v>
      </c>
      <c r="C325" s="25" t="s">
        <v>4475</v>
      </c>
      <c r="D325" s="46" t="s">
        <v>2535</v>
      </c>
      <c r="F325" s="24" t="s">
        <v>217</v>
      </c>
      <c r="G325" s="24" t="s">
        <v>200</v>
      </c>
      <c r="H325" s="47">
        <v>24098</v>
      </c>
    </row>
    <row r="326" spans="1:8" s="46" customFormat="1">
      <c r="A326" s="25">
        <v>41752</v>
      </c>
      <c r="B326" s="24" t="s">
        <v>4792</v>
      </c>
      <c r="C326" s="25" t="s">
        <v>4476</v>
      </c>
      <c r="D326" s="46" t="s">
        <v>2537</v>
      </c>
      <c r="F326" s="24" t="s">
        <v>369</v>
      </c>
      <c r="G326" s="24" t="s">
        <v>200</v>
      </c>
      <c r="H326" s="47">
        <v>58616</v>
      </c>
    </row>
    <row r="327" spans="1:8" s="46" customFormat="1">
      <c r="A327" s="25">
        <v>41752</v>
      </c>
      <c r="B327" s="24" t="s">
        <v>2536</v>
      </c>
      <c r="C327" s="25" t="s">
        <v>4476</v>
      </c>
      <c r="D327" s="46" t="s">
        <v>2538</v>
      </c>
      <c r="F327" s="24" t="s">
        <v>217</v>
      </c>
      <c r="G327" s="24" t="s">
        <v>200</v>
      </c>
      <c r="H327" s="47">
        <v>5862</v>
      </c>
    </row>
    <row r="328" spans="1:8" s="46" customFormat="1">
      <c r="A328" s="25">
        <v>41752</v>
      </c>
      <c r="B328" s="24" t="s">
        <v>4792</v>
      </c>
      <c r="C328" s="25" t="s">
        <v>4477</v>
      </c>
      <c r="D328" s="46" t="s">
        <v>2540</v>
      </c>
      <c r="F328" s="24" t="s">
        <v>369</v>
      </c>
      <c r="G328" s="24" t="s">
        <v>200</v>
      </c>
      <c r="H328" s="47">
        <v>126787</v>
      </c>
    </row>
    <row r="329" spans="1:8" s="46" customFormat="1">
      <c r="A329" s="25">
        <v>41752</v>
      </c>
      <c r="B329" s="24" t="s">
        <v>2539</v>
      </c>
      <c r="C329" s="25" t="s">
        <v>4477</v>
      </c>
      <c r="D329" s="46" t="s">
        <v>2541</v>
      </c>
      <c r="F329" s="24" t="s">
        <v>217</v>
      </c>
      <c r="G329" s="24" t="s">
        <v>200</v>
      </c>
      <c r="H329" s="47">
        <v>12678</v>
      </c>
    </row>
    <row r="330" spans="1:8" s="46" customFormat="1">
      <c r="A330" s="25">
        <v>41752</v>
      </c>
      <c r="B330" s="24" t="s">
        <v>4792</v>
      </c>
      <c r="C330" s="25" t="s">
        <v>4478</v>
      </c>
      <c r="D330" s="46" t="s">
        <v>2543</v>
      </c>
      <c r="F330" s="24" t="s">
        <v>369</v>
      </c>
      <c r="G330" s="24" t="s">
        <v>200</v>
      </c>
      <c r="H330" s="47">
        <v>25266</v>
      </c>
    </row>
    <row r="331" spans="1:8" s="46" customFormat="1">
      <c r="A331" s="25">
        <v>41752</v>
      </c>
      <c r="B331" s="24" t="s">
        <v>2542</v>
      </c>
      <c r="C331" s="25" t="s">
        <v>4478</v>
      </c>
      <c r="D331" s="46" t="s">
        <v>2544</v>
      </c>
      <c r="F331" s="24" t="s">
        <v>217</v>
      </c>
      <c r="G331" s="24" t="s">
        <v>200</v>
      </c>
      <c r="H331" s="47">
        <v>2527</v>
      </c>
    </row>
    <row r="332" spans="1:8" s="46" customFormat="1">
      <c r="A332" s="25">
        <v>41814</v>
      </c>
      <c r="B332" s="24" t="s">
        <v>4792</v>
      </c>
      <c r="C332" s="25" t="s">
        <v>4479</v>
      </c>
      <c r="D332" s="46" t="s">
        <v>2546</v>
      </c>
      <c r="F332" s="24" t="s">
        <v>369</v>
      </c>
      <c r="G332" s="24" t="s">
        <v>200</v>
      </c>
      <c r="H332" s="47">
        <v>39076</v>
      </c>
    </row>
    <row r="333" spans="1:8" s="46" customFormat="1">
      <c r="A333" s="25">
        <v>41814</v>
      </c>
      <c r="B333" s="24" t="s">
        <v>2545</v>
      </c>
      <c r="C333" s="25" t="s">
        <v>4479</v>
      </c>
      <c r="D333" s="46" t="s">
        <v>2547</v>
      </c>
      <c r="F333" s="24" t="s">
        <v>217</v>
      </c>
      <c r="G333" s="24" t="s">
        <v>200</v>
      </c>
      <c r="H333" s="47">
        <v>3907</v>
      </c>
    </row>
    <row r="334" spans="1:8" s="46" customFormat="1">
      <c r="A334" s="25">
        <v>41814</v>
      </c>
      <c r="B334" s="24" t="s">
        <v>4792</v>
      </c>
      <c r="C334" s="25" t="s">
        <v>4480</v>
      </c>
      <c r="D334" s="46" t="s">
        <v>2549</v>
      </c>
      <c r="F334" s="24" t="s">
        <v>369</v>
      </c>
      <c r="G334" s="24" t="s">
        <v>200</v>
      </c>
      <c r="H334" s="47">
        <v>133311</v>
      </c>
    </row>
    <row r="335" spans="1:8" s="46" customFormat="1">
      <c r="A335" s="25">
        <v>41814</v>
      </c>
      <c r="B335" s="24" t="s">
        <v>2548</v>
      </c>
      <c r="C335" s="25" t="s">
        <v>4480</v>
      </c>
      <c r="D335" s="46" t="s">
        <v>2550</v>
      </c>
      <c r="F335" s="24" t="s">
        <v>217</v>
      </c>
      <c r="G335" s="24" t="s">
        <v>200</v>
      </c>
      <c r="H335" s="47">
        <v>13332</v>
      </c>
    </row>
    <row r="336" spans="1:8" s="46" customFormat="1">
      <c r="A336" s="25">
        <v>41814</v>
      </c>
      <c r="B336" s="24" t="s">
        <v>4792</v>
      </c>
      <c r="C336" s="25" t="s">
        <v>4481</v>
      </c>
      <c r="D336" s="46" t="s">
        <v>2552</v>
      </c>
      <c r="F336" s="24" t="s">
        <v>369</v>
      </c>
      <c r="G336" s="24" t="s">
        <v>200</v>
      </c>
      <c r="H336" s="47">
        <v>68316</v>
      </c>
    </row>
    <row r="337" spans="1:16383" s="46" customFormat="1">
      <c r="A337" s="25">
        <v>41814</v>
      </c>
      <c r="B337" s="24" t="s">
        <v>2551</v>
      </c>
      <c r="C337" s="25" t="s">
        <v>4481</v>
      </c>
      <c r="D337" s="46" t="s">
        <v>2553</v>
      </c>
      <c r="F337" s="24" t="s">
        <v>217</v>
      </c>
      <c r="G337" s="24" t="s">
        <v>200</v>
      </c>
      <c r="H337" s="47">
        <v>6831</v>
      </c>
    </row>
    <row r="338" spans="1:16383" s="46" customFormat="1">
      <c r="A338" s="25">
        <v>41814</v>
      </c>
      <c r="B338" s="24" t="s">
        <v>4792</v>
      </c>
      <c r="C338" s="25" t="s">
        <v>4482</v>
      </c>
      <c r="D338" s="46" t="s">
        <v>2555</v>
      </c>
      <c r="F338" s="24" t="s">
        <v>369</v>
      </c>
      <c r="G338" s="24" t="s">
        <v>200</v>
      </c>
      <c r="H338" s="47">
        <v>331192</v>
      </c>
    </row>
    <row r="339" spans="1:16383" s="46" customFormat="1">
      <c r="A339" s="25">
        <v>41814</v>
      </c>
      <c r="B339" s="24" t="s">
        <v>2554</v>
      </c>
      <c r="C339" s="25" t="s">
        <v>4482</v>
      </c>
      <c r="D339" s="46" t="s">
        <v>2556</v>
      </c>
      <c r="F339" s="24" t="s">
        <v>217</v>
      </c>
      <c r="G339" s="24" t="s">
        <v>200</v>
      </c>
      <c r="H339" s="47">
        <v>33119</v>
      </c>
    </row>
    <row r="340" spans="1:16383" s="46" customFormat="1">
      <c r="A340" s="25">
        <v>41814</v>
      </c>
      <c r="B340" s="24" t="s">
        <v>4792</v>
      </c>
      <c r="C340" s="25" t="s">
        <v>4483</v>
      </c>
      <c r="D340" s="46" t="s">
        <v>2558</v>
      </c>
      <c r="F340" s="24" t="s">
        <v>369</v>
      </c>
      <c r="G340" s="24" t="s">
        <v>200</v>
      </c>
      <c r="H340" s="47">
        <v>410490</v>
      </c>
    </row>
    <row r="341" spans="1:16383" s="46" customFormat="1">
      <c r="A341" s="25">
        <v>41814</v>
      </c>
      <c r="B341" s="24" t="s">
        <v>2557</v>
      </c>
      <c r="C341" s="25" t="s">
        <v>4483</v>
      </c>
      <c r="D341" s="46" t="s">
        <v>2559</v>
      </c>
      <c r="F341" s="24" t="s">
        <v>217</v>
      </c>
      <c r="G341" s="24" t="s">
        <v>200</v>
      </c>
      <c r="H341" s="47">
        <v>41049</v>
      </c>
    </row>
    <row r="342" spans="1:16383" s="46" customFormat="1">
      <c r="A342" s="25">
        <v>41814</v>
      </c>
      <c r="B342" s="24" t="s">
        <v>4792</v>
      </c>
      <c r="C342" s="25" t="s">
        <v>4484</v>
      </c>
      <c r="D342" s="46" t="s">
        <v>2561</v>
      </c>
      <c r="F342" s="24" t="s">
        <v>369</v>
      </c>
      <c r="G342" s="24" t="s">
        <v>200</v>
      </c>
      <c r="H342" s="47">
        <v>258193</v>
      </c>
    </row>
    <row r="343" spans="1:16383" s="46" customFormat="1">
      <c r="A343" s="25">
        <v>41814</v>
      </c>
      <c r="B343" s="24" t="s">
        <v>2560</v>
      </c>
      <c r="C343" s="25" t="s">
        <v>4484</v>
      </c>
      <c r="D343" s="46" t="s">
        <v>2565</v>
      </c>
      <c r="F343" s="24" t="s">
        <v>217</v>
      </c>
      <c r="G343" s="24" t="s">
        <v>200</v>
      </c>
      <c r="H343" s="47">
        <v>25819</v>
      </c>
    </row>
    <row r="344" spans="1:16383" s="46" customFormat="1">
      <c r="A344" s="25">
        <v>41814</v>
      </c>
      <c r="B344" s="24" t="s">
        <v>4792</v>
      </c>
      <c r="C344" s="25" t="s">
        <v>4485</v>
      </c>
      <c r="D344" s="46" t="s">
        <v>2563</v>
      </c>
      <c r="F344" s="24" t="s">
        <v>369</v>
      </c>
      <c r="G344" s="24" t="s">
        <v>200</v>
      </c>
      <c r="H344" s="47">
        <v>213018</v>
      </c>
    </row>
    <row r="345" spans="1:16383" s="46" customFormat="1">
      <c r="A345" s="25">
        <v>41814</v>
      </c>
      <c r="B345" s="24" t="s">
        <v>2562</v>
      </c>
      <c r="C345" s="25" t="s">
        <v>4485</v>
      </c>
      <c r="D345" s="46" t="s">
        <v>2564</v>
      </c>
      <c r="F345" s="24" t="s">
        <v>217</v>
      </c>
      <c r="G345" s="24" t="s">
        <v>200</v>
      </c>
      <c r="H345" s="47">
        <v>21302</v>
      </c>
    </row>
    <row r="346" spans="1:16383" s="46" customFormat="1">
      <c r="A346" s="25">
        <v>41733</v>
      </c>
      <c r="B346" s="24" t="s">
        <v>4814</v>
      </c>
      <c r="C346" s="25" t="s">
        <v>4486</v>
      </c>
      <c r="D346" s="46" t="s">
        <v>2567</v>
      </c>
      <c r="F346" s="24" t="s">
        <v>364</v>
      </c>
      <c r="G346" s="24" t="s">
        <v>200</v>
      </c>
      <c r="H346" s="47">
        <v>1458955</v>
      </c>
    </row>
    <row r="347" spans="1:16383" s="46" customFormat="1">
      <c r="A347" s="25">
        <v>41733</v>
      </c>
      <c r="B347" s="24" t="s">
        <v>2566</v>
      </c>
      <c r="C347" s="25" t="s">
        <v>4486</v>
      </c>
      <c r="D347" s="46" t="s">
        <v>2568</v>
      </c>
      <c r="F347" s="24" t="s">
        <v>217</v>
      </c>
      <c r="G347" s="24" t="s">
        <v>200</v>
      </c>
      <c r="H347" s="47">
        <v>145895</v>
      </c>
    </row>
    <row r="348" spans="1:16383" s="46" customFormat="1">
      <c r="A348" s="25">
        <v>41769</v>
      </c>
      <c r="B348" s="24" t="s">
        <v>4815</v>
      </c>
      <c r="C348" s="25" t="s">
        <v>4487</v>
      </c>
      <c r="D348" s="46" t="s">
        <v>2570</v>
      </c>
      <c r="F348" s="24" t="s">
        <v>364</v>
      </c>
      <c r="G348" s="24" t="s">
        <v>200</v>
      </c>
      <c r="H348" s="47">
        <v>648073</v>
      </c>
    </row>
    <row r="349" spans="1:16383" s="46" customFormat="1">
      <c r="A349" s="25">
        <v>41769</v>
      </c>
      <c r="B349" s="24" t="s">
        <v>2569</v>
      </c>
      <c r="C349" s="25" t="s">
        <v>4487</v>
      </c>
      <c r="D349" s="46" t="s">
        <v>2571</v>
      </c>
      <c r="F349" s="24" t="s">
        <v>217</v>
      </c>
      <c r="G349" s="24" t="s">
        <v>200</v>
      </c>
      <c r="H349" s="47">
        <v>64807</v>
      </c>
    </row>
    <row r="350" spans="1:16383" s="46" customFormat="1">
      <c r="A350" s="25">
        <v>41758</v>
      </c>
      <c r="B350" s="24" t="s">
        <v>4816</v>
      </c>
      <c r="C350" s="25" t="s">
        <v>4488</v>
      </c>
      <c r="D350" s="46" t="s">
        <v>2574</v>
      </c>
      <c r="F350" s="24" t="s">
        <v>364</v>
      </c>
      <c r="G350" s="24" t="s">
        <v>200</v>
      </c>
      <c r="H350" s="47">
        <v>1131818</v>
      </c>
    </row>
    <row r="351" spans="1:16383" s="46" customFormat="1">
      <c r="A351" s="25">
        <v>41758</v>
      </c>
      <c r="B351" s="24" t="s">
        <v>2572</v>
      </c>
      <c r="C351" s="25" t="s">
        <v>4488</v>
      </c>
      <c r="D351" s="46" t="s">
        <v>2573</v>
      </c>
      <c r="F351" s="24" t="s">
        <v>217</v>
      </c>
      <c r="G351" s="24" t="s">
        <v>200</v>
      </c>
      <c r="H351" s="47">
        <v>113182</v>
      </c>
    </row>
    <row r="352" spans="1:16383" s="107" customFormat="1">
      <c r="A352" s="127">
        <v>41791</v>
      </c>
      <c r="B352" s="24" t="s">
        <v>4793</v>
      </c>
      <c r="C352" s="127" t="s">
        <v>4489</v>
      </c>
      <c r="D352" s="129" t="s">
        <v>3904</v>
      </c>
      <c r="E352" s="24"/>
      <c r="F352" s="128" t="s">
        <v>277</v>
      </c>
      <c r="G352" s="130" t="s">
        <v>200</v>
      </c>
      <c r="H352" s="47">
        <v>9078364</v>
      </c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  <c r="HG352" s="46"/>
      <c r="HH352" s="46"/>
      <c r="HI352" s="46"/>
      <c r="HJ352" s="46"/>
      <c r="HK352" s="46"/>
      <c r="HL352" s="46"/>
      <c r="HM352" s="46"/>
      <c r="HN352" s="46"/>
      <c r="HO352" s="46"/>
      <c r="HP352" s="46"/>
      <c r="HQ352" s="46"/>
      <c r="HR352" s="46"/>
      <c r="HS352" s="46"/>
      <c r="HT352" s="46"/>
      <c r="HU352" s="46"/>
      <c r="HV352" s="46"/>
      <c r="HW352" s="46"/>
      <c r="HX352" s="46"/>
      <c r="HY352" s="46"/>
      <c r="HZ352" s="46"/>
      <c r="IA352" s="46"/>
      <c r="IB352" s="46"/>
      <c r="IC352" s="46"/>
      <c r="ID352" s="46"/>
      <c r="IE352" s="46"/>
      <c r="IF352" s="46"/>
      <c r="IG352" s="46"/>
      <c r="IH352" s="46"/>
      <c r="II352" s="46"/>
      <c r="IJ352" s="46"/>
      <c r="IK352" s="46"/>
      <c r="IL352" s="46"/>
      <c r="IM352" s="46"/>
      <c r="IN352" s="46"/>
      <c r="IO352" s="46"/>
      <c r="IP352" s="46"/>
      <c r="IQ352" s="46"/>
      <c r="IR352" s="46"/>
      <c r="IS352" s="46"/>
      <c r="IT352" s="46"/>
      <c r="IU352" s="46"/>
      <c r="IV352" s="46"/>
      <c r="IW352" s="46"/>
      <c r="IX352" s="46"/>
      <c r="IY352" s="46"/>
      <c r="IZ352" s="46"/>
      <c r="JA352" s="46"/>
      <c r="JB352" s="46"/>
      <c r="JC352" s="46"/>
      <c r="JD352" s="46"/>
      <c r="JE352" s="46"/>
      <c r="JF352" s="46"/>
      <c r="JG352" s="46"/>
      <c r="JH352" s="46"/>
      <c r="JI352" s="46"/>
      <c r="JJ352" s="46"/>
      <c r="JK352" s="46"/>
      <c r="JL352" s="46"/>
      <c r="JM352" s="46"/>
      <c r="JN352" s="46"/>
      <c r="JO352" s="46"/>
      <c r="JP352" s="46"/>
      <c r="JQ352" s="46"/>
      <c r="JR352" s="46"/>
      <c r="JS352" s="46"/>
      <c r="JT352" s="46"/>
      <c r="JU352" s="46"/>
      <c r="JV352" s="46"/>
      <c r="JW352" s="46"/>
      <c r="JX352" s="46"/>
      <c r="JY352" s="46"/>
      <c r="JZ352" s="46"/>
      <c r="KA352" s="46"/>
      <c r="KB352" s="46"/>
      <c r="KC352" s="46"/>
      <c r="KD352" s="46"/>
      <c r="KE352" s="46"/>
      <c r="KF352" s="46"/>
      <c r="KG352" s="46"/>
      <c r="KH352" s="46"/>
      <c r="KI352" s="46"/>
      <c r="KJ352" s="46"/>
      <c r="KK352" s="46"/>
      <c r="KL352" s="46"/>
      <c r="KM352" s="46"/>
      <c r="KN352" s="46"/>
      <c r="KO352" s="46"/>
      <c r="KP352" s="46"/>
      <c r="KQ352" s="46"/>
      <c r="KR352" s="46"/>
      <c r="KS352" s="46"/>
      <c r="KT352" s="46"/>
      <c r="KU352" s="46"/>
      <c r="KV352" s="46"/>
      <c r="KW352" s="46"/>
      <c r="KX352" s="46"/>
      <c r="KY352" s="46"/>
      <c r="KZ352" s="46"/>
      <c r="LA352" s="46"/>
      <c r="LB352" s="46"/>
      <c r="LC352" s="46"/>
      <c r="LD352" s="46"/>
      <c r="LE352" s="46"/>
      <c r="LF352" s="46"/>
      <c r="LG352" s="46"/>
      <c r="LH352" s="46"/>
      <c r="LI352" s="46"/>
      <c r="LJ352" s="46"/>
      <c r="LK352" s="46"/>
      <c r="LL352" s="46"/>
      <c r="LM352" s="46"/>
      <c r="LN352" s="46"/>
      <c r="LO352" s="46"/>
      <c r="LP352" s="46"/>
      <c r="LQ352" s="46"/>
      <c r="LR352" s="46"/>
      <c r="LS352" s="46"/>
      <c r="LT352" s="46"/>
      <c r="LU352" s="46"/>
      <c r="LV352" s="46"/>
      <c r="LW352" s="46"/>
      <c r="LX352" s="46"/>
      <c r="LY352" s="46"/>
      <c r="LZ352" s="46"/>
      <c r="MA352" s="46"/>
      <c r="MB352" s="46"/>
      <c r="MC352" s="46"/>
      <c r="MD352" s="46"/>
      <c r="ME352" s="46"/>
      <c r="MF352" s="46"/>
      <c r="MG352" s="46"/>
      <c r="MH352" s="46"/>
      <c r="MI352" s="46"/>
      <c r="MJ352" s="46"/>
      <c r="MK352" s="46"/>
      <c r="ML352" s="46"/>
      <c r="MM352" s="46"/>
      <c r="MN352" s="46"/>
      <c r="MO352" s="46"/>
      <c r="MP352" s="46"/>
      <c r="MQ352" s="46"/>
      <c r="MR352" s="46"/>
      <c r="MS352" s="46"/>
      <c r="MT352" s="46"/>
      <c r="MU352" s="46"/>
      <c r="MV352" s="46"/>
      <c r="MW352" s="46"/>
      <c r="MX352" s="46"/>
      <c r="MY352" s="46"/>
      <c r="MZ352" s="46"/>
      <c r="NA352" s="46"/>
      <c r="NB352" s="46"/>
      <c r="NC352" s="46"/>
      <c r="ND352" s="46"/>
      <c r="NE352" s="46"/>
      <c r="NF352" s="46"/>
      <c r="NG352" s="46"/>
      <c r="NH352" s="46"/>
      <c r="NI352" s="46"/>
      <c r="NJ352" s="46"/>
      <c r="NK352" s="46"/>
      <c r="NL352" s="46"/>
      <c r="NM352" s="46"/>
      <c r="NN352" s="46"/>
      <c r="NO352" s="46"/>
      <c r="NP352" s="46"/>
      <c r="NQ352" s="46"/>
      <c r="NR352" s="46"/>
      <c r="NS352" s="46"/>
      <c r="NT352" s="46"/>
      <c r="NU352" s="46"/>
      <c r="NV352" s="46"/>
      <c r="NW352" s="46"/>
      <c r="NX352" s="46"/>
      <c r="NY352" s="46"/>
      <c r="NZ352" s="46"/>
      <c r="OA352" s="46"/>
      <c r="OB352" s="46"/>
      <c r="OC352" s="46"/>
      <c r="OD352" s="46"/>
      <c r="OE352" s="46"/>
      <c r="OF352" s="46"/>
      <c r="OG352" s="46"/>
      <c r="OH352" s="46"/>
      <c r="OI352" s="46"/>
      <c r="OJ352" s="46"/>
      <c r="OK352" s="46"/>
      <c r="OL352" s="46"/>
      <c r="OM352" s="46"/>
      <c r="ON352" s="46"/>
      <c r="OO352" s="46"/>
      <c r="OP352" s="46"/>
      <c r="OQ352" s="46"/>
      <c r="OR352" s="46"/>
      <c r="OS352" s="46"/>
      <c r="OT352" s="46"/>
      <c r="OU352" s="46"/>
      <c r="OV352" s="46"/>
      <c r="OW352" s="46"/>
      <c r="OX352" s="46"/>
      <c r="OY352" s="46"/>
      <c r="OZ352" s="46"/>
      <c r="PA352" s="46"/>
      <c r="PB352" s="46"/>
      <c r="PC352" s="46"/>
      <c r="PD352" s="46"/>
      <c r="PE352" s="46"/>
      <c r="PF352" s="46"/>
      <c r="PG352" s="46"/>
      <c r="PH352" s="46"/>
      <c r="PI352" s="46"/>
      <c r="PJ352" s="46"/>
      <c r="PK352" s="46"/>
      <c r="PL352" s="46"/>
      <c r="PM352" s="46"/>
      <c r="PN352" s="46"/>
      <c r="PO352" s="46"/>
      <c r="PP352" s="46"/>
      <c r="PQ352" s="46"/>
      <c r="PR352" s="46"/>
      <c r="PS352" s="46"/>
      <c r="PT352" s="46"/>
      <c r="PU352" s="46"/>
      <c r="PV352" s="46"/>
      <c r="PW352" s="46"/>
      <c r="PX352" s="46"/>
      <c r="PY352" s="46"/>
      <c r="PZ352" s="46"/>
      <c r="QA352" s="46"/>
      <c r="QB352" s="46"/>
      <c r="QC352" s="46"/>
      <c r="QD352" s="46"/>
      <c r="QE352" s="46"/>
      <c r="QF352" s="46"/>
      <c r="QG352" s="46"/>
      <c r="QH352" s="46"/>
      <c r="QI352" s="46"/>
      <c r="QJ352" s="46"/>
      <c r="QK352" s="46"/>
      <c r="QL352" s="46"/>
      <c r="QM352" s="46"/>
      <c r="QN352" s="46"/>
      <c r="QO352" s="46"/>
      <c r="QP352" s="46"/>
      <c r="QQ352" s="46"/>
      <c r="QR352" s="46"/>
      <c r="QS352" s="46"/>
      <c r="QT352" s="46"/>
      <c r="QU352" s="46"/>
      <c r="QV352" s="46"/>
      <c r="QW352" s="46"/>
      <c r="QX352" s="46"/>
      <c r="QY352" s="46"/>
      <c r="QZ352" s="46"/>
      <c r="RA352" s="46"/>
      <c r="RB352" s="46"/>
      <c r="RC352" s="46"/>
      <c r="RD352" s="46"/>
      <c r="RE352" s="46"/>
      <c r="RF352" s="46"/>
      <c r="RG352" s="46"/>
      <c r="RH352" s="46"/>
      <c r="RI352" s="46"/>
      <c r="RJ352" s="46"/>
      <c r="RK352" s="46"/>
      <c r="RL352" s="46"/>
      <c r="RM352" s="46"/>
      <c r="RN352" s="46"/>
      <c r="RO352" s="46"/>
      <c r="RP352" s="46"/>
      <c r="RQ352" s="46"/>
      <c r="RR352" s="46"/>
      <c r="RS352" s="46"/>
      <c r="RT352" s="46"/>
      <c r="RU352" s="46"/>
      <c r="RV352" s="46"/>
      <c r="RW352" s="46"/>
      <c r="RX352" s="46"/>
      <c r="RY352" s="46"/>
      <c r="RZ352" s="46"/>
      <c r="SA352" s="46"/>
      <c r="SB352" s="46"/>
      <c r="SC352" s="46"/>
      <c r="SD352" s="46"/>
      <c r="SE352" s="46"/>
      <c r="SF352" s="46"/>
      <c r="SG352" s="46"/>
      <c r="SH352" s="46"/>
      <c r="SI352" s="46"/>
      <c r="SJ352" s="46"/>
      <c r="SK352" s="46"/>
      <c r="SL352" s="46"/>
      <c r="SM352" s="46"/>
      <c r="SN352" s="46"/>
      <c r="SO352" s="46"/>
      <c r="SP352" s="46"/>
      <c r="SQ352" s="46"/>
      <c r="SR352" s="46"/>
      <c r="SS352" s="46"/>
      <c r="ST352" s="46"/>
      <c r="SU352" s="46"/>
      <c r="SV352" s="46"/>
      <c r="SW352" s="46"/>
      <c r="SX352" s="46"/>
      <c r="SY352" s="46"/>
      <c r="SZ352" s="46"/>
      <c r="TA352" s="46"/>
      <c r="TB352" s="46"/>
      <c r="TC352" s="46"/>
      <c r="TD352" s="46"/>
      <c r="TE352" s="46"/>
      <c r="TF352" s="46"/>
      <c r="TG352" s="46"/>
      <c r="TH352" s="46"/>
      <c r="TI352" s="46"/>
      <c r="TJ352" s="46"/>
      <c r="TK352" s="46"/>
      <c r="TL352" s="46"/>
      <c r="TM352" s="46"/>
      <c r="TN352" s="46"/>
      <c r="TO352" s="46"/>
      <c r="TP352" s="46"/>
      <c r="TQ352" s="46"/>
      <c r="TR352" s="46"/>
      <c r="TS352" s="46"/>
      <c r="TT352" s="46"/>
      <c r="TU352" s="46"/>
      <c r="TV352" s="46"/>
      <c r="TW352" s="46"/>
      <c r="TX352" s="46"/>
      <c r="TY352" s="46"/>
      <c r="TZ352" s="46"/>
      <c r="UA352" s="46"/>
      <c r="UB352" s="46"/>
      <c r="UC352" s="46"/>
      <c r="UD352" s="46"/>
      <c r="UE352" s="46"/>
      <c r="UF352" s="46"/>
      <c r="UG352" s="46"/>
      <c r="UH352" s="46"/>
      <c r="UI352" s="46"/>
      <c r="UJ352" s="46"/>
      <c r="UK352" s="46"/>
      <c r="UL352" s="46"/>
      <c r="UM352" s="46"/>
      <c r="UN352" s="46"/>
      <c r="UO352" s="46"/>
      <c r="UP352" s="46"/>
      <c r="UQ352" s="46"/>
      <c r="UR352" s="46"/>
      <c r="US352" s="46"/>
      <c r="UT352" s="46"/>
      <c r="UU352" s="46"/>
      <c r="UV352" s="46"/>
      <c r="UW352" s="46"/>
      <c r="UX352" s="46"/>
      <c r="UY352" s="46"/>
      <c r="UZ352" s="46"/>
      <c r="VA352" s="46"/>
      <c r="VB352" s="46"/>
      <c r="VC352" s="46"/>
      <c r="VD352" s="46"/>
      <c r="VE352" s="46"/>
      <c r="VF352" s="46"/>
      <c r="VG352" s="46"/>
      <c r="VH352" s="46"/>
      <c r="VI352" s="46"/>
      <c r="VJ352" s="46"/>
      <c r="VK352" s="46"/>
      <c r="VL352" s="46"/>
      <c r="VM352" s="46"/>
      <c r="VN352" s="46"/>
      <c r="VO352" s="46"/>
      <c r="VP352" s="46"/>
      <c r="VQ352" s="46"/>
      <c r="VR352" s="46"/>
      <c r="VS352" s="46"/>
      <c r="VT352" s="46"/>
      <c r="VU352" s="46"/>
      <c r="VV352" s="46"/>
      <c r="VW352" s="46"/>
      <c r="VX352" s="46"/>
      <c r="VY352" s="46"/>
      <c r="VZ352" s="46"/>
      <c r="WA352" s="46"/>
      <c r="WB352" s="46"/>
      <c r="WC352" s="46"/>
      <c r="WD352" s="46"/>
      <c r="WE352" s="46"/>
      <c r="WF352" s="46"/>
      <c r="WG352" s="46"/>
      <c r="WH352" s="46"/>
      <c r="WI352" s="46"/>
      <c r="WJ352" s="46"/>
      <c r="WK352" s="46"/>
      <c r="WL352" s="46"/>
      <c r="WM352" s="46"/>
      <c r="WN352" s="46"/>
      <c r="WO352" s="46"/>
      <c r="WP352" s="46"/>
      <c r="WQ352" s="46"/>
      <c r="WR352" s="46"/>
      <c r="WS352" s="46"/>
      <c r="WT352" s="46"/>
      <c r="WU352" s="46"/>
      <c r="WV352" s="46"/>
      <c r="WW352" s="46"/>
      <c r="WX352" s="46"/>
      <c r="WY352" s="46"/>
      <c r="WZ352" s="46"/>
      <c r="XA352" s="46"/>
      <c r="XB352" s="46"/>
      <c r="XC352" s="46"/>
      <c r="XD352" s="46"/>
      <c r="XE352" s="46"/>
      <c r="XF352" s="46"/>
      <c r="XG352" s="46"/>
      <c r="XH352" s="46"/>
      <c r="XI352" s="46"/>
      <c r="XJ352" s="46"/>
      <c r="XK352" s="46"/>
      <c r="XL352" s="46"/>
      <c r="XM352" s="46"/>
      <c r="XN352" s="46"/>
      <c r="XO352" s="46"/>
      <c r="XP352" s="46"/>
      <c r="XQ352" s="46"/>
      <c r="XR352" s="46"/>
      <c r="XS352" s="46"/>
      <c r="XT352" s="46"/>
      <c r="XU352" s="46"/>
      <c r="XV352" s="46"/>
      <c r="XW352" s="46"/>
      <c r="XX352" s="46"/>
      <c r="XY352" s="46"/>
      <c r="XZ352" s="46"/>
      <c r="YA352" s="46"/>
      <c r="YB352" s="46"/>
      <c r="YC352" s="46"/>
      <c r="YD352" s="46"/>
      <c r="YE352" s="46"/>
      <c r="YF352" s="46"/>
      <c r="YG352" s="46"/>
      <c r="YH352" s="46"/>
      <c r="YI352" s="46"/>
      <c r="YJ352" s="46"/>
      <c r="YK352" s="46"/>
      <c r="YL352" s="46"/>
      <c r="YM352" s="46"/>
      <c r="YN352" s="46"/>
      <c r="YO352" s="46"/>
      <c r="YP352" s="46"/>
      <c r="YQ352" s="46"/>
      <c r="YR352" s="46"/>
      <c r="YS352" s="46"/>
      <c r="YT352" s="46"/>
      <c r="YU352" s="46"/>
      <c r="YV352" s="46"/>
      <c r="YW352" s="46"/>
      <c r="YX352" s="46"/>
      <c r="YY352" s="46"/>
      <c r="YZ352" s="46"/>
      <c r="ZA352" s="46"/>
      <c r="ZB352" s="46"/>
      <c r="ZC352" s="46"/>
      <c r="ZD352" s="46"/>
      <c r="ZE352" s="46"/>
      <c r="ZF352" s="46"/>
      <c r="ZG352" s="46"/>
      <c r="ZH352" s="46"/>
      <c r="ZI352" s="46"/>
      <c r="ZJ352" s="46"/>
      <c r="ZK352" s="46"/>
      <c r="ZL352" s="46"/>
      <c r="ZM352" s="46"/>
      <c r="ZN352" s="46"/>
      <c r="ZO352" s="46"/>
      <c r="ZP352" s="46"/>
      <c r="ZQ352" s="46"/>
      <c r="ZR352" s="46"/>
      <c r="ZS352" s="46"/>
      <c r="ZT352" s="46"/>
      <c r="ZU352" s="46"/>
      <c r="ZV352" s="46"/>
      <c r="ZW352" s="46"/>
      <c r="ZX352" s="46"/>
      <c r="ZY352" s="46"/>
      <c r="ZZ352" s="46"/>
      <c r="AAA352" s="46"/>
      <c r="AAB352" s="46"/>
      <c r="AAC352" s="46"/>
      <c r="AAD352" s="46"/>
      <c r="AAE352" s="46"/>
      <c r="AAF352" s="46"/>
      <c r="AAG352" s="46"/>
      <c r="AAH352" s="46"/>
      <c r="AAI352" s="46"/>
      <c r="AAJ352" s="46"/>
      <c r="AAK352" s="46"/>
      <c r="AAL352" s="46"/>
      <c r="AAM352" s="46"/>
      <c r="AAN352" s="46"/>
      <c r="AAO352" s="46"/>
      <c r="AAP352" s="46"/>
      <c r="AAQ352" s="46"/>
      <c r="AAR352" s="46"/>
      <c r="AAS352" s="46"/>
      <c r="AAT352" s="46"/>
      <c r="AAU352" s="46"/>
      <c r="AAV352" s="46"/>
      <c r="AAW352" s="46"/>
      <c r="AAX352" s="46"/>
      <c r="AAY352" s="46"/>
      <c r="AAZ352" s="46"/>
      <c r="ABA352" s="46"/>
      <c r="ABB352" s="46"/>
      <c r="ABC352" s="46"/>
      <c r="ABD352" s="46"/>
      <c r="ABE352" s="46"/>
      <c r="ABF352" s="46"/>
      <c r="ABG352" s="46"/>
      <c r="ABH352" s="46"/>
      <c r="ABI352" s="46"/>
      <c r="ABJ352" s="46"/>
      <c r="ABK352" s="46"/>
      <c r="ABL352" s="46"/>
      <c r="ABM352" s="46"/>
      <c r="ABN352" s="46"/>
      <c r="ABO352" s="46"/>
      <c r="ABP352" s="46"/>
      <c r="ABQ352" s="46"/>
      <c r="ABR352" s="46"/>
      <c r="ABS352" s="46"/>
      <c r="ABT352" s="46"/>
      <c r="ABU352" s="46"/>
      <c r="ABV352" s="46"/>
      <c r="ABW352" s="46"/>
      <c r="ABX352" s="46"/>
      <c r="ABY352" s="46"/>
      <c r="ABZ352" s="46"/>
      <c r="ACA352" s="46"/>
      <c r="ACB352" s="46"/>
      <c r="ACC352" s="46"/>
      <c r="ACD352" s="46"/>
      <c r="ACE352" s="46"/>
      <c r="ACF352" s="46"/>
      <c r="ACG352" s="46"/>
      <c r="ACH352" s="46"/>
      <c r="ACI352" s="46"/>
      <c r="ACJ352" s="46"/>
      <c r="ACK352" s="46"/>
      <c r="ACL352" s="46"/>
      <c r="ACM352" s="46"/>
      <c r="ACN352" s="46"/>
      <c r="ACO352" s="46"/>
      <c r="ACP352" s="46"/>
      <c r="ACQ352" s="46"/>
      <c r="ACR352" s="46"/>
      <c r="ACS352" s="46"/>
      <c r="ACT352" s="46"/>
      <c r="ACU352" s="46"/>
      <c r="ACV352" s="46"/>
      <c r="ACW352" s="46"/>
      <c r="ACX352" s="46"/>
      <c r="ACY352" s="46"/>
      <c r="ACZ352" s="46"/>
      <c r="ADA352" s="46"/>
      <c r="ADB352" s="46"/>
      <c r="ADC352" s="46"/>
      <c r="ADD352" s="46"/>
      <c r="ADE352" s="46"/>
      <c r="ADF352" s="46"/>
      <c r="ADG352" s="46"/>
      <c r="ADH352" s="46"/>
      <c r="ADI352" s="46"/>
      <c r="ADJ352" s="46"/>
      <c r="ADK352" s="46"/>
      <c r="ADL352" s="46"/>
      <c r="ADM352" s="46"/>
      <c r="ADN352" s="46"/>
      <c r="ADO352" s="46"/>
      <c r="ADP352" s="46"/>
      <c r="ADQ352" s="46"/>
      <c r="ADR352" s="46"/>
      <c r="ADS352" s="46"/>
      <c r="ADT352" s="46"/>
      <c r="ADU352" s="46"/>
      <c r="ADV352" s="46"/>
      <c r="ADW352" s="46"/>
      <c r="ADX352" s="46"/>
      <c r="ADY352" s="46"/>
      <c r="ADZ352" s="46"/>
      <c r="AEA352" s="46"/>
      <c r="AEB352" s="46"/>
      <c r="AEC352" s="46"/>
      <c r="AED352" s="46"/>
      <c r="AEE352" s="46"/>
      <c r="AEF352" s="46"/>
      <c r="AEG352" s="46"/>
      <c r="AEH352" s="46"/>
      <c r="AEI352" s="46"/>
      <c r="AEJ352" s="46"/>
      <c r="AEK352" s="46"/>
      <c r="AEL352" s="46"/>
      <c r="AEM352" s="46"/>
      <c r="AEN352" s="46"/>
      <c r="AEO352" s="46"/>
      <c r="AEP352" s="46"/>
      <c r="AEQ352" s="46"/>
      <c r="AER352" s="46"/>
      <c r="AES352" s="46"/>
      <c r="AET352" s="46"/>
      <c r="AEU352" s="46"/>
      <c r="AEV352" s="46"/>
      <c r="AEW352" s="46"/>
      <c r="AEX352" s="46"/>
      <c r="AEY352" s="46"/>
      <c r="AEZ352" s="46"/>
      <c r="AFA352" s="46"/>
      <c r="AFB352" s="46"/>
      <c r="AFC352" s="46"/>
      <c r="AFD352" s="46"/>
      <c r="AFE352" s="46"/>
      <c r="AFF352" s="46"/>
      <c r="AFG352" s="46"/>
      <c r="AFH352" s="46"/>
      <c r="AFI352" s="46"/>
      <c r="AFJ352" s="46"/>
      <c r="AFK352" s="46"/>
      <c r="AFL352" s="46"/>
      <c r="AFM352" s="46"/>
      <c r="AFN352" s="46"/>
      <c r="AFO352" s="46"/>
      <c r="AFP352" s="46"/>
      <c r="AFQ352" s="46"/>
      <c r="AFR352" s="46"/>
      <c r="AFS352" s="46"/>
      <c r="AFT352" s="46"/>
      <c r="AFU352" s="46"/>
      <c r="AFV352" s="46"/>
      <c r="AFW352" s="46"/>
      <c r="AFX352" s="46"/>
      <c r="AFY352" s="46"/>
      <c r="AFZ352" s="46"/>
      <c r="AGA352" s="46"/>
      <c r="AGB352" s="46"/>
      <c r="AGC352" s="46"/>
      <c r="AGD352" s="46"/>
      <c r="AGE352" s="46"/>
      <c r="AGF352" s="46"/>
      <c r="AGG352" s="46"/>
      <c r="AGH352" s="46"/>
      <c r="AGI352" s="46"/>
      <c r="AGJ352" s="46"/>
      <c r="AGK352" s="46"/>
      <c r="AGL352" s="46"/>
      <c r="AGM352" s="46"/>
      <c r="AGN352" s="46"/>
      <c r="AGO352" s="46"/>
      <c r="AGP352" s="46"/>
      <c r="AGQ352" s="46"/>
      <c r="AGR352" s="46"/>
      <c r="AGS352" s="46"/>
      <c r="AGT352" s="46"/>
      <c r="AGU352" s="46"/>
      <c r="AGV352" s="46"/>
      <c r="AGW352" s="46"/>
      <c r="AGX352" s="46"/>
      <c r="AGY352" s="46"/>
      <c r="AGZ352" s="46"/>
      <c r="AHA352" s="46"/>
      <c r="AHB352" s="46"/>
      <c r="AHC352" s="46"/>
      <c r="AHD352" s="46"/>
      <c r="AHE352" s="46"/>
      <c r="AHF352" s="46"/>
      <c r="AHG352" s="46"/>
      <c r="AHH352" s="46"/>
      <c r="AHI352" s="46"/>
      <c r="AHJ352" s="46"/>
      <c r="AHK352" s="46"/>
      <c r="AHL352" s="46"/>
      <c r="AHM352" s="46"/>
      <c r="AHN352" s="46"/>
      <c r="AHO352" s="46"/>
      <c r="AHP352" s="46"/>
      <c r="AHQ352" s="46"/>
      <c r="AHR352" s="46"/>
      <c r="AHS352" s="46"/>
      <c r="AHT352" s="46"/>
      <c r="AHU352" s="46"/>
      <c r="AHV352" s="46"/>
      <c r="AHW352" s="46"/>
      <c r="AHX352" s="46"/>
      <c r="AHY352" s="46"/>
      <c r="AHZ352" s="46"/>
      <c r="AIA352" s="46"/>
      <c r="AIB352" s="46"/>
      <c r="AIC352" s="46"/>
      <c r="AID352" s="46"/>
      <c r="AIE352" s="46"/>
      <c r="AIF352" s="46"/>
      <c r="AIG352" s="46"/>
      <c r="AIH352" s="46"/>
      <c r="AII352" s="46"/>
      <c r="AIJ352" s="46"/>
      <c r="AIK352" s="46"/>
      <c r="AIL352" s="46"/>
      <c r="AIM352" s="46"/>
      <c r="AIN352" s="46"/>
      <c r="AIO352" s="46"/>
      <c r="AIP352" s="46"/>
      <c r="AIQ352" s="46"/>
      <c r="AIR352" s="46"/>
      <c r="AIS352" s="46"/>
      <c r="AIT352" s="46"/>
      <c r="AIU352" s="46"/>
      <c r="AIV352" s="46"/>
      <c r="AIW352" s="46"/>
      <c r="AIX352" s="46"/>
      <c r="AIY352" s="46"/>
      <c r="AIZ352" s="46"/>
      <c r="AJA352" s="46"/>
      <c r="AJB352" s="46"/>
      <c r="AJC352" s="46"/>
      <c r="AJD352" s="46"/>
      <c r="AJE352" s="46"/>
      <c r="AJF352" s="46"/>
      <c r="AJG352" s="46"/>
      <c r="AJH352" s="46"/>
      <c r="AJI352" s="46"/>
      <c r="AJJ352" s="46"/>
      <c r="AJK352" s="46"/>
      <c r="AJL352" s="46"/>
      <c r="AJM352" s="46"/>
      <c r="AJN352" s="46"/>
      <c r="AJO352" s="46"/>
      <c r="AJP352" s="46"/>
      <c r="AJQ352" s="46"/>
      <c r="AJR352" s="46"/>
      <c r="AJS352" s="46"/>
      <c r="AJT352" s="46"/>
      <c r="AJU352" s="46"/>
      <c r="AJV352" s="46"/>
      <c r="AJW352" s="46"/>
      <c r="AJX352" s="46"/>
      <c r="AJY352" s="46"/>
      <c r="AJZ352" s="46"/>
      <c r="AKA352" s="46"/>
      <c r="AKB352" s="46"/>
      <c r="AKC352" s="46"/>
      <c r="AKD352" s="46"/>
      <c r="AKE352" s="46"/>
      <c r="AKF352" s="46"/>
      <c r="AKG352" s="46"/>
      <c r="AKH352" s="46"/>
      <c r="AKI352" s="46"/>
      <c r="AKJ352" s="46"/>
      <c r="AKK352" s="46"/>
      <c r="AKL352" s="46"/>
      <c r="AKM352" s="46"/>
      <c r="AKN352" s="46"/>
      <c r="AKO352" s="46"/>
      <c r="AKP352" s="46"/>
      <c r="AKQ352" s="46"/>
      <c r="AKR352" s="46"/>
      <c r="AKS352" s="46"/>
      <c r="AKT352" s="46"/>
      <c r="AKU352" s="46"/>
      <c r="AKV352" s="46"/>
      <c r="AKW352" s="46"/>
      <c r="AKX352" s="46"/>
      <c r="AKY352" s="46"/>
      <c r="AKZ352" s="46"/>
      <c r="ALA352" s="46"/>
      <c r="ALB352" s="46"/>
      <c r="ALC352" s="46"/>
      <c r="ALD352" s="46"/>
      <c r="ALE352" s="46"/>
      <c r="ALF352" s="46"/>
      <c r="ALG352" s="46"/>
      <c r="ALH352" s="46"/>
      <c r="ALI352" s="46"/>
      <c r="ALJ352" s="46"/>
      <c r="ALK352" s="46"/>
      <c r="ALL352" s="46"/>
      <c r="ALM352" s="46"/>
      <c r="ALN352" s="46"/>
      <c r="ALO352" s="46"/>
      <c r="ALP352" s="46"/>
      <c r="ALQ352" s="46"/>
      <c r="ALR352" s="46"/>
      <c r="ALS352" s="46"/>
      <c r="ALT352" s="46"/>
      <c r="ALU352" s="46"/>
      <c r="ALV352" s="46"/>
      <c r="ALW352" s="46"/>
      <c r="ALX352" s="46"/>
      <c r="ALY352" s="46"/>
      <c r="ALZ352" s="46"/>
      <c r="AMA352" s="46"/>
      <c r="AMB352" s="46"/>
      <c r="AMC352" s="46"/>
      <c r="AMD352" s="46"/>
      <c r="AME352" s="46"/>
      <c r="AMF352" s="46"/>
      <c r="AMG352" s="46"/>
      <c r="AMH352" s="46"/>
      <c r="AMI352" s="46"/>
      <c r="AMJ352" s="46"/>
      <c r="AMK352" s="46"/>
      <c r="AML352" s="46"/>
      <c r="AMM352" s="46"/>
      <c r="AMN352" s="46"/>
      <c r="AMO352" s="46"/>
      <c r="AMP352" s="46"/>
      <c r="AMQ352" s="46"/>
      <c r="AMR352" s="46"/>
      <c r="AMS352" s="46"/>
      <c r="AMT352" s="46"/>
      <c r="AMU352" s="46"/>
      <c r="AMV352" s="46"/>
      <c r="AMW352" s="46"/>
      <c r="AMX352" s="46"/>
      <c r="AMY352" s="46"/>
      <c r="AMZ352" s="46"/>
      <c r="ANA352" s="46"/>
      <c r="ANB352" s="46"/>
      <c r="ANC352" s="46"/>
      <c r="AND352" s="46"/>
      <c r="ANE352" s="46"/>
      <c r="ANF352" s="46"/>
      <c r="ANG352" s="46"/>
      <c r="ANH352" s="46"/>
      <c r="ANI352" s="46"/>
      <c r="ANJ352" s="46"/>
      <c r="ANK352" s="46"/>
      <c r="ANL352" s="46"/>
      <c r="ANM352" s="46"/>
      <c r="ANN352" s="46"/>
      <c r="ANO352" s="46"/>
      <c r="ANP352" s="46"/>
      <c r="ANQ352" s="46"/>
      <c r="ANR352" s="46"/>
      <c r="ANS352" s="46"/>
      <c r="ANT352" s="46"/>
      <c r="ANU352" s="46"/>
      <c r="ANV352" s="46"/>
      <c r="ANW352" s="46"/>
      <c r="ANX352" s="46"/>
      <c r="ANY352" s="46"/>
      <c r="ANZ352" s="46"/>
      <c r="AOA352" s="46"/>
      <c r="AOB352" s="46"/>
      <c r="AOC352" s="46"/>
      <c r="AOD352" s="46"/>
      <c r="AOE352" s="46"/>
      <c r="AOF352" s="46"/>
      <c r="AOG352" s="46"/>
      <c r="AOH352" s="46"/>
      <c r="AOI352" s="46"/>
      <c r="AOJ352" s="46"/>
      <c r="AOK352" s="46"/>
      <c r="AOL352" s="46"/>
      <c r="AOM352" s="46"/>
      <c r="AON352" s="46"/>
      <c r="AOO352" s="46"/>
      <c r="AOP352" s="46"/>
      <c r="AOQ352" s="46"/>
      <c r="AOR352" s="46"/>
      <c r="AOS352" s="46"/>
      <c r="AOT352" s="46"/>
      <c r="AOU352" s="46"/>
      <c r="AOV352" s="46"/>
      <c r="AOW352" s="46"/>
      <c r="AOX352" s="46"/>
      <c r="AOY352" s="46"/>
      <c r="AOZ352" s="46"/>
      <c r="APA352" s="46"/>
      <c r="APB352" s="46"/>
      <c r="APC352" s="46"/>
      <c r="APD352" s="46"/>
      <c r="APE352" s="46"/>
      <c r="APF352" s="46"/>
      <c r="APG352" s="46"/>
      <c r="APH352" s="46"/>
      <c r="API352" s="46"/>
      <c r="APJ352" s="46"/>
      <c r="APK352" s="46"/>
      <c r="APL352" s="46"/>
      <c r="APM352" s="46"/>
      <c r="APN352" s="46"/>
      <c r="APO352" s="46"/>
      <c r="APP352" s="46"/>
      <c r="APQ352" s="46"/>
      <c r="APR352" s="46"/>
      <c r="APS352" s="46"/>
      <c r="APT352" s="46"/>
      <c r="APU352" s="46"/>
      <c r="APV352" s="46"/>
      <c r="APW352" s="46"/>
      <c r="APX352" s="46"/>
      <c r="APY352" s="46"/>
      <c r="APZ352" s="46"/>
      <c r="AQA352" s="46"/>
      <c r="AQB352" s="46"/>
      <c r="AQC352" s="46"/>
      <c r="AQD352" s="46"/>
      <c r="AQE352" s="46"/>
      <c r="AQF352" s="46"/>
      <c r="AQG352" s="46"/>
      <c r="AQH352" s="46"/>
      <c r="AQI352" s="46"/>
      <c r="AQJ352" s="46"/>
      <c r="AQK352" s="46"/>
      <c r="AQL352" s="46"/>
      <c r="AQM352" s="46"/>
      <c r="AQN352" s="46"/>
      <c r="AQO352" s="46"/>
      <c r="AQP352" s="46"/>
      <c r="AQQ352" s="46"/>
      <c r="AQR352" s="46"/>
      <c r="AQS352" s="46"/>
      <c r="AQT352" s="46"/>
      <c r="AQU352" s="46"/>
      <c r="AQV352" s="46"/>
      <c r="AQW352" s="46"/>
      <c r="AQX352" s="46"/>
      <c r="AQY352" s="46"/>
      <c r="AQZ352" s="46"/>
      <c r="ARA352" s="46"/>
      <c r="ARB352" s="46"/>
      <c r="ARC352" s="46"/>
      <c r="ARD352" s="46"/>
      <c r="ARE352" s="46"/>
      <c r="ARF352" s="46"/>
      <c r="ARG352" s="46"/>
      <c r="ARH352" s="46"/>
      <c r="ARI352" s="46"/>
      <c r="ARJ352" s="46"/>
      <c r="ARK352" s="46"/>
      <c r="ARL352" s="46"/>
      <c r="ARM352" s="46"/>
      <c r="ARN352" s="46"/>
      <c r="ARO352" s="46"/>
      <c r="ARP352" s="46"/>
      <c r="ARQ352" s="46"/>
      <c r="ARR352" s="46"/>
      <c r="ARS352" s="46"/>
      <c r="ART352" s="46"/>
      <c r="ARU352" s="46"/>
      <c r="ARV352" s="46"/>
      <c r="ARW352" s="46"/>
      <c r="ARX352" s="46"/>
      <c r="ARY352" s="46"/>
      <c r="ARZ352" s="46"/>
      <c r="ASA352" s="46"/>
      <c r="ASB352" s="46"/>
      <c r="ASC352" s="46"/>
      <c r="ASD352" s="46"/>
      <c r="ASE352" s="46"/>
      <c r="ASF352" s="46"/>
      <c r="ASG352" s="46"/>
      <c r="ASH352" s="46"/>
      <c r="ASI352" s="46"/>
      <c r="ASJ352" s="46"/>
      <c r="ASK352" s="46"/>
      <c r="ASL352" s="46"/>
      <c r="ASM352" s="46"/>
      <c r="ASN352" s="46"/>
      <c r="ASO352" s="46"/>
      <c r="ASP352" s="46"/>
      <c r="ASQ352" s="46"/>
      <c r="ASR352" s="46"/>
      <c r="ASS352" s="46"/>
      <c r="AST352" s="46"/>
      <c r="ASU352" s="46"/>
      <c r="ASV352" s="46"/>
      <c r="ASW352" s="46"/>
      <c r="ASX352" s="46"/>
      <c r="ASY352" s="46"/>
      <c r="ASZ352" s="46"/>
      <c r="ATA352" s="46"/>
      <c r="ATB352" s="46"/>
      <c r="ATC352" s="46"/>
      <c r="ATD352" s="46"/>
      <c r="ATE352" s="46"/>
      <c r="ATF352" s="46"/>
      <c r="ATG352" s="46"/>
      <c r="ATH352" s="46"/>
      <c r="ATI352" s="46"/>
      <c r="ATJ352" s="46"/>
      <c r="ATK352" s="46"/>
      <c r="ATL352" s="46"/>
      <c r="ATM352" s="46"/>
      <c r="ATN352" s="46"/>
      <c r="ATO352" s="46"/>
      <c r="ATP352" s="46"/>
      <c r="ATQ352" s="46"/>
      <c r="ATR352" s="46"/>
      <c r="ATS352" s="46"/>
      <c r="ATT352" s="46"/>
      <c r="ATU352" s="46"/>
      <c r="ATV352" s="46"/>
      <c r="ATW352" s="46"/>
      <c r="ATX352" s="46"/>
      <c r="ATY352" s="46"/>
      <c r="ATZ352" s="46"/>
      <c r="AUA352" s="46"/>
      <c r="AUB352" s="46"/>
      <c r="AUC352" s="46"/>
      <c r="AUD352" s="46"/>
      <c r="AUE352" s="46"/>
      <c r="AUF352" s="46"/>
      <c r="AUG352" s="46"/>
      <c r="AUH352" s="46"/>
      <c r="AUI352" s="46"/>
      <c r="AUJ352" s="46"/>
      <c r="AUK352" s="46"/>
      <c r="AUL352" s="46"/>
      <c r="AUM352" s="46"/>
      <c r="AUN352" s="46"/>
      <c r="AUO352" s="46"/>
      <c r="AUP352" s="46"/>
      <c r="AUQ352" s="46"/>
      <c r="AUR352" s="46"/>
      <c r="AUS352" s="46"/>
      <c r="AUT352" s="46"/>
      <c r="AUU352" s="46"/>
      <c r="AUV352" s="46"/>
      <c r="AUW352" s="46"/>
      <c r="AUX352" s="46"/>
      <c r="AUY352" s="46"/>
      <c r="AUZ352" s="46"/>
      <c r="AVA352" s="46"/>
      <c r="AVB352" s="46"/>
      <c r="AVC352" s="46"/>
      <c r="AVD352" s="46"/>
      <c r="AVE352" s="46"/>
      <c r="AVF352" s="46"/>
      <c r="AVG352" s="46"/>
      <c r="AVH352" s="46"/>
      <c r="AVI352" s="46"/>
      <c r="AVJ352" s="46"/>
      <c r="AVK352" s="46"/>
      <c r="AVL352" s="46"/>
      <c r="AVM352" s="46"/>
      <c r="AVN352" s="46"/>
      <c r="AVO352" s="46"/>
      <c r="AVP352" s="46"/>
      <c r="AVQ352" s="46"/>
      <c r="AVR352" s="46"/>
      <c r="AVS352" s="46"/>
      <c r="AVT352" s="46"/>
      <c r="AVU352" s="46"/>
      <c r="AVV352" s="46"/>
      <c r="AVW352" s="46"/>
      <c r="AVX352" s="46"/>
      <c r="AVY352" s="46"/>
      <c r="AVZ352" s="46"/>
      <c r="AWA352" s="46"/>
      <c r="AWB352" s="46"/>
      <c r="AWC352" s="46"/>
      <c r="AWD352" s="46"/>
      <c r="AWE352" s="46"/>
      <c r="AWF352" s="46"/>
      <c r="AWG352" s="46"/>
      <c r="AWH352" s="46"/>
      <c r="AWI352" s="46"/>
      <c r="AWJ352" s="46"/>
      <c r="AWK352" s="46"/>
      <c r="AWL352" s="46"/>
      <c r="AWM352" s="46"/>
      <c r="AWN352" s="46"/>
      <c r="AWO352" s="46"/>
      <c r="AWP352" s="46"/>
      <c r="AWQ352" s="46"/>
      <c r="AWR352" s="46"/>
      <c r="AWS352" s="46"/>
      <c r="AWT352" s="46"/>
      <c r="AWU352" s="46"/>
      <c r="AWV352" s="46"/>
      <c r="AWW352" s="46"/>
      <c r="AWX352" s="46"/>
      <c r="AWY352" s="46"/>
      <c r="AWZ352" s="46"/>
      <c r="AXA352" s="46"/>
      <c r="AXB352" s="46"/>
      <c r="AXC352" s="46"/>
      <c r="AXD352" s="46"/>
      <c r="AXE352" s="46"/>
      <c r="AXF352" s="46"/>
      <c r="AXG352" s="46"/>
      <c r="AXH352" s="46"/>
      <c r="AXI352" s="46"/>
      <c r="AXJ352" s="46"/>
      <c r="AXK352" s="46"/>
      <c r="AXL352" s="46"/>
      <c r="AXM352" s="46"/>
      <c r="AXN352" s="46"/>
      <c r="AXO352" s="46"/>
      <c r="AXP352" s="46"/>
      <c r="AXQ352" s="46"/>
      <c r="AXR352" s="46"/>
      <c r="AXS352" s="46"/>
      <c r="AXT352" s="46"/>
      <c r="AXU352" s="46"/>
      <c r="AXV352" s="46"/>
      <c r="AXW352" s="46"/>
      <c r="AXX352" s="46"/>
      <c r="AXY352" s="46"/>
      <c r="AXZ352" s="46"/>
      <c r="AYA352" s="46"/>
      <c r="AYB352" s="46"/>
      <c r="AYC352" s="46"/>
      <c r="AYD352" s="46"/>
      <c r="AYE352" s="46"/>
      <c r="AYF352" s="46"/>
      <c r="AYG352" s="46"/>
      <c r="AYH352" s="46"/>
      <c r="AYI352" s="46"/>
      <c r="AYJ352" s="46"/>
      <c r="AYK352" s="46"/>
      <c r="AYL352" s="46"/>
      <c r="AYM352" s="46"/>
      <c r="AYN352" s="46"/>
      <c r="AYO352" s="46"/>
      <c r="AYP352" s="46"/>
      <c r="AYQ352" s="46"/>
      <c r="AYR352" s="46"/>
      <c r="AYS352" s="46"/>
      <c r="AYT352" s="46"/>
      <c r="AYU352" s="46"/>
      <c r="AYV352" s="46"/>
      <c r="AYW352" s="46"/>
      <c r="AYX352" s="46"/>
      <c r="AYY352" s="46"/>
      <c r="AYZ352" s="46"/>
      <c r="AZA352" s="46"/>
      <c r="AZB352" s="46"/>
      <c r="AZC352" s="46"/>
      <c r="AZD352" s="46"/>
      <c r="AZE352" s="46"/>
      <c r="AZF352" s="46"/>
      <c r="AZG352" s="46"/>
      <c r="AZH352" s="46"/>
      <c r="AZI352" s="46"/>
      <c r="AZJ352" s="46"/>
      <c r="AZK352" s="46"/>
      <c r="AZL352" s="46"/>
      <c r="AZM352" s="46"/>
      <c r="AZN352" s="46"/>
      <c r="AZO352" s="46"/>
      <c r="AZP352" s="46"/>
      <c r="AZQ352" s="46"/>
      <c r="AZR352" s="46"/>
      <c r="AZS352" s="46"/>
      <c r="AZT352" s="46"/>
      <c r="AZU352" s="46"/>
      <c r="AZV352" s="46"/>
      <c r="AZW352" s="46"/>
      <c r="AZX352" s="46"/>
      <c r="AZY352" s="46"/>
      <c r="AZZ352" s="46"/>
      <c r="BAA352" s="46"/>
      <c r="BAB352" s="46"/>
      <c r="BAC352" s="46"/>
      <c r="BAD352" s="46"/>
      <c r="BAE352" s="46"/>
      <c r="BAF352" s="46"/>
      <c r="BAG352" s="46"/>
      <c r="BAH352" s="46"/>
      <c r="BAI352" s="46"/>
      <c r="BAJ352" s="46"/>
      <c r="BAK352" s="46"/>
      <c r="BAL352" s="46"/>
      <c r="BAM352" s="46"/>
      <c r="BAN352" s="46"/>
      <c r="BAO352" s="46"/>
      <c r="BAP352" s="46"/>
      <c r="BAQ352" s="46"/>
      <c r="BAR352" s="46"/>
      <c r="BAS352" s="46"/>
      <c r="BAT352" s="46"/>
      <c r="BAU352" s="46"/>
      <c r="BAV352" s="46"/>
      <c r="BAW352" s="46"/>
      <c r="BAX352" s="46"/>
      <c r="BAY352" s="46"/>
      <c r="BAZ352" s="46"/>
      <c r="BBA352" s="46"/>
      <c r="BBB352" s="46"/>
      <c r="BBC352" s="46"/>
      <c r="BBD352" s="46"/>
      <c r="BBE352" s="46"/>
      <c r="BBF352" s="46"/>
      <c r="BBG352" s="46"/>
      <c r="BBH352" s="46"/>
      <c r="BBI352" s="46"/>
      <c r="BBJ352" s="46"/>
      <c r="BBK352" s="46"/>
      <c r="BBL352" s="46"/>
      <c r="BBM352" s="46"/>
      <c r="BBN352" s="46"/>
      <c r="BBO352" s="46"/>
      <c r="BBP352" s="46"/>
      <c r="BBQ352" s="46"/>
      <c r="BBR352" s="46"/>
      <c r="BBS352" s="46"/>
      <c r="BBT352" s="46"/>
      <c r="BBU352" s="46"/>
      <c r="BBV352" s="46"/>
      <c r="BBW352" s="46"/>
      <c r="BBX352" s="46"/>
      <c r="BBY352" s="46"/>
      <c r="BBZ352" s="46"/>
      <c r="BCA352" s="46"/>
      <c r="BCB352" s="46"/>
      <c r="BCC352" s="46"/>
      <c r="BCD352" s="46"/>
      <c r="BCE352" s="46"/>
      <c r="BCF352" s="46"/>
      <c r="BCG352" s="46"/>
      <c r="BCH352" s="46"/>
      <c r="BCI352" s="46"/>
      <c r="BCJ352" s="46"/>
      <c r="BCK352" s="46"/>
      <c r="BCL352" s="46"/>
      <c r="BCM352" s="46"/>
      <c r="BCN352" s="46"/>
      <c r="BCO352" s="46"/>
      <c r="BCP352" s="46"/>
      <c r="BCQ352" s="46"/>
      <c r="BCR352" s="46"/>
      <c r="BCS352" s="46"/>
      <c r="BCT352" s="46"/>
      <c r="BCU352" s="46"/>
      <c r="BCV352" s="46"/>
      <c r="BCW352" s="46"/>
      <c r="BCX352" s="46"/>
      <c r="BCY352" s="46"/>
      <c r="BCZ352" s="46"/>
      <c r="BDA352" s="46"/>
      <c r="BDB352" s="46"/>
      <c r="BDC352" s="46"/>
      <c r="BDD352" s="46"/>
      <c r="BDE352" s="46"/>
      <c r="BDF352" s="46"/>
      <c r="BDG352" s="46"/>
      <c r="BDH352" s="46"/>
      <c r="BDI352" s="46"/>
      <c r="BDJ352" s="46"/>
      <c r="BDK352" s="46"/>
      <c r="BDL352" s="46"/>
      <c r="BDM352" s="46"/>
      <c r="BDN352" s="46"/>
      <c r="BDO352" s="46"/>
      <c r="BDP352" s="46"/>
      <c r="BDQ352" s="46"/>
      <c r="BDR352" s="46"/>
      <c r="BDS352" s="46"/>
      <c r="BDT352" s="46"/>
      <c r="BDU352" s="46"/>
      <c r="BDV352" s="46"/>
      <c r="BDW352" s="46"/>
      <c r="BDX352" s="46"/>
      <c r="BDY352" s="46"/>
      <c r="BDZ352" s="46"/>
      <c r="BEA352" s="46"/>
      <c r="BEB352" s="46"/>
      <c r="BEC352" s="46"/>
      <c r="BED352" s="46"/>
      <c r="BEE352" s="46"/>
      <c r="BEF352" s="46"/>
      <c r="BEG352" s="46"/>
      <c r="BEH352" s="46"/>
      <c r="BEI352" s="46"/>
      <c r="BEJ352" s="46"/>
      <c r="BEK352" s="46"/>
      <c r="BEL352" s="46"/>
      <c r="BEM352" s="46"/>
      <c r="BEN352" s="46"/>
      <c r="BEO352" s="46"/>
      <c r="BEP352" s="46"/>
      <c r="BEQ352" s="46"/>
      <c r="BER352" s="46"/>
      <c r="BES352" s="46"/>
      <c r="BET352" s="46"/>
      <c r="BEU352" s="46"/>
      <c r="BEV352" s="46"/>
      <c r="BEW352" s="46"/>
      <c r="BEX352" s="46"/>
      <c r="BEY352" s="46"/>
      <c r="BEZ352" s="46"/>
      <c r="BFA352" s="46"/>
      <c r="BFB352" s="46"/>
      <c r="BFC352" s="46"/>
      <c r="BFD352" s="46"/>
      <c r="BFE352" s="46"/>
      <c r="BFF352" s="46"/>
      <c r="BFG352" s="46"/>
      <c r="BFH352" s="46"/>
      <c r="BFI352" s="46"/>
      <c r="BFJ352" s="46"/>
      <c r="BFK352" s="46"/>
      <c r="BFL352" s="46"/>
      <c r="BFM352" s="46"/>
      <c r="BFN352" s="46"/>
      <c r="BFO352" s="46"/>
      <c r="BFP352" s="46"/>
      <c r="BFQ352" s="46"/>
      <c r="BFR352" s="46"/>
      <c r="BFS352" s="46"/>
      <c r="BFT352" s="46"/>
      <c r="BFU352" s="46"/>
      <c r="BFV352" s="46"/>
      <c r="BFW352" s="46"/>
      <c r="BFX352" s="46"/>
      <c r="BFY352" s="46"/>
      <c r="BFZ352" s="46"/>
      <c r="BGA352" s="46"/>
      <c r="BGB352" s="46"/>
      <c r="BGC352" s="46"/>
      <c r="BGD352" s="46"/>
      <c r="BGE352" s="46"/>
      <c r="BGF352" s="46"/>
      <c r="BGG352" s="46"/>
      <c r="BGH352" s="46"/>
      <c r="BGI352" s="46"/>
      <c r="BGJ352" s="46"/>
      <c r="BGK352" s="46"/>
      <c r="BGL352" s="46"/>
      <c r="BGM352" s="46"/>
      <c r="BGN352" s="46"/>
      <c r="BGO352" s="46"/>
      <c r="BGP352" s="46"/>
      <c r="BGQ352" s="46"/>
      <c r="BGR352" s="46"/>
      <c r="BGS352" s="46"/>
      <c r="BGT352" s="46"/>
      <c r="BGU352" s="46"/>
      <c r="BGV352" s="46"/>
      <c r="BGW352" s="46"/>
      <c r="BGX352" s="46"/>
      <c r="BGY352" s="46"/>
      <c r="BGZ352" s="46"/>
      <c r="BHA352" s="46"/>
      <c r="BHB352" s="46"/>
      <c r="BHC352" s="46"/>
      <c r="BHD352" s="46"/>
      <c r="BHE352" s="46"/>
      <c r="BHF352" s="46"/>
      <c r="BHG352" s="46"/>
      <c r="BHH352" s="46"/>
      <c r="BHI352" s="46"/>
      <c r="BHJ352" s="46"/>
      <c r="BHK352" s="46"/>
      <c r="BHL352" s="46"/>
      <c r="BHM352" s="46"/>
      <c r="BHN352" s="46"/>
      <c r="BHO352" s="46"/>
      <c r="BHP352" s="46"/>
      <c r="BHQ352" s="46"/>
      <c r="BHR352" s="46"/>
      <c r="BHS352" s="46"/>
      <c r="BHT352" s="46"/>
      <c r="BHU352" s="46"/>
      <c r="BHV352" s="46"/>
      <c r="BHW352" s="46"/>
      <c r="BHX352" s="46"/>
      <c r="BHY352" s="46"/>
      <c r="BHZ352" s="46"/>
      <c r="BIA352" s="46"/>
      <c r="BIB352" s="46"/>
      <c r="BIC352" s="46"/>
      <c r="BID352" s="46"/>
      <c r="BIE352" s="46"/>
      <c r="BIF352" s="46"/>
      <c r="BIG352" s="46"/>
      <c r="BIH352" s="46"/>
      <c r="BII352" s="46"/>
      <c r="BIJ352" s="46"/>
      <c r="BIK352" s="46"/>
      <c r="BIL352" s="46"/>
      <c r="BIM352" s="46"/>
      <c r="BIN352" s="46"/>
      <c r="BIO352" s="46"/>
      <c r="BIP352" s="46"/>
      <c r="BIQ352" s="46"/>
      <c r="BIR352" s="46"/>
      <c r="BIS352" s="46"/>
      <c r="BIT352" s="46"/>
      <c r="BIU352" s="46"/>
      <c r="BIV352" s="46"/>
      <c r="BIW352" s="46"/>
      <c r="BIX352" s="46"/>
      <c r="BIY352" s="46"/>
      <c r="BIZ352" s="46"/>
      <c r="BJA352" s="46"/>
      <c r="BJB352" s="46"/>
      <c r="BJC352" s="46"/>
      <c r="BJD352" s="46"/>
      <c r="BJE352" s="46"/>
      <c r="BJF352" s="46"/>
      <c r="BJG352" s="46"/>
      <c r="BJH352" s="46"/>
      <c r="BJI352" s="46"/>
      <c r="BJJ352" s="46"/>
      <c r="BJK352" s="46"/>
      <c r="BJL352" s="46"/>
      <c r="BJM352" s="46"/>
      <c r="BJN352" s="46"/>
      <c r="BJO352" s="46"/>
      <c r="BJP352" s="46"/>
      <c r="BJQ352" s="46"/>
      <c r="BJR352" s="46"/>
      <c r="BJS352" s="46"/>
      <c r="BJT352" s="46"/>
      <c r="BJU352" s="46"/>
      <c r="BJV352" s="46"/>
      <c r="BJW352" s="46"/>
      <c r="BJX352" s="46"/>
      <c r="BJY352" s="46"/>
      <c r="BJZ352" s="46"/>
      <c r="BKA352" s="46"/>
      <c r="BKB352" s="46"/>
      <c r="BKC352" s="46"/>
      <c r="BKD352" s="46"/>
      <c r="BKE352" s="46"/>
      <c r="BKF352" s="46"/>
      <c r="BKG352" s="46"/>
      <c r="BKH352" s="46"/>
      <c r="BKI352" s="46"/>
      <c r="BKJ352" s="46"/>
      <c r="BKK352" s="46"/>
      <c r="BKL352" s="46"/>
      <c r="BKM352" s="46"/>
      <c r="BKN352" s="46"/>
      <c r="BKO352" s="46"/>
      <c r="BKP352" s="46"/>
      <c r="BKQ352" s="46"/>
      <c r="BKR352" s="46"/>
      <c r="BKS352" s="46"/>
      <c r="BKT352" s="46"/>
      <c r="BKU352" s="46"/>
      <c r="BKV352" s="46"/>
      <c r="BKW352" s="46"/>
      <c r="BKX352" s="46"/>
      <c r="BKY352" s="46"/>
      <c r="BKZ352" s="46"/>
      <c r="BLA352" s="46"/>
      <c r="BLB352" s="46"/>
      <c r="BLC352" s="46"/>
      <c r="BLD352" s="46"/>
      <c r="BLE352" s="46"/>
      <c r="BLF352" s="46"/>
      <c r="BLG352" s="46"/>
      <c r="BLH352" s="46"/>
      <c r="BLI352" s="46"/>
      <c r="BLJ352" s="46"/>
      <c r="BLK352" s="46"/>
      <c r="BLL352" s="46"/>
      <c r="BLM352" s="46"/>
      <c r="BLN352" s="46"/>
      <c r="BLO352" s="46"/>
      <c r="BLP352" s="46"/>
      <c r="BLQ352" s="46"/>
      <c r="BLR352" s="46"/>
      <c r="BLS352" s="46"/>
      <c r="BLT352" s="46"/>
      <c r="BLU352" s="46"/>
      <c r="BLV352" s="46"/>
      <c r="BLW352" s="46"/>
      <c r="BLX352" s="46"/>
      <c r="BLY352" s="46"/>
      <c r="BLZ352" s="46"/>
      <c r="BMA352" s="46"/>
      <c r="BMB352" s="46"/>
      <c r="BMC352" s="46"/>
      <c r="BMD352" s="46"/>
      <c r="BME352" s="46"/>
      <c r="BMF352" s="46"/>
      <c r="BMG352" s="46"/>
      <c r="BMH352" s="46"/>
      <c r="BMI352" s="46"/>
      <c r="BMJ352" s="46"/>
      <c r="BMK352" s="46"/>
      <c r="BML352" s="46"/>
      <c r="BMM352" s="46"/>
      <c r="BMN352" s="46"/>
      <c r="BMO352" s="46"/>
      <c r="BMP352" s="46"/>
      <c r="BMQ352" s="46"/>
      <c r="BMR352" s="46"/>
      <c r="BMS352" s="46"/>
      <c r="BMT352" s="46"/>
      <c r="BMU352" s="46"/>
      <c r="BMV352" s="46"/>
      <c r="BMW352" s="46"/>
      <c r="BMX352" s="46"/>
      <c r="BMY352" s="46"/>
      <c r="BMZ352" s="46"/>
      <c r="BNA352" s="46"/>
      <c r="BNB352" s="46"/>
      <c r="BNC352" s="46"/>
      <c r="BND352" s="46"/>
      <c r="BNE352" s="46"/>
      <c r="BNF352" s="46"/>
      <c r="BNG352" s="46"/>
      <c r="BNH352" s="46"/>
      <c r="BNI352" s="46"/>
      <c r="BNJ352" s="46"/>
      <c r="BNK352" s="46"/>
      <c r="BNL352" s="46"/>
      <c r="BNM352" s="46"/>
      <c r="BNN352" s="46"/>
      <c r="BNO352" s="46"/>
      <c r="BNP352" s="46"/>
      <c r="BNQ352" s="46"/>
      <c r="BNR352" s="46"/>
      <c r="BNS352" s="46"/>
      <c r="BNT352" s="46"/>
      <c r="BNU352" s="46"/>
      <c r="BNV352" s="46"/>
      <c r="BNW352" s="46"/>
      <c r="BNX352" s="46"/>
      <c r="BNY352" s="46"/>
      <c r="BNZ352" s="46"/>
      <c r="BOA352" s="46"/>
      <c r="BOB352" s="46"/>
      <c r="BOC352" s="46"/>
      <c r="BOD352" s="46"/>
      <c r="BOE352" s="46"/>
      <c r="BOF352" s="46"/>
      <c r="BOG352" s="46"/>
      <c r="BOH352" s="46"/>
      <c r="BOI352" s="46"/>
      <c r="BOJ352" s="46"/>
      <c r="BOK352" s="46"/>
      <c r="BOL352" s="46"/>
      <c r="BOM352" s="46"/>
      <c r="BON352" s="46"/>
      <c r="BOO352" s="46"/>
      <c r="BOP352" s="46"/>
      <c r="BOQ352" s="46"/>
      <c r="BOR352" s="46"/>
      <c r="BOS352" s="46"/>
      <c r="BOT352" s="46"/>
      <c r="BOU352" s="46"/>
      <c r="BOV352" s="46"/>
      <c r="BOW352" s="46"/>
      <c r="BOX352" s="46"/>
      <c r="BOY352" s="46"/>
      <c r="BOZ352" s="46"/>
      <c r="BPA352" s="46"/>
      <c r="BPB352" s="46"/>
      <c r="BPC352" s="46"/>
      <c r="BPD352" s="46"/>
      <c r="BPE352" s="46"/>
      <c r="BPF352" s="46"/>
      <c r="BPG352" s="46"/>
      <c r="BPH352" s="46"/>
      <c r="BPI352" s="46"/>
      <c r="BPJ352" s="46"/>
      <c r="BPK352" s="46"/>
      <c r="BPL352" s="46"/>
      <c r="BPM352" s="46"/>
      <c r="BPN352" s="46"/>
      <c r="BPO352" s="46"/>
      <c r="BPP352" s="46"/>
      <c r="BPQ352" s="46"/>
      <c r="BPR352" s="46"/>
      <c r="BPS352" s="46"/>
      <c r="BPT352" s="46"/>
      <c r="BPU352" s="46"/>
      <c r="BPV352" s="46"/>
      <c r="BPW352" s="46"/>
      <c r="BPX352" s="46"/>
      <c r="BPY352" s="46"/>
      <c r="BPZ352" s="46"/>
      <c r="BQA352" s="46"/>
      <c r="BQB352" s="46"/>
      <c r="BQC352" s="46"/>
      <c r="BQD352" s="46"/>
      <c r="BQE352" s="46"/>
      <c r="BQF352" s="46"/>
      <c r="BQG352" s="46"/>
      <c r="BQH352" s="46"/>
      <c r="BQI352" s="46"/>
      <c r="BQJ352" s="46"/>
      <c r="BQK352" s="46"/>
      <c r="BQL352" s="46"/>
      <c r="BQM352" s="46"/>
      <c r="BQN352" s="46"/>
      <c r="BQO352" s="46"/>
      <c r="BQP352" s="46"/>
      <c r="BQQ352" s="46"/>
      <c r="BQR352" s="46"/>
      <c r="BQS352" s="46"/>
      <c r="BQT352" s="46"/>
      <c r="BQU352" s="46"/>
      <c r="BQV352" s="46"/>
      <c r="BQW352" s="46"/>
      <c r="BQX352" s="46"/>
      <c r="BQY352" s="46"/>
      <c r="BQZ352" s="46"/>
      <c r="BRA352" s="46"/>
      <c r="BRB352" s="46"/>
      <c r="BRC352" s="46"/>
      <c r="BRD352" s="46"/>
      <c r="BRE352" s="46"/>
      <c r="BRF352" s="46"/>
      <c r="BRG352" s="46"/>
      <c r="BRH352" s="46"/>
      <c r="BRI352" s="46"/>
      <c r="BRJ352" s="46"/>
      <c r="BRK352" s="46"/>
      <c r="BRL352" s="46"/>
      <c r="BRM352" s="46"/>
      <c r="BRN352" s="46"/>
      <c r="BRO352" s="46"/>
      <c r="BRP352" s="46"/>
      <c r="BRQ352" s="46"/>
      <c r="BRR352" s="46"/>
      <c r="BRS352" s="46"/>
      <c r="BRT352" s="46"/>
      <c r="BRU352" s="46"/>
      <c r="BRV352" s="46"/>
      <c r="BRW352" s="46"/>
      <c r="BRX352" s="46"/>
      <c r="BRY352" s="46"/>
      <c r="BRZ352" s="46"/>
      <c r="BSA352" s="46"/>
      <c r="BSB352" s="46"/>
      <c r="BSC352" s="46"/>
      <c r="BSD352" s="46"/>
      <c r="BSE352" s="46"/>
      <c r="BSF352" s="46"/>
      <c r="BSG352" s="46"/>
      <c r="BSH352" s="46"/>
      <c r="BSI352" s="46"/>
      <c r="BSJ352" s="46"/>
      <c r="BSK352" s="46"/>
      <c r="BSL352" s="46"/>
      <c r="BSM352" s="46"/>
      <c r="BSN352" s="46"/>
      <c r="BSO352" s="46"/>
      <c r="BSP352" s="46"/>
      <c r="BSQ352" s="46"/>
      <c r="BSR352" s="46"/>
      <c r="BSS352" s="46"/>
      <c r="BST352" s="46"/>
      <c r="BSU352" s="46"/>
      <c r="BSV352" s="46"/>
      <c r="BSW352" s="46"/>
      <c r="BSX352" s="46"/>
      <c r="BSY352" s="46"/>
      <c r="BSZ352" s="46"/>
      <c r="BTA352" s="46"/>
      <c r="BTB352" s="46"/>
      <c r="BTC352" s="46"/>
      <c r="BTD352" s="46"/>
      <c r="BTE352" s="46"/>
      <c r="BTF352" s="46"/>
      <c r="BTG352" s="46"/>
      <c r="BTH352" s="46"/>
      <c r="BTI352" s="46"/>
      <c r="BTJ352" s="46"/>
      <c r="BTK352" s="46"/>
      <c r="BTL352" s="46"/>
      <c r="BTM352" s="46"/>
      <c r="BTN352" s="46"/>
      <c r="BTO352" s="46"/>
      <c r="BTP352" s="46"/>
      <c r="BTQ352" s="46"/>
      <c r="BTR352" s="46"/>
      <c r="BTS352" s="46"/>
      <c r="BTT352" s="46"/>
      <c r="BTU352" s="46"/>
      <c r="BTV352" s="46"/>
      <c r="BTW352" s="46"/>
      <c r="BTX352" s="46"/>
      <c r="BTY352" s="46"/>
      <c r="BTZ352" s="46"/>
      <c r="BUA352" s="46"/>
      <c r="BUB352" s="46"/>
      <c r="BUC352" s="46"/>
      <c r="BUD352" s="46"/>
      <c r="BUE352" s="46"/>
      <c r="BUF352" s="46"/>
      <c r="BUG352" s="46"/>
      <c r="BUH352" s="46"/>
      <c r="BUI352" s="46"/>
      <c r="BUJ352" s="46"/>
      <c r="BUK352" s="46"/>
      <c r="BUL352" s="46"/>
      <c r="BUM352" s="46"/>
      <c r="BUN352" s="46"/>
      <c r="BUO352" s="46"/>
      <c r="BUP352" s="46"/>
      <c r="BUQ352" s="46"/>
      <c r="BUR352" s="46"/>
      <c r="BUS352" s="46"/>
      <c r="BUT352" s="46"/>
      <c r="BUU352" s="46"/>
      <c r="BUV352" s="46"/>
      <c r="BUW352" s="46"/>
      <c r="BUX352" s="46"/>
      <c r="BUY352" s="46"/>
      <c r="BUZ352" s="46"/>
      <c r="BVA352" s="46"/>
      <c r="BVB352" s="46"/>
      <c r="BVC352" s="46"/>
      <c r="BVD352" s="46"/>
      <c r="BVE352" s="46"/>
      <c r="BVF352" s="46"/>
      <c r="BVG352" s="46"/>
      <c r="BVH352" s="46"/>
      <c r="BVI352" s="46"/>
      <c r="BVJ352" s="46"/>
      <c r="BVK352" s="46"/>
      <c r="BVL352" s="46"/>
      <c r="BVM352" s="46"/>
      <c r="BVN352" s="46"/>
      <c r="BVO352" s="46"/>
      <c r="BVP352" s="46"/>
      <c r="BVQ352" s="46"/>
      <c r="BVR352" s="46"/>
      <c r="BVS352" s="46"/>
      <c r="BVT352" s="46"/>
      <c r="BVU352" s="46"/>
      <c r="BVV352" s="46"/>
      <c r="BVW352" s="46"/>
      <c r="BVX352" s="46"/>
      <c r="BVY352" s="46"/>
      <c r="BVZ352" s="46"/>
      <c r="BWA352" s="46"/>
      <c r="BWB352" s="46"/>
      <c r="BWC352" s="46"/>
      <c r="BWD352" s="46"/>
      <c r="BWE352" s="46"/>
      <c r="BWF352" s="46"/>
      <c r="BWG352" s="46"/>
      <c r="BWH352" s="46"/>
      <c r="BWI352" s="46"/>
      <c r="BWJ352" s="46"/>
      <c r="BWK352" s="46"/>
      <c r="BWL352" s="46"/>
      <c r="BWM352" s="46"/>
      <c r="BWN352" s="46"/>
      <c r="BWO352" s="46"/>
      <c r="BWP352" s="46"/>
      <c r="BWQ352" s="46"/>
      <c r="BWR352" s="46"/>
      <c r="BWS352" s="46"/>
      <c r="BWT352" s="46"/>
      <c r="BWU352" s="46"/>
      <c r="BWV352" s="46"/>
      <c r="BWW352" s="46"/>
      <c r="BWX352" s="46"/>
      <c r="BWY352" s="46"/>
      <c r="BWZ352" s="46"/>
      <c r="BXA352" s="46"/>
      <c r="BXB352" s="46"/>
      <c r="BXC352" s="46"/>
      <c r="BXD352" s="46"/>
      <c r="BXE352" s="46"/>
      <c r="BXF352" s="46"/>
      <c r="BXG352" s="46"/>
      <c r="BXH352" s="46"/>
      <c r="BXI352" s="46"/>
      <c r="BXJ352" s="46"/>
      <c r="BXK352" s="46"/>
      <c r="BXL352" s="46"/>
      <c r="BXM352" s="46"/>
      <c r="BXN352" s="46"/>
      <c r="BXO352" s="46"/>
      <c r="BXP352" s="46"/>
      <c r="BXQ352" s="46"/>
      <c r="BXR352" s="46"/>
      <c r="BXS352" s="46"/>
      <c r="BXT352" s="46"/>
      <c r="BXU352" s="46"/>
      <c r="BXV352" s="46"/>
      <c r="BXW352" s="46"/>
      <c r="BXX352" s="46"/>
      <c r="BXY352" s="46"/>
      <c r="BXZ352" s="46"/>
      <c r="BYA352" s="46"/>
      <c r="BYB352" s="46"/>
      <c r="BYC352" s="46"/>
      <c r="BYD352" s="46"/>
      <c r="BYE352" s="46"/>
      <c r="BYF352" s="46"/>
      <c r="BYG352" s="46"/>
      <c r="BYH352" s="46"/>
      <c r="BYI352" s="46"/>
      <c r="BYJ352" s="46"/>
      <c r="BYK352" s="46"/>
      <c r="BYL352" s="46"/>
      <c r="BYM352" s="46"/>
      <c r="BYN352" s="46"/>
      <c r="BYO352" s="46"/>
      <c r="BYP352" s="46"/>
      <c r="BYQ352" s="46"/>
      <c r="BYR352" s="46"/>
      <c r="BYS352" s="46"/>
      <c r="BYT352" s="46"/>
      <c r="BYU352" s="46"/>
      <c r="BYV352" s="46"/>
      <c r="BYW352" s="46"/>
      <c r="BYX352" s="46"/>
      <c r="BYY352" s="46"/>
      <c r="BYZ352" s="46"/>
      <c r="BZA352" s="46"/>
      <c r="BZB352" s="46"/>
      <c r="BZC352" s="46"/>
      <c r="BZD352" s="46"/>
      <c r="BZE352" s="46"/>
      <c r="BZF352" s="46"/>
      <c r="BZG352" s="46"/>
      <c r="BZH352" s="46"/>
      <c r="BZI352" s="46"/>
      <c r="BZJ352" s="46"/>
      <c r="BZK352" s="46"/>
      <c r="BZL352" s="46"/>
      <c r="BZM352" s="46"/>
      <c r="BZN352" s="46"/>
      <c r="BZO352" s="46"/>
      <c r="BZP352" s="46"/>
      <c r="BZQ352" s="46"/>
      <c r="BZR352" s="46"/>
      <c r="BZS352" s="46"/>
      <c r="BZT352" s="46"/>
      <c r="BZU352" s="46"/>
      <c r="BZV352" s="46"/>
      <c r="BZW352" s="46"/>
      <c r="BZX352" s="46"/>
      <c r="BZY352" s="46"/>
      <c r="BZZ352" s="46"/>
      <c r="CAA352" s="46"/>
      <c r="CAB352" s="46"/>
      <c r="CAC352" s="46"/>
      <c r="CAD352" s="46"/>
      <c r="CAE352" s="46"/>
      <c r="CAF352" s="46"/>
      <c r="CAG352" s="46"/>
      <c r="CAH352" s="46"/>
      <c r="CAI352" s="46"/>
      <c r="CAJ352" s="46"/>
      <c r="CAK352" s="46"/>
      <c r="CAL352" s="46"/>
      <c r="CAM352" s="46"/>
      <c r="CAN352" s="46"/>
      <c r="CAO352" s="46"/>
      <c r="CAP352" s="46"/>
      <c r="CAQ352" s="46"/>
      <c r="CAR352" s="46"/>
      <c r="CAS352" s="46"/>
      <c r="CAT352" s="46"/>
      <c r="CAU352" s="46"/>
      <c r="CAV352" s="46"/>
      <c r="CAW352" s="46"/>
      <c r="CAX352" s="46"/>
      <c r="CAY352" s="46"/>
      <c r="CAZ352" s="46"/>
      <c r="CBA352" s="46"/>
      <c r="CBB352" s="46"/>
      <c r="CBC352" s="46"/>
      <c r="CBD352" s="46"/>
      <c r="CBE352" s="46"/>
      <c r="CBF352" s="46"/>
      <c r="CBG352" s="46"/>
      <c r="CBH352" s="46"/>
      <c r="CBI352" s="46"/>
      <c r="CBJ352" s="46"/>
      <c r="CBK352" s="46"/>
      <c r="CBL352" s="46"/>
      <c r="CBM352" s="46"/>
      <c r="CBN352" s="46"/>
      <c r="CBO352" s="46"/>
      <c r="CBP352" s="46"/>
      <c r="CBQ352" s="46"/>
      <c r="CBR352" s="46"/>
      <c r="CBS352" s="46"/>
      <c r="CBT352" s="46"/>
      <c r="CBU352" s="46"/>
      <c r="CBV352" s="46"/>
      <c r="CBW352" s="46"/>
      <c r="CBX352" s="46"/>
      <c r="CBY352" s="46"/>
      <c r="CBZ352" s="46"/>
      <c r="CCA352" s="46"/>
      <c r="CCB352" s="46"/>
      <c r="CCC352" s="46"/>
      <c r="CCD352" s="46"/>
      <c r="CCE352" s="46"/>
      <c r="CCF352" s="46"/>
      <c r="CCG352" s="46"/>
      <c r="CCH352" s="46"/>
      <c r="CCI352" s="46"/>
      <c r="CCJ352" s="46"/>
      <c r="CCK352" s="46"/>
      <c r="CCL352" s="46"/>
      <c r="CCM352" s="46"/>
      <c r="CCN352" s="46"/>
      <c r="CCO352" s="46"/>
      <c r="CCP352" s="46"/>
      <c r="CCQ352" s="46"/>
      <c r="CCR352" s="46"/>
      <c r="CCS352" s="46"/>
      <c r="CCT352" s="46"/>
      <c r="CCU352" s="46"/>
      <c r="CCV352" s="46"/>
      <c r="CCW352" s="46"/>
      <c r="CCX352" s="46"/>
      <c r="CCY352" s="46"/>
      <c r="CCZ352" s="46"/>
      <c r="CDA352" s="46"/>
      <c r="CDB352" s="46"/>
      <c r="CDC352" s="46"/>
      <c r="CDD352" s="46"/>
      <c r="CDE352" s="46"/>
      <c r="CDF352" s="46"/>
      <c r="CDG352" s="46"/>
      <c r="CDH352" s="46"/>
      <c r="CDI352" s="46"/>
      <c r="CDJ352" s="46"/>
      <c r="CDK352" s="46"/>
      <c r="CDL352" s="46"/>
      <c r="CDM352" s="46"/>
      <c r="CDN352" s="46"/>
      <c r="CDO352" s="46"/>
      <c r="CDP352" s="46"/>
      <c r="CDQ352" s="46"/>
      <c r="CDR352" s="46"/>
      <c r="CDS352" s="46"/>
      <c r="CDT352" s="46"/>
      <c r="CDU352" s="46"/>
      <c r="CDV352" s="46"/>
      <c r="CDW352" s="46"/>
      <c r="CDX352" s="46"/>
      <c r="CDY352" s="46"/>
      <c r="CDZ352" s="46"/>
      <c r="CEA352" s="46"/>
      <c r="CEB352" s="46"/>
      <c r="CEC352" s="46"/>
      <c r="CED352" s="46"/>
      <c r="CEE352" s="46"/>
      <c r="CEF352" s="46"/>
      <c r="CEG352" s="46"/>
      <c r="CEH352" s="46"/>
      <c r="CEI352" s="46"/>
      <c r="CEJ352" s="46"/>
      <c r="CEK352" s="46"/>
      <c r="CEL352" s="46"/>
      <c r="CEM352" s="46"/>
      <c r="CEN352" s="46"/>
      <c r="CEO352" s="46"/>
      <c r="CEP352" s="46"/>
      <c r="CEQ352" s="46"/>
      <c r="CER352" s="46"/>
      <c r="CES352" s="46"/>
      <c r="CET352" s="46"/>
      <c r="CEU352" s="46"/>
      <c r="CEV352" s="46"/>
      <c r="CEW352" s="46"/>
      <c r="CEX352" s="46"/>
      <c r="CEY352" s="46"/>
      <c r="CEZ352" s="46"/>
      <c r="CFA352" s="46"/>
      <c r="CFB352" s="46"/>
      <c r="CFC352" s="46"/>
      <c r="CFD352" s="46"/>
      <c r="CFE352" s="46"/>
      <c r="CFF352" s="46"/>
      <c r="CFG352" s="46"/>
      <c r="CFH352" s="46"/>
      <c r="CFI352" s="46"/>
      <c r="CFJ352" s="46"/>
      <c r="CFK352" s="46"/>
      <c r="CFL352" s="46"/>
      <c r="CFM352" s="46"/>
      <c r="CFN352" s="46"/>
      <c r="CFO352" s="46"/>
      <c r="CFP352" s="46"/>
      <c r="CFQ352" s="46"/>
      <c r="CFR352" s="46"/>
      <c r="CFS352" s="46"/>
      <c r="CFT352" s="46"/>
      <c r="CFU352" s="46"/>
      <c r="CFV352" s="46"/>
      <c r="CFW352" s="46"/>
      <c r="CFX352" s="46"/>
      <c r="CFY352" s="46"/>
      <c r="CFZ352" s="46"/>
      <c r="CGA352" s="46"/>
      <c r="CGB352" s="46"/>
      <c r="CGC352" s="46"/>
      <c r="CGD352" s="46"/>
      <c r="CGE352" s="46"/>
      <c r="CGF352" s="46"/>
      <c r="CGG352" s="46"/>
      <c r="CGH352" s="46"/>
      <c r="CGI352" s="46"/>
      <c r="CGJ352" s="46"/>
      <c r="CGK352" s="46"/>
      <c r="CGL352" s="46"/>
      <c r="CGM352" s="46"/>
      <c r="CGN352" s="46"/>
      <c r="CGO352" s="46"/>
      <c r="CGP352" s="46"/>
      <c r="CGQ352" s="46"/>
      <c r="CGR352" s="46"/>
      <c r="CGS352" s="46"/>
      <c r="CGT352" s="46"/>
      <c r="CGU352" s="46"/>
      <c r="CGV352" s="46"/>
      <c r="CGW352" s="46"/>
      <c r="CGX352" s="46"/>
      <c r="CGY352" s="46"/>
      <c r="CGZ352" s="46"/>
      <c r="CHA352" s="46"/>
      <c r="CHB352" s="46"/>
      <c r="CHC352" s="46"/>
      <c r="CHD352" s="46"/>
      <c r="CHE352" s="46"/>
      <c r="CHF352" s="46"/>
      <c r="CHG352" s="46"/>
      <c r="CHH352" s="46"/>
      <c r="CHI352" s="46"/>
      <c r="CHJ352" s="46"/>
      <c r="CHK352" s="46"/>
      <c r="CHL352" s="46"/>
      <c r="CHM352" s="46"/>
      <c r="CHN352" s="46"/>
      <c r="CHO352" s="46"/>
      <c r="CHP352" s="46"/>
      <c r="CHQ352" s="46"/>
      <c r="CHR352" s="46"/>
      <c r="CHS352" s="46"/>
      <c r="CHT352" s="46"/>
      <c r="CHU352" s="46"/>
      <c r="CHV352" s="46"/>
      <c r="CHW352" s="46"/>
      <c r="CHX352" s="46"/>
      <c r="CHY352" s="46"/>
      <c r="CHZ352" s="46"/>
      <c r="CIA352" s="46"/>
      <c r="CIB352" s="46"/>
      <c r="CIC352" s="46"/>
      <c r="CID352" s="46"/>
      <c r="CIE352" s="46"/>
      <c r="CIF352" s="46"/>
      <c r="CIG352" s="46"/>
      <c r="CIH352" s="46"/>
      <c r="CII352" s="46"/>
      <c r="CIJ352" s="46"/>
      <c r="CIK352" s="46"/>
      <c r="CIL352" s="46"/>
      <c r="CIM352" s="46"/>
      <c r="CIN352" s="46"/>
      <c r="CIO352" s="46"/>
      <c r="CIP352" s="46"/>
      <c r="CIQ352" s="46"/>
      <c r="CIR352" s="46"/>
      <c r="CIS352" s="46"/>
      <c r="CIT352" s="46"/>
      <c r="CIU352" s="46"/>
      <c r="CIV352" s="46"/>
      <c r="CIW352" s="46"/>
      <c r="CIX352" s="46"/>
      <c r="CIY352" s="46"/>
      <c r="CIZ352" s="46"/>
      <c r="CJA352" s="46"/>
      <c r="CJB352" s="46"/>
      <c r="CJC352" s="46"/>
      <c r="CJD352" s="46"/>
      <c r="CJE352" s="46"/>
      <c r="CJF352" s="46"/>
      <c r="CJG352" s="46"/>
      <c r="CJH352" s="46"/>
      <c r="CJI352" s="46"/>
      <c r="CJJ352" s="46"/>
      <c r="CJK352" s="46"/>
      <c r="CJL352" s="46"/>
      <c r="CJM352" s="46"/>
      <c r="CJN352" s="46"/>
      <c r="CJO352" s="46"/>
      <c r="CJP352" s="46"/>
      <c r="CJQ352" s="46"/>
      <c r="CJR352" s="46"/>
      <c r="CJS352" s="46"/>
      <c r="CJT352" s="46"/>
      <c r="CJU352" s="46"/>
      <c r="CJV352" s="46"/>
      <c r="CJW352" s="46"/>
      <c r="CJX352" s="46"/>
      <c r="CJY352" s="46"/>
      <c r="CJZ352" s="46"/>
      <c r="CKA352" s="46"/>
      <c r="CKB352" s="46"/>
      <c r="CKC352" s="46"/>
      <c r="CKD352" s="46"/>
      <c r="CKE352" s="46"/>
      <c r="CKF352" s="46"/>
      <c r="CKG352" s="46"/>
      <c r="CKH352" s="46"/>
      <c r="CKI352" s="46"/>
      <c r="CKJ352" s="46"/>
      <c r="CKK352" s="46"/>
      <c r="CKL352" s="46"/>
      <c r="CKM352" s="46"/>
      <c r="CKN352" s="46"/>
      <c r="CKO352" s="46"/>
      <c r="CKP352" s="46"/>
      <c r="CKQ352" s="46"/>
      <c r="CKR352" s="46"/>
      <c r="CKS352" s="46"/>
      <c r="CKT352" s="46"/>
      <c r="CKU352" s="46"/>
      <c r="CKV352" s="46"/>
      <c r="CKW352" s="46"/>
      <c r="CKX352" s="46"/>
      <c r="CKY352" s="46"/>
      <c r="CKZ352" s="46"/>
      <c r="CLA352" s="46"/>
      <c r="CLB352" s="46"/>
      <c r="CLC352" s="46"/>
      <c r="CLD352" s="46"/>
      <c r="CLE352" s="46"/>
      <c r="CLF352" s="46"/>
      <c r="CLG352" s="46"/>
      <c r="CLH352" s="46"/>
      <c r="CLI352" s="46"/>
      <c r="CLJ352" s="46"/>
      <c r="CLK352" s="46"/>
      <c r="CLL352" s="46"/>
      <c r="CLM352" s="46"/>
      <c r="CLN352" s="46"/>
      <c r="CLO352" s="46"/>
      <c r="CLP352" s="46"/>
      <c r="CLQ352" s="46"/>
      <c r="CLR352" s="46"/>
      <c r="CLS352" s="46"/>
      <c r="CLT352" s="46"/>
      <c r="CLU352" s="46"/>
      <c r="CLV352" s="46"/>
      <c r="CLW352" s="46"/>
      <c r="CLX352" s="46"/>
      <c r="CLY352" s="46"/>
      <c r="CLZ352" s="46"/>
      <c r="CMA352" s="46"/>
      <c r="CMB352" s="46"/>
      <c r="CMC352" s="46"/>
      <c r="CMD352" s="46"/>
      <c r="CME352" s="46"/>
      <c r="CMF352" s="46"/>
      <c r="CMG352" s="46"/>
      <c r="CMH352" s="46"/>
      <c r="CMI352" s="46"/>
      <c r="CMJ352" s="46"/>
      <c r="CMK352" s="46"/>
      <c r="CML352" s="46"/>
      <c r="CMM352" s="46"/>
      <c r="CMN352" s="46"/>
      <c r="CMO352" s="46"/>
      <c r="CMP352" s="46"/>
      <c r="CMQ352" s="46"/>
      <c r="CMR352" s="46"/>
      <c r="CMS352" s="46"/>
      <c r="CMT352" s="46"/>
      <c r="CMU352" s="46"/>
      <c r="CMV352" s="46"/>
      <c r="CMW352" s="46"/>
      <c r="CMX352" s="46"/>
      <c r="CMY352" s="46"/>
      <c r="CMZ352" s="46"/>
      <c r="CNA352" s="46"/>
      <c r="CNB352" s="46"/>
      <c r="CNC352" s="46"/>
      <c r="CND352" s="46"/>
      <c r="CNE352" s="46"/>
      <c r="CNF352" s="46"/>
      <c r="CNG352" s="46"/>
      <c r="CNH352" s="46"/>
      <c r="CNI352" s="46"/>
      <c r="CNJ352" s="46"/>
      <c r="CNK352" s="46"/>
      <c r="CNL352" s="46"/>
      <c r="CNM352" s="46"/>
      <c r="CNN352" s="46"/>
      <c r="CNO352" s="46"/>
      <c r="CNP352" s="46"/>
      <c r="CNQ352" s="46"/>
      <c r="CNR352" s="46"/>
      <c r="CNS352" s="46"/>
      <c r="CNT352" s="46"/>
      <c r="CNU352" s="46"/>
      <c r="CNV352" s="46"/>
      <c r="CNW352" s="46"/>
      <c r="CNX352" s="46"/>
      <c r="CNY352" s="46"/>
      <c r="CNZ352" s="46"/>
      <c r="COA352" s="46"/>
      <c r="COB352" s="46"/>
      <c r="COC352" s="46"/>
      <c r="COD352" s="46"/>
      <c r="COE352" s="46"/>
      <c r="COF352" s="46"/>
      <c r="COG352" s="46"/>
      <c r="COH352" s="46"/>
      <c r="COI352" s="46"/>
      <c r="COJ352" s="46"/>
      <c r="COK352" s="46"/>
      <c r="COL352" s="46"/>
      <c r="COM352" s="46"/>
      <c r="CON352" s="46"/>
      <c r="COO352" s="46"/>
      <c r="COP352" s="46"/>
      <c r="COQ352" s="46"/>
      <c r="COR352" s="46"/>
      <c r="COS352" s="46"/>
      <c r="COT352" s="46"/>
      <c r="COU352" s="46"/>
      <c r="COV352" s="46"/>
      <c r="COW352" s="46"/>
      <c r="COX352" s="46"/>
      <c r="COY352" s="46"/>
      <c r="COZ352" s="46"/>
      <c r="CPA352" s="46"/>
      <c r="CPB352" s="46"/>
      <c r="CPC352" s="46"/>
      <c r="CPD352" s="46"/>
      <c r="CPE352" s="46"/>
      <c r="CPF352" s="46"/>
      <c r="CPG352" s="46"/>
      <c r="CPH352" s="46"/>
      <c r="CPI352" s="46"/>
      <c r="CPJ352" s="46"/>
      <c r="CPK352" s="46"/>
      <c r="CPL352" s="46"/>
      <c r="CPM352" s="46"/>
      <c r="CPN352" s="46"/>
      <c r="CPO352" s="46"/>
      <c r="CPP352" s="46"/>
      <c r="CPQ352" s="46"/>
      <c r="CPR352" s="46"/>
      <c r="CPS352" s="46"/>
      <c r="CPT352" s="46"/>
      <c r="CPU352" s="46"/>
      <c r="CPV352" s="46"/>
      <c r="CPW352" s="46"/>
      <c r="CPX352" s="46"/>
      <c r="CPY352" s="46"/>
      <c r="CPZ352" s="46"/>
      <c r="CQA352" s="46"/>
      <c r="CQB352" s="46"/>
      <c r="CQC352" s="46"/>
      <c r="CQD352" s="46"/>
      <c r="CQE352" s="46"/>
      <c r="CQF352" s="46"/>
      <c r="CQG352" s="46"/>
      <c r="CQH352" s="46"/>
      <c r="CQI352" s="46"/>
      <c r="CQJ352" s="46"/>
      <c r="CQK352" s="46"/>
      <c r="CQL352" s="46"/>
      <c r="CQM352" s="46"/>
      <c r="CQN352" s="46"/>
      <c r="CQO352" s="46"/>
      <c r="CQP352" s="46"/>
      <c r="CQQ352" s="46"/>
      <c r="CQR352" s="46"/>
      <c r="CQS352" s="46"/>
      <c r="CQT352" s="46"/>
      <c r="CQU352" s="46"/>
      <c r="CQV352" s="46"/>
      <c r="CQW352" s="46"/>
      <c r="CQX352" s="46"/>
      <c r="CQY352" s="46"/>
      <c r="CQZ352" s="46"/>
      <c r="CRA352" s="46"/>
      <c r="CRB352" s="46"/>
      <c r="CRC352" s="46"/>
      <c r="CRD352" s="46"/>
      <c r="CRE352" s="46"/>
      <c r="CRF352" s="46"/>
      <c r="CRG352" s="46"/>
      <c r="CRH352" s="46"/>
      <c r="CRI352" s="46"/>
      <c r="CRJ352" s="46"/>
      <c r="CRK352" s="46"/>
      <c r="CRL352" s="46"/>
      <c r="CRM352" s="46"/>
      <c r="CRN352" s="46"/>
      <c r="CRO352" s="46"/>
      <c r="CRP352" s="46"/>
      <c r="CRQ352" s="46"/>
      <c r="CRR352" s="46"/>
      <c r="CRS352" s="46"/>
      <c r="CRT352" s="46"/>
      <c r="CRU352" s="46"/>
      <c r="CRV352" s="46"/>
      <c r="CRW352" s="46"/>
      <c r="CRX352" s="46"/>
      <c r="CRY352" s="46"/>
      <c r="CRZ352" s="46"/>
      <c r="CSA352" s="46"/>
      <c r="CSB352" s="46"/>
      <c r="CSC352" s="46"/>
      <c r="CSD352" s="46"/>
      <c r="CSE352" s="46"/>
      <c r="CSF352" s="46"/>
      <c r="CSG352" s="46"/>
      <c r="CSH352" s="46"/>
      <c r="CSI352" s="46"/>
      <c r="CSJ352" s="46"/>
      <c r="CSK352" s="46"/>
      <c r="CSL352" s="46"/>
      <c r="CSM352" s="46"/>
      <c r="CSN352" s="46"/>
      <c r="CSO352" s="46"/>
      <c r="CSP352" s="46"/>
      <c r="CSQ352" s="46"/>
      <c r="CSR352" s="46"/>
      <c r="CSS352" s="46"/>
      <c r="CST352" s="46"/>
      <c r="CSU352" s="46"/>
      <c r="CSV352" s="46"/>
      <c r="CSW352" s="46"/>
      <c r="CSX352" s="46"/>
      <c r="CSY352" s="46"/>
      <c r="CSZ352" s="46"/>
      <c r="CTA352" s="46"/>
      <c r="CTB352" s="46"/>
      <c r="CTC352" s="46"/>
      <c r="CTD352" s="46"/>
      <c r="CTE352" s="46"/>
      <c r="CTF352" s="46"/>
      <c r="CTG352" s="46"/>
      <c r="CTH352" s="46"/>
      <c r="CTI352" s="46"/>
      <c r="CTJ352" s="46"/>
      <c r="CTK352" s="46"/>
      <c r="CTL352" s="46"/>
      <c r="CTM352" s="46"/>
      <c r="CTN352" s="46"/>
      <c r="CTO352" s="46"/>
      <c r="CTP352" s="46"/>
      <c r="CTQ352" s="46"/>
      <c r="CTR352" s="46"/>
      <c r="CTS352" s="46"/>
      <c r="CTT352" s="46"/>
      <c r="CTU352" s="46"/>
      <c r="CTV352" s="46"/>
      <c r="CTW352" s="46"/>
      <c r="CTX352" s="46"/>
      <c r="CTY352" s="46"/>
      <c r="CTZ352" s="46"/>
      <c r="CUA352" s="46"/>
      <c r="CUB352" s="46"/>
      <c r="CUC352" s="46"/>
      <c r="CUD352" s="46"/>
      <c r="CUE352" s="46"/>
      <c r="CUF352" s="46"/>
      <c r="CUG352" s="46"/>
      <c r="CUH352" s="46"/>
      <c r="CUI352" s="46"/>
      <c r="CUJ352" s="46"/>
      <c r="CUK352" s="46"/>
      <c r="CUL352" s="46"/>
      <c r="CUM352" s="46"/>
      <c r="CUN352" s="46"/>
      <c r="CUO352" s="46"/>
      <c r="CUP352" s="46"/>
      <c r="CUQ352" s="46"/>
      <c r="CUR352" s="46"/>
      <c r="CUS352" s="46"/>
      <c r="CUT352" s="46"/>
      <c r="CUU352" s="46"/>
      <c r="CUV352" s="46"/>
      <c r="CUW352" s="46"/>
      <c r="CUX352" s="46"/>
      <c r="CUY352" s="46"/>
      <c r="CUZ352" s="46"/>
      <c r="CVA352" s="46"/>
      <c r="CVB352" s="46"/>
      <c r="CVC352" s="46"/>
      <c r="CVD352" s="46"/>
      <c r="CVE352" s="46"/>
      <c r="CVF352" s="46"/>
      <c r="CVG352" s="46"/>
      <c r="CVH352" s="46"/>
      <c r="CVI352" s="46"/>
      <c r="CVJ352" s="46"/>
      <c r="CVK352" s="46"/>
      <c r="CVL352" s="46"/>
      <c r="CVM352" s="46"/>
      <c r="CVN352" s="46"/>
      <c r="CVO352" s="46"/>
      <c r="CVP352" s="46"/>
      <c r="CVQ352" s="46"/>
      <c r="CVR352" s="46"/>
      <c r="CVS352" s="46"/>
      <c r="CVT352" s="46"/>
      <c r="CVU352" s="46"/>
      <c r="CVV352" s="46"/>
      <c r="CVW352" s="46"/>
      <c r="CVX352" s="46"/>
      <c r="CVY352" s="46"/>
      <c r="CVZ352" s="46"/>
      <c r="CWA352" s="46"/>
      <c r="CWB352" s="46"/>
      <c r="CWC352" s="46"/>
      <c r="CWD352" s="46"/>
      <c r="CWE352" s="46"/>
      <c r="CWF352" s="46"/>
      <c r="CWG352" s="46"/>
      <c r="CWH352" s="46"/>
      <c r="CWI352" s="46"/>
      <c r="CWJ352" s="46"/>
      <c r="CWK352" s="46"/>
      <c r="CWL352" s="46"/>
      <c r="CWM352" s="46"/>
      <c r="CWN352" s="46"/>
      <c r="CWO352" s="46"/>
      <c r="CWP352" s="46"/>
      <c r="CWQ352" s="46"/>
      <c r="CWR352" s="46"/>
      <c r="CWS352" s="46"/>
      <c r="CWT352" s="46"/>
      <c r="CWU352" s="46"/>
      <c r="CWV352" s="46"/>
      <c r="CWW352" s="46"/>
      <c r="CWX352" s="46"/>
      <c r="CWY352" s="46"/>
      <c r="CWZ352" s="46"/>
      <c r="CXA352" s="46"/>
      <c r="CXB352" s="46"/>
      <c r="CXC352" s="46"/>
      <c r="CXD352" s="46"/>
      <c r="CXE352" s="46"/>
      <c r="CXF352" s="46"/>
      <c r="CXG352" s="46"/>
      <c r="CXH352" s="46"/>
      <c r="CXI352" s="46"/>
      <c r="CXJ352" s="46"/>
      <c r="CXK352" s="46"/>
      <c r="CXL352" s="46"/>
      <c r="CXM352" s="46"/>
      <c r="CXN352" s="46"/>
      <c r="CXO352" s="46"/>
      <c r="CXP352" s="46"/>
      <c r="CXQ352" s="46"/>
      <c r="CXR352" s="46"/>
      <c r="CXS352" s="46"/>
      <c r="CXT352" s="46"/>
      <c r="CXU352" s="46"/>
      <c r="CXV352" s="46"/>
      <c r="CXW352" s="46"/>
      <c r="CXX352" s="46"/>
      <c r="CXY352" s="46"/>
      <c r="CXZ352" s="46"/>
      <c r="CYA352" s="46"/>
      <c r="CYB352" s="46"/>
      <c r="CYC352" s="46"/>
      <c r="CYD352" s="46"/>
      <c r="CYE352" s="46"/>
      <c r="CYF352" s="46"/>
      <c r="CYG352" s="46"/>
      <c r="CYH352" s="46"/>
      <c r="CYI352" s="46"/>
      <c r="CYJ352" s="46"/>
      <c r="CYK352" s="46"/>
      <c r="CYL352" s="46"/>
      <c r="CYM352" s="46"/>
      <c r="CYN352" s="46"/>
      <c r="CYO352" s="46"/>
      <c r="CYP352" s="46"/>
      <c r="CYQ352" s="46"/>
      <c r="CYR352" s="46"/>
      <c r="CYS352" s="46"/>
      <c r="CYT352" s="46"/>
      <c r="CYU352" s="46"/>
      <c r="CYV352" s="46"/>
      <c r="CYW352" s="46"/>
      <c r="CYX352" s="46"/>
      <c r="CYY352" s="46"/>
      <c r="CYZ352" s="46"/>
      <c r="CZA352" s="46"/>
      <c r="CZB352" s="46"/>
      <c r="CZC352" s="46"/>
      <c r="CZD352" s="46"/>
      <c r="CZE352" s="46"/>
      <c r="CZF352" s="46"/>
      <c r="CZG352" s="46"/>
      <c r="CZH352" s="46"/>
      <c r="CZI352" s="46"/>
      <c r="CZJ352" s="46"/>
      <c r="CZK352" s="46"/>
      <c r="CZL352" s="46"/>
      <c r="CZM352" s="46"/>
      <c r="CZN352" s="46"/>
      <c r="CZO352" s="46"/>
      <c r="CZP352" s="46"/>
      <c r="CZQ352" s="46"/>
      <c r="CZR352" s="46"/>
      <c r="CZS352" s="46"/>
      <c r="CZT352" s="46"/>
      <c r="CZU352" s="46"/>
      <c r="CZV352" s="46"/>
      <c r="CZW352" s="46"/>
      <c r="CZX352" s="46"/>
      <c r="CZY352" s="46"/>
      <c r="CZZ352" s="46"/>
      <c r="DAA352" s="46"/>
      <c r="DAB352" s="46"/>
      <c r="DAC352" s="46"/>
      <c r="DAD352" s="46"/>
      <c r="DAE352" s="46"/>
      <c r="DAF352" s="46"/>
      <c r="DAG352" s="46"/>
      <c r="DAH352" s="46"/>
      <c r="DAI352" s="46"/>
      <c r="DAJ352" s="46"/>
      <c r="DAK352" s="46"/>
      <c r="DAL352" s="46"/>
      <c r="DAM352" s="46"/>
      <c r="DAN352" s="46"/>
      <c r="DAO352" s="46"/>
      <c r="DAP352" s="46"/>
      <c r="DAQ352" s="46"/>
      <c r="DAR352" s="46"/>
      <c r="DAS352" s="46"/>
      <c r="DAT352" s="46"/>
      <c r="DAU352" s="46"/>
      <c r="DAV352" s="46"/>
      <c r="DAW352" s="46"/>
      <c r="DAX352" s="46"/>
      <c r="DAY352" s="46"/>
      <c r="DAZ352" s="46"/>
      <c r="DBA352" s="46"/>
      <c r="DBB352" s="46"/>
      <c r="DBC352" s="46"/>
      <c r="DBD352" s="46"/>
      <c r="DBE352" s="46"/>
      <c r="DBF352" s="46"/>
      <c r="DBG352" s="46"/>
      <c r="DBH352" s="46"/>
      <c r="DBI352" s="46"/>
      <c r="DBJ352" s="46"/>
      <c r="DBK352" s="46"/>
      <c r="DBL352" s="46"/>
      <c r="DBM352" s="46"/>
      <c r="DBN352" s="46"/>
      <c r="DBO352" s="46"/>
      <c r="DBP352" s="46"/>
      <c r="DBQ352" s="46"/>
      <c r="DBR352" s="46"/>
      <c r="DBS352" s="46"/>
      <c r="DBT352" s="46"/>
      <c r="DBU352" s="46"/>
      <c r="DBV352" s="46"/>
      <c r="DBW352" s="46"/>
      <c r="DBX352" s="46"/>
      <c r="DBY352" s="46"/>
      <c r="DBZ352" s="46"/>
      <c r="DCA352" s="46"/>
      <c r="DCB352" s="46"/>
      <c r="DCC352" s="46"/>
      <c r="DCD352" s="46"/>
      <c r="DCE352" s="46"/>
      <c r="DCF352" s="46"/>
      <c r="DCG352" s="46"/>
      <c r="DCH352" s="46"/>
      <c r="DCI352" s="46"/>
      <c r="DCJ352" s="46"/>
      <c r="DCK352" s="46"/>
      <c r="DCL352" s="46"/>
      <c r="DCM352" s="46"/>
      <c r="DCN352" s="46"/>
      <c r="DCO352" s="46"/>
      <c r="DCP352" s="46"/>
      <c r="DCQ352" s="46"/>
      <c r="DCR352" s="46"/>
      <c r="DCS352" s="46"/>
      <c r="DCT352" s="46"/>
      <c r="DCU352" s="46"/>
      <c r="DCV352" s="46"/>
      <c r="DCW352" s="46"/>
      <c r="DCX352" s="46"/>
      <c r="DCY352" s="46"/>
      <c r="DCZ352" s="46"/>
      <c r="DDA352" s="46"/>
      <c r="DDB352" s="46"/>
      <c r="DDC352" s="46"/>
      <c r="DDD352" s="46"/>
      <c r="DDE352" s="46"/>
      <c r="DDF352" s="46"/>
      <c r="DDG352" s="46"/>
      <c r="DDH352" s="46"/>
      <c r="DDI352" s="46"/>
      <c r="DDJ352" s="46"/>
      <c r="DDK352" s="46"/>
      <c r="DDL352" s="46"/>
      <c r="DDM352" s="46"/>
      <c r="DDN352" s="46"/>
      <c r="DDO352" s="46"/>
      <c r="DDP352" s="46"/>
      <c r="DDQ352" s="46"/>
      <c r="DDR352" s="46"/>
      <c r="DDS352" s="46"/>
      <c r="DDT352" s="46"/>
      <c r="DDU352" s="46"/>
      <c r="DDV352" s="46"/>
      <c r="DDW352" s="46"/>
      <c r="DDX352" s="46"/>
      <c r="DDY352" s="46"/>
      <c r="DDZ352" s="46"/>
      <c r="DEA352" s="46"/>
      <c r="DEB352" s="46"/>
      <c r="DEC352" s="46"/>
      <c r="DED352" s="46"/>
      <c r="DEE352" s="46"/>
      <c r="DEF352" s="46"/>
      <c r="DEG352" s="46"/>
      <c r="DEH352" s="46"/>
      <c r="DEI352" s="46"/>
      <c r="DEJ352" s="46"/>
      <c r="DEK352" s="46"/>
      <c r="DEL352" s="46"/>
      <c r="DEM352" s="46"/>
      <c r="DEN352" s="46"/>
      <c r="DEO352" s="46"/>
      <c r="DEP352" s="46"/>
      <c r="DEQ352" s="46"/>
      <c r="DER352" s="46"/>
      <c r="DES352" s="46"/>
      <c r="DET352" s="46"/>
      <c r="DEU352" s="46"/>
      <c r="DEV352" s="46"/>
      <c r="DEW352" s="46"/>
      <c r="DEX352" s="46"/>
      <c r="DEY352" s="46"/>
      <c r="DEZ352" s="46"/>
      <c r="DFA352" s="46"/>
      <c r="DFB352" s="46"/>
      <c r="DFC352" s="46"/>
      <c r="DFD352" s="46"/>
      <c r="DFE352" s="46"/>
      <c r="DFF352" s="46"/>
      <c r="DFG352" s="46"/>
      <c r="DFH352" s="46"/>
      <c r="DFI352" s="46"/>
      <c r="DFJ352" s="46"/>
      <c r="DFK352" s="46"/>
      <c r="DFL352" s="46"/>
      <c r="DFM352" s="46"/>
      <c r="DFN352" s="46"/>
      <c r="DFO352" s="46"/>
      <c r="DFP352" s="46"/>
      <c r="DFQ352" s="46"/>
      <c r="DFR352" s="46"/>
      <c r="DFS352" s="46"/>
      <c r="DFT352" s="46"/>
      <c r="DFU352" s="46"/>
      <c r="DFV352" s="46"/>
      <c r="DFW352" s="46"/>
      <c r="DFX352" s="46"/>
      <c r="DFY352" s="46"/>
      <c r="DFZ352" s="46"/>
      <c r="DGA352" s="46"/>
      <c r="DGB352" s="46"/>
      <c r="DGC352" s="46"/>
      <c r="DGD352" s="46"/>
      <c r="DGE352" s="46"/>
      <c r="DGF352" s="46"/>
      <c r="DGG352" s="46"/>
      <c r="DGH352" s="46"/>
      <c r="DGI352" s="46"/>
      <c r="DGJ352" s="46"/>
      <c r="DGK352" s="46"/>
      <c r="DGL352" s="46"/>
      <c r="DGM352" s="46"/>
      <c r="DGN352" s="46"/>
      <c r="DGO352" s="46"/>
      <c r="DGP352" s="46"/>
      <c r="DGQ352" s="46"/>
      <c r="DGR352" s="46"/>
      <c r="DGS352" s="46"/>
      <c r="DGT352" s="46"/>
      <c r="DGU352" s="46"/>
      <c r="DGV352" s="46"/>
      <c r="DGW352" s="46"/>
      <c r="DGX352" s="46"/>
      <c r="DGY352" s="46"/>
      <c r="DGZ352" s="46"/>
      <c r="DHA352" s="46"/>
      <c r="DHB352" s="46"/>
      <c r="DHC352" s="46"/>
      <c r="DHD352" s="46"/>
      <c r="DHE352" s="46"/>
      <c r="DHF352" s="46"/>
      <c r="DHG352" s="46"/>
      <c r="DHH352" s="46"/>
      <c r="DHI352" s="46"/>
      <c r="DHJ352" s="46"/>
      <c r="DHK352" s="46"/>
      <c r="DHL352" s="46"/>
      <c r="DHM352" s="46"/>
      <c r="DHN352" s="46"/>
      <c r="DHO352" s="46"/>
      <c r="DHP352" s="46"/>
      <c r="DHQ352" s="46"/>
      <c r="DHR352" s="46"/>
      <c r="DHS352" s="46"/>
      <c r="DHT352" s="46"/>
      <c r="DHU352" s="46"/>
      <c r="DHV352" s="46"/>
      <c r="DHW352" s="46"/>
      <c r="DHX352" s="46"/>
      <c r="DHY352" s="46"/>
      <c r="DHZ352" s="46"/>
      <c r="DIA352" s="46"/>
      <c r="DIB352" s="46"/>
      <c r="DIC352" s="46"/>
      <c r="DID352" s="46"/>
      <c r="DIE352" s="46"/>
      <c r="DIF352" s="46"/>
      <c r="DIG352" s="46"/>
      <c r="DIH352" s="46"/>
      <c r="DII352" s="46"/>
      <c r="DIJ352" s="46"/>
      <c r="DIK352" s="46"/>
      <c r="DIL352" s="46"/>
      <c r="DIM352" s="46"/>
      <c r="DIN352" s="46"/>
      <c r="DIO352" s="46"/>
      <c r="DIP352" s="46"/>
      <c r="DIQ352" s="46"/>
      <c r="DIR352" s="46"/>
      <c r="DIS352" s="46"/>
      <c r="DIT352" s="46"/>
      <c r="DIU352" s="46"/>
      <c r="DIV352" s="46"/>
      <c r="DIW352" s="46"/>
      <c r="DIX352" s="46"/>
      <c r="DIY352" s="46"/>
      <c r="DIZ352" s="46"/>
      <c r="DJA352" s="46"/>
      <c r="DJB352" s="46"/>
      <c r="DJC352" s="46"/>
      <c r="DJD352" s="46"/>
      <c r="DJE352" s="46"/>
      <c r="DJF352" s="46"/>
      <c r="DJG352" s="46"/>
      <c r="DJH352" s="46"/>
      <c r="DJI352" s="46"/>
      <c r="DJJ352" s="46"/>
      <c r="DJK352" s="46"/>
      <c r="DJL352" s="46"/>
      <c r="DJM352" s="46"/>
      <c r="DJN352" s="46"/>
      <c r="DJO352" s="46"/>
      <c r="DJP352" s="46"/>
      <c r="DJQ352" s="46"/>
      <c r="DJR352" s="46"/>
      <c r="DJS352" s="46"/>
      <c r="DJT352" s="46"/>
      <c r="DJU352" s="46"/>
      <c r="DJV352" s="46"/>
      <c r="DJW352" s="46"/>
      <c r="DJX352" s="46"/>
      <c r="DJY352" s="46"/>
      <c r="DJZ352" s="46"/>
      <c r="DKA352" s="46"/>
      <c r="DKB352" s="46"/>
      <c r="DKC352" s="46"/>
      <c r="DKD352" s="46"/>
      <c r="DKE352" s="46"/>
      <c r="DKF352" s="46"/>
      <c r="DKG352" s="46"/>
      <c r="DKH352" s="46"/>
      <c r="DKI352" s="46"/>
      <c r="DKJ352" s="46"/>
      <c r="DKK352" s="46"/>
      <c r="DKL352" s="46"/>
      <c r="DKM352" s="46"/>
      <c r="DKN352" s="46"/>
      <c r="DKO352" s="46"/>
      <c r="DKP352" s="46"/>
      <c r="DKQ352" s="46"/>
      <c r="DKR352" s="46"/>
      <c r="DKS352" s="46"/>
      <c r="DKT352" s="46"/>
      <c r="DKU352" s="46"/>
      <c r="DKV352" s="46"/>
      <c r="DKW352" s="46"/>
      <c r="DKX352" s="46"/>
      <c r="DKY352" s="46"/>
      <c r="DKZ352" s="46"/>
      <c r="DLA352" s="46"/>
      <c r="DLB352" s="46"/>
      <c r="DLC352" s="46"/>
      <c r="DLD352" s="46"/>
      <c r="DLE352" s="46"/>
      <c r="DLF352" s="46"/>
      <c r="DLG352" s="46"/>
      <c r="DLH352" s="46"/>
      <c r="DLI352" s="46"/>
      <c r="DLJ352" s="46"/>
      <c r="DLK352" s="46"/>
      <c r="DLL352" s="46"/>
      <c r="DLM352" s="46"/>
      <c r="DLN352" s="46"/>
      <c r="DLO352" s="46"/>
      <c r="DLP352" s="46"/>
      <c r="DLQ352" s="46"/>
      <c r="DLR352" s="46"/>
      <c r="DLS352" s="46"/>
      <c r="DLT352" s="46"/>
      <c r="DLU352" s="46"/>
      <c r="DLV352" s="46"/>
      <c r="DLW352" s="46"/>
      <c r="DLX352" s="46"/>
      <c r="DLY352" s="46"/>
      <c r="DLZ352" s="46"/>
      <c r="DMA352" s="46"/>
      <c r="DMB352" s="46"/>
      <c r="DMC352" s="46"/>
      <c r="DMD352" s="46"/>
      <c r="DME352" s="46"/>
      <c r="DMF352" s="46"/>
      <c r="DMG352" s="46"/>
      <c r="DMH352" s="46"/>
      <c r="DMI352" s="46"/>
      <c r="DMJ352" s="46"/>
      <c r="DMK352" s="46"/>
      <c r="DML352" s="46"/>
      <c r="DMM352" s="46"/>
      <c r="DMN352" s="46"/>
      <c r="DMO352" s="46"/>
      <c r="DMP352" s="46"/>
      <c r="DMQ352" s="46"/>
      <c r="DMR352" s="46"/>
      <c r="DMS352" s="46"/>
      <c r="DMT352" s="46"/>
      <c r="DMU352" s="46"/>
      <c r="DMV352" s="46"/>
      <c r="DMW352" s="46"/>
      <c r="DMX352" s="46"/>
      <c r="DMY352" s="46"/>
      <c r="DMZ352" s="46"/>
      <c r="DNA352" s="46"/>
      <c r="DNB352" s="46"/>
      <c r="DNC352" s="46"/>
      <c r="DND352" s="46"/>
      <c r="DNE352" s="46"/>
      <c r="DNF352" s="46"/>
      <c r="DNG352" s="46"/>
      <c r="DNH352" s="46"/>
      <c r="DNI352" s="46"/>
      <c r="DNJ352" s="46"/>
      <c r="DNK352" s="46"/>
      <c r="DNL352" s="46"/>
      <c r="DNM352" s="46"/>
      <c r="DNN352" s="46"/>
      <c r="DNO352" s="46"/>
      <c r="DNP352" s="46"/>
      <c r="DNQ352" s="46"/>
      <c r="DNR352" s="46"/>
      <c r="DNS352" s="46"/>
      <c r="DNT352" s="46"/>
      <c r="DNU352" s="46"/>
      <c r="DNV352" s="46"/>
      <c r="DNW352" s="46"/>
      <c r="DNX352" s="46"/>
      <c r="DNY352" s="46"/>
      <c r="DNZ352" s="46"/>
      <c r="DOA352" s="46"/>
      <c r="DOB352" s="46"/>
      <c r="DOC352" s="46"/>
      <c r="DOD352" s="46"/>
      <c r="DOE352" s="46"/>
      <c r="DOF352" s="46"/>
      <c r="DOG352" s="46"/>
      <c r="DOH352" s="46"/>
      <c r="DOI352" s="46"/>
      <c r="DOJ352" s="46"/>
      <c r="DOK352" s="46"/>
      <c r="DOL352" s="46"/>
      <c r="DOM352" s="46"/>
      <c r="DON352" s="46"/>
      <c r="DOO352" s="46"/>
      <c r="DOP352" s="46"/>
      <c r="DOQ352" s="46"/>
      <c r="DOR352" s="46"/>
      <c r="DOS352" s="46"/>
      <c r="DOT352" s="46"/>
      <c r="DOU352" s="46"/>
      <c r="DOV352" s="46"/>
      <c r="DOW352" s="46"/>
      <c r="DOX352" s="46"/>
      <c r="DOY352" s="46"/>
      <c r="DOZ352" s="46"/>
      <c r="DPA352" s="46"/>
      <c r="DPB352" s="46"/>
      <c r="DPC352" s="46"/>
      <c r="DPD352" s="46"/>
      <c r="DPE352" s="46"/>
      <c r="DPF352" s="46"/>
      <c r="DPG352" s="46"/>
      <c r="DPH352" s="46"/>
      <c r="DPI352" s="46"/>
      <c r="DPJ352" s="46"/>
      <c r="DPK352" s="46"/>
      <c r="DPL352" s="46"/>
      <c r="DPM352" s="46"/>
      <c r="DPN352" s="46"/>
      <c r="DPO352" s="46"/>
      <c r="DPP352" s="46"/>
      <c r="DPQ352" s="46"/>
      <c r="DPR352" s="46"/>
      <c r="DPS352" s="46"/>
      <c r="DPT352" s="46"/>
      <c r="DPU352" s="46"/>
      <c r="DPV352" s="46"/>
      <c r="DPW352" s="46"/>
      <c r="DPX352" s="46"/>
      <c r="DPY352" s="46"/>
      <c r="DPZ352" s="46"/>
      <c r="DQA352" s="46"/>
      <c r="DQB352" s="46"/>
      <c r="DQC352" s="46"/>
      <c r="DQD352" s="46"/>
      <c r="DQE352" s="46"/>
      <c r="DQF352" s="46"/>
      <c r="DQG352" s="46"/>
      <c r="DQH352" s="46"/>
      <c r="DQI352" s="46"/>
      <c r="DQJ352" s="46"/>
      <c r="DQK352" s="46"/>
      <c r="DQL352" s="46"/>
      <c r="DQM352" s="46"/>
      <c r="DQN352" s="46"/>
      <c r="DQO352" s="46"/>
      <c r="DQP352" s="46"/>
      <c r="DQQ352" s="46"/>
      <c r="DQR352" s="46"/>
      <c r="DQS352" s="46"/>
      <c r="DQT352" s="46"/>
      <c r="DQU352" s="46"/>
      <c r="DQV352" s="46"/>
      <c r="DQW352" s="46"/>
      <c r="DQX352" s="46"/>
      <c r="DQY352" s="46"/>
      <c r="DQZ352" s="46"/>
      <c r="DRA352" s="46"/>
      <c r="DRB352" s="46"/>
      <c r="DRC352" s="46"/>
      <c r="DRD352" s="46"/>
      <c r="DRE352" s="46"/>
      <c r="DRF352" s="46"/>
      <c r="DRG352" s="46"/>
      <c r="DRH352" s="46"/>
      <c r="DRI352" s="46"/>
      <c r="DRJ352" s="46"/>
      <c r="DRK352" s="46"/>
      <c r="DRL352" s="46"/>
      <c r="DRM352" s="46"/>
      <c r="DRN352" s="46"/>
      <c r="DRO352" s="46"/>
      <c r="DRP352" s="46"/>
      <c r="DRQ352" s="46"/>
      <c r="DRR352" s="46"/>
      <c r="DRS352" s="46"/>
      <c r="DRT352" s="46"/>
      <c r="DRU352" s="46"/>
      <c r="DRV352" s="46"/>
      <c r="DRW352" s="46"/>
      <c r="DRX352" s="46"/>
      <c r="DRY352" s="46"/>
      <c r="DRZ352" s="46"/>
      <c r="DSA352" s="46"/>
      <c r="DSB352" s="46"/>
      <c r="DSC352" s="46"/>
      <c r="DSD352" s="46"/>
      <c r="DSE352" s="46"/>
      <c r="DSF352" s="46"/>
      <c r="DSG352" s="46"/>
      <c r="DSH352" s="46"/>
      <c r="DSI352" s="46"/>
      <c r="DSJ352" s="46"/>
      <c r="DSK352" s="46"/>
      <c r="DSL352" s="46"/>
      <c r="DSM352" s="46"/>
      <c r="DSN352" s="46"/>
      <c r="DSO352" s="46"/>
      <c r="DSP352" s="46"/>
      <c r="DSQ352" s="46"/>
      <c r="DSR352" s="46"/>
      <c r="DSS352" s="46"/>
      <c r="DST352" s="46"/>
      <c r="DSU352" s="46"/>
      <c r="DSV352" s="46"/>
      <c r="DSW352" s="46"/>
      <c r="DSX352" s="46"/>
      <c r="DSY352" s="46"/>
      <c r="DSZ352" s="46"/>
      <c r="DTA352" s="46"/>
      <c r="DTB352" s="46"/>
      <c r="DTC352" s="46"/>
      <c r="DTD352" s="46"/>
      <c r="DTE352" s="46"/>
      <c r="DTF352" s="46"/>
      <c r="DTG352" s="46"/>
      <c r="DTH352" s="46"/>
      <c r="DTI352" s="46"/>
      <c r="DTJ352" s="46"/>
      <c r="DTK352" s="46"/>
      <c r="DTL352" s="46"/>
      <c r="DTM352" s="46"/>
      <c r="DTN352" s="46"/>
      <c r="DTO352" s="46"/>
      <c r="DTP352" s="46"/>
      <c r="DTQ352" s="46"/>
      <c r="DTR352" s="46"/>
      <c r="DTS352" s="46"/>
      <c r="DTT352" s="46"/>
      <c r="DTU352" s="46"/>
      <c r="DTV352" s="46"/>
      <c r="DTW352" s="46"/>
      <c r="DTX352" s="46"/>
      <c r="DTY352" s="46"/>
      <c r="DTZ352" s="46"/>
      <c r="DUA352" s="46"/>
      <c r="DUB352" s="46"/>
      <c r="DUC352" s="46"/>
      <c r="DUD352" s="46"/>
      <c r="DUE352" s="46"/>
      <c r="DUF352" s="46"/>
      <c r="DUG352" s="46"/>
      <c r="DUH352" s="46"/>
      <c r="DUI352" s="46"/>
      <c r="DUJ352" s="46"/>
      <c r="DUK352" s="46"/>
      <c r="DUL352" s="46"/>
      <c r="DUM352" s="46"/>
      <c r="DUN352" s="46"/>
      <c r="DUO352" s="46"/>
      <c r="DUP352" s="46"/>
      <c r="DUQ352" s="46"/>
      <c r="DUR352" s="46"/>
      <c r="DUS352" s="46"/>
      <c r="DUT352" s="46"/>
      <c r="DUU352" s="46"/>
      <c r="DUV352" s="46"/>
      <c r="DUW352" s="46"/>
      <c r="DUX352" s="46"/>
      <c r="DUY352" s="46"/>
      <c r="DUZ352" s="46"/>
      <c r="DVA352" s="46"/>
      <c r="DVB352" s="46"/>
      <c r="DVC352" s="46"/>
      <c r="DVD352" s="46"/>
      <c r="DVE352" s="46"/>
      <c r="DVF352" s="46"/>
      <c r="DVG352" s="46"/>
      <c r="DVH352" s="46"/>
      <c r="DVI352" s="46"/>
      <c r="DVJ352" s="46"/>
      <c r="DVK352" s="46"/>
      <c r="DVL352" s="46"/>
      <c r="DVM352" s="46"/>
      <c r="DVN352" s="46"/>
      <c r="DVO352" s="46"/>
      <c r="DVP352" s="46"/>
      <c r="DVQ352" s="46"/>
      <c r="DVR352" s="46"/>
      <c r="DVS352" s="46"/>
      <c r="DVT352" s="46"/>
      <c r="DVU352" s="46"/>
      <c r="DVV352" s="46"/>
      <c r="DVW352" s="46"/>
      <c r="DVX352" s="46"/>
      <c r="DVY352" s="46"/>
      <c r="DVZ352" s="46"/>
      <c r="DWA352" s="46"/>
      <c r="DWB352" s="46"/>
      <c r="DWC352" s="46"/>
      <c r="DWD352" s="46"/>
      <c r="DWE352" s="46"/>
      <c r="DWF352" s="46"/>
      <c r="DWG352" s="46"/>
      <c r="DWH352" s="46"/>
      <c r="DWI352" s="46"/>
      <c r="DWJ352" s="46"/>
      <c r="DWK352" s="46"/>
      <c r="DWL352" s="46"/>
      <c r="DWM352" s="46"/>
      <c r="DWN352" s="46"/>
      <c r="DWO352" s="46"/>
      <c r="DWP352" s="46"/>
      <c r="DWQ352" s="46"/>
      <c r="DWR352" s="46"/>
      <c r="DWS352" s="46"/>
      <c r="DWT352" s="46"/>
      <c r="DWU352" s="46"/>
      <c r="DWV352" s="46"/>
      <c r="DWW352" s="46"/>
      <c r="DWX352" s="46"/>
      <c r="DWY352" s="46"/>
      <c r="DWZ352" s="46"/>
      <c r="DXA352" s="46"/>
      <c r="DXB352" s="46"/>
      <c r="DXC352" s="46"/>
      <c r="DXD352" s="46"/>
      <c r="DXE352" s="46"/>
      <c r="DXF352" s="46"/>
      <c r="DXG352" s="46"/>
      <c r="DXH352" s="46"/>
      <c r="DXI352" s="46"/>
      <c r="DXJ352" s="46"/>
      <c r="DXK352" s="46"/>
      <c r="DXL352" s="46"/>
      <c r="DXM352" s="46"/>
      <c r="DXN352" s="46"/>
      <c r="DXO352" s="46"/>
      <c r="DXP352" s="46"/>
      <c r="DXQ352" s="46"/>
      <c r="DXR352" s="46"/>
      <c r="DXS352" s="46"/>
      <c r="DXT352" s="46"/>
      <c r="DXU352" s="46"/>
      <c r="DXV352" s="46"/>
      <c r="DXW352" s="46"/>
      <c r="DXX352" s="46"/>
      <c r="DXY352" s="46"/>
      <c r="DXZ352" s="46"/>
      <c r="DYA352" s="46"/>
      <c r="DYB352" s="46"/>
      <c r="DYC352" s="46"/>
      <c r="DYD352" s="46"/>
      <c r="DYE352" s="46"/>
      <c r="DYF352" s="46"/>
      <c r="DYG352" s="46"/>
      <c r="DYH352" s="46"/>
      <c r="DYI352" s="46"/>
      <c r="DYJ352" s="46"/>
      <c r="DYK352" s="46"/>
      <c r="DYL352" s="46"/>
      <c r="DYM352" s="46"/>
      <c r="DYN352" s="46"/>
      <c r="DYO352" s="46"/>
      <c r="DYP352" s="46"/>
      <c r="DYQ352" s="46"/>
      <c r="DYR352" s="46"/>
      <c r="DYS352" s="46"/>
      <c r="DYT352" s="46"/>
      <c r="DYU352" s="46"/>
      <c r="DYV352" s="46"/>
      <c r="DYW352" s="46"/>
      <c r="DYX352" s="46"/>
      <c r="DYY352" s="46"/>
      <c r="DYZ352" s="46"/>
      <c r="DZA352" s="46"/>
      <c r="DZB352" s="46"/>
      <c r="DZC352" s="46"/>
      <c r="DZD352" s="46"/>
      <c r="DZE352" s="46"/>
      <c r="DZF352" s="46"/>
      <c r="DZG352" s="46"/>
      <c r="DZH352" s="46"/>
      <c r="DZI352" s="46"/>
      <c r="DZJ352" s="46"/>
      <c r="DZK352" s="46"/>
      <c r="DZL352" s="46"/>
      <c r="DZM352" s="46"/>
      <c r="DZN352" s="46"/>
      <c r="DZO352" s="46"/>
      <c r="DZP352" s="46"/>
      <c r="DZQ352" s="46"/>
      <c r="DZR352" s="46"/>
      <c r="DZS352" s="46"/>
      <c r="DZT352" s="46"/>
      <c r="DZU352" s="46"/>
      <c r="DZV352" s="46"/>
      <c r="DZW352" s="46"/>
      <c r="DZX352" s="46"/>
      <c r="DZY352" s="46"/>
      <c r="DZZ352" s="46"/>
      <c r="EAA352" s="46"/>
      <c r="EAB352" s="46"/>
      <c r="EAC352" s="46"/>
      <c r="EAD352" s="46"/>
      <c r="EAE352" s="46"/>
      <c r="EAF352" s="46"/>
      <c r="EAG352" s="46"/>
      <c r="EAH352" s="46"/>
      <c r="EAI352" s="46"/>
      <c r="EAJ352" s="46"/>
      <c r="EAK352" s="46"/>
      <c r="EAL352" s="46"/>
      <c r="EAM352" s="46"/>
      <c r="EAN352" s="46"/>
      <c r="EAO352" s="46"/>
      <c r="EAP352" s="46"/>
      <c r="EAQ352" s="46"/>
      <c r="EAR352" s="46"/>
      <c r="EAS352" s="46"/>
      <c r="EAT352" s="46"/>
      <c r="EAU352" s="46"/>
      <c r="EAV352" s="46"/>
      <c r="EAW352" s="46"/>
      <c r="EAX352" s="46"/>
      <c r="EAY352" s="46"/>
      <c r="EAZ352" s="46"/>
      <c r="EBA352" s="46"/>
      <c r="EBB352" s="46"/>
      <c r="EBC352" s="46"/>
      <c r="EBD352" s="46"/>
      <c r="EBE352" s="46"/>
      <c r="EBF352" s="46"/>
      <c r="EBG352" s="46"/>
      <c r="EBH352" s="46"/>
      <c r="EBI352" s="46"/>
      <c r="EBJ352" s="46"/>
      <c r="EBK352" s="46"/>
      <c r="EBL352" s="46"/>
      <c r="EBM352" s="46"/>
      <c r="EBN352" s="46"/>
      <c r="EBO352" s="46"/>
      <c r="EBP352" s="46"/>
      <c r="EBQ352" s="46"/>
      <c r="EBR352" s="46"/>
      <c r="EBS352" s="46"/>
      <c r="EBT352" s="46"/>
      <c r="EBU352" s="46"/>
      <c r="EBV352" s="46"/>
      <c r="EBW352" s="46"/>
      <c r="EBX352" s="46"/>
      <c r="EBY352" s="46"/>
      <c r="EBZ352" s="46"/>
      <c r="ECA352" s="46"/>
      <c r="ECB352" s="46"/>
      <c r="ECC352" s="46"/>
      <c r="ECD352" s="46"/>
      <c r="ECE352" s="46"/>
      <c r="ECF352" s="46"/>
      <c r="ECG352" s="46"/>
      <c r="ECH352" s="46"/>
      <c r="ECI352" s="46"/>
      <c r="ECJ352" s="46"/>
      <c r="ECK352" s="46"/>
      <c r="ECL352" s="46"/>
      <c r="ECM352" s="46"/>
      <c r="ECN352" s="46"/>
      <c r="ECO352" s="46"/>
      <c r="ECP352" s="46"/>
      <c r="ECQ352" s="46"/>
      <c r="ECR352" s="46"/>
      <c r="ECS352" s="46"/>
      <c r="ECT352" s="46"/>
      <c r="ECU352" s="46"/>
      <c r="ECV352" s="46"/>
      <c r="ECW352" s="46"/>
      <c r="ECX352" s="46"/>
      <c r="ECY352" s="46"/>
      <c r="ECZ352" s="46"/>
      <c r="EDA352" s="46"/>
      <c r="EDB352" s="46"/>
      <c r="EDC352" s="46"/>
      <c r="EDD352" s="46"/>
      <c r="EDE352" s="46"/>
      <c r="EDF352" s="46"/>
      <c r="EDG352" s="46"/>
      <c r="EDH352" s="46"/>
      <c r="EDI352" s="46"/>
      <c r="EDJ352" s="46"/>
      <c r="EDK352" s="46"/>
      <c r="EDL352" s="46"/>
      <c r="EDM352" s="46"/>
      <c r="EDN352" s="46"/>
      <c r="EDO352" s="46"/>
      <c r="EDP352" s="46"/>
      <c r="EDQ352" s="46"/>
      <c r="EDR352" s="46"/>
      <c r="EDS352" s="46"/>
      <c r="EDT352" s="46"/>
      <c r="EDU352" s="46"/>
      <c r="EDV352" s="46"/>
      <c r="EDW352" s="46"/>
      <c r="EDX352" s="46"/>
      <c r="EDY352" s="46"/>
      <c r="EDZ352" s="46"/>
      <c r="EEA352" s="46"/>
      <c r="EEB352" s="46"/>
      <c r="EEC352" s="46"/>
      <c r="EED352" s="46"/>
      <c r="EEE352" s="46"/>
      <c r="EEF352" s="46"/>
      <c r="EEG352" s="46"/>
      <c r="EEH352" s="46"/>
      <c r="EEI352" s="46"/>
      <c r="EEJ352" s="46"/>
      <c r="EEK352" s="46"/>
      <c r="EEL352" s="46"/>
      <c r="EEM352" s="46"/>
      <c r="EEN352" s="46"/>
      <c r="EEO352" s="46"/>
      <c r="EEP352" s="46"/>
      <c r="EEQ352" s="46"/>
      <c r="EER352" s="46"/>
      <c r="EES352" s="46"/>
      <c r="EET352" s="46"/>
      <c r="EEU352" s="46"/>
      <c r="EEV352" s="46"/>
      <c r="EEW352" s="46"/>
      <c r="EEX352" s="46"/>
      <c r="EEY352" s="46"/>
      <c r="EEZ352" s="46"/>
      <c r="EFA352" s="46"/>
      <c r="EFB352" s="46"/>
      <c r="EFC352" s="46"/>
      <c r="EFD352" s="46"/>
      <c r="EFE352" s="46"/>
      <c r="EFF352" s="46"/>
      <c r="EFG352" s="46"/>
      <c r="EFH352" s="46"/>
      <c r="EFI352" s="46"/>
      <c r="EFJ352" s="46"/>
      <c r="EFK352" s="46"/>
      <c r="EFL352" s="46"/>
      <c r="EFM352" s="46"/>
      <c r="EFN352" s="46"/>
      <c r="EFO352" s="46"/>
      <c r="EFP352" s="46"/>
      <c r="EFQ352" s="46"/>
      <c r="EFR352" s="46"/>
      <c r="EFS352" s="46"/>
      <c r="EFT352" s="46"/>
      <c r="EFU352" s="46"/>
      <c r="EFV352" s="46"/>
      <c r="EFW352" s="46"/>
      <c r="EFX352" s="46"/>
      <c r="EFY352" s="46"/>
      <c r="EFZ352" s="46"/>
      <c r="EGA352" s="46"/>
      <c r="EGB352" s="46"/>
      <c r="EGC352" s="46"/>
      <c r="EGD352" s="46"/>
      <c r="EGE352" s="46"/>
      <c r="EGF352" s="46"/>
      <c r="EGG352" s="46"/>
      <c r="EGH352" s="46"/>
      <c r="EGI352" s="46"/>
      <c r="EGJ352" s="46"/>
      <c r="EGK352" s="46"/>
      <c r="EGL352" s="46"/>
      <c r="EGM352" s="46"/>
      <c r="EGN352" s="46"/>
      <c r="EGO352" s="46"/>
      <c r="EGP352" s="46"/>
      <c r="EGQ352" s="46"/>
      <c r="EGR352" s="46"/>
      <c r="EGS352" s="46"/>
      <c r="EGT352" s="46"/>
      <c r="EGU352" s="46"/>
      <c r="EGV352" s="46"/>
      <c r="EGW352" s="46"/>
      <c r="EGX352" s="46"/>
      <c r="EGY352" s="46"/>
      <c r="EGZ352" s="46"/>
      <c r="EHA352" s="46"/>
      <c r="EHB352" s="46"/>
      <c r="EHC352" s="46"/>
      <c r="EHD352" s="46"/>
      <c r="EHE352" s="46"/>
      <c r="EHF352" s="46"/>
      <c r="EHG352" s="46"/>
      <c r="EHH352" s="46"/>
      <c r="EHI352" s="46"/>
      <c r="EHJ352" s="46"/>
      <c r="EHK352" s="46"/>
      <c r="EHL352" s="46"/>
      <c r="EHM352" s="46"/>
      <c r="EHN352" s="46"/>
      <c r="EHO352" s="46"/>
      <c r="EHP352" s="46"/>
      <c r="EHQ352" s="46"/>
      <c r="EHR352" s="46"/>
      <c r="EHS352" s="46"/>
      <c r="EHT352" s="46"/>
      <c r="EHU352" s="46"/>
      <c r="EHV352" s="46"/>
      <c r="EHW352" s="46"/>
      <c r="EHX352" s="46"/>
      <c r="EHY352" s="46"/>
      <c r="EHZ352" s="46"/>
      <c r="EIA352" s="46"/>
      <c r="EIB352" s="46"/>
      <c r="EIC352" s="46"/>
      <c r="EID352" s="46"/>
      <c r="EIE352" s="46"/>
      <c r="EIF352" s="46"/>
      <c r="EIG352" s="46"/>
      <c r="EIH352" s="46"/>
      <c r="EII352" s="46"/>
      <c r="EIJ352" s="46"/>
      <c r="EIK352" s="46"/>
      <c r="EIL352" s="46"/>
      <c r="EIM352" s="46"/>
      <c r="EIN352" s="46"/>
      <c r="EIO352" s="46"/>
      <c r="EIP352" s="46"/>
      <c r="EIQ352" s="46"/>
      <c r="EIR352" s="46"/>
      <c r="EIS352" s="46"/>
      <c r="EIT352" s="46"/>
      <c r="EIU352" s="46"/>
      <c r="EIV352" s="46"/>
      <c r="EIW352" s="46"/>
      <c r="EIX352" s="46"/>
      <c r="EIY352" s="46"/>
      <c r="EIZ352" s="46"/>
      <c r="EJA352" s="46"/>
      <c r="EJB352" s="46"/>
      <c r="EJC352" s="46"/>
      <c r="EJD352" s="46"/>
      <c r="EJE352" s="46"/>
      <c r="EJF352" s="46"/>
      <c r="EJG352" s="46"/>
      <c r="EJH352" s="46"/>
      <c r="EJI352" s="46"/>
      <c r="EJJ352" s="46"/>
      <c r="EJK352" s="46"/>
      <c r="EJL352" s="46"/>
      <c r="EJM352" s="46"/>
      <c r="EJN352" s="46"/>
      <c r="EJO352" s="46"/>
      <c r="EJP352" s="46"/>
      <c r="EJQ352" s="46"/>
      <c r="EJR352" s="46"/>
      <c r="EJS352" s="46"/>
      <c r="EJT352" s="46"/>
      <c r="EJU352" s="46"/>
      <c r="EJV352" s="46"/>
      <c r="EJW352" s="46"/>
      <c r="EJX352" s="46"/>
      <c r="EJY352" s="46"/>
      <c r="EJZ352" s="46"/>
      <c r="EKA352" s="46"/>
      <c r="EKB352" s="46"/>
      <c r="EKC352" s="46"/>
      <c r="EKD352" s="46"/>
      <c r="EKE352" s="46"/>
      <c r="EKF352" s="46"/>
      <c r="EKG352" s="46"/>
      <c r="EKH352" s="46"/>
      <c r="EKI352" s="46"/>
      <c r="EKJ352" s="46"/>
      <c r="EKK352" s="46"/>
      <c r="EKL352" s="46"/>
      <c r="EKM352" s="46"/>
      <c r="EKN352" s="46"/>
      <c r="EKO352" s="46"/>
      <c r="EKP352" s="46"/>
      <c r="EKQ352" s="46"/>
      <c r="EKR352" s="46"/>
      <c r="EKS352" s="46"/>
      <c r="EKT352" s="46"/>
      <c r="EKU352" s="46"/>
      <c r="EKV352" s="46"/>
      <c r="EKW352" s="46"/>
      <c r="EKX352" s="46"/>
      <c r="EKY352" s="46"/>
      <c r="EKZ352" s="46"/>
      <c r="ELA352" s="46"/>
      <c r="ELB352" s="46"/>
      <c r="ELC352" s="46"/>
      <c r="ELD352" s="46"/>
      <c r="ELE352" s="46"/>
      <c r="ELF352" s="46"/>
      <c r="ELG352" s="46"/>
      <c r="ELH352" s="46"/>
      <c r="ELI352" s="46"/>
      <c r="ELJ352" s="46"/>
      <c r="ELK352" s="46"/>
      <c r="ELL352" s="46"/>
      <c r="ELM352" s="46"/>
      <c r="ELN352" s="46"/>
      <c r="ELO352" s="46"/>
      <c r="ELP352" s="46"/>
      <c r="ELQ352" s="46"/>
      <c r="ELR352" s="46"/>
      <c r="ELS352" s="46"/>
      <c r="ELT352" s="46"/>
      <c r="ELU352" s="46"/>
      <c r="ELV352" s="46"/>
      <c r="ELW352" s="46"/>
      <c r="ELX352" s="46"/>
      <c r="ELY352" s="46"/>
      <c r="ELZ352" s="46"/>
      <c r="EMA352" s="46"/>
      <c r="EMB352" s="46"/>
      <c r="EMC352" s="46"/>
      <c r="EMD352" s="46"/>
      <c r="EME352" s="46"/>
      <c r="EMF352" s="46"/>
      <c r="EMG352" s="46"/>
      <c r="EMH352" s="46"/>
      <c r="EMI352" s="46"/>
      <c r="EMJ352" s="46"/>
      <c r="EMK352" s="46"/>
      <c r="EML352" s="46"/>
      <c r="EMM352" s="46"/>
      <c r="EMN352" s="46"/>
      <c r="EMO352" s="46"/>
      <c r="EMP352" s="46"/>
      <c r="EMQ352" s="46"/>
      <c r="EMR352" s="46"/>
      <c r="EMS352" s="46"/>
      <c r="EMT352" s="46"/>
      <c r="EMU352" s="46"/>
      <c r="EMV352" s="46"/>
      <c r="EMW352" s="46"/>
      <c r="EMX352" s="46"/>
      <c r="EMY352" s="46"/>
      <c r="EMZ352" s="46"/>
      <c r="ENA352" s="46"/>
      <c r="ENB352" s="46"/>
      <c r="ENC352" s="46"/>
      <c r="END352" s="46"/>
      <c r="ENE352" s="46"/>
      <c r="ENF352" s="46"/>
      <c r="ENG352" s="46"/>
      <c r="ENH352" s="46"/>
      <c r="ENI352" s="46"/>
      <c r="ENJ352" s="46"/>
      <c r="ENK352" s="46"/>
      <c r="ENL352" s="46"/>
      <c r="ENM352" s="46"/>
      <c r="ENN352" s="46"/>
      <c r="ENO352" s="46"/>
      <c r="ENP352" s="46"/>
      <c r="ENQ352" s="46"/>
      <c r="ENR352" s="46"/>
      <c r="ENS352" s="46"/>
      <c r="ENT352" s="46"/>
      <c r="ENU352" s="46"/>
      <c r="ENV352" s="46"/>
      <c r="ENW352" s="46"/>
      <c r="ENX352" s="46"/>
      <c r="ENY352" s="46"/>
      <c r="ENZ352" s="46"/>
      <c r="EOA352" s="46"/>
      <c r="EOB352" s="46"/>
      <c r="EOC352" s="46"/>
      <c r="EOD352" s="46"/>
      <c r="EOE352" s="46"/>
      <c r="EOF352" s="46"/>
      <c r="EOG352" s="46"/>
      <c r="EOH352" s="46"/>
      <c r="EOI352" s="46"/>
      <c r="EOJ352" s="46"/>
      <c r="EOK352" s="46"/>
      <c r="EOL352" s="46"/>
      <c r="EOM352" s="46"/>
      <c r="EON352" s="46"/>
      <c r="EOO352" s="46"/>
      <c r="EOP352" s="46"/>
      <c r="EOQ352" s="46"/>
      <c r="EOR352" s="46"/>
      <c r="EOS352" s="46"/>
      <c r="EOT352" s="46"/>
      <c r="EOU352" s="46"/>
      <c r="EOV352" s="46"/>
      <c r="EOW352" s="46"/>
      <c r="EOX352" s="46"/>
      <c r="EOY352" s="46"/>
      <c r="EOZ352" s="46"/>
      <c r="EPA352" s="46"/>
      <c r="EPB352" s="46"/>
      <c r="EPC352" s="46"/>
      <c r="EPD352" s="46"/>
      <c r="EPE352" s="46"/>
      <c r="EPF352" s="46"/>
      <c r="EPG352" s="46"/>
      <c r="EPH352" s="46"/>
      <c r="EPI352" s="46"/>
      <c r="EPJ352" s="46"/>
      <c r="EPK352" s="46"/>
      <c r="EPL352" s="46"/>
      <c r="EPM352" s="46"/>
      <c r="EPN352" s="46"/>
      <c r="EPO352" s="46"/>
      <c r="EPP352" s="46"/>
      <c r="EPQ352" s="46"/>
      <c r="EPR352" s="46"/>
      <c r="EPS352" s="46"/>
      <c r="EPT352" s="46"/>
      <c r="EPU352" s="46"/>
      <c r="EPV352" s="46"/>
      <c r="EPW352" s="46"/>
      <c r="EPX352" s="46"/>
      <c r="EPY352" s="46"/>
      <c r="EPZ352" s="46"/>
      <c r="EQA352" s="46"/>
      <c r="EQB352" s="46"/>
      <c r="EQC352" s="46"/>
      <c r="EQD352" s="46"/>
      <c r="EQE352" s="46"/>
      <c r="EQF352" s="46"/>
      <c r="EQG352" s="46"/>
      <c r="EQH352" s="46"/>
      <c r="EQI352" s="46"/>
      <c r="EQJ352" s="46"/>
      <c r="EQK352" s="46"/>
      <c r="EQL352" s="46"/>
      <c r="EQM352" s="46"/>
      <c r="EQN352" s="46"/>
      <c r="EQO352" s="46"/>
      <c r="EQP352" s="46"/>
      <c r="EQQ352" s="46"/>
      <c r="EQR352" s="46"/>
      <c r="EQS352" s="46"/>
      <c r="EQT352" s="46"/>
      <c r="EQU352" s="46"/>
      <c r="EQV352" s="46"/>
      <c r="EQW352" s="46"/>
      <c r="EQX352" s="46"/>
      <c r="EQY352" s="46"/>
      <c r="EQZ352" s="46"/>
      <c r="ERA352" s="46"/>
      <c r="ERB352" s="46"/>
      <c r="ERC352" s="46"/>
      <c r="ERD352" s="46"/>
      <c r="ERE352" s="46"/>
      <c r="ERF352" s="46"/>
      <c r="ERG352" s="46"/>
      <c r="ERH352" s="46"/>
      <c r="ERI352" s="46"/>
      <c r="ERJ352" s="46"/>
      <c r="ERK352" s="46"/>
      <c r="ERL352" s="46"/>
      <c r="ERM352" s="46"/>
      <c r="ERN352" s="46"/>
      <c r="ERO352" s="46"/>
      <c r="ERP352" s="46"/>
      <c r="ERQ352" s="46"/>
      <c r="ERR352" s="46"/>
      <c r="ERS352" s="46"/>
      <c r="ERT352" s="46"/>
      <c r="ERU352" s="46"/>
      <c r="ERV352" s="46"/>
      <c r="ERW352" s="46"/>
      <c r="ERX352" s="46"/>
      <c r="ERY352" s="46"/>
      <c r="ERZ352" s="46"/>
      <c r="ESA352" s="46"/>
      <c r="ESB352" s="46"/>
      <c r="ESC352" s="46"/>
      <c r="ESD352" s="46"/>
      <c r="ESE352" s="46"/>
      <c r="ESF352" s="46"/>
      <c r="ESG352" s="46"/>
      <c r="ESH352" s="46"/>
      <c r="ESI352" s="46"/>
      <c r="ESJ352" s="46"/>
      <c r="ESK352" s="46"/>
      <c r="ESL352" s="46"/>
      <c r="ESM352" s="46"/>
      <c r="ESN352" s="46"/>
      <c r="ESO352" s="46"/>
      <c r="ESP352" s="46"/>
      <c r="ESQ352" s="46"/>
      <c r="ESR352" s="46"/>
      <c r="ESS352" s="46"/>
      <c r="EST352" s="46"/>
      <c r="ESU352" s="46"/>
      <c r="ESV352" s="46"/>
      <c r="ESW352" s="46"/>
      <c r="ESX352" s="46"/>
      <c r="ESY352" s="46"/>
      <c r="ESZ352" s="46"/>
      <c r="ETA352" s="46"/>
      <c r="ETB352" s="46"/>
      <c r="ETC352" s="46"/>
      <c r="ETD352" s="46"/>
      <c r="ETE352" s="46"/>
      <c r="ETF352" s="46"/>
      <c r="ETG352" s="46"/>
      <c r="ETH352" s="46"/>
      <c r="ETI352" s="46"/>
      <c r="ETJ352" s="46"/>
      <c r="ETK352" s="46"/>
      <c r="ETL352" s="46"/>
      <c r="ETM352" s="46"/>
      <c r="ETN352" s="46"/>
      <c r="ETO352" s="46"/>
      <c r="ETP352" s="46"/>
      <c r="ETQ352" s="46"/>
      <c r="ETR352" s="46"/>
      <c r="ETS352" s="46"/>
      <c r="ETT352" s="46"/>
      <c r="ETU352" s="46"/>
      <c r="ETV352" s="46"/>
      <c r="ETW352" s="46"/>
      <c r="ETX352" s="46"/>
      <c r="ETY352" s="46"/>
      <c r="ETZ352" s="46"/>
      <c r="EUA352" s="46"/>
      <c r="EUB352" s="46"/>
      <c r="EUC352" s="46"/>
      <c r="EUD352" s="46"/>
      <c r="EUE352" s="46"/>
      <c r="EUF352" s="46"/>
      <c r="EUG352" s="46"/>
      <c r="EUH352" s="46"/>
      <c r="EUI352" s="46"/>
      <c r="EUJ352" s="46"/>
      <c r="EUK352" s="46"/>
      <c r="EUL352" s="46"/>
      <c r="EUM352" s="46"/>
      <c r="EUN352" s="46"/>
      <c r="EUO352" s="46"/>
      <c r="EUP352" s="46"/>
      <c r="EUQ352" s="46"/>
      <c r="EUR352" s="46"/>
      <c r="EUS352" s="46"/>
      <c r="EUT352" s="46"/>
      <c r="EUU352" s="46"/>
      <c r="EUV352" s="46"/>
      <c r="EUW352" s="46"/>
      <c r="EUX352" s="46"/>
      <c r="EUY352" s="46"/>
      <c r="EUZ352" s="46"/>
      <c r="EVA352" s="46"/>
      <c r="EVB352" s="46"/>
      <c r="EVC352" s="46"/>
      <c r="EVD352" s="46"/>
      <c r="EVE352" s="46"/>
      <c r="EVF352" s="46"/>
      <c r="EVG352" s="46"/>
      <c r="EVH352" s="46"/>
      <c r="EVI352" s="46"/>
      <c r="EVJ352" s="46"/>
      <c r="EVK352" s="46"/>
      <c r="EVL352" s="46"/>
      <c r="EVM352" s="46"/>
      <c r="EVN352" s="46"/>
      <c r="EVO352" s="46"/>
      <c r="EVP352" s="46"/>
      <c r="EVQ352" s="46"/>
      <c r="EVR352" s="46"/>
      <c r="EVS352" s="46"/>
      <c r="EVT352" s="46"/>
      <c r="EVU352" s="46"/>
      <c r="EVV352" s="46"/>
      <c r="EVW352" s="46"/>
      <c r="EVX352" s="46"/>
      <c r="EVY352" s="46"/>
      <c r="EVZ352" s="46"/>
      <c r="EWA352" s="46"/>
      <c r="EWB352" s="46"/>
      <c r="EWC352" s="46"/>
      <c r="EWD352" s="46"/>
      <c r="EWE352" s="46"/>
      <c r="EWF352" s="46"/>
      <c r="EWG352" s="46"/>
      <c r="EWH352" s="46"/>
      <c r="EWI352" s="46"/>
      <c r="EWJ352" s="46"/>
      <c r="EWK352" s="46"/>
      <c r="EWL352" s="46"/>
      <c r="EWM352" s="46"/>
      <c r="EWN352" s="46"/>
      <c r="EWO352" s="46"/>
      <c r="EWP352" s="46"/>
      <c r="EWQ352" s="46"/>
      <c r="EWR352" s="46"/>
      <c r="EWS352" s="46"/>
      <c r="EWT352" s="46"/>
      <c r="EWU352" s="46"/>
      <c r="EWV352" s="46"/>
      <c r="EWW352" s="46"/>
      <c r="EWX352" s="46"/>
      <c r="EWY352" s="46"/>
      <c r="EWZ352" s="46"/>
      <c r="EXA352" s="46"/>
      <c r="EXB352" s="46"/>
      <c r="EXC352" s="46"/>
      <c r="EXD352" s="46"/>
      <c r="EXE352" s="46"/>
      <c r="EXF352" s="46"/>
      <c r="EXG352" s="46"/>
      <c r="EXH352" s="46"/>
      <c r="EXI352" s="46"/>
      <c r="EXJ352" s="46"/>
      <c r="EXK352" s="46"/>
      <c r="EXL352" s="46"/>
      <c r="EXM352" s="46"/>
      <c r="EXN352" s="46"/>
      <c r="EXO352" s="46"/>
      <c r="EXP352" s="46"/>
      <c r="EXQ352" s="46"/>
      <c r="EXR352" s="46"/>
      <c r="EXS352" s="46"/>
      <c r="EXT352" s="46"/>
      <c r="EXU352" s="46"/>
      <c r="EXV352" s="46"/>
      <c r="EXW352" s="46"/>
      <c r="EXX352" s="46"/>
      <c r="EXY352" s="46"/>
      <c r="EXZ352" s="46"/>
      <c r="EYA352" s="46"/>
      <c r="EYB352" s="46"/>
      <c r="EYC352" s="46"/>
      <c r="EYD352" s="46"/>
      <c r="EYE352" s="46"/>
      <c r="EYF352" s="46"/>
      <c r="EYG352" s="46"/>
      <c r="EYH352" s="46"/>
      <c r="EYI352" s="46"/>
      <c r="EYJ352" s="46"/>
      <c r="EYK352" s="46"/>
      <c r="EYL352" s="46"/>
      <c r="EYM352" s="46"/>
      <c r="EYN352" s="46"/>
      <c r="EYO352" s="46"/>
      <c r="EYP352" s="46"/>
      <c r="EYQ352" s="46"/>
      <c r="EYR352" s="46"/>
      <c r="EYS352" s="46"/>
      <c r="EYT352" s="46"/>
      <c r="EYU352" s="46"/>
      <c r="EYV352" s="46"/>
      <c r="EYW352" s="46"/>
      <c r="EYX352" s="46"/>
      <c r="EYY352" s="46"/>
      <c r="EYZ352" s="46"/>
      <c r="EZA352" s="46"/>
      <c r="EZB352" s="46"/>
      <c r="EZC352" s="46"/>
      <c r="EZD352" s="46"/>
      <c r="EZE352" s="46"/>
      <c r="EZF352" s="46"/>
      <c r="EZG352" s="46"/>
      <c r="EZH352" s="46"/>
      <c r="EZI352" s="46"/>
      <c r="EZJ352" s="46"/>
      <c r="EZK352" s="46"/>
      <c r="EZL352" s="46"/>
      <c r="EZM352" s="46"/>
      <c r="EZN352" s="46"/>
      <c r="EZO352" s="46"/>
      <c r="EZP352" s="46"/>
      <c r="EZQ352" s="46"/>
      <c r="EZR352" s="46"/>
      <c r="EZS352" s="46"/>
      <c r="EZT352" s="46"/>
      <c r="EZU352" s="46"/>
      <c r="EZV352" s="46"/>
      <c r="EZW352" s="46"/>
      <c r="EZX352" s="46"/>
      <c r="EZY352" s="46"/>
      <c r="EZZ352" s="46"/>
      <c r="FAA352" s="46"/>
      <c r="FAB352" s="46"/>
      <c r="FAC352" s="46"/>
      <c r="FAD352" s="46"/>
      <c r="FAE352" s="46"/>
      <c r="FAF352" s="46"/>
      <c r="FAG352" s="46"/>
      <c r="FAH352" s="46"/>
      <c r="FAI352" s="46"/>
      <c r="FAJ352" s="46"/>
      <c r="FAK352" s="46"/>
      <c r="FAL352" s="46"/>
      <c r="FAM352" s="46"/>
      <c r="FAN352" s="46"/>
      <c r="FAO352" s="46"/>
      <c r="FAP352" s="46"/>
      <c r="FAQ352" s="46"/>
      <c r="FAR352" s="46"/>
      <c r="FAS352" s="46"/>
      <c r="FAT352" s="46"/>
      <c r="FAU352" s="46"/>
      <c r="FAV352" s="46"/>
      <c r="FAW352" s="46"/>
      <c r="FAX352" s="46"/>
      <c r="FAY352" s="46"/>
      <c r="FAZ352" s="46"/>
      <c r="FBA352" s="46"/>
      <c r="FBB352" s="46"/>
      <c r="FBC352" s="46"/>
      <c r="FBD352" s="46"/>
      <c r="FBE352" s="46"/>
      <c r="FBF352" s="46"/>
      <c r="FBG352" s="46"/>
      <c r="FBH352" s="46"/>
      <c r="FBI352" s="46"/>
      <c r="FBJ352" s="46"/>
      <c r="FBK352" s="46"/>
      <c r="FBL352" s="46"/>
      <c r="FBM352" s="46"/>
      <c r="FBN352" s="46"/>
      <c r="FBO352" s="46"/>
      <c r="FBP352" s="46"/>
      <c r="FBQ352" s="46"/>
      <c r="FBR352" s="46"/>
      <c r="FBS352" s="46"/>
      <c r="FBT352" s="46"/>
      <c r="FBU352" s="46"/>
      <c r="FBV352" s="46"/>
      <c r="FBW352" s="46"/>
      <c r="FBX352" s="46"/>
      <c r="FBY352" s="46"/>
      <c r="FBZ352" s="46"/>
      <c r="FCA352" s="46"/>
      <c r="FCB352" s="46"/>
      <c r="FCC352" s="46"/>
      <c r="FCD352" s="46"/>
      <c r="FCE352" s="46"/>
      <c r="FCF352" s="46"/>
      <c r="FCG352" s="46"/>
      <c r="FCH352" s="46"/>
      <c r="FCI352" s="46"/>
      <c r="FCJ352" s="46"/>
      <c r="FCK352" s="46"/>
      <c r="FCL352" s="46"/>
      <c r="FCM352" s="46"/>
      <c r="FCN352" s="46"/>
      <c r="FCO352" s="46"/>
      <c r="FCP352" s="46"/>
      <c r="FCQ352" s="46"/>
      <c r="FCR352" s="46"/>
      <c r="FCS352" s="46"/>
      <c r="FCT352" s="46"/>
      <c r="FCU352" s="46"/>
      <c r="FCV352" s="46"/>
      <c r="FCW352" s="46"/>
      <c r="FCX352" s="46"/>
      <c r="FCY352" s="46"/>
      <c r="FCZ352" s="46"/>
      <c r="FDA352" s="46"/>
      <c r="FDB352" s="46"/>
      <c r="FDC352" s="46"/>
      <c r="FDD352" s="46"/>
      <c r="FDE352" s="46"/>
      <c r="FDF352" s="46"/>
      <c r="FDG352" s="46"/>
      <c r="FDH352" s="46"/>
      <c r="FDI352" s="46"/>
      <c r="FDJ352" s="46"/>
      <c r="FDK352" s="46"/>
      <c r="FDL352" s="46"/>
      <c r="FDM352" s="46"/>
      <c r="FDN352" s="46"/>
      <c r="FDO352" s="46"/>
      <c r="FDP352" s="46"/>
      <c r="FDQ352" s="46"/>
      <c r="FDR352" s="46"/>
      <c r="FDS352" s="46"/>
      <c r="FDT352" s="46"/>
      <c r="FDU352" s="46"/>
      <c r="FDV352" s="46"/>
      <c r="FDW352" s="46"/>
      <c r="FDX352" s="46"/>
      <c r="FDY352" s="46"/>
      <c r="FDZ352" s="46"/>
      <c r="FEA352" s="46"/>
      <c r="FEB352" s="46"/>
      <c r="FEC352" s="46"/>
      <c r="FED352" s="46"/>
      <c r="FEE352" s="46"/>
      <c r="FEF352" s="46"/>
      <c r="FEG352" s="46"/>
      <c r="FEH352" s="46"/>
      <c r="FEI352" s="46"/>
      <c r="FEJ352" s="46"/>
      <c r="FEK352" s="46"/>
      <c r="FEL352" s="46"/>
      <c r="FEM352" s="46"/>
      <c r="FEN352" s="46"/>
      <c r="FEO352" s="46"/>
      <c r="FEP352" s="46"/>
      <c r="FEQ352" s="46"/>
      <c r="FER352" s="46"/>
      <c r="FES352" s="46"/>
      <c r="FET352" s="46"/>
      <c r="FEU352" s="46"/>
      <c r="FEV352" s="46"/>
      <c r="FEW352" s="46"/>
      <c r="FEX352" s="46"/>
      <c r="FEY352" s="46"/>
      <c r="FEZ352" s="46"/>
      <c r="FFA352" s="46"/>
      <c r="FFB352" s="46"/>
      <c r="FFC352" s="46"/>
      <c r="FFD352" s="46"/>
      <c r="FFE352" s="46"/>
      <c r="FFF352" s="46"/>
      <c r="FFG352" s="46"/>
      <c r="FFH352" s="46"/>
      <c r="FFI352" s="46"/>
      <c r="FFJ352" s="46"/>
      <c r="FFK352" s="46"/>
      <c r="FFL352" s="46"/>
      <c r="FFM352" s="46"/>
      <c r="FFN352" s="46"/>
      <c r="FFO352" s="46"/>
      <c r="FFP352" s="46"/>
      <c r="FFQ352" s="46"/>
      <c r="FFR352" s="46"/>
      <c r="FFS352" s="46"/>
      <c r="FFT352" s="46"/>
      <c r="FFU352" s="46"/>
      <c r="FFV352" s="46"/>
      <c r="FFW352" s="46"/>
      <c r="FFX352" s="46"/>
      <c r="FFY352" s="46"/>
      <c r="FFZ352" s="46"/>
      <c r="FGA352" s="46"/>
      <c r="FGB352" s="46"/>
      <c r="FGC352" s="46"/>
      <c r="FGD352" s="46"/>
      <c r="FGE352" s="46"/>
      <c r="FGF352" s="46"/>
      <c r="FGG352" s="46"/>
      <c r="FGH352" s="46"/>
      <c r="FGI352" s="46"/>
      <c r="FGJ352" s="46"/>
      <c r="FGK352" s="46"/>
      <c r="FGL352" s="46"/>
      <c r="FGM352" s="46"/>
      <c r="FGN352" s="46"/>
      <c r="FGO352" s="46"/>
      <c r="FGP352" s="46"/>
      <c r="FGQ352" s="46"/>
      <c r="FGR352" s="46"/>
      <c r="FGS352" s="46"/>
      <c r="FGT352" s="46"/>
      <c r="FGU352" s="46"/>
      <c r="FGV352" s="46"/>
      <c r="FGW352" s="46"/>
      <c r="FGX352" s="46"/>
      <c r="FGY352" s="46"/>
      <c r="FGZ352" s="46"/>
      <c r="FHA352" s="46"/>
      <c r="FHB352" s="46"/>
      <c r="FHC352" s="46"/>
      <c r="FHD352" s="46"/>
      <c r="FHE352" s="46"/>
      <c r="FHF352" s="46"/>
      <c r="FHG352" s="46"/>
      <c r="FHH352" s="46"/>
      <c r="FHI352" s="46"/>
      <c r="FHJ352" s="46"/>
      <c r="FHK352" s="46"/>
      <c r="FHL352" s="46"/>
      <c r="FHM352" s="46"/>
      <c r="FHN352" s="46"/>
      <c r="FHO352" s="46"/>
      <c r="FHP352" s="46"/>
      <c r="FHQ352" s="46"/>
      <c r="FHR352" s="46"/>
      <c r="FHS352" s="46"/>
      <c r="FHT352" s="46"/>
      <c r="FHU352" s="46"/>
      <c r="FHV352" s="46"/>
      <c r="FHW352" s="46"/>
      <c r="FHX352" s="46"/>
      <c r="FHY352" s="46"/>
      <c r="FHZ352" s="46"/>
      <c r="FIA352" s="46"/>
      <c r="FIB352" s="46"/>
      <c r="FIC352" s="46"/>
      <c r="FID352" s="46"/>
      <c r="FIE352" s="46"/>
      <c r="FIF352" s="46"/>
      <c r="FIG352" s="46"/>
      <c r="FIH352" s="46"/>
      <c r="FII352" s="46"/>
      <c r="FIJ352" s="46"/>
      <c r="FIK352" s="46"/>
      <c r="FIL352" s="46"/>
      <c r="FIM352" s="46"/>
      <c r="FIN352" s="46"/>
      <c r="FIO352" s="46"/>
      <c r="FIP352" s="46"/>
      <c r="FIQ352" s="46"/>
      <c r="FIR352" s="46"/>
      <c r="FIS352" s="46"/>
      <c r="FIT352" s="46"/>
      <c r="FIU352" s="46"/>
      <c r="FIV352" s="46"/>
      <c r="FIW352" s="46"/>
      <c r="FIX352" s="46"/>
      <c r="FIY352" s="46"/>
      <c r="FIZ352" s="46"/>
      <c r="FJA352" s="46"/>
      <c r="FJB352" s="46"/>
      <c r="FJC352" s="46"/>
      <c r="FJD352" s="46"/>
      <c r="FJE352" s="46"/>
      <c r="FJF352" s="46"/>
      <c r="FJG352" s="46"/>
      <c r="FJH352" s="46"/>
      <c r="FJI352" s="46"/>
      <c r="FJJ352" s="46"/>
      <c r="FJK352" s="46"/>
      <c r="FJL352" s="46"/>
      <c r="FJM352" s="46"/>
      <c r="FJN352" s="46"/>
      <c r="FJO352" s="46"/>
      <c r="FJP352" s="46"/>
      <c r="FJQ352" s="46"/>
      <c r="FJR352" s="46"/>
      <c r="FJS352" s="46"/>
      <c r="FJT352" s="46"/>
      <c r="FJU352" s="46"/>
      <c r="FJV352" s="46"/>
      <c r="FJW352" s="46"/>
      <c r="FJX352" s="46"/>
      <c r="FJY352" s="46"/>
      <c r="FJZ352" s="46"/>
      <c r="FKA352" s="46"/>
      <c r="FKB352" s="46"/>
      <c r="FKC352" s="46"/>
      <c r="FKD352" s="46"/>
      <c r="FKE352" s="46"/>
      <c r="FKF352" s="46"/>
      <c r="FKG352" s="46"/>
      <c r="FKH352" s="46"/>
      <c r="FKI352" s="46"/>
      <c r="FKJ352" s="46"/>
      <c r="FKK352" s="46"/>
      <c r="FKL352" s="46"/>
      <c r="FKM352" s="46"/>
      <c r="FKN352" s="46"/>
      <c r="FKO352" s="46"/>
      <c r="FKP352" s="46"/>
      <c r="FKQ352" s="46"/>
      <c r="FKR352" s="46"/>
      <c r="FKS352" s="46"/>
      <c r="FKT352" s="46"/>
      <c r="FKU352" s="46"/>
      <c r="FKV352" s="46"/>
      <c r="FKW352" s="46"/>
      <c r="FKX352" s="46"/>
      <c r="FKY352" s="46"/>
      <c r="FKZ352" s="46"/>
      <c r="FLA352" s="46"/>
      <c r="FLB352" s="46"/>
      <c r="FLC352" s="46"/>
      <c r="FLD352" s="46"/>
      <c r="FLE352" s="46"/>
      <c r="FLF352" s="46"/>
      <c r="FLG352" s="46"/>
      <c r="FLH352" s="46"/>
      <c r="FLI352" s="46"/>
      <c r="FLJ352" s="46"/>
      <c r="FLK352" s="46"/>
      <c r="FLL352" s="46"/>
      <c r="FLM352" s="46"/>
      <c r="FLN352" s="46"/>
      <c r="FLO352" s="46"/>
      <c r="FLP352" s="46"/>
      <c r="FLQ352" s="46"/>
      <c r="FLR352" s="46"/>
      <c r="FLS352" s="46"/>
      <c r="FLT352" s="46"/>
      <c r="FLU352" s="46"/>
      <c r="FLV352" s="46"/>
      <c r="FLW352" s="46"/>
      <c r="FLX352" s="46"/>
      <c r="FLY352" s="46"/>
      <c r="FLZ352" s="46"/>
      <c r="FMA352" s="46"/>
      <c r="FMB352" s="46"/>
      <c r="FMC352" s="46"/>
      <c r="FMD352" s="46"/>
      <c r="FME352" s="46"/>
      <c r="FMF352" s="46"/>
      <c r="FMG352" s="46"/>
      <c r="FMH352" s="46"/>
      <c r="FMI352" s="46"/>
      <c r="FMJ352" s="46"/>
      <c r="FMK352" s="46"/>
      <c r="FML352" s="46"/>
      <c r="FMM352" s="46"/>
      <c r="FMN352" s="46"/>
      <c r="FMO352" s="46"/>
      <c r="FMP352" s="46"/>
      <c r="FMQ352" s="46"/>
      <c r="FMR352" s="46"/>
      <c r="FMS352" s="46"/>
      <c r="FMT352" s="46"/>
      <c r="FMU352" s="46"/>
      <c r="FMV352" s="46"/>
      <c r="FMW352" s="46"/>
      <c r="FMX352" s="46"/>
      <c r="FMY352" s="46"/>
      <c r="FMZ352" s="46"/>
      <c r="FNA352" s="46"/>
      <c r="FNB352" s="46"/>
      <c r="FNC352" s="46"/>
      <c r="FND352" s="46"/>
      <c r="FNE352" s="46"/>
      <c r="FNF352" s="46"/>
      <c r="FNG352" s="46"/>
      <c r="FNH352" s="46"/>
      <c r="FNI352" s="46"/>
      <c r="FNJ352" s="46"/>
      <c r="FNK352" s="46"/>
      <c r="FNL352" s="46"/>
      <c r="FNM352" s="46"/>
      <c r="FNN352" s="46"/>
      <c r="FNO352" s="46"/>
      <c r="FNP352" s="46"/>
      <c r="FNQ352" s="46"/>
      <c r="FNR352" s="46"/>
      <c r="FNS352" s="46"/>
      <c r="FNT352" s="46"/>
      <c r="FNU352" s="46"/>
      <c r="FNV352" s="46"/>
      <c r="FNW352" s="46"/>
      <c r="FNX352" s="46"/>
      <c r="FNY352" s="46"/>
      <c r="FNZ352" s="46"/>
      <c r="FOA352" s="46"/>
      <c r="FOB352" s="46"/>
      <c r="FOC352" s="46"/>
      <c r="FOD352" s="46"/>
      <c r="FOE352" s="46"/>
      <c r="FOF352" s="46"/>
      <c r="FOG352" s="46"/>
      <c r="FOH352" s="46"/>
      <c r="FOI352" s="46"/>
      <c r="FOJ352" s="46"/>
      <c r="FOK352" s="46"/>
      <c r="FOL352" s="46"/>
      <c r="FOM352" s="46"/>
      <c r="FON352" s="46"/>
      <c r="FOO352" s="46"/>
      <c r="FOP352" s="46"/>
      <c r="FOQ352" s="46"/>
      <c r="FOR352" s="46"/>
      <c r="FOS352" s="46"/>
      <c r="FOT352" s="46"/>
      <c r="FOU352" s="46"/>
      <c r="FOV352" s="46"/>
      <c r="FOW352" s="46"/>
      <c r="FOX352" s="46"/>
      <c r="FOY352" s="46"/>
      <c r="FOZ352" s="46"/>
      <c r="FPA352" s="46"/>
      <c r="FPB352" s="46"/>
      <c r="FPC352" s="46"/>
      <c r="FPD352" s="46"/>
      <c r="FPE352" s="46"/>
      <c r="FPF352" s="46"/>
      <c r="FPG352" s="46"/>
      <c r="FPH352" s="46"/>
      <c r="FPI352" s="46"/>
      <c r="FPJ352" s="46"/>
      <c r="FPK352" s="46"/>
      <c r="FPL352" s="46"/>
      <c r="FPM352" s="46"/>
      <c r="FPN352" s="46"/>
      <c r="FPO352" s="46"/>
      <c r="FPP352" s="46"/>
      <c r="FPQ352" s="46"/>
      <c r="FPR352" s="46"/>
      <c r="FPS352" s="46"/>
      <c r="FPT352" s="46"/>
      <c r="FPU352" s="46"/>
      <c r="FPV352" s="46"/>
      <c r="FPW352" s="46"/>
      <c r="FPX352" s="46"/>
      <c r="FPY352" s="46"/>
      <c r="FPZ352" s="46"/>
      <c r="FQA352" s="46"/>
      <c r="FQB352" s="46"/>
      <c r="FQC352" s="46"/>
      <c r="FQD352" s="46"/>
      <c r="FQE352" s="46"/>
      <c r="FQF352" s="46"/>
      <c r="FQG352" s="46"/>
      <c r="FQH352" s="46"/>
      <c r="FQI352" s="46"/>
      <c r="FQJ352" s="46"/>
      <c r="FQK352" s="46"/>
      <c r="FQL352" s="46"/>
      <c r="FQM352" s="46"/>
      <c r="FQN352" s="46"/>
      <c r="FQO352" s="46"/>
      <c r="FQP352" s="46"/>
      <c r="FQQ352" s="46"/>
      <c r="FQR352" s="46"/>
      <c r="FQS352" s="46"/>
      <c r="FQT352" s="46"/>
      <c r="FQU352" s="46"/>
      <c r="FQV352" s="46"/>
      <c r="FQW352" s="46"/>
      <c r="FQX352" s="46"/>
      <c r="FQY352" s="46"/>
      <c r="FQZ352" s="46"/>
      <c r="FRA352" s="46"/>
      <c r="FRB352" s="46"/>
      <c r="FRC352" s="46"/>
      <c r="FRD352" s="46"/>
      <c r="FRE352" s="46"/>
      <c r="FRF352" s="46"/>
      <c r="FRG352" s="46"/>
      <c r="FRH352" s="46"/>
      <c r="FRI352" s="46"/>
      <c r="FRJ352" s="46"/>
      <c r="FRK352" s="46"/>
      <c r="FRL352" s="46"/>
      <c r="FRM352" s="46"/>
      <c r="FRN352" s="46"/>
      <c r="FRO352" s="46"/>
      <c r="FRP352" s="46"/>
      <c r="FRQ352" s="46"/>
      <c r="FRR352" s="46"/>
      <c r="FRS352" s="46"/>
      <c r="FRT352" s="46"/>
      <c r="FRU352" s="46"/>
      <c r="FRV352" s="46"/>
      <c r="FRW352" s="46"/>
      <c r="FRX352" s="46"/>
      <c r="FRY352" s="46"/>
      <c r="FRZ352" s="46"/>
      <c r="FSA352" s="46"/>
      <c r="FSB352" s="46"/>
      <c r="FSC352" s="46"/>
      <c r="FSD352" s="46"/>
      <c r="FSE352" s="46"/>
      <c r="FSF352" s="46"/>
      <c r="FSG352" s="46"/>
      <c r="FSH352" s="46"/>
      <c r="FSI352" s="46"/>
      <c r="FSJ352" s="46"/>
      <c r="FSK352" s="46"/>
      <c r="FSL352" s="46"/>
      <c r="FSM352" s="46"/>
      <c r="FSN352" s="46"/>
      <c r="FSO352" s="46"/>
      <c r="FSP352" s="46"/>
      <c r="FSQ352" s="46"/>
      <c r="FSR352" s="46"/>
      <c r="FSS352" s="46"/>
      <c r="FST352" s="46"/>
      <c r="FSU352" s="46"/>
      <c r="FSV352" s="46"/>
      <c r="FSW352" s="46"/>
      <c r="FSX352" s="46"/>
      <c r="FSY352" s="46"/>
      <c r="FSZ352" s="46"/>
      <c r="FTA352" s="46"/>
      <c r="FTB352" s="46"/>
      <c r="FTC352" s="46"/>
      <c r="FTD352" s="46"/>
      <c r="FTE352" s="46"/>
      <c r="FTF352" s="46"/>
      <c r="FTG352" s="46"/>
      <c r="FTH352" s="46"/>
      <c r="FTI352" s="46"/>
      <c r="FTJ352" s="46"/>
      <c r="FTK352" s="46"/>
      <c r="FTL352" s="46"/>
      <c r="FTM352" s="46"/>
      <c r="FTN352" s="46"/>
      <c r="FTO352" s="46"/>
      <c r="FTP352" s="46"/>
      <c r="FTQ352" s="46"/>
      <c r="FTR352" s="46"/>
      <c r="FTS352" s="46"/>
      <c r="FTT352" s="46"/>
      <c r="FTU352" s="46"/>
      <c r="FTV352" s="46"/>
      <c r="FTW352" s="46"/>
      <c r="FTX352" s="46"/>
      <c r="FTY352" s="46"/>
      <c r="FTZ352" s="46"/>
      <c r="FUA352" s="46"/>
      <c r="FUB352" s="46"/>
      <c r="FUC352" s="46"/>
      <c r="FUD352" s="46"/>
      <c r="FUE352" s="46"/>
      <c r="FUF352" s="46"/>
      <c r="FUG352" s="46"/>
      <c r="FUH352" s="46"/>
      <c r="FUI352" s="46"/>
      <c r="FUJ352" s="46"/>
      <c r="FUK352" s="46"/>
      <c r="FUL352" s="46"/>
      <c r="FUM352" s="46"/>
      <c r="FUN352" s="46"/>
      <c r="FUO352" s="46"/>
      <c r="FUP352" s="46"/>
      <c r="FUQ352" s="46"/>
      <c r="FUR352" s="46"/>
      <c r="FUS352" s="46"/>
      <c r="FUT352" s="46"/>
      <c r="FUU352" s="46"/>
      <c r="FUV352" s="46"/>
      <c r="FUW352" s="46"/>
      <c r="FUX352" s="46"/>
      <c r="FUY352" s="46"/>
      <c r="FUZ352" s="46"/>
      <c r="FVA352" s="46"/>
      <c r="FVB352" s="46"/>
      <c r="FVC352" s="46"/>
      <c r="FVD352" s="46"/>
      <c r="FVE352" s="46"/>
      <c r="FVF352" s="46"/>
      <c r="FVG352" s="46"/>
      <c r="FVH352" s="46"/>
      <c r="FVI352" s="46"/>
      <c r="FVJ352" s="46"/>
      <c r="FVK352" s="46"/>
      <c r="FVL352" s="46"/>
      <c r="FVM352" s="46"/>
      <c r="FVN352" s="46"/>
      <c r="FVO352" s="46"/>
      <c r="FVP352" s="46"/>
      <c r="FVQ352" s="46"/>
      <c r="FVR352" s="46"/>
      <c r="FVS352" s="46"/>
      <c r="FVT352" s="46"/>
      <c r="FVU352" s="46"/>
      <c r="FVV352" s="46"/>
      <c r="FVW352" s="46"/>
      <c r="FVX352" s="46"/>
      <c r="FVY352" s="46"/>
      <c r="FVZ352" s="46"/>
      <c r="FWA352" s="46"/>
      <c r="FWB352" s="46"/>
      <c r="FWC352" s="46"/>
      <c r="FWD352" s="46"/>
      <c r="FWE352" s="46"/>
      <c r="FWF352" s="46"/>
      <c r="FWG352" s="46"/>
      <c r="FWH352" s="46"/>
      <c r="FWI352" s="46"/>
      <c r="FWJ352" s="46"/>
      <c r="FWK352" s="46"/>
      <c r="FWL352" s="46"/>
      <c r="FWM352" s="46"/>
      <c r="FWN352" s="46"/>
      <c r="FWO352" s="46"/>
      <c r="FWP352" s="46"/>
      <c r="FWQ352" s="46"/>
      <c r="FWR352" s="46"/>
      <c r="FWS352" s="46"/>
      <c r="FWT352" s="46"/>
      <c r="FWU352" s="46"/>
      <c r="FWV352" s="46"/>
      <c r="FWW352" s="46"/>
      <c r="FWX352" s="46"/>
      <c r="FWY352" s="46"/>
      <c r="FWZ352" s="46"/>
      <c r="FXA352" s="46"/>
      <c r="FXB352" s="46"/>
      <c r="FXC352" s="46"/>
      <c r="FXD352" s="46"/>
      <c r="FXE352" s="46"/>
      <c r="FXF352" s="46"/>
      <c r="FXG352" s="46"/>
      <c r="FXH352" s="46"/>
      <c r="FXI352" s="46"/>
      <c r="FXJ352" s="46"/>
      <c r="FXK352" s="46"/>
      <c r="FXL352" s="46"/>
      <c r="FXM352" s="46"/>
      <c r="FXN352" s="46"/>
      <c r="FXO352" s="46"/>
      <c r="FXP352" s="46"/>
      <c r="FXQ352" s="46"/>
      <c r="FXR352" s="46"/>
      <c r="FXS352" s="46"/>
      <c r="FXT352" s="46"/>
      <c r="FXU352" s="46"/>
      <c r="FXV352" s="46"/>
      <c r="FXW352" s="46"/>
      <c r="FXX352" s="46"/>
      <c r="FXY352" s="46"/>
      <c r="FXZ352" s="46"/>
      <c r="FYA352" s="46"/>
      <c r="FYB352" s="46"/>
      <c r="FYC352" s="46"/>
      <c r="FYD352" s="46"/>
      <c r="FYE352" s="46"/>
      <c r="FYF352" s="46"/>
      <c r="FYG352" s="46"/>
      <c r="FYH352" s="46"/>
      <c r="FYI352" s="46"/>
      <c r="FYJ352" s="46"/>
      <c r="FYK352" s="46"/>
      <c r="FYL352" s="46"/>
      <c r="FYM352" s="46"/>
      <c r="FYN352" s="46"/>
      <c r="FYO352" s="46"/>
      <c r="FYP352" s="46"/>
      <c r="FYQ352" s="46"/>
      <c r="FYR352" s="46"/>
      <c r="FYS352" s="46"/>
      <c r="FYT352" s="46"/>
      <c r="FYU352" s="46"/>
      <c r="FYV352" s="46"/>
      <c r="FYW352" s="46"/>
      <c r="FYX352" s="46"/>
      <c r="FYY352" s="46"/>
      <c r="FYZ352" s="46"/>
      <c r="FZA352" s="46"/>
      <c r="FZB352" s="46"/>
      <c r="FZC352" s="46"/>
      <c r="FZD352" s="46"/>
      <c r="FZE352" s="46"/>
      <c r="FZF352" s="46"/>
      <c r="FZG352" s="46"/>
      <c r="FZH352" s="46"/>
      <c r="FZI352" s="46"/>
      <c r="FZJ352" s="46"/>
      <c r="FZK352" s="46"/>
      <c r="FZL352" s="46"/>
      <c r="FZM352" s="46"/>
      <c r="FZN352" s="46"/>
      <c r="FZO352" s="46"/>
      <c r="FZP352" s="46"/>
      <c r="FZQ352" s="46"/>
      <c r="FZR352" s="46"/>
      <c r="FZS352" s="46"/>
      <c r="FZT352" s="46"/>
      <c r="FZU352" s="46"/>
      <c r="FZV352" s="46"/>
      <c r="FZW352" s="46"/>
      <c r="FZX352" s="46"/>
      <c r="FZY352" s="46"/>
      <c r="FZZ352" s="46"/>
      <c r="GAA352" s="46"/>
      <c r="GAB352" s="46"/>
      <c r="GAC352" s="46"/>
      <c r="GAD352" s="46"/>
      <c r="GAE352" s="46"/>
      <c r="GAF352" s="46"/>
      <c r="GAG352" s="46"/>
      <c r="GAH352" s="46"/>
      <c r="GAI352" s="46"/>
      <c r="GAJ352" s="46"/>
      <c r="GAK352" s="46"/>
      <c r="GAL352" s="46"/>
      <c r="GAM352" s="46"/>
      <c r="GAN352" s="46"/>
      <c r="GAO352" s="46"/>
      <c r="GAP352" s="46"/>
      <c r="GAQ352" s="46"/>
      <c r="GAR352" s="46"/>
      <c r="GAS352" s="46"/>
      <c r="GAT352" s="46"/>
      <c r="GAU352" s="46"/>
      <c r="GAV352" s="46"/>
      <c r="GAW352" s="46"/>
      <c r="GAX352" s="46"/>
      <c r="GAY352" s="46"/>
      <c r="GAZ352" s="46"/>
      <c r="GBA352" s="46"/>
      <c r="GBB352" s="46"/>
      <c r="GBC352" s="46"/>
      <c r="GBD352" s="46"/>
      <c r="GBE352" s="46"/>
      <c r="GBF352" s="46"/>
      <c r="GBG352" s="46"/>
      <c r="GBH352" s="46"/>
      <c r="GBI352" s="46"/>
      <c r="GBJ352" s="46"/>
      <c r="GBK352" s="46"/>
      <c r="GBL352" s="46"/>
      <c r="GBM352" s="46"/>
      <c r="GBN352" s="46"/>
      <c r="GBO352" s="46"/>
      <c r="GBP352" s="46"/>
      <c r="GBQ352" s="46"/>
      <c r="GBR352" s="46"/>
      <c r="GBS352" s="46"/>
      <c r="GBT352" s="46"/>
      <c r="GBU352" s="46"/>
      <c r="GBV352" s="46"/>
      <c r="GBW352" s="46"/>
      <c r="GBX352" s="46"/>
      <c r="GBY352" s="46"/>
      <c r="GBZ352" s="46"/>
      <c r="GCA352" s="46"/>
      <c r="GCB352" s="46"/>
      <c r="GCC352" s="46"/>
      <c r="GCD352" s="46"/>
      <c r="GCE352" s="46"/>
      <c r="GCF352" s="46"/>
      <c r="GCG352" s="46"/>
      <c r="GCH352" s="46"/>
      <c r="GCI352" s="46"/>
      <c r="GCJ352" s="46"/>
      <c r="GCK352" s="46"/>
      <c r="GCL352" s="46"/>
      <c r="GCM352" s="46"/>
      <c r="GCN352" s="46"/>
      <c r="GCO352" s="46"/>
      <c r="GCP352" s="46"/>
      <c r="GCQ352" s="46"/>
      <c r="GCR352" s="46"/>
      <c r="GCS352" s="46"/>
      <c r="GCT352" s="46"/>
      <c r="GCU352" s="46"/>
      <c r="GCV352" s="46"/>
      <c r="GCW352" s="46"/>
      <c r="GCX352" s="46"/>
      <c r="GCY352" s="46"/>
      <c r="GCZ352" s="46"/>
      <c r="GDA352" s="46"/>
      <c r="GDB352" s="46"/>
      <c r="GDC352" s="46"/>
      <c r="GDD352" s="46"/>
      <c r="GDE352" s="46"/>
      <c r="GDF352" s="46"/>
      <c r="GDG352" s="46"/>
      <c r="GDH352" s="46"/>
      <c r="GDI352" s="46"/>
      <c r="GDJ352" s="46"/>
      <c r="GDK352" s="46"/>
      <c r="GDL352" s="46"/>
      <c r="GDM352" s="46"/>
      <c r="GDN352" s="46"/>
      <c r="GDO352" s="46"/>
      <c r="GDP352" s="46"/>
      <c r="GDQ352" s="46"/>
      <c r="GDR352" s="46"/>
      <c r="GDS352" s="46"/>
      <c r="GDT352" s="46"/>
      <c r="GDU352" s="46"/>
      <c r="GDV352" s="46"/>
      <c r="GDW352" s="46"/>
      <c r="GDX352" s="46"/>
      <c r="GDY352" s="46"/>
      <c r="GDZ352" s="46"/>
      <c r="GEA352" s="46"/>
      <c r="GEB352" s="46"/>
      <c r="GEC352" s="46"/>
      <c r="GED352" s="46"/>
      <c r="GEE352" s="46"/>
      <c r="GEF352" s="46"/>
      <c r="GEG352" s="46"/>
      <c r="GEH352" s="46"/>
      <c r="GEI352" s="46"/>
      <c r="GEJ352" s="46"/>
      <c r="GEK352" s="46"/>
      <c r="GEL352" s="46"/>
      <c r="GEM352" s="46"/>
      <c r="GEN352" s="46"/>
      <c r="GEO352" s="46"/>
      <c r="GEP352" s="46"/>
      <c r="GEQ352" s="46"/>
      <c r="GER352" s="46"/>
      <c r="GES352" s="46"/>
      <c r="GET352" s="46"/>
      <c r="GEU352" s="46"/>
      <c r="GEV352" s="46"/>
      <c r="GEW352" s="46"/>
      <c r="GEX352" s="46"/>
      <c r="GEY352" s="46"/>
      <c r="GEZ352" s="46"/>
      <c r="GFA352" s="46"/>
      <c r="GFB352" s="46"/>
      <c r="GFC352" s="46"/>
      <c r="GFD352" s="46"/>
      <c r="GFE352" s="46"/>
      <c r="GFF352" s="46"/>
      <c r="GFG352" s="46"/>
      <c r="GFH352" s="46"/>
      <c r="GFI352" s="46"/>
      <c r="GFJ352" s="46"/>
      <c r="GFK352" s="46"/>
      <c r="GFL352" s="46"/>
      <c r="GFM352" s="46"/>
      <c r="GFN352" s="46"/>
      <c r="GFO352" s="46"/>
      <c r="GFP352" s="46"/>
      <c r="GFQ352" s="46"/>
      <c r="GFR352" s="46"/>
      <c r="GFS352" s="46"/>
      <c r="GFT352" s="46"/>
      <c r="GFU352" s="46"/>
      <c r="GFV352" s="46"/>
      <c r="GFW352" s="46"/>
      <c r="GFX352" s="46"/>
      <c r="GFY352" s="46"/>
      <c r="GFZ352" s="46"/>
      <c r="GGA352" s="46"/>
      <c r="GGB352" s="46"/>
      <c r="GGC352" s="46"/>
      <c r="GGD352" s="46"/>
      <c r="GGE352" s="46"/>
      <c r="GGF352" s="46"/>
      <c r="GGG352" s="46"/>
      <c r="GGH352" s="46"/>
      <c r="GGI352" s="46"/>
      <c r="GGJ352" s="46"/>
      <c r="GGK352" s="46"/>
      <c r="GGL352" s="46"/>
      <c r="GGM352" s="46"/>
      <c r="GGN352" s="46"/>
      <c r="GGO352" s="46"/>
      <c r="GGP352" s="46"/>
      <c r="GGQ352" s="46"/>
      <c r="GGR352" s="46"/>
      <c r="GGS352" s="46"/>
      <c r="GGT352" s="46"/>
      <c r="GGU352" s="46"/>
      <c r="GGV352" s="46"/>
      <c r="GGW352" s="46"/>
      <c r="GGX352" s="46"/>
      <c r="GGY352" s="46"/>
      <c r="GGZ352" s="46"/>
      <c r="GHA352" s="46"/>
      <c r="GHB352" s="46"/>
      <c r="GHC352" s="46"/>
      <c r="GHD352" s="46"/>
      <c r="GHE352" s="46"/>
      <c r="GHF352" s="46"/>
      <c r="GHG352" s="46"/>
      <c r="GHH352" s="46"/>
      <c r="GHI352" s="46"/>
      <c r="GHJ352" s="46"/>
      <c r="GHK352" s="46"/>
      <c r="GHL352" s="46"/>
      <c r="GHM352" s="46"/>
      <c r="GHN352" s="46"/>
      <c r="GHO352" s="46"/>
      <c r="GHP352" s="46"/>
      <c r="GHQ352" s="46"/>
      <c r="GHR352" s="46"/>
      <c r="GHS352" s="46"/>
      <c r="GHT352" s="46"/>
      <c r="GHU352" s="46"/>
      <c r="GHV352" s="46"/>
      <c r="GHW352" s="46"/>
      <c r="GHX352" s="46"/>
      <c r="GHY352" s="46"/>
      <c r="GHZ352" s="46"/>
      <c r="GIA352" s="46"/>
      <c r="GIB352" s="46"/>
      <c r="GIC352" s="46"/>
      <c r="GID352" s="46"/>
      <c r="GIE352" s="46"/>
      <c r="GIF352" s="46"/>
      <c r="GIG352" s="46"/>
      <c r="GIH352" s="46"/>
      <c r="GII352" s="46"/>
      <c r="GIJ352" s="46"/>
      <c r="GIK352" s="46"/>
      <c r="GIL352" s="46"/>
      <c r="GIM352" s="46"/>
      <c r="GIN352" s="46"/>
      <c r="GIO352" s="46"/>
      <c r="GIP352" s="46"/>
      <c r="GIQ352" s="46"/>
      <c r="GIR352" s="46"/>
      <c r="GIS352" s="46"/>
      <c r="GIT352" s="46"/>
      <c r="GIU352" s="46"/>
      <c r="GIV352" s="46"/>
      <c r="GIW352" s="46"/>
      <c r="GIX352" s="46"/>
      <c r="GIY352" s="46"/>
      <c r="GIZ352" s="46"/>
      <c r="GJA352" s="46"/>
      <c r="GJB352" s="46"/>
      <c r="GJC352" s="46"/>
      <c r="GJD352" s="46"/>
      <c r="GJE352" s="46"/>
      <c r="GJF352" s="46"/>
      <c r="GJG352" s="46"/>
      <c r="GJH352" s="46"/>
      <c r="GJI352" s="46"/>
      <c r="GJJ352" s="46"/>
      <c r="GJK352" s="46"/>
      <c r="GJL352" s="46"/>
      <c r="GJM352" s="46"/>
      <c r="GJN352" s="46"/>
      <c r="GJO352" s="46"/>
      <c r="GJP352" s="46"/>
      <c r="GJQ352" s="46"/>
      <c r="GJR352" s="46"/>
      <c r="GJS352" s="46"/>
      <c r="GJT352" s="46"/>
      <c r="GJU352" s="46"/>
      <c r="GJV352" s="46"/>
      <c r="GJW352" s="46"/>
      <c r="GJX352" s="46"/>
      <c r="GJY352" s="46"/>
      <c r="GJZ352" s="46"/>
      <c r="GKA352" s="46"/>
      <c r="GKB352" s="46"/>
      <c r="GKC352" s="46"/>
      <c r="GKD352" s="46"/>
      <c r="GKE352" s="46"/>
      <c r="GKF352" s="46"/>
      <c r="GKG352" s="46"/>
      <c r="GKH352" s="46"/>
      <c r="GKI352" s="46"/>
      <c r="GKJ352" s="46"/>
      <c r="GKK352" s="46"/>
      <c r="GKL352" s="46"/>
      <c r="GKM352" s="46"/>
      <c r="GKN352" s="46"/>
      <c r="GKO352" s="46"/>
      <c r="GKP352" s="46"/>
      <c r="GKQ352" s="46"/>
      <c r="GKR352" s="46"/>
      <c r="GKS352" s="46"/>
      <c r="GKT352" s="46"/>
      <c r="GKU352" s="46"/>
      <c r="GKV352" s="46"/>
      <c r="GKW352" s="46"/>
      <c r="GKX352" s="46"/>
      <c r="GKY352" s="46"/>
      <c r="GKZ352" s="46"/>
      <c r="GLA352" s="46"/>
      <c r="GLB352" s="46"/>
      <c r="GLC352" s="46"/>
      <c r="GLD352" s="46"/>
      <c r="GLE352" s="46"/>
      <c r="GLF352" s="46"/>
      <c r="GLG352" s="46"/>
      <c r="GLH352" s="46"/>
      <c r="GLI352" s="46"/>
      <c r="GLJ352" s="46"/>
      <c r="GLK352" s="46"/>
      <c r="GLL352" s="46"/>
      <c r="GLM352" s="46"/>
      <c r="GLN352" s="46"/>
      <c r="GLO352" s="46"/>
      <c r="GLP352" s="46"/>
      <c r="GLQ352" s="46"/>
      <c r="GLR352" s="46"/>
      <c r="GLS352" s="46"/>
      <c r="GLT352" s="46"/>
      <c r="GLU352" s="46"/>
      <c r="GLV352" s="46"/>
      <c r="GLW352" s="46"/>
      <c r="GLX352" s="46"/>
      <c r="GLY352" s="46"/>
      <c r="GLZ352" s="46"/>
      <c r="GMA352" s="46"/>
      <c r="GMB352" s="46"/>
      <c r="GMC352" s="46"/>
      <c r="GMD352" s="46"/>
      <c r="GME352" s="46"/>
      <c r="GMF352" s="46"/>
      <c r="GMG352" s="46"/>
      <c r="GMH352" s="46"/>
      <c r="GMI352" s="46"/>
      <c r="GMJ352" s="46"/>
      <c r="GMK352" s="46"/>
      <c r="GML352" s="46"/>
      <c r="GMM352" s="46"/>
      <c r="GMN352" s="46"/>
      <c r="GMO352" s="46"/>
      <c r="GMP352" s="46"/>
      <c r="GMQ352" s="46"/>
      <c r="GMR352" s="46"/>
      <c r="GMS352" s="46"/>
      <c r="GMT352" s="46"/>
      <c r="GMU352" s="46"/>
      <c r="GMV352" s="46"/>
      <c r="GMW352" s="46"/>
      <c r="GMX352" s="46"/>
      <c r="GMY352" s="46"/>
      <c r="GMZ352" s="46"/>
      <c r="GNA352" s="46"/>
      <c r="GNB352" s="46"/>
      <c r="GNC352" s="46"/>
      <c r="GND352" s="46"/>
      <c r="GNE352" s="46"/>
      <c r="GNF352" s="46"/>
      <c r="GNG352" s="46"/>
      <c r="GNH352" s="46"/>
      <c r="GNI352" s="46"/>
      <c r="GNJ352" s="46"/>
      <c r="GNK352" s="46"/>
      <c r="GNL352" s="46"/>
      <c r="GNM352" s="46"/>
      <c r="GNN352" s="46"/>
      <c r="GNO352" s="46"/>
      <c r="GNP352" s="46"/>
      <c r="GNQ352" s="46"/>
      <c r="GNR352" s="46"/>
      <c r="GNS352" s="46"/>
      <c r="GNT352" s="46"/>
      <c r="GNU352" s="46"/>
      <c r="GNV352" s="46"/>
      <c r="GNW352" s="46"/>
      <c r="GNX352" s="46"/>
      <c r="GNY352" s="46"/>
      <c r="GNZ352" s="46"/>
      <c r="GOA352" s="46"/>
      <c r="GOB352" s="46"/>
      <c r="GOC352" s="46"/>
      <c r="GOD352" s="46"/>
      <c r="GOE352" s="46"/>
      <c r="GOF352" s="46"/>
      <c r="GOG352" s="46"/>
      <c r="GOH352" s="46"/>
      <c r="GOI352" s="46"/>
      <c r="GOJ352" s="46"/>
      <c r="GOK352" s="46"/>
      <c r="GOL352" s="46"/>
      <c r="GOM352" s="46"/>
      <c r="GON352" s="46"/>
      <c r="GOO352" s="46"/>
      <c r="GOP352" s="46"/>
      <c r="GOQ352" s="46"/>
      <c r="GOR352" s="46"/>
      <c r="GOS352" s="46"/>
      <c r="GOT352" s="46"/>
      <c r="GOU352" s="46"/>
      <c r="GOV352" s="46"/>
      <c r="GOW352" s="46"/>
      <c r="GOX352" s="46"/>
      <c r="GOY352" s="46"/>
      <c r="GOZ352" s="46"/>
      <c r="GPA352" s="46"/>
      <c r="GPB352" s="46"/>
      <c r="GPC352" s="46"/>
      <c r="GPD352" s="46"/>
      <c r="GPE352" s="46"/>
      <c r="GPF352" s="46"/>
      <c r="GPG352" s="46"/>
      <c r="GPH352" s="46"/>
      <c r="GPI352" s="46"/>
      <c r="GPJ352" s="46"/>
      <c r="GPK352" s="46"/>
      <c r="GPL352" s="46"/>
      <c r="GPM352" s="46"/>
      <c r="GPN352" s="46"/>
      <c r="GPO352" s="46"/>
      <c r="GPP352" s="46"/>
      <c r="GPQ352" s="46"/>
      <c r="GPR352" s="46"/>
      <c r="GPS352" s="46"/>
      <c r="GPT352" s="46"/>
      <c r="GPU352" s="46"/>
      <c r="GPV352" s="46"/>
      <c r="GPW352" s="46"/>
      <c r="GPX352" s="46"/>
      <c r="GPY352" s="46"/>
      <c r="GPZ352" s="46"/>
      <c r="GQA352" s="46"/>
      <c r="GQB352" s="46"/>
      <c r="GQC352" s="46"/>
      <c r="GQD352" s="46"/>
      <c r="GQE352" s="46"/>
      <c r="GQF352" s="46"/>
      <c r="GQG352" s="46"/>
      <c r="GQH352" s="46"/>
      <c r="GQI352" s="46"/>
      <c r="GQJ352" s="46"/>
      <c r="GQK352" s="46"/>
      <c r="GQL352" s="46"/>
      <c r="GQM352" s="46"/>
      <c r="GQN352" s="46"/>
      <c r="GQO352" s="46"/>
      <c r="GQP352" s="46"/>
      <c r="GQQ352" s="46"/>
      <c r="GQR352" s="46"/>
      <c r="GQS352" s="46"/>
      <c r="GQT352" s="46"/>
      <c r="GQU352" s="46"/>
      <c r="GQV352" s="46"/>
      <c r="GQW352" s="46"/>
      <c r="GQX352" s="46"/>
      <c r="GQY352" s="46"/>
      <c r="GQZ352" s="46"/>
      <c r="GRA352" s="46"/>
      <c r="GRB352" s="46"/>
      <c r="GRC352" s="46"/>
      <c r="GRD352" s="46"/>
      <c r="GRE352" s="46"/>
      <c r="GRF352" s="46"/>
      <c r="GRG352" s="46"/>
      <c r="GRH352" s="46"/>
      <c r="GRI352" s="46"/>
      <c r="GRJ352" s="46"/>
      <c r="GRK352" s="46"/>
      <c r="GRL352" s="46"/>
      <c r="GRM352" s="46"/>
      <c r="GRN352" s="46"/>
      <c r="GRO352" s="46"/>
      <c r="GRP352" s="46"/>
      <c r="GRQ352" s="46"/>
      <c r="GRR352" s="46"/>
      <c r="GRS352" s="46"/>
      <c r="GRT352" s="46"/>
      <c r="GRU352" s="46"/>
      <c r="GRV352" s="46"/>
      <c r="GRW352" s="46"/>
      <c r="GRX352" s="46"/>
      <c r="GRY352" s="46"/>
      <c r="GRZ352" s="46"/>
      <c r="GSA352" s="46"/>
      <c r="GSB352" s="46"/>
      <c r="GSC352" s="46"/>
      <c r="GSD352" s="46"/>
      <c r="GSE352" s="46"/>
      <c r="GSF352" s="46"/>
      <c r="GSG352" s="46"/>
      <c r="GSH352" s="46"/>
      <c r="GSI352" s="46"/>
      <c r="GSJ352" s="46"/>
      <c r="GSK352" s="46"/>
      <c r="GSL352" s="46"/>
      <c r="GSM352" s="46"/>
      <c r="GSN352" s="46"/>
      <c r="GSO352" s="46"/>
      <c r="GSP352" s="46"/>
      <c r="GSQ352" s="46"/>
      <c r="GSR352" s="46"/>
      <c r="GSS352" s="46"/>
      <c r="GST352" s="46"/>
      <c r="GSU352" s="46"/>
      <c r="GSV352" s="46"/>
      <c r="GSW352" s="46"/>
      <c r="GSX352" s="46"/>
      <c r="GSY352" s="46"/>
      <c r="GSZ352" s="46"/>
      <c r="GTA352" s="46"/>
      <c r="GTB352" s="46"/>
      <c r="GTC352" s="46"/>
      <c r="GTD352" s="46"/>
      <c r="GTE352" s="46"/>
      <c r="GTF352" s="46"/>
      <c r="GTG352" s="46"/>
      <c r="GTH352" s="46"/>
      <c r="GTI352" s="46"/>
      <c r="GTJ352" s="46"/>
      <c r="GTK352" s="46"/>
      <c r="GTL352" s="46"/>
      <c r="GTM352" s="46"/>
      <c r="GTN352" s="46"/>
      <c r="GTO352" s="46"/>
      <c r="GTP352" s="46"/>
      <c r="GTQ352" s="46"/>
      <c r="GTR352" s="46"/>
      <c r="GTS352" s="46"/>
      <c r="GTT352" s="46"/>
      <c r="GTU352" s="46"/>
      <c r="GTV352" s="46"/>
      <c r="GTW352" s="46"/>
      <c r="GTX352" s="46"/>
      <c r="GTY352" s="46"/>
      <c r="GTZ352" s="46"/>
      <c r="GUA352" s="46"/>
      <c r="GUB352" s="46"/>
      <c r="GUC352" s="46"/>
      <c r="GUD352" s="46"/>
      <c r="GUE352" s="46"/>
      <c r="GUF352" s="46"/>
      <c r="GUG352" s="46"/>
      <c r="GUH352" s="46"/>
      <c r="GUI352" s="46"/>
      <c r="GUJ352" s="46"/>
      <c r="GUK352" s="46"/>
      <c r="GUL352" s="46"/>
      <c r="GUM352" s="46"/>
      <c r="GUN352" s="46"/>
      <c r="GUO352" s="46"/>
      <c r="GUP352" s="46"/>
      <c r="GUQ352" s="46"/>
      <c r="GUR352" s="46"/>
      <c r="GUS352" s="46"/>
      <c r="GUT352" s="46"/>
      <c r="GUU352" s="46"/>
      <c r="GUV352" s="46"/>
      <c r="GUW352" s="46"/>
      <c r="GUX352" s="46"/>
      <c r="GUY352" s="46"/>
      <c r="GUZ352" s="46"/>
      <c r="GVA352" s="46"/>
      <c r="GVB352" s="46"/>
      <c r="GVC352" s="46"/>
      <c r="GVD352" s="46"/>
      <c r="GVE352" s="46"/>
      <c r="GVF352" s="46"/>
      <c r="GVG352" s="46"/>
      <c r="GVH352" s="46"/>
      <c r="GVI352" s="46"/>
      <c r="GVJ352" s="46"/>
      <c r="GVK352" s="46"/>
      <c r="GVL352" s="46"/>
      <c r="GVM352" s="46"/>
      <c r="GVN352" s="46"/>
      <c r="GVO352" s="46"/>
      <c r="GVP352" s="46"/>
      <c r="GVQ352" s="46"/>
      <c r="GVR352" s="46"/>
      <c r="GVS352" s="46"/>
      <c r="GVT352" s="46"/>
      <c r="GVU352" s="46"/>
      <c r="GVV352" s="46"/>
      <c r="GVW352" s="46"/>
      <c r="GVX352" s="46"/>
      <c r="GVY352" s="46"/>
      <c r="GVZ352" s="46"/>
      <c r="GWA352" s="46"/>
      <c r="GWB352" s="46"/>
      <c r="GWC352" s="46"/>
      <c r="GWD352" s="46"/>
      <c r="GWE352" s="46"/>
      <c r="GWF352" s="46"/>
      <c r="GWG352" s="46"/>
      <c r="GWH352" s="46"/>
      <c r="GWI352" s="46"/>
      <c r="GWJ352" s="46"/>
      <c r="GWK352" s="46"/>
      <c r="GWL352" s="46"/>
      <c r="GWM352" s="46"/>
      <c r="GWN352" s="46"/>
      <c r="GWO352" s="46"/>
      <c r="GWP352" s="46"/>
      <c r="GWQ352" s="46"/>
      <c r="GWR352" s="46"/>
      <c r="GWS352" s="46"/>
      <c r="GWT352" s="46"/>
      <c r="GWU352" s="46"/>
      <c r="GWV352" s="46"/>
      <c r="GWW352" s="46"/>
      <c r="GWX352" s="46"/>
      <c r="GWY352" s="46"/>
      <c r="GWZ352" s="46"/>
      <c r="GXA352" s="46"/>
      <c r="GXB352" s="46"/>
      <c r="GXC352" s="46"/>
      <c r="GXD352" s="46"/>
      <c r="GXE352" s="46"/>
      <c r="GXF352" s="46"/>
      <c r="GXG352" s="46"/>
      <c r="GXH352" s="46"/>
      <c r="GXI352" s="46"/>
      <c r="GXJ352" s="46"/>
      <c r="GXK352" s="46"/>
      <c r="GXL352" s="46"/>
      <c r="GXM352" s="46"/>
      <c r="GXN352" s="46"/>
      <c r="GXO352" s="46"/>
      <c r="GXP352" s="46"/>
      <c r="GXQ352" s="46"/>
      <c r="GXR352" s="46"/>
      <c r="GXS352" s="46"/>
      <c r="GXT352" s="46"/>
      <c r="GXU352" s="46"/>
      <c r="GXV352" s="46"/>
      <c r="GXW352" s="46"/>
      <c r="GXX352" s="46"/>
      <c r="GXY352" s="46"/>
      <c r="GXZ352" s="46"/>
      <c r="GYA352" s="46"/>
      <c r="GYB352" s="46"/>
      <c r="GYC352" s="46"/>
      <c r="GYD352" s="46"/>
      <c r="GYE352" s="46"/>
      <c r="GYF352" s="46"/>
      <c r="GYG352" s="46"/>
      <c r="GYH352" s="46"/>
      <c r="GYI352" s="46"/>
      <c r="GYJ352" s="46"/>
      <c r="GYK352" s="46"/>
      <c r="GYL352" s="46"/>
      <c r="GYM352" s="46"/>
      <c r="GYN352" s="46"/>
      <c r="GYO352" s="46"/>
      <c r="GYP352" s="46"/>
      <c r="GYQ352" s="46"/>
      <c r="GYR352" s="46"/>
      <c r="GYS352" s="46"/>
      <c r="GYT352" s="46"/>
      <c r="GYU352" s="46"/>
      <c r="GYV352" s="46"/>
      <c r="GYW352" s="46"/>
      <c r="GYX352" s="46"/>
      <c r="GYY352" s="46"/>
      <c r="GYZ352" s="46"/>
      <c r="GZA352" s="46"/>
      <c r="GZB352" s="46"/>
      <c r="GZC352" s="46"/>
      <c r="GZD352" s="46"/>
      <c r="GZE352" s="46"/>
      <c r="GZF352" s="46"/>
      <c r="GZG352" s="46"/>
      <c r="GZH352" s="46"/>
      <c r="GZI352" s="46"/>
      <c r="GZJ352" s="46"/>
      <c r="GZK352" s="46"/>
      <c r="GZL352" s="46"/>
      <c r="GZM352" s="46"/>
      <c r="GZN352" s="46"/>
      <c r="GZO352" s="46"/>
      <c r="GZP352" s="46"/>
      <c r="GZQ352" s="46"/>
      <c r="GZR352" s="46"/>
      <c r="GZS352" s="46"/>
      <c r="GZT352" s="46"/>
      <c r="GZU352" s="46"/>
      <c r="GZV352" s="46"/>
      <c r="GZW352" s="46"/>
      <c r="GZX352" s="46"/>
      <c r="GZY352" s="46"/>
      <c r="GZZ352" s="46"/>
      <c r="HAA352" s="46"/>
      <c r="HAB352" s="46"/>
      <c r="HAC352" s="46"/>
      <c r="HAD352" s="46"/>
      <c r="HAE352" s="46"/>
      <c r="HAF352" s="46"/>
      <c r="HAG352" s="46"/>
      <c r="HAH352" s="46"/>
      <c r="HAI352" s="46"/>
      <c r="HAJ352" s="46"/>
      <c r="HAK352" s="46"/>
      <c r="HAL352" s="46"/>
      <c r="HAM352" s="46"/>
      <c r="HAN352" s="46"/>
      <c r="HAO352" s="46"/>
      <c r="HAP352" s="46"/>
      <c r="HAQ352" s="46"/>
      <c r="HAR352" s="46"/>
      <c r="HAS352" s="46"/>
      <c r="HAT352" s="46"/>
      <c r="HAU352" s="46"/>
      <c r="HAV352" s="46"/>
      <c r="HAW352" s="46"/>
      <c r="HAX352" s="46"/>
      <c r="HAY352" s="46"/>
      <c r="HAZ352" s="46"/>
      <c r="HBA352" s="46"/>
      <c r="HBB352" s="46"/>
      <c r="HBC352" s="46"/>
      <c r="HBD352" s="46"/>
      <c r="HBE352" s="46"/>
      <c r="HBF352" s="46"/>
      <c r="HBG352" s="46"/>
      <c r="HBH352" s="46"/>
      <c r="HBI352" s="46"/>
      <c r="HBJ352" s="46"/>
      <c r="HBK352" s="46"/>
      <c r="HBL352" s="46"/>
      <c r="HBM352" s="46"/>
      <c r="HBN352" s="46"/>
      <c r="HBO352" s="46"/>
      <c r="HBP352" s="46"/>
      <c r="HBQ352" s="46"/>
      <c r="HBR352" s="46"/>
      <c r="HBS352" s="46"/>
      <c r="HBT352" s="46"/>
      <c r="HBU352" s="46"/>
      <c r="HBV352" s="46"/>
      <c r="HBW352" s="46"/>
      <c r="HBX352" s="46"/>
      <c r="HBY352" s="46"/>
      <c r="HBZ352" s="46"/>
      <c r="HCA352" s="46"/>
      <c r="HCB352" s="46"/>
      <c r="HCC352" s="46"/>
      <c r="HCD352" s="46"/>
      <c r="HCE352" s="46"/>
      <c r="HCF352" s="46"/>
      <c r="HCG352" s="46"/>
      <c r="HCH352" s="46"/>
      <c r="HCI352" s="46"/>
      <c r="HCJ352" s="46"/>
      <c r="HCK352" s="46"/>
      <c r="HCL352" s="46"/>
      <c r="HCM352" s="46"/>
      <c r="HCN352" s="46"/>
      <c r="HCO352" s="46"/>
      <c r="HCP352" s="46"/>
      <c r="HCQ352" s="46"/>
      <c r="HCR352" s="46"/>
      <c r="HCS352" s="46"/>
      <c r="HCT352" s="46"/>
      <c r="HCU352" s="46"/>
      <c r="HCV352" s="46"/>
      <c r="HCW352" s="46"/>
      <c r="HCX352" s="46"/>
      <c r="HCY352" s="46"/>
      <c r="HCZ352" s="46"/>
      <c r="HDA352" s="46"/>
      <c r="HDB352" s="46"/>
      <c r="HDC352" s="46"/>
      <c r="HDD352" s="46"/>
      <c r="HDE352" s="46"/>
      <c r="HDF352" s="46"/>
      <c r="HDG352" s="46"/>
      <c r="HDH352" s="46"/>
      <c r="HDI352" s="46"/>
      <c r="HDJ352" s="46"/>
      <c r="HDK352" s="46"/>
      <c r="HDL352" s="46"/>
      <c r="HDM352" s="46"/>
      <c r="HDN352" s="46"/>
      <c r="HDO352" s="46"/>
      <c r="HDP352" s="46"/>
      <c r="HDQ352" s="46"/>
      <c r="HDR352" s="46"/>
      <c r="HDS352" s="46"/>
      <c r="HDT352" s="46"/>
      <c r="HDU352" s="46"/>
      <c r="HDV352" s="46"/>
      <c r="HDW352" s="46"/>
      <c r="HDX352" s="46"/>
      <c r="HDY352" s="46"/>
      <c r="HDZ352" s="46"/>
      <c r="HEA352" s="46"/>
      <c r="HEB352" s="46"/>
      <c r="HEC352" s="46"/>
      <c r="HED352" s="46"/>
      <c r="HEE352" s="46"/>
      <c r="HEF352" s="46"/>
      <c r="HEG352" s="46"/>
      <c r="HEH352" s="46"/>
      <c r="HEI352" s="46"/>
      <c r="HEJ352" s="46"/>
      <c r="HEK352" s="46"/>
      <c r="HEL352" s="46"/>
      <c r="HEM352" s="46"/>
      <c r="HEN352" s="46"/>
      <c r="HEO352" s="46"/>
      <c r="HEP352" s="46"/>
      <c r="HEQ352" s="46"/>
      <c r="HER352" s="46"/>
      <c r="HES352" s="46"/>
      <c r="HET352" s="46"/>
      <c r="HEU352" s="46"/>
      <c r="HEV352" s="46"/>
      <c r="HEW352" s="46"/>
      <c r="HEX352" s="46"/>
      <c r="HEY352" s="46"/>
      <c r="HEZ352" s="46"/>
      <c r="HFA352" s="46"/>
      <c r="HFB352" s="46"/>
      <c r="HFC352" s="46"/>
      <c r="HFD352" s="46"/>
      <c r="HFE352" s="46"/>
      <c r="HFF352" s="46"/>
      <c r="HFG352" s="46"/>
      <c r="HFH352" s="46"/>
      <c r="HFI352" s="46"/>
      <c r="HFJ352" s="46"/>
      <c r="HFK352" s="46"/>
      <c r="HFL352" s="46"/>
      <c r="HFM352" s="46"/>
      <c r="HFN352" s="46"/>
      <c r="HFO352" s="46"/>
      <c r="HFP352" s="46"/>
      <c r="HFQ352" s="46"/>
      <c r="HFR352" s="46"/>
      <c r="HFS352" s="46"/>
      <c r="HFT352" s="46"/>
      <c r="HFU352" s="46"/>
      <c r="HFV352" s="46"/>
      <c r="HFW352" s="46"/>
      <c r="HFX352" s="46"/>
      <c r="HFY352" s="46"/>
      <c r="HFZ352" s="46"/>
      <c r="HGA352" s="46"/>
      <c r="HGB352" s="46"/>
      <c r="HGC352" s="46"/>
      <c r="HGD352" s="46"/>
      <c r="HGE352" s="46"/>
      <c r="HGF352" s="46"/>
      <c r="HGG352" s="46"/>
      <c r="HGH352" s="46"/>
      <c r="HGI352" s="46"/>
      <c r="HGJ352" s="46"/>
      <c r="HGK352" s="46"/>
      <c r="HGL352" s="46"/>
      <c r="HGM352" s="46"/>
      <c r="HGN352" s="46"/>
      <c r="HGO352" s="46"/>
      <c r="HGP352" s="46"/>
      <c r="HGQ352" s="46"/>
      <c r="HGR352" s="46"/>
      <c r="HGS352" s="46"/>
      <c r="HGT352" s="46"/>
      <c r="HGU352" s="46"/>
      <c r="HGV352" s="46"/>
      <c r="HGW352" s="46"/>
      <c r="HGX352" s="46"/>
      <c r="HGY352" s="46"/>
      <c r="HGZ352" s="46"/>
      <c r="HHA352" s="46"/>
      <c r="HHB352" s="46"/>
      <c r="HHC352" s="46"/>
      <c r="HHD352" s="46"/>
      <c r="HHE352" s="46"/>
      <c r="HHF352" s="46"/>
      <c r="HHG352" s="46"/>
      <c r="HHH352" s="46"/>
      <c r="HHI352" s="46"/>
      <c r="HHJ352" s="46"/>
      <c r="HHK352" s="46"/>
      <c r="HHL352" s="46"/>
      <c r="HHM352" s="46"/>
      <c r="HHN352" s="46"/>
      <c r="HHO352" s="46"/>
      <c r="HHP352" s="46"/>
      <c r="HHQ352" s="46"/>
      <c r="HHR352" s="46"/>
      <c r="HHS352" s="46"/>
      <c r="HHT352" s="46"/>
      <c r="HHU352" s="46"/>
      <c r="HHV352" s="46"/>
      <c r="HHW352" s="46"/>
      <c r="HHX352" s="46"/>
      <c r="HHY352" s="46"/>
      <c r="HHZ352" s="46"/>
      <c r="HIA352" s="46"/>
      <c r="HIB352" s="46"/>
      <c r="HIC352" s="46"/>
      <c r="HID352" s="46"/>
      <c r="HIE352" s="46"/>
      <c r="HIF352" s="46"/>
      <c r="HIG352" s="46"/>
      <c r="HIH352" s="46"/>
      <c r="HII352" s="46"/>
      <c r="HIJ352" s="46"/>
      <c r="HIK352" s="46"/>
      <c r="HIL352" s="46"/>
      <c r="HIM352" s="46"/>
      <c r="HIN352" s="46"/>
      <c r="HIO352" s="46"/>
      <c r="HIP352" s="46"/>
      <c r="HIQ352" s="46"/>
      <c r="HIR352" s="46"/>
      <c r="HIS352" s="46"/>
      <c r="HIT352" s="46"/>
      <c r="HIU352" s="46"/>
      <c r="HIV352" s="46"/>
      <c r="HIW352" s="46"/>
      <c r="HIX352" s="46"/>
      <c r="HIY352" s="46"/>
      <c r="HIZ352" s="46"/>
      <c r="HJA352" s="46"/>
      <c r="HJB352" s="46"/>
      <c r="HJC352" s="46"/>
      <c r="HJD352" s="46"/>
      <c r="HJE352" s="46"/>
      <c r="HJF352" s="46"/>
      <c r="HJG352" s="46"/>
      <c r="HJH352" s="46"/>
      <c r="HJI352" s="46"/>
      <c r="HJJ352" s="46"/>
      <c r="HJK352" s="46"/>
      <c r="HJL352" s="46"/>
      <c r="HJM352" s="46"/>
      <c r="HJN352" s="46"/>
      <c r="HJO352" s="46"/>
      <c r="HJP352" s="46"/>
      <c r="HJQ352" s="46"/>
      <c r="HJR352" s="46"/>
      <c r="HJS352" s="46"/>
      <c r="HJT352" s="46"/>
      <c r="HJU352" s="46"/>
      <c r="HJV352" s="46"/>
      <c r="HJW352" s="46"/>
      <c r="HJX352" s="46"/>
      <c r="HJY352" s="46"/>
      <c r="HJZ352" s="46"/>
      <c r="HKA352" s="46"/>
      <c r="HKB352" s="46"/>
      <c r="HKC352" s="46"/>
      <c r="HKD352" s="46"/>
      <c r="HKE352" s="46"/>
      <c r="HKF352" s="46"/>
      <c r="HKG352" s="46"/>
      <c r="HKH352" s="46"/>
      <c r="HKI352" s="46"/>
      <c r="HKJ352" s="46"/>
      <c r="HKK352" s="46"/>
      <c r="HKL352" s="46"/>
      <c r="HKM352" s="46"/>
      <c r="HKN352" s="46"/>
      <c r="HKO352" s="46"/>
      <c r="HKP352" s="46"/>
      <c r="HKQ352" s="46"/>
      <c r="HKR352" s="46"/>
      <c r="HKS352" s="46"/>
      <c r="HKT352" s="46"/>
      <c r="HKU352" s="46"/>
      <c r="HKV352" s="46"/>
      <c r="HKW352" s="46"/>
      <c r="HKX352" s="46"/>
      <c r="HKY352" s="46"/>
      <c r="HKZ352" s="46"/>
      <c r="HLA352" s="46"/>
      <c r="HLB352" s="46"/>
      <c r="HLC352" s="46"/>
      <c r="HLD352" s="46"/>
      <c r="HLE352" s="46"/>
      <c r="HLF352" s="46"/>
      <c r="HLG352" s="46"/>
      <c r="HLH352" s="46"/>
      <c r="HLI352" s="46"/>
      <c r="HLJ352" s="46"/>
      <c r="HLK352" s="46"/>
      <c r="HLL352" s="46"/>
      <c r="HLM352" s="46"/>
      <c r="HLN352" s="46"/>
      <c r="HLO352" s="46"/>
      <c r="HLP352" s="46"/>
      <c r="HLQ352" s="46"/>
      <c r="HLR352" s="46"/>
      <c r="HLS352" s="46"/>
      <c r="HLT352" s="46"/>
      <c r="HLU352" s="46"/>
      <c r="HLV352" s="46"/>
      <c r="HLW352" s="46"/>
      <c r="HLX352" s="46"/>
      <c r="HLY352" s="46"/>
      <c r="HLZ352" s="46"/>
      <c r="HMA352" s="46"/>
      <c r="HMB352" s="46"/>
      <c r="HMC352" s="46"/>
      <c r="HMD352" s="46"/>
      <c r="HME352" s="46"/>
      <c r="HMF352" s="46"/>
      <c r="HMG352" s="46"/>
      <c r="HMH352" s="46"/>
      <c r="HMI352" s="46"/>
      <c r="HMJ352" s="46"/>
      <c r="HMK352" s="46"/>
      <c r="HML352" s="46"/>
      <c r="HMM352" s="46"/>
      <c r="HMN352" s="46"/>
      <c r="HMO352" s="46"/>
      <c r="HMP352" s="46"/>
      <c r="HMQ352" s="46"/>
      <c r="HMR352" s="46"/>
      <c r="HMS352" s="46"/>
      <c r="HMT352" s="46"/>
      <c r="HMU352" s="46"/>
      <c r="HMV352" s="46"/>
      <c r="HMW352" s="46"/>
      <c r="HMX352" s="46"/>
      <c r="HMY352" s="46"/>
      <c r="HMZ352" s="46"/>
      <c r="HNA352" s="46"/>
      <c r="HNB352" s="46"/>
      <c r="HNC352" s="46"/>
      <c r="HND352" s="46"/>
      <c r="HNE352" s="46"/>
      <c r="HNF352" s="46"/>
      <c r="HNG352" s="46"/>
      <c r="HNH352" s="46"/>
      <c r="HNI352" s="46"/>
      <c r="HNJ352" s="46"/>
      <c r="HNK352" s="46"/>
      <c r="HNL352" s="46"/>
      <c r="HNM352" s="46"/>
      <c r="HNN352" s="46"/>
      <c r="HNO352" s="46"/>
      <c r="HNP352" s="46"/>
      <c r="HNQ352" s="46"/>
      <c r="HNR352" s="46"/>
      <c r="HNS352" s="46"/>
      <c r="HNT352" s="46"/>
      <c r="HNU352" s="46"/>
      <c r="HNV352" s="46"/>
      <c r="HNW352" s="46"/>
      <c r="HNX352" s="46"/>
      <c r="HNY352" s="46"/>
      <c r="HNZ352" s="46"/>
      <c r="HOA352" s="46"/>
      <c r="HOB352" s="46"/>
      <c r="HOC352" s="46"/>
      <c r="HOD352" s="46"/>
      <c r="HOE352" s="46"/>
      <c r="HOF352" s="46"/>
      <c r="HOG352" s="46"/>
      <c r="HOH352" s="46"/>
      <c r="HOI352" s="46"/>
      <c r="HOJ352" s="46"/>
      <c r="HOK352" s="46"/>
      <c r="HOL352" s="46"/>
      <c r="HOM352" s="46"/>
      <c r="HON352" s="46"/>
      <c r="HOO352" s="46"/>
      <c r="HOP352" s="46"/>
      <c r="HOQ352" s="46"/>
      <c r="HOR352" s="46"/>
      <c r="HOS352" s="46"/>
      <c r="HOT352" s="46"/>
      <c r="HOU352" s="46"/>
      <c r="HOV352" s="46"/>
      <c r="HOW352" s="46"/>
      <c r="HOX352" s="46"/>
      <c r="HOY352" s="46"/>
      <c r="HOZ352" s="46"/>
      <c r="HPA352" s="46"/>
      <c r="HPB352" s="46"/>
      <c r="HPC352" s="46"/>
      <c r="HPD352" s="46"/>
      <c r="HPE352" s="46"/>
      <c r="HPF352" s="46"/>
      <c r="HPG352" s="46"/>
      <c r="HPH352" s="46"/>
      <c r="HPI352" s="46"/>
      <c r="HPJ352" s="46"/>
      <c r="HPK352" s="46"/>
      <c r="HPL352" s="46"/>
      <c r="HPM352" s="46"/>
      <c r="HPN352" s="46"/>
      <c r="HPO352" s="46"/>
      <c r="HPP352" s="46"/>
      <c r="HPQ352" s="46"/>
      <c r="HPR352" s="46"/>
      <c r="HPS352" s="46"/>
      <c r="HPT352" s="46"/>
      <c r="HPU352" s="46"/>
      <c r="HPV352" s="46"/>
      <c r="HPW352" s="46"/>
      <c r="HPX352" s="46"/>
      <c r="HPY352" s="46"/>
      <c r="HPZ352" s="46"/>
      <c r="HQA352" s="46"/>
      <c r="HQB352" s="46"/>
      <c r="HQC352" s="46"/>
      <c r="HQD352" s="46"/>
      <c r="HQE352" s="46"/>
      <c r="HQF352" s="46"/>
      <c r="HQG352" s="46"/>
      <c r="HQH352" s="46"/>
      <c r="HQI352" s="46"/>
      <c r="HQJ352" s="46"/>
      <c r="HQK352" s="46"/>
      <c r="HQL352" s="46"/>
      <c r="HQM352" s="46"/>
      <c r="HQN352" s="46"/>
      <c r="HQO352" s="46"/>
      <c r="HQP352" s="46"/>
      <c r="HQQ352" s="46"/>
      <c r="HQR352" s="46"/>
      <c r="HQS352" s="46"/>
      <c r="HQT352" s="46"/>
      <c r="HQU352" s="46"/>
      <c r="HQV352" s="46"/>
      <c r="HQW352" s="46"/>
      <c r="HQX352" s="46"/>
      <c r="HQY352" s="46"/>
      <c r="HQZ352" s="46"/>
      <c r="HRA352" s="46"/>
      <c r="HRB352" s="46"/>
      <c r="HRC352" s="46"/>
      <c r="HRD352" s="46"/>
      <c r="HRE352" s="46"/>
      <c r="HRF352" s="46"/>
      <c r="HRG352" s="46"/>
      <c r="HRH352" s="46"/>
      <c r="HRI352" s="46"/>
      <c r="HRJ352" s="46"/>
      <c r="HRK352" s="46"/>
      <c r="HRL352" s="46"/>
      <c r="HRM352" s="46"/>
      <c r="HRN352" s="46"/>
      <c r="HRO352" s="46"/>
      <c r="HRP352" s="46"/>
      <c r="HRQ352" s="46"/>
      <c r="HRR352" s="46"/>
      <c r="HRS352" s="46"/>
      <c r="HRT352" s="46"/>
      <c r="HRU352" s="46"/>
      <c r="HRV352" s="46"/>
      <c r="HRW352" s="46"/>
      <c r="HRX352" s="46"/>
      <c r="HRY352" s="46"/>
      <c r="HRZ352" s="46"/>
      <c r="HSA352" s="46"/>
      <c r="HSB352" s="46"/>
      <c r="HSC352" s="46"/>
      <c r="HSD352" s="46"/>
      <c r="HSE352" s="46"/>
      <c r="HSF352" s="46"/>
      <c r="HSG352" s="46"/>
      <c r="HSH352" s="46"/>
      <c r="HSI352" s="46"/>
      <c r="HSJ352" s="46"/>
      <c r="HSK352" s="46"/>
      <c r="HSL352" s="46"/>
      <c r="HSM352" s="46"/>
      <c r="HSN352" s="46"/>
      <c r="HSO352" s="46"/>
      <c r="HSP352" s="46"/>
      <c r="HSQ352" s="46"/>
      <c r="HSR352" s="46"/>
      <c r="HSS352" s="46"/>
      <c r="HST352" s="46"/>
      <c r="HSU352" s="46"/>
      <c r="HSV352" s="46"/>
      <c r="HSW352" s="46"/>
      <c r="HSX352" s="46"/>
      <c r="HSY352" s="46"/>
      <c r="HSZ352" s="46"/>
      <c r="HTA352" s="46"/>
      <c r="HTB352" s="46"/>
      <c r="HTC352" s="46"/>
      <c r="HTD352" s="46"/>
      <c r="HTE352" s="46"/>
      <c r="HTF352" s="46"/>
      <c r="HTG352" s="46"/>
      <c r="HTH352" s="46"/>
      <c r="HTI352" s="46"/>
      <c r="HTJ352" s="46"/>
      <c r="HTK352" s="46"/>
      <c r="HTL352" s="46"/>
      <c r="HTM352" s="46"/>
      <c r="HTN352" s="46"/>
      <c r="HTO352" s="46"/>
      <c r="HTP352" s="46"/>
      <c r="HTQ352" s="46"/>
      <c r="HTR352" s="46"/>
      <c r="HTS352" s="46"/>
      <c r="HTT352" s="46"/>
      <c r="HTU352" s="46"/>
      <c r="HTV352" s="46"/>
      <c r="HTW352" s="46"/>
      <c r="HTX352" s="46"/>
      <c r="HTY352" s="46"/>
      <c r="HTZ352" s="46"/>
      <c r="HUA352" s="46"/>
      <c r="HUB352" s="46"/>
      <c r="HUC352" s="46"/>
      <c r="HUD352" s="46"/>
      <c r="HUE352" s="46"/>
      <c r="HUF352" s="46"/>
      <c r="HUG352" s="46"/>
      <c r="HUH352" s="46"/>
      <c r="HUI352" s="46"/>
      <c r="HUJ352" s="46"/>
      <c r="HUK352" s="46"/>
      <c r="HUL352" s="46"/>
      <c r="HUM352" s="46"/>
      <c r="HUN352" s="46"/>
      <c r="HUO352" s="46"/>
      <c r="HUP352" s="46"/>
      <c r="HUQ352" s="46"/>
      <c r="HUR352" s="46"/>
      <c r="HUS352" s="46"/>
      <c r="HUT352" s="46"/>
      <c r="HUU352" s="46"/>
      <c r="HUV352" s="46"/>
      <c r="HUW352" s="46"/>
      <c r="HUX352" s="46"/>
      <c r="HUY352" s="46"/>
      <c r="HUZ352" s="46"/>
      <c r="HVA352" s="46"/>
      <c r="HVB352" s="46"/>
      <c r="HVC352" s="46"/>
      <c r="HVD352" s="46"/>
      <c r="HVE352" s="46"/>
      <c r="HVF352" s="46"/>
      <c r="HVG352" s="46"/>
      <c r="HVH352" s="46"/>
      <c r="HVI352" s="46"/>
      <c r="HVJ352" s="46"/>
      <c r="HVK352" s="46"/>
      <c r="HVL352" s="46"/>
      <c r="HVM352" s="46"/>
      <c r="HVN352" s="46"/>
      <c r="HVO352" s="46"/>
      <c r="HVP352" s="46"/>
      <c r="HVQ352" s="46"/>
      <c r="HVR352" s="46"/>
      <c r="HVS352" s="46"/>
      <c r="HVT352" s="46"/>
      <c r="HVU352" s="46"/>
      <c r="HVV352" s="46"/>
      <c r="HVW352" s="46"/>
      <c r="HVX352" s="46"/>
      <c r="HVY352" s="46"/>
      <c r="HVZ352" s="46"/>
      <c r="HWA352" s="46"/>
      <c r="HWB352" s="46"/>
      <c r="HWC352" s="46"/>
      <c r="HWD352" s="46"/>
      <c r="HWE352" s="46"/>
      <c r="HWF352" s="46"/>
      <c r="HWG352" s="46"/>
      <c r="HWH352" s="46"/>
      <c r="HWI352" s="46"/>
      <c r="HWJ352" s="46"/>
      <c r="HWK352" s="46"/>
      <c r="HWL352" s="46"/>
      <c r="HWM352" s="46"/>
      <c r="HWN352" s="46"/>
      <c r="HWO352" s="46"/>
      <c r="HWP352" s="46"/>
      <c r="HWQ352" s="46"/>
      <c r="HWR352" s="46"/>
      <c r="HWS352" s="46"/>
      <c r="HWT352" s="46"/>
      <c r="HWU352" s="46"/>
      <c r="HWV352" s="46"/>
      <c r="HWW352" s="46"/>
      <c r="HWX352" s="46"/>
      <c r="HWY352" s="46"/>
      <c r="HWZ352" s="46"/>
      <c r="HXA352" s="46"/>
      <c r="HXB352" s="46"/>
      <c r="HXC352" s="46"/>
      <c r="HXD352" s="46"/>
      <c r="HXE352" s="46"/>
      <c r="HXF352" s="46"/>
      <c r="HXG352" s="46"/>
      <c r="HXH352" s="46"/>
      <c r="HXI352" s="46"/>
      <c r="HXJ352" s="46"/>
      <c r="HXK352" s="46"/>
      <c r="HXL352" s="46"/>
      <c r="HXM352" s="46"/>
      <c r="HXN352" s="46"/>
      <c r="HXO352" s="46"/>
      <c r="HXP352" s="46"/>
      <c r="HXQ352" s="46"/>
      <c r="HXR352" s="46"/>
      <c r="HXS352" s="46"/>
      <c r="HXT352" s="46"/>
      <c r="HXU352" s="46"/>
      <c r="HXV352" s="46"/>
      <c r="HXW352" s="46"/>
      <c r="HXX352" s="46"/>
      <c r="HXY352" s="46"/>
      <c r="HXZ352" s="46"/>
      <c r="HYA352" s="46"/>
      <c r="HYB352" s="46"/>
      <c r="HYC352" s="46"/>
      <c r="HYD352" s="46"/>
      <c r="HYE352" s="46"/>
      <c r="HYF352" s="46"/>
      <c r="HYG352" s="46"/>
      <c r="HYH352" s="46"/>
      <c r="HYI352" s="46"/>
      <c r="HYJ352" s="46"/>
      <c r="HYK352" s="46"/>
      <c r="HYL352" s="46"/>
      <c r="HYM352" s="46"/>
      <c r="HYN352" s="46"/>
      <c r="HYO352" s="46"/>
      <c r="HYP352" s="46"/>
      <c r="HYQ352" s="46"/>
      <c r="HYR352" s="46"/>
      <c r="HYS352" s="46"/>
      <c r="HYT352" s="46"/>
      <c r="HYU352" s="46"/>
      <c r="HYV352" s="46"/>
      <c r="HYW352" s="46"/>
      <c r="HYX352" s="46"/>
      <c r="HYY352" s="46"/>
      <c r="HYZ352" s="46"/>
      <c r="HZA352" s="46"/>
      <c r="HZB352" s="46"/>
      <c r="HZC352" s="46"/>
      <c r="HZD352" s="46"/>
      <c r="HZE352" s="46"/>
      <c r="HZF352" s="46"/>
      <c r="HZG352" s="46"/>
      <c r="HZH352" s="46"/>
      <c r="HZI352" s="46"/>
      <c r="HZJ352" s="46"/>
      <c r="HZK352" s="46"/>
      <c r="HZL352" s="46"/>
      <c r="HZM352" s="46"/>
      <c r="HZN352" s="46"/>
      <c r="HZO352" s="46"/>
      <c r="HZP352" s="46"/>
      <c r="HZQ352" s="46"/>
      <c r="HZR352" s="46"/>
      <c r="HZS352" s="46"/>
      <c r="HZT352" s="46"/>
      <c r="HZU352" s="46"/>
      <c r="HZV352" s="46"/>
      <c r="HZW352" s="46"/>
      <c r="HZX352" s="46"/>
      <c r="HZY352" s="46"/>
      <c r="HZZ352" s="46"/>
      <c r="IAA352" s="46"/>
      <c r="IAB352" s="46"/>
      <c r="IAC352" s="46"/>
      <c r="IAD352" s="46"/>
      <c r="IAE352" s="46"/>
      <c r="IAF352" s="46"/>
      <c r="IAG352" s="46"/>
      <c r="IAH352" s="46"/>
      <c r="IAI352" s="46"/>
      <c r="IAJ352" s="46"/>
      <c r="IAK352" s="46"/>
      <c r="IAL352" s="46"/>
      <c r="IAM352" s="46"/>
      <c r="IAN352" s="46"/>
      <c r="IAO352" s="46"/>
      <c r="IAP352" s="46"/>
      <c r="IAQ352" s="46"/>
      <c r="IAR352" s="46"/>
      <c r="IAS352" s="46"/>
      <c r="IAT352" s="46"/>
      <c r="IAU352" s="46"/>
      <c r="IAV352" s="46"/>
      <c r="IAW352" s="46"/>
      <c r="IAX352" s="46"/>
      <c r="IAY352" s="46"/>
      <c r="IAZ352" s="46"/>
      <c r="IBA352" s="46"/>
      <c r="IBB352" s="46"/>
      <c r="IBC352" s="46"/>
      <c r="IBD352" s="46"/>
      <c r="IBE352" s="46"/>
      <c r="IBF352" s="46"/>
      <c r="IBG352" s="46"/>
      <c r="IBH352" s="46"/>
      <c r="IBI352" s="46"/>
      <c r="IBJ352" s="46"/>
      <c r="IBK352" s="46"/>
      <c r="IBL352" s="46"/>
      <c r="IBM352" s="46"/>
      <c r="IBN352" s="46"/>
      <c r="IBO352" s="46"/>
      <c r="IBP352" s="46"/>
      <c r="IBQ352" s="46"/>
      <c r="IBR352" s="46"/>
      <c r="IBS352" s="46"/>
      <c r="IBT352" s="46"/>
      <c r="IBU352" s="46"/>
      <c r="IBV352" s="46"/>
      <c r="IBW352" s="46"/>
      <c r="IBX352" s="46"/>
      <c r="IBY352" s="46"/>
      <c r="IBZ352" s="46"/>
      <c r="ICA352" s="46"/>
      <c r="ICB352" s="46"/>
      <c r="ICC352" s="46"/>
      <c r="ICD352" s="46"/>
      <c r="ICE352" s="46"/>
      <c r="ICF352" s="46"/>
      <c r="ICG352" s="46"/>
      <c r="ICH352" s="46"/>
      <c r="ICI352" s="46"/>
      <c r="ICJ352" s="46"/>
      <c r="ICK352" s="46"/>
      <c r="ICL352" s="46"/>
      <c r="ICM352" s="46"/>
      <c r="ICN352" s="46"/>
      <c r="ICO352" s="46"/>
      <c r="ICP352" s="46"/>
      <c r="ICQ352" s="46"/>
      <c r="ICR352" s="46"/>
      <c r="ICS352" s="46"/>
      <c r="ICT352" s="46"/>
      <c r="ICU352" s="46"/>
      <c r="ICV352" s="46"/>
      <c r="ICW352" s="46"/>
      <c r="ICX352" s="46"/>
      <c r="ICY352" s="46"/>
      <c r="ICZ352" s="46"/>
      <c r="IDA352" s="46"/>
      <c r="IDB352" s="46"/>
      <c r="IDC352" s="46"/>
      <c r="IDD352" s="46"/>
      <c r="IDE352" s="46"/>
      <c r="IDF352" s="46"/>
      <c r="IDG352" s="46"/>
      <c r="IDH352" s="46"/>
      <c r="IDI352" s="46"/>
      <c r="IDJ352" s="46"/>
      <c r="IDK352" s="46"/>
      <c r="IDL352" s="46"/>
      <c r="IDM352" s="46"/>
      <c r="IDN352" s="46"/>
      <c r="IDO352" s="46"/>
      <c r="IDP352" s="46"/>
      <c r="IDQ352" s="46"/>
      <c r="IDR352" s="46"/>
      <c r="IDS352" s="46"/>
      <c r="IDT352" s="46"/>
      <c r="IDU352" s="46"/>
      <c r="IDV352" s="46"/>
      <c r="IDW352" s="46"/>
      <c r="IDX352" s="46"/>
      <c r="IDY352" s="46"/>
      <c r="IDZ352" s="46"/>
      <c r="IEA352" s="46"/>
      <c r="IEB352" s="46"/>
      <c r="IEC352" s="46"/>
      <c r="IED352" s="46"/>
      <c r="IEE352" s="46"/>
      <c r="IEF352" s="46"/>
      <c r="IEG352" s="46"/>
      <c r="IEH352" s="46"/>
      <c r="IEI352" s="46"/>
      <c r="IEJ352" s="46"/>
      <c r="IEK352" s="46"/>
      <c r="IEL352" s="46"/>
      <c r="IEM352" s="46"/>
      <c r="IEN352" s="46"/>
      <c r="IEO352" s="46"/>
      <c r="IEP352" s="46"/>
      <c r="IEQ352" s="46"/>
      <c r="IER352" s="46"/>
      <c r="IES352" s="46"/>
      <c r="IET352" s="46"/>
      <c r="IEU352" s="46"/>
      <c r="IEV352" s="46"/>
      <c r="IEW352" s="46"/>
      <c r="IEX352" s="46"/>
      <c r="IEY352" s="46"/>
      <c r="IEZ352" s="46"/>
      <c r="IFA352" s="46"/>
      <c r="IFB352" s="46"/>
      <c r="IFC352" s="46"/>
      <c r="IFD352" s="46"/>
      <c r="IFE352" s="46"/>
      <c r="IFF352" s="46"/>
      <c r="IFG352" s="46"/>
      <c r="IFH352" s="46"/>
      <c r="IFI352" s="46"/>
      <c r="IFJ352" s="46"/>
      <c r="IFK352" s="46"/>
      <c r="IFL352" s="46"/>
      <c r="IFM352" s="46"/>
      <c r="IFN352" s="46"/>
      <c r="IFO352" s="46"/>
      <c r="IFP352" s="46"/>
      <c r="IFQ352" s="46"/>
      <c r="IFR352" s="46"/>
      <c r="IFS352" s="46"/>
      <c r="IFT352" s="46"/>
      <c r="IFU352" s="46"/>
      <c r="IFV352" s="46"/>
      <c r="IFW352" s="46"/>
      <c r="IFX352" s="46"/>
      <c r="IFY352" s="46"/>
      <c r="IFZ352" s="46"/>
      <c r="IGA352" s="46"/>
      <c r="IGB352" s="46"/>
      <c r="IGC352" s="46"/>
      <c r="IGD352" s="46"/>
      <c r="IGE352" s="46"/>
      <c r="IGF352" s="46"/>
      <c r="IGG352" s="46"/>
      <c r="IGH352" s="46"/>
      <c r="IGI352" s="46"/>
      <c r="IGJ352" s="46"/>
      <c r="IGK352" s="46"/>
      <c r="IGL352" s="46"/>
      <c r="IGM352" s="46"/>
      <c r="IGN352" s="46"/>
      <c r="IGO352" s="46"/>
      <c r="IGP352" s="46"/>
      <c r="IGQ352" s="46"/>
      <c r="IGR352" s="46"/>
      <c r="IGS352" s="46"/>
      <c r="IGT352" s="46"/>
      <c r="IGU352" s="46"/>
      <c r="IGV352" s="46"/>
      <c r="IGW352" s="46"/>
      <c r="IGX352" s="46"/>
      <c r="IGY352" s="46"/>
      <c r="IGZ352" s="46"/>
      <c r="IHA352" s="46"/>
      <c r="IHB352" s="46"/>
      <c r="IHC352" s="46"/>
      <c r="IHD352" s="46"/>
      <c r="IHE352" s="46"/>
      <c r="IHF352" s="46"/>
      <c r="IHG352" s="46"/>
      <c r="IHH352" s="46"/>
      <c r="IHI352" s="46"/>
      <c r="IHJ352" s="46"/>
      <c r="IHK352" s="46"/>
      <c r="IHL352" s="46"/>
      <c r="IHM352" s="46"/>
      <c r="IHN352" s="46"/>
      <c r="IHO352" s="46"/>
      <c r="IHP352" s="46"/>
      <c r="IHQ352" s="46"/>
      <c r="IHR352" s="46"/>
      <c r="IHS352" s="46"/>
      <c r="IHT352" s="46"/>
      <c r="IHU352" s="46"/>
      <c r="IHV352" s="46"/>
      <c r="IHW352" s="46"/>
      <c r="IHX352" s="46"/>
      <c r="IHY352" s="46"/>
      <c r="IHZ352" s="46"/>
      <c r="IIA352" s="46"/>
      <c r="IIB352" s="46"/>
      <c r="IIC352" s="46"/>
      <c r="IID352" s="46"/>
      <c r="IIE352" s="46"/>
      <c r="IIF352" s="46"/>
      <c r="IIG352" s="46"/>
      <c r="IIH352" s="46"/>
      <c r="III352" s="46"/>
      <c r="IIJ352" s="46"/>
      <c r="IIK352" s="46"/>
      <c r="IIL352" s="46"/>
      <c r="IIM352" s="46"/>
      <c r="IIN352" s="46"/>
      <c r="IIO352" s="46"/>
      <c r="IIP352" s="46"/>
      <c r="IIQ352" s="46"/>
      <c r="IIR352" s="46"/>
      <c r="IIS352" s="46"/>
      <c r="IIT352" s="46"/>
      <c r="IIU352" s="46"/>
      <c r="IIV352" s="46"/>
      <c r="IIW352" s="46"/>
      <c r="IIX352" s="46"/>
      <c r="IIY352" s="46"/>
      <c r="IIZ352" s="46"/>
      <c r="IJA352" s="46"/>
      <c r="IJB352" s="46"/>
      <c r="IJC352" s="46"/>
      <c r="IJD352" s="46"/>
      <c r="IJE352" s="46"/>
      <c r="IJF352" s="46"/>
      <c r="IJG352" s="46"/>
      <c r="IJH352" s="46"/>
      <c r="IJI352" s="46"/>
      <c r="IJJ352" s="46"/>
      <c r="IJK352" s="46"/>
      <c r="IJL352" s="46"/>
      <c r="IJM352" s="46"/>
      <c r="IJN352" s="46"/>
      <c r="IJO352" s="46"/>
      <c r="IJP352" s="46"/>
      <c r="IJQ352" s="46"/>
      <c r="IJR352" s="46"/>
      <c r="IJS352" s="46"/>
      <c r="IJT352" s="46"/>
      <c r="IJU352" s="46"/>
      <c r="IJV352" s="46"/>
      <c r="IJW352" s="46"/>
      <c r="IJX352" s="46"/>
      <c r="IJY352" s="46"/>
      <c r="IJZ352" s="46"/>
      <c r="IKA352" s="46"/>
      <c r="IKB352" s="46"/>
      <c r="IKC352" s="46"/>
      <c r="IKD352" s="46"/>
      <c r="IKE352" s="46"/>
      <c r="IKF352" s="46"/>
      <c r="IKG352" s="46"/>
      <c r="IKH352" s="46"/>
      <c r="IKI352" s="46"/>
      <c r="IKJ352" s="46"/>
      <c r="IKK352" s="46"/>
      <c r="IKL352" s="46"/>
      <c r="IKM352" s="46"/>
      <c r="IKN352" s="46"/>
      <c r="IKO352" s="46"/>
      <c r="IKP352" s="46"/>
      <c r="IKQ352" s="46"/>
      <c r="IKR352" s="46"/>
      <c r="IKS352" s="46"/>
      <c r="IKT352" s="46"/>
      <c r="IKU352" s="46"/>
      <c r="IKV352" s="46"/>
      <c r="IKW352" s="46"/>
      <c r="IKX352" s="46"/>
      <c r="IKY352" s="46"/>
      <c r="IKZ352" s="46"/>
      <c r="ILA352" s="46"/>
      <c r="ILB352" s="46"/>
      <c r="ILC352" s="46"/>
      <c r="ILD352" s="46"/>
      <c r="ILE352" s="46"/>
      <c r="ILF352" s="46"/>
      <c r="ILG352" s="46"/>
      <c r="ILH352" s="46"/>
      <c r="ILI352" s="46"/>
      <c r="ILJ352" s="46"/>
      <c r="ILK352" s="46"/>
      <c r="ILL352" s="46"/>
      <c r="ILM352" s="46"/>
      <c r="ILN352" s="46"/>
      <c r="ILO352" s="46"/>
      <c r="ILP352" s="46"/>
      <c r="ILQ352" s="46"/>
      <c r="ILR352" s="46"/>
      <c r="ILS352" s="46"/>
      <c r="ILT352" s="46"/>
      <c r="ILU352" s="46"/>
      <c r="ILV352" s="46"/>
      <c r="ILW352" s="46"/>
      <c r="ILX352" s="46"/>
      <c r="ILY352" s="46"/>
      <c r="ILZ352" s="46"/>
      <c r="IMA352" s="46"/>
      <c r="IMB352" s="46"/>
      <c r="IMC352" s="46"/>
      <c r="IMD352" s="46"/>
      <c r="IME352" s="46"/>
      <c r="IMF352" s="46"/>
      <c r="IMG352" s="46"/>
      <c r="IMH352" s="46"/>
      <c r="IMI352" s="46"/>
      <c r="IMJ352" s="46"/>
      <c r="IMK352" s="46"/>
      <c r="IML352" s="46"/>
      <c r="IMM352" s="46"/>
      <c r="IMN352" s="46"/>
      <c r="IMO352" s="46"/>
      <c r="IMP352" s="46"/>
      <c r="IMQ352" s="46"/>
      <c r="IMR352" s="46"/>
      <c r="IMS352" s="46"/>
      <c r="IMT352" s="46"/>
      <c r="IMU352" s="46"/>
      <c r="IMV352" s="46"/>
      <c r="IMW352" s="46"/>
      <c r="IMX352" s="46"/>
      <c r="IMY352" s="46"/>
      <c r="IMZ352" s="46"/>
      <c r="INA352" s="46"/>
      <c r="INB352" s="46"/>
      <c r="INC352" s="46"/>
      <c r="IND352" s="46"/>
      <c r="INE352" s="46"/>
      <c r="INF352" s="46"/>
      <c r="ING352" s="46"/>
      <c r="INH352" s="46"/>
      <c r="INI352" s="46"/>
      <c r="INJ352" s="46"/>
      <c r="INK352" s="46"/>
      <c r="INL352" s="46"/>
      <c r="INM352" s="46"/>
      <c r="INN352" s="46"/>
      <c r="INO352" s="46"/>
      <c r="INP352" s="46"/>
      <c r="INQ352" s="46"/>
      <c r="INR352" s="46"/>
      <c r="INS352" s="46"/>
      <c r="INT352" s="46"/>
      <c r="INU352" s="46"/>
      <c r="INV352" s="46"/>
      <c r="INW352" s="46"/>
      <c r="INX352" s="46"/>
      <c r="INY352" s="46"/>
      <c r="INZ352" s="46"/>
      <c r="IOA352" s="46"/>
      <c r="IOB352" s="46"/>
      <c r="IOC352" s="46"/>
      <c r="IOD352" s="46"/>
      <c r="IOE352" s="46"/>
      <c r="IOF352" s="46"/>
      <c r="IOG352" s="46"/>
      <c r="IOH352" s="46"/>
      <c r="IOI352" s="46"/>
      <c r="IOJ352" s="46"/>
      <c r="IOK352" s="46"/>
      <c r="IOL352" s="46"/>
      <c r="IOM352" s="46"/>
      <c r="ION352" s="46"/>
      <c r="IOO352" s="46"/>
      <c r="IOP352" s="46"/>
      <c r="IOQ352" s="46"/>
      <c r="IOR352" s="46"/>
      <c r="IOS352" s="46"/>
      <c r="IOT352" s="46"/>
      <c r="IOU352" s="46"/>
      <c r="IOV352" s="46"/>
      <c r="IOW352" s="46"/>
      <c r="IOX352" s="46"/>
      <c r="IOY352" s="46"/>
      <c r="IOZ352" s="46"/>
      <c r="IPA352" s="46"/>
      <c r="IPB352" s="46"/>
      <c r="IPC352" s="46"/>
      <c r="IPD352" s="46"/>
      <c r="IPE352" s="46"/>
      <c r="IPF352" s="46"/>
      <c r="IPG352" s="46"/>
      <c r="IPH352" s="46"/>
      <c r="IPI352" s="46"/>
      <c r="IPJ352" s="46"/>
      <c r="IPK352" s="46"/>
      <c r="IPL352" s="46"/>
      <c r="IPM352" s="46"/>
      <c r="IPN352" s="46"/>
      <c r="IPO352" s="46"/>
      <c r="IPP352" s="46"/>
      <c r="IPQ352" s="46"/>
      <c r="IPR352" s="46"/>
      <c r="IPS352" s="46"/>
      <c r="IPT352" s="46"/>
      <c r="IPU352" s="46"/>
      <c r="IPV352" s="46"/>
      <c r="IPW352" s="46"/>
      <c r="IPX352" s="46"/>
      <c r="IPY352" s="46"/>
      <c r="IPZ352" s="46"/>
      <c r="IQA352" s="46"/>
      <c r="IQB352" s="46"/>
      <c r="IQC352" s="46"/>
      <c r="IQD352" s="46"/>
      <c r="IQE352" s="46"/>
      <c r="IQF352" s="46"/>
      <c r="IQG352" s="46"/>
      <c r="IQH352" s="46"/>
      <c r="IQI352" s="46"/>
      <c r="IQJ352" s="46"/>
      <c r="IQK352" s="46"/>
      <c r="IQL352" s="46"/>
      <c r="IQM352" s="46"/>
      <c r="IQN352" s="46"/>
      <c r="IQO352" s="46"/>
      <c r="IQP352" s="46"/>
      <c r="IQQ352" s="46"/>
      <c r="IQR352" s="46"/>
      <c r="IQS352" s="46"/>
      <c r="IQT352" s="46"/>
      <c r="IQU352" s="46"/>
      <c r="IQV352" s="46"/>
      <c r="IQW352" s="46"/>
      <c r="IQX352" s="46"/>
      <c r="IQY352" s="46"/>
      <c r="IQZ352" s="46"/>
      <c r="IRA352" s="46"/>
      <c r="IRB352" s="46"/>
      <c r="IRC352" s="46"/>
      <c r="IRD352" s="46"/>
      <c r="IRE352" s="46"/>
      <c r="IRF352" s="46"/>
      <c r="IRG352" s="46"/>
      <c r="IRH352" s="46"/>
      <c r="IRI352" s="46"/>
      <c r="IRJ352" s="46"/>
      <c r="IRK352" s="46"/>
      <c r="IRL352" s="46"/>
      <c r="IRM352" s="46"/>
      <c r="IRN352" s="46"/>
      <c r="IRO352" s="46"/>
      <c r="IRP352" s="46"/>
      <c r="IRQ352" s="46"/>
      <c r="IRR352" s="46"/>
      <c r="IRS352" s="46"/>
      <c r="IRT352" s="46"/>
      <c r="IRU352" s="46"/>
      <c r="IRV352" s="46"/>
      <c r="IRW352" s="46"/>
      <c r="IRX352" s="46"/>
      <c r="IRY352" s="46"/>
      <c r="IRZ352" s="46"/>
      <c r="ISA352" s="46"/>
      <c r="ISB352" s="46"/>
      <c r="ISC352" s="46"/>
      <c r="ISD352" s="46"/>
      <c r="ISE352" s="46"/>
      <c r="ISF352" s="46"/>
      <c r="ISG352" s="46"/>
      <c r="ISH352" s="46"/>
      <c r="ISI352" s="46"/>
      <c r="ISJ352" s="46"/>
      <c r="ISK352" s="46"/>
      <c r="ISL352" s="46"/>
      <c r="ISM352" s="46"/>
      <c r="ISN352" s="46"/>
      <c r="ISO352" s="46"/>
      <c r="ISP352" s="46"/>
      <c r="ISQ352" s="46"/>
      <c r="ISR352" s="46"/>
      <c r="ISS352" s="46"/>
      <c r="IST352" s="46"/>
      <c r="ISU352" s="46"/>
      <c r="ISV352" s="46"/>
      <c r="ISW352" s="46"/>
      <c r="ISX352" s="46"/>
      <c r="ISY352" s="46"/>
      <c r="ISZ352" s="46"/>
      <c r="ITA352" s="46"/>
      <c r="ITB352" s="46"/>
      <c r="ITC352" s="46"/>
      <c r="ITD352" s="46"/>
      <c r="ITE352" s="46"/>
      <c r="ITF352" s="46"/>
      <c r="ITG352" s="46"/>
      <c r="ITH352" s="46"/>
      <c r="ITI352" s="46"/>
      <c r="ITJ352" s="46"/>
      <c r="ITK352" s="46"/>
      <c r="ITL352" s="46"/>
      <c r="ITM352" s="46"/>
      <c r="ITN352" s="46"/>
      <c r="ITO352" s="46"/>
      <c r="ITP352" s="46"/>
      <c r="ITQ352" s="46"/>
      <c r="ITR352" s="46"/>
      <c r="ITS352" s="46"/>
      <c r="ITT352" s="46"/>
      <c r="ITU352" s="46"/>
      <c r="ITV352" s="46"/>
      <c r="ITW352" s="46"/>
      <c r="ITX352" s="46"/>
      <c r="ITY352" s="46"/>
      <c r="ITZ352" s="46"/>
      <c r="IUA352" s="46"/>
      <c r="IUB352" s="46"/>
      <c r="IUC352" s="46"/>
      <c r="IUD352" s="46"/>
      <c r="IUE352" s="46"/>
      <c r="IUF352" s="46"/>
      <c r="IUG352" s="46"/>
      <c r="IUH352" s="46"/>
      <c r="IUI352" s="46"/>
      <c r="IUJ352" s="46"/>
      <c r="IUK352" s="46"/>
      <c r="IUL352" s="46"/>
      <c r="IUM352" s="46"/>
      <c r="IUN352" s="46"/>
      <c r="IUO352" s="46"/>
      <c r="IUP352" s="46"/>
      <c r="IUQ352" s="46"/>
      <c r="IUR352" s="46"/>
      <c r="IUS352" s="46"/>
      <c r="IUT352" s="46"/>
      <c r="IUU352" s="46"/>
      <c r="IUV352" s="46"/>
      <c r="IUW352" s="46"/>
      <c r="IUX352" s="46"/>
      <c r="IUY352" s="46"/>
      <c r="IUZ352" s="46"/>
      <c r="IVA352" s="46"/>
      <c r="IVB352" s="46"/>
      <c r="IVC352" s="46"/>
      <c r="IVD352" s="46"/>
      <c r="IVE352" s="46"/>
      <c r="IVF352" s="46"/>
      <c r="IVG352" s="46"/>
      <c r="IVH352" s="46"/>
      <c r="IVI352" s="46"/>
      <c r="IVJ352" s="46"/>
      <c r="IVK352" s="46"/>
      <c r="IVL352" s="46"/>
      <c r="IVM352" s="46"/>
      <c r="IVN352" s="46"/>
      <c r="IVO352" s="46"/>
      <c r="IVP352" s="46"/>
      <c r="IVQ352" s="46"/>
      <c r="IVR352" s="46"/>
      <c r="IVS352" s="46"/>
      <c r="IVT352" s="46"/>
      <c r="IVU352" s="46"/>
      <c r="IVV352" s="46"/>
      <c r="IVW352" s="46"/>
      <c r="IVX352" s="46"/>
      <c r="IVY352" s="46"/>
      <c r="IVZ352" s="46"/>
      <c r="IWA352" s="46"/>
      <c r="IWB352" s="46"/>
      <c r="IWC352" s="46"/>
      <c r="IWD352" s="46"/>
      <c r="IWE352" s="46"/>
      <c r="IWF352" s="46"/>
      <c r="IWG352" s="46"/>
      <c r="IWH352" s="46"/>
      <c r="IWI352" s="46"/>
      <c r="IWJ352" s="46"/>
      <c r="IWK352" s="46"/>
      <c r="IWL352" s="46"/>
      <c r="IWM352" s="46"/>
      <c r="IWN352" s="46"/>
      <c r="IWO352" s="46"/>
      <c r="IWP352" s="46"/>
      <c r="IWQ352" s="46"/>
      <c r="IWR352" s="46"/>
      <c r="IWS352" s="46"/>
      <c r="IWT352" s="46"/>
      <c r="IWU352" s="46"/>
      <c r="IWV352" s="46"/>
      <c r="IWW352" s="46"/>
      <c r="IWX352" s="46"/>
      <c r="IWY352" s="46"/>
      <c r="IWZ352" s="46"/>
      <c r="IXA352" s="46"/>
      <c r="IXB352" s="46"/>
      <c r="IXC352" s="46"/>
      <c r="IXD352" s="46"/>
      <c r="IXE352" s="46"/>
      <c r="IXF352" s="46"/>
      <c r="IXG352" s="46"/>
      <c r="IXH352" s="46"/>
      <c r="IXI352" s="46"/>
      <c r="IXJ352" s="46"/>
      <c r="IXK352" s="46"/>
      <c r="IXL352" s="46"/>
      <c r="IXM352" s="46"/>
      <c r="IXN352" s="46"/>
      <c r="IXO352" s="46"/>
      <c r="IXP352" s="46"/>
      <c r="IXQ352" s="46"/>
      <c r="IXR352" s="46"/>
      <c r="IXS352" s="46"/>
      <c r="IXT352" s="46"/>
      <c r="IXU352" s="46"/>
      <c r="IXV352" s="46"/>
      <c r="IXW352" s="46"/>
      <c r="IXX352" s="46"/>
      <c r="IXY352" s="46"/>
      <c r="IXZ352" s="46"/>
      <c r="IYA352" s="46"/>
      <c r="IYB352" s="46"/>
      <c r="IYC352" s="46"/>
      <c r="IYD352" s="46"/>
      <c r="IYE352" s="46"/>
      <c r="IYF352" s="46"/>
      <c r="IYG352" s="46"/>
      <c r="IYH352" s="46"/>
      <c r="IYI352" s="46"/>
      <c r="IYJ352" s="46"/>
      <c r="IYK352" s="46"/>
      <c r="IYL352" s="46"/>
      <c r="IYM352" s="46"/>
      <c r="IYN352" s="46"/>
      <c r="IYO352" s="46"/>
      <c r="IYP352" s="46"/>
      <c r="IYQ352" s="46"/>
      <c r="IYR352" s="46"/>
      <c r="IYS352" s="46"/>
      <c r="IYT352" s="46"/>
      <c r="IYU352" s="46"/>
      <c r="IYV352" s="46"/>
      <c r="IYW352" s="46"/>
      <c r="IYX352" s="46"/>
      <c r="IYY352" s="46"/>
      <c r="IYZ352" s="46"/>
      <c r="IZA352" s="46"/>
      <c r="IZB352" s="46"/>
      <c r="IZC352" s="46"/>
      <c r="IZD352" s="46"/>
      <c r="IZE352" s="46"/>
      <c r="IZF352" s="46"/>
      <c r="IZG352" s="46"/>
      <c r="IZH352" s="46"/>
      <c r="IZI352" s="46"/>
      <c r="IZJ352" s="46"/>
      <c r="IZK352" s="46"/>
      <c r="IZL352" s="46"/>
      <c r="IZM352" s="46"/>
      <c r="IZN352" s="46"/>
      <c r="IZO352" s="46"/>
      <c r="IZP352" s="46"/>
      <c r="IZQ352" s="46"/>
      <c r="IZR352" s="46"/>
      <c r="IZS352" s="46"/>
      <c r="IZT352" s="46"/>
      <c r="IZU352" s="46"/>
      <c r="IZV352" s="46"/>
      <c r="IZW352" s="46"/>
      <c r="IZX352" s="46"/>
      <c r="IZY352" s="46"/>
      <c r="IZZ352" s="46"/>
      <c r="JAA352" s="46"/>
      <c r="JAB352" s="46"/>
      <c r="JAC352" s="46"/>
      <c r="JAD352" s="46"/>
      <c r="JAE352" s="46"/>
      <c r="JAF352" s="46"/>
      <c r="JAG352" s="46"/>
      <c r="JAH352" s="46"/>
      <c r="JAI352" s="46"/>
      <c r="JAJ352" s="46"/>
      <c r="JAK352" s="46"/>
      <c r="JAL352" s="46"/>
      <c r="JAM352" s="46"/>
      <c r="JAN352" s="46"/>
      <c r="JAO352" s="46"/>
      <c r="JAP352" s="46"/>
      <c r="JAQ352" s="46"/>
      <c r="JAR352" s="46"/>
      <c r="JAS352" s="46"/>
      <c r="JAT352" s="46"/>
      <c r="JAU352" s="46"/>
      <c r="JAV352" s="46"/>
      <c r="JAW352" s="46"/>
      <c r="JAX352" s="46"/>
      <c r="JAY352" s="46"/>
      <c r="JAZ352" s="46"/>
      <c r="JBA352" s="46"/>
      <c r="JBB352" s="46"/>
      <c r="JBC352" s="46"/>
      <c r="JBD352" s="46"/>
      <c r="JBE352" s="46"/>
      <c r="JBF352" s="46"/>
      <c r="JBG352" s="46"/>
      <c r="JBH352" s="46"/>
      <c r="JBI352" s="46"/>
      <c r="JBJ352" s="46"/>
      <c r="JBK352" s="46"/>
      <c r="JBL352" s="46"/>
      <c r="JBM352" s="46"/>
      <c r="JBN352" s="46"/>
      <c r="JBO352" s="46"/>
      <c r="JBP352" s="46"/>
      <c r="JBQ352" s="46"/>
      <c r="JBR352" s="46"/>
      <c r="JBS352" s="46"/>
      <c r="JBT352" s="46"/>
      <c r="JBU352" s="46"/>
      <c r="JBV352" s="46"/>
      <c r="JBW352" s="46"/>
      <c r="JBX352" s="46"/>
      <c r="JBY352" s="46"/>
      <c r="JBZ352" s="46"/>
      <c r="JCA352" s="46"/>
      <c r="JCB352" s="46"/>
      <c r="JCC352" s="46"/>
      <c r="JCD352" s="46"/>
      <c r="JCE352" s="46"/>
      <c r="JCF352" s="46"/>
      <c r="JCG352" s="46"/>
      <c r="JCH352" s="46"/>
      <c r="JCI352" s="46"/>
      <c r="JCJ352" s="46"/>
      <c r="JCK352" s="46"/>
      <c r="JCL352" s="46"/>
      <c r="JCM352" s="46"/>
      <c r="JCN352" s="46"/>
      <c r="JCO352" s="46"/>
      <c r="JCP352" s="46"/>
      <c r="JCQ352" s="46"/>
      <c r="JCR352" s="46"/>
      <c r="JCS352" s="46"/>
      <c r="JCT352" s="46"/>
      <c r="JCU352" s="46"/>
      <c r="JCV352" s="46"/>
      <c r="JCW352" s="46"/>
      <c r="JCX352" s="46"/>
      <c r="JCY352" s="46"/>
      <c r="JCZ352" s="46"/>
      <c r="JDA352" s="46"/>
      <c r="JDB352" s="46"/>
      <c r="JDC352" s="46"/>
      <c r="JDD352" s="46"/>
      <c r="JDE352" s="46"/>
      <c r="JDF352" s="46"/>
      <c r="JDG352" s="46"/>
      <c r="JDH352" s="46"/>
      <c r="JDI352" s="46"/>
      <c r="JDJ352" s="46"/>
      <c r="JDK352" s="46"/>
      <c r="JDL352" s="46"/>
      <c r="JDM352" s="46"/>
      <c r="JDN352" s="46"/>
      <c r="JDO352" s="46"/>
      <c r="JDP352" s="46"/>
      <c r="JDQ352" s="46"/>
      <c r="JDR352" s="46"/>
      <c r="JDS352" s="46"/>
      <c r="JDT352" s="46"/>
      <c r="JDU352" s="46"/>
      <c r="JDV352" s="46"/>
      <c r="JDW352" s="46"/>
      <c r="JDX352" s="46"/>
      <c r="JDY352" s="46"/>
      <c r="JDZ352" s="46"/>
      <c r="JEA352" s="46"/>
      <c r="JEB352" s="46"/>
      <c r="JEC352" s="46"/>
      <c r="JED352" s="46"/>
      <c r="JEE352" s="46"/>
      <c r="JEF352" s="46"/>
      <c r="JEG352" s="46"/>
      <c r="JEH352" s="46"/>
      <c r="JEI352" s="46"/>
      <c r="JEJ352" s="46"/>
      <c r="JEK352" s="46"/>
      <c r="JEL352" s="46"/>
      <c r="JEM352" s="46"/>
      <c r="JEN352" s="46"/>
      <c r="JEO352" s="46"/>
      <c r="JEP352" s="46"/>
      <c r="JEQ352" s="46"/>
      <c r="JER352" s="46"/>
      <c r="JES352" s="46"/>
      <c r="JET352" s="46"/>
      <c r="JEU352" s="46"/>
      <c r="JEV352" s="46"/>
      <c r="JEW352" s="46"/>
      <c r="JEX352" s="46"/>
      <c r="JEY352" s="46"/>
      <c r="JEZ352" s="46"/>
      <c r="JFA352" s="46"/>
      <c r="JFB352" s="46"/>
      <c r="JFC352" s="46"/>
      <c r="JFD352" s="46"/>
      <c r="JFE352" s="46"/>
      <c r="JFF352" s="46"/>
      <c r="JFG352" s="46"/>
      <c r="JFH352" s="46"/>
      <c r="JFI352" s="46"/>
      <c r="JFJ352" s="46"/>
      <c r="JFK352" s="46"/>
      <c r="JFL352" s="46"/>
      <c r="JFM352" s="46"/>
      <c r="JFN352" s="46"/>
      <c r="JFO352" s="46"/>
      <c r="JFP352" s="46"/>
      <c r="JFQ352" s="46"/>
      <c r="JFR352" s="46"/>
      <c r="JFS352" s="46"/>
      <c r="JFT352" s="46"/>
      <c r="JFU352" s="46"/>
      <c r="JFV352" s="46"/>
      <c r="JFW352" s="46"/>
      <c r="JFX352" s="46"/>
      <c r="JFY352" s="46"/>
      <c r="JFZ352" s="46"/>
      <c r="JGA352" s="46"/>
      <c r="JGB352" s="46"/>
      <c r="JGC352" s="46"/>
      <c r="JGD352" s="46"/>
      <c r="JGE352" s="46"/>
      <c r="JGF352" s="46"/>
      <c r="JGG352" s="46"/>
      <c r="JGH352" s="46"/>
      <c r="JGI352" s="46"/>
      <c r="JGJ352" s="46"/>
      <c r="JGK352" s="46"/>
      <c r="JGL352" s="46"/>
      <c r="JGM352" s="46"/>
      <c r="JGN352" s="46"/>
      <c r="JGO352" s="46"/>
      <c r="JGP352" s="46"/>
      <c r="JGQ352" s="46"/>
      <c r="JGR352" s="46"/>
      <c r="JGS352" s="46"/>
      <c r="JGT352" s="46"/>
      <c r="JGU352" s="46"/>
      <c r="JGV352" s="46"/>
      <c r="JGW352" s="46"/>
      <c r="JGX352" s="46"/>
      <c r="JGY352" s="46"/>
      <c r="JGZ352" s="46"/>
      <c r="JHA352" s="46"/>
      <c r="JHB352" s="46"/>
      <c r="JHC352" s="46"/>
      <c r="JHD352" s="46"/>
      <c r="JHE352" s="46"/>
      <c r="JHF352" s="46"/>
      <c r="JHG352" s="46"/>
      <c r="JHH352" s="46"/>
      <c r="JHI352" s="46"/>
      <c r="JHJ352" s="46"/>
      <c r="JHK352" s="46"/>
      <c r="JHL352" s="46"/>
      <c r="JHM352" s="46"/>
      <c r="JHN352" s="46"/>
      <c r="JHO352" s="46"/>
      <c r="JHP352" s="46"/>
      <c r="JHQ352" s="46"/>
      <c r="JHR352" s="46"/>
      <c r="JHS352" s="46"/>
      <c r="JHT352" s="46"/>
      <c r="JHU352" s="46"/>
      <c r="JHV352" s="46"/>
      <c r="JHW352" s="46"/>
      <c r="JHX352" s="46"/>
      <c r="JHY352" s="46"/>
      <c r="JHZ352" s="46"/>
      <c r="JIA352" s="46"/>
      <c r="JIB352" s="46"/>
      <c r="JIC352" s="46"/>
      <c r="JID352" s="46"/>
      <c r="JIE352" s="46"/>
      <c r="JIF352" s="46"/>
      <c r="JIG352" s="46"/>
      <c r="JIH352" s="46"/>
      <c r="JII352" s="46"/>
      <c r="JIJ352" s="46"/>
      <c r="JIK352" s="46"/>
      <c r="JIL352" s="46"/>
      <c r="JIM352" s="46"/>
      <c r="JIN352" s="46"/>
      <c r="JIO352" s="46"/>
      <c r="JIP352" s="46"/>
      <c r="JIQ352" s="46"/>
      <c r="JIR352" s="46"/>
      <c r="JIS352" s="46"/>
      <c r="JIT352" s="46"/>
      <c r="JIU352" s="46"/>
      <c r="JIV352" s="46"/>
      <c r="JIW352" s="46"/>
      <c r="JIX352" s="46"/>
      <c r="JIY352" s="46"/>
      <c r="JIZ352" s="46"/>
      <c r="JJA352" s="46"/>
      <c r="JJB352" s="46"/>
      <c r="JJC352" s="46"/>
      <c r="JJD352" s="46"/>
      <c r="JJE352" s="46"/>
      <c r="JJF352" s="46"/>
      <c r="JJG352" s="46"/>
      <c r="JJH352" s="46"/>
      <c r="JJI352" s="46"/>
      <c r="JJJ352" s="46"/>
      <c r="JJK352" s="46"/>
      <c r="JJL352" s="46"/>
      <c r="JJM352" s="46"/>
      <c r="JJN352" s="46"/>
      <c r="JJO352" s="46"/>
      <c r="JJP352" s="46"/>
      <c r="JJQ352" s="46"/>
      <c r="JJR352" s="46"/>
      <c r="JJS352" s="46"/>
      <c r="JJT352" s="46"/>
      <c r="JJU352" s="46"/>
      <c r="JJV352" s="46"/>
      <c r="JJW352" s="46"/>
      <c r="JJX352" s="46"/>
      <c r="JJY352" s="46"/>
      <c r="JJZ352" s="46"/>
      <c r="JKA352" s="46"/>
      <c r="JKB352" s="46"/>
      <c r="JKC352" s="46"/>
      <c r="JKD352" s="46"/>
      <c r="JKE352" s="46"/>
      <c r="JKF352" s="46"/>
      <c r="JKG352" s="46"/>
      <c r="JKH352" s="46"/>
      <c r="JKI352" s="46"/>
      <c r="JKJ352" s="46"/>
      <c r="JKK352" s="46"/>
      <c r="JKL352" s="46"/>
      <c r="JKM352" s="46"/>
      <c r="JKN352" s="46"/>
      <c r="JKO352" s="46"/>
      <c r="JKP352" s="46"/>
      <c r="JKQ352" s="46"/>
      <c r="JKR352" s="46"/>
      <c r="JKS352" s="46"/>
      <c r="JKT352" s="46"/>
      <c r="JKU352" s="46"/>
      <c r="JKV352" s="46"/>
      <c r="JKW352" s="46"/>
      <c r="JKX352" s="46"/>
      <c r="JKY352" s="46"/>
      <c r="JKZ352" s="46"/>
      <c r="JLA352" s="46"/>
      <c r="JLB352" s="46"/>
      <c r="JLC352" s="46"/>
      <c r="JLD352" s="46"/>
      <c r="JLE352" s="46"/>
      <c r="JLF352" s="46"/>
      <c r="JLG352" s="46"/>
      <c r="JLH352" s="46"/>
      <c r="JLI352" s="46"/>
      <c r="JLJ352" s="46"/>
      <c r="JLK352" s="46"/>
      <c r="JLL352" s="46"/>
      <c r="JLM352" s="46"/>
      <c r="JLN352" s="46"/>
      <c r="JLO352" s="46"/>
      <c r="JLP352" s="46"/>
      <c r="JLQ352" s="46"/>
      <c r="JLR352" s="46"/>
      <c r="JLS352" s="46"/>
      <c r="JLT352" s="46"/>
      <c r="JLU352" s="46"/>
      <c r="JLV352" s="46"/>
      <c r="JLW352" s="46"/>
      <c r="JLX352" s="46"/>
      <c r="JLY352" s="46"/>
      <c r="JLZ352" s="46"/>
      <c r="JMA352" s="46"/>
      <c r="JMB352" s="46"/>
      <c r="JMC352" s="46"/>
      <c r="JMD352" s="46"/>
      <c r="JME352" s="46"/>
      <c r="JMF352" s="46"/>
      <c r="JMG352" s="46"/>
      <c r="JMH352" s="46"/>
      <c r="JMI352" s="46"/>
      <c r="JMJ352" s="46"/>
      <c r="JMK352" s="46"/>
      <c r="JML352" s="46"/>
      <c r="JMM352" s="46"/>
      <c r="JMN352" s="46"/>
      <c r="JMO352" s="46"/>
      <c r="JMP352" s="46"/>
      <c r="JMQ352" s="46"/>
      <c r="JMR352" s="46"/>
      <c r="JMS352" s="46"/>
      <c r="JMT352" s="46"/>
      <c r="JMU352" s="46"/>
      <c r="JMV352" s="46"/>
      <c r="JMW352" s="46"/>
      <c r="JMX352" s="46"/>
      <c r="JMY352" s="46"/>
      <c r="JMZ352" s="46"/>
      <c r="JNA352" s="46"/>
      <c r="JNB352" s="46"/>
      <c r="JNC352" s="46"/>
      <c r="JND352" s="46"/>
      <c r="JNE352" s="46"/>
      <c r="JNF352" s="46"/>
      <c r="JNG352" s="46"/>
      <c r="JNH352" s="46"/>
      <c r="JNI352" s="46"/>
      <c r="JNJ352" s="46"/>
      <c r="JNK352" s="46"/>
      <c r="JNL352" s="46"/>
      <c r="JNM352" s="46"/>
      <c r="JNN352" s="46"/>
      <c r="JNO352" s="46"/>
      <c r="JNP352" s="46"/>
      <c r="JNQ352" s="46"/>
      <c r="JNR352" s="46"/>
      <c r="JNS352" s="46"/>
      <c r="JNT352" s="46"/>
      <c r="JNU352" s="46"/>
      <c r="JNV352" s="46"/>
      <c r="JNW352" s="46"/>
      <c r="JNX352" s="46"/>
      <c r="JNY352" s="46"/>
      <c r="JNZ352" s="46"/>
      <c r="JOA352" s="46"/>
      <c r="JOB352" s="46"/>
      <c r="JOC352" s="46"/>
      <c r="JOD352" s="46"/>
      <c r="JOE352" s="46"/>
      <c r="JOF352" s="46"/>
      <c r="JOG352" s="46"/>
      <c r="JOH352" s="46"/>
      <c r="JOI352" s="46"/>
      <c r="JOJ352" s="46"/>
      <c r="JOK352" s="46"/>
      <c r="JOL352" s="46"/>
      <c r="JOM352" s="46"/>
      <c r="JON352" s="46"/>
      <c r="JOO352" s="46"/>
      <c r="JOP352" s="46"/>
      <c r="JOQ352" s="46"/>
      <c r="JOR352" s="46"/>
      <c r="JOS352" s="46"/>
      <c r="JOT352" s="46"/>
      <c r="JOU352" s="46"/>
      <c r="JOV352" s="46"/>
      <c r="JOW352" s="46"/>
      <c r="JOX352" s="46"/>
      <c r="JOY352" s="46"/>
      <c r="JOZ352" s="46"/>
      <c r="JPA352" s="46"/>
      <c r="JPB352" s="46"/>
      <c r="JPC352" s="46"/>
      <c r="JPD352" s="46"/>
      <c r="JPE352" s="46"/>
      <c r="JPF352" s="46"/>
      <c r="JPG352" s="46"/>
      <c r="JPH352" s="46"/>
      <c r="JPI352" s="46"/>
      <c r="JPJ352" s="46"/>
      <c r="JPK352" s="46"/>
      <c r="JPL352" s="46"/>
      <c r="JPM352" s="46"/>
      <c r="JPN352" s="46"/>
      <c r="JPO352" s="46"/>
      <c r="JPP352" s="46"/>
      <c r="JPQ352" s="46"/>
      <c r="JPR352" s="46"/>
      <c r="JPS352" s="46"/>
      <c r="JPT352" s="46"/>
      <c r="JPU352" s="46"/>
      <c r="JPV352" s="46"/>
      <c r="JPW352" s="46"/>
      <c r="JPX352" s="46"/>
      <c r="JPY352" s="46"/>
      <c r="JPZ352" s="46"/>
      <c r="JQA352" s="46"/>
      <c r="JQB352" s="46"/>
      <c r="JQC352" s="46"/>
      <c r="JQD352" s="46"/>
      <c r="JQE352" s="46"/>
      <c r="JQF352" s="46"/>
      <c r="JQG352" s="46"/>
      <c r="JQH352" s="46"/>
      <c r="JQI352" s="46"/>
      <c r="JQJ352" s="46"/>
      <c r="JQK352" s="46"/>
      <c r="JQL352" s="46"/>
      <c r="JQM352" s="46"/>
      <c r="JQN352" s="46"/>
      <c r="JQO352" s="46"/>
      <c r="JQP352" s="46"/>
      <c r="JQQ352" s="46"/>
      <c r="JQR352" s="46"/>
      <c r="JQS352" s="46"/>
      <c r="JQT352" s="46"/>
      <c r="JQU352" s="46"/>
      <c r="JQV352" s="46"/>
      <c r="JQW352" s="46"/>
      <c r="JQX352" s="46"/>
      <c r="JQY352" s="46"/>
      <c r="JQZ352" s="46"/>
      <c r="JRA352" s="46"/>
      <c r="JRB352" s="46"/>
      <c r="JRC352" s="46"/>
      <c r="JRD352" s="46"/>
      <c r="JRE352" s="46"/>
      <c r="JRF352" s="46"/>
      <c r="JRG352" s="46"/>
      <c r="JRH352" s="46"/>
      <c r="JRI352" s="46"/>
      <c r="JRJ352" s="46"/>
      <c r="JRK352" s="46"/>
      <c r="JRL352" s="46"/>
      <c r="JRM352" s="46"/>
      <c r="JRN352" s="46"/>
      <c r="JRO352" s="46"/>
      <c r="JRP352" s="46"/>
      <c r="JRQ352" s="46"/>
      <c r="JRR352" s="46"/>
      <c r="JRS352" s="46"/>
      <c r="JRT352" s="46"/>
      <c r="JRU352" s="46"/>
      <c r="JRV352" s="46"/>
      <c r="JRW352" s="46"/>
      <c r="JRX352" s="46"/>
      <c r="JRY352" s="46"/>
      <c r="JRZ352" s="46"/>
      <c r="JSA352" s="46"/>
      <c r="JSB352" s="46"/>
      <c r="JSC352" s="46"/>
      <c r="JSD352" s="46"/>
      <c r="JSE352" s="46"/>
      <c r="JSF352" s="46"/>
      <c r="JSG352" s="46"/>
      <c r="JSH352" s="46"/>
      <c r="JSI352" s="46"/>
      <c r="JSJ352" s="46"/>
      <c r="JSK352" s="46"/>
      <c r="JSL352" s="46"/>
      <c r="JSM352" s="46"/>
      <c r="JSN352" s="46"/>
      <c r="JSO352" s="46"/>
      <c r="JSP352" s="46"/>
      <c r="JSQ352" s="46"/>
      <c r="JSR352" s="46"/>
      <c r="JSS352" s="46"/>
      <c r="JST352" s="46"/>
      <c r="JSU352" s="46"/>
      <c r="JSV352" s="46"/>
      <c r="JSW352" s="46"/>
      <c r="JSX352" s="46"/>
      <c r="JSY352" s="46"/>
      <c r="JSZ352" s="46"/>
      <c r="JTA352" s="46"/>
      <c r="JTB352" s="46"/>
      <c r="JTC352" s="46"/>
      <c r="JTD352" s="46"/>
      <c r="JTE352" s="46"/>
      <c r="JTF352" s="46"/>
      <c r="JTG352" s="46"/>
      <c r="JTH352" s="46"/>
      <c r="JTI352" s="46"/>
      <c r="JTJ352" s="46"/>
      <c r="JTK352" s="46"/>
      <c r="JTL352" s="46"/>
      <c r="JTM352" s="46"/>
      <c r="JTN352" s="46"/>
      <c r="JTO352" s="46"/>
      <c r="JTP352" s="46"/>
      <c r="JTQ352" s="46"/>
      <c r="JTR352" s="46"/>
      <c r="JTS352" s="46"/>
      <c r="JTT352" s="46"/>
      <c r="JTU352" s="46"/>
      <c r="JTV352" s="46"/>
      <c r="JTW352" s="46"/>
      <c r="JTX352" s="46"/>
      <c r="JTY352" s="46"/>
      <c r="JTZ352" s="46"/>
      <c r="JUA352" s="46"/>
      <c r="JUB352" s="46"/>
      <c r="JUC352" s="46"/>
      <c r="JUD352" s="46"/>
      <c r="JUE352" s="46"/>
      <c r="JUF352" s="46"/>
      <c r="JUG352" s="46"/>
      <c r="JUH352" s="46"/>
      <c r="JUI352" s="46"/>
      <c r="JUJ352" s="46"/>
      <c r="JUK352" s="46"/>
      <c r="JUL352" s="46"/>
      <c r="JUM352" s="46"/>
      <c r="JUN352" s="46"/>
      <c r="JUO352" s="46"/>
      <c r="JUP352" s="46"/>
      <c r="JUQ352" s="46"/>
      <c r="JUR352" s="46"/>
      <c r="JUS352" s="46"/>
      <c r="JUT352" s="46"/>
      <c r="JUU352" s="46"/>
      <c r="JUV352" s="46"/>
      <c r="JUW352" s="46"/>
      <c r="JUX352" s="46"/>
      <c r="JUY352" s="46"/>
      <c r="JUZ352" s="46"/>
      <c r="JVA352" s="46"/>
      <c r="JVB352" s="46"/>
      <c r="JVC352" s="46"/>
      <c r="JVD352" s="46"/>
      <c r="JVE352" s="46"/>
      <c r="JVF352" s="46"/>
      <c r="JVG352" s="46"/>
      <c r="JVH352" s="46"/>
      <c r="JVI352" s="46"/>
      <c r="JVJ352" s="46"/>
      <c r="JVK352" s="46"/>
      <c r="JVL352" s="46"/>
      <c r="JVM352" s="46"/>
      <c r="JVN352" s="46"/>
      <c r="JVO352" s="46"/>
      <c r="JVP352" s="46"/>
      <c r="JVQ352" s="46"/>
      <c r="JVR352" s="46"/>
      <c r="JVS352" s="46"/>
      <c r="JVT352" s="46"/>
      <c r="JVU352" s="46"/>
      <c r="JVV352" s="46"/>
      <c r="JVW352" s="46"/>
      <c r="JVX352" s="46"/>
      <c r="JVY352" s="46"/>
      <c r="JVZ352" s="46"/>
      <c r="JWA352" s="46"/>
      <c r="JWB352" s="46"/>
      <c r="JWC352" s="46"/>
      <c r="JWD352" s="46"/>
      <c r="JWE352" s="46"/>
      <c r="JWF352" s="46"/>
      <c r="JWG352" s="46"/>
      <c r="JWH352" s="46"/>
      <c r="JWI352" s="46"/>
      <c r="JWJ352" s="46"/>
      <c r="JWK352" s="46"/>
      <c r="JWL352" s="46"/>
      <c r="JWM352" s="46"/>
      <c r="JWN352" s="46"/>
      <c r="JWO352" s="46"/>
      <c r="JWP352" s="46"/>
      <c r="JWQ352" s="46"/>
      <c r="JWR352" s="46"/>
      <c r="JWS352" s="46"/>
      <c r="JWT352" s="46"/>
      <c r="JWU352" s="46"/>
      <c r="JWV352" s="46"/>
      <c r="JWW352" s="46"/>
      <c r="JWX352" s="46"/>
      <c r="JWY352" s="46"/>
      <c r="JWZ352" s="46"/>
      <c r="JXA352" s="46"/>
      <c r="JXB352" s="46"/>
      <c r="JXC352" s="46"/>
      <c r="JXD352" s="46"/>
      <c r="JXE352" s="46"/>
      <c r="JXF352" s="46"/>
      <c r="JXG352" s="46"/>
      <c r="JXH352" s="46"/>
      <c r="JXI352" s="46"/>
      <c r="JXJ352" s="46"/>
      <c r="JXK352" s="46"/>
      <c r="JXL352" s="46"/>
      <c r="JXM352" s="46"/>
      <c r="JXN352" s="46"/>
      <c r="JXO352" s="46"/>
      <c r="JXP352" s="46"/>
      <c r="JXQ352" s="46"/>
      <c r="JXR352" s="46"/>
      <c r="JXS352" s="46"/>
      <c r="JXT352" s="46"/>
      <c r="JXU352" s="46"/>
      <c r="JXV352" s="46"/>
      <c r="JXW352" s="46"/>
      <c r="JXX352" s="46"/>
      <c r="JXY352" s="46"/>
      <c r="JXZ352" s="46"/>
      <c r="JYA352" s="46"/>
      <c r="JYB352" s="46"/>
      <c r="JYC352" s="46"/>
      <c r="JYD352" s="46"/>
      <c r="JYE352" s="46"/>
      <c r="JYF352" s="46"/>
      <c r="JYG352" s="46"/>
      <c r="JYH352" s="46"/>
      <c r="JYI352" s="46"/>
      <c r="JYJ352" s="46"/>
      <c r="JYK352" s="46"/>
      <c r="JYL352" s="46"/>
      <c r="JYM352" s="46"/>
      <c r="JYN352" s="46"/>
      <c r="JYO352" s="46"/>
      <c r="JYP352" s="46"/>
      <c r="JYQ352" s="46"/>
      <c r="JYR352" s="46"/>
      <c r="JYS352" s="46"/>
      <c r="JYT352" s="46"/>
      <c r="JYU352" s="46"/>
      <c r="JYV352" s="46"/>
      <c r="JYW352" s="46"/>
      <c r="JYX352" s="46"/>
      <c r="JYY352" s="46"/>
      <c r="JYZ352" s="46"/>
      <c r="JZA352" s="46"/>
      <c r="JZB352" s="46"/>
      <c r="JZC352" s="46"/>
      <c r="JZD352" s="46"/>
      <c r="JZE352" s="46"/>
      <c r="JZF352" s="46"/>
      <c r="JZG352" s="46"/>
      <c r="JZH352" s="46"/>
      <c r="JZI352" s="46"/>
      <c r="JZJ352" s="46"/>
      <c r="JZK352" s="46"/>
      <c r="JZL352" s="46"/>
      <c r="JZM352" s="46"/>
      <c r="JZN352" s="46"/>
      <c r="JZO352" s="46"/>
      <c r="JZP352" s="46"/>
      <c r="JZQ352" s="46"/>
      <c r="JZR352" s="46"/>
      <c r="JZS352" s="46"/>
      <c r="JZT352" s="46"/>
      <c r="JZU352" s="46"/>
      <c r="JZV352" s="46"/>
      <c r="JZW352" s="46"/>
      <c r="JZX352" s="46"/>
      <c r="JZY352" s="46"/>
      <c r="JZZ352" s="46"/>
      <c r="KAA352" s="46"/>
      <c r="KAB352" s="46"/>
      <c r="KAC352" s="46"/>
      <c r="KAD352" s="46"/>
      <c r="KAE352" s="46"/>
      <c r="KAF352" s="46"/>
      <c r="KAG352" s="46"/>
      <c r="KAH352" s="46"/>
      <c r="KAI352" s="46"/>
      <c r="KAJ352" s="46"/>
      <c r="KAK352" s="46"/>
      <c r="KAL352" s="46"/>
      <c r="KAM352" s="46"/>
      <c r="KAN352" s="46"/>
      <c r="KAO352" s="46"/>
      <c r="KAP352" s="46"/>
      <c r="KAQ352" s="46"/>
      <c r="KAR352" s="46"/>
      <c r="KAS352" s="46"/>
      <c r="KAT352" s="46"/>
      <c r="KAU352" s="46"/>
      <c r="KAV352" s="46"/>
      <c r="KAW352" s="46"/>
      <c r="KAX352" s="46"/>
      <c r="KAY352" s="46"/>
      <c r="KAZ352" s="46"/>
      <c r="KBA352" s="46"/>
      <c r="KBB352" s="46"/>
      <c r="KBC352" s="46"/>
      <c r="KBD352" s="46"/>
      <c r="KBE352" s="46"/>
      <c r="KBF352" s="46"/>
      <c r="KBG352" s="46"/>
      <c r="KBH352" s="46"/>
      <c r="KBI352" s="46"/>
      <c r="KBJ352" s="46"/>
      <c r="KBK352" s="46"/>
      <c r="KBL352" s="46"/>
      <c r="KBM352" s="46"/>
      <c r="KBN352" s="46"/>
      <c r="KBO352" s="46"/>
      <c r="KBP352" s="46"/>
      <c r="KBQ352" s="46"/>
      <c r="KBR352" s="46"/>
      <c r="KBS352" s="46"/>
      <c r="KBT352" s="46"/>
      <c r="KBU352" s="46"/>
      <c r="KBV352" s="46"/>
      <c r="KBW352" s="46"/>
      <c r="KBX352" s="46"/>
      <c r="KBY352" s="46"/>
      <c r="KBZ352" s="46"/>
      <c r="KCA352" s="46"/>
      <c r="KCB352" s="46"/>
      <c r="KCC352" s="46"/>
      <c r="KCD352" s="46"/>
      <c r="KCE352" s="46"/>
      <c r="KCF352" s="46"/>
      <c r="KCG352" s="46"/>
      <c r="KCH352" s="46"/>
      <c r="KCI352" s="46"/>
      <c r="KCJ352" s="46"/>
      <c r="KCK352" s="46"/>
      <c r="KCL352" s="46"/>
      <c r="KCM352" s="46"/>
      <c r="KCN352" s="46"/>
      <c r="KCO352" s="46"/>
      <c r="KCP352" s="46"/>
      <c r="KCQ352" s="46"/>
      <c r="KCR352" s="46"/>
      <c r="KCS352" s="46"/>
      <c r="KCT352" s="46"/>
      <c r="KCU352" s="46"/>
      <c r="KCV352" s="46"/>
      <c r="KCW352" s="46"/>
      <c r="KCX352" s="46"/>
      <c r="KCY352" s="46"/>
      <c r="KCZ352" s="46"/>
      <c r="KDA352" s="46"/>
      <c r="KDB352" s="46"/>
      <c r="KDC352" s="46"/>
      <c r="KDD352" s="46"/>
      <c r="KDE352" s="46"/>
      <c r="KDF352" s="46"/>
      <c r="KDG352" s="46"/>
      <c r="KDH352" s="46"/>
      <c r="KDI352" s="46"/>
      <c r="KDJ352" s="46"/>
      <c r="KDK352" s="46"/>
      <c r="KDL352" s="46"/>
      <c r="KDM352" s="46"/>
      <c r="KDN352" s="46"/>
      <c r="KDO352" s="46"/>
      <c r="KDP352" s="46"/>
      <c r="KDQ352" s="46"/>
      <c r="KDR352" s="46"/>
      <c r="KDS352" s="46"/>
      <c r="KDT352" s="46"/>
      <c r="KDU352" s="46"/>
      <c r="KDV352" s="46"/>
      <c r="KDW352" s="46"/>
      <c r="KDX352" s="46"/>
      <c r="KDY352" s="46"/>
      <c r="KDZ352" s="46"/>
      <c r="KEA352" s="46"/>
      <c r="KEB352" s="46"/>
      <c r="KEC352" s="46"/>
      <c r="KED352" s="46"/>
      <c r="KEE352" s="46"/>
      <c r="KEF352" s="46"/>
      <c r="KEG352" s="46"/>
      <c r="KEH352" s="46"/>
      <c r="KEI352" s="46"/>
      <c r="KEJ352" s="46"/>
      <c r="KEK352" s="46"/>
      <c r="KEL352" s="46"/>
      <c r="KEM352" s="46"/>
      <c r="KEN352" s="46"/>
      <c r="KEO352" s="46"/>
      <c r="KEP352" s="46"/>
      <c r="KEQ352" s="46"/>
      <c r="KER352" s="46"/>
      <c r="KES352" s="46"/>
      <c r="KET352" s="46"/>
      <c r="KEU352" s="46"/>
      <c r="KEV352" s="46"/>
      <c r="KEW352" s="46"/>
      <c r="KEX352" s="46"/>
      <c r="KEY352" s="46"/>
      <c r="KEZ352" s="46"/>
      <c r="KFA352" s="46"/>
      <c r="KFB352" s="46"/>
      <c r="KFC352" s="46"/>
      <c r="KFD352" s="46"/>
      <c r="KFE352" s="46"/>
      <c r="KFF352" s="46"/>
      <c r="KFG352" s="46"/>
      <c r="KFH352" s="46"/>
      <c r="KFI352" s="46"/>
      <c r="KFJ352" s="46"/>
      <c r="KFK352" s="46"/>
      <c r="KFL352" s="46"/>
      <c r="KFM352" s="46"/>
      <c r="KFN352" s="46"/>
      <c r="KFO352" s="46"/>
      <c r="KFP352" s="46"/>
      <c r="KFQ352" s="46"/>
      <c r="KFR352" s="46"/>
      <c r="KFS352" s="46"/>
      <c r="KFT352" s="46"/>
      <c r="KFU352" s="46"/>
      <c r="KFV352" s="46"/>
      <c r="KFW352" s="46"/>
      <c r="KFX352" s="46"/>
      <c r="KFY352" s="46"/>
      <c r="KFZ352" s="46"/>
      <c r="KGA352" s="46"/>
      <c r="KGB352" s="46"/>
      <c r="KGC352" s="46"/>
      <c r="KGD352" s="46"/>
      <c r="KGE352" s="46"/>
      <c r="KGF352" s="46"/>
      <c r="KGG352" s="46"/>
      <c r="KGH352" s="46"/>
      <c r="KGI352" s="46"/>
      <c r="KGJ352" s="46"/>
      <c r="KGK352" s="46"/>
      <c r="KGL352" s="46"/>
      <c r="KGM352" s="46"/>
      <c r="KGN352" s="46"/>
      <c r="KGO352" s="46"/>
      <c r="KGP352" s="46"/>
      <c r="KGQ352" s="46"/>
      <c r="KGR352" s="46"/>
      <c r="KGS352" s="46"/>
      <c r="KGT352" s="46"/>
      <c r="KGU352" s="46"/>
      <c r="KGV352" s="46"/>
      <c r="KGW352" s="46"/>
      <c r="KGX352" s="46"/>
      <c r="KGY352" s="46"/>
      <c r="KGZ352" s="46"/>
      <c r="KHA352" s="46"/>
      <c r="KHB352" s="46"/>
      <c r="KHC352" s="46"/>
      <c r="KHD352" s="46"/>
      <c r="KHE352" s="46"/>
      <c r="KHF352" s="46"/>
      <c r="KHG352" s="46"/>
      <c r="KHH352" s="46"/>
      <c r="KHI352" s="46"/>
      <c r="KHJ352" s="46"/>
      <c r="KHK352" s="46"/>
      <c r="KHL352" s="46"/>
      <c r="KHM352" s="46"/>
      <c r="KHN352" s="46"/>
      <c r="KHO352" s="46"/>
      <c r="KHP352" s="46"/>
      <c r="KHQ352" s="46"/>
      <c r="KHR352" s="46"/>
      <c r="KHS352" s="46"/>
      <c r="KHT352" s="46"/>
      <c r="KHU352" s="46"/>
      <c r="KHV352" s="46"/>
      <c r="KHW352" s="46"/>
      <c r="KHX352" s="46"/>
      <c r="KHY352" s="46"/>
      <c r="KHZ352" s="46"/>
      <c r="KIA352" s="46"/>
      <c r="KIB352" s="46"/>
      <c r="KIC352" s="46"/>
      <c r="KID352" s="46"/>
      <c r="KIE352" s="46"/>
      <c r="KIF352" s="46"/>
      <c r="KIG352" s="46"/>
      <c r="KIH352" s="46"/>
      <c r="KII352" s="46"/>
      <c r="KIJ352" s="46"/>
      <c r="KIK352" s="46"/>
      <c r="KIL352" s="46"/>
      <c r="KIM352" s="46"/>
      <c r="KIN352" s="46"/>
      <c r="KIO352" s="46"/>
      <c r="KIP352" s="46"/>
      <c r="KIQ352" s="46"/>
      <c r="KIR352" s="46"/>
      <c r="KIS352" s="46"/>
      <c r="KIT352" s="46"/>
      <c r="KIU352" s="46"/>
      <c r="KIV352" s="46"/>
      <c r="KIW352" s="46"/>
      <c r="KIX352" s="46"/>
      <c r="KIY352" s="46"/>
      <c r="KIZ352" s="46"/>
      <c r="KJA352" s="46"/>
      <c r="KJB352" s="46"/>
      <c r="KJC352" s="46"/>
      <c r="KJD352" s="46"/>
      <c r="KJE352" s="46"/>
      <c r="KJF352" s="46"/>
      <c r="KJG352" s="46"/>
      <c r="KJH352" s="46"/>
      <c r="KJI352" s="46"/>
      <c r="KJJ352" s="46"/>
      <c r="KJK352" s="46"/>
      <c r="KJL352" s="46"/>
      <c r="KJM352" s="46"/>
      <c r="KJN352" s="46"/>
      <c r="KJO352" s="46"/>
      <c r="KJP352" s="46"/>
      <c r="KJQ352" s="46"/>
      <c r="KJR352" s="46"/>
      <c r="KJS352" s="46"/>
      <c r="KJT352" s="46"/>
      <c r="KJU352" s="46"/>
      <c r="KJV352" s="46"/>
      <c r="KJW352" s="46"/>
      <c r="KJX352" s="46"/>
      <c r="KJY352" s="46"/>
      <c r="KJZ352" s="46"/>
      <c r="KKA352" s="46"/>
      <c r="KKB352" s="46"/>
      <c r="KKC352" s="46"/>
      <c r="KKD352" s="46"/>
      <c r="KKE352" s="46"/>
      <c r="KKF352" s="46"/>
      <c r="KKG352" s="46"/>
      <c r="KKH352" s="46"/>
      <c r="KKI352" s="46"/>
      <c r="KKJ352" s="46"/>
      <c r="KKK352" s="46"/>
      <c r="KKL352" s="46"/>
      <c r="KKM352" s="46"/>
      <c r="KKN352" s="46"/>
      <c r="KKO352" s="46"/>
      <c r="KKP352" s="46"/>
      <c r="KKQ352" s="46"/>
      <c r="KKR352" s="46"/>
      <c r="KKS352" s="46"/>
      <c r="KKT352" s="46"/>
      <c r="KKU352" s="46"/>
      <c r="KKV352" s="46"/>
      <c r="KKW352" s="46"/>
      <c r="KKX352" s="46"/>
      <c r="KKY352" s="46"/>
      <c r="KKZ352" s="46"/>
      <c r="KLA352" s="46"/>
      <c r="KLB352" s="46"/>
      <c r="KLC352" s="46"/>
      <c r="KLD352" s="46"/>
      <c r="KLE352" s="46"/>
      <c r="KLF352" s="46"/>
      <c r="KLG352" s="46"/>
      <c r="KLH352" s="46"/>
      <c r="KLI352" s="46"/>
      <c r="KLJ352" s="46"/>
      <c r="KLK352" s="46"/>
      <c r="KLL352" s="46"/>
      <c r="KLM352" s="46"/>
      <c r="KLN352" s="46"/>
      <c r="KLO352" s="46"/>
      <c r="KLP352" s="46"/>
      <c r="KLQ352" s="46"/>
      <c r="KLR352" s="46"/>
      <c r="KLS352" s="46"/>
      <c r="KLT352" s="46"/>
      <c r="KLU352" s="46"/>
      <c r="KLV352" s="46"/>
      <c r="KLW352" s="46"/>
      <c r="KLX352" s="46"/>
      <c r="KLY352" s="46"/>
      <c r="KLZ352" s="46"/>
      <c r="KMA352" s="46"/>
      <c r="KMB352" s="46"/>
      <c r="KMC352" s="46"/>
      <c r="KMD352" s="46"/>
      <c r="KME352" s="46"/>
      <c r="KMF352" s="46"/>
      <c r="KMG352" s="46"/>
      <c r="KMH352" s="46"/>
      <c r="KMI352" s="46"/>
      <c r="KMJ352" s="46"/>
      <c r="KMK352" s="46"/>
      <c r="KML352" s="46"/>
      <c r="KMM352" s="46"/>
      <c r="KMN352" s="46"/>
      <c r="KMO352" s="46"/>
      <c r="KMP352" s="46"/>
      <c r="KMQ352" s="46"/>
      <c r="KMR352" s="46"/>
      <c r="KMS352" s="46"/>
      <c r="KMT352" s="46"/>
      <c r="KMU352" s="46"/>
      <c r="KMV352" s="46"/>
      <c r="KMW352" s="46"/>
      <c r="KMX352" s="46"/>
      <c r="KMY352" s="46"/>
      <c r="KMZ352" s="46"/>
      <c r="KNA352" s="46"/>
      <c r="KNB352" s="46"/>
      <c r="KNC352" s="46"/>
      <c r="KND352" s="46"/>
      <c r="KNE352" s="46"/>
      <c r="KNF352" s="46"/>
      <c r="KNG352" s="46"/>
      <c r="KNH352" s="46"/>
      <c r="KNI352" s="46"/>
      <c r="KNJ352" s="46"/>
      <c r="KNK352" s="46"/>
      <c r="KNL352" s="46"/>
      <c r="KNM352" s="46"/>
      <c r="KNN352" s="46"/>
      <c r="KNO352" s="46"/>
      <c r="KNP352" s="46"/>
      <c r="KNQ352" s="46"/>
      <c r="KNR352" s="46"/>
      <c r="KNS352" s="46"/>
      <c r="KNT352" s="46"/>
      <c r="KNU352" s="46"/>
      <c r="KNV352" s="46"/>
      <c r="KNW352" s="46"/>
      <c r="KNX352" s="46"/>
      <c r="KNY352" s="46"/>
      <c r="KNZ352" s="46"/>
      <c r="KOA352" s="46"/>
      <c r="KOB352" s="46"/>
      <c r="KOC352" s="46"/>
      <c r="KOD352" s="46"/>
      <c r="KOE352" s="46"/>
      <c r="KOF352" s="46"/>
      <c r="KOG352" s="46"/>
      <c r="KOH352" s="46"/>
      <c r="KOI352" s="46"/>
      <c r="KOJ352" s="46"/>
      <c r="KOK352" s="46"/>
      <c r="KOL352" s="46"/>
      <c r="KOM352" s="46"/>
      <c r="KON352" s="46"/>
      <c r="KOO352" s="46"/>
      <c r="KOP352" s="46"/>
      <c r="KOQ352" s="46"/>
      <c r="KOR352" s="46"/>
      <c r="KOS352" s="46"/>
      <c r="KOT352" s="46"/>
      <c r="KOU352" s="46"/>
      <c r="KOV352" s="46"/>
      <c r="KOW352" s="46"/>
      <c r="KOX352" s="46"/>
      <c r="KOY352" s="46"/>
      <c r="KOZ352" s="46"/>
      <c r="KPA352" s="46"/>
      <c r="KPB352" s="46"/>
      <c r="KPC352" s="46"/>
      <c r="KPD352" s="46"/>
      <c r="KPE352" s="46"/>
      <c r="KPF352" s="46"/>
      <c r="KPG352" s="46"/>
      <c r="KPH352" s="46"/>
      <c r="KPI352" s="46"/>
      <c r="KPJ352" s="46"/>
      <c r="KPK352" s="46"/>
      <c r="KPL352" s="46"/>
      <c r="KPM352" s="46"/>
      <c r="KPN352" s="46"/>
      <c r="KPO352" s="46"/>
      <c r="KPP352" s="46"/>
      <c r="KPQ352" s="46"/>
      <c r="KPR352" s="46"/>
      <c r="KPS352" s="46"/>
      <c r="KPT352" s="46"/>
      <c r="KPU352" s="46"/>
      <c r="KPV352" s="46"/>
      <c r="KPW352" s="46"/>
      <c r="KPX352" s="46"/>
      <c r="KPY352" s="46"/>
      <c r="KPZ352" s="46"/>
      <c r="KQA352" s="46"/>
      <c r="KQB352" s="46"/>
      <c r="KQC352" s="46"/>
      <c r="KQD352" s="46"/>
      <c r="KQE352" s="46"/>
      <c r="KQF352" s="46"/>
      <c r="KQG352" s="46"/>
      <c r="KQH352" s="46"/>
      <c r="KQI352" s="46"/>
      <c r="KQJ352" s="46"/>
      <c r="KQK352" s="46"/>
      <c r="KQL352" s="46"/>
      <c r="KQM352" s="46"/>
      <c r="KQN352" s="46"/>
      <c r="KQO352" s="46"/>
      <c r="KQP352" s="46"/>
      <c r="KQQ352" s="46"/>
      <c r="KQR352" s="46"/>
      <c r="KQS352" s="46"/>
      <c r="KQT352" s="46"/>
      <c r="KQU352" s="46"/>
      <c r="KQV352" s="46"/>
      <c r="KQW352" s="46"/>
      <c r="KQX352" s="46"/>
      <c r="KQY352" s="46"/>
      <c r="KQZ352" s="46"/>
      <c r="KRA352" s="46"/>
      <c r="KRB352" s="46"/>
      <c r="KRC352" s="46"/>
      <c r="KRD352" s="46"/>
      <c r="KRE352" s="46"/>
      <c r="KRF352" s="46"/>
      <c r="KRG352" s="46"/>
      <c r="KRH352" s="46"/>
      <c r="KRI352" s="46"/>
      <c r="KRJ352" s="46"/>
      <c r="KRK352" s="46"/>
      <c r="KRL352" s="46"/>
      <c r="KRM352" s="46"/>
      <c r="KRN352" s="46"/>
      <c r="KRO352" s="46"/>
      <c r="KRP352" s="46"/>
      <c r="KRQ352" s="46"/>
      <c r="KRR352" s="46"/>
      <c r="KRS352" s="46"/>
      <c r="KRT352" s="46"/>
      <c r="KRU352" s="46"/>
      <c r="KRV352" s="46"/>
      <c r="KRW352" s="46"/>
      <c r="KRX352" s="46"/>
      <c r="KRY352" s="46"/>
      <c r="KRZ352" s="46"/>
      <c r="KSA352" s="46"/>
      <c r="KSB352" s="46"/>
      <c r="KSC352" s="46"/>
      <c r="KSD352" s="46"/>
      <c r="KSE352" s="46"/>
      <c r="KSF352" s="46"/>
      <c r="KSG352" s="46"/>
      <c r="KSH352" s="46"/>
      <c r="KSI352" s="46"/>
      <c r="KSJ352" s="46"/>
      <c r="KSK352" s="46"/>
      <c r="KSL352" s="46"/>
      <c r="KSM352" s="46"/>
      <c r="KSN352" s="46"/>
      <c r="KSO352" s="46"/>
      <c r="KSP352" s="46"/>
      <c r="KSQ352" s="46"/>
      <c r="KSR352" s="46"/>
      <c r="KSS352" s="46"/>
      <c r="KST352" s="46"/>
      <c r="KSU352" s="46"/>
      <c r="KSV352" s="46"/>
      <c r="KSW352" s="46"/>
      <c r="KSX352" s="46"/>
      <c r="KSY352" s="46"/>
      <c r="KSZ352" s="46"/>
      <c r="KTA352" s="46"/>
      <c r="KTB352" s="46"/>
      <c r="KTC352" s="46"/>
      <c r="KTD352" s="46"/>
      <c r="KTE352" s="46"/>
      <c r="KTF352" s="46"/>
      <c r="KTG352" s="46"/>
      <c r="KTH352" s="46"/>
      <c r="KTI352" s="46"/>
      <c r="KTJ352" s="46"/>
      <c r="KTK352" s="46"/>
      <c r="KTL352" s="46"/>
      <c r="KTM352" s="46"/>
      <c r="KTN352" s="46"/>
      <c r="KTO352" s="46"/>
      <c r="KTP352" s="46"/>
      <c r="KTQ352" s="46"/>
      <c r="KTR352" s="46"/>
      <c r="KTS352" s="46"/>
      <c r="KTT352" s="46"/>
      <c r="KTU352" s="46"/>
      <c r="KTV352" s="46"/>
      <c r="KTW352" s="46"/>
      <c r="KTX352" s="46"/>
      <c r="KTY352" s="46"/>
      <c r="KTZ352" s="46"/>
      <c r="KUA352" s="46"/>
      <c r="KUB352" s="46"/>
      <c r="KUC352" s="46"/>
      <c r="KUD352" s="46"/>
      <c r="KUE352" s="46"/>
      <c r="KUF352" s="46"/>
      <c r="KUG352" s="46"/>
      <c r="KUH352" s="46"/>
      <c r="KUI352" s="46"/>
      <c r="KUJ352" s="46"/>
      <c r="KUK352" s="46"/>
      <c r="KUL352" s="46"/>
      <c r="KUM352" s="46"/>
      <c r="KUN352" s="46"/>
      <c r="KUO352" s="46"/>
      <c r="KUP352" s="46"/>
      <c r="KUQ352" s="46"/>
      <c r="KUR352" s="46"/>
      <c r="KUS352" s="46"/>
      <c r="KUT352" s="46"/>
      <c r="KUU352" s="46"/>
      <c r="KUV352" s="46"/>
      <c r="KUW352" s="46"/>
      <c r="KUX352" s="46"/>
      <c r="KUY352" s="46"/>
      <c r="KUZ352" s="46"/>
      <c r="KVA352" s="46"/>
      <c r="KVB352" s="46"/>
      <c r="KVC352" s="46"/>
      <c r="KVD352" s="46"/>
      <c r="KVE352" s="46"/>
      <c r="KVF352" s="46"/>
      <c r="KVG352" s="46"/>
      <c r="KVH352" s="46"/>
      <c r="KVI352" s="46"/>
      <c r="KVJ352" s="46"/>
      <c r="KVK352" s="46"/>
      <c r="KVL352" s="46"/>
      <c r="KVM352" s="46"/>
      <c r="KVN352" s="46"/>
      <c r="KVO352" s="46"/>
      <c r="KVP352" s="46"/>
      <c r="KVQ352" s="46"/>
      <c r="KVR352" s="46"/>
      <c r="KVS352" s="46"/>
      <c r="KVT352" s="46"/>
      <c r="KVU352" s="46"/>
      <c r="KVV352" s="46"/>
      <c r="KVW352" s="46"/>
      <c r="KVX352" s="46"/>
      <c r="KVY352" s="46"/>
      <c r="KVZ352" s="46"/>
      <c r="KWA352" s="46"/>
      <c r="KWB352" s="46"/>
      <c r="KWC352" s="46"/>
      <c r="KWD352" s="46"/>
      <c r="KWE352" s="46"/>
      <c r="KWF352" s="46"/>
      <c r="KWG352" s="46"/>
      <c r="KWH352" s="46"/>
      <c r="KWI352" s="46"/>
      <c r="KWJ352" s="46"/>
      <c r="KWK352" s="46"/>
      <c r="KWL352" s="46"/>
      <c r="KWM352" s="46"/>
      <c r="KWN352" s="46"/>
      <c r="KWO352" s="46"/>
      <c r="KWP352" s="46"/>
      <c r="KWQ352" s="46"/>
      <c r="KWR352" s="46"/>
      <c r="KWS352" s="46"/>
      <c r="KWT352" s="46"/>
      <c r="KWU352" s="46"/>
      <c r="KWV352" s="46"/>
      <c r="KWW352" s="46"/>
      <c r="KWX352" s="46"/>
      <c r="KWY352" s="46"/>
      <c r="KWZ352" s="46"/>
      <c r="KXA352" s="46"/>
      <c r="KXB352" s="46"/>
      <c r="KXC352" s="46"/>
      <c r="KXD352" s="46"/>
      <c r="KXE352" s="46"/>
      <c r="KXF352" s="46"/>
      <c r="KXG352" s="46"/>
      <c r="KXH352" s="46"/>
      <c r="KXI352" s="46"/>
      <c r="KXJ352" s="46"/>
      <c r="KXK352" s="46"/>
      <c r="KXL352" s="46"/>
      <c r="KXM352" s="46"/>
      <c r="KXN352" s="46"/>
      <c r="KXO352" s="46"/>
      <c r="KXP352" s="46"/>
      <c r="KXQ352" s="46"/>
      <c r="KXR352" s="46"/>
      <c r="KXS352" s="46"/>
      <c r="KXT352" s="46"/>
      <c r="KXU352" s="46"/>
      <c r="KXV352" s="46"/>
      <c r="KXW352" s="46"/>
      <c r="KXX352" s="46"/>
      <c r="KXY352" s="46"/>
      <c r="KXZ352" s="46"/>
      <c r="KYA352" s="46"/>
      <c r="KYB352" s="46"/>
      <c r="KYC352" s="46"/>
      <c r="KYD352" s="46"/>
      <c r="KYE352" s="46"/>
      <c r="KYF352" s="46"/>
      <c r="KYG352" s="46"/>
      <c r="KYH352" s="46"/>
      <c r="KYI352" s="46"/>
      <c r="KYJ352" s="46"/>
      <c r="KYK352" s="46"/>
      <c r="KYL352" s="46"/>
      <c r="KYM352" s="46"/>
      <c r="KYN352" s="46"/>
      <c r="KYO352" s="46"/>
      <c r="KYP352" s="46"/>
      <c r="KYQ352" s="46"/>
      <c r="KYR352" s="46"/>
      <c r="KYS352" s="46"/>
      <c r="KYT352" s="46"/>
      <c r="KYU352" s="46"/>
      <c r="KYV352" s="46"/>
      <c r="KYW352" s="46"/>
      <c r="KYX352" s="46"/>
      <c r="KYY352" s="46"/>
      <c r="KYZ352" s="46"/>
      <c r="KZA352" s="46"/>
      <c r="KZB352" s="46"/>
      <c r="KZC352" s="46"/>
      <c r="KZD352" s="46"/>
      <c r="KZE352" s="46"/>
      <c r="KZF352" s="46"/>
      <c r="KZG352" s="46"/>
      <c r="KZH352" s="46"/>
      <c r="KZI352" s="46"/>
      <c r="KZJ352" s="46"/>
      <c r="KZK352" s="46"/>
      <c r="KZL352" s="46"/>
      <c r="KZM352" s="46"/>
      <c r="KZN352" s="46"/>
      <c r="KZO352" s="46"/>
      <c r="KZP352" s="46"/>
      <c r="KZQ352" s="46"/>
      <c r="KZR352" s="46"/>
      <c r="KZS352" s="46"/>
      <c r="KZT352" s="46"/>
      <c r="KZU352" s="46"/>
      <c r="KZV352" s="46"/>
      <c r="KZW352" s="46"/>
      <c r="KZX352" s="46"/>
      <c r="KZY352" s="46"/>
      <c r="KZZ352" s="46"/>
      <c r="LAA352" s="46"/>
      <c r="LAB352" s="46"/>
      <c r="LAC352" s="46"/>
      <c r="LAD352" s="46"/>
      <c r="LAE352" s="46"/>
      <c r="LAF352" s="46"/>
      <c r="LAG352" s="46"/>
      <c r="LAH352" s="46"/>
      <c r="LAI352" s="46"/>
      <c r="LAJ352" s="46"/>
      <c r="LAK352" s="46"/>
      <c r="LAL352" s="46"/>
      <c r="LAM352" s="46"/>
      <c r="LAN352" s="46"/>
      <c r="LAO352" s="46"/>
      <c r="LAP352" s="46"/>
      <c r="LAQ352" s="46"/>
      <c r="LAR352" s="46"/>
      <c r="LAS352" s="46"/>
      <c r="LAT352" s="46"/>
      <c r="LAU352" s="46"/>
      <c r="LAV352" s="46"/>
      <c r="LAW352" s="46"/>
      <c r="LAX352" s="46"/>
      <c r="LAY352" s="46"/>
      <c r="LAZ352" s="46"/>
      <c r="LBA352" s="46"/>
      <c r="LBB352" s="46"/>
      <c r="LBC352" s="46"/>
      <c r="LBD352" s="46"/>
      <c r="LBE352" s="46"/>
      <c r="LBF352" s="46"/>
      <c r="LBG352" s="46"/>
      <c r="LBH352" s="46"/>
      <c r="LBI352" s="46"/>
      <c r="LBJ352" s="46"/>
      <c r="LBK352" s="46"/>
      <c r="LBL352" s="46"/>
      <c r="LBM352" s="46"/>
      <c r="LBN352" s="46"/>
      <c r="LBO352" s="46"/>
      <c r="LBP352" s="46"/>
      <c r="LBQ352" s="46"/>
      <c r="LBR352" s="46"/>
      <c r="LBS352" s="46"/>
      <c r="LBT352" s="46"/>
      <c r="LBU352" s="46"/>
      <c r="LBV352" s="46"/>
      <c r="LBW352" s="46"/>
      <c r="LBX352" s="46"/>
      <c r="LBY352" s="46"/>
      <c r="LBZ352" s="46"/>
      <c r="LCA352" s="46"/>
      <c r="LCB352" s="46"/>
      <c r="LCC352" s="46"/>
      <c r="LCD352" s="46"/>
      <c r="LCE352" s="46"/>
      <c r="LCF352" s="46"/>
      <c r="LCG352" s="46"/>
      <c r="LCH352" s="46"/>
      <c r="LCI352" s="46"/>
      <c r="LCJ352" s="46"/>
      <c r="LCK352" s="46"/>
      <c r="LCL352" s="46"/>
      <c r="LCM352" s="46"/>
      <c r="LCN352" s="46"/>
      <c r="LCO352" s="46"/>
      <c r="LCP352" s="46"/>
      <c r="LCQ352" s="46"/>
      <c r="LCR352" s="46"/>
      <c r="LCS352" s="46"/>
      <c r="LCT352" s="46"/>
      <c r="LCU352" s="46"/>
      <c r="LCV352" s="46"/>
      <c r="LCW352" s="46"/>
      <c r="LCX352" s="46"/>
      <c r="LCY352" s="46"/>
      <c r="LCZ352" s="46"/>
      <c r="LDA352" s="46"/>
      <c r="LDB352" s="46"/>
      <c r="LDC352" s="46"/>
      <c r="LDD352" s="46"/>
      <c r="LDE352" s="46"/>
      <c r="LDF352" s="46"/>
      <c r="LDG352" s="46"/>
      <c r="LDH352" s="46"/>
      <c r="LDI352" s="46"/>
      <c r="LDJ352" s="46"/>
      <c r="LDK352" s="46"/>
      <c r="LDL352" s="46"/>
      <c r="LDM352" s="46"/>
      <c r="LDN352" s="46"/>
      <c r="LDO352" s="46"/>
      <c r="LDP352" s="46"/>
      <c r="LDQ352" s="46"/>
      <c r="LDR352" s="46"/>
      <c r="LDS352" s="46"/>
      <c r="LDT352" s="46"/>
      <c r="LDU352" s="46"/>
      <c r="LDV352" s="46"/>
      <c r="LDW352" s="46"/>
      <c r="LDX352" s="46"/>
      <c r="LDY352" s="46"/>
      <c r="LDZ352" s="46"/>
      <c r="LEA352" s="46"/>
      <c r="LEB352" s="46"/>
      <c r="LEC352" s="46"/>
      <c r="LED352" s="46"/>
      <c r="LEE352" s="46"/>
      <c r="LEF352" s="46"/>
      <c r="LEG352" s="46"/>
      <c r="LEH352" s="46"/>
      <c r="LEI352" s="46"/>
      <c r="LEJ352" s="46"/>
      <c r="LEK352" s="46"/>
      <c r="LEL352" s="46"/>
      <c r="LEM352" s="46"/>
      <c r="LEN352" s="46"/>
      <c r="LEO352" s="46"/>
      <c r="LEP352" s="46"/>
      <c r="LEQ352" s="46"/>
      <c r="LER352" s="46"/>
      <c r="LES352" s="46"/>
      <c r="LET352" s="46"/>
      <c r="LEU352" s="46"/>
      <c r="LEV352" s="46"/>
      <c r="LEW352" s="46"/>
      <c r="LEX352" s="46"/>
      <c r="LEY352" s="46"/>
      <c r="LEZ352" s="46"/>
      <c r="LFA352" s="46"/>
      <c r="LFB352" s="46"/>
      <c r="LFC352" s="46"/>
      <c r="LFD352" s="46"/>
      <c r="LFE352" s="46"/>
      <c r="LFF352" s="46"/>
      <c r="LFG352" s="46"/>
      <c r="LFH352" s="46"/>
      <c r="LFI352" s="46"/>
      <c r="LFJ352" s="46"/>
      <c r="LFK352" s="46"/>
      <c r="LFL352" s="46"/>
      <c r="LFM352" s="46"/>
      <c r="LFN352" s="46"/>
      <c r="LFO352" s="46"/>
      <c r="LFP352" s="46"/>
      <c r="LFQ352" s="46"/>
      <c r="LFR352" s="46"/>
      <c r="LFS352" s="46"/>
      <c r="LFT352" s="46"/>
      <c r="LFU352" s="46"/>
      <c r="LFV352" s="46"/>
      <c r="LFW352" s="46"/>
      <c r="LFX352" s="46"/>
      <c r="LFY352" s="46"/>
      <c r="LFZ352" s="46"/>
      <c r="LGA352" s="46"/>
      <c r="LGB352" s="46"/>
      <c r="LGC352" s="46"/>
      <c r="LGD352" s="46"/>
      <c r="LGE352" s="46"/>
      <c r="LGF352" s="46"/>
      <c r="LGG352" s="46"/>
      <c r="LGH352" s="46"/>
      <c r="LGI352" s="46"/>
      <c r="LGJ352" s="46"/>
      <c r="LGK352" s="46"/>
      <c r="LGL352" s="46"/>
      <c r="LGM352" s="46"/>
      <c r="LGN352" s="46"/>
      <c r="LGO352" s="46"/>
      <c r="LGP352" s="46"/>
      <c r="LGQ352" s="46"/>
      <c r="LGR352" s="46"/>
      <c r="LGS352" s="46"/>
      <c r="LGT352" s="46"/>
      <c r="LGU352" s="46"/>
      <c r="LGV352" s="46"/>
      <c r="LGW352" s="46"/>
      <c r="LGX352" s="46"/>
      <c r="LGY352" s="46"/>
      <c r="LGZ352" s="46"/>
      <c r="LHA352" s="46"/>
      <c r="LHB352" s="46"/>
      <c r="LHC352" s="46"/>
      <c r="LHD352" s="46"/>
      <c r="LHE352" s="46"/>
      <c r="LHF352" s="46"/>
      <c r="LHG352" s="46"/>
      <c r="LHH352" s="46"/>
      <c r="LHI352" s="46"/>
      <c r="LHJ352" s="46"/>
      <c r="LHK352" s="46"/>
      <c r="LHL352" s="46"/>
      <c r="LHM352" s="46"/>
      <c r="LHN352" s="46"/>
      <c r="LHO352" s="46"/>
      <c r="LHP352" s="46"/>
      <c r="LHQ352" s="46"/>
      <c r="LHR352" s="46"/>
      <c r="LHS352" s="46"/>
      <c r="LHT352" s="46"/>
      <c r="LHU352" s="46"/>
      <c r="LHV352" s="46"/>
      <c r="LHW352" s="46"/>
      <c r="LHX352" s="46"/>
      <c r="LHY352" s="46"/>
      <c r="LHZ352" s="46"/>
      <c r="LIA352" s="46"/>
      <c r="LIB352" s="46"/>
      <c r="LIC352" s="46"/>
      <c r="LID352" s="46"/>
      <c r="LIE352" s="46"/>
      <c r="LIF352" s="46"/>
      <c r="LIG352" s="46"/>
      <c r="LIH352" s="46"/>
      <c r="LII352" s="46"/>
      <c r="LIJ352" s="46"/>
      <c r="LIK352" s="46"/>
      <c r="LIL352" s="46"/>
      <c r="LIM352" s="46"/>
      <c r="LIN352" s="46"/>
      <c r="LIO352" s="46"/>
      <c r="LIP352" s="46"/>
      <c r="LIQ352" s="46"/>
      <c r="LIR352" s="46"/>
      <c r="LIS352" s="46"/>
      <c r="LIT352" s="46"/>
      <c r="LIU352" s="46"/>
      <c r="LIV352" s="46"/>
      <c r="LIW352" s="46"/>
      <c r="LIX352" s="46"/>
      <c r="LIY352" s="46"/>
      <c r="LIZ352" s="46"/>
      <c r="LJA352" s="46"/>
      <c r="LJB352" s="46"/>
      <c r="LJC352" s="46"/>
      <c r="LJD352" s="46"/>
      <c r="LJE352" s="46"/>
      <c r="LJF352" s="46"/>
      <c r="LJG352" s="46"/>
      <c r="LJH352" s="46"/>
      <c r="LJI352" s="46"/>
      <c r="LJJ352" s="46"/>
      <c r="LJK352" s="46"/>
      <c r="LJL352" s="46"/>
      <c r="LJM352" s="46"/>
      <c r="LJN352" s="46"/>
      <c r="LJO352" s="46"/>
      <c r="LJP352" s="46"/>
      <c r="LJQ352" s="46"/>
      <c r="LJR352" s="46"/>
      <c r="LJS352" s="46"/>
      <c r="LJT352" s="46"/>
      <c r="LJU352" s="46"/>
      <c r="LJV352" s="46"/>
      <c r="LJW352" s="46"/>
      <c r="LJX352" s="46"/>
      <c r="LJY352" s="46"/>
      <c r="LJZ352" s="46"/>
      <c r="LKA352" s="46"/>
      <c r="LKB352" s="46"/>
      <c r="LKC352" s="46"/>
      <c r="LKD352" s="46"/>
      <c r="LKE352" s="46"/>
      <c r="LKF352" s="46"/>
      <c r="LKG352" s="46"/>
      <c r="LKH352" s="46"/>
      <c r="LKI352" s="46"/>
      <c r="LKJ352" s="46"/>
      <c r="LKK352" s="46"/>
      <c r="LKL352" s="46"/>
      <c r="LKM352" s="46"/>
      <c r="LKN352" s="46"/>
      <c r="LKO352" s="46"/>
      <c r="LKP352" s="46"/>
      <c r="LKQ352" s="46"/>
      <c r="LKR352" s="46"/>
      <c r="LKS352" s="46"/>
      <c r="LKT352" s="46"/>
      <c r="LKU352" s="46"/>
      <c r="LKV352" s="46"/>
      <c r="LKW352" s="46"/>
      <c r="LKX352" s="46"/>
      <c r="LKY352" s="46"/>
      <c r="LKZ352" s="46"/>
      <c r="LLA352" s="46"/>
      <c r="LLB352" s="46"/>
      <c r="LLC352" s="46"/>
      <c r="LLD352" s="46"/>
      <c r="LLE352" s="46"/>
      <c r="LLF352" s="46"/>
      <c r="LLG352" s="46"/>
      <c r="LLH352" s="46"/>
      <c r="LLI352" s="46"/>
      <c r="LLJ352" s="46"/>
      <c r="LLK352" s="46"/>
      <c r="LLL352" s="46"/>
      <c r="LLM352" s="46"/>
      <c r="LLN352" s="46"/>
      <c r="LLO352" s="46"/>
      <c r="LLP352" s="46"/>
      <c r="LLQ352" s="46"/>
      <c r="LLR352" s="46"/>
      <c r="LLS352" s="46"/>
      <c r="LLT352" s="46"/>
      <c r="LLU352" s="46"/>
      <c r="LLV352" s="46"/>
      <c r="LLW352" s="46"/>
      <c r="LLX352" s="46"/>
      <c r="LLY352" s="46"/>
      <c r="LLZ352" s="46"/>
      <c r="LMA352" s="46"/>
      <c r="LMB352" s="46"/>
      <c r="LMC352" s="46"/>
      <c r="LMD352" s="46"/>
      <c r="LME352" s="46"/>
      <c r="LMF352" s="46"/>
      <c r="LMG352" s="46"/>
      <c r="LMH352" s="46"/>
      <c r="LMI352" s="46"/>
      <c r="LMJ352" s="46"/>
      <c r="LMK352" s="46"/>
      <c r="LML352" s="46"/>
      <c r="LMM352" s="46"/>
      <c r="LMN352" s="46"/>
      <c r="LMO352" s="46"/>
      <c r="LMP352" s="46"/>
      <c r="LMQ352" s="46"/>
      <c r="LMR352" s="46"/>
      <c r="LMS352" s="46"/>
      <c r="LMT352" s="46"/>
      <c r="LMU352" s="46"/>
      <c r="LMV352" s="46"/>
      <c r="LMW352" s="46"/>
      <c r="LMX352" s="46"/>
      <c r="LMY352" s="46"/>
      <c r="LMZ352" s="46"/>
      <c r="LNA352" s="46"/>
      <c r="LNB352" s="46"/>
      <c r="LNC352" s="46"/>
      <c r="LND352" s="46"/>
      <c r="LNE352" s="46"/>
      <c r="LNF352" s="46"/>
      <c r="LNG352" s="46"/>
      <c r="LNH352" s="46"/>
      <c r="LNI352" s="46"/>
      <c r="LNJ352" s="46"/>
      <c r="LNK352" s="46"/>
      <c r="LNL352" s="46"/>
      <c r="LNM352" s="46"/>
      <c r="LNN352" s="46"/>
      <c r="LNO352" s="46"/>
      <c r="LNP352" s="46"/>
      <c r="LNQ352" s="46"/>
      <c r="LNR352" s="46"/>
      <c r="LNS352" s="46"/>
      <c r="LNT352" s="46"/>
      <c r="LNU352" s="46"/>
      <c r="LNV352" s="46"/>
      <c r="LNW352" s="46"/>
      <c r="LNX352" s="46"/>
      <c r="LNY352" s="46"/>
      <c r="LNZ352" s="46"/>
      <c r="LOA352" s="46"/>
      <c r="LOB352" s="46"/>
      <c r="LOC352" s="46"/>
      <c r="LOD352" s="46"/>
      <c r="LOE352" s="46"/>
      <c r="LOF352" s="46"/>
      <c r="LOG352" s="46"/>
      <c r="LOH352" s="46"/>
      <c r="LOI352" s="46"/>
      <c r="LOJ352" s="46"/>
      <c r="LOK352" s="46"/>
      <c r="LOL352" s="46"/>
      <c r="LOM352" s="46"/>
      <c r="LON352" s="46"/>
      <c r="LOO352" s="46"/>
      <c r="LOP352" s="46"/>
      <c r="LOQ352" s="46"/>
      <c r="LOR352" s="46"/>
      <c r="LOS352" s="46"/>
      <c r="LOT352" s="46"/>
      <c r="LOU352" s="46"/>
      <c r="LOV352" s="46"/>
      <c r="LOW352" s="46"/>
      <c r="LOX352" s="46"/>
      <c r="LOY352" s="46"/>
      <c r="LOZ352" s="46"/>
      <c r="LPA352" s="46"/>
      <c r="LPB352" s="46"/>
      <c r="LPC352" s="46"/>
      <c r="LPD352" s="46"/>
      <c r="LPE352" s="46"/>
      <c r="LPF352" s="46"/>
      <c r="LPG352" s="46"/>
      <c r="LPH352" s="46"/>
      <c r="LPI352" s="46"/>
      <c r="LPJ352" s="46"/>
      <c r="LPK352" s="46"/>
      <c r="LPL352" s="46"/>
      <c r="LPM352" s="46"/>
      <c r="LPN352" s="46"/>
      <c r="LPO352" s="46"/>
      <c r="LPP352" s="46"/>
      <c r="LPQ352" s="46"/>
      <c r="LPR352" s="46"/>
      <c r="LPS352" s="46"/>
      <c r="LPT352" s="46"/>
      <c r="LPU352" s="46"/>
      <c r="LPV352" s="46"/>
      <c r="LPW352" s="46"/>
      <c r="LPX352" s="46"/>
      <c r="LPY352" s="46"/>
      <c r="LPZ352" s="46"/>
      <c r="LQA352" s="46"/>
      <c r="LQB352" s="46"/>
      <c r="LQC352" s="46"/>
      <c r="LQD352" s="46"/>
      <c r="LQE352" s="46"/>
      <c r="LQF352" s="46"/>
      <c r="LQG352" s="46"/>
      <c r="LQH352" s="46"/>
      <c r="LQI352" s="46"/>
      <c r="LQJ352" s="46"/>
      <c r="LQK352" s="46"/>
      <c r="LQL352" s="46"/>
      <c r="LQM352" s="46"/>
      <c r="LQN352" s="46"/>
      <c r="LQO352" s="46"/>
      <c r="LQP352" s="46"/>
      <c r="LQQ352" s="46"/>
      <c r="LQR352" s="46"/>
      <c r="LQS352" s="46"/>
      <c r="LQT352" s="46"/>
      <c r="LQU352" s="46"/>
      <c r="LQV352" s="46"/>
      <c r="LQW352" s="46"/>
      <c r="LQX352" s="46"/>
      <c r="LQY352" s="46"/>
      <c r="LQZ352" s="46"/>
      <c r="LRA352" s="46"/>
      <c r="LRB352" s="46"/>
      <c r="LRC352" s="46"/>
      <c r="LRD352" s="46"/>
      <c r="LRE352" s="46"/>
      <c r="LRF352" s="46"/>
      <c r="LRG352" s="46"/>
      <c r="LRH352" s="46"/>
      <c r="LRI352" s="46"/>
      <c r="LRJ352" s="46"/>
      <c r="LRK352" s="46"/>
      <c r="LRL352" s="46"/>
      <c r="LRM352" s="46"/>
      <c r="LRN352" s="46"/>
      <c r="LRO352" s="46"/>
      <c r="LRP352" s="46"/>
      <c r="LRQ352" s="46"/>
      <c r="LRR352" s="46"/>
      <c r="LRS352" s="46"/>
      <c r="LRT352" s="46"/>
      <c r="LRU352" s="46"/>
      <c r="LRV352" s="46"/>
      <c r="LRW352" s="46"/>
      <c r="LRX352" s="46"/>
      <c r="LRY352" s="46"/>
      <c r="LRZ352" s="46"/>
      <c r="LSA352" s="46"/>
      <c r="LSB352" s="46"/>
      <c r="LSC352" s="46"/>
      <c r="LSD352" s="46"/>
      <c r="LSE352" s="46"/>
      <c r="LSF352" s="46"/>
      <c r="LSG352" s="46"/>
      <c r="LSH352" s="46"/>
      <c r="LSI352" s="46"/>
      <c r="LSJ352" s="46"/>
      <c r="LSK352" s="46"/>
      <c r="LSL352" s="46"/>
      <c r="LSM352" s="46"/>
      <c r="LSN352" s="46"/>
      <c r="LSO352" s="46"/>
      <c r="LSP352" s="46"/>
      <c r="LSQ352" s="46"/>
      <c r="LSR352" s="46"/>
      <c r="LSS352" s="46"/>
      <c r="LST352" s="46"/>
      <c r="LSU352" s="46"/>
      <c r="LSV352" s="46"/>
      <c r="LSW352" s="46"/>
      <c r="LSX352" s="46"/>
      <c r="LSY352" s="46"/>
      <c r="LSZ352" s="46"/>
      <c r="LTA352" s="46"/>
      <c r="LTB352" s="46"/>
      <c r="LTC352" s="46"/>
      <c r="LTD352" s="46"/>
      <c r="LTE352" s="46"/>
      <c r="LTF352" s="46"/>
      <c r="LTG352" s="46"/>
      <c r="LTH352" s="46"/>
      <c r="LTI352" s="46"/>
      <c r="LTJ352" s="46"/>
      <c r="LTK352" s="46"/>
      <c r="LTL352" s="46"/>
      <c r="LTM352" s="46"/>
      <c r="LTN352" s="46"/>
      <c r="LTO352" s="46"/>
      <c r="LTP352" s="46"/>
      <c r="LTQ352" s="46"/>
      <c r="LTR352" s="46"/>
      <c r="LTS352" s="46"/>
      <c r="LTT352" s="46"/>
      <c r="LTU352" s="46"/>
      <c r="LTV352" s="46"/>
      <c r="LTW352" s="46"/>
      <c r="LTX352" s="46"/>
      <c r="LTY352" s="46"/>
      <c r="LTZ352" s="46"/>
      <c r="LUA352" s="46"/>
      <c r="LUB352" s="46"/>
      <c r="LUC352" s="46"/>
      <c r="LUD352" s="46"/>
      <c r="LUE352" s="46"/>
      <c r="LUF352" s="46"/>
      <c r="LUG352" s="46"/>
      <c r="LUH352" s="46"/>
      <c r="LUI352" s="46"/>
      <c r="LUJ352" s="46"/>
      <c r="LUK352" s="46"/>
      <c r="LUL352" s="46"/>
      <c r="LUM352" s="46"/>
      <c r="LUN352" s="46"/>
      <c r="LUO352" s="46"/>
      <c r="LUP352" s="46"/>
      <c r="LUQ352" s="46"/>
      <c r="LUR352" s="46"/>
      <c r="LUS352" s="46"/>
      <c r="LUT352" s="46"/>
      <c r="LUU352" s="46"/>
      <c r="LUV352" s="46"/>
      <c r="LUW352" s="46"/>
      <c r="LUX352" s="46"/>
      <c r="LUY352" s="46"/>
      <c r="LUZ352" s="46"/>
      <c r="LVA352" s="46"/>
      <c r="LVB352" s="46"/>
      <c r="LVC352" s="46"/>
      <c r="LVD352" s="46"/>
      <c r="LVE352" s="46"/>
      <c r="LVF352" s="46"/>
      <c r="LVG352" s="46"/>
      <c r="LVH352" s="46"/>
      <c r="LVI352" s="46"/>
      <c r="LVJ352" s="46"/>
      <c r="LVK352" s="46"/>
      <c r="LVL352" s="46"/>
      <c r="LVM352" s="46"/>
      <c r="LVN352" s="46"/>
      <c r="LVO352" s="46"/>
      <c r="LVP352" s="46"/>
      <c r="LVQ352" s="46"/>
      <c r="LVR352" s="46"/>
      <c r="LVS352" s="46"/>
      <c r="LVT352" s="46"/>
      <c r="LVU352" s="46"/>
      <c r="LVV352" s="46"/>
      <c r="LVW352" s="46"/>
      <c r="LVX352" s="46"/>
      <c r="LVY352" s="46"/>
      <c r="LVZ352" s="46"/>
      <c r="LWA352" s="46"/>
      <c r="LWB352" s="46"/>
      <c r="LWC352" s="46"/>
      <c r="LWD352" s="46"/>
      <c r="LWE352" s="46"/>
      <c r="LWF352" s="46"/>
      <c r="LWG352" s="46"/>
      <c r="LWH352" s="46"/>
      <c r="LWI352" s="46"/>
      <c r="LWJ352" s="46"/>
      <c r="LWK352" s="46"/>
      <c r="LWL352" s="46"/>
      <c r="LWM352" s="46"/>
      <c r="LWN352" s="46"/>
      <c r="LWO352" s="46"/>
      <c r="LWP352" s="46"/>
      <c r="LWQ352" s="46"/>
      <c r="LWR352" s="46"/>
      <c r="LWS352" s="46"/>
      <c r="LWT352" s="46"/>
      <c r="LWU352" s="46"/>
      <c r="LWV352" s="46"/>
      <c r="LWW352" s="46"/>
      <c r="LWX352" s="46"/>
      <c r="LWY352" s="46"/>
      <c r="LWZ352" s="46"/>
      <c r="LXA352" s="46"/>
      <c r="LXB352" s="46"/>
      <c r="LXC352" s="46"/>
      <c r="LXD352" s="46"/>
      <c r="LXE352" s="46"/>
      <c r="LXF352" s="46"/>
      <c r="LXG352" s="46"/>
      <c r="LXH352" s="46"/>
      <c r="LXI352" s="46"/>
      <c r="LXJ352" s="46"/>
      <c r="LXK352" s="46"/>
      <c r="LXL352" s="46"/>
      <c r="LXM352" s="46"/>
      <c r="LXN352" s="46"/>
      <c r="LXO352" s="46"/>
      <c r="LXP352" s="46"/>
      <c r="LXQ352" s="46"/>
      <c r="LXR352" s="46"/>
      <c r="LXS352" s="46"/>
      <c r="LXT352" s="46"/>
      <c r="LXU352" s="46"/>
      <c r="LXV352" s="46"/>
      <c r="LXW352" s="46"/>
      <c r="LXX352" s="46"/>
      <c r="LXY352" s="46"/>
      <c r="LXZ352" s="46"/>
      <c r="LYA352" s="46"/>
      <c r="LYB352" s="46"/>
      <c r="LYC352" s="46"/>
      <c r="LYD352" s="46"/>
      <c r="LYE352" s="46"/>
      <c r="LYF352" s="46"/>
      <c r="LYG352" s="46"/>
      <c r="LYH352" s="46"/>
      <c r="LYI352" s="46"/>
      <c r="LYJ352" s="46"/>
      <c r="LYK352" s="46"/>
      <c r="LYL352" s="46"/>
      <c r="LYM352" s="46"/>
      <c r="LYN352" s="46"/>
      <c r="LYO352" s="46"/>
      <c r="LYP352" s="46"/>
      <c r="LYQ352" s="46"/>
      <c r="LYR352" s="46"/>
      <c r="LYS352" s="46"/>
      <c r="LYT352" s="46"/>
      <c r="LYU352" s="46"/>
      <c r="LYV352" s="46"/>
      <c r="LYW352" s="46"/>
      <c r="LYX352" s="46"/>
      <c r="LYY352" s="46"/>
      <c r="LYZ352" s="46"/>
      <c r="LZA352" s="46"/>
      <c r="LZB352" s="46"/>
      <c r="LZC352" s="46"/>
      <c r="LZD352" s="46"/>
      <c r="LZE352" s="46"/>
      <c r="LZF352" s="46"/>
      <c r="LZG352" s="46"/>
      <c r="LZH352" s="46"/>
      <c r="LZI352" s="46"/>
      <c r="LZJ352" s="46"/>
      <c r="LZK352" s="46"/>
      <c r="LZL352" s="46"/>
      <c r="LZM352" s="46"/>
      <c r="LZN352" s="46"/>
      <c r="LZO352" s="46"/>
      <c r="LZP352" s="46"/>
      <c r="LZQ352" s="46"/>
      <c r="LZR352" s="46"/>
      <c r="LZS352" s="46"/>
      <c r="LZT352" s="46"/>
      <c r="LZU352" s="46"/>
      <c r="LZV352" s="46"/>
      <c r="LZW352" s="46"/>
      <c r="LZX352" s="46"/>
      <c r="LZY352" s="46"/>
      <c r="LZZ352" s="46"/>
      <c r="MAA352" s="46"/>
      <c r="MAB352" s="46"/>
      <c r="MAC352" s="46"/>
      <c r="MAD352" s="46"/>
      <c r="MAE352" s="46"/>
      <c r="MAF352" s="46"/>
      <c r="MAG352" s="46"/>
      <c r="MAH352" s="46"/>
      <c r="MAI352" s="46"/>
      <c r="MAJ352" s="46"/>
      <c r="MAK352" s="46"/>
      <c r="MAL352" s="46"/>
      <c r="MAM352" s="46"/>
      <c r="MAN352" s="46"/>
      <c r="MAO352" s="46"/>
      <c r="MAP352" s="46"/>
      <c r="MAQ352" s="46"/>
      <c r="MAR352" s="46"/>
      <c r="MAS352" s="46"/>
      <c r="MAT352" s="46"/>
      <c r="MAU352" s="46"/>
      <c r="MAV352" s="46"/>
      <c r="MAW352" s="46"/>
      <c r="MAX352" s="46"/>
      <c r="MAY352" s="46"/>
      <c r="MAZ352" s="46"/>
      <c r="MBA352" s="46"/>
      <c r="MBB352" s="46"/>
      <c r="MBC352" s="46"/>
      <c r="MBD352" s="46"/>
      <c r="MBE352" s="46"/>
      <c r="MBF352" s="46"/>
      <c r="MBG352" s="46"/>
      <c r="MBH352" s="46"/>
      <c r="MBI352" s="46"/>
      <c r="MBJ352" s="46"/>
      <c r="MBK352" s="46"/>
      <c r="MBL352" s="46"/>
      <c r="MBM352" s="46"/>
      <c r="MBN352" s="46"/>
      <c r="MBO352" s="46"/>
      <c r="MBP352" s="46"/>
      <c r="MBQ352" s="46"/>
      <c r="MBR352" s="46"/>
      <c r="MBS352" s="46"/>
      <c r="MBT352" s="46"/>
      <c r="MBU352" s="46"/>
      <c r="MBV352" s="46"/>
      <c r="MBW352" s="46"/>
      <c r="MBX352" s="46"/>
      <c r="MBY352" s="46"/>
      <c r="MBZ352" s="46"/>
      <c r="MCA352" s="46"/>
      <c r="MCB352" s="46"/>
      <c r="MCC352" s="46"/>
      <c r="MCD352" s="46"/>
      <c r="MCE352" s="46"/>
      <c r="MCF352" s="46"/>
      <c r="MCG352" s="46"/>
      <c r="MCH352" s="46"/>
      <c r="MCI352" s="46"/>
      <c r="MCJ352" s="46"/>
      <c r="MCK352" s="46"/>
      <c r="MCL352" s="46"/>
      <c r="MCM352" s="46"/>
      <c r="MCN352" s="46"/>
      <c r="MCO352" s="46"/>
      <c r="MCP352" s="46"/>
      <c r="MCQ352" s="46"/>
      <c r="MCR352" s="46"/>
      <c r="MCS352" s="46"/>
      <c r="MCT352" s="46"/>
      <c r="MCU352" s="46"/>
      <c r="MCV352" s="46"/>
      <c r="MCW352" s="46"/>
      <c r="MCX352" s="46"/>
      <c r="MCY352" s="46"/>
      <c r="MCZ352" s="46"/>
      <c r="MDA352" s="46"/>
      <c r="MDB352" s="46"/>
      <c r="MDC352" s="46"/>
      <c r="MDD352" s="46"/>
      <c r="MDE352" s="46"/>
      <c r="MDF352" s="46"/>
      <c r="MDG352" s="46"/>
      <c r="MDH352" s="46"/>
      <c r="MDI352" s="46"/>
      <c r="MDJ352" s="46"/>
      <c r="MDK352" s="46"/>
      <c r="MDL352" s="46"/>
      <c r="MDM352" s="46"/>
      <c r="MDN352" s="46"/>
      <c r="MDO352" s="46"/>
      <c r="MDP352" s="46"/>
      <c r="MDQ352" s="46"/>
      <c r="MDR352" s="46"/>
      <c r="MDS352" s="46"/>
      <c r="MDT352" s="46"/>
      <c r="MDU352" s="46"/>
      <c r="MDV352" s="46"/>
      <c r="MDW352" s="46"/>
      <c r="MDX352" s="46"/>
      <c r="MDY352" s="46"/>
      <c r="MDZ352" s="46"/>
      <c r="MEA352" s="46"/>
      <c r="MEB352" s="46"/>
      <c r="MEC352" s="46"/>
      <c r="MED352" s="46"/>
      <c r="MEE352" s="46"/>
      <c r="MEF352" s="46"/>
      <c r="MEG352" s="46"/>
      <c r="MEH352" s="46"/>
      <c r="MEI352" s="46"/>
      <c r="MEJ352" s="46"/>
      <c r="MEK352" s="46"/>
      <c r="MEL352" s="46"/>
      <c r="MEM352" s="46"/>
      <c r="MEN352" s="46"/>
      <c r="MEO352" s="46"/>
      <c r="MEP352" s="46"/>
      <c r="MEQ352" s="46"/>
      <c r="MER352" s="46"/>
      <c r="MES352" s="46"/>
      <c r="MET352" s="46"/>
      <c r="MEU352" s="46"/>
      <c r="MEV352" s="46"/>
      <c r="MEW352" s="46"/>
      <c r="MEX352" s="46"/>
      <c r="MEY352" s="46"/>
      <c r="MEZ352" s="46"/>
      <c r="MFA352" s="46"/>
      <c r="MFB352" s="46"/>
      <c r="MFC352" s="46"/>
      <c r="MFD352" s="46"/>
      <c r="MFE352" s="46"/>
      <c r="MFF352" s="46"/>
      <c r="MFG352" s="46"/>
      <c r="MFH352" s="46"/>
      <c r="MFI352" s="46"/>
      <c r="MFJ352" s="46"/>
      <c r="MFK352" s="46"/>
      <c r="MFL352" s="46"/>
      <c r="MFM352" s="46"/>
      <c r="MFN352" s="46"/>
      <c r="MFO352" s="46"/>
      <c r="MFP352" s="46"/>
      <c r="MFQ352" s="46"/>
      <c r="MFR352" s="46"/>
      <c r="MFS352" s="46"/>
      <c r="MFT352" s="46"/>
      <c r="MFU352" s="46"/>
      <c r="MFV352" s="46"/>
      <c r="MFW352" s="46"/>
      <c r="MFX352" s="46"/>
      <c r="MFY352" s="46"/>
      <c r="MFZ352" s="46"/>
      <c r="MGA352" s="46"/>
      <c r="MGB352" s="46"/>
      <c r="MGC352" s="46"/>
      <c r="MGD352" s="46"/>
      <c r="MGE352" s="46"/>
      <c r="MGF352" s="46"/>
      <c r="MGG352" s="46"/>
      <c r="MGH352" s="46"/>
      <c r="MGI352" s="46"/>
      <c r="MGJ352" s="46"/>
      <c r="MGK352" s="46"/>
      <c r="MGL352" s="46"/>
      <c r="MGM352" s="46"/>
      <c r="MGN352" s="46"/>
      <c r="MGO352" s="46"/>
      <c r="MGP352" s="46"/>
      <c r="MGQ352" s="46"/>
      <c r="MGR352" s="46"/>
      <c r="MGS352" s="46"/>
      <c r="MGT352" s="46"/>
      <c r="MGU352" s="46"/>
      <c r="MGV352" s="46"/>
      <c r="MGW352" s="46"/>
      <c r="MGX352" s="46"/>
      <c r="MGY352" s="46"/>
      <c r="MGZ352" s="46"/>
      <c r="MHA352" s="46"/>
      <c r="MHB352" s="46"/>
      <c r="MHC352" s="46"/>
      <c r="MHD352" s="46"/>
      <c r="MHE352" s="46"/>
      <c r="MHF352" s="46"/>
      <c r="MHG352" s="46"/>
      <c r="MHH352" s="46"/>
      <c r="MHI352" s="46"/>
      <c r="MHJ352" s="46"/>
      <c r="MHK352" s="46"/>
      <c r="MHL352" s="46"/>
      <c r="MHM352" s="46"/>
      <c r="MHN352" s="46"/>
      <c r="MHO352" s="46"/>
      <c r="MHP352" s="46"/>
      <c r="MHQ352" s="46"/>
      <c r="MHR352" s="46"/>
      <c r="MHS352" s="46"/>
      <c r="MHT352" s="46"/>
      <c r="MHU352" s="46"/>
      <c r="MHV352" s="46"/>
      <c r="MHW352" s="46"/>
      <c r="MHX352" s="46"/>
      <c r="MHY352" s="46"/>
      <c r="MHZ352" s="46"/>
      <c r="MIA352" s="46"/>
      <c r="MIB352" s="46"/>
      <c r="MIC352" s="46"/>
      <c r="MID352" s="46"/>
      <c r="MIE352" s="46"/>
      <c r="MIF352" s="46"/>
      <c r="MIG352" s="46"/>
      <c r="MIH352" s="46"/>
      <c r="MII352" s="46"/>
      <c r="MIJ352" s="46"/>
      <c r="MIK352" s="46"/>
      <c r="MIL352" s="46"/>
      <c r="MIM352" s="46"/>
      <c r="MIN352" s="46"/>
      <c r="MIO352" s="46"/>
      <c r="MIP352" s="46"/>
      <c r="MIQ352" s="46"/>
      <c r="MIR352" s="46"/>
      <c r="MIS352" s="46"/>
      <c r="MIT352" s="46"/>
      <c r="MIU352" s="46"/>
      <c r="MIV352" s="46"/>
      <c r="MIW352" s="46"/>
      <c r="MIX352" s="46"/>
      <c r="MIY352" s="46"/>
      <c r="MIZ352" s="46"/>
      <c r="MJA352" s="46"/>
      <c r="MJB352" s="46"/>
      <c r="MJC352" s="46"/>
      <c r="MJD352" s="46"/>
      <c r="MJE352" s="46"/>
      <c r="MJF352" s="46"/>
      <c r="MJG352" s="46"/>
      <c r="MJH352" s="46"/>
      <c r="MJI352" s="46"/>
      <c r="MJJ352" s="46"/>
      <c r="MJK352" s="46"/>
      <c r="MJL352" s="46"/>
      <c r="MJM352" s="46"/>
      <c r="MJN352" s="46"/>
      <c r="MJO352" s="46"/>
      <c r="MJP352" s="46"/>
      <c r="MJQ352" s="46"/>
      <c r="MJR352" s="46"/>
      <c r="MJS352" s="46"/>
      <c r="MJT352" s="46"/>
      <c r="MJU352" s="46"/>
      <c r="MJV352" s="46"/>
      <c r="MJW352" s="46"/>
      <c r="MJX352" s="46"/>
      <c r="MJY352" s="46"/>
      <c r="MJZ352" s="46"/>
      <c r="MKA352" s="46"/>
      <c r="MKB352" s="46"/>
      <c r="MKC352" s="46"/>
      <c r="MKD352" s="46"/>
      <c r="MKE352" s="46"/>
      <c r="MKF352" s="46"/>
      <c r="MKG352" s="46"/>
      <c r="MKH352" s="46"/>
      <c r="MKI352" s="46"/>
      <c r="MKJ352" s="46"/>
      <c r="MKK352" s="46"/>
      <c r="MKL352" s="46"/>
      <c r="MKM352" s="46"/>
      <c r="MKN352" s="46"/>
      <c r="MKO352" s="46"/>
      <c r="MKP352" s="46"/>
      <c r="MKQ352" s="46"/>
      <c r="MKR352" s="46"/>
      <c r="MKS352" s="46"/>
      <c r="MKT352" s="46"/>
      <c r="MKU352" s="46"/>
      <c r="MKV352" s="46"/>
      <c r="MKW352" s="46"/>
      <c r="MKX352" s="46"/>
      <c r="MKY352" s="46"/>
      <c r="MKZ352" s="46"/>
      <c r="MLA352" s="46"/>
      <c r="MLB352" s="46"/>
      <c r="MLC352" s="46"/>
      <c r="MLD352" s="46"/>
      <c r="MLE352" s="46"/>
      <c r="MLF352" s="46"/>
      <c r="MLG352" s="46"/>
      <c r="MLH352" s="46"/>
      <c r="MLI352" s="46"/>
      <c r="MLJ352" s="46"/>
      <c r="MLK352" s="46"/>
      <c r="MLL352" s="46"/>
      <c r="MLM352" s="46"/>
      <c r="MLN352" s="46"/>
      <c r="MLO352" s="46"/>
      <c r="MLP352" s="46"/>
      <c r="MLQ352" s="46"/>
      <c r="MLR352" s="46"/>
      <c r="MLS352" s="46"/>
      <c r="MLT352" s="46"/>
      <c r="MLU352" s="46"/>
      <c r="MLV352" s="46"/>
      <c r="MLW352" s="46"/>
      <c r="MLX352" s="46"/>
      <c r="MLY352" s="46"/>
      <c r="MLZ352" s="46"/>
      <c r="MMA352" s="46"/>
      <c r="MMB352" s="46"/>
      <c r="MMC352" s="46"/>
      <c r="MMD352" s="46"/>
      <c r="MME352" s="46"/>
      <c r="MMF352" s="46"/>
      <c r="MMG352" s="46"/>
      <c r="MMH352" s="46"/>
      <c r="MMI352" s="46"/>
      <c r="MMJ352" s="46"/>
      <c r="MMK352" s="46"/>
      <c r="MML352" s="46"/>
      <c r="MMM352" s="46"/>
      <c r="MMN352" s="46"/>
      <c r="MMO352" s="46"/>
      <c r="MMP352" s="46"/>
      <c r="MMQ352" s="46"/>
      <c r="MMR352" s="46"/>
      <c r="MMS352" s="46"/>
      <c r="MMT352" s="46"/>
      <c r="MMU352" s="46"/>
      <c r="MMV352" s="46"/>
      <c r="MMW352" s="46"/>
      <c r="MMX352" s="46"/>
      <c r="MMY352" s="46"/>
      <c r="MMZ352" s="46"/>
      <c r="MNA352" s="46"/>
      <c r="MNB352" s="46"/>
      <c r="MNC352" s="46"/>
      <c r="MND352" s="46"/>
      <c r="MNE352" s="46"/>
      <c r="MNF352" s="46"/>
      <c r="MNG352" s="46"/>
      <c r="MNH352" s="46"/>
      <c r="MNI352" s="46"/>
      <c r="MNJ352" s="46"/>
      <c r="MNK352" s="46"/>
      <c r="MNL352" s="46"/>
      <c r="MNM352" s="46"/>
      <c r="MNN352" s="46"/>
      <c r="MNO352" s="46"/>
      <c r="MNP352" s="46"/>
      <c r="MNQ352" s="46"/>
      <c r="MNR352" s="46"/>
      <c r="MNS352" s="46"/>
      <c r="MNT352" s="46"/>
      <c r="MNU352" s="46"/>
      <c r="MNV352" s="46"/>
      <c r="MNW352" s="46"/>
      <c r="MNX352" s="46"/>
      <c r="MNY352" s="46"/>
      <c r="MNZ352" s="46"/>
      <c r="MOA352" s="46"/>
      <c r="MOB352" s="46"/>
      <c r="MOC352" s="46"/>
      <c r="MOD352" s="46"/>
      <c r="MOE352" s="46"/>
      <c r="MOF352" s="46"/>
      <c r="MOG352" s="46"/>
      <c r="MOH352" s="46"/>
      <c r="MOI352" s="46"/>
      <c r="MOJ352" s="46"/>
      <c r="MOK352" s="46"/>
      <c r="MOL352" s="46"/>
      <c r="MOM352" s="46"/>
      <c r="MON352" s="46"/>
      <c r="MOO352" s="46"/>
      <c r="MOP352" s="46"/>
      <c r="MOQ352" s="46"/>
      <c r="MOR352" s="46"/>
      <c r="MOS352" s="46"/>
      <c r="MOT352" s="46"/>
      <c r="MOU352" s="46"/>
      <c r="MOV352" s="46"/>
      <c r="MOW352" s="46"/>
      <c r="MOX352" s="46"/>
      <c r="MOY352" s="46"/>
      <c r="MOZ352" s="46"/>
      <c r="MPA352" s="46"/>
      <c r="MPB352" s="46"/>
      <c r="MPC352" s="46"/>
      <c r="MPD352" s="46"/>
      <c r="MPE352" s="46"/>
      <c r="MPF352" s="46"/>
      <c r="MPG352" s="46"/>
      <c r="MPH352" s="46"/>
      <c r="MPI352" s="46"/>
      <c r="MPJ352" s="46"/>
      <c r="MPK352" s="46"/>
      <c r="MPL352" s="46"/>
      <c r="MPM352" s="46"/>
      <c r="MPN352" s="46"/>
      <c r="MPO352" s="46"/>
      <c r="MPP352" s="46"/>
      <c r="MPQ352" s="46"/>
      <c r="MPR352" s="46"/>
      <c r="MPS352" s="46"/>
      <c r="MPT352" s="46"/>
      <c r="MPU352" s="46"/>
      <c r="MPV352" s="46"/>
      <c r="MPW352" s="46"/>
      <c r="MPX352" s="46"/>
      <c r="MPY352" s="46"/>
      <c r="MPZ352" s="46"/>
      <c r="MQA352" s="46"/>
      <c r="MQB352" s="46"/>
      <c r="MQC352" s="46"/>
      <c r="MQD352" s="46"/>
      <c r="MQE352" s="46"/>
      <c r="MQF352" s="46"/>
      <c r="MQG352" s="46"/>
      <c r="MQH352" s="46"/>
      <c r="MQI352" s="46"/>
      <c r="MQJ352" s="46"/>
      <c r="MQK352" s="46"/>
      <c r="MQL352" s="46"/>
      <c r="MQM352" s="46"/>
      <c r="MQN352" s="46"/>
      <c r="MQO352" s="46"/>
      <c r="MQP352" s="46"/>
      <c r="MQQ352" s="46"/>
      <c r="MQR352" s="46"/>
      <c r="MQS352" s="46"/>
      <c r="MQT352" s="46"/>
      <c r="MQU352" s="46"/>
      <c r="MQV352" s="46"/>
      <c r="MQW352" s="46"/>
      <c r="MQX352" s="46"/>
      <c r="MQY352" s="46"/>
      <c r="MQZ352" s="46"/>
      <c r="MRA352" s="46"/>
      <c r="MRB352" s="46"/>
      <c r="MRC352" s="46"/>
      <c r="MRD352" s="46"/>
      <c r="MRE352" s="46"/>
      <c r="MRF352" s="46"/>
      <c r="MRG352" s="46"/>
      <c r="MRH352" s="46"/>
      <c r="MRI352" s="46"/>
      <c r="MRJ352" s="46"/>
      <c r="MRK352" s="46"/>
      <c r="MRL352" s="46"/>
      <c r="MRM352" s="46"/>
      <c r="MRN352" s="46"/>
      <c r="MRO352" s="46"/>
      <c r="MRP352" s="46"/>
      <c r="MRQ352" s="46"/>
      <c r="MRR352" s="46"/>
      <c r="MRS352" s="46"/>
      <c r="MRT352" s="46"/>
      <c r="MRU352" s="46"/>
      <c r="MRV352" s="46"/>
      <c r="MRW352" s="46"/>
      <c r="MRX352" s="46"/>
      <c r="MRY352" s="46"/>
      <c r="MRZ352" s="46"/>
      <c r="MSA352" s="46"/>
      <c r="MSB352" s="46"/>
      <c r="MSC352" s="46"/>
      <c r="MSD352" s="46"/>
      <c r="MSE352" s="46"/>
      <c r="MSF352" s="46"/>
      <c r="MSG352" s="46"/>
      <c r="MSH352" s="46"/>
      <c r="MSI352" s="46"/>
      <c r="MSJ352" s="46"/>
      <c r="MSK352" s="46"/>
      <c r="MSL352" s="46"/>
      <c r="MSM352" s="46"/>
      <c r="MSN352" s="46"/>
      <c r="MSO352" s="46"/>
      <c r="MSP352" s="46"/>
      <c r="MSQ352" s="46"/>
      <c r="MSR352" s="46"/>
      <c r="MSS352" s="46"/>
      <c r="MST352" s="46"/>
      <c r="MSU352" s="46"/>
      <c r="MSV352" s="46"/>
      <c r="MSW352" s="46"/>
      <c r="MSX352" s="46"/>
      <c r="MSY352" s="46"/>
      <c r="MSZ352" s="46"/>
      <c r="MTA352" s="46"/>
      <c r="MTB352" s="46"/>
      <c r="MTC352" s="46"/>
      <c r="MTD352" s="46"/>
      <c r="MTE352" s="46"/>
      <c r="MTF352" s="46"/>
      <c r="MTG352" s="46"/>
      <c r="MTH352" s="46"/>
      <c r="MTI352" s="46"/>
      <c r="MTJ352" s="46"/>
      <c r="MTK352" s="46"/>
      <c r="MTL352" s="46"/>
      <c r="MTM352" s="46"/>
      <c r="MTN352" s="46"/>
      <c r="MTO352" s="46"/>
      <c r="MTP352" s="46"/>
      <c r="MTQ352" s="46"/>
      <c r="MTR352" s="46"/>
      <c r="MTS352" s="46"/>
      <c r="MTT352" s="46"/>
      <c r="MTU352" s="46"/>
      <c r="MTV352" s="46"/>
      <c r="MTW352" s="46"/>
      <c r="MTX352" s="46"/>
      <c r="MTY352" s="46"/>
      <c r="MTZ352" s="46"/>
      <c r="MUA352" s="46"/>
      <c r="MUB352" s="46"/>
      <c r="MUC352" s="46"/>
      <c r="MUD352" s="46"/>
      <c r="MUE352" s="46"/>
      <c r="MUF352" s="46"/>
      <c r="MUG352" s="46"/>
      <c r="MUH352" s="46"/>
      <c r="MUI352" s="46"/>
      <c r="MUJ352" s="46"/>
      <c r="MUK352" s="46"/>
      <c r="MUL352" s="46"/>
      <c r="MUM352" s="46"/>
      <c r="MUN352" s="46"/>
      <c r="MUO352" s="46"/>
      <c r="MUP352" s="46"/>
      <c r="MUQ352" s="46"/>
      <c r="MUR352" s="46"/>
      <c r="MUS352" s="46"/>
      <c r="MUT352" s="46"/>
      <c r="MUU352" s="46"/>
      <c r="MUV352" s="46"/>
      <c r="MUW352" s="46"/>
      <c r="MUX352" s="46"/>
      <c r="MUY352" s="46"/>
      <c r="MUZ352" s="46"/>
      <c r="MVA352" s="46"/>
      <c r="MVB352" s="46"/>
      <c r="MVC352" s="46"/>
      <c r="MVD352" s="46"/>
      <c r="MVE352" s="46"/>
      <c r="MVF352" s="46"/>
      <c r="MVG352" s="46"/>
      <c r="MVH352" s="46"/>
      <c r="MVI352" s="46"/>
      <c r="MVJ352" s="46"/>
      <c r="MVK352" s="46"/>
      <c r="MVL352" s="46"/>
      <c r="MVM352" s="46"/>
      <c r="MVN352" s="46"/>
      <c r="MVO352" s="46"/>
      <c r="MVP352" s="46"/>
      <c r="MVQ352" s="46"/>
      <c r="MVR352" s="46"/>
      <c r="MVS352" s="46"/>
      <c r="MVT352" s="46"/>
      <c r="MVU352" s="46"/>
      <c r="MVV352" s="46"/>
      <c r="MVW352" s="46"/>
      <c r="MVX352" s="46"/>
      <c r="MVY352" s="46"/>
      <c r="MVZ352" s="46"/>
      <c r="MWA352" s="46"/>
      <c r="MWB352" s="46"/>
      <c r="MWC352" s="46"/>
      <c r="MWD352" s="46"/>
      <c r="MWE352" s="46"/>
      <c r="MWF352" s="46"/>
      <c r="MWG352" s="46"/>
      <c r="MWH352" s="46"/>
      <c r="MWI352" s="46"/>
      <c r="MWJ352" s="46"/>
      <c r="MWK352" s="46"/>
      <c r="MWL352" s="46"/>
      <c r="MWM352" s="46"/>
      <c r="MWN352" s="46"/>
      <c r="MWO352" s="46"/>
      <c r="MWP352" s="46"/>
      <c r="MWQ352" s="46"/>
      <c r="MWR352" s="46"/>
      <c r="MWS352" s="46"/>
      <c r="MWT352" s="46"/>
      <c r="MWU352" s="46"/>
      <c r="MWV352" s="46"/>
      <c r="MWW352" s="46"/>
      <c r="MWX352" s="46"/>
      <c r="MWY352" s="46"/>
      <c r="MWZ352" s="46"/>
      <c r="MXA352" s="46"/>
      <c r="MXB352" s="46"/>
      <c r="MXC352" s="46"/>
      <c r="MXD352" s="46"/>
      <c r="MXE352" s="46"/>
      <c r="MXF352" s="46"/>
      <c r="MXG352" s="46"/>
      <c r="MXH352" s="46"/>
      <c r="MXI352" s="46"/>
      <c r="MXJ352" s="46"/>
      <c r="MXK352" s="46"/>
      <c r="MXL352" s="46"/>
      <c r="MXM352" s="46"/>
      <c r="MXN352" s="46"/>
      <c r="MXO352" s="46"/>
      <c r="MXP352" s="46"/>
      <c r="MXQ352" s="46"/>
      <c r="MXR352" s="46"/>
      <c r="MXS352" s="46"/>
      <c r="MXT352" s="46"/>
      <c r="MXU352" s="46"/>
      <c r="MXV352" s="46"/>
      <c r="MXW352" s="46"/>
      <c r="MXX352" s="46"/>
      <c r="MXY352" s="46"/>
      <c r="MXZ352" s="46"/>
      <c r="MYA352" s="46"/>
      <c r="MYB352" s="46"/>
      <c r="MYC352" s="46"/>
      <c r="MYD352" s="46"/>
      <c r="MYE352" s="46"/>
      <c r="MYF352" s="46"/>
      <c r="MYG352" s="46"/>
      <c r="MYH352" s="46"/>
      <c r="MYI352" s="46"/>
      <c r="MYJ352" s="46"/>
      <c r="MYK352" s="46"/>
      <c r="MYL352" s="46"/>
      <c r="MYM352" s="46"/>
      <c r="MYN352" s="46"/>
      <c r="MYO352" s="46"/>
      <c r="MYP352" s="46"/>
      <c r="MYQ352" s="46"/>
      <c r="MYR352" s="46"/>
      <c r="MYS352" s="46"/>
      <c r="MYT352" s="46"/>
      <c r="MYU352" s="46"/>
      <c r="MYV352" s="46"/>
      <c r="MYW352" s="46"/>
      <c r="MYX352" s="46"/>
      <c r="MYY352" s="46"/>
      <c r="MYZ352" s="46"/>
      <c r="MZA352" s="46"/>
      <c r="MZB352" s="46"/>
      <c r="MZC352" s="46"/>
      <c r="MZD352" s="46"/>
      <c r="MZE352" s="46"/>
      <c r="MZF352" s="46"/>
      <c r="MZG352" s="46"/>
      <c r="MZH352" s="46"/>
      <c r="MZI352" s="46"/>
      <c r="MZJ352" s="46"/>
      <c r="MZK352" s="46"/>
      <c r="MZL352" s="46"/>
      <c r="MZM352" s="46"/>
      <c r="MZN352" s="46"/>
      <c r="MZO352" s="46"/>
      <c r="MZP352" s="46"/>
      <c r="MZQ352" s="46"/>
      <c r="MZR352" s="46"/>
      <c r="MZS352" s="46"/>
      <c r="MZT352" s="46"/>
      <c r="MZU352" s="46"/>
      <c r="MZV352" s="46"/>
      <c r="MZW352" s="46"/>
      <c r="MZX352" s="46"/>
      <c r="MZY352" s="46"/>
      <c r="MZZ352" s="46"/>
      <c r="NAA352" s="46"/>
      <c r="NAB352" s="46"/>
      <c r="NAC352" s="46"/>
      <c r="NAD352" s="46"/>
      <c r="NAE352" s="46"/>
      <c r="NAF352" s="46"/>
      <c r="NAG352" s="46"/>
      <c r="NAH352" s="46"/>
      <c r="NAI352" s="46"/>
      <c r="NAJ352" s="46"/>
      <c r="NAK352" s="46"/>
      <c r="NAL352" s="46"/>
      <c r="NAM352" s="46"/>
      <c r="NAN352" s="46"/>
      <c r="NAO352" s="46"/>
      <c r="NAP352" s="46"/>
      <c r="NAQ352" s="46"/>
      <c r="NAR352" s="46"/>
      <c r="NAS352" s="46"/>
      <c r="NAT352" s="46"/>
      <c r="NAU352" s="46"/>
      <c r="NAV352" s="46"/>
      <c r="NAW352" s="46"/>
      <c r="NAX352" s="46"/>
      <c r="NAY352" s="46"/>
      <c r="NAZ352" s="46"/>
      <c r="NBA352" s="46"/>
      <c r="NBB352" s="46"/>
      <c r="NBC352" s="46"/>
      <c r="NBD352" s="46"/>
      <c r="NBE352" s="46"/>
      <c r="NBF352" s="46"/>
      <c r="NBG352" s="46"/>
      <c r="NBH352" s="46"/>
      <c r="NBI352" s="46"/>
      <c r="NBJ352" s="46"/>
      <c r="NBK352" s="46"/>
      <c r="NBL352" s="46"/>
      <c r="NBM352" s="46"/>
      <c r="NBN352" s="46"/>
      <c r="NBO352" s="46"/>
      <c r="NBP352" s="46"/>
      <c r="NBQ352" s="46"/>
      <c r="NBR352" s="46"/>
      <c r="NBS352" s="46"/>
      <c r="NBT352" s="46"/>
      <c r="NBU352" s="46"/>
      <c r="NBV352" s="46"/>
      <c r="NBW352" s="46"/>
      <c r="NBX352" s="46"/>
      <c r="NBY352" s="46"/>
      <c r="NBZ352" s="46"/>
      <c r="NCA352" s="46"/>
      <c r="NCB352" s="46"/>
      <c r="NCC352" s="46"/>
      <c r="NCD352" s="46"/>
      <c r="NCE352" s="46"/>
      <c r="NCF352" s="46"/>
      <c r="NCG352" s="46"/>
      <c r="NCH352" s="46"/>
      <c r="NCI352" s="46"/>
      <c r="NCJ352" s="46"/>
      <c r="NCK352" s="46"/>
      <c r="NCL352" s="46"/>
      <c r="NCM352" s="46"/>
      <c r="NCN352" s="46"/>
      <c r="NCO352" s="46"/>
      <c r="NCP352" s="46"/>
      <c r="NCQ352" s="46"/>
      <c r="NCR352" s="46"/>
      <c r="NCS352" s="46"/>
      <c r="NCT352" s="46"/>
      <c r="NCU352" s="46"/>
      <c r="NCV352" s="46"/>
      <c r="NCW352" s="46"/>
      <c r="NCX352" s="46"/>
      <c r="NCY352" s="46"/>
      <c r="NCZ352" s="46"/>
      <c r="NDA352" s="46"/>
      <c r="NDB352" s="46"/>
      <c r="NDC352" s="46"/>
      <c r="NDD352" s="46"/>
      <c r="NDE352" s="46"/>
      <c r="NDF352" s="46"/>
      <c r="NDG352" s="46"/>
      <c r="NDH352" s="46"/>
      <c r="NDI352" s="46"/>
      <c r="NDJ352" s="46"/>
      <c r="NDK352" s="46"/>
      <c r="NDL352" s="46"/>
      <c r="NDM352" s="46"/>
      <c r="NDN352" s="46"/>
      <c r="NDO352" s="46"/>
      <c r="NDP352" s="46"/>
      <c r="NDQ352" s="46"/>
      <c r="NDR352" s="46"/>
      <c r="NDS352" s="46"/>
      <c r="NDT352" s="46"/>
      <c r="NDU352" s="46"/>
      <c r="NDV352" s="46"/>
      <c r="NDW352" s="46"/>
      <c r="NDX352" s="46"/>
      <c r="NDY352" s="46"/>
      <c r="NDZ352" s="46"/>
      <c r="NEA352" s="46"/>
      <c r="NEB352" s="46"/>
      <c r="NEC352" s="46"/>
      <c r="NED352" s="46"/>
      <c r="NEE352" s="46"/>
      <c r="NEF352" s="46"/>
      <c r="NEG352" s="46"/>
      <c r="NEH352" s="46"/>
      <c r="NEI352" s="46"/>
      <c r="NEJ352" s="46"/>
      <c r="NEK352" s="46"/>
      <c r="NEL352" s="46"/>
      <c r="NEM352" s="46"/>
      <c r="NEN352" s="46"/>
      <c r="NEO352" s="46"/>
      <c r="NEP352" s="46"/>
      <c r="NEQ352" s="46"/>
      <c r="NER352" s="46"/>
      <c r="NES352" s="46"/>
      <c r="NET352" s="46"/>
      <c r="NEU352" s="46"/>
      <c r="NEV352" s="46"/>
      <c r="NEW352" s="46"/>
      <c r="NEX352" s="46"/>
      <c r="NEY352" s="46"/>
      <c r="NEZ352" s="46"/>
      <c r="NFA352" s="46"/>
      <c r="NFB352" s="46"/>
      <c r="NFC352" s="46"/>
      <c r="NFD352" s="46"/>
      <c r="NFE352" s="46"/>
      <c r="NFF352" s="46"/>
      <c r="NFG352" s="46"/>
      <c r="NFH352" s="46"/>
      <c r="NFI352" s="46"/>
      <c r="NFJ352" s="46"/>
      <c r="NFK352" s="46"/>
      <c r="NFL352" s="46"/>
      <c r="NFM352" s="46"/>
      <c r="NFN352" s="46"/>
      <c r="NFO352" s="46"/>
      <c r="NFP352" s="46"/>
      <c r="NFQ352" s="46"/>
      <c r="NFR352" s="46"/>
      <c r="NFS352" s="46"/>
      <c r="NFT352" s="46"/>
      <c r="NFU352" s="46"/>
      <c r="NFV352" s="46"/>
      <c r="NFW352" s="46"/>
      <c r="NFX352" s="46"/>
      <c r="NFY352" s="46"/>
      <c r="NFZ352" s="46"/>
      <c r="NGA352" s="46"/>
      <c r="NGB352" s="46"/>
      <c r="NGC352" s="46"/>
      <c r="NGD352" s="46"/>
      <c r="NGE352" s="46"/>
      <c r="NGF352" s="46"/>
      <c r="NGG352" s="46"/>
      <c r="NGH352" s="46"/>
      <c r="NGI352" s="46"/>
      <c r="NGJ352" s="46"/>
      <c r="NGK352" s="46"/>
      <c r="NGL352" s="46"/>
      <c r="NGM352" s="46"/>
      <c r="NGN352" s="46"/>
      <c r="NGO352" s="46"/>
      <c r="NGP352" s="46"/>
      <c r="NGQ352" s="46"/>
      <c r="NGR352" s="46"/>
      <c r="NGS352" s="46"/>
      <c r="NGT352" s="46"/>
      <c r="NGU352" s="46"/>
      <c r="NGV352" s="46"/>
      <c r="NGW352" s="46"/>
      <c r="NGX352" s="46"/>
      <c r="NGY352" s="46"/>
      <c r="NGZ352" s="46"/>
      <c r="NHA352" s="46"/>
      <c r="NHB352" s="46"/>
      <c r="NHC352" s="46"/>
      <c r="NHD352" s="46"/>
      <c r="NHE352" s="46"/>
      <c r="NHF352" s="46"/>
      <c r="NHG352" s="46"/>
      <c r="NHH352" s="46"/>
      <c r="NHI352" s="46"/>
      <c r="NHJ352" s="46"/>
      <c r="NHK352" s="46"/>
      <c r="NHL352" s="46"/>
      <c r="NHM352" s="46"/>
      <c r="NHN352" s="46"/>
      <c r="NHO352" s="46"/>
      <c r="NHP352" s="46"/>
      <c r="NHQ352" s="46"/>
      <c r="NHR352" s="46"/>
      <c r="NHS352" s="46"/>
      <c r="NHT352" s="46"/>
      <c r="NHU352" s="46"/>
      <c r="NHV352" s="46"/>
      <c r="NHW352" s="46"/>
      <c r="NHX352" s="46"/>
      <c r="NHY352" s="46"/>
      <c r="NHZ352" s="46"/>
      <c r="NIA352" s="46"/>
      <c r="NIB352" s="46"/>
      <c r="NIC352" s="46"/>
      <c r="NID352" s="46"/>
      <c r="NIE352" s="46"/>
      <c r="NIF352" s="46"/>
      <c r="NIG352" s="46"/>
      <c r="NIH352" s="46"/>
      <c r="NII352" s="46"/>
      <c r="NIJ352" s="46"/>
      <c r="NIK352" s="46"/>
      <c r="NIL352" s="46"/>
      <c r="NIM352" s="46"/>
      <c r="NIN352" s="46"/>
      <c r="NIO352" s="46"/>
      <c r="NIP352" s="46"/>
      <c r="NIQ352" s="46"/>
      <c r="NIR352" s="46"/>
      <c r="NIS352" s="46"/>
      <c r="NIT352" s="46"/>
      <c r="NIU352" s="46"/>
      <c r="NIV352" s="46"/>
      <c r="NIW352" s="46"/>
      <c r="NIX352" s="46"/>
      <c r="NIY352" s="46"/>
      <c r="NIZ352" s="46"/>
      <c r="NJA352" s="46"/>
      <c r="NJB352" s="46"/>
      <c r="NJC352" s="46"/>
      <c r="NJD352" s="46"/>
      <c r="NJE352" s="46"/>
      <c r="NJF352" s="46"/>
      <c r="NJG352" s="46"/>
      <c r="NJH352" s="46"/>
      <c r="NJI352" s="46"/>
      <c r="NJJ352" s="46"/>
      <c r="NJK352" s="46"/>
      <c r="NJL352" s="46"/>
      <c r="NJM352" s="46"/>
      <c r="NJN352" s="46"/>
      <c r="NJO352" s="46"/>
      <c r="NJP352" s="46"/>
      <c r="NJQ352" s="46"/>
      <c r="NJR352" s="46"/>
      <c r="NJS352" s="46"/>
      <c r="NJT352" s="46"/>
      <c r="NJU352" s="46"/>
      <c r="NJV352" s="46"/>
      <c r="NJW352" s="46"/>
      <c r="NJX352" s="46"/>
      <c r="NJY352" s="46"/>
      <c r="NJZ352" s="46"/>
      <c r="NKA352" s="46"/>
      <c r="NKB352" s="46"/>
      <c r="NKC352" s="46"/>
      <c r="NKD352" s="46"/>
      <c r="NKE352" s="46"/>
      <c r="NKF352" s="46"/>
      <c r="NKG352" s="46"/>
      <c r="NKH352" s="46"/>
      <c r="NKI352" s="46"/>
      <c r="NKJ352" s="46"/>
      <c r="NKK352" s="46"/>
      <c r="NKL352" s="46"/>
      <c r="NKM352" s="46"/>
      <c r="NKN352" s="46"/>
      <c r="NKO352" s="46"/>
      <c r="NKP352" s="46"/>
      <c r="NKQ352" s="46"/>
      <c r="NKR352" s="46"/>
      <c r="NKS352" s="46"/>
      <c r="NKT352" s="46"/>
      <c r="NKU352" s="46"/>
      <c r="NKV352" s="46"/>
      <c r="NKW352" s="46"/>
      <c r="NKX352" s="46"/>
      <c r="NKY352" s="46"/>
      <c r="NKZ352" s="46"/>
      <c r="NLA352" s="46"/>
      <c r="NLB352" s="46"/>
      <c r="NLC352" s="46"/>
      <c r="NLD352" s="46"/>
      <c r="NLE352" s="46"/>
      <c r="NLF352" s="46"/>
      <c r="NLG352" s="46"/>
      <c r="NLH352" s="46"/>
      <c r="NLI352" s="46"/>
      <c r="NLJ352" s="46"/>
      <c r="NLK352" s="46"/>
      <c r="NLL352" s="46"/>
      <c r="NLM352" s="46"/>
      <c r="NLN352" s="46"/>
      <c r="NLO352" s="46"/>
      <c r="NLP352" s="46"/>
      <c r="NLQ352" s="46"/>
      <c r="NLR352" s="46"/>
      <c r="NLS352" s="46"/>
      <c r="NLT352" s="46"/>
      <c r="NLU352" s="46"/>
      <c r="NLV352" s="46"/>
      <c r="NLW352" s="46"/>
      <c r="NLX352" s="46"/>
      <c r="NLY352" s="46"/>
      <c r="NLZ352" s="46"/>
      <c r="NMA352" s="46"/>
      <c r="NMB352" s="46"/>
      <c r="NMC352" s="46"/>
      <c r="NMD352" s="46"/>
      <c r="NME352" s="46"/>
      <c r="NMF352" s="46"/>
      <c r="NMG352" s="46"/>
      <c r="NMH352" s="46"/>
      <c r="NMI352" s="46"/>
      <c r="NMJ352" s="46"/>
      <c r="NMK352" s="46"/>
      <c r="NML352" s="46"/>
      <c r="NMM352" s="46"/>
      <c r="NMN352" s="46"/>
      <c r="NMO352" s="46"/>
      <c r="NMP352" s="46"/>
      <c r="NMQ352" s="46"/>
      <c r="NMR352" s="46"/>
      <c r="NMS352" s="46"/>
      <c r="NMT352" s="46"/>
      <c r="NMU352" s="46"/>
      <c r="NMV352" s="46"/>
      <c r="NMW352" s="46"/>
      <c r="NMX352" s="46"/>
      <c r="NMY352" s="46"/>
      <c r="NMZ352" s="46"/>
      <c r="NNA352" s="46"/>
      <c r="NNB352" s="46"/>
      <c r="NNC352" s="46"/>
      <c r="NND352" s="46"/>
      <c r="NNE352" s="46"/>
      <c r="NNF352" s="46"/>
      <c r="NNG352" s="46"/>
      <c r="NNH352" s="46"/>
      <c r="NNI352" s="46"/>
      <c r="NNJ352" s="46"/>
      <c r="NNK352" s="46"/>
      <c r="NNL352" s="46"/>
      <c r="NNM352" s="46"/>
      <c r="NNN352" s="46"/>
      <c r="NNO352" s="46"/>
      <c r="NNP352" s="46"/>
      <c r="NNQ352" s="46"/>
      <c r="NNR352" s="46"/>
      <c r="NNS352" s="46"/>
      <c r="NNT352" s="46"/>
      <c r="NNU352" s="46"/>
      <c r="NNV352" s="46"/>
      <c r="NNW352" s="46"/>
      <c r="NNX352" s="46"/>
      <c r="NNY352" s="46"/>
      <c r="NNZ352" s="46"/>
      <c r="NOA352" s="46"/>
      <c r="NOB352" s="46"/>
      <c r="NOC352" s="46"/>
      <c r="NOD352" s="46"/>
      <c r="NOE352" s="46"/>
      <c r="NOF352" s="46"/>
      <c r="NOG352" s="46"/>
      <c r="NOH352" s="46"/>
      <c r="NOI352" s="46"/>
      <c r="NOJ352" s="46"/>
      <c r="NOK352" s="46"/>
      <c r="NOL352" s="46"/>
      <c r="NOM352" s="46"/>
      <c r="NON352" s="46"/>
      <c r="NOO352" s="46"/>
      <c r="NOP352" s="46"/>
      <c r="NOQ352" s="46"/>
      <c r="NOR352" s="46"/>
      <c r="NOS352" s="46"/>
      <c r="NOT352" s="46"/>
      <c r="NOU352" s="46"/>
      <c r="NOV352" s="46"/>
      <c r="NOW352" s="46"/>
      <c r="NOX352" s="46"/>
      <c r="NOY352" s="46"/>
      <c r="NOZ352" s="46"/>
      <c r="NPA352" s="46"/>
      <c r="NPB352" s="46"/>
      <c r="NPC352" s="46"/>
      <c r="NPD352" s="46"/>
      <c r="NPE352" s="46"/>
      <c r="NPF352" s="46"/>
      <c r="NPG352" s="46"/>
      <c r="NPH352" s="46"/>
      <c r="NPI352" s="46"/>
      <c r="NPJ352" s="46"/>
      <c r="NPK352" s="46"/>
      <c r="NPL352" s="46"/>
      <c r="NPM352" s="46"/>
      <c r="NPN352" s="46"/>
      <c r="NPO352" s="46"/>
      <c r="NPP352" s="46"/>
      <c r="NPQ352" s="46"/>
      <c r="NPR352" s="46"/>
      <c r="NPS352" s="46"/>
      <c r="NPT352" s="46"/>
      <c r="NPU352" s="46"/>
      <c r="NPV352" s="46"/>
      <c r="NPW352" s="46"/>
      <c r="NPX352" s="46"/>
      <c r="NPY352" s="46"/>
      <c r="NPZ352" s="46"/>
      <c r="NQA352" s="46"/>
      <c r="NQB352" s="46"/>
      <c r="NQC352" s="46"/>
      <c r="NQD352" s="46"/>
      <c r="NQE352" s="46"/>
      <c r="NQF352" s="46"/>
      <c r="NQG352" s="46"/>
      <c r="NQH352" s="46"/>
      <c r="NQI352" s="46"/>
      <c r="NQJ352" s="46"/>
      <c r="NQK352" s="46"/>
      <c r="NQL352" s="46"/>
      <c r="NQM352" s="46"/>
      <c r="NQN352" s="46"/>
      <c r="NQO352" s="46"/>
      <c r="NQP352" s="46"/>
      <c r="NQQ352" s="46"/>
      <c r="NQR352" s="46"/>
      <c r="NQS352" s="46"/>
      <c r="NQT352" s="46"/>
      <c r="NQU352" s="46"/>
      <c r="NQV352" s="46"/>
      <c r="NQW352" s="46"/>
      <c r="NQX352" s="46"/>
      <c r="NQY352" s="46"/>
      <c r="NQZ352" s="46"/>
      <c r="NRA352" s="46"/>
      <c r="NRB352" s="46"/>
      <c r="NRC352" s="46"/>
      <c r="NRD352" s="46"/>
      <c r="NRE352" s="46"/>
      <c r="NRF352" s="46"/>
      <c r="NRG352" s="46"/>
      <c r="NRH352" s="46"/>
      <c r="NRI352" s="46"/>
      <c r="NRJ352" s="46"/>
      <c r="NRK352" s="46"/>
      <c r="NRL352" s="46"/>
      <c r="NRM352" s="46"/>
      <c r="NRN352" s="46"/>
      <c r="NRO352" s="46"/>
      <c r="NRP352" s="46"/>
      <c r="NRQ352" s="46"/>
      <c r="NRR352" s="46"/>
      <c r="NRS352" s="46"/>
      <c r="NRT352" s="46"/>
      <c r="NRU352" s="46"/>
      <c r="NRV352" s="46"/>
      <c r="NRW352" s="46"/>
      <c r="NRX352" s="46"/>
      <c r="NRY352" s="46"/>
      <c r="NRZ352" s="46"/>
      <c r="NSA352" s="46"/>
      <c r="NSB352" s="46"/>
      <c r="NSC352" s="46"/>
      <c r="NSD352" s="46"/>
      <c r="NSE352" s="46"/>
      <c r="NSF352" s="46"/>
      <c r="NSG352" s="46"/>
      <c r="NSH352" s="46"/>
      <c r="NSI352" s="46"/>
      <c r="NSJ352" s="46"/>
      <c r="NSK352" s="46"/>
      <c r="NSL352" s="46"/>
      <c r="NSM352" s="46"/>
      <c r="NSN352" s="46"/>
      <c r="NSO352" s="46"/>
      <c r="NSP352" s="46"/>
      <c r="NSQ352" s="46"/>
      <c r="NSR352" s="46"/>
      <c r="NSS352" s="46"/>
      <c r="NST352" s="46"/>
      <c r="NSU352" s="46"/>
      <c r="NSV352" s="46"/>
      <c r="NSW352" s="46"/>
      <c r="NSX352" s="46"/>
      <c r="NSY352" s="46"/>
      <c r="NSZ352" s="46"/>
      <c r="NTA352" s="46"/>
      <c r="NTB352" s="46"/>
      <c r="NTC352" s="46"/>
      <c r="NTD352" s="46"/>
      <c r="NTE352" s="46"/>
      <c r="NTF352" s="46"/>
      <c r="NTG352" s="46"/>
      <c r="NTH352" s="46"/>
      <c r="NTI352" s="46"/>
      <c r="NTJ352" s="46"/>
      <c r="NTK352" s="46"/>
      <c r="NTL352" s="46"/>
      <c r="NTM352" s="46"/>
      <c r="NTN352" s="46"/>
      <c r="NTO352" s="46"/>
      <c r="NTP352" s="46"/>
      <c r="NTQ352" s="46"/>
      <c r="NTR352" s="46"/>
      <c r="NTS352" s="46"/>
      <c r="NTT352" s="46"/>
      <c r="NTU352" s="46"/>
      <c r="NTV352" s="46"/>
      <c r="NTW352" s="46"/>
      <c r="NTX352" s="46"/>
      <c r="NTY352" s="46"/>
      <c r="NTZ352" s="46"/>
      <c r="NUA352" s="46"/>
      <c r="NUB352" s="46"/>
      <c r="NUC352" s="46"/>
      <c r="NUD352" s="46"/>
      <c r="NUE352" s="46"/>
      <c r="NUF352" s="46"/>
      <c r="NUG352" s="46"/>
      <c r="NUH352" s="46"/>
      <c r="NUI352" s="46"/>
      <c r="NUJ352" s="46"/>
      <c r="NUK352" s="46"/>
      <c r="NUL352" s="46"/>
      <c r="NUM352" s="46"/>
      <c r="NUN352" s="46"/>
      <c r="NUO352" s="46"/>
      <c r="NUP352" s="46"/>
      <c r="NUQ352" s="46"/>
      <c r="NUR352" s="46"/>
      <c r="NUS352" s="46"/>
      <c r="NUT352" s="46"/>
      <c r="NUU352" s="46"/>
      <c r="NUV352" s="46"/>
      <c r="NUW352" s="46"/>
      <c r="NUX352" s="46"/>
      <c r="NUY352" s="46"/>
      <c r="NUZ352" s="46"/>
      <c r="NVA352" s="46"/>
      <c r="NVB352" s="46"/>
      <c r="NVC352" s="46"/>
      <c r="NVD352" s="46"/>
      <c r="NVE352" s="46"/>
      <c r="NVF352" s="46"/>
      <c r="NVG352" s="46"/>
      <c r="NVH352" s="46"/>
      <c r="NVI352" s="46"/>
      <c r="NVJ352" s="46"/>
      <c r="NVK352" s="46"/>
      <c r="NVL352" s="46"/>
      <c r="NVM352" s="46"/>
      <c r="NVN352" s="46"/>
      <c r="NVO352" s="46"/>
      <c r="NVP352" s="46"/>
      <c r="NVQ352" s="46"/>
      <c r="NVR352" s="46"/>
      <c r="NVS352" s="46"/>
      <c r="NVT352" s="46"/>
      <c r="NVU352" s="46"/>
      <c r="NVV352" s="46"/>
      <c r="NVW352" s="46"/>
      <c r="NVX352" s="46"/>
      <c r="NVY352" s="46"/>
      <c r="NVZ352" s="46"/>
      <c r="NWA352" s="46"/>
      <c r="NWB352" s="46"/>
      <c r="NWC352" s="46"/>
      <c r="NWD352" s="46"/>
      <c r="NWE352" s="46"/>
      <c r="NWF352" s="46"/>
      <c r="NWG352" s="46"/>
      <c r="NWH352" s="46"/>
      <c r="NWI352" s="46"/>
      <c r="NWJ352" s="46"/>
      <c r="NWK352" s="46"/>
      <c r="NWL352" s="46"/>
      <c r="NWM352" s="46"/>
      <c r="NWN352" s="46"/>
      <c r="NWO352" s="46"/>
      <c r="NWP352" s="46"/>
      <c r="NWQ352" s="46"/>
      <c r="NWR352" s="46"/>
      <c r="NWS352" s="46"/>
      <c r="NWT352" s="46"/>
      <c r="NWU352" s="46"/>
      <c r="NWV352" s="46"/>
      <c r="NWW352" s="46"/>
      <c r="NWX352" s="46"/>
      <c r="NWY352" s="46"/>
      <c r="NWZ352" s="46"/>
      <c r="NXA352" s="46"/>
      <c r="NXB352" s="46"/>
      <c r="NXC352" s="46"/>
      <c r="NXD352" s="46"/>
      <c r="NXE352" s="46"/>
      <c r="NXF352" s="46"/>
      <c r="NXG352" s="46"/>
      <c r="NXH352" s="46"/>
      <c r="NXI352" s="46"/>
      <c r="NXJ352" s="46"/>
      <c r="NXK352" s="46"/>
      <c r="NXL352" s="46"/>
      <c r="NXM352" s="46"/>
      <c r="NXN352" s="46"/>
      <c r="NXO352" s="46"/>
      <c r="NXP352" s="46"/>
      <c r="NXQ352" s="46"/>
      <c r="NXR352" s="46"/>
      <c r="NXS352" s="46"/>
      <c r="NXT352" s="46"/>
      <c r="NXU352" s="46"/>
      <c r="NXV352" s="46"/>
      <c r="NXW352" s="46"/>
      <c r="NXX352" s="46"/>
      <c r="NXY352" s="46"/>
      <c r="NXZ352" s="46"/>
      <c r="NYA352" s="46"/>
      <c r="NYB352" s="46"/>
      <c r="NYC352" s="46"/>
      <c r="NYD352" s="46"/>
      <c r="NYE352" s="46"/>
      <c r="NYF352" s="46"/>
      <c r="NYG352" s="46"/>
      <c r="NYH352" s="46"/>
      <c r="NYI352" s="46"/>
      <c r="NYJ352" s="46"/>
      <c r="NYK352" s="46"/>
      <c r="NYL352" s="46"/>
      <c r="NYM352" s="46"/>
      <c r="NYN352" s="46"/>
      <c r="NYO352" s="46"/>
      <c r="NYP352" s="46"/>
      <c r="NYQ352" s="46"/>
      <c r="NYR352" s="46"/>
      <c r="NYS352" s="46"/>
      <c r="NYT352" s="46"/>
      <c r="NYU352" s="46"/>
      <c r="NYV352" s="46"/>
      <c r="NYW352" s="46"/>
      <c r="NYX352" s="46"/>
      <c r="NYY352" s="46"/>
      <c r="NYZ352" s="46"/>
      <c r="NZA352" s="46"/>
      <c r="NZB352" s="46"/>
      <c r="NZC352" s="46"/>
      <c r="NZD352" s="46"/>
      <c r="NZE352" s="46"/>
      <c r="NZF352" s="46"/>
      <c r="NZG352" s="46"/>
      <c r="NZH352" s="46"/>
      <c r="NZI352" s="46"/>
      <c r="NZJ352" s="46"/>
      <c r="NZK352" s="46"/>
      <c r="NZL352" s="46"/>
      <c r="NZM352" s="46"/>
      <c r="NZN352" s="46"/>
      <c r="NZO352" s="46"/>
      <c r="NZP352" s="46"/>
      <c r="NZQ352" s="46"/>
      <c r="NZR352" s="46"/>
      <c r="NZS352" s="46"/>
      <c r="NZT352" s="46"/>
      <c r="NZU352" s="46"/>
      <c r="NZV352" s="46"/>
      <c r="NZW352" s="46"/>
      <c r="NZX352" s="46"/>
      <c r="NZY352" s="46"/>
      <c r="NZZ352" s="46"/>
      <c r="OAA352" s="46"/>
      <c r="OAB352" s="46"/>
      <c r="OAC352" s="46"/>
      <c r="OAD352" s="46"/>
      <c r="OAE352" s="46"/>
      <c r="OAF352" s="46"/>
      <c r="OAG352" s="46"/>
      <c r="OAH352" s="46"/>
      <c r="OAI352" s="46"/>
      <c r="OAJ352" s="46"/>
      <c r="OAK352" s="46"/>
      <c r="OAL352" s="46"/>
      <c r="OAM352" s="46"/>
      <c r="OAN352" s="46"/>
      <c r="OAO352" s="46"/>
      <c r="OAP352" s="46"/>
      <c r="OAQ352" s="46"/>
      <c r="OAR352" s="46"/>
      <c r="OAS352" s="46"/>
      <c r="OAT352" s="46"/>
      <c r="OAU352" s="46"/>
      <c r="OAV352" s="46"/>
      <c r="OAW352" s="46"/>
      <c r="OAX352" s="46"/>
      <c r="OAY352" s="46"/>
      <c r="OAZ352" s="46"/>
      <c r="OBA352" s="46"/>
      <c r="OBB352" s="46"/>
      <c r="OBC352" s="46"/>
      <c r="OBD352" s="46"/>
      <c r="OBE352" s="46"/>
      <c r="OBF352" s="46"/>
      <c r="OBG352" s="46"/>
      <c r="OBH352" s="46"/>
      <c r="OBI352" s="46"/>
      <c r="OBJ352" s="46"/>
      <c r="OBK352" s="46"/>
      <c r="OBL352" s="46"/>
      <c r="OBM352" s="46"/>
      <c r="OBN352" s="46"/>
      <c r="OBO352" s="46"/>
      <c r="OBP352" s="46"/>
      <c r="OBQ352" s="46"/>
      <c r="OBR352" s="46"/>
      <c r="OBS352" s="46"/>
      <c r="OBT352" s="46"/>
      <c r="OBU352" s="46"/>
      <c r="OBV352" s="46"/>
      <c r="OBW352" s="46"/>
      <c r="OBX352" s="46"/>
      <c r="OBY352" s="46"/>
      <c r="OBZ352" s="46"/>
      <c r="OCA352" s="46"/>
      <c r="OCB352" s="46"/>
      <c r="OCC352" s="46"/>
      <c r="OCD352" s="46"/>
      <c r="OCE352" s="46"/>
      <c r="OCF352" s="46"/>
      <c r="OCG352" s="46"/>
      <c r="OCH352" s="46"/>
      <c r="OCI352" s="46"/>
      <c r="OCJ352" s="46"/>
      <c r="OCK352" s="46"/>
      <c r="OCL352" s="46"/>
      <c r="OCM352" s="46"/>
      <c r="OCN352" s="46"/>
      <c r="OCO352" s="46"/>
      <c r="OCP352" s="46"/>
      <c r="OCQ352" s="46"/>
      <c r="OCR352" s="46"/>
      <c r="OCS352" s="46"/>
      <c r="OCT352" s="46"/>
      <c r="OCU352" s="46"/>
      <c r="OCV352" s="46"/>
      <c r="OCW352" s="46"/>
      <c r="OCX352" s="46"/>
      <c r="OCY352" s="46"/>
      <c r="OCZ352" s="46"/>
      <c r="ODA352" s="46"/>
      <c r="ODB352" s="46"/>
      <c r="ODC352" s="46"/>
      <c r="ODD352" s="46"/>
      <c r="ODE352" s="46"/>
      <c r="ODF352" s="46"/>
      <c r="ODG352" s="46"/>
      <c r="ODH352" s="46"/>
      <c r="ODI352" s="46"/>
      <c r="ODJ352" s="46"/>
      <c r="ODK352" s="46"/>
      <c r="ODL352" s="46"/>
      <c r="ODM352" s="46"/>
      <c r="ODN352" s="46"/>
      <c r="ODO352" s="46"/>
      <c r="ODP352" s="46"/>
      <c r="ODQ352" s="46"/>
      <c r="ODR352" s="46"/>
      <c r="ODS352" s="46"/>
      <c r="ODT352" s="46"/>
      <c r="ODU352" s="46"/>
      <c r="ODV352" s="46"/>
      <c r="ODW352" s="46"/>
      <c r="ODX352" s="46"/>
      <c r="ODY352" s="46"/>
      <c r="ODZ352" s="46"/>
      <c r="OEA352" s="46"/>
      <c r="OEB352" s="46"/>
      <c r="OEC352" s="46"/>
      <c r="OED352" s="46"/>
      <c r="OEE352" s="46"/>
      <c r="OEF352" s="46"/>
      <c r="OEG352" s="46"/>
      <c r="OEH352" s="46"/>
      <c r="OEI352" s="46"/>
      <c r="OEJ352" s="46"/>
      <c r="OEK352" s="46"/>
      <c r="OEL352" s="46"/>
      <c r="OEM352" s="46"/>
      <c r="OEN352" s="46"/>
      <c r="OEO352" s="46"/>
      <c r="OEP352" s="46"/>
      <c r="OEQ352" s="46"/>
      <c r="OER352" s="46"/>
      <c r="OES352" s="46"/>
      <c r="OET352" s="46"/>
      <c r="OEU352" s="46"/>
      <c r="OEV352" s="46"/>
      <c r="OEW352" s="46"/>
      <c r="OEX352" s="46"/>
      <c r="OEY352" s="46"/>
      <c r="OEZ352" s="46"/>
      <c r="OFA352" s="46"/>
      <c r="OFB352" s="46"/>
      <c r="OFC352" s="46"/>
      <c r="OFD352" s="46"/>
      <c r="OFE352" s="46"/>
      <c r="OFF352" s="46"/>
      <c r="OFG352" s="46"/>
      <c r="OFH352" s="46"/>
      <c r="OFI352" s="46"/>
      <c r="OFJ352" s="46"/>
      <c r="OFK352" s="46"/>
      <c r="OFL352" s="46"/>
      <c r="OFM352" s="46"/>
      <c r="OFN352" s="46"/>
      <c r="OFO352" s="46"/>
      <c r="OFP352" s="46"/>
      <c r="OFQ352" s="46"/>
      <c r="OFR352" s="46"/>
      <c r="OFS352" s="46"/>
      <c r="OFT352" s="46"/>
      <c r="OFU352" s="46"/>
      <c r="OFV352" s="46"/>
      <c r="OFW352" s="46"/>
      <c r="OFX352" s="46"/>
      <c r="OFY352" s="46"/>
      <c r="OFZ352" s="46"/>
      <c r="OGA352" s="46"/>
      <c r="OGB352" s="46"/>
      <c r="OGC352" s="46"/>
      <c r="OGD352" s="46"/>
      <c r="OGE352" s="46"/>
      <c r="OGF352" s="46"/>
      <c r="OGG352" s="46"/>
      <c r="OGH352" s="46"/>
      <c r="OGI352" s="46"/>
      <c r="OGJ352" s="46"/>
      <c r="OGK352" s="46"/>
      <c r="OGL352" s="46"/>
      <c r="OGM352" s="46"/>
      <c r="OGN352" s="46"/>
      <c r="OGO352" s="46"/>
      <c r="OGP352" s="46"/>
      <c r="OGQ352" s="46"/>
      <c r="OGR352" s="46"/>
      <c r="OGS352" s="46"/>
      <c r="OGT352" s="46"/>
      <c r="OGU352" s="46"/>
      <c r="OGV352" s="46"/>
      <c r="OGW352" s="46"/>
      <c r="OGX352" s="46"/>
      <c r="OGY352" s="46"/>
      <c r="OGZ352" s="46"/>
      <c r="OHA352" s="46"/>
      <c r="OHB352" s="46"/>
      <c r="OHC352" s="46"/>
      <c r="OHD352" s="46"/>
      <c r="OHE352" s="46"/>
      <c r="OHF352" s="46"/>
      <c r="OHG352" s="46"/>
      <c r="OHH352" s="46"/>
      <c r="OHI352" s="46"/>
      <c r="OHJ352" s="46"/>
      <c r="OHK352" s="46"/>
      <c r="OHL352" s="46"/>
      <c r="OHM352" s="46"/>
      <c r="OHN352" s="46"/>
      <c r="OHO352" s="46"/>
      <c r="OHP352" s="46"/>
      <c r="OHQ352" s="46"/>
      <c r="OHR352" s="46"/>
      <c r="OHS352" s="46"/>
      <c r="OHT352" s="46"/>
      <c r="OHU352" s="46"/>
      <c r="OHV352" s="46"/>
      <c r="OHW352" s="46"/>
      <c r="OHX352" s="46"/>
      <c r="OHY352" s="46"/>
      <c r="OHZ352" s="46"/>
      <c r="OIA352" s="46"/>
      <c r="OIB352" s="46"/>
      <c r="OIC352" s="46"/>
      <c r="OID352" s="46"/>
      <c r="OIE352" s="46"/>
      <c r="OIF352" s="46"/>
      <c r="OIG352" s="46"/>
      <c r="OIH352" s="46"/>
      <c r="OII352" s="46"/>
      <c r="OIJ352" s="46"/>
      <c r="OIK352" s="46"/>
      <c r="OIL352" s="46"/>
      <c r="OIM352" s="46"/>
      <c r="OIN352" s="46"/>
      <c r="OIO352" s="46"/>
      <c r="OIP352" s="46"/>
      <c r="OIQ352" s="46"/>
      <c r="OIR352" s="46"/>
      <c r="OIS352" s="46"/>
      <c r="OIT352" s="46"/>
      <c r="OIU352" s="46"/>
      <c r="OIV352" s="46"/>
      <c r="OIW352" s="46"/>
      <c r="OIX352" s="46"/>
      <c r="OIY352" s="46"/>
      <c r="OIZ352" s="46"/>
      <c r="OJA352" s="46"/>
      <c r="OJB352" s="46"/>
      <c r="OJC352" s="46"/>
      <c r="OJD352" s="46"/>
      <c r="OJE352" s="46"/>
      <c r="OJF352" s="46"/>
      <c r="OJG352" s="46"/>
      <c r="OJH352" s="46"/>
      <c r="OJI352" s="46"/>
      <c r="OJJ352" s="46"/>
      <c r="OJK352" s="46"/>
      <c r="OJL352" s="46"/>
      <c r="OJM352" s="46"/>
      <c r="OJN352" s="46"/>
      <c r="OJO352" s="46"/>
      <c r="OJP352" s="46"/>
      <c r="OJQ352" s="46"/>
      <c r="OJR352" s="46"/>
      <c r="OJS352" s="46"/>
      <c r="OJT352" s="46"/>
      <c r="OJU352" s="46"/>
      <c r="OJV352" s="46"/>
      <c r="OJW352" s="46"/>
      <c r="OJX352" s="46"/>
      <c r="OJY352" s="46"/>
      <c r="OJZ352" s="46"/>
      <c r="OKA352" s="46"/>
      <c r="OKB352" s="46"/>
      <c r="OKC352" s="46"/>
      <c r="OKD352" s="46"/>
      <c r="OKE352" s="46"/>
      <c r="OKF352" s="46"/>
      <c r="OKG352" s="46"/>
      <c r="OKH352" s="46"/>
      <c r="OKI352" s="46"/>
      <c r="OKJ352" s="46"/>
      <c r="OKK352" s="46"/>
      <c r="OKL352" s="46"/>
      <c r="OKM352" s="46"/>
      <c r="OKN352" s="46"/>
      <c r="OKO352" s="46"/>
      <c r="OKP352" s="46"/>
      <c r="OKQ352" s="46"/>
      <c r="OKR352" s="46"/>
      <c r="OKS352" s="46"/>
      <c r="OKT352" s="46"/>
      <c r="OKU352" s="46"/>
      <c r="OKV352" s="46"/>
      <c r="OKW352" s="46"/>
      <c r="OKX352" s="46"/>
      <c r="OKY352" s="46"/>
      <c r="OKZ352" s="46"/>
      <c r="OLA352" s="46"/>
      <c r="OLB352" s="46"/>
      <c r="OLC352" s="46"/>
      <c r="OLD352" s="46"/>
      <c r="OLE352" s="46"/>
      <c r="OLF352" s="46"/>
      <c r="OLG352" s="46"/>
      <c r="OLH352" s="46"/>
      <c r="OLI352" s="46"/>
      <c r="OLJ352" s="46"/>
      <c r="OLK352" s="46"/>
      <c r="OLL352" s="46"/>
      <c r="OLM352" s="46"/>
      <c r="OLN352" s="46"/>
      <c r="OLO352" s="46"/>
      <c r="OLP352" s="46"/>
      <c r="OLQ352" s="46"/>
      <c r="OLR352" s="46"/>
      <c r="OLS352" s="46"/>
      <c r="OLT352" s="46"/>
      <c r="OLU352" s="46"/>
      <c r="OLV352" s="46"/>
      <c r="OLW352" s="46"/>
      <c r="OLX352" s="46"/>
      <c r="OLY352" s="46"/>
      <c r="OLZ352" s="46"/>
      <c r="OMA352" s="46"/>
      <c r="OMB352" s="46"/>
      <c r="OMC352" s="46"/>
      <c r="OMD352" s="46"/>
      <c r="OME352" s="46"/>
      <c r="OMF352" s="46"/>
      <c r="OMG352" s="46"/>
      <c r="OMH352" s="46"/>
      <c r="OMI352" s="46"/>
      <c r="OMJ352" s="46"/>
      <c r="OMK352" s="46"/>
      <c r="OML352" s="46"/>
      <c r="OMM352" s="46"/>
      <c r="OMN352" s="46"/>
      <c r="OMO352" s="46"/>
      <c r="OMP352" s="46"/>
      <c r="OMQ352" s="46"/>
      <c r="OMR352" s="46"/>
      <c r="OMS352" s="46"/>
      <c r="OMT352" s="46"/>
      <c r="OMU352" s="46"/>
      <c r="OMV352" s="46"/>
      <c r="OMW352" s="46"/>
      <c r="OMX352" s="46"/>
      <c r="OMY352" s="46"/>
      <c r="OMZ352" s="46"/>
      <c r="ONA352" s="46"/>
      <c r="ONB352" s="46"/>
      <c r="ONC352" s="46"/>
      <c r="OND352" s="46"/>
      <c r="ONE352" s="46"/>
      <c r="ONF352" s="46"/>
      <c r="ONG352" s="46"/>
      <c r="ONH352" s="46"/>
      <c r="ONI352" s="46"/>
      <c r="ONJ352" s="46"/>
      <c r="ONK352" s="46"/>
      <c r="ONL352" s="46"/>
      <c r="ONM352" s="46"/>
      <c r="ONN352" s="46"/>
      <c r="ONO352" s="46"/>
      <c r="ONP352" s="46"/>
      <c r="ONQ352" s="46"/>
      <c r="ONR352" s="46"/>
      <c r="ONS352" s="46"/>
      <c r="ONT352" s="46"/>
      <c r="ONU352" s="46"/>
      <c r="ONV352" s="46"/>
      <c r="ONW352" s="46"/>
      <c r="ONX352" s="46"/>
      <c r="ONY352" s="46"/>
      <c r="ONZ352" s="46"/>
      <c r="OOA352" s="46"/>
      <c r="OOB352" s="46"/>
      <c r="OOC352" s="46"/>
      <c r="OOD352" s="46"/>
      <c r="OOE352" s="46"/>
      <c r="OOF352" s="46"/>
      <c r="OOG352" s="46"/>
      <c r="OOH352" s="46"/>
      <c r="OOI352" s="46"/>
      <c r="OOJ352" s="46"/>
      <c r="OOK352" s="46"/>
      <c r="OOL352" s="46"/>
      <c r="OOM352" s="46"/>
      <c r="OON352" s="46"/>
      <c r="OOO352" s="46"/>
      <c r="OOP352" s="46"/>
      <c r="OOQ352" s="46"/>
      <c r="OOR352" s="46"/>
      <c r="OOS352" s="46"/>
      <c r="OOT352" s="46"/>
      <c r="OOU352" s="46"/>
      <c r="OOV352" s="46"/>
      <c r="OOW352" s="46"/>
      <c r="OOX352" s="46"/>
      <c r="OOY352" s="46"/>
      <c r="OOZ352" s="46"/>
      <c r="OPA352" s="46"/>
      <c r="OPB352" s="46"/>
      <c r="OPC352" s="46"/>
      <c r="OPD352" s="46"/>
      <c r="OPE352" s="46"/>
      <c r="OPF352" s="46"/>
      <c r="OPG352" s="46"/>
      <c r="OPH352" s="46"/>
      <c r="OPI352" s="46"/>
      <c r="OPJ352" s="46"/>
      <c r="OPK352" s="46"/>
      <c r="OPL352" s="46"/>
      <c r="OPM352" s="46"/>
      <c r="OPN352" s="46"/>
      <c r="OPO352" s="46"/>
      <c r="OPP352" s="46"/>
      <c r="OPQ352" s="46"/>
      <c r="OPR352" s="46"/>
      <c r="OPS352" s="46"/>
      <c r="OPT352" s="46"/>
      <c r="OPU352" s="46"/>
      <c r="OPV352" s="46"/>
      <c r="OPW352" s="46"/>
      <c r="OPX352" s="46"/>
      <c r="OPY352" s="46"/>
      <c r="OPZ352" s="46"/>
      <c r="OQA352" s="46"/>
      <c r="OQB352" s="46"/>
      <c r="OQC352" s="46"/>
      <c r="OQD352" s="46"/>
      <c r="OQE352" s="46"/>
      <c r="OQF352" s="46"/>
      <c r="OQG352" s="46"/>
      <c r="OQH352" s="46"/>
      <c r="OQI352" s="46"/>
      <c r="OQJ352" s="46"/>
      <c r="OQK352" s="46"/>
      <c r="OQL352" s="46"/>
      <c r="OQM352" s="46"/>
      <c r="OQN352" s="46"/>
      <c r="OQO352" s="46"/>
      <c r="OQP352" s="46"/>
      <c r="OQQ352" s="46"/>
      <c r="OQR352" s="46"/>
      <c r="OQS352" s="46"/>
      <c r="OQT352" s="46"/>
      <c r="OQU352" s="46"/>
      <c r="OQV352" s="46"/>
      <c r="OQW352" s="46"/>
      <c r="OQX352" s="46"/>
      <c r="OQY352" s="46"/>
      <c r="OQZ352" s="46"/>
      <c r="ORA352" s="46"/>
      <c r="ORB352" s="46"/>
      <c r="ORC352" s="46"/>
      <c r="ORD352" s="46"/>
      <c r="ORE352" s="46"/>
      <c r="ORF352" s="46"/>
      <c r="ORG352" s="46"/>
      <c r="ORH352" s="46"/>
      <c r="ORI352" s="46"/>
      <c r="ORJ352" s="46"/>
      <c r="ORK352" s="46"/>
      <c r="ORL352" s="46"/>
      <c r="ORM352" s="46"/>
      <c r="ORN352" s="46"/>
      <c r="ORO352" s="46"/>
      <c r="ORP352" s="46"/>
      <c r="ORQ352" s="46"/>
      <c r="ORR352" s="46"/>
      <c r="ORS352" s="46"/>
      <c r="ORT352" s="46"/>
      <c r="ORU352" s="46"/>
      <c r="ORV352" s="46"/>
      <c r="ORW352" s="46"/>
      <c r="ORX352" s="46"/>
      <c r="ORY352" s="46"/>
      <c r="ORZ352" s="46"/>
      <c r="OSA352" s="46"/>
      <c r="OSB352" s="46"/>
      <c r="OSC352" s="46"/>
      <c r="OSD352" s="46"/>
      <c r="OSE352" s="46"/>
      <c r="OSF352" s="46"/>
      <c r="OSG352" s="46"/>
      <c r="OSH352" s="46"/>
      <c r="OSI352" s="46"/>
      <c r="OSJ352" s="46"/>
      <c r="OSK352" s="46"/>
      <c r="OSL352" s="46"/>
      <c r="OSM352" s="46"/>
      <c r="OSN352" s="46"/>
      <c r="OSO352" s="46"/>
      <c r="OSP352" s="46"/>
      <c r="OSQ352" s="46"/>
      <c r="OSR352" s="46"/>
      <c r="OSS352" s="46"/>
      <c r="OST352" s="46"/>
      <c r="OSU352" s="46"/>
      <c r="OSV352" s="46"/>
      <c r="OSW352" s="46"/>
      <c r="OSX352" s="46"/>
      <c r="OSY352" s="46"/>
      <c r="OSZ352" s="46"/>
      <c r="OTA352" s="46"/>
      <c r="OTB352" s="46"/>
      <c r="OTC352" s="46"/>
      <c r="OTD352" s="46"/>
      <c r="OTE352" s="46"/>
      <c r="OTF352" s="46"/>
      <c r="OTG352" s="46"/>
      <c r="OTH352" s="46"/>
      <c r="OTI352" s="46"/>
      <c r="OTJ352" s="46"/>
      <c r="OTK352" s="46"/>
      <c r="OTL352" s="46"/>
      <c r="OTM352" s="46"/>
      <c r="OTN352" s="46"/>
      <c r="OTO352" s="46"/>
      <c r="OTP352" s="46"/>
      <c r="OTQ352" s="46"/>
      <c r="OTR352" s="46"/>
      <c r="OTS352" s="46"/>
      <c r="OTT352" s="46"/>
      <c r="OTU352" s="46"/>
      <c r="OTV352" s="46"/>
      <c r="OTW352" s="46"/>
      <c r="OTX352" s="46"/>
      <c r="OTY352" s="46"/>
      <c r="OTZ352" s="46"/>
      <c r="OUA352" s="46"/>
      <c r="OUB352" s="46"/>
      <c r="OUC352" s="46"/>
      <c r="OUD352" s="46"/>
      <c r="OUE352" s="46"/>
      <c r="OUF352" s="46"/>
      <c r="OUG352" s="46"/>
      <c r="OUH352" s="46"/>
      <c r="OUI352" s="46"/>
      <c r="OUJ352" s="46"/>
      <c r="OUK352" s="46"/>
      <c r="OUL352" s="46"/>
      <c r="OUM352" s="46"/>
      <c r="OUN352" s="46"/>
      <c r="OUO352" s="46"/>
      <c r="OUP352" s="46"/>
      <c r="OUQ352" s="46"/>
      <c r="OUR352" s="46"/>
      <c r="OUS352" s="46"/>
      <c r="OUT352" s="46"/>
      <c r="OUU352" s="46"/>
      <c r="OUV352" s="46"/>
      <c r="OUW352" s="46"/>
      <c r="OUX352" s="46"/>
      <c r="OUY352" s="46"/>
      <c r="OUZ352" s="46"/>
      <c r="OVA352" s="46"/>
      <c r="OVB352" s="46"/>
      <c r="OVC352" s="46"/>
      <c r="OVD352" s="46"/>
      <c r="OVE352" s="46"/>
      <c r="OVF352" s="46"/>
      <c r="OVG352" s="46"/>
      <c r="OVH352" s="46"/>
      <c r="OVI352" s="46"/>
      <c r="OVJ352" s="46"/>
      <c r="OVK352" s="46"/>
      <c r="OVL352" s="46"/>
      <c r="OVM352" s="46"/>
      <c r="OVN352" s="46"/>
      <c r="OVO352" s="46"/>
      <c r="OVP352" s="46"/>
      <c r="OVQ352" s="46"/>
      <c r="OVR352" s="46"/>
      <c r="OVS352" s="46"/>
      <c r="OVT352" s="46"/>
      <c r="OVU352" s="46"/>
      <c r="OVV352" s="46"/>
      <c r="OVW352" s="46"/>
      <c r="OVX352" s="46"/>
      <c r="OVY352" s="46"/>
      <c r="OVZ352" s="46"/>
      <c r="OWA352" s="46"/>
      <c r="OWB352" s="46"/>
      <c r="OWC352" s="46"/>
      <c r="OWD352" s="46"/>
      <c r="OWE352" s="46"/>
      <c r="OWF352" s="46"/>
      <c r="OWG352" s="46"/>
      <c r="OWH352" s="46"/>
      <c r="OWI352" s="46"/>
      <c r="OWJ352" s="46"/>
      <c r="OWK352" s="46"/>
      <c r="OWL352" s="46"/>
      <c r="OWM352" s="46"/>
      <c r="OWN352" s="46"/>
      <c r="OWO352" s="46"/>
      <c r="OWP352" s="46"/>
      <c r="OWQ352" s="46"/>
      <c r="OWR352" s="46"/>
      <c r="OWS352" s="46"/>
      <c r="OWT352" s="46"/>
      <c r="OWU352" s="46"/>
      <c r="OWV352" s="46"/>
      <c r="OWW352" s="46"/>
      <c r="OWX352" s="46"/>
      <c r="OWY352" s="46"/>
      <c r="OWZ352" s="46"/>
      <c r="OXA352" s="46"/>
      <c r="OXB352" s="46"/>
      <c r="OXC352" s="46"/>
      <c r="OXD352" s="46"/>
      <c r="OXE352" s="46"/>
      <c r="OXF352" s="46"/>
      <c r="OXG352" s="46"/>
      <c r="OXH352" s="46"/>
      <c r="OXI352" s="46"/>
      <c r="OXJ352" s="46"/>
      <c r="OXK352" s="46"/>
      <c r="OXL352" s="46"/>
      <c r="OXM352" s="46"/>
      <c r="OXN352" s="46"/>
      <c r="OXO352" s="46"/>
      <c r="OXP352" s="46"/>
      <c r="OXQ352" s="46"/>
      <c r="OXR352" s="46"/>
      <c r="OXS352" s="46"/>
      <c r="OXT352" s="46"/>
      <c r="OXU352" s="46"/>
      <c r="OXV352" s="46"/>
      <c r="OXW352" s="46"/>
      <c r="OXX352" s="46"/>
      <c r="OXY352" s="46"/>
      <c r="OXZ352" s="46"/>
      <c r="OYA352" s="46"/>
      <c r="OYB352" s="46"/>
      <c r="OYC352" s="46"/>
      <c r="OYD352" s="46"/>
      <c r="OYE352" s="46"/>
      <c r="OYF352" s="46"/>
      <c r="OYG352" s="46"/>
      <c r="OYH352" s="46"/>
      <c r="OYI352" s="46"/>
      <c r="OYJ352" s="46"/>
      <c r="OYK352" s="46"/>
      <c r="OYL352" s="46"/>
      <c r="OYM352" s="46"/>
      <c r="OYN352" s="46"/>
      <c r="OYO352" s="46"/>
      <c r="OYP352" s="46"/>
      <c r="OYQ352" s="46"/>
      <c r="OYR352" s="46"/>
      <c r="OYS352" s="46"/>
      <c r="OYT352" s="46"/>
      <c r="OYU352" s="46"/>
      <c r="OYV352" s="46"/>
      <c r="OYW352" s="46"/>
      <c r="OYX352" s="46"/>
      <c r="OYY352" s="46"/>
      <c r="OYZ352" s="46"/>
      <c r="OZA352" s="46"/>
      <c r="OZB352" s="46"/>
      <c r="OZC352" s="46"/>
      <c r="OZD352" s="46"/>
      <c r="OZE352" s="46"/>
      <c r="OZF352" s="46"/>
      <c r="OZG352" s="46"/>
      <c r="OZH352" s="46"/>
      <c r="OZI352" s="46"/>
      <c r="OZJ352" s="46"/>
      <c r="OZK352" s="46"/>
      <c r="OZL352" s="46"/>
      <c r="OZM352" s="46"/>
      <c r="OZN352" s="46"/>
      <c r="OZO352" s="46"/>
      <c r="OZP352" s="46"/>
      <c r="OZQ352" s="46"/>
      <c r="OZR352" s="46"/>
      <c r="OZS352" s="46"/>
      <c r="OZT352" s="46"/>
      <c r="OZU352" s="46"/>
      <c r="OZV352" s="46"/>
      <c r="OZW352" s="46"/>
      <c r="OZX352" s="46"/>
      <c r="OZY352" s="46"/>
      <c r="OZZ352" s="46"/>
      <c r="PAA352" s="46"/>
      <c r="PAB352" s="46"/>
      <c r="PAC352" s="46"/>
      <c r="PAD352" s="46"/>
      <c r="PAE352" s="46"/>
      <c r="PAF352" s="46"/>
      <c r="PAG352" s="46"/>
      <c r="PAH352" s="46"/>
      <c r="PAI352" s="46"/>
      <c r="PAJ352" s="46"/>
      <c r="PAK352" s="46"/>
      <c r="PAL352" s="46"/>
      <c r="PAM352" s="46"/>
      <c r="PAN352" s="46"/>
      <c r="PAO352" s="46"/>
      <c r="PAP352" s="46"/>
      <c r="PAQ352" s="46"/>
      <c r="PAR352" s="46"/>
      <c r="PAS352" s="46"/>
      <c r="PAT352" s="46"/>
      <c r="PAU352" s="46"/>
      <c r="PAV352" s="46"/>
      <c r="PAW352" s="46"/>
      <c r="PAX352" s="46"/>
      <c r="PAY352" s="46"/>
      <c r="PAZ352" s="46"/>
      <c r="PBA352" s="46"/>
      <c r="PBB352" s="46"/>
      <c r="PBC352" s="46"/>
      <c r="PBD352" s="46"/>
      <c r="PBE352" s="46"/>
      <c r="PBF352" s="46"/>
      <c r="PBG352" s="46"/>
      <c r="PBH352" s="46"/>
      <c r="PBI352" s="46"/>
      <c r="PBJ352" s="46"/>
      <c r="PBK352" s="46"/>
      <c r="PBL352" s="46"/>
      <c r="PBM352" s="46"/>
      <c r="PBN352" s="46"/>
      <c r="PBO352" s="46"/>
      <c r="PBP352" s="46"/>
      <c r="PBQ352" s="46"/>
      <c r="PBR352" s="46"/>
      <c r="PBS352" s="46"/>
      <c r="PBT352" s="46"/>
      <c r="PBU352" s="46"/>
      <c r="PBV352" s="46"/>
      <c r="PBW352" s="46"/>
      <c r="PBX352" s="46"/>
      <c r="PBY352" s="46"/>
      <c r="PBZ352" s="46"/>
      <c r="PCA352" s="46"/>
      <c r="PCB352" s="46"/>
      <c r="PCC352" s="46"/>
      <c r="PCD352" s="46"/>
      <c r="PCE352" s="46"/>
      <c r="PCF352" s="46"/>
      <c r="PCG352" s="46"/>
      <c r="PCH352" s="46"/>
      <c r="PCI352" s="46"/>
      <c r="PCJ352" s="46"/>
      <c r="PCK352" s="46"/>
      <c r="PCL352" s="46"/>
      <c r="PCM352" s="46"/>
      <c r="PCN352" s="46"/>
      <c r="PCO352" s="46"/>
      <c r="PCP352" s="46"/>
      <c r="PCQ352" s="46"/>
      <c r="PCR352" s="46"/>
      <c r="PCS352" s="46"/>
      <c r="PCT352" s="46"/>
      <c r="PCU352" s="46"/>
      <c r="PCV352" s="46"/>
      <c r="PCW352" s="46"/>
      <c r="PCX352" s="46"/>
      <c r="PCY352" s="46"/>
      <c r="PCZ352" s="46"/>
      <c r="PDA352" s="46"/>
      <c r="PDB352" s="46"/>
      <c r="PDC352" s="46"/>
      <c r="PDD352" s="46"/>
      <c r="PDE352" s="46"/>
      <c r="PDF352" s="46"/>
      <c r="PDG352" s="46"/>
      <c r="PDH352" s="46"/>
      <c r="PDI352" s="46"/>
      <c r="PDJ352" s="46"/>
      <c r="PDK352" s="46"/>
      <c r="PDL352" s="46"/>
      <c r="PDM352" s="46"/>
      <c r="PDN352" s="46"/>
      <c r="PDO352" s="46"/>
      <c r="PDP352" s="46"/>
      <c r="PDQ352" s="46"/>
      <c r="PDR352" s="46"/>
      <c r="PDS352" s="46"/>
      <c r="PDT352" s="46"/>
      <c r="PDU352" s="46"/>
      <c r="PDV352" s="46"/>
      <c r="PDW352" s="46"/>
      <c r="PDX352" s="46"/>
      <c r="PDY352" s="46"/>
      <c r="PDZ352" s="46"/>
      <c r="PEA352" s="46"/>
      <c r="PEB352" s="46"/>
      <c r="PEC352" s="46"/>
      <c r="PED352" s="46"/>
      <c r="PEE352" s="46"/>
      <c r="PEF352" s="46"/>
      <c r="PEG352" s="46"/>
      <c r="PEH352" s="46"/>
      <c r="PEI352" s="46"/>
      <c r="PEJ352" s="46"/>
      <c r="PEK352" s="46"/>
      <c r="PEL352" s="46"/>
      <c r="PEM352" s="46"/>
      <c r="PEN352" s="46"/>
      <c r="PEO352" s="46"/>
      <c r="PEP352" s="46"/>
      <c r="PEQ352" s="46"/>
      <c r="PER352" s="46"/>
      <c r="PES352" s="46"/>
      <c r="PET352" s="46"/>
      <c r="PEU352" s="46"/>
      <c r="PEV352" s="46"/>
      <c r="PEW352" s="46"/>
      <c r="PEX352" s="46"/>
      <c r="PEY352" s="46"/>
      <c r="PEZ352" s="46"/>
      <c r="PFA352" s="46"/>
      <c r="PFB352" s="46"/>
      <c r="PFC352" s="46"/>
      <c r="PFD352" s="46"/>
      <c r="PFE352" s="46"/>
      <c r="PFF352" s="46"/>
      <c r="PFG352" s="46"/>
      <c r="PFH352" s="46"/>
      <c r="PFI352" s="46"/>
      <c r="PFJ352" s="46"/>
      <c r="PFK352" s="46"/>
      <c r="PFL352" s="46"/>
      <c r="PFM352" s="46"/>
      <c r="PFN352" s="46"/>
      <c r="PFO352" s="46"/>
      <c r="PFP352" s="46"/>
      <c r="PFQ352" s="46"/>
      <c r="PFR352" s="46"/>
      <c r="PFS352" s="46"/>
      <c r="PFT352" s="46"/>
      <c r="PFU352" s="46"/>
      <c r="PFV352" s="46"/>
      <c r="PFW352" s="46"/>
      <c r="PFX352" s="46"/>
      <c r="PFY352" s="46"/>
      <c r="PFZ352" s="46"/>
      <c r="PGA352" s="46"/>
      <c r="PGB352" s="46"/>
      <c r="PGC352" s="46"/>
      <c r="PGD352" s="46"/>
      <c r="PGE352" s="46"/>
      <c r="PGF352" s="46"/>
      <c r="PGG352" s="46"/>
      <c r="PGH352" s="46"/>
      <c r="PGI352" s="46"/>
      <c r="PGJ352" s="46"/>
      <c r="PGK352" s="46"/>
      <c r="PGL352" s="46"/>
      <c r="PGM352" s="46"/>
      <c r="PGN352" s="46"/>
      <c r="PGO352" s="46"/>
      <c r="PGP352" s="46"/>
      <c r="PGQ352" s="46"/>
      <c r="PGR352" s="46"/>
      <c r="PGS352" s="46"/>
      <c r="PGT352" s="46"/>
      <c r="PGU352" s="46"/>
      <c r="PGV352" s="46"/>
      <c r="PGW352" s="46"/>
      <c r="PGX352" s="46"/>
      <c r="PGY352" s="46"/>
      <c r="PGZ352" s="46"/>
      <c r="PHA352" s="46"/>
      <c r="PHB352" s="46"/>
      <c r="PHC352" s="46"/>
      <c r="PHD352" s="46"/>
      <c r="PHE352" s="46"/>
      <c r="PHF352" s="46"/>
      <c r="PHG352" s="46"/>
      <c r="PHH352" s="46"/>
      <c r="PHI352" s="46"/>
      <c r="PHJ352" s="46"/>
      <c r="PHK352" s="46"/>
      <c r="PHL352" s="46"/>
      <c r="PHM352" s="46"/>
      <c r="PHN352" s="46"/>
      <c r="PHO352" s="46"/>
      <c r="PHP352" s="46"/>
      <c r="PHQ352" s="46"/>
      <c r="PHR352" s="46"/>
      <c r="PHS352" s="46"/>
      <c r="PHT352" s="46"/>
      <c r="PHU352" s="46"/>
      <c r="PHV352" s="46"/>
      <c r="PHW352" s="46"/>
      <c r="PHX352" s="46"/>
      <c r="PHY352" s="46"/>
      <c r="PHZ352" s="46"/>
      <c r="PIA352" s="46"/>
      <c r="PIB352" s="46"/>
      <c r="PIC352" s="46"/>
      <c r="PID352" s="46"/>
      <c r="PIE352" s="46"/>
      <c r="PIF352" s="46"/>
      <c r="PIG352" s="46"/>
      <c r="PIH352" s="46"/>
      <c r="PII352" s="46"/>
      <c r="PIJ352" s="46"/>
      <c r="PIK352" s="46"/>
      <c r="PIL352" s="46"/>
      <c r="PIM352" s="46"/>
      <c r="PIN352" s="46"/>
      <c r="PIO352" s="46"/>
      <c r="PIP352" s="46"/>
      <c r="PIQ352" s="46"/>
      <c r="PIR352" s="46"/>
      <c r="PIS352" s="46"/>
      <c r="PIT352" s="46"/>
      <c r="PIU352" s="46"/>
      <c r="PIV352" s="46"/>
      <c r="PIW352" s="46"/>
      <c r="PIX352" s="46"/>
      <c r="PIY352" s="46"/>
      <c r="PIZ352" s="46"/>
      <c r="PJA352" s="46"/>
      <c r="PJB352" s="46"/>
      <c r="PJC352" s="46"/>
      <c r="PJD352" s="46"/>
      <c r="PJE352" s="46"/>
      <c r="PJF352" s="46"/>
      <c r="PJG352" s="46"/>
      <c r="PJH352" s="46"/>
      <c r="PJI352" s="46"/>
      <c r="PJJ352" s="46"/>
      <c r="PJK352" s="46"/>
      <c r="PJL352" s="46"/>
      <c r="PJM352" s="46"/>
      <c r="PJN352" s="46"/>
      <c r="PJO352" s="46"/>
      <c r="PJP352" s="46"/>
      <c r="PJQ352" s="46"/>
      <c r="PJR352" s="46"/>
      <c r="PJS352" s="46"/>
      <c r="PJT352" s="46"/>
      <c r="PJU352" s="46"/>
      <c r="PJV352" s="46"/>
      <c r="PJW352" s="46"/>
      <c r="PJX352" s="46"/>
      <c r="PJY352" s="46"/>
      <c r="PJZ352" s="46"/>
      <c r="PKA352" s="46"/>
      <c r="PKB352" s="46"/>
      <c r="PKC352" s="46"/>
      <c r="PKD352" s="46"/>
      <c r="PKE352" s="46"/>
      <c r="PKF352" s="46"/>
      <c r="PKG352" s="46"/>
      <c r="PKH352" s="46"/>
      <c r="PKI352" s="46"/>
      <c r="PKJ352" s="46"/>
      <c r="PKK352" s="46"/>
      <c r="PKL352" s="46"/>
      <c r="PKM352" s="46"/>
      <c r="PKN352" s="46"/>
      <c r="PKO352" s="46"/>
      <c r="PKP352" s="46"/>
      <c r="PKQ352" s="46"/>
      <c r="PKR352" s="46"/>
      <c r="PKS352" s="46"/>
      <c r="PKT352" s="46"/>
      <c r="PKU352" s="46"/>
      <c r="PKV352" s="46"/>
      <c r="PKW352" s="46"/>
      <c r="PKX352" s="46"/>
      <c r="PKY352" s="46"/>
      <c r="PKZ352" s="46"/>
      <c r="PLA352" s="46"/>
      <c r="PLB352" s="46"/>
      <c r="PLC352" s="46"/>
      <c r="PLD352" s="46"/>
      <c r="PLE352" s="46"/>
      <c r="PLF352" s="46"/>
      <c r="PLG352" s="46"/>
      <c r="PLH352" s="46"/>
      <c r="PLI352" s="46"/>
      <c r="PLJ352" s="46"/>
      <c r="PLK352" s="46"/>
      <c r="PLL352" s="46"/>
      <c r="PLM352" s="46"/>
      <c r="PLN352" s="46"/>
      <c r="PLO352" s="46"/>
      <c r="PLP352" s="46"/>
      <c r="PLQ352" s="46"/>
      <c r="PLR352" s="46"/>
      <c r="PLS352" s="46"/>
      <c r="PLT352" s="46"/>
      <c r="PLU352" s="46"/>
      <c r="PLV352" s="46"/>
      <c r="PLW352" s="46"/>
      <c r="PLX352" s="46"/>
      <c r="PLY352" s="46"/>
      <c r="PLZ352" s="46"/>
      <c r="PMA352" s="46"/>
      <c r="PMB352" s="46"/>
      <c r="PMC352" s="46"/>
      <c r="PMD352" s="46"/>
      <c r="PME352" s="46"/>
      <c r="PMF352" s="46"/>
      <c r="PMG352" s="46"/>
      <c r="PMH352" s="46"/>
      <c r="PMI352" s="46"/>
      <c r="PMJ352" s="46"/>
      <c r="PMK352" s="46"/>
      <c r="PML352" s="46"/>
      <c r="PMM352" s="46"/>
      <c r="PMN352" s="46"/>
      <c r="PMO352" s="46"/>
      <c r="PMP352" s="46"/>
      <c r="PMQ352" s="46"/>
      <c r="PMR352" s="46"/>
      <c r="PMS352" s="46"/>
      <c r="PMT352" s="46"/>
      <c r="PMU352" s="46"/>
      <c r="PMV352" s="46"/>
      <c r="PMW352" s="46"/>
      <c r="PMX352" s="46"/>
      <c r="PMY352" s="46"/>
      <c r="PMZ352" s="46"/>
      <c r="PNA352" s="46"/>
      <c r="PNB352" s="46"/>
      <c r="PNC352" s="46"/>
      <c r="PND352" s="46"/>
      <c r="PNE352" s="46"/>
      <c r="PNF352" s="46"/>
      <c r="PNG352" s="46"/>
      <c r="PNH352" s="46"/>
      <c r="PNI352" s="46"/>
      <c r="PNJ352" s="46"/>
      <c r="PNK352" s="46"/>
      <c r="PNL352" s="46"/>
      <c r="PNM352" s="46"/>
      <c r="PNN352" s="46"/>
      <c r="PNO352" s="46"/>
      <c r="PNP352" s="46"/>
      <c r="PNQ352" s="46"/>
      <c r="PNR352" s="46"/>
      <c r="PNS352" s="46"/>
      <c r="PNT352" s="46"/>
      <c r="PNU352" s="46"/>
      <c r="PNV352" s="46"/>
      <c r="PNW352" s="46"/>
      <c r="PNX352" s="46"/>
      <c r="PNY352" s="46"/>
      <c r="PNZ352" s="46"/>
      <c r="POA352" s="46"/>
      <c r="POB352" s="46"/>
      <c r="POC352" s="46"/>
      <c r="POD352" s="46"/>
      <c r="POE352" s="46"/>
      <c r="POF352" s="46"/>
      <c r="POG352" s="46"/>
      <c r="POH352" s="46"/>
      <c r="POI352" s="46"/>
      <c r="POJ352" s="46"/>
      <c r="POK352" s="46"/>
      <c r="POL352" s="46"/>
      <c r="POM352" s="46"/>
      <c r="PON352" s="46"/>
      <c r="POO352" s="46"/>
      <c r="POP352" s="46"/>
      <c r="POQ352" s="46"/>
      <c r="POR352" s="46"/>
      <c r="POS352" s="46"/>
      <c r="POT352" s="46"/>
      <c r="POU352" s="46"/>
      <c r="POV352" s="46"/>
      <c r="POW352" s="46"/>
      <c r="POX352" s="46"/>
      <c r="POY352" s="46"/>
      <c r="POZ352" s="46"/>
      <c r="PPA352" s="46"/>
      <c r="PPB352" s="46"/>
      <c r="PPC352" s="46"/>
      <c r="PPD352" s="46"/>
      <c r="PPE352" s="46"/>
      <c r="PPF352" s="46"/>
      <c r="PPG352" s="46"/>
      <c r="PPH352" s="46"/>
      <c r="PPI352" s="46"/>
      <c r="PPJ352" s="46"/>
      <c r="PPK352" s="46"/>
      <c r="PPL352" s="46"/>
      <c r="PPM352" s="46"/>
      <c r="PPN352" s="46"/>
      <c r="PPO352" s="46"/>
      <c r="PPP352" s="46"/>
      <c r="PPQ352" s="46"/>
      <c r="PPR352" s="46"/>
      <c r="PPS352" s="46"/>
      <c r="PPT352" s="46"/>
      <c r="PPU352" s="46"/>
      <c r="PPV352" s="46"/>
      <c r="PPW352" s="46"/>
      <c r="PPX352" s="46"/>
      <c r="PPY352" s="46"/>
      <c r="PPZ352" s="46"/>
      <c r="PQA352" s="46"/>
      <c r="PQB352" s="46"/>
      <c r="PQC352" s="46"/>
      <c r="PQD352" s="46"/>
      <c r="PQE352" s="46"/>
      <c r="PQF352" s="46"/>
      <c r="PQG352" s="46"/>
      <c r="PQH352" s="46"/>
      <c r="PQI352" s="46"/>
      <c r="PQJ352" s="46"/>
      <c r="PQK352" s="46"/>
      <c r="PQL352" s="46"/>
      <c r="PQM352" s="46"/>
      <c r="PQN352" s="46"/>
      <c r="PQO352" s="46"/>
      <c r="PQP352" s="46"/>
      <c r="PQQ352" s="46"/>
      <c r="PQR352" s="46"/>
      <c r="PQS352" s="46"/>
      <c r="PQT352" s="46"/>
      <c r="PQU352" s="46"/>
      <c r="PQV352" s="46"/>
      <c r="PQW352" s="46"/>
      <c r="PQX352" s="46"/>
      <c r="PQY352" s="46"/>
      <c r="PQZ352" s="46"/>
      <c r="PRA352" s="46"/>
      <c r="PRB352" s="46"/>
      <c r="PRC352" s="46"/>
      <c r="PRD352" s="46"/>
      <c r="PRE352" s="46"/>
      <c r="PRF352" s="46"/>
      <c r="PRG352" s="46"/>
      <c r="PRH352" s="46"/>
      <c r="PRI352" s="46"/>
      <c r="PRJ352" s="46"/>
      <c r="PRK352" s="46"/>
      <c r="PRL352" s="46"/>
      <c r="PRM352" s="46"/>
      <c r="PRN352" s="46"/>
      <c r="PRO352" s="46"/>
      <c r="PRP352" s="46"/>
      <c r="PRQ352" s="46"/>
      <c r="PRR352" s="46"/>
      <c r="PRS352" s="46"/>
      <c r="PRT352" s="46"/>
      <c r="PRU352" s="46"/>
      <c r="PRV352" s="46"/>
      <c r="PRW352" s="46"/>
      <c r="PRX352" s="46"/>
      <c r="PRY352" s="46"/>
      <c r="PRZ352" s="46"/>
      <c r="PSA352" s="46"/>
      <c r="PSB352" s="46"/>
      <c r="PSC352" s="46"/>
      <c r="PSD352" s="46"/>
      <c r="PSE352" s="46"/>
      <c r="PSF352" s="46"/>
      <c r="PSG352" s="46"/>
      <c r="PSH352" s="46"/>
      <c r="PSI352" s="46"/>
      <c r="PSJ352" s="46"/>
      <c r="PSK352" s="46"/>
      <c r="PSL352" s="46"/>
      <c r="PSM352" s="46"/>
      <c r="PSN352" s="46"/>
      <c r="PSO352" s="46"/>
      <c r="PSP352" s="46"/>
      <c r="PSQ352" s="46"/>
      <c r="PSR352" s="46"/>
      <c r="PSS352" s="46"/>
      <c r="PST352" s="46"/>
      <c r="PSU352" s="46"/>
      <c r="PSV352" s="46"/>
      <c r="PSW352" s="46"/>
      <c r="PSX352" s="46"/>
      <c r="PSY352" s="46"/>
      <c r="PSZ352" s="46"/>
      <c r="PTA352" s="46"/>
      <c r="PTB352" s="46"/>
      <c r="PTC352" s="46"/>
      <c r="PTD352" s="46"/>
      <c r="PTE352" s="46"/>
      <c r="PTF352" s="46"/>
      <c r="PTG352" s="46"/>
      <c r="PTH352" s="46"/>
      <c r="PTI352" s="46"/>
      <c r="PTJ352" s="46"/>
      <c r="PTK352" s="46"/>
      <c r="PTL352" s="46"/>
      <c r="PTM352" s="46"/>
      <c r="PTN352" s="46"/>
      <c r="PTO352" s="46"/>
      <c r="PTP352" s="46"/>
      <c r="PTQ352" s="46"/>
      <c r="PTR352" s="46"/>
      <c r="PTS352" s="46"/>
      <c r="PTT352" s="46"/>
      <c r="PTU352" s="46"/>
      <c r="PTV352" s="46"/>
      <c r="PTW352" s="46"/>
      <c r="PTX352" s="46"/>
      <c r="PTY352" s="46"/>
      <c r="PTZ352" s="46"/>
      <c r="PUA352" s="46"/>
      <c r="PUB352" s="46"/>
      <c r="PUC352" s="46"/>
      <c r="PUD352" s="46"/>
      <c r="PUE352" s="46"/>
      <c r="PUF352" s="46"/>
      <c r="PUG352" s="46"/>
      <c r="PUH352" s="46"/>
      <c r="PUI352" s="46"/>
      <c r="PUJ352" s="46"/>
      <c r="PUK352" s="46"/>
      <c r="PUL352" s="46"/>
      <c r="PUM352" s="46"/>
      <c r="PUN352" s="46"/>
      <c r="PUO352" s="46"/>
      <c r="PUP352" s="46"/>
      <c r="PUQ352" s="46"/>
      <c r="PUR352" s="46"/>
      <c r="PUS352" s="46"/>
      <c r="PUT352" s="46"/>
      <c r="PUU352" s="46"/>
      <c r="PUV352" s="46"/>
      <c r="PUW352" s="46"/>
      <c r="PUX352" s="46"/>
      <c r="PUY352" s="46"/>
      <c r="PUZ352" s="46"/>
      <c r="PVA352" s="46"/>
      <c r="PVB352" s="46"/>
      <c r="PVC352" s="46"/>
      <c r="PVD352" s="46"/>
      <c r="PVE352" s="46"/>
      <c r="PVF352" s="46"/>
      <c r="PVG352" s="46"/>
      <c r="PVH352" s="46"/>
      <c r="PVI352" s="46"/>
      <c r="PVJ352" s="46"/>
      <c r="PVK352" s="46"/>
      <c r="PVL352" s="46"/>
      <c r="PVM352" s="46"/>
      <c r="PVN352" s="46"/>
      <c r="PVO352" s="46"/>
      <c r="PVP352" s="46"/>
      <c r="PVQ352" s="46"/>
      <c r="PVR352" s="46"/>
      <c r="PVS352" s="46"/>
      <c r="PVT352" s="46"/>
      <c r="PVU352" s="46"/>
      <c r="PVV352" s="46"/>
      <c r="PVW352" s="46"/>
      <c r="PVX352" s="46"/>
      <c r="PVY352" s="46"/>
      <c r="PVZ352" s="46"/>
      <c r="PWA352" s="46"/>
      <c r="PWB352" s="46"/>
      <c r="PWC352" s="46"/>
      <c r="PWD352" s="46"/>
      <c r="PWE352" s="46"/>
      <c r="PWF352" s="46"/>
      <c r="PWG352" s="46"/>
      <c r="PWH352" s="46"/>
      <c r="PWI352" s="46"/>
      <c r="PWJ352" s="46"/>
      <c r="PWK352" s="46"/>
      <c r="PWL352" s="46"/>
      <c r="PWM352" s="46"/>
      <c r="PWN352" s="46"/>
      <c r="PWO352" s="46"/>
      <c r="PWP352" s="46"/>
      <c r="PWQ352" s="46"/>
      <c r="PWR352" s="46"/>
      <c r="PWS352" s="46"/>
      <c r="PWT352" s="46"/>
      <c r="PWU352" s="46"/>
      <c r="PWV352" s="46"/>
      <c r="PWW352" s="46"/>
      <c r="PWX352" s="46"/>
      <c r="PWY352" s="46"/>
      <c r="PWZ352" s="46"/>
      <c r="PXA352" s="46"/>
      <c r="PXB352" s="46"/>
      <c r="PXC352" s="46"/>
      <c r="PXD352" s="46"/>
      <c r="PXE352" s="46"/>
      <c r="PXF352" s="46"/>
      <c r="PXG352" s="46"/>
      <c r="PXH352" s="46"/>
      <c r="PXI352" s="46"/>
      <c r="PXJ352" s="46"/>
      <c r="PXK352" s="46"/>
      <c r="PXL352" s="46"/>
      <c r="PXM352" s="46"/>
      <c r="PXN352" s="46"/>
      <c r="PXO352" s="46"/>
      <c r="PXP352" s="46"/>
      <c r="PXQ352" s="46"/>
      <c r="PXR352" s="46"/>
      <c r="PXS352" s="46"/>
      <c r="PXT352" s="46"/>
      <c r="PXU352" s="46"/>
      <c r="PXV352" s="46"/>
      <c r="PXW352" s="46"/>
      <c r="PXX352" s="46"/>
      <c r="PXY352" s="46"/>
      <c r="PXZ352" s="46"/>
      <c r="PYA352" s="46"/>
      <c r="PYB352" s="46"/>
      <c r="PYC352" s="46"/>
      <c r="PYD352" s="46"/>
      <c r="PYE352" s="46"/>
      <c r="PYF352" s="46"/>
      <c r="PYG352" s="46"/>
      <c r="PYH352" s="46"/>
      <c r="PYI352" s="46"/>
      <c r="PYJ352" s="46"/>
      <c r="PYK352" s="46"/>
      <c r="PYL352" s="46"/>
      <c r="PYM352" s="46"/>
      <c r="PYN352" s="46"/>
      <c r="PYO352" s="46"/>
      <c r="PYP352" s="46"/>
      <c r="PYQ352" s="46"/>
      <c r="PYR352" s="46"/>
      <c r="PYS352" s="46"/>
      <c r="PYT352" s="46"/>
      <c r="PYU352" s="46"/>
      <c r="PYV352" s="46"/>
      <c r="PYW352" s="46"/>
      <c r="PYX352" s="46"/>
      <c r="PYY352" s="46"/>
      <c r="PYZ352" s="46"/>
      <c r="PZA352" s="46"/>
      <c r="PZB352" s="46"/>
      <c r="PZC352" s="46"/>
      <c r="PZD352" s="46"/>
      <c r="PZE352" s="46"/>
      <c r="PZF352" s="46"/>
      <c r="PZG352" s="46"/>
      <c r="PZH352" s="46"/>
      <c r="PZI352" s="46"/>
      <c r="PZJ352" s="46"/>
      <c r="PZK352" s="46"/>
      <c r="PZL352" s="46"/>
      <c r="PZM352" s="46"/>
      <c r="PZN352" s="46"/>
      <c r="PZO352" s="46"/>
      <c r="PZP352" s="46"/>
      <c r="PZQ352" s="46"/>
      <c r="PZR352" s="46"/>
      <c r="PZS352" s="46"/>
      <c r="PZT352" s="46"/>
      <c r="PZU352" s="46"/>
      <c r="PZV352" s="46"/>
      <c r="PZW352" s="46"/>
      <c r="PZX352" s="46"/>
      <c r="PZY352" s="46"/>
      <c r="PZZ352" s="46"/>
      <c r="QAA352" s="46"/>
      <c r="QAB352" s="46"/>
      <c r="QAC352" s="46"/>
      <c r="QAD352" s="46"/>
      <c r="QAE352" s="46"/>
      <c r="QAF352" s="46"/>
      <c r="QAG352" s="46"/>
      <c r="QAH352" s="46"/>
      <c r="QAI352" s="46"/>
      <c r="QAJ352" s="46"/>
      <c r="QAK352" s="46"/>
      <c r="QAL352" s="46"/>
      <c r="QAM352" s="46"/>
      <c r="QAN352" s="46"/>
      <c r="QAO352" s="46"/>
      <c r="QAP352" s="46"/>
      <c r="QAQ352" s="46"/>
      <c r="QAR352" s="46"/>
      <c r="QAS352" s="46"/>
      <c r="QAT352" s="46"/>
      <c r="QAU352" s="46"/>
      <c r="QAV352" s="46"/>
      <c r="QAW352" s="46"/>
      <c r="QAX352" s="46"/>
      <c r="QAY352" s="46"/>
      <c r="QAZ352" s="46"/>
      <c r="QBA352" s="46"/>
      <c r="QBB352" s="46"/>
      <c r="QBC352" s="46"/>
      <c r="QBD352" s="46"/>
      <c r="QBE352" s="46"/>
      <c r="QBF352" s="46"/>
      <c r="QBG352" s="46"/>
      <c r="QBH352" s="46"/>
      <c r="QBI352" s="46"/>
      <c r="QBJ352" s="46"/>
      <c r="QBK352" s="46"/>
      <c r="QBL352" s="46"/>
      <c r="QBM352" s="46"/>
      <c r="QBN352" s="46"/>
      <c r="QBO352" s="46"/>
      <c r="QBP352" s="46"/>
      <c r="QBQ352" s="46"/>
      <c r="QBR352" s="46"/>
      <c r="QBS352" s="46"/>
      <c r="QBT352" s="46"/>
      <c r="QBU352" s="46"/>
      <c r="QBV352" s="46"/>
      <c r="QBW352" s="46"/>
      <c r="QBX352" s="46"/>
      <c r="QBY352" s="46"/>
      <c r="QBZ352" s="46"/>
      <c r="QCA352" s="46"/>
      <c r="QCB352" s="46"/>
      <c r="QCC352" s="46"/>
      <c r="QCD352" s="46"/>
      <c r="QCE352" s="46"/>
      <c r="QCF352" s="46"/>
      <c r="QCG352" s="46"/>
      <c r="QCH352" s="46"/>
      <c r="QCI352" s="46"/>
      <c r="QCJ352" s="46"/>
      <c r="QCK352" s="46"/>
      <c r="QCL352" s="46"/>
      <c r="QCM352" s="46"/>
      <c r="QCN352" s="46"/>
      <c r="QCO352" s="46"/>
      <c r="QCP352" s="46"/>
      <c r="QCQ352" s="46"/>
      <c r="QCR352" s="46"/>
      <c r="QCS352" s="46"/>
      <c r="QCT352" s="46"/>
      <c r="QCU352" s="46"/>
      <c r="QCV352" s="46"/>
      <c r="QCW352" s="46"/>
      <c r="QCX352" s="46"/>
      <c r="QCY352" s="46"/>
      <c r="QCZ352" s="46"/>
      <c r="QDA352" s="46"/>
      <c r="QDB352" s="46"/>
      <c r="QDC352" s="46"/>
      <c r="QDD352" s="46"/>
      <c r="QDE352" s="46"/>
      <c r="QDF352" s="46"/>
      <c r="QDG352" s="46"/>
      <c r="QDH352" s="46"/>
      <c r="QDI352" s="46"/>
      <c r="QDJ352" s="46"/>
      <c r="QDK352" s="46"/>
      <c r="QDL352" s="46"/>
      <c r="QDM352" s="46"/>
      <c r="QDN352" s="46"/>
      <c r="QDO352" s="46"/>
      <c r="QDP352" s="46"/>
      <c r="QDQ352" s="46"/>
      <c r="QDR352" s="46"/>
      <c r="QDS352" s="46"/>
      <c r="QDT352" s="46"/>
      <c r="QDU352" s="46"/>
      <c r="QDV352" s="46"/>
      <c r="QDW352" s="46"/>
      <c r="QDX352" s="46"/>
      <c r="QDY352" s="46"/>
      <c r="QDZ352" s="46"/>
      <c r="QEA352" s="46"/>
      <c r="QEB352" s="46"/>
      <c r="QEC352" s="46"/>
      <c r="QED352" s="46"/>
      <c r="QEE352" s="46"/>
      <c r="QEF352" s="46"/>
      <c r="QEG352" s="46"/>
      <c r="QEH352" s="46"/>
      <c r="QEI352" s="46"/>
      <c r="QEJ352" s="46"/>
      <c r="QEK352" s="46"/>
      <c r="QEL352" s="46"/>
      <c r="QEM352" s="46"/>
      <c r="QEN352" s="46"/>
      <c r="QEO352" s="46"/>
      <c r="QEP352" s="46"/>
      <c r="QEQ352" s="46"/>
      <c r="QER352" s="46"/>
      <c r="QES352" s="46"/>
      <c r="QET352" s="46"/>
      <c r="QEU352" s="46"/>
      <c r="QEV352" s="46"/>
      <c r="QEW352" s="46"/>
      <c r="QEX352" s="46"/>
      <c r="QEY352" s="46"/>
      <c r="QEZ352" s="46"/>
      <c r="QFA352" s="46"/>
      <c r="QFB352" s="46"/>
      <c r="QFC352" s="46"/>
      <c r="QFD352" s="46"/>
      <c r="QFE352" s="46"/>
      <c r="QFF352" s="46"/>
      <c r="QFG352" s="46"/>
      <c r="QFH352" s="46"/>
      <c r="QFI352" s="46"/>
      <c r="QFJ352" s="46"/>
      <c r="QFK352" s="46"/>
      <c r="QFL352" s="46"/>
      <c r="QFM352" s="46"/>
      <c r="QFN352" s="46"/>
      <c r="QFO352" s="46"/>
      <c r="QFP352" s="46"/>
      <c r="QFQ352" s="46"/>
      <c r="QFR352" s="46"/>
      <c r="QFS352" s="46"/>
      <c r="QFT352" s="46"/>
      <c r="QFU352" s="46"/>
      <c r="QFV352" s="46"/>
      <c r="QFW352" s="46"/>
      <c r="QFX352" s="46"/>
      <c r="QFY352" s="46"/>
      <c r="QFZ352" s="46"/>
      <c r="QGA352" s="46"/>
      <c r="QGB352" s="46"/>
      <c r="QGC352" s="46"/>
      <c r="QGD352" s="46"/>
      <c r="QGE352" s="46"/>
      <c r="QGF352" s="46"/>
      <c r="QGG352" s="46"/>
      <c r="QGH352" s="46"/>
      <c r="QGI352" s="46"/>
      <c r="QGJ352" s="46"/>
      <c r="QGK352" s="46"/>
      <c r="QGL352" s="46"/>
      <c r="QGM352" s="46"/>
      <c r="QGN352" s="46"/>
      <c r="QGO352" s="46"/>
      <c r="QGP352" s="46"/>
      <c r="QGQ352" s="46"/>
      <c r="QGR352" s="46"/>
      <c r="QGS352" s="46"/>
      <c r="QGT352" s="46"/>
      <c r="QGU352" s="46"/>
      <c r="QGV352" s="46"/>
      <c r="QGW352" s="46"/>
      <c r="QGX352" s="46"/>
      <c r="QGY352" s="46"/>
      <c r="QGZ352" s="46"/>
      <c r="QHA352" s="46"/>
      <c r="QHB352" s="46"/>
      <c r="QHC352" s="46"/>
      <c r="QHD352" s="46"/>
      <c r="QHE352" s="46"/>
      <c r="QHF352" s="46"/>
      <c r="QHG352" s="46"/>
      <c r="QHH352" s="46"/>
      <c r="QHI352" s="46"/>
      <c r="QHJ352" s="46"/>
      <c r="QHK352" s="46"/>
      <c r="QHL352" s="46"/>
      <c r="QHM352" s="46"/>
      <c r="QHN352" s="46"/>
      <c r="QHO352" s="46"/>
      <c r="QHP352" s="46"/>
      <c r="QHQ352" s="46"/>
      <c r="QHR352" s="46"/>
      <c r="QHS352" s="46"/>
      <c r="QHT352" s="46"/>
      <c r="QHU352" s="46"/>
      <c r="QHV352" s="46"/>
      <c r="QHW352" s="46"/>
      <c r="QHX352" s="46"/>
      <c r="QHY352" s="46"/>
      <c r="QHZ352" s="46"/>
      <c r="QIA352" s="46"/>
      <c r="QIB352" s="46"/>
      <c r="QIC352" s="46"/>
      <c r="QID352" s="46"/>
      <c r="QIE352" s="46"/>
      <c r="QIF352" s="46"/>
      <c r="QIG352" s="46"/>
      <c r="QIH352" s="46"/>
      <c r="QII352" s="46"/>
      <c r="QIJ352" s="46"/>
      <c r="QIK352" s="46"/>
      <c r="QIL352" s="46"/>
      <c r="QIM352" s="46"/>
      <c r="QIN352" s="46"/>
      <c r="QIO352" s="46"/>
      <c r="QIP352" s="46"/>
      <c r="QIQ352" s="46"/>
      <c r="QIR352" s="46"/>
      <c r="QIS352" s="46"/>
      <c r="QIT352" s="46"/>
      <c r="QIU352" s="46"/>
      <c r="QIV352" s="46"/>
      <c r="QIW352" s="46"/>
      <c r="QIX352" s="46"/>
      <c r="QIY352" s="46"/>
      <c r="QIZ352" s="46"/>
      <c r="QJA352" s="46"/>
      <c r="QJB352" s="46"/>
      <c r="QJC352" s="46"/>
      <c r="QJD352" s="46"/>
      <c r="QJE352" s="46"/>
      <c r="QJF352" s="46"/>
      <c r="QJG352" s="46"/>
      <c r="QJH352" s="46"/>
      <c r="QJI352" s="46"/>
      <c r="QJJ352" s="46"/>
      <c r="QJK352" s="46"/>
      <c r="QJL352" s="46"/>
      <c r="QJM352" s="46"/>
      <c r="QJN352" s="46"/>
      <c r="QJO352" s="46"/>
      <c r="QJP352" s="46"/>
      <c r="QJQ352" s="46"/>
      <c r="QJR352" s="46"/>
      <c r="QJS352" s="46"/>
      <c r="QJT352" s="46"/>
      <c r="QJU352" s="46"/>
      <c r="QJV352" s="46"/>
      <c r="QJW352" s="46"/>
      <c r="QJX352" s="46"/>
      <c r="QJY352" s="46"/>
      <c r="QJZ352" s="46"/>
      <c r="QKA352" s="46"/>
      <c r="QKB352" s="46"/>
      <c r="QKC352" s="46"/>
      <c r="QKD352" s="46"/>
      <c r="QKE352" s="46"/>
      <c r="QKF352" s="46"/>
      <c r="QKG352" s="46"/>
      <c r="QKH352" s="46"/>
      <c r="QKI352" s="46"/>
      <c r="QKJ352" s="46"/>
      <c r="QKK352" s="46"/>
      <c r="QKL352" s="46"/>
      <c r="QKM352" s="46"/>
      <c r="QKN352" s="46"/>
      <c r="QKO352" s="46"/>
      <c r="QKP352" s="46"/>
      <c r="QKQ352" s="46"/>
      <c r="QKR352" s="46"/>
      <c r="QKS352" s="46"/>
      <c r="QKT352" s="46"/>
      <c r="QKU352" s="46"/>
      <c r="QKV352" s="46"/>
      <c r="QKW352" s="46"/>
      <c r="QKX352" s="46"/>
      <c r="QKY352" s="46"/>
      <c r="QKZ352" s="46"/>
      <c r="QLA352" s="46"/>
      <c r="QLB352" s="46"/>
      <c r="QLC352" s="46"/>
      <c r="QLD352" s="46"/>
      <c r="QLE352" s="46"/>
      <c r="QLF352" s="46"/>
      <c r="QLG352" s="46"/>
      <c r="QLH352" s="46"/>
      <c r="QLI352" s="46"/>
      <c r="QLJ352" s="46"/>
      <c r="QLK352" s="46"/>
      <c r="QLL352" s="46"/>
      <c r="QLM352" s="46"/>
      <c r="QLN352" s="46"/>
      <c r="QLO352" s="46"/>
      <c r="QLP352" s="46"/>
      <c r="QLQ352" s="46"/>
      <c r="QLR352" s="46"/>
      <c r="QLS352" s="46"/>
      <c r="QLT352" s="46"/>
      <c r="QLU352" s="46"/>
      <c r="QLV352" s="46"/>
      <c r="QLW352" s="46"/>
      <c r="QLX352" s="46"/>
      <c r="QLY352" s="46"/>
      <c r="QLZ352" s="46"/>
      <c r="QMA352" s="46"/>
      <c r="QMB352" s="46"/>
      <c r="QMC352" s="46"/>
      <c r="QMD352" s="46"/>
      <c r="QME352" s="46"/>
      <c r="QMF352" s="46"/>
      <c r="QMG352" s="46"/>
      <c r="QMH352" s="46"/>
      <c r="QMI352" s="46"/>
      <c r="QMJ352" s="46"/>
      <c r="QMK352" s="46"/>
      <c r="QML352" s="46"/>
      <c r="QMM352" s="46"/>
      <c r="QMN352" s="46"/>
      <c r="QMO352" s="46"/>
      <c r="QMP352" s="46"/>
      <c r="QMQ352" s="46"/>
      <c r="QMR352" s="46"/>
      <c r="QMS352" s="46"/>
      <c r="QMT352" s="46"/>
      <c r="QMU352" s="46"/>
      <c r="QMV352" s="46"/>
      <c r="QMW352" s="46"/>
      <c r="QMX352" s="46"/>
      <c r="QMY352" s="46"/>
      <c r="QMZ352" s="46"/>
      <c r="QNA352" s="46"/>
      <c r="QNB352" s="46"/>
      <c r="QNC352" s="46"/>
      <c r="QND352" s="46"/>
      <c r="QNE352" s="46"/>
      <c r="QNF352" s="46"/>
      <c r="QNG352" s="46"/>
      <c r="QNH352" s="46"/>
      <c r="QNI352" s="46"/>
      <c r="QNJ352" s="46"/>
      <c r="QNK352" s="46"/>
      <c r="QNL352" s="46"/>
      <c r="QNM352" s="46"/>
      <c r="QNN352" s="46"/>
      <c r="QNO352" s="46"/>
      <c r="QNP352" s="46"/>
      <c r="QNQ352" s="46"/>
      <c r="QNR352" s="46"/>
      <c r="QNS352" s="46"/>
      <c r="QNT352" s="46"/>
      <c r="QNU352" s="46"/>
      <c r="QNV352" s="46"/>
      <c r="QNW352" s="46"/>
      <c r="QNX352" s="46"/>
      <c r="QNY352" s="46"/>
      <c r="QNZ352" s="46"/>
      <c r="QOA352" s="46"/>
      <c r="QOB352" s="46"/>
      <c r="QOC352" s="46"/>
      <c r="QOD352" s="46"/>
      <c r="QOE352" s="46"/>
      <c r="QOF352" s="46"/>
      <c r="QOG352" s="46"/>
      <c r="QOH352" s="46"/>
      <c r="QOI352" s="46"/>
      <c r="QOJ352" s="46"/>
      <c r="QOK352" s="46"/>
      <c r="QOL352" s="46"/>
      <c r="QOM352" s="46"/>
      <c r="QON352" s="46"/>
      <c r="QOO352" s="46"/>
      <c r="QOP352" s="46"/>
      <c r="QOQ352" s="46"/>
      <c r="QOR352" s="46"/>
      <c r="QOS352" s="46"/>
      <c r="QOT352" s="46"/>
      <c r="QOU352" s="46"/>
      <c r="QOV352" s="46"/>
      <c r="QOW352" s="46"/>
      <c r="QOX352" s="46"/>
      <c r="QOY352" s="46"/>
      <c r="QOZ352" s="46"/>
      <c r="QPA352" s="46"/>
      <c r="QPB352" s="46"/>
      <c r="QPC352" s="46"/>
      <c r="QPD352" s="46"/>
      <c r="QPE352" s="46"/>
      <c r="QPF352" s="46"/>
      <c r="QPG352" s="46"/>
      <c r="QPH352" s="46"/>
      <c r="QPI352" s="46"/>
      <c r="QPJ352" s="46"/>
      <c r="QPK352" s="46"/>
      <c r="QPL352" s="46"/>
      <c r="QPM352" s="46"/>
      <c r="QPN352" s="46"/>
      <c r="QPO352" s="46"/>
      <c r="QPP352" s="46"/>
      <c r="QPQ352" s="46"/>
      <c r="QPR352" s="46"/>
      <c r="QPS352" s="46"/>
      <c r="QPT352" s="46"/>
      <c r="QPU352" s="46"/>
      <c r="QPV352" s="46"/>
      <c r="QPW352" s="46"/>
      <c r="QPX352" s="46"/>
      <c r="QPY352" s="46"/>
      <c r="QPZ352" s="46"/>
      <c r="QQA352" s="46"/>
      <c r="QQB352" s="46"/>
      <c r="QQC352" s="46"/>
      <c r="QQD352" s="46"/>
      <c r="QQE352" s="46"/>
      <c r="QQF352" s="46"/>
      <c r="QQG352" s="46"/>
      <c r="QQH352" s="46"/>
      <c r="QQI352" s="46"/>
      <c r="QQJ352" s="46"/>
      <c r="QQK352" s="46"/>
      <c r="QQL352" s="46"/>
      <c r="QQM352" s="46"/>
      <c r="QQN352" s="46"/>
      <c r="QQO352" s="46"/>
      <c r="QQP352" s="46"/>
      <c r="QQQ352" s="46"/>
      <c r="QQR352" s="46"/>
      <c r="QQS352" s="46"/>
      <c r="QQT352" s="46"/>
      <c r="QQU352" s="46"/>
      <c r="QQV352" s="46"/>
      <c r="QQW352" s="46"/>
      <c r="QQX352" s="46"/>
      <c r="QQY352" s="46"/>
      <c r="QQZ352" s="46"/>
      <c r="QRA352" s="46"/>
      <c r="QRB352" s="46"/>
      <c r="QRC352" s="46"/>
      <c r="QRD352" s="46"/>
      <c r="QRE352" s="46"/>
      <c r="QRF352" s="46"/>
      <c r="QRG352" s="46"/>
      <c r="QRH352" s="46"/>
      <c r="QRI352" s="46"/>
      <c r="QRJ352" s="46"/>
      <c r="QRK352" s="46"/>
      <c r="QRL352" s="46"/>
      <c r="QRM352" s="46"/>
      <c r="QRN352" s="46"/>
      <c r="QRO352" s="46"/>
      <c r="QRP352" s="46"/>
      <c r="QRQ352" s="46"/>
      <c r="QRR352" s="46"/>
      <c r="QRS352" s="46"/>
      <c r="QRT352" s="46"/>
      <c r="QRU352" s="46"/>
      <c r="QRV352" s="46"/>
      <c r="QRW352" s="46"/>
      <c r="QRX352" s="46"/>
      <c r="QRY352" s="46"/>
      <c r="QRZ352" s="46"/>
      <c r="QSA352" s="46"/>
      <c r="QSB352" s="46"/>
      <c r="QSC352" s="46"/>
      <c r="QSD352" s="46"/>
      <c r="QSE352" s="46"/>
      <c r="QSF352" s="46"/>
      <c r="QSG352" s="46"/>
      <c r="QSH352" s="46"/>
      <c r="QSI352" s="46"/>
      <c r="QSJ352" s="46"/>
      <c r="QSK352" s="46"/>
      <c r="QSL352" s="46"/>
      <c r="QSM352" s="46"/>
      <c r="QSN352" s="46"/>
      <c r="QSO352" s="46"/>
      <c r="QSP352" s="46"/>
      <c r="QSQ352" s="46"/>
      <c r="QSR352" s="46"/>
      <c r="QSS352" s="46"/>
      <c r="QST352" s="46"/>
      <c r="QSU352" s="46"/>
      <c r="QSV352" s="46"/>
      <c r="QSW352" s="46"/>
      <c r="QSX352" s="46"/>
      <c r="QSY352" s="46"/>
      <c r="QSZ352" s="46"/>
      <c r="QTA352" s="46"/>
      <c r="QTB352" s="46"/>
      <c r="QTC352" s="46"/>
      <c r="QTD352" s="46"/>
      <c r="QTE352" s="46"/>
      <c r="QTF352" s="46"/>
      <c r="QTG352" s="46"/>
      <c r="QTH352" s="46"/>
      <c r="QTI352" s="46"/>
      <c r="QTJ352" s="46"/>
      <c r="QTK352" s="46"/>
      <c r="QTL352" s="46"/>
      <c r="QTM352" s="46"/>
      <c r="QTN352" s="46"/>
      <c r="QTO352" s="46"/>
      <c r="QTP352" s="46"/>
      <c r="QTQ352" s="46"/>
      <c r="QTR352" s="46"/>
      <c r="QTS352" s="46"/>
      <c r="QTT352" s="46"/>
      <c r="QTU352" s="46"/>
      <c r="QTV352" s="46"/>
      <c r="QTW352" s="46"/>
      <c r="QTX352" s="46"/>
      <c r="QTY352" s="46"/>
      <c r="QTZ352" s="46"/>
      <c r="QUA352" s="46"/>
      <c r="QUB352" s="46"/>
      <c r="QUC352" s="46"/>
      <c r="QUD352" s="46"/>
      <c r="QUE352" s="46"/>
      <c r="QUF352" s="46"/>
      <c r="QUG352" s="46"/>
      <c r="QUH352" s="46"/>
      <c r="QUI352" s="46"/>
      <c r="QUJ352" s="46"/>
      <c r="QUK352" s="46"/>
      <c r="QUL352" s="46"/>
      <c r="QUM352" s="46"/>
      <c r="QUN352" s="46"/>
      <c r="QUO352" s="46"/>
      <c r="QUP352" s="46"/>
      <c r="QUQ352" s="46"/>
      <c r="QUR352" s="46"/>
      <c r="QUS352" s="46"/>
      <c r="QUT352" s="46"/>
      <c r="QUU352" s="46"/>
      <c r="QUV352" s="46"/>
      <c r="QUW352" s="46"/>
      <c r="QUX352" s="46"/>
      <c r="QUY352" s="46"/>
      <c r="QUZ352" s="46"/>
      <c r="QVA352" s="46"/>
      <c r="QVB352" s="46"/>
      <c r="QVC352" s="46"/>
      <c r="QVD352" s="46"/>
      <c r="QVE352" s="46"/>
      <c r="QVF352" s="46"/>
      <c r="QVG352" s="46"/>
      <c r="QVH352" s="46"/>
      <c r="QVI352" s="46"/>
      <c r="QVJ352" s="46"/>
      <c r="QVK352" s="46"/>
      <c r="QVL352" s="46"/>
      <c r="QVM352" s="46"/>
      <c r="QVN352" s="46"/>
      <c r="QVO352" s="46"/>
      <c r="QVP352" s="46"/>
      <c r="QVQ352" s="46"/>
      <c r="QVR352" s="46"/>
      <c r="QVS352" s="46"/>
      <c r="QVT352" s="46"/>
      <c r="QVU352" s="46"/>
      <c r="QVV352" s="46"/>
      <c r="QVW352" s="46"/>
      <c r="QVX352" s="46"/>
      <c r="QVY352" s="46"/>
      <c r="QVZ352" s="46"/>
      <c r="QWA352" s="46"/>
      <c r="QWB352" s="46"/>
      <c r="QWC352" s="46"/>
      <c r="QWD352" s="46"/>
      <c r="QWE352" s="46"/>
      <c r="QWF352" s="46"/>
      <c r="QWG352" s="46"/>
      <c r="QWH352" s="46"/>
      <c r="QWI352" s="46"/>
      <c r="QWJ352" s="46"/>
      <c r="QWK352" s="46"/>
      <c r="QWL352" s="46"/>
      <c r="QWM352" s="46"/>
      <c r="QWN352" s="46"/>
      <c r="QWO352" s="46"/>
      <c r="QWP352" s="46"/>
      <c r="QWQ352" s="46"/>
      <c r="QWR352" s="46"/>
      <c r="QWS352" s="46"/>
      <c r="QWT352" s="46"/>
      <c r="QWU352" s="46"/>
      <c r="QWV352" s="46"/>
      <c r="QWW352" s="46"/>
      <c r="QWX352" s="46"/>
      <c r="QWY352" s="46"/>
      <c r="QWZ352" s="46"/>
      <c r="QXA352" s="46"/>
      <c r="QXB352" s="46"/>
      <c r="QXC352" s="46"/>
      <c r="QXD352" s="46"/>
      <c r="QXE352" s="46"/>
      <c r="QXF352" s="46"/>
      <c r="QXG352" s="46"/>
      <c r="QXH352" s="46"/>
      <c r="QXI352" s="46"/>
      <c r="QXJ352" s="46"/>
      <c r="QXK352" s="46"/>
      <c r="QXL352" s="46"/>
      <c r="QXM352" s="46"/>
      <c r="QXN352" s="46"/>
      <c r="QXO352" s="46"/>
      <c r="QXP352" s="46"/>
      <c r="QXQ352" s="46"/>
      <c r="QXR352" s="46"/>
      <c r="QXS352" s="46"/>
      <c r="QXT352" s="46"/>
      <c r="QXU352" s="46"/>
      <c r="QXV352" s="46"/>
      <c r="QXW352" s="46"/>
      <c r="QXX352" s="46"/>
      <c r="QXY352" s="46"/>
      <c r="QXZ352" s="46"/>
      <c r="QYA352" s="46"/>
      <c r="QYB352" s="46"/>
      <c r="QYC352" s="46"/>
      <c r="QYD352" s="46"/>
      <c r="QYE352" s="46"/>
      <c r="QYF352" s="46"/>
      <c r="QYG352" s="46"/>
      <c r="QYH352" s="46"/>
      <c r="QYI352" s="46"/>
      <c r="QYJ352" s="46"/>
      <c r="QYK352" s="46"/>
      <c r="QYL352" s="46"/>
      <c r="QYM352" s="46"/>
      <c r="QYN352" s="46"/>
      <c r="QYO352" s="46"/>
      <c r="QYP352" s="46"/>
      <c r="QYQ352" s="46"/>
      <c r="QYR352" s="46"/>
      <c r="QYS352" s="46"/>
      <c r="QYT352" s="46"/>
      <c r="QYU352" s="46"/>
      <c r="QYV352" s="46"/>
      <c r="QYW352" s="46"/>
      <c r="QYX352" s="46"/>
      <c r="QYY352" s="46"/>
      <c r="QYZ352" s="46"/>
      <c r="QZA352" s="46"/>
      <c r="QZB352" s="46"/>
      <c r="QZC352" s="46"/>
      <c r="QZD352" s="46"/>
      <c r="QZE352" s="46"/>
      <c r="QZF352" s="46"/>
      <c r="QZG352" s="46"/>
      <c r="QZH352" s="46"/>
      <c r="QZI352" s="46"/>
      <c r="QZJ352" s="46"/>
      <c r="QZK352" s="46"/>
      <c r="QZL352" s="46"/>
      <c r="QZM352" s="46"/>
      <c r="QZN352" s="46"/>
      <c r="QZO352" s="46"/>
      <c r="QZP352" s="46"/>
      <c r="QZQ352" s="46"/>
      <c r="QZR352" s="46"/>
      <c r="QZS352" s="46"/>
      <c r="QZT352" s="46"/>
      <c r="QZU352" s="46"/>
      <c r="QZV352" s="46"/>
      <c r="QZW352" s="46"/>
      <c r="QZX352" s="46"/>
      <c r="QZY352" s="46"/>
      <c r="QZZ352" s="46"/>
      <c r="RAA352" s="46"/>
      <c r="RAB352" s="46"/>
      <c r="RAC352" s="46"/>
      <c r="RAD352" s="46"/>
      <c r="RAE352" s="46"/>
      <c r="RAF352" s="46"/>
      <c r="RAG352" s="46"/>
      <c r="RAH352" s="46"/>
      <c r="RAI352" s="46"/>
      <c r="RAJ352" s="46"/>
      <c r="RAK352" s="46"/>
      <c r="RAL352" s="46"/>
      <c r="RAM352" s="46"/>
      <c r="RAN352" s="46"/>
      <c r="RAO352" s="46"/>
      <c r="RAP352" s="46"/>
      <c r="RAQ352" s="46"/>
      <c r="RAR352" s="46"/>
      <c r="RAS352" s="46"/>
      <c r="RAT352" s="46"/>
      <c r="RAU352" s="46"/>
      <c r="RAV352" s="46"/>
      <c r="RAW352" s="46"/>
      <c r="RAX352" s="46"/>
      <c r="RAY352" s="46"/>
      <c r="RAZ352" s="46"/>
      <c r="RBA352" s="46"/>
      <c r="RBB352" s="46"/>
      <c r="RBC352" s="46"/>
      <c r="RBD352" s="46"/>
      <c r="RBE352" s="46"/>
      <c r="RBF352" s="46"/>
      <c r="RBG352" s="46"/>
      <c r="RBH352" s="46"/>
      <c r="RBI352" s="46"/>
      <c r="RBJ352" s="46"/>
      <c r="RBK352" s="46"/>
      <c r="RBL352" s="46"/>
      <c r="RBM352" s="46"/>
      <c r="RBN352" s="46"/>
      <c r="RBO352" s="46"/>
      <c r="RBP352" s="46"/>
      <c r="RBQ352" s="46"/>
      <c r="RBR352" s="46"/>
      <c r="RBS352" s="46"/>
      <c r="RBT352" s="46"/>
      <c r="RBU352" s="46"/>
      <c r="RBV352" s="46"/>
      <c r="RBW352" s="46"/>
      <c r="RBX352" s="46"/>
      <c r="RBY352" s="46"/>
      <c r="RBZ352" s="46"/>
      <c r="RCA352" s="46"/>
      <c r="RCB352" s="46"/>
      <c r="RCC352" s="46"/>
      <c r="RCD352" s="46"/>
      <c r="RCE352" s="46"/>
      <c r="RCF352" s="46"/>
      <c r="RCG352" s="46"/>
      <c r="RCH352" s="46"/>
      <c r="RCI352" s="46"/>
      <c r="RCJ352" s="46"/>
      <c r="RCK352" s="46"/>
      <c r="RCL352" s="46"/>
      <c r="RCM352" s="46"/>
      <c r="RCN352" s="46"/>
      <c r="RCO352" s="46"/>
      <c r="RCP352" s="46"/>
      <c r="RCQ352" s="46"/>
      <c r="RCR352" s="46"/>
      <c r="RCS352" s="46"/>
      <c r="RCT352" s="46"/>
      <c r="RCU352" s="46"/>
      <c r="RCV352" s="46"/>
      <c r="RCW352" s="46"/>
      <c r="RCX352" s="46"/>
      <c r="RCY352" s="46"/>
      <c r="RCZ352" s="46"/>
      <c r="RDA352" s="46"/>
      <c r="RDB352" s="46"/>
      <c r="RDC352" s="46"/>
      <c r="RDD352" s="46"/>
      <c r="RDE352" s="46"/>
      <c r="RDF352" s="46"/>
      <c r="RDG352" s="46"/>
      <c r="RDH352" s="46"/>
      <c r="RDI352" s="46"/>
      <c r="RDJ352" s="46"/>
      <c r="RDK352" s="46"/>
      <c r="RDL352" s="46"/>
      <c r="RDM352" s="46"/>
      <c r="RDN352" s="46"/>
      <c r="RDO352" s="46"/>
      <c r="RDP352" s="46"/>
      <c r="RDQ352" s="46"/>
      <c r="RDR352" s="46"/>
      <c r="RDS352" s="46"/>
      <c r="RDT352" s="46"/>
      <c r="RDU352" s="46"/>
      <c r="RDV352" s="46"/>
      <c r="RDW352" s="46"/>
      <c r="RDX352" s="46"/>
      <c r="RDY352" s="46"/>
      <c r="RDZ352" s="46"/>
      <c r="REA352" s="46"/>
      <c r="REB352" s="46"/>
      <c r="REC352" s="46"/>
      <c r="RED352" s="46"/>
      <c r="REE352" s="46"/>
      <c r="REF352" s="46"/>
      <c r="REG352" s="46"/>
      <c r="REH352" s="46"/>
      <c r="REI352" s="46"/>
      <c r="REJ352" s="46"/>
      <c r="REK352" s="46"/>
      <c r="REL352" s="46"/>
      <c r="REM352" s="46"/>
      <c r="REN352" s="46"/>
      <c r="REO352" s="46"/>
      <c r="REP352" s="46"/>
      <c r="REQ352" s="46"/>
      <c r="RER352" s="46"/>
      <c r="RES352" s="46"/>
      <c r="RET352" s="46"/>
      <c r="REU352" s="46"/>
      <c r="REV352" s="46"/>
      <c r="REW352" s="46"/>
      <c r="REX352" s="46"/>
      <c r="REY352" s="46"/>
      <c r="REZ352" s="46"/>
      <c r="RFA352" s="46"/>
      <c r="RFB352" s="46"/>
      <c r="RFC352" s="46"/>
      <c r="RFD352" s="46"/>
      <c r="RFE352" s="46"/>
      <c r="RFF352" s="46"/>
      <c r="RFG352" s="46"/>
      <c r="RFH352" s="46"/>
      <c r="RFI352" s="46"/>
      <c r="RFJ352" s="46"/>
      <c r="RFK352" s="46"/>
      <c r="RFL352" s="46"/>
      <c r="RFM352" s="46"/>
      <c r="RFN352" s="46"/>
      <c r="RFO352" s="46"/>
      <c r="RFP352" s="46"/>
      <c r="RFQ352" s="46"/>
      <c r="RFR352" s="46"/>
      <c r="RFS352" s="46"/>
      <c r="RFT352" s="46"/>
      <c r="RFU352" s="46"/>
      <c r="RFV352" s="46"/>
      <c r="RFW352" s="46"/>
      <c r="RFX352" s="46"/>
      <c r="RFY352" s="46"/>
      <c r="RFZ352" s="46"/>
      <c r="RGA352" s="46"/>
      <c r="RGB352" s="46"/>
      <c r="RGC352" s="46"/>
      <c r="RGD352" s="46"/>
      <c r="RGE352" s="46"/>
      <c r="RGF352" s="46"/>
      <c r="RGG352" s="46"/>
      <c r="RGH352" s="46"/>
      <c r="RGI352" s="46"/>
      <c r="RGJ352" s="46"/>
      <c r="RGK352" s="46"/>
      <c r="RGL352" s="46"/>
      <c r="RGM352" s="46"/>
      <c r="RGN352" s="46"/>
      <c r="RGO352" s="46"/>
      <c r="RGP352" s="46"/>
      <c r="RGQ352" s="46"/>
      <c r="RGR352" s="46"/>
      <c r="RGS352" s="46"/>
      <c r="RGT352" s="46"/>
      <c r="RGU352" s="46"/>
      <c r="RGV352" s="46"/>
      <c r="RGW352" s="46"/>
      <c r="RGX352" s="46"/>
      <c r="RGY352" s="46"/>
      <c r="RGZ352" s="46"/>
      <c r="RHA352" s="46"/>
      <c r="RHB352" s="46"/>
      <c r="RHC352" s="46"/>
      <c r="RHD352" s="46"/>
      <c r="RHE352" s="46"/>
      <c r="RHF352" s="46"/>
      <c r="RHG352" s="46"/>
      <c r="RHH352" s="46"/>
      <c r="RHI352" s="46"/>
      <c r="RHJ352" s="46"/>
      <c r="RHK352" s="46"/>
      <c r="RHL352" s="46"/>
      <c r="RHM352" s="46"/>
      <c r="RHN352" s="46"/>
      <c r="RHO352" s="46"/>
      <c r="RHP352" s="46"/>
      <c r="RHQ352" s="46"/>
      <c r="RHR352" s="46"/>
      <c r="RHS352" s="46"/>
      <c r="RHT352" s="46"/>
      <c r="RHU352" s="46"/>
      <c r="RHV352" s="46"/>
      <c r="RHW352" s="46"/>
      <c r="RHX352" s="46"/>
      <c r="RHY352" s="46"/>
      <c r="RHZ352" s="46"/>
      <c r="RIA352" s="46"/>
      <c r="RIB352" s="46"/>
      <c r="RIC352" s="46"/>
      <c r="RID352" s="46"/>
      <c r="RIE352" s="46"/>
      <c r="RIF352" s="46"/>
      <c r="RIG352" s="46"/>
      <c r="RIH352" s="46"/>
      <c r="RII352" s="46"/>
      <c r="RIJ352" s="46"/>
      <c r="RIK352" s="46"/>
      <c r="RIL352" s="46"/>
      <c r="RIM352" s="46"/>
      <c r="RIN352" s="46"/>
      <c r="RIO352" s="46"/>
      <c r="RIP352" s="46"/>
      <c r="RIQ352" s="46"/>
      <c r="RIR352" s="46"/>
      <c r="RIS352" s="46"/>
      <c r="RIT352" s="46"/>
      <c r="RIU352" s="46"/>
      <c r="RIV352" s="46"/>
      <c r="RIW352" s="46"/>
      <c r="RIX352" s="46"/>
      <c r="RIY352" s="46"/>
      <c r="RIZ352" s="46"/>
      <c r="RJA352" s="46"/>
      <c r="RJB352" s="46"/>
      <c r="RJC352" s="46"/>
      <c r="RJD352" s="46"/>
      <c r="RJE352" s="46"/>
      <c r="RJF352" s="46"/>
      <c r="RJG352" s="46"/>
      <c r="RJH352" s="46"/>
      <c r="RJI352" s="46"/>
      <c r="RJJ352" s="46"/>
      <c r="RJK352" s="46"/>
      <c r="RJL352" s="46"/>
      <c r="RJM352" s="46"/>
      <c r="RJN352" s="46"/>
      <c r="RJO352" s="46"/>
      <c r="RJP352" s="46"/>
      <c r="RJQ352" s="46"/>
      <c r="RJR352" s="46"/>
      <c r="RJS352" s="46"/>
      <c r="RJT352" s="46"/>
      <c r="RJU352" s="46"/>
      <c r="RJV352" s="46"/>
      <c r="RJW352" s="46"/>
      <c r="RJX352" s="46"/>
      <c r="RJY352" s="46"/>
      <c r="RJZ352" s="46"/>
      <c r="RKA352" s="46"/>
      <c r="RKB352" s="46"/>
      <c r="RKC352" s="46"/>
      <c r="RKD352" s="46"/>
      <c r="RKE352" s="46"/>
      <c r="RKF352" s="46"/>
      <c r="RKG352" s="46"/>
      <c r="RKH352" s="46"/>
      <c r="RKI352" s="46"/>
      <c r="RKJ352" s="46"/>
      <c r="RKK352" s="46"/>
      <c r="RKL352" s="46"/>
      <c r="RKM352" s="46"/>
      <c r="RKN352" s="46"/>
      <c r="RKO352" s="46"/>
      <c r="RKP352" s="46"/>
      <c r="RKQ352" s="46"/>
      <c r="RKR352" s="46"/>
      <c r="RKS352" s="46"/>
      <c r="RKT352" s="46"/>
      <c r="RKU352" s="46"/>
      <c r="RKV352" s="46"/>
      <c r="RKW352" s="46"/>
      <c r="RKX352" s="46"/>
      <c r="RKY352" s="46"/>
      <c r="RKZ352" s="46"/>
      <c r="RLA352" s="46"/>
      <c r="RLB352" s="46"/>
      <c r="RLC352" s="46"/>
      <c r="RLD352" s="46"/>
      <c r="RLE352" s="46"/>
      <c r="RLF352" s="46"/>
      <c r="RLG352" s="46"/>
      <c r="RLH352" s="46"/>
      <c r="RLI352" s="46"/>
      <c r="RLJ352" s="46"/>
      <c r="RLK352" s="46"/>
      <c r="RLL352" s="46"/>
      <c r="RLM352" s="46"/>
      <c r="RLN352" s="46"/>
      <c r="RLO352" s="46"/>
      <c r="RLP352" s="46"/>
      <c r="RLQ352" s="46"/>
      <c r="RLR352" s="46"/>
      <c r="RLS352" s="46"/>
      <c r="RLT352" s="46"/>
      <c r="RLU352" s="46"/>
      <c r="RLV352" s="46"/>
      <c r="RLW352" s="46"/>
      <c r="RLX352" s="46"/>
      <c r="RLY352" s="46"/>
      <c r="RLZ352" s="46"/>
      <c r="RMA352" s="46"/>
      <c r="RMB352" s="46"/>
      <c r="RMC352" s="46"/>
      <c r="RMD352" s="46"/>
      <c r="RME352" s="46"/>
      <c r="RMF352" s="46"/>
      <c r="RMG352" s="46"/>
      <c r="RMH352" s="46"/>
      <c r="RMI352" s="46"/>
      <c r="RMJ352" s="46"/>
      <c r="RMK352" s="46"/>
      <c r="RML352" s="46"/>
      <c r="RMM352" s="46"/>
      <c r="RMN352" s="46"/>
      <c r="RMO352" s="46"/>
      <c r="RMP352" s="46"/>
      <c r="RMQ352" s="46"/>
      <c r="RMR352" s="46"/>
      <c r="RMS352" s="46"/>
      <c r="RMT352" s="46"/>
      <c r="RMU352" s="46"/>
      <c r="RMV352" s="46"/>
      <c r="RMW352" s="46"/>
      <c r="RMX352" s="46"/>
      <c r="RMY352" s="46"/>
      <c r="RMZ352" s="46"/>
      <c r="RNA352" s="46"/>
      <c r="RNB352" s="46"/>
      <c r="RNC352" s="46"/>
      <c r="RND352" s="46"/>
      <c r="RNE352" s="46"/>
      <c r="RNF352" s="46"/>
      <c r="RNG352" s="46"/>
      <c r="RNH352" s="46"/>
      <c r="RNI352" s="46"/>
      <c r="RNJ352" s="46"/>
      <c r="RNK352" s="46"/>
      <c r="RNL352" s="46"/>
      <c r="RNM352" s="46"/>
      <c r="RNN352" s="46"/>
      <c r="RNO352" s="46"/>
      <c r="RNP352" s="46"/>
      <c r="RNQ352" s="46"/>
      <c r="RNR352" s="46"/>
      <c r="RNS352" s="46"/>
      <c r="RNT352" s="46"/>
      <c r="RNU352" s="46"/>
      <c r="RNV352" s="46"/>
      <c r="RNW352" s="46"/>
      <c r="RNX352" s="46"/>
      <c r="RNY352" s="46"/>
      <c r="RNZ352" s="46"/>
      <c r="ROA352" s="46"/>
      <c r="ROB352" s="46"/>
      <c r="ROC352" s="46"/>
      <c r="ROD352" s="46"/>
      <c r="ROE352" s="46"/>
      <c r="ROF352" s="46"/>
      <c r="ROG352" s="46"/>
      <c r="ROH352" s="46"/>
      <c r="ROI352" s="46"/>
      <c r="ROJ352" s="46"/>
      <c r="ROK352" s="46"/>
      <c r="ROL352" s="46"/>
      <c r="ROM352" s="46"/>
      <c r="RON352" s="46"/>
      <c r="ROO352" s="46"/>
      <c r="ROP352" s="46"/>
      <c r="ROQ352" s="46"/>
      <c r="ROR352" s="46"/>
      <c r="ROS352" s="46"/>
      <c r="ROT352" s="46"/>
      <c r="ROU352" s="46"/>
      <c r="ROV352" s="46"/>
      <c r="ROW352" s="46"/>
      <c r="ROX352" s="46"/>
      <c r="ROY352" s="46"/>
      <c r="ROZ352" s="46"/>
      <c r="RPA352" s="46"/>
      <c r="RPB352" s="46"/>
      <c r="RPC352" s="46"/>
      <c r="RPD352" s="46"/>
      <c r="RPE352" s="46"/>
      <c r="RPF352" s="46"/>
      <c r="RPG352" s="46"/>
      <c r="RPH352" s="46"/>
      <c r="RPI352" s="46"/>
      <c r="RPJ352" s="46"/>
      <c r="RPK352" s="46"/>
      <c r="RPL352" s="46"/>
      <c r="RPM352" s="46"/>
      <c r="RPN352" s="46"/>
      <c r="RPO352" s="46"/>
      <c r="RPP352" s="46"/>
      <c r="RPQ352" s="46"/>
      <c r="RPR352" s="46"/>
      <c r="RPS352" s="46"/>
      <c r="RPT352" s="46"/>
      <c r="RPU352" s="46"/>
      <c r="RPV352" s="46"/>
      <c r="RPW352" s="46"/>
      <c r="RPX352" s="46"/>
      <c r="RPY352" s="46"/>
      <c r="RPZ352" s="46"/>
      <c r="RQA352" s="46"/>
      <c r="RQB352" s="46"/>
      <c r="RQC352" s="46"/>
      <c r="RQD352" s="46"/>
      <c r="RQE352" s="46"/>
      <c r="RQF352" s="46"/>
      <c r="RQG352" s="46"/>
      <c r="RQH352" s="46"/>
      <c r="RQI352" s="46"/>
      <c r="RQJ352" s="46"/>
      <c r="RQK352" s="46"/>
      <c r="RQL352" s="46"/>
      <c r="RQM352" s="46"/>
      <c r="RQN352" s="46"/>
      <c r="RQO352" s="46"/>
      <c r="RQP352" s="46"/>
      <c r="RQQ352" s="46"/>
      <c r="RQR352" s="46"/>
      <c r="RQS352" s="46"/>
      <c r="RQT352" s="46"/>
      <c r="RQU352" s="46"/>
      <c r="RQV352" s="46"/>
      <c r="RQW352" s="46"/>
      <c r="RQX352" s="46"/>
      <c r="RQY352" s="46"/>
      <c r="RQZ352" s="46"/>
      <c r="RRA352" s="46"/>
      <c r="RRB352" s="46"/>
      <c r="RRC352" s="46"/>
      <c r="RRD352" s="46"/>
      <c r="RRE352" s="46"/>
      <c r="RRF352" s="46"/>
      <c r="RRG352" s="46"/>
      <c r="RRH352" s="46"/>
      <c r="RRI352" s="46"/>
      <c r="RRJ352" s="46"/>
      <c r="RRK352" s="46"/>
      <c r="RRL352" s="46"/>
      <c r="RRM352" s="46"/>
      <c r="RRN352" s="46"/>
      <c r="RRO352" s="46"/>
      <c r="RRP352" s="46"/>
      <c r="RRQ352" s="46"/>
      <c r="RRR352" s="46"/>
      <c r="RRS352" s="46"/>
      <c r="RRT352" s="46"/>
      <c r="RRU352" s="46"/>
      <c r="RRV352" s="46"/>
      <c r="RRW352" s="46"/>
      <c r="RRX352" s="46"/>
      <c r="RRY352" s="46"/>
      <c r="RRZ352" s="46"/>
      <c r="RSA352" s="46"/>
      <c r="RSB352" s="46"/>
      <c r="RSC352" s="46"/>
      <c r="RSD352" s="46"/>
      <c r="RSE352" s="46"/>
      <c r="RSF352" s="46"/>
      <c r="RSG352" s="46"/>
      <c r="RSH352" s="46"/>
      <c r="RSI352" s="46"/>
      <c r="RSJ352" s="46"/>
      <c r="RSK352" s="46"/>
      <c r="RSL352" s="46"/>
      <c r="RSM352" s="46"/>
      <c r="RSN352" s="46"/>
      <c r="RSO352" s="46"/>
      <c r="RSP352" s="46"/>
      <c r="RSQ352" s="46"/>
      <c r="RSR352" s="46"/>
      <c r="RSS352" s="46"/>
      <c r="RST352" s="46"/>
      <c r="RSU352" s="46"/>
      <c r="RSV352" s="46"/>
      <c r="RSW352" s="46"/>
      <c r="RSX352" s="46"/>
      <c r="RSY352" s="46"/>
      <c r="RSZ352" s="46"/>
      <c r="RTA352" s="46"/>
      <c r="RTB352" s="46"/>
      <c r="RTC352" s="46"/>
      <c r="RTD352" s="46"/>
      <c r="RTE352" s="46"/>
      <c r="RTF352" s="46"/>
      <c r="RTG352" s="46"/>
      <c r="RTH352" s="46"/>
      <c r="RTI352" s="46"/>
      <c r="RTJ352" s="46"/>
      <c r="RTK352" s="46"/>
      <c r="RTL352" s="46"/>
      <c r="RTM352" s="46"/>
      <c r="RTN352" s="46"/>
      <c r="RTO352" s="46"/>
      <c r="RTP352" s="46"/>
      <c r="RTQ352" s="46"/>
      <c r="RTR352" s="46"/>
      <c r="RTS352" s="46"/>
      <c r="RTT352" s="46"/>
      <c r="RTU352" s="46"/>
      <c r="RTV352" s="46"/>
      <c r="RTW352" s="46"/>
      <c r="RTX352" s="46"/>
      <c r="RTY352" s="46"/>
      <c r="RTZ352" s="46"/>
      <c r="RUA352" s="46"/>
      <c r="RUB352" s="46"/>
      <c r="RUC352" s="46"/>
      <c r="RUD352" s="46"/>
      <c r="RUE352" s="46"/>
      <c r="RUF352" s="46"/>
      <c r="RUG352" s="46"/>
      <c r="RUH352" s="46"/>
      <c r="RUI352" s="46"/>
      <c r="RUJ352" s="46"/>
      <c r="RUK352" s="46"/>
      <c r="RUL352" s="46"/>
      <c r="RUM352" s="46"/>
      <c r="RUN352" s="46"/>
      <c r="RUO352" s="46"/>
      <c r="RUP352" s="46"/>
      <c r="RUQ352" s="46"/>
      <c r="RUR352" s="46"/>
      <c r="RUS352" s="46"/>
      <c r="RUT352" s="46"/>
      <c r="RUU352" s="46"/>
      <c r="RUV352" s="46"/>
      <c r="RUW352" s="46"/>
      <c r="RUX352" s="46"/>
      <c r="RUY352" s="46"/>
      <c r="RUZ352" s="46"/>
      <c r="RVA352" s="46"/>
      <c r="RVB352" s="46"/>
      <c r="RVC352" s="46"/>
      <c r="RVD352" s="46"/>
      <c r="RVE352" s="46"/>
      <c r="RVF352" s="46"/>
      <c r="RVG352" s="46"/>
      <c r="RVH352" s="46"/>
      <c r="RVI352" s="46"/>
      <c r="RVJ352" s="46"/>
      <c r="RVK352" s="46"/>
      <c r="RVL352" s="46"/>
      <c r="RVM352" s="46"/>
      <c r="RVN352" s="46"/>
      <c r="RVO352" s="46"/>
      <c r="RVP352" s="46"/>
      <c r="RVQ352" s="46"/>
      <c r="RVR352" s="46"/>
      <c r="RVS352" s="46"/>
      <c r="RVT352" s="46"/>
      <c r="RVU352" s="46"/>
      <c r="RVV352" s="46"/>
      <c r="RVW352" s="46"/>
      <c r="RVX352" s="46"/>
      <c r="RVY352" s="46"/>
      <c r="RVZ352" s="46"/>
      <c r="RWA352" s="46"/>
      <c r="RWB352" s="46"/>
      <c r="RWC352" s="46"/>
      <c r="RWD352" s="46"/>
      <c r="RWE352" s="46"/>
      <c r="RWF352" s="46"/>
      <c r="RWG352" s="46"/>
      <c r="RWH352" s="46"/>
      <c r="RWI352" s="46"/>
      <c r="RWJ352" s="46"/>
      <c r="RWK352" s="46"/>
      <c r="RWL352" s="46"/>
      <c r="RWM352" s="46"/>
      <c r="RWN352" s="46"/>
      <c r="RWO352" s="46"/>
      <c r="RWP352" s="46"/>
      <c r="RWQ352" s="46"/>
      <c r="RWR352" s="46"/>
      <c r="RWS352" s="46"/>
      <c r="RWT352" s="46"/>
      <c r="RWU352" s="46"/>
      <c r="RWV352" s="46"/>
      <c r="RWW352" s="46"/>
      <c r="RWX352" s="46"/>
      <c r="RWY352" s="46"/>
      <c r="RWZ352" s="46"/>
      <c r="RXA352" s="46"/>
      <c r="RXB352" s="46"/>
      <c r="RXC352" s="46"/>
      <c r="RXD352" s="46"/>
      <c r="RXE352" s="46"/>
      <c r="RXF352" s="46"/>
      <c r="RXG352" s="46"/>
      <c r="RXH352" s="46"/>
      <c r="RXI352" s="46"/>
      <c r="RXJ352" s="46"/>
      <c r="RXK352" s="46"/>
      <c r="RXL352" s="46"/>
      <c r="RXM352" s="46"/>
      <c r="RXN352" s="46"/>
      <c r="RXO352" s="46"/>
      <c r="RXP352" s="46"/>
      <c r="RXQ352" s="46"/>
      <c r="RXR352" s="46"/>
      <c r="RXS352" s="46"/>
      <c r="RXT352" s="46"/>
      <c r="RXU352" s="46"/>
      <c r="RXV352" s="46"/>
      <c r="RXW352" s="46"/>
      <c r="RXX352" s="46"/>
      <c r="RXY352" s="46"/>
      <c r="RXZ352" s="46"/>
      <c r="RYA352" s="46"/>
      <c r="RYB352" s="46"/>
      <c r="RYC352" s="46"/>
      <c r="RYD352" s="46"/>
      <c r="RYE352" s="46"/>
      <c r="RYF352" s="46"/>
      <c r="RYG352" s="46"/>
      <c r="RYH352" s="46"/>
      <c r="RYI352" s="46"/>
      <c r="RYJ352" s="46"/>
      <c r="RYK352" s="46"/>
      <c r="RYL352" s="46"/>
      <c r="RYM352" s="46"/>
      <c r="RYN352" s="46"/>
      <c r="RYO352" s="46"/>
      <c r="RYP352" s="46"/>
      <c r="RYQ352" s="46"/>
      <c r="RYR352" s="46"/>
      <c r="RYS352" s="46"/>
      <c r="RYT352" s="46"/>
      <c r="RYU352" s="46"/>
      <c r="RYV352" s="46"/>
      <c r="RYW352" s="46"/>
      <c r="RYX352" s="46"/>
      <c r="RYY352" s="46"/>
      <c r="RYZ352" s="46"/>
      <c r="RZA352" s="46"/>
      <c r="RZB352" s="46"/>
      <c r="RZC352" s="46"/>
      <c r="RZD352" s="46"/>
      <c r="RZE352" s="46"/>
      <c r="RZF352" s="46"/>
      <c r="RZG352" s="46"/>
      <c r="RZH352" s="46"/>
      <c r="RZI352" s="46"/>
      <c r="RZJ352" s="46"/>
      <c r="RZK352" s="46"/>
      <c r="RZL352" s="46"/>
      <c r="RZM352" s="46"/>
      <c r="RZN352" s="46"/>
      <c r="RZO352" s="46"/>
      <c r="RZP352" s="46"/>
      <c r="RZQ352" s="46"/>
      <c r="RZR352" s="46"/>
      <c r="RZS352" s="46"/>
      <c r="RZT352" s="46"/>
      <c r="RZU352" s="46"/>
      <c r="RZV352" s="46"/>
      <c r="RZW352" s="46"/>
      <c r="RZX352" s="46"/>
      <c r="RZY352" s="46"/>
      <c r="RZZ352" s="46"/>
      <c r="SAA352" s="46"/>
      <c r="SAB352" s="46"/>
      <c r="SAC352" s="46"/>
      <c r="SAD352" s="46"/>
      <c r="SAE352" s="46"/>
      <c r="SAF352" s="46"/>
      <c r="SAG352" s="46"/>
      <c r="SAH352" s="46"/>
      <c r="SAI352" s="46"/>
      <c r="SAJ352" s="46"/>
      <c r="SAK352" s="46"/>
      <c r="SAL352" s="46"/>
      <c r="SAM352" s="46"/>
      <c r="SAN352" s="46"/>
      <c r="SAO352" s="46"/>
      <c r="SAP352" s="46"/>
      <c r="SAQ352" s="46"/>
      <c r="SAR352" s="46"/>
      <c r="SAS352" s="46"/>
      <c r="SAT352" s="46"/>
      <c r="SAU352" s="46"/>
      <c r="SAV352" s="46"/>
      <c r="SAW352" s="46"/>
      <c r="SAX352" s="46"/>
      <c r="SAY352" s="46"/>
      <c r="SAZ352" s="46"/>
      <c r="SBA352" s="46"/>
      <c r="SBB352" s="46"/>
      <c r="SBC352" s="46"/>
      <c r="SBD352" s="46"/>
      <c r="SBE352" s="46"/>
      <c r="SBF352" s="46"/>
      <c r="SBG352" s="46"/>
      <c r="SBH352" s="46"/>
      <c r="SBI352" s="46"/>
      <c r="SBJ352" s="46"/>
      <c r="SBK352" s="46"/>
      <c r="SBL352" s="46"/>
      <c r="SBM352" s="46"/>
      <c r="SBN352" s="46"/>
      <c r="SBO352" s="46"/>
      <c r="SBP352" s="46"/>
      <c r="SBQ352" s="46"/>
      <c r="SBR352" s="46"/>
      <c r="SBS352" s="46"/>
      <c r="SBT352" s="46"/>
      <c r="SBU352" s="46"/>
      <c r="SBV352" s="46"/>
      <c r="SBW352" s="46"/>
      <c r="SBX352" s="46"/>
      <c r="SBY352" s="46"/>
      <c r="SBZ352" s="46"/>
      <c r="SCA352" s="46"/>
      <c r="SCB352" s="46"/>
      <c r="SCC352" s="46"/>
      <c r="SCD352" s="46"/>
      <c r="SCE352" s="46"/>
      <c r="SCF352" s="46"/>
      <c r="SCG352" s="46"/>
      <c r="SCH352" s="46"/>
      <c r="SCI352" s="46"/>
      <c r="SCJ352" s="46"/>
      <c r="SCK352" s="46"/>
      <c r="SCL352" s="46"/>
      <c r="SCM352" s="46"/>
      <c r="SCN352" s="46"/>
      <c r="SCO352" s="46"/>
      <c r="SCP352" s="46"/>
      <c r="SCQ352" s="46"/>
      <c r="SCR352" s="46"/>
      <c r="SCS352" s="46"/>
      <c r="SCT352" s="46"/>
      <c r="SCU352" s="46"/>
      <c r="SCV352" s="46"/>
      <c r="SCW352" s="46"/>
      <c r="SCX352" s="46"/>
      <c r="SCY352" s="46"/>
      <c r="SCZ352" s="46"/>
      <c r="SDA352" s="46"/>
      <c r="SDB352" s="46"/>
      <c r="SDC352" s="46"/>
      <c r="SDD352" s="46"/>
      <c r="SDE352" s="46"/>
      <c r="SDF352" s="46"/>
      <c r="SDG352" s="46"/>
      <c r="SDH352" s="46"/>
      <c r="SDI352" s="46"/>
      <c r="SDJ352" s="46"/>
      <c r="SDK352" s="46"/>
      <c r="SDL352" s="46"/>
      <c r="SDM352" s="46"/>
      <c r="SDN352" s="46"/>
      <c r="SDO352" s="46"/>
      <c r="SDP352" s="46"/>
      <c r="SDQ352" s="46"/>
      <c r="SDR352" s="46"/>
      <c r="SDS352" s="46"/>
      <c r="SDT352" s="46"/>
      <c r="SDU352" s="46"/>
      <c r="SDV352" s="46"/>
      <c r="SDW352" s="46"/>
      <c r="SDX352" s="46"/>
      <c r="SDY352" s="46"/>
      <c r="SDZ352" s="46"/>
      <c r="SEA352" s="46"/>
      <c r="SEB352" s="46"/>
      <c r="SEC352" s="46"/>
      <c r="SED352" s="46"/>
      <c r="SEE352" s="46"/>
      <c r="SEF352" s="46"/>
      <c r="SEG352" s="46"/>
      <c r="SEH352" s="46"/>
      <c r="SEI352" s="46"/>
      <c r="SEJ352" s="46"/>
      <c r="SEK352" s="46"/>
      <c r="SEL352" s="46"/>
      <c r="SEM352" s="46"/>
      <c r="SEN352" s="46"/>
      <c r="SEO352" s="46"/>
      <c r="SEP352" s="46"/>
      <c r="SEQ352" s="46"/>
      <c r="SER352" s="46"/>
      <c r="SES352" s="46"/>
      <c r="SET352" s="46"/>
      <c r="SEU352" s="46"/>
      <c r="SEV352" s="46"/>
      <c r="SEW352" s="46"/>
      <c r="SEX352" s="46"/>
      <c r="SEY352" s="46"/>
      <c r="SEZ352" s="46"/>
      <c r="SFA352" s="46"/>
      <c r="SFB352" s="46"/>
      <c r="SFC352" s="46"/>
      <c r="SFD352" s="46"/>
      <c r="SFE352" s="46"/>
      <c r="SFF352" s="46"/>
      <c r="SFG352" s="46"/>
      <c r="SFH352" s="46"/>
      <c r="SFI352" s="46"/>
      <c r="SFJ352" s="46"/>
      <c r="SFK352" s="46"/>
      <c r="SFL352" s="46"/>
      <c r="SFM352" s="46"/>
      <c r="SFN352" s="46"/>
      <c r="SFO352" s="46"/>
      <c r="SFP352" s="46"/>
      <c r="SFQ352" s="46"/>
      <c r="SFR352" s="46"/>
      <c r="SFS352" s="46"/>
      <c r="SFT352" s="46"/>
      <c r="SFU352" s="46"/>
      <c r="SFV352" s="46"/>
      <c r="SFW352" s="46"/>
      <c r="SFX352" s="46"/>
      <c r="SFY352" s="46"/>
      <c r="SFZ352" s="46"/>
      <c r="SGA352" s="46"/>
      <c r="SGB352" s="46"/>
      <c r="SGC352" s="46"/>
      <c r="SGD352" s="46"/>
      <c r="SGE352" s="46"/>
      <c r="SGF352" s="46"/>
      <c r="SGG352" s="46"/>
      <c r="SGH352" s="46"/>
      <c r="SGI352" s="46"/>
      <c r="SGJ352" s="46"/>
      <c r="SGK352" s="46"/>
      <c r="SGL352" s="46"/>
      <c r="SGM352" s="46"/>
      <c r="SGN352" s="46"/>
      <c r="SGO352" s="46"/>
      <c r="SGP352" s="46"/>
      <c r="SGQ352" s="46"/>
      <c r="SGR352" s="46"/>
      <c r="SGS352" s="46"/>
      <c r="SGT352" s="46"/>
      <c r="SGU352" s="46"/>
      <c r="SGV352" s="46"/>
      <c r="SGW352" s="46"/>
      <c r="SGX352" s="46"/>
      <c r="SGY352" s="46"/>
      <c r="SGZ352" s="46"/>
      <c r="SHA352" s="46"/>
      <c r="SHB352" s="46"/>
      <c r="SHC352" s="46"/>
      <c r="SHD352" s="46"/>
      <c r="SHE352" s="46"/>
      <c r="SHF352" s="46"/>
      <c r="SHG352" s="46"/>
      <c r="SHH352" s="46"/>
      <c r="SHI352" s="46"/>
      <c r="SHJ352" s="46"/>
      <c r="SHK352" s="46"/>
      <c r="SHL352" s="46"/>
      <c r="SHM352" s="46"/>
      <c r="SHN352" s="46"/>
      <c r="SHO352" s="46"/>
      <c r="SHP352" s="46"/>
      <c r="SHQ352" s="46"/>
      <c r="SHR352" s="46"/>
      <c r="SHS352" s="46"/>
      <c r="SHT352" s="46"/>
      <c r="SHU352" s="46"/>
      <c r="SHV352" s="46"/>
      <c r="SHW352" s="46"/>
      <c r="SHX352" s="46"/>
      <c r="SHY352" s="46"/>
      <c r="SHZ352" s="46"/>
      <c r="SIA352" s="46"/>
      <c r="SIB352" s="46"/>
      <c r="SIC352" s="46"/>
      <c r="SID352" s="46"/>
      <c r="SIE352" s="46"/>
      <c r="SIF352" s="46"/>
      <c r="SIG352" s="46"/>
      <c r="SIH352" s="46"/>
      <c r="SII352" s="46"/>
      <c r="SIJ352" s="46"/>
      <c r="SIK352" s="46"/>
      <c r="SIL352" s="46"/>
      <c r="SIM352" s="46"/>
      <c r="SIN352" s="46"/>
      <c r="SIO352" s="46"/>
      <c r="SIP352" s="46"/>
      <c r="SIQ352" s="46"/>
      <c r="SIR352" s="46"/>
      <c r="SIS352" s="46"/>
      <c r="SIT352" s="46"/>
      <c r="SIU352" s="46"/>
      <c r="SIV352" s="46"/>
      <c r="SIW352" s="46"/>
      <c r="SIX352" s="46"/>
      <c r="SIY352" s="46"/>
      <c r="SIZ352" s="46"/>
      <c r="SJA352" s="46"/>
      <c r="SJB352" s="46"/>
      <c r="SJC352" s="46"/>
      <c r="SJD352" s="46"/>
      <c r="SJE352" s="46"/>
      <c r="SJF352" s="46"/>
      <c r="SJG352" s="46"/>
      <c r="SJH352" s="46"/>
      <c r="SJI352" s="46"/>
      <c r="SJJ352" s="46"/>
      <c r="SJK352" s="46"/>
      <c r="SJL352" s="46"/>
      <c r="SJM352" s="46"/>
      <c r="SJN352" s="46"/>
      <c r="SJO352" s="46"/>
      <c r="SJP352" s="46"/>
      <c r="SJQ352" s="46"/>
      <c r="SJR352" s="46"/>
      <c r="SJS352" s="46"/>
      <c r="SJT352" s="46"/>
      <c r="SJU352" s="46"/>
      <c r="SJV352" s="46"/>
      <c r="SJW352" s="46"/>
      <c r="SJX352" s="46"/>
      <c r="SJY352" s="46"/>
      <c r="SJZ352" s="46"/>
      <c r="SKA352" s="46"/>
      <c r="SKB352" s="46"/>
      <c r="SKC352" s="46"/>
      <c r="SKD352" s="46"/>
      <c r="SKE352" s="46"/>
      <c r="SKF352" s="46"/>
      <c r="SKG352" s="46"/>
      <c r="SKH352" s="46"/>
      <c r="SKI352" s="46"/>
      <c r="SKJ352" s="46"/>
      <c r="SKK352" s="46"/>
      <c r="SKL352" s="46"/>
      <c r="SKM352" s="46"/>
      <c r="SKN352" s="46"/>
      <c r="SKO352" s="46"/>
      <c r="SKP352" s="46"/>
      <c r="SKQ352" s="46"/>
      <c r="SKR352" s="46"/>
      <c r="SKS352" s="46"/>
      <c r="SKT352" s="46"/>
      <c r="SKU352" s="46"/>
      <c r="SKV352" s="46"/>
      <c r="SKW352" s="46"/>
      <c r="SKX352" s="46"/>
      <c r="SKY352" s="46"/>
      <c r="SKZ352" s="46"/>
      <c r="SLA352" s="46"/>
      <c r="SLB352" s="46"/>
      <c r="SLC352" s="46"/>
      <c r="SLD352" s="46"/>
      <c r="SLE352" s="46"/>
      <c r="SLF352" s="46"/>
      <c r="SLG352" s="46"/>
      <c r="SLH352" s="46"/>
      <c r="SLI352" s="46"/>
      <c r="SLJ352" s="46"/>
      <c r="SLK352" s="46"/>
      <c r="SLL352" s="46"/>
      <c r="SLM352" s="46"/>
      <c r="SLN352" s="46"/>
      <c r="SLO352" s="46"/>
      <c r="SLP352" s="46"/>
      <c r="SLQ352" s="46"/>
      <c r="SLR352" s="46"/>
      <c r="SLS352" s="46"/>
      <c r="SLT352" s="46"/>
      <c r="SLU352" s="46"/>
      <c r="SLV352" s="46"/>
      <c r="SLW352" s="46"/>
      <c r="SLX352" s="46"/>
      <c r="SLY352" s="46"/>
      <c r="SLZ352" s="46"/>
      <c r="SMA352" s="46"/>
      <c r="SMB352" s="46"/>
      <c r="SMC352" s="46"/>
      <c r="SMD352" s="46"/>
      <c r="SME352" s="46"/>
      <c r="SMF352" s="46"/>
      <c r="SMG352" s="46"/>
      <c r="SMH352" s="46"/>
      <c r="SMI352" s="46"/>
      <c r="SMJ352" s="46"/>
      <c r="SMK352" s="46"/>
      <c r="SML352" s="46"/>
      <c r="SMM352" s="46"/>
      <c r="SMN352" s="46"/>
      <c r="SMO352" s="46"/>
      <c r="SMP352" s="46"/>
      <c r="SMQ352" s="46"/>
      <c r="SMR352" s="46"/>
      <c r="SMS352" s="46"/>
      <c r="SMT352" s="46"/>
      <c r="SMU352" s="46"/>
      <c r="SMV352" s="46"/>
      <c r="SMW352" s="46"/>
      <c r="SMX352" s="46"/>
      <c r="SMY352" s="46"/>
      <c r="SMZ352" s="46"/>
      <c r="SNA352" s="46"/>
      <c r="SNB352" s="46"/>
      <c r="SNC352" s="46"/>
      <c r="SND352" s="46"/>
      <c r="SNE352" s="46"/>
      <c r="SNF352" s="46"/>
      <c r="SNG352" s="46"/>
      <c r="SNH352" s="46"/>
      <c r="SNI352" s="46"/>
      <c r="SNJ352" s="46"/>
      <c r="SNK352" s="46"/>
      <c r="SNL352" s="46"/>
      <c r="SNM352" s="46"/>
      <c r="SNN352" s="46"/>
      <c r="SNO352" s="46"/>
      <c r="SNP352" s="46"/>
      <c r="SNQ352" s="46"/>
      <c r="SNR352" s="46"/>
      <c r="SNS352" s="46"/>
      <c r="SNT352" s="46"/>
      <c r="SNU352" s="46"/>
      <c r="SNV352" s="46"/>
      <c r="SNW352" s="46"/>
      <c r="SNX352" s="46"/>
      <c r="SNY352" s="46"/>
      <c r="SNZ352" s="46"/>
      <c r="SOA352" s="46"/>
      <c r="SOB352" s="46"/>
      <c r="SOC352" s="46"/>
      <c r="SOD352" s="46"/>
      <c r="SOE352" s="46"/>
      <c r="SOF352" s="46"/>
      <c r="SOG352" s="46"/>
      <c r="SOH352" s="46"/>
      <c r="SOI352" s="46"/>
      <c r="SOJ352" s="46"/>
      <c r="SOK352" s="46"/>
      <c r="SOL352" s="46"/>
      <c r="SOM352" s="46"/>
      <c r="SON352" s="46"/>
      <c r="SOO352" s="46"/>
      <c r="SOP352" s="46"/>
      <c r="SOQ352" s="46"/>
      <c r="SOR352" s="46"/>
      <c r="SOS352" s="46"/>
      <c r="SOT352" s="46"/>
      <c r="SOU352" s="46"/>
      <c r="SOV352" s="46"/>
      <c r="SOW352" s="46"/>
      <c r="SOX352" s="46"/>
      <c r="SOY352" s="46"/>
      <c r="SOZ352" s="46"/>
      <c r="SPA352" s="46"/>
      <c r="SPB352" s="46"/>
      <c r="SPC352" s="46"/>
      <c r="SPD352" s="46"/>
      <c r="SPE352" s="46"/>
      <c r="SPF352" s="46"/>
      <c r="SPG352" s="46"/>
      <c r="SPH352" s="46"/>
      <c r="SPI352" s="46"/>
      <c r="SPJ352" s="46"/>
      <c r="SPK352" s="46"/>
      <c r="SPL352" s="46"/>
      <c r="SPM352" s="46"/>
      <c r="SPN352" s="46"/>
      <c r="SPO352" s="46"/>
      <c r="SPP352" s="46"/>
      <c r="SPQ352" s="46"/>
      <c r="SPR352" s="46"/>
      <c r="SPS352" s="46"/>
      <c r="SPT352" s="46"/>
      <c r="SPU352" s="46"/>
      <c r="SPV352" s="46"/>
      <c r="SPW352" s="46"/>
      <c r="SPX352" s="46"/>
      <c r="SPY352" s="46"/>
      <c r="SPZ352" s="46"/>
      <c r="SQA352" s="46"/>
      <c r="SQB352" s="46"/>
      <c r="SQC352" s="46"/>
      <c r="SQD352" s="46"/>
      <c r="SQE352" s="46"/>
      <c r="SQF352" s="46"/>
      <c r="SQG352" s="46"/>
      <c r="SQH352" s="46"/>
      <c r="SQI352" s="46"/>
      <c r="SQJ352" s="46"/>
      <c r="SQK352" s="46"/>
      <c r="SQL352" s="46"/>
      <c r="SQM352" s="46"/>
      <c r="SQN352" s="46"/>
      <c r="SQO352" s="46"/>
      <c r="SQP352" s="46"/>
      <c r="SQQ352" s="46"/>
      <c r="SQR352" s="46"/>
      <c r="SQS352" s="46"/>
      <c r="SQT352" s="46"/>
      <c r="SQU352" s="46"/>
      <c r="SQV352" s="46"/>
      <c r="SQW352" s="46"/>
      <c r="SQX352" s="46"/>
      <c r="SQY352" s="46"/>
      <c r="SQZ352" s="46"/>
      <c r="SRA352" s="46"/>
      <c r="SRB352" s="46"/>
      <c r="SRC352" s="46"/>
      <c r="SRD352" s="46"/>
      <c r="SRE352" s="46"/>
      <c r="SRF352" s="46"/>
      <c r="SRG352" s="46"/>
      <c r="SRH352" s="46"/>
      <c r="SRI352" s="46"/>
      <c r="SRJ352" s="46"/>
      <c r="SRK352" s="46"/>
      <c r="SRL352" s="46"/>
      <c r="SRM352" s="46"/>
      <c r="SRN352" s="46"/>
      <c r="SRO352" s="46"/>
      <c r="SRP352" s="46"/>
      <c r="SRQ352" s="46"/>
      <c r="SRR352" s="46"/>
      <c r="SRS352" s="46"/>
      <c r="SRT352" s="46"/>
      <c r="SRU352" s="46"/>
      <c r="SRV352" s="46"/>
      <c r="SRW352" s="46"/>
      <c r="SRX352" s="46"/>
      <c r="SRY352" s="46"/>
      <c r="SRZ352" s="46"/>
      <c r="SSA352" s="46"/>
      <c r="SSB352" s="46"/>
      <c r="SSC352" s="46"/>
      <c r="SSD352" s="46"/>
      <c r="SSE352" s="46"/>
      <c r="SSF352" s="46"/>
      <c r="SSG352" s="46"/>
      <c r="SSH352" s="46"/>
      <c r="SSI352" s="46"/>
      <c r="SSJ352" s="46"/>
      <c r="SSK352" s="46"/>
      <c r="SSL352" s="46"/>
      <c r="SSM352" s="46"/>
      <c r="SSN352" s="46"/>
      <c r="SSO352" s="46"/>
      <c r="SSP352" s="46"/>
      <c r="SSQ352" s="46"/>
      <c r="SSR352" s="46"/>
      <c r="SSS352" s="46"/>
      <c r="SST352" s="46"/>
      <c r="SSU352" s="46"/>
      <c r="SSV352" s="46"/>
      <c r="SSW352" s="46"/>
      <c r="SSX352" s="46"/>
      <c r="SSY352" s="46"/>
      <c r="SSZ352" s="46"/>
      <c r="STA352" s="46"/>
      <c r="STB352" s="46"/>
      <c r="STC352" s="46"/>
      <c r="STD352" s="46"/>
      <c r="STE352" s="46"/>
      <c r="STF352" s="46"/>
      <c r="STG352" s="46"/>
      <c r="STH352" s="46"/>
      <c r="STI352" s="46"/>
      <c r="STJ352" s="46"/>
      <c r="STK352" s="46"/>
      <c r="STL352" s="46"/>
      <c r="STM352" s="46"/>
      <c r="STN352" s="46"/>
      <c r="STO352" s="46"/>
      <c r="STP352" s="46"/>
      <c r="STQ352" s="46"/>
      <c r="STR352" s="46"/>
      <c r="STS352" s="46"/>
      <c r="STT352" s="46"/>
      <c r="STU352" s="46"/>
      <c r="STV352" s="46"/>
      <c r="STW352" s="46"/>
      <c r="STX352" s="46"/>
      <c r="STY352" s="46"/>
      <c r="STZ352" s="46"/>
      <c r="SUA352" s="46"/>
      <c r="SUB352" s="46"/>
      <c r="SUC352" s="46"/>
      <c r="SUD352" s="46"/>
      <c r="SUE352" s="46"/>
      <c r="SUF352" s="46"/>
      <c r="SUG352" s="46"/>
      <c r="SUH352" s="46"/>
      <c r="SUI352" s="46"/>
      <c r="SUJ352" s="46"/>
      <c r="SUK352" s="46"/>
      <c r="SUL352" s="46"/>
      <c r="SUM352" s="46"/>
      <c r="SUN352" s="46"/>
      <c r="SUO352" s="46"/>
      <c r="SUP352" s="46"/>
      <c r="SUQ352" s="46"/>
      <c r="SUR352" s="46"/>
      <c r="SUS352" s="46"/>
      <c r="SUT352" s="46"/>
      <c r="SUU352" s="46"/>
      <c r="SUV352" s="46"/>
      <c r="SUW352" s="46"/>
      <c r="SUX352" s="46"/>
      <c r="SUY352" s="46"/>
      <c r="SUZ352" s="46"/>
      <c r="SVA352" s="46"/>
      <c r="SVB352" s="46"/>
      <c r="SVC352" s="46"/>
      <c r="SVD352" s="46"/>
      <c r="SVE352" s="46"/>
      <c r="SVF352" s="46"/>
      <c r="SVG352" s="46"/>
      <c r="SVH352" s="46"/>
      <c r="SVI352" s="46"/>
      <c r="SVJ352" s="46"/>
      <c r="SVK352" s="46"/>
      <c r="SVL352" s="46"/>
      <c r="SVM352" s="46"/>
      <c r="SVN352" s="46"/>
      <c r="SVO352" s="46"/>
      <c r="SVP352" s="46"/>
      <c r="SVQ352" s="46"/>
      <c r="SVR352" s="46"/>
      <c r="SVS352" s="46"/>
      <c r="SVT352" s="46"/>
      <c r="SVU352" s="46"/>
      <c r="SVV352" s="46"/>
      <c r="SVW352" s="46"/>
      <c r="SVX352" s="46"/>
      <c r="SVY352" s="46"/>
      <c r="SVZ352" s="46"/>
      <c r="SWA352" s="46"/>
      <c r="SWB352" s="46"/>
      <c r="SWC352" s="46"/>
      <c r="SWD352" s="46"/>
      <c r="SWE352" s="46"/>
      <c r="SWF352" s="46"/>
      <c r="SWG352" s="46"/>
      <c r="SWH352" s="46"/>
      <c r="SWI352" s="46"/>
      <c r="SWJ352" s="46"/>
      <c r="SWK352" s="46"/>
      <c r="SWL352" s="46"/>
      <c r="SWM352" s="46"/>
      <c r="SWN352" s="46"/>
      <c r="SWO352" s="46"/>
      <c r="SWP352" s="46"/>
      <c r="SWQ352" s="46"/>
      <c r="SWR352" s="46"/>
      <c r="SWS352" s="46"/>
      <c r="SWT352" s="46"/>
      <c r="SWU352" s="46"/>
      <c r="SWV352" s="46"/>
      <c r="SWW352" s="46"/>
      <c r="SWX352" s="46"/>
      <c r="SWY352" s="46"/>
      <c r="SWZ352" s="46"/>
      <c r="SXA352" s="46"/>
      <c r="SXB352" s="46"/>
      <c r="SXC352" s="46"/>
      <c r="SXD352" s="46"/>
      <c r="SXE352" s="46"/>
      <c r="SXF352" s="46"/>
      <c r="SXG352" s="46"/>
      <c r="SXH352" s="46"/>
      <c r="SXI352" s="46"/>
      <c r="SXJ352" s="46"/>
      <c r="SXK352" s="46"/>
      <c r="SXL352" s="46"/>
      <c r="SXM352" s="46"/>
      <c r="SXN352" s="46"/>
      <c r="SXO352" s="46"/>
      <c r="SXP352" s="46"/>
      <c r="SXQ352" s="46"/>
      <c r="SXR352" s="46"/>
      <c r="SXS352" s="46"/>
      <c r="SXT352" s="46"/>
      <c r="SXU352" s="46"/>
      <c r="SXV352" s="46"/>
      <c r="SXW352" s="46"/>
      <c r="SXX352" s="46"/>
      <c r="SXY352" s="46"/>
      <c r="SXZ352" s="46"/>
      <c r="SYA352" s="46"/>
      <c r="SYB352" s="46"/>
      <c r="SYC352" s="46"/>
      <c r="SYD352" s="46"/>
      <c r="SYE352" s="46"/>
      <c r="SYF352" s="46"/>
      <c r="SYG352" s="46"/>
      <c r="SYH352" s="46"/>
      <c r="SYI352" s="46"/>
      <c r="SYJ352" s="46"/>
      <c r="SYK352" s="46"/>
      <c r="SYL352" s="46"/>
      <c r="SYM352" s="46"/>
      <c r="SYN352" s="46"/>
      <c r="SYO352" s="46"/>
      <c r="SYP352" s="46"/>
      <c r="SYQ352" s="46"/>
      <c r="SYR352" s="46"/>
      <c r="SYS352" s="46"/>
      <c r="SYT352" s="46"/>
      <c r="SYU352" s="46"/>
      <c r="SYV352" s="46"/>
      <c r="SYW352" s="46"/>
      <c r="SYX352" s="46"/>
      <c r="SYY352" s="46"/>
      <c r="SYZ352" s="46"/>
      <c r="SZA352" s="46"/>
      <c r="SZB352" s="46"/>
      <c r="SZC352" s="46"/>
      <c r="SZD352" s="46"/>
      <c r="SZE352" s="46"/>
      <c r="SZF352" s="46"/>
      <c r="SZG352" s="46"/>
      <c r="SZH352" s="46"/>
      <c r="SZI352" s="46"/>
      <c r="SZJ352" s="46"/>
      <c r="SZK352" s="46"/>
      <c r="SZL352" s="46"/>
      <c r="SZM352" s="46"/>
      <c r="SZN352" s="46"/>
      <c r="SZO352" s="46"/>
      <c r="SZP352" s="46"/>
      <c r="SZQ352" s="46"/>
      <c r="SZR352" s="46"/>
      <c r="SZS352" s="46"/>
      <c r="SZT352" s="46"/>
      <c r="SZU352" s="46"/>
      <c r="SZV352" s="46"/>
      <c r="SZW352" s="46"/>
      <c r="SZX352" s="46"/>
      <c r="SZY352" s="46"/>
      <c r="SZZ352" s="46"/>
      <c r="TAA352" s="46"/>
      <c r="TAB352" s="46"/>
      <c r="TAC352" s="46"/>
      <c r="TAD352" s="46"/>
      <c r="TAE352" s="46"/>
      <c r="TAF352" s="46"/>
      <c r="TAG352" s="46"/>
      <c r="TAH352" s="46"/>
      <c r="TAI352" s="46"/>
      <c r="TAJ352" s="46"/>
      <c r="TAK352" s="46"/>
      <c r="TAL352" s="46"/>
      <c r="TAM352" s="46"/>
      <c r="TAN352" s="46"/>
      <c r="TAO352" s="46"/>
      <c r="TAP352" s="46"/>
      <c r="TAQ352" s="46"/>
      <c r="TAR352" s="46"/>
      <c r="TAS352" s="46"/>
      <c r="TAT352" s="46"/>
      <c r="TAU352" s="46"/>
      <c r="TAV352" s="46"/>
      <c r="TAW352" s="46"/>
      <c r="TAX352" s="46"/>
      <c r="TAY352" s="46"/>
      <c r="TAZ352" s="46"/>
      <c r="TBA352" s="46"/>
      <c r="TBB352" s="46"/>
      <c r="TBC352" s="46"/>
      <c r="TBD352" s="46"/>
      <c r="TBE352" s="46"/>
      <c r="TBF352" s="46"/>
      <c r="TBG352" s="46"/>
      <c r="TBH352" s="46"/>
      <c r="TBI352" s="46"/>
      <c r="TBJ352" s="46"/>
      <c r="TBK352" s="46"/>
      <c r="TBL352" s="46"/>
      <c r="TBM352" s="46"/>
      <c r="TBN352" s="46"/>
      <c r="TBO352" s="46"/>
      <c r="TBP352" s="46"/>
      <c r="TBQ352" s="46"/>
      <c r="TBR352" s="46"/>
      <c r="TBS352" s="46"/>
      <c r="TBT352" s="46"/>
      <c r="TBU352" s="46"/>
      <c r="TBV352" s="46"/>
      <c r="TBW352" s="46"/>
      <c r="TBX352" s="46"/>
      <c r="TBY352" s="46"/>
      <c r="TBZ352" s="46"/>
      <c r="TCA352" s="46"/>
      <c r="TCB352" s="46"/>
      <c r="TCC352" s="46"/>
      <c r="TCD352" s="46"/>
      <c r="TCE352" s="46"/>
      <c r="TCF352" s="46"/>
      <c r="TCG352" s="46"/>
      <c r="TCH352" s="46"/>
      <c r="TCI352" s="46"/>
      <c r="TCJ352" s="46"/>
      <c r="TCK352" s="46"/>
      <c r="TCL352" s="46"/>
      <c r="TCM352" s="46"/>
      <c r="TCN352" s="46"/>
      <c r="TCO352" s="46"/>
      <c r="TCP352" s="46"/>
      <c r="TCQ352" s="46"/>
      <c r="TCR352" s="46"/>
      <c r="TCS352" s="46"/>
      <c r="TCT352" s="46"/>
      <c r="TCU352" s="46"/>
      <c r="TCV352" s="46"/>
      <c r="TCW352" s="46"/>
      <c r="TCX352" s="46"/>
      <c r="TCY352" s="46"/>
      <c r="TCZ352" s="46"/>
      <c r="TDA352" s="46"/>
      <c r="TDB352" s="46"/>
      <c r="TDC352" s="46"/>
      <c r="TDD352" s="46"/>
      <c r="TDE352" s="46"/>
      <c r="TDF352" s="46"/>
      <c r="TDG352" s="46"/>
      <c r="TDH352" s="46"/>
      <c r="TDI352" s="46"/>
      <c r="TDJ352" s="46"/>
      <c r="TDK352" s="46"/>
      <c r="TDL352" s="46"/>
      <c r="TDM352" s="46"/>
      <c r="TDN352" s="46"/>
      <c r="TDO352" s="46"/>
      <c r="TDP352" s="46"/>
      <c r="TDQ352" s="46"/>
      <c r="TDR352" s="46"/>
      <c r="TDS352" s="46"/>
      <c r="TDT352" s="46"/>
      <c r="TDU352" s="46"/>
      <c r="TDV352" s="46"/>
      <c r="TDW352" s="46"/>
      <c r="TDX352" s="46"/>
      <c r="TDY352" s="46"/>
      <c r="TDZ352" s="46"/>
      <c r="TEA352" s="46"/>
      <c r="TEB352" s="46"/>
      <c r="TEC352" s="46"/>
      <c r="TED352" s="46"/>
      <c r="TEE352" s="46"/>
      <c r="TEF352" s="46"/>
      <c r="TEG352" s="46"/>
      <c r="TEH352" s="46"/>
      <c r="TEI352" s="46"/>
      <c r="TEJ352" s="46"/>
      <c r="TEK352" s="46"/>
      <c r="TEL352" s="46"/>
      <c r="TEM352" s="46"/>
      <c r="TEN352" s="46"/>
      <c r="TEO352" s="46"/>
      <c r="TEP352" s="46"/>
      <c r="TEQ352" s="46"/>
      <c r="TER352" s="46"/>
      <c r="TES352" s="46"/>
      <c r="TET352" s="46"/>
      <c r="TEU352" s="46"/>
      <c r="TEV352" s="46"/>
      <c r="TEW352" s="46"/>
      <c r="TEX352" s="46"/>
      <c r="TEY352" s="46"/>
      <c r="TEZ352" s="46"/>
      <c r="TFA352" s="46"/>
      <c r="TFB352" s="46"/>
      <c r="TFC352" s="46"/>
      <c r="TFD352" s="46"/>
      <c r="TFE352" s="46"/>
      <c r="TFF352" s="46"/>
      <c r="TFG352" s="46"/>
      <c r="TFH352" s="46"/>
      <c r="TFI352" s="46"/>
      <c r="TFJ352" s="46"/>
      <c r="TFK352" s="46"/>
      <c r="TFL352" s="46"/>
      <c r="TFM352" s="46"/>
      <c r="TFN352" s="46"/>
      <c r="TFO352" s="46"/>
      <c r="TFP352" s="46"/>
      <c r="TFQ352" s="46"/>
      <c r="TFR352" s="46"/>
      <c r="TFS352" s="46"/>
      <c r="TFT352" s="46"/>
      <c r="TFU352" s="46"/>
      <c r="TFV352" s="46"/>
      <c r="TFW352" s="46"/>
      <c r="TFX352" s="46"/>
      <c r="TFY352" s="46"/>
      <c r="TFZ352" s="46"/>
      <c r="TGA352" s="46"/>
      <c r="TGB352" s="46"/>
      <c r="TGC352" s="46"/>
      <c r="TGD352" s="46"/>
      <c r="TGE352" s="46"/>
      <c r="TGF352" s="46"/>
      <c r="TGG352" s="46"/>
      <c r="TGH352" s="46"/>
      <c r="TGI352" s="46"/>
      <c r="TGJ352" s="46"/>
      <c r="TGK352" s="46"/>
      <c r="TGL352" s="46"/>
      <c r="TGM352" s="46"/>
      <c r="TGN352" s="46"/>
      <c r="TGO352" s="46"/>
      <c r="TGP352" s="46"/>
      <c r="TGQ352" s="46"/>
      <c r="TGR352" s="46"/>
      <c r="TGS352" s="46"/>
      <c r="TGT352" s="46"/>
      <c r="TGU352" s="46"/>
      <c r="TGV352" s="46"/>
      <c r="TGW352" s="46"/>
      <c r="TGX352" s="46"/>
      <c r="TGY352" s="46"/>
      <c r="TGZ352" s="46"/>
      <c r="THA352" s="46"/>
      <c r="THB352" s="46"/>
      <c r="THC352" s="46"/>
      <c r="THD352" s="46"/>
      <c r="THE352" s="46"/>
      <c r="THF352" s="46"/>
      <c r="THG352" s="46"/>
      <c r="THH352" s="46"/>
      <c r="THI352" s="46"/>
      <c r="THJ352" s="46"/>
      <c r="THK352" s="46"/>
      <c r="THL352" s="46"/>
      <c r="THM352" s="46"/>
      <c r="THN352" s="46"/>
      <c r="THO352" s="46"/>
      <c r="THP352" s="46"/>
      <c r="THQ352" s="46"/>
      <c r="THR352" s="46"/>
      <c r="THS352" s="46"/>
      <c r="THT352" s="46"/>
      <c r="THU352" s="46"/>
      <c r="THV352" s="46"/>
      <c r="THW352" s="46"/>
      <c r="THX352" s="46"/>
      <c r="THY352" s="46"/>
      <c r="THZ352" s="46"/>
      <c r="TIA352" s="46"/>
      <c r="TIB352" s="46"/>
      <c r="TIC352" s="46"/>
      <c r="TID352" s="46"/>
      <c r="TIE352" s="46"/>
      <c r="TIF352" s="46"/>
      <c r="TIG352" s="46"/>
      <c r="TIH352" s="46"/>
      <c r="TII352" s="46"/>
      <c r="TIJ352" s="46"/>
      <c r="TIK352" s="46"/>
      <c r="TIL352" s="46"/>
      <c r="TIM352" s="46"/>
      <c r="TIN352" s="46"/>
      <c r="TIO352" s="46"/>
      <c r="TIP352" s="46"/>
      <c r="TIQ352" s="46"/>
      <c r="TIR352" s="46"/>
      <c r="TIS352" s="46"/>
      <c r="TIT352" s="46"/>
      <c r="TIU352" s="46"/>
      <c r="TIV352" s="46"/>
      <c r="TIW352" s="46"/>
      <c r="TIX352" s="46"/>
      <c r="TIY352" s="46"/>
      <c r="TIZ352" s="46"/>
      <c r="TJA352" s="46"/>
      <c r="TJB352" s="46"/>
      <c r="TJC352" s="46"/>
      <c r="TJD352" s="46"/>
      <c r="TJE352" s="46"/>
      <c r="TJF352" s="46"/>
      <c r="TJG352" s="46"/>
      <c r="TJH352" s="46"/>
      <c r="TJI352" s="46"/>
      <c r="TJJ352" s="46"/>
      <c r="TJK352" s="46"/>
      <c r="TJL352" s="46"/>
      <c r="TJM352" s="46"/>
      <c r="TJN352" s="46"/>
      <c r="TJO352" s="46"/>
      <c r="TJP352" s="46"/>
      <c r="TJQ352" s="46"/>
      <c r="TJR352" s="46"/>
      <c r="TJS352" s="46"/>
      <c r="TJT352" s="46"/>
      <c r="TJU352" s="46"/>
      <c r="TJV352" s="46"/>
      <c r="TJW352" s="46"/>
      <c r="TJX352" s="46"/>
      <c r="TJY352" s="46"/>
      <c r="TJZ352" s="46"/>
      <c r="TKA352" s="46"/>
      <c r="TKB352" s="46"/>
      <c r="TKC352" s="46"/>
      <c r="TKD352" s="46"/>
      <c r="TKE352" s="46"/>
      <c r="TKF352" s="46"/>
      <c r="TKG352" s="46"/>
      <c r="TKH352" s="46"/>
      <c r="TKI352" s="46"/>
      <c r="TKJ352" s="46"/>
      <c r="TKK352" s="46"/>
      <c r="TKL352" s="46"/>
      <c r="TKM352" s="46"/>
      <c r="TKN352" s="46"/>
      <c r="TKO352" s="46"/>
      <c r="TKP352" s="46"/>
      <c r="TKQ352" s="46"/>
      <c r="TKR352" s="46"/>
      <c r="TKS352" s="46"/>
      <c r="TKT352" s="46"/>
      <c r="TKU352" s="46"/>
      <c r="TKV352" s="46"/>
      <c r="TKW352" s="46"/>
      <c r="TKX352" s="46"/>
      <c r="TKY352" s="46"/>
      <c r="TKZ352" s="46"/>
      <c r="TLA352" s="46"/>
      <c r="TLB352" s="46"/>
      <c r="TLC352" s="46"/>
      <c r="TLD352" s="46"/>
      <c r="TLE352" s="46"/>
      <c r="TLF352" s="46"/>
      <c r="TLG352" s="46"/>
      <c r="TLH352" s="46"/>
      <c r="TLI352" s="46"/>
      <c r="TLJ352" s="46"/>
      <c r="TLK352" s="46"/>
      <c r="TLL352" s="46"/>
      <c r="TLM352" s="46"/>
      <c r="TLN352" s="46"/>
      <c r="TLO352" s="46"/>
      <c r="TLP352" s="46"/>
      <c r="TLQ352" s="46"/>
      <c r="TLR352" s="46"/>
      <c r="TLS352" s="46"/>
      <c r="TLT352" s="46"/>
      <c r="TLU352" s="46"/>
      <c r="TLV352" s="46"/>
      <c r="TLW352" s="46"/>
      <c r="TLX352" s="46"/>
      <c r="TLY352" s="46"/>
      <c r="TLZ352" s="46"/>
      <c r="TMA352" s="46"/>
      <c r="TMB352" s="46"/>
      <c r="TMC352" s="46"/>
      <c r="TMD352" s="46"/>
      <c r="TME352" s="46"/>
      <c r="TMF352" s="46"/>
      <c r="TMG352" s="46"/>
      <c r="TMH352" s="46"/>
      <c r="TMI352" s="46"/>
      <c r="TMJ352" s="46"/>
      <c r="TMK352" s="46"/>
      <c r="TML352" s="46"/>
      <c r="TMM352" s="46"/>
      <c r="TMN352" s="46"/>
      <c r="TMO352" s="46"/>
      <c r="TMP352" s="46"/>
      <c r="TMQ352" s="46"/>
      <c r="TMR352" s="46"/>
      <c r="TMS352" s="46"/>
      <c r="TMT352" s="46"/>
      <c r="TMU352" s="46"/>
      <c r="TMV352" s="46"/>
      <c r="TMW352" s="46"/>
      <c r="TMX352" s="46"/>
      <c r="TMY352" s="46"/>
      <c r="TMZ352" s="46"/>
      <c r="TNA352" s="46"/>
      <c r="TNB352" s="46"/>
      <c r="TNC352" s="46"/>
      <c r="TND352" s="46"/>
      <c r="TNE352" s="46"/>
      <c r="TNF352" s="46"/>
      <c r="TNG352" s="46"/>
      <c r="TNH352" s="46"/>
      <c r="TNI352" s="46"/>
      <c r="TNJ352" s="46"/>
      <c r="TNK352" s="46"/>
      <c r="TNL352" s="46"/>
      <c r="TNM352" s="46"/>
      <c r="TNN352" s="46"/>
      <c r="TNO352" s="46"/>
      <c r="TNP352" s="46"/>
      <c r="TNQ352" s="46"/>
      <c r="TNR352" s="46"/>
      <c r="TNS352" s="46"/>
      <c r="TNT352" s="46"/>
      <c r="TNU352" s="46"/>
      <c r="TNV352" s="46"/>
      <c r="TNW352" s="46"/>
      <c r="TNX352" s="46"/>
      <c r="TNY352" s="46"/>
      <c r="TNZ352" s="46"/>
      <c r="TOA352" s="46"/>
      <c r="TOB352" s="46"/>
      <c r="TOC352" s="46"/>
      <c r="TOD352" s="46"/>
      <c r="TOE352" s="46"/>
      <c r="TOF352" s="46"/>
      <c r="TOG352" s="46"/>
      <c r="TOH352" s="46"/>
      <c r="TOI352" s="46"/>
      <c r="TOJ352" s="46"/>
      <c r="TOK352" s="46"/>
      <c r="TOL352" s="46"/>
      <c r="TOM352" s="46"/>
      <c r="TON352" s="46"/>
      <c r="TOO352" s="46"/>
      <c r="TOP352" s="46"/>
      <c r="TOQ352" s="46"/>
      <c r="TOR352" s="46"/>
      <c r="TOS352" s="46"/>
      <c r="TOT352" s="46"/>
      <c r="TOU352" s="46"/>
      <c r="TOV352" s="46"/>
      <c r="TOW352" s="46"/>
      <c r="TOX352" s="46"/>
      <c r="TOY352" s="46"/>
      <c r="TOZ352" s="46"/>
      <c r="TPA352" s="46"/>
      <c r="TPB352" s="46"/>
      <c r="TPC352" s="46"/>
      <c r="TPD352" s="46"/>
      <c r="TPE352" s="46"/>
      <c r="TPF352" s="46"/>
      <c r="TPG352" s="46"/>
      <c r="TPH352" s="46"/>
      <c r="TPI352" s="46"/>
      <c r="TPJ352" s="46"/>
      <c r="TPK352" s="46"/>
      <c r="TPL352" s="46"/>
      <c r="TPM352" s="46"/>
      <c r="TPN352" s="46"/>
      <c r="TPO352" s="46"/>
      <c r="TPP352" s="46"/>
      <c r="TPQ352" s="46"/>
      <c r="TPR352" s="46"/>
      <c r="TPS352" s="46"/>
      <c r="TPT352" s="46"/>
      <c r="TPU352" s="46"/>
      <c r="TPV352" s="46"/>
      <c r="TPW352" s="46"/>
      <c r="TPX352" s="46"/>
      <c r="TPY352" s="46"/>
      <c r="TPZ352" s="46"/>
      <c r="TQA352" s="46"/>
      <c r="TQB352" s="46"/>
      <c r="TQC352" s="46"/>
      <c r="TQD352" s="46"/>
      <c r="TQE352" s="46"/>
      <c r="TQF352" s="46"/>
      <c r="TQG352" s="46"/>
      <c r="TQH352" s="46"/>
      <c r="TQI352" s="46"/>
      <c r="TQJ352" s="46"/>
      <c r="TQK352" s="46"/>
      <c r="TQL352" s="46"/>
      <c r="TQM352" s="46"/>
      <c r="TQN352" s="46"/>
      <c r="TQO352" s="46"/>
      <c r="TQP352" s="46"/>
      <c r="TQQ352" s="46"/>
      <c r="TQR352" s="46"/>
      <c r="TQS352" s="46"/>
      <c r="TQT352" s="46"/>
      <c r="TQU352" s="46"/>
      <c r="TQV352" s="46"/>
      <c r="TQW352" s="46"/>
      <c r="TQX352" s="46"/>
      <c r="TQY352" s="46"/>
      <c r="TQZ352" s="46"/>
      <c r="TRA352" s="46"/>
      <c r="TRB352" s="46"/>
      <c r="TRC352" s="46"/>
      <c r="TRD352" s="46"/>
      <c r="TRE352" s="46"/>
      <c r="TRF352" s="46"/>
      <c r="TRG352" s="46"/>
      <c r="TRH352" s="46"/>
      <c r="TRI352" s="46"/>
      <c r="TRJ352" s="46"/>
      <c r="TRK352" s="46"/>
      <c r="TRL352" s="46"/>
      <c r="TRM352" s="46"/>
      <c r="TRN352" s="46"/>
      <c r="TRO352" s="46"/>
      <c r="TRP352" s="46"/>
      <c r="TRQ352" s="46"/>
      <c r="TRR352" s="46"/>
      <c r="TRS352" s="46"/>
      <c r="TRT352" s="46"/>
      <c r="TRU352" s="46"/>
      <c r="TRV352" s="46"/>
      <c r="TRW352" s="46"/>
      <c r="TRX352" s="46"/>
      <c r="TRY352" s="46"/>
      <c r="TRZ352" s="46"/>
      <c r="TSA352" s="46"/>
      <c r="TSB352" s="46"/>
      <c r="TSC352" s="46"/>
      <c r="TSD352" s="46"/>
      <c r="TSE352" s="46"/>
      <c r="TSF352" s="46"/>
      <c r="TSG352" s="46"/>
      <c r="TSH352" s="46"/>
      <c r="TSI352" s="46"/>
      <c r="TSJ352" s="46"/>
      <c r="TSK352" s="46"/>
      <c r="TSL352" s="46"/>
      <c r="TSM352" s="46"/>
      <c r="TSN352" s="46"/>
      <c r="TSO352" s="46"/>
      <c r="TSP352" s="46"/>
      <c r="TSQ352" s="46"/>
      <c r="TSR352" s="46"/>
      <c r="TSS352" s="46"/>
      <c r="TST352" s="46"/>
      <c r="TSU352" s="46"/>
      <c r="TSV352" s="46"/>
      <c r="TSW352" s="46"/>
      <c r="TSX352" s="46"/>
      <c r="TSY352" s="46"/>
      <c r="TSZ352" s="46"/>
      <c r="TTA352" s="46"/>
      <c r="TTB352" s="46"/>
      <c r="TTC352" s="46"/>
      <c r="TTD352" s="46"/>
      <c r="TTE352" s="46"/>
      <c r="TTF352" s="46"/>
      <c r="TTG352" s="46"/>
      <c r="TTH352" s="46"/>
      <c r="TTI352" s="46"/>
      <c r="TTJ352" s="46"/>
      <c r="TTK352" s="46"/>
      <c r="TTL352" s="46"/>
      <c r="TTM352" s="46"/>
      <c r="TTN352" s="46"/>
      <c r="TTO352" s="46"/>
      <c r="TTP352" s="46"/>
      <c r="TTQ352" s="46"/>
      <c r="TTR352" s="46"/>
      <c r="TTS352" s="46"/>
      <c r="TTT352" s="46"/>
      <c r="TTU352" s="46"/>
      <c r="TTV352" s="46"/>
      <c r="TTW352" s="46"/>
      <c r="TTX352" s="46"/>
      <c r="TTY352" s="46"/>
      <c r="TTZ352" s="46"/>
      <c r="TUA352" s="46"/>
      <c r="TUB352" s="46"/>
      <c r="TUC352" s="46"/>
      <c r="TUD352" s="46"/>
      <c r="TUE352" s="46"/>
      <c r="TUF352" s="46"/>
      <c r="TUG352" s="46"/>
      <c r="TUH352" s="46"/>
      <c r="TUI352" s="46"/>
      <c r="TUJ352" s="46"/>
      <c r="TUK352" s="46"/>
      <c r="TUL352" s="46"/>
      <c r="TUM352" s="46"/>
      <c r="TUN352" s="46"/>
      <c r="TUO352" s="46"/>
      <c r="TUP352" s="46"/>
      <c r="TUQ352" s="46"/>
      <c r="TUR352" s="46"/>
      <c r="TUS352" s="46"/>
      <c r="TUT352" s="46"/>
      <c r="TUU352" s="46"/>
      <c r="TUV352" s="46"/>
      <c r="TUW352" s="46"/>
      <c r="TUX352" s="46"/>
      <c r="TUY352" s="46"/>
      <c r="TUZ352" s="46"/>
      <c r="TVA352" s="46"/>
      <c r="TVB352" s="46"/>
      <c r="TVC352" s="46"/>
      <c r="TVD352" s="46"/>
      <c r="TVE352" s="46"/>
      <c r="TVF352" s="46"/>
      <c r="TVG352" s="46"/>
      <c r="TVH352" s="46"/>
      <c r="TVI352" s="46"/>
      <c r="TVJ352" s="46"/>
      <c r="TVK352" s="46"/>
      <c r="TVL352" s="46"/>
      <c r="TVM352" s="46"/>
      <c r="TVN352" s="46"/>
      <c r="TVO352" s="46"/>
      <c r="TVP352" s="46"/>
      <c r="TVQ352" s="46"/>
      <c r="TVR352" s="46"/>
      <c r="TVS352" s="46"/>
      <c r="TVT352" s="46"/>
      <c r="TVU352" s="46"/>
      <c r="TVV352" s="46"/>
      <c r="TVW352" s="46"/>
      <c r="TVX352" s="46"/>
      <c r="TVY352" s="46"/>
      <c r="TVZ352" s="46"/>
      <c r="TWA352" s="46"/>
      <c r="TWB352" s="46"/>
      <c r="TWC352" s="46"/>
      <c r="TWD352" s="46"/>
      <c r="TWE352" s="46"/>
      <c r="TWF352" s="46"/>
      <c r="TWG352" s="46"/>
      <c r="TWH352" s="46"/>
      <c r="TWI352" s="46"/>
      <c r="TWJ352" s="46"/>
      <c r="TWK352" s="46"/>
      <c r="TWL352" s="46"/>
      <c r="TWM352" s="46"/>
      <c r="TWN352" s="46"/>
      <c r="TWO352" s="46"/>
      <c r="TWP352" s="46"/>
      <c r="TWQ352" s="46"/>
      <c r="TWR352" s="46"/>
      <c r="TWS352" s="46"/>
      <c r="TWT352" s="46"/>
      <c r="TWU352" s="46"/>
      <c r="TWV352" s="46"/>
      <c r="TWW352" s="46"/>
      <c r="TWX352" s="46"/>
      <c r="TWY352" s="46"/>
      <c r="TWZ352" s="46"/>
      <c r="TXA352" s="46"/>
      <c r="TXB352" s="46"/>
      <c r="TXC352" s="46"/>
      <c r="TXD352" s="46"/>
      <c r="TXE352" s="46"/>
      <c r="TXF352" s="46"/>
      <c r="TXG352" s="46"/>
      <c r="TXH352" s="46"/>
      <c r="TXI352" s="46"/>
      <c r="TXJ352" s="46"/>
      <c r="TXK352" s="46"/>
      <c r="TXL352" s="46"/>
      <c r="TXM352" s="46"/>
      <c r="TXN352" s="46"/>
      <c r="TXO352" s="46"/>
      <c r="TXP352" s="46"/>
      <c r="TXQ352" s="46"/>
      <c r="TXR352" s="46"/>
      <c r="TXS352" s="46"/>
      <c r="TXT352" s="46"/>
      <c r="TXU352" s="46"/>
      <c r="TXV352" s="46"/>
      <c r="TXW352" s="46"/>
      <c r="TXX352" s="46"/>
      <c r="TXY352" s="46"/>
      <c r="TXZ352" s="46"/>
      <c r="TYA352" s="46"/>
      <c r="TYB352" s="46"/>
      <c r="TYC352" s="46"/>
      <c r="TYD352" s="46"/>
      <c r="TYE352" s="46"/>
      <c r="TYF352" s="46"/>
      <c r="TYG352" s="46"/>
      <c r="TYH352" s="46"/>
      <c r="TYI352" s="46"/>
      <c r="TYJ352" s="46"/>
      <c r="TYK352" s="46"/>
      <c r="TYL352" s="46"/>
      <c r="TYM352" s="46"/>
      <c r="TYN352" s="46"/>
      <c r="TYO352" s="46"/>
      <c r="TYP352" s="46"/>
      <c r="TYQ352" s="46"/>
      <c r="TYR352" s="46"/>
      <c r="TYS352" s="46"/>
      <c r="TYT352" s="46"/>
      <c r="TYU352" s="46"/>
      <c r="TYV352" s="46"/>
      <c r="TYW352" s="46"/>
      <c r="TYX352" s="46"/>
      <c r="TYY352" s="46"/>
      <c r="TYZ352" s="46"/>
      <c r="TZA352" s="46"/>
      <c r="TZB352" s="46"/>
      <c r="TZC352" s="46"/>
      <c r="TZD352" s="46"/>
      <c r="TZE352" s="46"/>
      <c r="TZF352" s="46"/>
      <c r="TZG352" s="46"/>
      <c r="TZH352" s="46"/>
      <c r="TZI352" s="46"/>
      <c r="TZJ352" s="46"/>
      <c r="TZK352" s="46"/>
      <c r="TZL352" s="46"/>
      <c r="TZM352" s="46"/>
      <c r="TZN352" s="46"/>
      <c r="TZO352" s="46"/>
      <c r="TZP352" s="46"/>
      <c r="TZQ352" s="46"/>
      <c r="TZR352" s="46"/>
      <c r="TZS352" s="46"/>
      <c r="TZT352" s="46"/>
      <c r="TZU352" s="46"/>
      <c r="TZV352" s="46"/>
      <c r="TZW352" s="46"/>
      <c r="TZX352" s="46"/>
      <c r="TZY352" s="46"/>
      <c r="TZZ352" s="46"/>
      <c r="UAA352" s="46"/>
      <c r="UAB352" s="46"/>
      <c r="UAC352" s="46"/>
      <c r="UAD352" s="46"/>
      <c r="UAE352" s="46"/>
      <c r="UAF352" s="46"/>
      <c r="UAG352" s="46"/>
      <c r="UAH352" s="46"/>
      <c r="UAI352" s="46"/>
      <c r="UAJ352" s="46"/>
      <c r="UAK352" s="46"/>
      <c r="UAL352" s="46"/>
      <c r="UAM352" s="46"/>
      <c r="UAN352" s="46"/>
      <c r="UAO352" s="46"/>
      <c r="UAP352" s="46"/>
      <c r="UAQ352" s="46"/>
      <c r="UAR352" s="46"/>
      <c r="UAS352" s="46"/>
      <c r="UAT352" s="46"/>
      <c r="UAU352" s="46"/>
      <c r="UAV352" s="46"/>
      <c r="UAW352" s="46"/>
      <c r="UAX352" s="46"/>
      <c r="UAY352" s="46"/>
      <c r="UAZ352" s="46"/>
      <c r="UBA352" s="46"/>
      <c r="UBB352" s="46"/>
      <c r="UBC352" s="46"/>
      <c r="UBD352" s="46"/>
      <c r="UBE352" s="46"/>
      <c r="UBF352" s="46"/>
      <c r="UBG352" s="46"/>
      <c r="UBH352" s="46"/>
      <c r="UBI352" s="46"/>
      <c r="UBJ352" s="46"/>
      <c r="UBK352" s="46"/>
      <c r="UBL352" s="46"/>
      <c r="UBM352" s="46"/>
      <c r="UBN352" s="46"/>
      <c r="UBO352" s="46"/>
      <c r="UBP352" s="46"/>
      <c r="UBQ352" s="46"/>
      <c r="UBR352" s="46"/>
      <c r="UBS352" s="46"/>
      <c r="UBT352" s="46"/>
      <c r="UBU352" s="46"/>
      <c r="UBV352" s="46"/>
      <c r="UBW352" s="46"/>
      <c r="UBX352" s="46"/>
      <c r="UBY352" s="46"/>
      <c r="UBZ352" s="46"/>
      <c r="UCA352" s="46"/>
      <c r="UCB352" s="46"/>
      <c r="UCC352" s="46"/>
      <c r="UCD352" s="46"/>
      <c r="UCE352" s="46"/>
      <c r="UCF352" s="46"/>
      <c r="UCG352" s="46"/>
      <c r="UCH352" s="46"/>
      <c r="UCI352" s="46"/>
      <c r="UCJ352" s="46"/>
      <c r="UCK352" s="46"/>
      <c r="UCL352" s="46"/>
      <c r="UCM352" s="46"/>
      <c r="UCN352" s="46"/>
      <c r="UCO352" s="46"/>
      <c r="UCP352" s="46"/>
      <c r="UCQ352" s="46"/>
      <c r="UCR352" s="46"/>
      <c r="UCS352" s="46"/>
      <c r="UCT352" s="46"/>
      <c r="UCU352" s="46"/>
      <c r="UCV352" s="46"/>
      <c r="UCW352" s="46"/>
      <c r="UCX352" s="46"/>
      <c r="UCY352" s="46"/>
      <c r="UCZ352" s="46"/>
      <c r="UDA352" s="46"/>
      <c r="UDB352" s="46"/>
      <c r="UDC352" s="46"/>
      <c r="UDD352" s="46"/>
      <c r="UDE352" s="46"/>
      <c r="UDF352" s="46"/>
      <c r="UDG352" s="46"/>
      <c r="UDH352" s="46"/>
      <c r="UDI352" s="46"/>
      <c r="UDJ352" s="46"/>
      <c r="UDK352" s="46"/>
      <c r="UDL352" s="46"/>
      <c r="UDM352" s="46"/>
      <c r="UDN352" s="46"/>
      <c r="UDO352" s="46"/>
      <c r="UDP352" s="46"/>
      <c r="UDQ352" s="46"/>
      <c r="UDR352" s="46"/>
      <c r="UDS352" s="46"/>
      <c r="UDT352" s="46"/>
      <c r="UDU352" s="46"/>
      <c r="UDV352" s="46"/>
      <c r="UDW352" s="46"/>
      <c r="UDX352" s="46"/>
      <c r="UDY352" s="46"/>
      <c r="UDZ352" s="46"/>
      <c r="UEA352" s="46"/>
      <c r="UEB352" s="46"/>
      <c r="UEC352" s="46"/>
      <c r="UED352" s="46"/>
      <c r="UEE352" s="46"/>
      <c r="UEF352" s="46"/>
      <c r="UEG352" s="46"/>
      <c r="UEH352" s="46"/>
      <c r="UEI352" s="46"/>
      <c r="UEJ352" s="46"/>
      <c r="UEK352" s="46"/>
      <c r="UEL352" s="46"/>
      <c r="UEM352" s="46"/>
      <c r="UEN352" s="46"/>
      <c r="UEO352" s="46"/>
      <c r="UEP352" s="46"/>
      <c r="UEQ352" s="46"/>
      <c r="UER352" s="46"/>
      <c r="UES352" s="46"/>
      <c r="UET352" s="46"/>
      <c r="UEU352" s="46"/>
      <c r="UEV352" s="46"/>
      <c r="UEW352" s="46"/>
      <c r="UEX352" s="46"/>
      <c r="UEY352" s="46"/>
      <c r="UEZ352" s="46"/>
      <c r="UFA352" s="46"/>
      <c r="UFB352" s="46"/>
      <c r="UFC352" s="46"/>
      <c r="UFD352" s="46"/>
      <c r="UFE352" s="46"/>
      <c r="UFF352" s="46"/>
      <c r="UFG352" s="46"/>
      <c r="UFH352" s="46"/>
      <c r="UFI352" s="46"/>
      <c r="UFJ352" s="46"/>
      <c r="UFK352" s="46"/>
      <c r="UFL352" s="46"/>
      <c r="UFM352" s="46"/>
      <c r="UFN352" s="46"/>
      <c r="UFO352" s="46"/>
      <c r="UFP352" s="46"/>
      <c r="UFQ352" s="46"/>
      <c r="UFR352" s="46"/>
      <c r="UFS352" s="46"/>
      <c r="UFT352" s="46"/>
      <c r="UFU352" s="46"/>
      <c r="UFV352" s="46"/>
      <c r="UFW352" s="46"/>
      <c r="UFX352" s="46"/>
      <c r="UFY352" s="46"/>
      <c r="UFZ352" s="46"/>
      <c r="UGA352" s="46"/>
      <c r="UGB352" s="46"/>
      <c r="UGC352" s="46"/>
      <c r="UGD352" s="46"/>
      <c r="UGE352" s="46"/>
      <c r="UGF352" s="46"/>
      <c r="UGG352" s="46"/>
      <c r="UGH352" s="46"/>
      <c r="UGI352" s="46"/>
      <c r="UGJ352" s="46"/>
      <c r="UGK352" s="46"/>
      <c r="UGL352" s="46"/>
      <c r="UGM352" s="46"/>
      <c r="UGN352" s="46"/>
      <c r="UGO352" s="46"/>
      <c r="UGP352" s="46"/>
      <c r="UGQ352" s="46"/>
      <c r="UGR352" s="46"/>
      <c r="UGS352" s="46"/>
      <c r="UGT352" s="46"/>
      <c r="UGU352" s="46"/>
      <c r="UGV352" s="46"/>
      <c r="UGW352" s="46"/>
      <c r="UGX352" s="46"/>
      <c r="UGY352" s="46"/>
      <c r="UGZ352" s="46"/>
      <c r="UHA352" s="46"/>
      <c r="UHB352" s="46"/>
      <c r="UHC352" s="46"/>
      <c r="UHD352" s="46"/>
      <c r="UHE352" s="46"/>
      <c r="UHF352" s="46"/>
      <c r="UHG352" s="46"/>
      <c r="UHH352" s="46"/>
      <c r="UHI352" s="46"/>
      <c r="UHJ352" s="46"/>
      <c r="UHK352" s="46"/>
      <c r="UHL352" s="46"/>
      <c r="UHM352" s="46"/>
      <c r="UHN352" s="46"/>
      <c r="UHO352" s="46"/>
      <c r="UHP352" s="46"/>
      <c r="UHQ352" s="46"/>
      <c r="UHR352" s="46"/>
      <c r="UHS352" s="46"/>
      <c r="UHT352" s="46"/>
      <c r="UHU352" s="46"/>
      <c r="UHV352" s="46"/>
      <c r="UHW352" s="46"/>
      <c r="UHX352" s="46"/>
      <c r="UHY352" s="46"/>
      <c r="UHZ352" s="46"/>
      <c r="UIA352" s="46"/>
      <c r="UIB352" s="46"/>
      <c r="UIC352" s="46"/>
      <c r="UID352" s="46"/>
      <c r="UIE352" s="46"/>
      <c r="UIF352" s="46"/>
      <c r="UIG352" s="46"/>
      <c r="UIH352" s="46"/>
      <c r="UII352" s="46"/>
      <c r="UIJ352" s="46"/>
      <c r="UIK352" s="46"/>
      <c r="UIL352" s="46"/>
      <c r="UIM352" s="46"/>
      <c r="UIN352" s="46"/>
      <c r="UIO352" s="46"/>
      <c r="UIP352" s="46"/>
      <c r="UIQ352" s="46"/>
      <c r="UIR352" s="46"/>
      <c r="UIS352" s="46"/>
      <c r="UIT352" s="46"/>
      <c r="UIU352" s="46"/>
      <c r="UIV352" s="46"/>
      <c r="UIW352" s="46"/>
      <c r="UIX352" s="46"/>
      <c r="UIY352" s="46"/>
      <c r="UIZ352" s="46"/>
      <c r="UJA352" s="46"/>
      <c r="UJB352" s="46"/>
      <c r="UJC352" s="46"/>
      <c r="UJD352" s="46"/>
      <c r="UJE352" s="46"/>
      <c r="UJF352" s="46"/>
      <c r="UJG352" s="46"/>
      <c r="UJH352" s="46"/>
      <c r="UJI352" s="46"/>
      <c r="UJJ352" s="46"/>
      <c r="UJK352" s="46"/>
      <c r="UJL352" s="46"/>
      <c r="UJM352" s="46"/>
      <c r="UJN352" s="46"/>
      <c r="UJO352" s="46"/>
      <c r="UJP352" s="46"/>
      <c r="UJQ352" s="46"/>
      <c r="UJR352" s="46"/>
      <c r="UJS352" s="46"/>
      <c r="UJT352" s="46"/>
      <c r="UJU352" s="46"/>
      <c r="UJV352" s="46"/>
      <c r="UJW352" s="46"/>
      <c r="UJX352" s="46"/>
      <c r="UJY352" s="46"/>
      <c r="UJZ352" s="46"/>
      <c r="UKA352" s="46"/>
      <c r="UKB352" s="46"/>
      <c r="UKC352" s="46"/>
      <c r="UKD352" s="46"/>
      <c r="UKE352" s="46"/>
      <c r="UKF352" s="46"/>
      <c r="UKG352" s="46"/>
      <c r="UKH352" s="46"/>
      <c r="UKI352" s="46"/>
      <c r="UKJ352" s="46"/>
      <c r="UKK352" s="46"/>
      <c r="UKL352" s="46"/>
      <c r="UKM352" s="46"/>
      <c r="UKN352" s="46"/>
      <c r="UKO352" s="46"/>
      <c r="UKP352" s="46"/>
      <c r="UKQ352" s="46"/>
      <c r="UKR352" s="46"/>
      <c r="UKS352" s="46"/>
      <c r="UKT352" s="46"/>
      <c r="UKU352" s="46"/>
      <c r="UKV352" s="46"/>
      <c r="UKW352" s="46"/>
      <c r="UKX352" s="46"/>
      <c r="UKY352" s="46"/>
      <c r="UKZ352" s="46"/>
      <c r="ULA352" s="46"/>
      <c r="ULB352" s="46"/>
      <c r="ULC352" s="46"/>
      <c r="ULD352" s="46"/>
      <c r="ULE352" s="46"/>
      <c r="ULF352" s="46"/>
      <c r="ULG352" s="46"/>
      <c r="ULH352" s="46"/>
      <c r="ULI352" s="46"/>
      <c r="ULJ352" s="46"/>
      <c r="ULK352" s="46"/>
      <c r="ULL352" s="46"/>
      <c r="ULM352" s="46"/>
      <c r="ULN352" s="46"/>
      <c r="ULO352" s="46"/>
      <c r="ULP352" s="46"/>
      <c r="ULQ352" s="46"/>
      <c r="ULR352" s="46"/>
      <c r="ULS352" s="46"/>
      <c r="ULT352" s="46"/>
      <c r="ULU352" s="46"/>
      <c r="ULV352" s="46"/>
      <c r="ULW352" s="46"/>
      <c r="ULX352" s="46"/>
      <c r="ULY352" s="46"/>
      <c r="ULZ352" s="46"/>
      <c r="UMA352" s="46"/>
      <c r="UMB352" s="46"/>
      <c r="UMC352" s="46"/>
      <c r="UMD352" s="46"/>
      <c r="UME352" s="46"/>
      <c r="UMF352" s="46"/>
      <c r="UMG352" s="46"/>
      <c r="UMH352" s="46"/>
      <c r="UMI352" s="46"/>
      <c r="UMJ352" s="46"/>
      <c r="UMK352" s="46"/>
      <c r="UML352" s="46"/>
      <c r="UMM352" s="46"/>
      <c r="UMN352" s="46"/>
      <c r="UMO352" s="46"/>
      <c r="UMP352" s="46"/>
      <c r="UMQ352" s="46"/>
      <c r="UMR352" s="46"/>
      <c r="UMS352" s="46"/>
      <c r="UMT352" s="46"/>
      <c r="UMU352" s="46"/>
      <c r="UMV352" s="46"/>
      <c r="UMW352" s="46"/>
      <c r="UMX352" s="46"/>
      <c r="UMY352" s="46"/>
      <c r="UMZ352" s="46"/>
      <c r="UNA352" s="46"/>
      <c r="UNB352" s="46"/>
      <c r="UNC352" s="46"/>
      <c r="UND352" s="46"/>
      <c r="UNE352" s="46"/>
      <c r="UNF352" s="46"/>
      <c r="UNG352" s="46"/>
      <c r="UNH352" s="46"/>
      <c r="UNI352" s="46"/>
      <c r="UNJ352" s="46"/>
      <c r="UNK352" s="46"/>
      <c r="UNL352" s="46"/>
      <c r="UNM352" s="46"/>
      <c r="UNN352" s="46"/>
      <c r="UNO352" s="46"/>
      <c r="UNP352" s="46"/>
      <c r="UNQ352" s="46"/>
      <c r="UNR352" s="46"/>
      <c r="UNS352" s="46"/>
      <c r="UNT352" s="46"/>
      <c r="UNU352" s="46"/>
      <c r="UNV352" s="46"/>
      <c r="UNW352" s="46"/>
      <c r="UNX352" s="46"/>
      <c r="UNY352" s="46"/>
      <c r="UNZ352" s="46"/>
      <c r="UOA352" s="46"/>
      <c r="UOB352" s="46"/>
      <c r="UOC352" s="46"/>
      <c r="UOD352" s="46"/>
      <c r="UOE352" s="46"/>
      <c r="UOF352" s="46"/>
      <c r="UOG352" s="46"/>
      <c r="UOH352" s="46"/>
      <c r="UOI352" s="46"/>
      <c r="UOJ352" s="46"/>
      <c r="UOK352" s="46"/>
      <c r="UOL352" s="46"/>
      <c r="UOM352" s="46"/>
      <c r="UON352" s="46"/>
      <c r="UOO352" s="46"/>
      <c r="UOP352" s="46"/>
      <c r="UOQ352" s="46"/>
      <c r="UOR352" s="46"/>
      <c r="UOS352" s="46"/>
      <c r="UOT352" s="46"/>
      <c r="UOU352" s="46"/>
      <c r="UOV352" s="46"/>
      <c r="UOW352" s="46"/>
      <c r="UOX352" s="46"/>
      <c r="UOY352" s="46"/>
      <c r="UOZ352" s="46"/>
      <c r="UPA352" s="46"/>
      <c r="UPB352" s="46"/>
      <c r="UPC352" s="46"/>
      <c r="UPD352" s="46"/>
      <c r="UPE352" s="46"/>
      <c r="UPF352" s="46"/>
      <c r="UPG352" s="46"/>
      <c r="UPH352" s="46"/>
      <c r="UPI352" s="46"/>
      <c r="UPJ352" s="46"/>
      <c r="UPK352" s="46"/>
      <c r="UPL352" s="46"/>
      <c r="UPM352" s="46"/>
      <c r="UPN352" s="46"/>
      <c r="UPO352" s="46"/>
      <c r="UPP352" s="46"/>
      <c r="UPQ352" s="46"/>
      <c r="UPR352" s="46"/>
      <c r="UPS352" s="46"/>
      <c r="UPT352" s="46"/>
      <c r="UPU352" s="46"/>
      <c r="UPV352" s="46"/>
      <c r="UPW352" s="46"/>
      <c r="UPX352" s="46"/>
      <c r="UPY352" s="46"/>
      <c r="UPZ352" s="46"/>
      <c r="UQA352" s="46"/>
      <c r="UQB352" s="46"/>
      <c r="UQC352" s="46"/>
      <c r="UQD352" s="46"/>
      <c r="UQE352" s="46"/>
      <c r="UQF352" s="46"/>
      <c r="UQG352" s="46"/>
      <c r="UQH352" s="46"/>
      <c r="UQI352" s="46"/>
      <c r="UQJ352" s="46"/>
      <c r="UQK352" s="46"/>
      <c r="UQL352" s="46"/>
      <c r="UQM352" s="46"/>
      <c r="UQN352" s="46"/>
      <c r="UQO352" s="46"/>
      <c r="UQP352" s="46"/>
      <c r="UQQ352" s="46"/>
      <c r="UQR352" s="46"/>
      <c r="UQS352" s="46"/>
      <c r="UQT352" s="46"/>
      <c r="UQU352" s="46"/>
      <c r="UQV352" s="46"/>
      <c r="UQW352" s="46"/>
      <c r="UQX352" s="46"/>
      <c r="UQY352" s="46"/>
      <c r="UQZ352" s="46"/>
      <c r="URA352" s="46"/>
      <c r="URB352" s="46"/>
      <c r="URC352" s="46"/>
      <c r="URD352" s="46"/>
      <c r="URE352" s="46"/>
      <c r="URF352" s="46"/>
      <c r="URG352" s="46"/>
      <c r="URH352" s="46"/>
      <c r="URI352" s="46"/>
      <c r="URJ352" s="46"/>
      <c r="URK352" s="46"/>
      <c r="URL352" s="46"/>
      <c r="URM352" s="46"/>
      <c r="URN352" s="46"/>
      <c r="URO352" s="46"/>
      <c r="URP352" s="46"/>
      <c r="URQ352" s="46"/>
      <c r="URR352" s="46"/>
      <c r="URS352" s="46"/>
      <c r="URT352" s="46"/>
      <c r="URU352" s="46"/>
      <c r="URV352" s="46"/>
      <c r="URW352" s="46"/>
      <c r="URX352" s="46"/>
      <c r="URY352" s="46"/>
      <c r="URZ352" s="46"/>
      <c r="USA352" s="46"/>
      <c r="USB352" s="46"/>
      <c r="USC352" s="46"/>
      <c r="USD352" s="46"/>
      <c r="USE352" s="46"/>
      <c r="USF352" s="46"/>
      <c r="USG352" s="46"/>
      <c r="USH352" s="46"/>
      <c r="USI352" s="46"/>
      <c r="USJ352" s="46"/>
      <c r="USK352" s="46"/>
      <c r="USL352" s="46"/>
      <c r="USM352" s="46"/>
      <c r="USN352" s="46"/>
      <c r="USO352" s="46"/>
      <c r="USP352" s="46"/>
      <c r="USQ352" s="46"/>
      <c r="USR352" s="46"/>
      <c r="USS352" s="46"/>
      <c r="UST352" s="46"/>
      <c r="USU352" s="46"/>
      <c r="USV352" s="46"/>
      <c r="USW352" s="46"/>
      <c r="USX352" s="46"/>
      <c r="USY352" s="46"/>
      <c r="USZ352" s="46"/>
      <c r="UTA352" s="46"/>
      <c r="UTB352" s="46"/>
      <c r="UTC352" s="46"/>
      <c r="UTD352" s="46"/>
      <c r="UTE352" s="46"/>
      <c r="UTF352" s="46"/>
      <c r="UTG352" s="46"/>
      <c r="UTH352" s="46"/>
      <c r="UTI352" s="46"/>
      <c r="UTJ352" s="46"/>
      <c r="UTK352" s="46"/>
      <c r="UTL352" s="46"/>
      <c r="UTM352" s="46"/>
      <c r="UTN352" s="46"/>
      <c r="UTO352" s="46"/>
      <c r="UTP352" s="46"/>
      <c r="UTQ352" s="46"/>
      <c r="UTR352" s="46"/>
      <c r="UTS352" s="46"/>
      <c r="UTT352" s="46"/>
      <c r="UTU352" s="46"/>
      <c r="UTV352" s="46"/>
      <c r="UTW352" s="46"/>
      <c r="UTX352" s="46"/>
      <c r="UTY352" s="46"/>
      <c r="UTZ352" s="46"/>
      <c r="UUA352" s="46"/>
      <c r="UUB352" s="46"/>
      <c r="UUC352" s="46"/>
      <c r="UUD352" s="46"/>
      <c r="UUE352" s="46"/>
      <c r="UUF352" s="46"/>
      <c r="UUG352" s="46"/>
      <c r="UUH352" s="46"/>
      <c r="UUI352" s="46"/>
      <c r="UUJ352" s="46"/>
      <c r="UUK352" s="46"/>
      <c r="UUL352" s="46"/>
      <c r="UUM352" s="46"/>
      <c r="UUN352" s="46"/>
      <c r="UUO352" s="46"/>
      <c r="UUP352" s="46"/>
      <c r="UUQ352" s="46"/>
      <c r="UUR352" s="46"/>
      <c r="UUS352" s="46"/>
      <c r="UUT352" s="46"/>
      <c r="UUU352" s="46"/>
      <c r="UUV352" s="46"/>
      <c r="UUW352" s="46"/>
      <c r="UUX352" s="46"/>
      <c r="UUY352" s="46"/>
      <c r="UUZ352" s="46"/>
      <c r="UVA352" s="46"/>
      <c r="UVB352" s="46"/>
      <c r="UVC352" s="46"/>
      <c r="UVD352" s="46"/>
      <c r="UVE352" s="46"/>
      <c r="UVF352" s="46"/>
      <c r="UVG352" s="46"/>
      <c r="UVH352" s="46"/>
      <c r="UVI352" s="46"/>
      <c r="UVJ352" s="46"/>
      <c r="UVK352" s="46"/>
      <c r="UVL352" s="46"/>
      <c r="UVM352" s="46"/>
      <c r="UVN352" s="46"/>
      <c r="UVO352" s="46"/>
      <c r="UVP352" s="46"/>
      <c r="UVQ352" s="46"/>
      <c r="UVR352" s="46"/>
      <c r="UVS352" s="46"/>
      <c r="UVT352" s="46"/>
      <c r="UVU352" s="46"/>
      <c r="UVV352" s="46"/>
      <c r="UVW352" s="46"/>
      <c r="UVX352" s="46"/>
      <c r="UVY352" s="46"/>
      <c r="UVZ352" s="46"/>
      <c r="UWA352" s="46"/>
      <c r="UWB352" s="46"/>
      <c r="UWC352" s="46"/>
      <c r="UWD352" s="46"/>
      <c r="UWE352" s="46"/>
      <c r="UWF352" s="46"/>
      <c r="UWG352" s="46"/>
      <c r="UWH352" s="46"/>
      <c r="UWI352" s="46"/>
      <c r="UWJ352" s="46"/>
      <c r="UWK352" s="46"/>
      <c r="UWL352" s="46"/>
      <c r="UWM352" s="46"/>
      <c r="UWN352" s="46"/>
      <c r="UWO352" s="46"/>
      <c r="UWP352" s="46"/>
      <c r="UWQ352" s="46"/>
      <c r="UWR352" s="46"/>
      <c r="UWS352" s="46"/>
      <c r="UWT352" s="46"/>
      <c r="UWU352" s="46"/>
      <c r="UWV352" s="46"/>
      <c r="UWW352" s="46"/>
      <c r="UWX352" s="46"/>
      <c r="UWY352" s="46"/>
      <c r="UWZ352" s="46"/>
      <c r="UXA352" s="46"/>
      <c r="UXB352" s="46"/>
      <c r="UXC352" s="46"/>
      <c r="UXD352" s="46"/>
      <c r="UXE352" s="46"/>
      <c r="UXF352" s="46"/>
      <c r="UXG352" s="46"/>
      <c r="UXH352" s="46"/>
      <c r="UXI352" s="46"/>
      <c r="UXJ352" s="46"/>
      <c r="UXK352" s="46"/>
      <c r="UXL352" s="46"/>
      <c r="UXM352" s="46"/>
      <c r="UXN352" s="46"/>
      <c r="UXO352" s="46"/>
      <c r="UXP352" s="46"/>
      <c r="UXQ352" s="46"/>
      <c r="UXR352" s="46"/>
      <c r="UXS352" s="46"/>
      <c r="UXT352" s="46"/>
      <c r="UXU352" s="46"/>
      <c r="UXV352" s="46"/>
      <c r="UXW352" s="46"/>
      <c r="UXX352" s="46"/>
      <c r="UXY352" s="46"/>
      <c r="UXZ352" s="46"/>
      <c r="UYA352" s="46"/>
      <c r="UYB352" s="46"/>
      <c r="UYC352" s="46"/>
      <c r="UYD352" s="46"/>
      <c r="UYE352" s="46"/>
      <c r="UYF352" s="46"/>
      <c r="UYG352" s="46"/>
      <c r="UYH352" s="46"/>
      <c r="UYI352" s="46"/>
      <c r="UYJ352" s="46"/>
      <c r="UYK352" s="46"/>
      <c r="UYL352" s="46"/>
      <c r="UYM352" s="46"/>
      <c r="UYN352" s="46"/>
      <c r="UYO352" s="46"/>
      <c r="UYP352" s="46"/>
      <c r="UYQ352" s="46"/>
      <c r="UYR352" s="46"/>
      <c r="UYS352" s="46"/>
      <c r="UYT352" s="46"/>
      <c r="UYU352" s="46"/>
      <c r="UYV352" s="46"/>
      <c r="UYW352" s="46"/>
      <c r="UYX352" s="46"/>
      <c r="UYY352" s="46"/>
      <c r="UYZ352" s="46"/>
      <c r="UZA352" s="46"/>
      <c r="UZB352" s="46"/>
      <c r="UZC352" s="46"/>
      <c r="UZD352" s="46"/>
      <c r="UZE352" s="46"/>
      <c r="UZF352" s="46"/>
      <c r="UZG352" s="46"/>
      <c r="UZH352" s="46"/>
      <c r="UZI352" s="46"/>
      <c r="UZJ352" s="46"/>
      <c r="UZK352" s="46"/>
      <c r="UZL352" s="46"/>
      <c r="UZM352" s="46"/>
      <c r="UZN352" s="46"/>
      <c r="UZO352" s="46"/>
      <c r="UZP352" s="46"/>
      <c r="UZQ352" s="46"/>
      <c r="UZR352" s="46"/>
      <c r="UZS352" s="46"/>
      <c r="UZT352" s="46"/>
      <c r="UZU352" s="46"/>
      <c r="UZV352" s="46"/>
      <c r="UZW352" s="46"/>
      <c r="UZX352" s="46"/>
      <c r="UZY352" s="46"/>
      <c r="UZZ352" s="46"/>
      <c r="VAA352" s="46"/>
      <c r="VAB352" s="46"/>
      <c r="VAC352" s="46"/>
      <c r="VAD352" s="46"/>
      <c r="VAE352" s="46"/>
      <c r="VAF352" s="46"/>
      <c r="VAG352" s="46"/>
      <c r="VAH352" s="46"/>
      <c r="VAI352" s="46"/>
      <c r="VAJ352" s="46"/>
      <c r="VAK352" s="46"/>
      <c r="VAL352" s="46"/>
      <c r="VAM352" s="46"/>
      <c r="VAN352" s="46"/>
      <c r="VAO352" s="46"/>
      <c r="VAP352" s="46"/>
      <c r="VAQ352" s="46"/>
      <c r="VAR352" s="46"/>
      <c r="VAS352" s="46"/>
      <c r="VAT352" s="46"/>
      <c r="VAU352" s="46"/>
      <c r="VAV352" s="46"/>
      <c r="VAW352" s="46"/>
      <c r="VAX352" s="46"/>
      <c r="VAY352" s="46"/>
      <c r="VAZ352" s="46"/>
      <c r="VBA352" s="46"/>
      <c r="VBB352" s="46"/>
      <c r="VBC352" s="46"/>
      <c r="VBD352" s="46"/>
      <c r="VBE352" s="46"/>
      <c r="VBF352" s="46"/>
      <c r="VBG352" s="46"/>
      <c r="VBH352" s="46"/>
      <c r="VBI352" s="46"/>
      <c r="VBJ352" s="46"/>
      <c r="VBK352" s="46"/>
      <c r="VBL352" s="46"/>
      <c r="VBM352" s="46"/>
      <c r="VBN352" s="46"/>
      <c r="VBO352" s="46"/>
      <c r="VBP352" s="46"/>
      <c r="VBQ352" s="46"/>
      <c r="VBR352" s="46"/>
      <c r="VBS352" s="46"/>
      <c r="VBT352" s="46"/>
      <c r="VBU352" s="46"/>
      <c r="VBV352" s="46"/>
      <c r="VBW352" s="46"/>
      <c r="VBX352" s="46"/>
      <c r="VBY352" s="46"/>
      <c r="VBZ352" s="46"/>
      <c r="VCA352" s="46"/>
      <c r="VCB352" s="46"/>
      <c r="VCC352" s="46"/>
      <c r="VCD352" s="46"/>
      <c r="VCE352" s="46"/>
      <c r="VCF352" s="46"/>
      <c r="VCG352" s="46"/>
      <c r="VCH352" s="46"/>
      <c r="VCI352" s="46"/>
      <c r="VCJ352" s="46"/>
      <c r="VCK352" s="46"/>
      <c r="VCL352" s="46"/>
      <c r="VCM352" s="46"/>
      <c r="VCN352" s="46"/>
      <c r="VCO352" s="46"/>
      <c r="VCP352" s="46"/>
      <c r="VCQ352" s="46"/>
      <c r="VCR352" s="46"/>
      <c r="VCS352" s="46"/>
      <c r="VCT352" s="46"/>
      <c r="VCU352" s="46"/>
      <c r="VCV352" s="46"/>
      <c r="VCW352" s="46"/>
      <c r="VCX352" s="46"/>
      <c r="VCY352" s="46"/>
      <c r="VCZ352" s="46"/>
      <c r="VDA352" s="46"/>
      <c r="VDB352" s="46"/>
      <c r="VDC352" s="46"/>
      <c r="VDD352" s="46"/>
      <c r="VDE352" s="46"/>
      <c r="VDF352" s="46"/>
      <c r="VDG352" s="46"/>
      <c r="VDH352" s="46"/>
      <c r="VDI352" s="46"/>
      <c r="VDJ352" s="46"/>
      <c r="VDK352" s="46"/>
      <c r="VDL352" s="46"/>
      <c r="VDM352" s="46"/>
      <c r="VDN352" s="46"/>
      <c r="VDO352" s="46"/>
      <c r="VDP352" s="46"/>
      <c r="VDQ352" s="46"/>
      <c r="VDR352" s="46"/>
      <c r="VDS352" s="46"/>
      <c r="VDT352" s="46"/>
      <c r="VDU352" s="46"/>
      <c r="VDV352" s="46"/>
      <c r="VDW352" s="46"/>
      <c r="VDX352" s="46"/>
      <c r="VDY352" s="46"/>
      <c r="VDZ352" s="46"/>
      <c r="VEA352" s="46"/>
      <c r="VEB352" s="46"/>
      <c r="VEC352" s="46"/>
      <c r="VED352" s="46"/>
      <c r="VEE352" s="46"/>
      <c r="VEF352" s="46"/>
      <c r="VEG352" s="46"/>
      <c r="VEH352" s="46"/>
      <c r="VEI352" s="46"/>
      <c r="VEJ352" s="46"/>
      <c r="VEK352" s="46"/>
      <c r="VEL352" s="46"/>
      <c r="VEM352" s="46"/>
      <c r="VEN352" s="46"/>
      <c r="VEO352" s="46"/>
      <c r="VEP352" s="46"/>
      <c r="VEQ352" s="46"/>
      <c r="VER352" s="46"/>
      <c r="VES352" s="46"/>
      <c r="VET352" s="46"/>
      <c r="VEU352" s="46"/>
      <c r="VEV352" s="46"/>
      <c r="VEW352" s="46"/>
      <c r="VEX352" s="46"/>
      <c r="VEY352" s="46"/>
      <c r="VEZ352" s="46"/>
      <c r="VFA352" s="46"/>
      <c r="VFB352" s="46"/>
      <c r="VFC352" s="46"/>
      <c r="VFD352" s="46"/>
      <c r="VFE352" s="46"/>
      <c r="VFF352" s="46"/>
      <c r="VFG352" s="46"/>
      <c r="VFH352" s="46"/>
      <c r="VFI352" s="46"/>
      <c r="VFJ352" s="46"/>
      <c r="VFK352" s="46"/>
      <c r="VFL352" s="46"/>
      <c r="VFM352" s="46"/>
      <c r="VFN352" s="46"/>
      <c r="VFO352" s="46"/>
      <c r="VFP352" s="46"/>
      <c r="VFQ352" s="46"/>
      <c r="VFR352" s="46"/>
      <c r="VFS352" s="46"/>
      <c r="VFT352" s="46"/>
      <c r="VFU352" s="46"/>
      <c r="VFV352" s="46"/>
      <c r="VFW352" s="46"/>
      <c r="VFX352" s="46"/>
      <c r="VFY352" s="46"/>
      <c r="VFZ352" s="46"/>
      <c r="VGA352" s="46"/>
      <c r="VGB352" s="46"/>
      <c r="VGC352" s="46"/>
      <c r="VGD352" s="46"/>
      <c r="VGE352" s="46"/>
      <c r="VGF352" s="46"/>
      <c r="VGG352" s="46"/>
      <c r="VGH352" s="46"/>
      <c r="VGI352" s="46"/>
      <c r="VGJ352" s="46"/>
      <c r="VGK352" s="46"/>
      <c r="VGL352" s="46"/>
      <c r="VGM352" s="46"/>
      <c r="VGN352" s="46"/>
      <c r="VGO352" s="46"/>
      <c r="VGP352" s="46"/>
      <c r="VGQ352" s="46"/>
      <c r="VGR352" s="46"/>
      <c r="VGS352" s="46"/>
      <c r="VGT352" s="46"/>
      <c r="VGU352" s="46"/>
      <c r="VGV352" s="46"/>
      <c r="VGW352" s="46"/>
      <c r="VGX352" s="46"/>
      <c r="VGY352" s="46"/>
      <c r="VGZ352" s="46"/>
      <c r="VHA352" s="46"/>
      <c r="VHB352" s="46"/>
      <c r="VHC352" s="46"/>
      <c r="VHD352" s="46"/>
      <c r="VHE352" s="46"/>
      <c r="VHF352" s="46"/>
      <c r="VHG352" s="46"/>
      <c r="VHH352" s="46"/>
      <c r="VHI352" s="46"/>
      <c r="VHJ352" s="46"/>
      <c r="VHK352" s="46"/>
      <c r="VHL352" s="46"/>
      <c r="VHM352" s="46"/>
      <c r="VHN352" s="46"/>
      <c r="VHO352" s="46"/>
      <c r="VHP352" s="46"/>
      <c r="VHQ352" s="46"/>
      <c r="VHR352" s="46"/>
      <c r="VHS352" s="46"/>
      <c r="VHT352" s="46"/>
      <c r="VHU352" s="46"/>
      <c r="VHV352" s="46"/>
      <c r="VHW352" s="46"/>
      <c r="VHX352" s="46"/>
      <c r="VHY352" s="46"/>
      <c r="VHZ352" s="46"/>
      <c r="VIA352" s="46"/>
      <c r="VIB352" s="46"/>
      <c r="VIC352" s="46"/>
      <c r="VID352" s="46"/>
      <c r="VIE352" s="46"/>
      <c r="VIF352" s="46"/>
      <c r="VIG352" s="46"/>
      <c r="VIH352" s="46"/>
      <c r="VII352" s="46"/>
      <c r="VIJ352" s="46"/>
      <c r="VIK352" s="46"/>
      <c r="VIL352" s="46"/>
      <c r="VIM352" s="46"/>
      <c r="VIN352" s="46"/>
      <c r="VIO352" s="46"/>
      <c r="VIP352" s="46"/>
      <c r="VIQ352" s="46"/>
      <c r="VIR352" s="46"/>
      <c r="VIS352" s="46"/>
      <c r="VIT352" s="46"/>
      <c r="VIU352" s="46"/>
      <c r="VIV352" s="46"/>
      <c r="VIW352" s="46"/>
      <c r="VIX352" s="46"/>
      <c r="VIY352" s="46"/>
      <c r="VIZ352" s="46"/>
      <c r="VJA352" s="46"/>
      <c r="VJB352" s="46"/>
      <c r="VJC352" s="46"/>
      <c r="VJD352" s="46"/>
      <c r="VJE352" s="46"/>
      <c r="VJF352" s="46"/>
      <c r="VJG352" s="46"/>
      <c r="VJH352" s="46"/>
      <c r="VJI352" s="46"/>
      <c r="VJJ352" s="46"/>
      <c r="VJK352" s="46"/>
      <c r="VJL352" s="46"/>
      <c r="VJM352" s="46"/>
      <c r="VJN352" s="46"/>
      <c r="VJO352" s="46"/>
      <c r="VJP352" s="46"/>
      <c r="VJQ352" s="46"/>
      <c r="VJR352" s="46"/>
      <c r="VJS352" s="46"/>
      <c r="VJT352" s="46"/>
      <c r="VJU352" s="46"/>
      <c r="VJV352" s="46"/>
      <c r="VJW352" s="46"/>
      <c r="VJX352" s="46"/>
      <c r="VJY352" s="46"/>
      <c r="VJZ352" s="46"/>
      <c r="VKA352" s="46"/>
      <c r="VKB352" s="46"/>
      <c r="VKC352" s="46"/>
      <c r="VKD352" s="46"/>
      <c r="VKE352" s="46"/>
      <c r="VKF352" s="46"/>
      <c r="VKG352" s="46"/>
      <c r="VKH352" s="46"/>
      <c r="VKI352" s="46"/>
      <c r="VKJ352" s="46"/>
      <c r="VKK352" s="46"/>
      <c r="VKL352" s="46"/>
      <c r="VKM352" s="46"/>
      <c r="VKN352" s="46"/>
      <c r="VKO352" s="46"/>
      <c r="VKP352" s="46"/>
      <c r="VKQ352" s="46"/>
      <c r="VKR352" s="46"/>
      <c r="VKS352" s="46"/>
      <c r="VKT352" s="46"/>
      <c r="VKU352" s="46"/>
      <c r="VKV352" s="46"/>
      <c r="VKW352" s="46"/>
      <c r="VKX352" s="46"/>
      <c r="VKY352" s="46"/>
      <c r="VKZ352" s="46"/>
      <c r="VLA352" s="46"/>
      <c r="VLB352" s="46"/>
      <c r="VLC352" s="46"/>
      <c r="VLD352" s="46"/>
      <c r="VLE352" s="46"/>
      <c r="VLF352" s="46"/>
      <c r="VLG352" s="46"/>
      <c r="VLH352" s="46"/>
      <c r="VLI352" s="46"/>
      <c r="VLJ352" s="46"/>
      <c r="VLK352" s="46"/>
      <c r="VLL352" s="46"/>
      <c r="VLM352" s="46"/>
      <c r="VLN352" s="46"/>
      <c r="VLO352" s="46"/>
      <c r="VLP352" s="46"/>
      <c r="VLQ352" s="46"/>
      <c r="VLR352" s="46"/>
      <c r="VLS352" s="46"/>
      <c r="VLT352" s="46"/>
      <c r="VLU352" s="46"/>
      <c r="VLV352" s="46"/>
      <c r="VLW352" s="46"/>
      <c r="VLX352" s="46"/>
      <c r="VLY352" s="46"/>
      <c r="VLZ352" s="46"/>
      <c r="VMA352" s="46"/>
      <c r="VMB352" s="46"/>
      <c r="VMC352" s="46"/>
      <c r="VMD352" s="46"/>
      <c r="VME352" s="46"/>
      <c r="VMF352" s="46"/>
      <c r="VMG352" s="46"/>
      <c r="VMH352" s="46"/>
      <c r="VMI352" s="46"/>
      <c r="VMJ352" s="46"/>
      <c r="VMK352" s="46"/>
      <c r="VML352" s="46"/>
      <c r="VMM352" s="46"/>
      <c r="VMN352" s="46"/>
      <c r="VMO352" s="46"/>
      <c r="VMP352" s="46"/>
      <c r="VMQ352" s="46"/>
      <c r="VMR352" s="46"/>
      <c r="VMS352" s="46"/>
      <c r="VMT352" s="46"/>
      <c r="VMU352" s="46"/>
      <c r="VMV352" s="46"/>
      <c r="VMW352" s="46"/>
      <c r="VMX352" s="46"/>
      <c r="VMY352" s="46"/>
      <c r="VMZ352" s="46"/>
      <c r="VNA352" s="46"/>
      <c r="VNB352" s="46"/>
      <c r="VNC352" s="46"/>
      <c r="VND352" s="46"/>
      <c r="VNE352" s="46"/>
      <c r="VNF352" s="46"/>
      <c r="VNG352" s="46"/>
      <c r="VNH352" s="46"/>
      <c r="VNI352" s="46"/>
      <c r="VNJ352" s="46"/>
      <c r="VNK352" s="46"/>
      <c r="VNL352" s="46"/>
      <c r="VNM352" s="46"/>
      <c r="VNN352" s="46"/>
      <c r="VNO352" s="46"/>
      <c r="VNP352" s="46"/>
      <c r="VNQ352" s="46"/>
      <c r="VNR352" s="46"/>
      <c r="VNS352" s="46"/>
      <c r="VNT352" s="46"/>
      <c r="VNU352" s="46"/>
      <c r="VNV352" s="46"/>
      <c r="VNW352" s="46"/>
      <c r="VNX352" s="46"/>
      <c r="VNY352" s="46"/>
      <c r="VNZ352" s="46"/>
      <c r="VOA352" s="46"/>
      <c r="VOB352" s="46"/>
      <c r="VOC352" s="46"/>
      <c r="VOD352" s="46"/>
      <c r="VOE352" s="46"/>
      <c r="VOF352" s="46"/>
      <c r="VOG352" s="46"/>
      <c r="VOH352" s="46"/>
      <c r="VOI352" s="46"/>
      <c r="VOJ352" s="46"/>
      <c r="VOK352" s="46"/>
      <c r="VOL352" s="46"/>
      <c r="VOM352" s="46"/>
      <c r="VON352" s="46"/>
      <c r="VOO352" s="46"/>
      <c r="VOP352" s="46"/>
      <c r="VOQ352" s="46"/>
      <c r="VOR352" s="46"/>
      <c r="VOS352" s="46"/>
      <c r="VOT352" s="46"/>
      <c r="VOU352" s="46"/>
      <c r="VOV352" s="46"/>
      <c r="VOW352" s="46"/>
      <c r="VOX352" s="46"/>
      <c r="VOY352" s="46"/>
      <c r="VOZ352" s="46"/>
      <c r="VPA352" s="46"/>
      <c r="VPB352" s="46"/>
      <c r="VPC352" s="46"/>
      <c r="VPD352" s="46"/>
      <c r="VPE352" s="46"/>
      <c r="VPF352" s="46"/>
      <c r="VPG352" s="46"/>
      <c r="VPH352" s="46"/>
      <c r="VPI352" s="46"/>
      <c r="VPJ352" s="46"/>
      <c r="VPK352" s="46"/>
      <c r="VPL352" s="46"/>
      <c r="VPM352" s="46"/>
      <c r="VPN352" s="46"/>
      <c r="VPO352" s="46"/>
      <c r="VPP352" s="46"/>
      <c r="VPQ352" s="46"/>
      <c r="VPR352" s="46"/>
      <c r="VPS352" s="46"/>
      <c r="VPT352" s="46"/>
      <c r="VPU352" s="46"/>
      <c r="VPV352" s="46"/>
      <c r="VPW352" s="46"/>
      <c r="VPX352" s="46"/>
      <c r="VPY352" s="46"/>
      <c r="VPZ352" s="46"/>
      <c r="VQA352" s="46"/>
      <c r="VQB352" s="46"/>
      <c r="VQC352" s="46"/>
      <c r="VQD352" s="46"/>
      <c r="VQE352" s="46"/>
      <c r="VQF352" s="46"/>
      <c r="VQG352" s="46"/>
      <c r="VQH352" s="46"/>
      <c r="VQI352" s="46"/>
      <c r="VQJ352" s="46"/>
      <c r="VQK352" s="46"/>
      <c r="VQL352" s="46"/>
      <c r="VQM352" s="46"/>
      <c r="VQN352" s="46"/>
      <c r="VQO352" s="46"/>
      <c r="VQP352" s="46"/>
      <c r="VQQ352" s="46"/>
      <c r="VQR352" s="46"/>
      <c r="VQS352" s="46"/>
      <c r="VQT352" s="46"/>
      <c r="VQU352" s="46"/>
      <c r="VQV352" s="46"/>
      <c r="VQW352" s="46"/>
      <c r="VQX352" s="46"/>
      <c r="VQY352" s="46"/>
      <c r="VQZ352" s="46"/>
      <c r="VRA352" s="46"/>
      <c r="VRB352" s="46"/>
      <c r="VRC352" s="46"/>
      <c r="VRD352" s="46"/>
      <c r="VRE352" s="46"/>
      <c r="VRF352" s="46"/>
      <c r="VRG352" s="46"/>
      <c r="VRH352" s="46"/>
      <c r="VRI352" s="46"/>
      <c r="VRJ352" s="46"/>
      <c r="VRK352" s="46"/>
      <c r="VRL352" s="46"/>
      <c r="VRM352" s="46"/>
      <c r="VRN352" s="46"/>
      <c r="VRO352" s="46"/>
      <c r="VRP352" s="46"/>
      <c r="VRQ352" s="46"/>
      <c r="VRR352" s="46"/>
      <c r="VRS352" s="46"/>
      <c r="VRT352" s="46"/>
      <c r="VRU352" s="46"/>
      <c r="VRV352" s="46"/>
      <c r="VRW352" s="46"/>
      <c r="VRX352" s="46"/>
      <c r="VRY352" s="46"/>
      <c r="VRZ352" s="46"/>
      <c r="VSA352" s="46"/>
      <c r="VSB352" s="46"/>
      <c r="VSC352" s="46"/>
      <c r="VSD352" s="46"/>
      <c r="VSE352" s="46"/>
      <c r="VSF352" s="46"/>
      <c r="VSG352" s="46"/>
      <c r="VSH352" s="46"/>
      <c r="VSI352" s="46"/>
      <c r="VSJ352" s="46"/>
      <c r="VSK352" s="46"/>
      <c r="VSL352" s="46"/>
      <c r="VSM352" s="46"/>
      <c r="VSN352" s="46"/>
      <c r="VSO352" s="46"/>
      <c r="VSP352" s="46"/>
      <c r="VSQ352" s="46"/>
      <c r="VSR352" s="46"/>
      <c r="VSS352" s="46"/>
      <c r="VST352" s="46"/>
      <c r="VSU352" s="46"/>
      <c r="VSV352" s="46"/>
      <c r="VSW352" s="46"/>
      <c r="VSX352" s="46"/>
      <c r="VSY352" s="46"/>
      <c r="VSZ352" s="46"/>
      <c r="VTA352" s="46"/>
      <c r="VTB352" s="46"/>
      <c r="VTC352" s="46"/>
      <c r="VTD352" s="46"/>
      <c r="VTE352" s="46"/>
      <c r="VTF352" s="46"/>
      <c r="VTG352" s="46"/>
      <c r="VTH352" s="46"/>
      <c r="VTI352" s="46"/>
      <c r="VTJ352" s="46"/>
      <c r="VTK352" s="46"/>
      <c r="VTL352" s="46"/>
      <c r="VTM352" s="46"/>
      <c r="VTN352" s="46"/>
      <c r="VTO352" s="46"/>
      <c r="VTP352" s="46"/>
      <c r="VTQ352" s="46"/>
      <c r="VTR352" s="46"/>
      <c r="VTS352" s="46"/>
      <c r="VTT352" s="46"/>
      <c r="VTU352" s="46"/>
      <c r="VTV352" s="46"/>
      <c r="VTW352" s="46"/>
      <c r="VTX352" s="46"/>
      <c r="VTY352" s="46"/>
      <c r="VTZ352" s="46"/>
      <c r="VUA352" s="46"/>
      <c r="VUB352" s="46"/>
      <c r="VUC352" s="46"/>
      <c r="VUD352" s="46"/>
      <c r="VUE352" s="46"/>
      <c r="VUF352" s="46"/>
      <c r="VUG352" s="46"/>
      <c r="VUH352" s="46"/>
      <c r="VUI352" s="46"/>
      <c r="VUJ352" s="46"/>
      <c r="VUK352" s="46"/>
      <c r="VUL352" s="46"/>
      <c r="VUM352" s="46"/>
      <c r="VUN352" s="46"/>
      <c r="VUO352" s="46"/>
      <c r="VUP352" s="46"/>
      <c r="VUQ352" s="46"/>
      <c r="VUR352" s="46"/>
      <c r="VUS352" s="46"/>
      <c r="VUT352" s="46"/>
      <c r="VUU352" s="46"/>
      <c r="VUV352" s="46"/>
      <c r="VUW352" s="46"/>
      <c r="VUX352" s="46"/>
      <c r="VUY352" s="46"/>
      <c r="VUZ352" s="46"/>
      <c r="VVA352" s="46"/>
      <c r="VVB352" s="46"/>
      <c r="VVC352" s="46"/>
      <c r="VVD352" s="46"/>
      <c r="VVE352" s="46"/>
      <c r="VVF352" s="46"/>
      <c r="VVG352" s="46"/>
      <c r="VVH352" s="46"/>
      <c r="VVI352" s="46"/>
      <c r="VVJ352" s="46"/>
      <c r="VVK352" s="46"/>
      <c r="VVL352" s="46"/>
      <c r="VVM352" s="46"/>
      <c r="VVN352" s="46"/>
      <c r="VVO352" s="46"/>
      <c r="VVP352" s="46"/>
      <c r="VVQ352" s="46"/>
      <c r="VVR352" s="46"/>
      <c r="VVS352" s="46"/>
      <c r="VVT352" s="46"/>
      <c r="VVU352" s="46"/>
      <c r="VVV352" s="46"/>
      <c r="VVW352" s="46"/>
      <c r="VVX352" s="46"/>
      <c r="VVY352" s="46"/>
      <c r="VVZ352" s="46"/>
      <c r="VWA352" s="46"/>
      <c r="VWB352" s="46"/>
      <c r="VWC352" s="46"/>
      <c r="VWD352" s="46"/>
      <c r="VWE352" s="46"/>
      <c r="VWF352" s="46"/>
      <c r="VWG352" s="46"/>
      <c r="VWH352" s="46"/>
      <c r="VWI352" s="46"/>
      <c r="VWJ352" s="46"/>
      <c r="VWK352" s="46"/>
      <c r="VWL352" s="46"/>
      <c r="VWM352" s="46"/>
      <c r="VWN352" s="46"/>
      <c r="VWO352" s="46"/>
      <c r="VWP352" s="46"/>
      <c r="VWQ352" s="46"/>
      <c r="VWR352" s="46"/>
      <c r="VWS352" s="46"/>
      <c r="VWT352" s="46"/>
      <c r="VWU352" s="46"/>
      <c r="VWV352" s="46"/>
      <c r="VWW352" s="46"/>
      <c r="VWX352" s="46"/>
      <c r="VWY352" s="46"/>
      <c r="VWZ352" s="46"/>
      <c r="VXA352" s="46"/>
      <c r="VXB352" s="46"/>
      <c r="VXC352" s="46"/>
      <c r="VXD352" s="46"/>
      <c r="VXE352" s="46"/>
      <c r="VXF352" s="46"/>
      <c r="VXG352" s="46"/>
      <c r="VXH352" s="46"/>
      <c r="VXI352" s="46"/>
      <c r="VXJ352" s="46"/>
      <c r="VXK352" s="46"/>
      <c r="VXL352" s="46"/>
      <c r="VXM352" s="46"/>
      <c r="VXN352" s="46"/>
      <c r="VXO352" s="46"/>
      <c r="VXP352" s="46"/>
      <c r="VXQ352" s="46"/>
      <c r="VXR352" s="46"/>
      <c r="VXS352" s="46"/>
      <c r="VXT352" s="46"/>
      <c r="VXU352" s="46"/>
      <c r="VXV352" s="46"/>
      <c r="VXW352" s="46"/>
      <c r="VXX352" s="46"/>
      <c r="VXY352" s="46"/>
      <c r="VXZ352" s="46"/>
      <c r="VYA352" s="46"/>
      <c r="VYB352" s="46"/>
      <c r="VYC352" s="46"/>
      <c r="VYD352" s="46"/>
      <c r="VYE352" s="46"/>
      <c r="VYF352" s="46"/>
      <c r="VYG352" s="46"/>
      <c r="VYH352" s="46"/>
      <c r="VYI352" s="46"/>
      <c r="VYJ352" s="46"/>
      <c r="VYK352" s="46"/>
      <c r="VYL352" s="46"/>
      <c r="VYM352" s="46"/>
      <c r="VYN352" s="46"/>
      <c r="VYO352" s="46"/>
      <c r="VYP352" s="46"/>
      <c r="VYQ352" s="46"/>
      <c r="VYR352" s="46"/>
      <c r="VYS352" s="46"/>
      <c r="VYT352" s="46"/>
      <c r="VYU352" s="46"/>
      <c r="VYV352" s="46"/>
      <c r="VYW352" s="46"/>
      <c r="VYX352" s="46"/>
      <c r="VYY352" s="46"/>
      <c r="VYZ352" s="46"/>
      <c r="VZA352" s="46"/>
      <c r="VZB352" s="46"/>
      <c r="VZC352" s="46"/>
      <c r="VZD352" s="46"/>
      <c r="VZE352" s="46"/>
      <c r="VZF352" s="46"/>
      <c r="VZG352" s="46"/>
      <c r="VZH352" s="46"/>
      <c r="VZI352" s="46"/>
      <c r="VZJ352" s="46"/>
      <c r="VZK352" s="46"/>
      <c r="VZL352" s="46"/>
      <c r="VZM352" s="46"/>
      <c r="VZN352" s="46"/>
      <c r="VZO352" s="46"/>
      <c r="VZP352" s="46"/>
      <c r="VZQ352" s="46"/>
      <c r="VZR352" s="46"/>
      <c r="VZS352" s="46"/>
      <c r="VZT352" s="46"/>
      <c r="VZU352" s="46"/>
      <c r="VZV352" s="46"/>
      <c r="VZW352" s="46"/>
      <c r="VZX352" s="46"/>
      <c r="VZY352" s="46"/>
      <c r="VZZ352" s="46"/>
      <c r="WAA352" s="46"/>
      <c r="WAB352" s="46"/>
      <c r="WAC352" s="46"/>
      <c r="WAD352" s="46"/>
      <c r="WAE352" s="46"/>
      <c r="WAF352" s="46"/>
      <c r="WAG352" s="46"/>
      <c r="WAH352" s="46"/>
      <c r="WAI352" s="46"/>
      <c r="WAJ352" s="46"/>
      <c r="WAK352" s="46"/>
      <c r="WAL352" s="46"/>
      <c r="WAM352" s="46"/>
      <c r="WAN352" s="46"/>
      <c r="WAO352" s="46"/>
      <c r="WAP352" s="46"/>
      <c r="WAQ352" s="46"/>
      <c r="WAR352" s="46"/>
      <c r="WAS352" s="46"/>
      <c r="WAT352" s="46"/>
      <c r="WAU352" s="46"/>
      <c r="WAV352" s="46"/>
      <c r="WAW352" s="46"/>
      <c r="WAX352" s="46"/>
      <c r="WAY352" s="46"/>
      <c r="WAZ352" s="46"/>
      <c r="WBA352" s="46"/>
      <c r="WBB352" s="46"/>
      <c r="WBC352" s="46"/>
      <c r="WBD352" s="46"/>
      <c r="WBE352" s="46"/>
      <c r="WBF352" s="46"/>
      <c r="WBG352" s="46"/>
      <c r="WBH352" s="46"/>
      <c r="WBI352" s="46"/>
      <c r="WBJ352" s="46"/>
      <c r="WBK352" s="46"/>
      <c r="WBL352" s="46"/>
      <c r="WBM352" s="46"/>
      <c r="WBN352" s="46"/>
      <c r="WBO352" s="46"/>
      <c r="WBP352" s="46"/>
      <c r="WBQ352" s="46"/>
      <c r="WBR352" s="46"/>
      <c r="WBS352" s="46"/>
      <c r="WBT352" s="46"/>
      <c r="WBU352" s="46"/>
      <c r="WBV352" s="46"/>
      <c r="WBW352" s="46"/>
      <c r="WBX352" s="46"/>
      <c r="WBY352" s="46"/>
      <c r="WBZ352" s="46"/>
      <c r="WCA352" s="46"/>
      <c r="WCB352" s="46"/>
      <c r="WCC352" s="46"/>
      <c r="WCD352" s="46"/>
      <c r="WCE352" s="46"/>
      <c r="WCF352" s="46"/>
      <c r="WCG352" s="46"/>
      <c r="WCH352" s="46"/>
      <c r="WCI352" s="46"/>
      <c r="WCJ352" s="46"/>
      <c r="WCK352" s="46"/>
      <c r="WCL352" s="46"/>
      <c r="WCM352" s="46"/>
      <c r="WCN352" s="46"/>
      <c r="WCO352" s="46"/>
      <c r="WCP352" s="46"/>
      <c r="WCQ352" s="46"/>
      <c r="WCR352" s="46"/>
      <c r="WCS352" s="46"/>
      <c r="WCT352" s="46"/>
      <c r="WCU352" s="46"/>
      <c r="WCV352" s="46"/>
      <c r="WCW352" s="46"/>
      <c r="WCX352" s="46"/>
      <c r="WCY352" s="46"/>
      <c r="WCZ352" s="46"/>
      <c r="WDA352" s="46"/>
      <c r="WDB352" s="46"/>
      <c r="WDC352" s="46"/>
      <c r="WDD352" s="46"/>
      <c r="WDE352" s="46"/>
      <c r="WDF352" s="46"/>
      <c r="WDG352" s="46"/>
      <c r="WDH352" s="46"/>
      <c r="WDI352" s="46"/>
      <c r="WDJ352" s="46"/>
      <c r="WDK352" s="46"/>
      <c r="WDL352" s="46"/>
      <c r="WDM352" s="46"/>
      <c r="WDN352" s="46"/>
      <c r="WDO352" s="46"/>
      <c r="WDP352" s="46"/>
      <c r="WDQ352" s="46"/>
      <c r="WDR352" s="46"/>
      <c r="WDS352" s="46"/>
      <c r="WDT352" s="46"/>
      <c r="WDU352" s="46"/>
      <c r="WDV352" s="46"/>
      <c r="WDW352" s="46"/>
      <c r="WDX352" s="46"/>
      <c r="WDY352" s="46"/>
      <c r="WDZ352" s="46"/>
      <c r="WEA352" s="46"/>
      <c r="WEB352" s="46"/>
      <c r="WEC352" s="46"/>
      <c r="WED352" s="46"/>
      <c r="WEE352" s="46"/>
      <c r="WEF352" s="46"/>
      <c r="WEG352" s="46"/>
      <c r="WEH352" s="46"/>
      <c r="WEI352" s="46"/>
      <c r="WEJ352" s="46"/>
      <c r="WEK352" s="46"/>
      <c r="WEL352" s="46"/>
      <c r="WEM352" s="46"/>
      <c r="WEN352" s="46"/>
      <c r="WEO352" s="46"/>
      <c r="WEP352" s="46"/>
      <c r="WEQ352" s="46"/>
      <c r="WER352" s="46"/>
      <c r="WES352" s="46"/>
      <c r="WET352" s="46"/>
      <c r="WEU352" s="46"/>
      <c r="WEV352" s="46"/>
      <c r="WEW352" s="46"/>
      <c r="WEX352" s="46"/>
      <c r="WEY352" s="46"/>
      <c r="WEZ352" s="46"/>
      <c r="WFA352" s="46"/>
      <c r="WFB352" s="46"/>
      <c r="WFC352" s="46"/>
      <c r="WFD352" s="46"/>
      <c r="WFE352" s="46"/>
      <c r="WFF352" s="46"/>
      <c r="WFG352" s="46"/>
      <c r="WFH352" s="46"/>
      <c r="WFI352" s="46"/>
      <c r="WFJ352" s="46"/>
      <c r="WFK352" s="46"/>
      <c r="WFL352" s="46"/>
      <c r="WFM352" s="46"/>
      <c r="WFN352" s="46"/>
      <c r="WFO352" s="46"/>
      <c r="WFP352" s="46"/>
      <c r="WFQ352" s="46"/>
      <c r="WFR352" s="46"/>
      <c r="WFS352" s="46"/>
      <c r="WFT352" s="46"/>
      <c r="WFU352" s="46"/>
      <c r="WFV352" s="46"/>
      <c r="WFW352" s="46"/>
      <c r="WFX352" s="46"/>
      <c r="WFY352" s="46"/>
      <c r="WFZ352" s="46"/>
      <c r="WGA352" s="46"/>
      <c r="WGB352" s="46"/>
      <c r="WGC352" s="46"/>
      <c r="WGD352" s="46"/>
      <c r="WGE352" s="46"/>
      <c r="WGF352" s="46"/>
      <c r="WGG352" s="46"/>
      <c r="WGH352" s="46"/>
      <c r="WGI352" s="46"/>
      <c r="WGJ352" s="46"/>
      <c r="WGK352" s="46"/>
      <c r="WGL352" s="46"/>
      <c r="WGM352" s="46"/>
      <c r="WGN352" s="46"/>
      <c r="WGO352" s="46"/>
      <c r="WGP352" s="46"/>
      <c r="WGQ352" s="46"/>
      <c r="WGR352" s="46"/>
      <c r="WGS352" s="46"/>
      <c r="WGT352" s="46"/>
      <c r="WGU352" s="46"/>
      <c r="WGV352" s="46"/>
      <c r="WGW352" s="46"/>
      <c r="WGX352" s="46"/>
      <c r="WGY352" s="46"/>
      <c r="WGZ352" s="46"/>
      <c r="WHA352" s="46"/>
      <c r="WHB352" s="46"/>
      <c r="WHC352" s="46"/>
      <c r="WHD352" s="46"/>
      <c r="WHE352" s="46"/>
      <c r="WHF352" s="46"/>
      <c r="WHG352" s="46"/>
      <c r="WHH352" s="46"/>
      <c r="WHI352" s="46"/>
      <c r="WHJ352" s="46"/>
      <c r="WHK352" s="46"/>
      <c r="WHL352" s="46"/>
      <c r="WHM352" s="46"/>
      <c r="WHN352" s="46"/>
      <c r="WHO352" s="46"/>
      <c r="WHP352" s="46"/>
      <c r="WHQ352" s="46"/>
      <c r="WHR352" s="46"/>
      <c r="WHS352" s="46"/>
      <c r="WHT352" s="46"/>
      <c r="WHU352" s="46"/>
      <c r="WHV352" s="46"/>
      <c r="WHW352" s="46"/>
      <c r="WHX352" s="46"/>
      <c r="WHY352" s="46"/>
      <c r="WHZ352" s="46"/>
      <c r="WIA352" s="46"/>
      <c r="WIB352" s="46"/>
      <c r="WIC352" s="46"/>
      <c r="WID352" s="46"/>
      <c r="WIE352" s="46"/>
      <c r="WIF352" s="46"/>
      <c r="WIG352" s="46"/>
      <c r="WIH352" s="46"/>
      <c r="WII352" s="46"/>
      <c r="WIJ352" s="46"/>
      <c r="WIK352" s="46"/>
      <c r="WIL352" s="46"/>
      <c r="WIM352" s="46"/>
      <c r="WIN352" s="46"/>
      <c r="WIO352" s="46"/>
      <c r="WIP352" s="46"/>
      <c r="WIQ352" s="46"/>
      <c r="WIR352" s="46"/>
      <c r="WIS352" s="46"/>
      <c r="WIT352" s="46"/>
      <c r="WIU352" s="46"/>
      <c r="WIV352" s="46"/>
      <c r="WIW352" s="46"/>
      <c r="WIX352" s="46"/>
      <c r="WIY352" s="46"/>
      <c r="WIZ352" s="46"/>
      <c r="WJA352" s="46"/>
      <c r="WJB352" s="46"/>
      <c r="WJC352" s="46"/>
      <c r="WJD352" s="46"/>
      <c r="WJE352" s="46"/>
      <c r="WJF352" s="46"/>
      <c r="WJG352" s="46"/>
      <c r="WJH352" s="46"/>
      <c r="WJI352" s="46"/>
      <c r="WJJ352" s="46"/>
      <c r="WJK352" s="46"/>
      <c r="WJL352" s="46"/>
      <c r="WJM352" s="46"/>
      <c r="WJN352" s="46"/>
      <c r="WJO352" s="46"/>
      <c r="WJP352" s="46"/>
      <c r="WJQ352" s="46"/>
      <c r="WJR352" s="46"/>
      <c r="WJS352" s="46"/>
      <c r="WJT352" s="46"/>
      <c r="WJU352" s="46"/>
      <c r="WJV352" s="46"/>
      <c r="WJW352" s="46"/>
      <c r="WJX352" s="46"/>
      <c r="WJY352" s="46"/>
      <c r="WJZ352" s="46"/>
      <c r="WKA352" s="46"/>
      <c r="WKB352" s="46"/>
      <c r="WKC352" s="46"/>
      <c r="WKD352" s="46"/>
      <c r="WKE352" s="46"/>
      <c r="WKF352" s="46"/>
      <c r="WKG352" s="46"/>
      <c r="WKH352" s="46"/>
      <c r="WKI352" s="46"/>
      <c r="WKJ352" s="46"/>
      <c r="WKK352" s="46"/>
      <c r="WKL352" s="46"/>
      <c r="WKM352" s="46"/>
      <c r="WKN352" s="46"/>
      <c r="WKO352" s="46"/>
      <c r="WKP352" s="46"/>
      <c r="WKQ352" s="46"/>
      <c r="WKR352" s="46"/>
      <c r="WKS352" s="46"/>
      <c r="WKT352" s="46"/>
      <c r="WKU352" s="46"/>
      <c r="WKV352" s="46"/>
      <c r="WKW352" s="46"/>
      <c r="WKX352" s="46"/>
      <c r="WKY352" s="46"/>
      <c r="WKZ352" s="46"/>
      <c r="WLA352" s="46"/>
      <c r="WLB352" s="46"/>
      <c r="WLC352" s="46"/>
      <c r="WLD352" s="46"/>
      <c r="WLE352" s="46"/>
      <c r="WLF352" s="46"/>
      <c r="WLG352" s="46"/>
      <c r="WLH352" s="46"/>
      <c r="WLI352" s="46"/>
      <c r="WLJ352" s="46"/>
      <c r="WLK352" s="46"/>
      <c r="WLL352" s="46"/>
      <c r="WLM352" s="46"/>
      <c r="WLN352" s="46"/>
      <c r="WLO352" s="46"/>
      <c r="WLP352" s="46"/>
      <c r="WLQ352" s="46"/>
      <c r="WLR352" s="46"/>
      <c r="WLS352" s="46"/>
      <c r="WLT352" s="46"/>
      <c r="WLU352" s="46"/>
      <c r="WLV352" s="46"/>
      <c r="WLW352" s="46"/>
      <c r="WLX352" s="46"/>
      <c r="WLY352" s="46"/>
      <c r="WLZ352" s="46"/>
      <c r="WMA352" s="46"/>
      <c r="WMB352" s="46"/>
      <c r="WMC352" s="46"/>
      <c r="WMD352" s="46"/>
      <c r="WME352" s="46"/>
      <c r="WMF352" s="46"/>
      <c r="WMG352" s="46"/>
      <c r="WMH352" s="46"/>
      <c r="WMI352" s="46"/>
      <c r="WMJ352" s="46"/>
      <c r="WMK352" s="46"/>
      <c r="WML352" s="46"/>
      <c r="WMM352" s="46"/>
      <c r="WMN352" s="46"/>
      <c r="WMO352" s="46"/>
      <c r="WMP352" s="46"/>
      <c r="WMQ352" s="46"/>
      <c r="WMR352" s="46"/>
      <c r="WMS352" s="46"/>
      <c r="WMT352" s="46"/>
      <c r="WMU352" s="46"/>
      <c r="WMV352" s="46"/>
      <c r="WMW352" s="46"/>
      <c r="WMX352" s="46"/>
      <c r="WMY352" s="46"/>
      <c r="WMZ352" s="46"/>
      <c r="WNA352" s="46"/>
      <c r="WNB352" s="46"/>
      <c r="WNC352" s="46"/>
      <c r="WND352" s="46"/>
      <c r="WNE352" s="46"/>
      <c r="WNF352" s="46"/>
      <c r="WNG352" s="46"/>
      <c r="WNH352" s="46"/>
      <c r="WNI352" s="46"/>
      <c r="WNJ352" s="46"/>
      <c r="WNK352" s="46"/>
      <c r="WNL352" s="46"/>
      <c r="WNM352" s="46"/>
      <c r="WNN352" s="46"/>
      <c r="WNO352" s="46"/>
      <c r="WNP352" s="46"/>
      <c r="WNQ352" s="46"/>
      <c r="WNR352" s="46"/>
      <c r="WNS352" s="46"/>
      <c r="WNT352" s="46"/>
      <c r="WNU352" s="46"/>
      <c r="WNV352" s="46"/>
      <c r="WNW352" s="46"/>
      <c r="WNX352" s="46"/>
      <c r="WNY352" s="46"/>
      <c r="WNZ352" s="46"/>
      <c r="WOA352" s="46"/>
      <c r="WOB352" s="46"/>
      <c r="WOC352" s="46"/>
      <c r="WOD352" s="46"/>
      <c r="WOE352" s="46"/>
      <c r="WOF352" s="46"/>
      <c r="WOG352" s="46"/>
      <c r="WOH352" s="46"/>
      <c r="WOI352" s="46"/>
      <c r="WOJ352" s="46"/>
      <c r="WOK352" s="46"/>
      <c r="WOL352" s="46"/>
      <c r="WOM352" s="46"/>
      <c r="WON352" s="46"/>
      <c r="WOO352" s="46"/>
      <c r="WOP352" s="46"/>
      <c r="WOQ352" s="46"/>
      <c r="WOR352" s="46"/>
      <c r="WOS352" s="46"/>
      <c r="WOT352" s="46"/>
      <c r="WOU352" s="46"/>
      <c r="WOV352" s="46"/>
      <c r="WOW352" s="46"/>
      <c r="WOX352" s="46"/>
      <c r="WOY352" s="46"/>
      <c r="WOZ352" s="46"/>
      <c r="WPA352" s="46"/>
      <c r="WPB352" s="46"/>
      <c r="WPC352" s="46"/>
      <c r="WPD352" s="46"/>
      <c r="WPE352" s="46"/>
      <c r="WPF352" s="46"/>
      <c r="WPG352" s="46"/>
      <c r="WPH352" s="46"/>
      <c r="WPI352" s="46"/>
      <c r="WPJ352" s="46"/>
      <c r="WPK352" s="46"/>
      <c r="WPL352" s="46"/>
      <c r="WPM352" s="46"/>
      <c r="WPN352" s="46"/>
      <c r="WPO352" s="46"/>
      <c r="WPP352" s="46"/>
      <c r="WPQ352" s="46"/>
      <c r="WPR352" s="46"/>
      <c r="WPS352" s="46"/>
      <c r="WPT352" s="46"/>
      <c r="WPU352" s="46"/>
      <c r="WPV352" s="46"/>
      <c r="WPW352" s="46"/>
      <c r="WPX352" s="46"/>
      <c r="WPY352" s="46"/>
      <c r="WPZ352" s="46"/>
      <c r="WQA352" s="46"/>
      <c r="WQB352" s="46"/>
      <c r="WQC352" s="46"/>
      <c r="WQD352" s="46"/>
      <c r="WQE352" s="46"/>
      <c r="WQF352" s="46"/>
      <c r="WQG352" s="46"/>
      <c r="WQH352" s="46"/>
      <c r="WQI352" s="46"/>
      <c r="WQJ352" s="46"/>
      <c r="WQK352" s="46"/>
      <c r="WQL352" s="46"/>
      <c r="WQM352" s="46"/>
      <c r="WQN352" s="46"/>
      <c r="WQO352" s="46"/>
      <c r="WQP352" s="46"/>
      <c r="WQQ352" s="46"/>
      <c r="WQR352" s="46"/>
      <c r="WQS352" s="46"/>
      <c r="WQT352" s="46"/>
      <c r="WQU352" s="46"/>
      <c r="WQV352" s="46"/>
      <c r="WQW352" s="46"/>
      <c r="WQX352" s="46"/>
      <c r="WQY352" s="46"/>
      <c r="WQZ352" s="46"/>
      <c r="WRA352" s="46"/>
      <c r="WRB352" s="46"/>
      <c r="WRC352" s="46"/>
      <c r="WRD352" s="46"/>
      <c r="WRE352" s="46"/>
      <c r="WRF352" s="46"/>
      <c r="WRG352" s="46"/>
      <c r="WRH352" s="46"/>
      <c r="WRI352" s="46"/>
      <c r="WRJ352" s="46"/>
      <c r="WRK352" s="46"/>
      <c r="WRL352" s="46"/>
      <c r="WRM352" s="46"/>
      <c r="WRN352" s="46"/>
      <c r="WRO352" s="46"/>
      <c r="WRP352" s="46"/>
      <c r="WRQ352" s="46"/>
      <c r="WRR352" s="46"/>
      <c r="WRS352" s="46"/>
      <c r="WRT352" s="46"/>
      <c r="WRU352" s="46"/>
      <c r="WRV352" s="46"/>
      <c r="WRW352" s="46"/>
      <c r="WRX352" s="46"/>
      <c r="WRY352" s="46"/>
      <c r="WRZ352" s="46"/>
      <c r="WSA352" s="46"/>
      <c r="WSB352" s="46"/>
      <c r="WSC352" s="46"/>
      <c r="WSD352" s="46"/>
      <c r="WSE352" s="46"/>
      <c r="WSF352" s="46"/>
      <c r="WSG352" s="46"/>
      <c r="WSH352" s="46"/>
      <c r="WSI352" s="46"/>
      <c r="WSJ352" s="46"/>
      <c r="WSK352" s="46"/>
      <c r="WSL352" s="46"/>
      <c r="WSM352" s="46"/>
      <c r="WSN352" s="46"/>
      <c r="WSO352" s="46"/>
      <c r="WSP352" s="46"/>
      <c r="WSQ352" s="46"/>
      <c r="WSR352" s="46"/>
      <c r="WSS352" s="46"/>
      <c r="WST352" s="46"/>
      <c r="WSU352" s="46"/>
      <c r="WSV352" s="46"/>
      <c r="WSW352" s="46"/>
      <c r="WSX352" s="46"/>
      <c r="WSY352" s="46"/>
      <c r="WSZ352" s="46"/>
      <c r="WTA352" s="46"/>
      <c r="WTB352" s="46"/>
      <c r="WTC352" s="46"/>
      <c r="WTD352" s="46"/>
      <c r="WTE352" s="46"/>
      <c r="WTF352" s="46"/>
      <c r="WTG352" s="46"/>
      <c r="WTH352" s="46"/>
      <c r="WTI352" s="46"/>
      <c r="WTJ352" s="46"/>
      <c r="WTK352" s="46"/>
      <c r="WTL352" s="46"/>
      <c r="WTM352" s="46"/>
      <c r="WTN352" s="46"/>
      <c r="WTO352" s="46"/>
      <c r="WTP352" s="46"/>
      <c r="WTQ352" s="46"/>
      <c r="WTR352" s="46"/>
      <c r="WTS352" s="46"/>
      <c r="WTT352" s="46"/>
      <c r="WTU352" s="46"/>
      <c r="WTV352" s="46"/>
      <c r="WTW352" s="46"/>
      <c r="WTX352" s="46"/>
      <c r="WTY352" s="46"/>
      <c r="WTZ352" s="46"/>
      <c r="WUA352" s="46"/>
      <c r="WUB352" s="46"/>
      <c r="WUC352" s="46"/>
      <c r="WUD352" s="46"/>
      <c r="WUE352" s="46"/>
      <c r="WUF352" s="46"/>
      <c r="WUG352" s="46"/>
      <c r="WUH352" s="46"/>
      <c r="WUI352" s="46"/>
      <c r="WUJ352" s="46"/>
      <c r="WUK352" s="46"/>
      <c r="WUL352" s="46"/>
      <c r="WUM352" s="46"/>
      <c r="WUN352" s="46"/>
      <c r="WUO352" s="46"/>
      <c r="WUP352" s="46"/>
      <c r="WUQ352" s="46"/>
      <c r="WUR352" s="46"/>
      <c r="WUS352" s="46"/>
      <c r="WUT352" s="46"/>
      <c r="WUU352" s="46"/>
      <c r="WUV352" s="46"/>
      <c r="WUW352" s="46"/>
      <c r="WUX352" s="46"/>
      <c r="WUY352" s="46"/>
      <c r="WUZ352" s="46"/>
      <c r="WVA352" s="46"/>
      <c r="WVB352" s="46"/>
      <c r="WVC352" s="46"/>
      <c r="WVD352" s="46"/>
      <c r="WVE352" s="46"/>
      <c r="WVF352" s="46"/>
      <c r="WVG352" s="46"/>
      <c r="WVH352" s="46"/>
      <c r="WVI352" s="46"/>
      <c r="WVJ352" s="46"/>
      <c r="WVK352" s="46"/>
      <c r="WVL352" s="46"/>
      <c r="WVM352" s="46"/>
      <c r="WVN352" s="46"/>
      <c r="WVO352" s="46"/>
      <c r="WVP352" s="46"/>
      <c r="WVQ352" s="46"/>
      <c r="WVR352" s="46"/>
      <c r="WVS352" s="46"/>
      <c r="WVT352" s="46"/>
      <c r="WVU352" s="46"/>
      <c r="WVV352" s="46"/>
      <c r="WVW352" s="46"/>
      <c r="WVX352" s="46"/>
      <c r="WVY352" s="46"/>
      <c r="WVZ352" s="46"/>
      <c r="WWA352" s="46"/>
      <c r="WWB352" s="46"/>
      <c r="WWC352" s="46"/>
      <c r="WWD352" s="46"/>
      <c r="WWE352" s="46"/>
      <c r="WWF352" s="46"/>
      <c r="WWG352" s="46"/>
      <c r="WWH352" s="46"/>
      <c r="WWI352" s="46"/>
      <c r="WWJ352" s="46"/>
      <c r="WWK352" s="46"/>
      <c r="WWL352" s="46"/>
      <c r="WWM352" s="46"/>
      <c r="WWN352" s="46"/>
      <c r="WWO352" s="46"/>
      <c r="WWP352" s="46"/>
      <c r="WWQ352" s="46"/>
      <c r="WWR352" s="46"/>
      <c r="WWS352" s="46"/>
      <c r="WWT352" s="46"/>
      <c r="WWU352" s="46"/>
      <c r="WWV352" s="46"/>
      <c r="WWW352" s="46"/>
      <c r="WWX352" s="46"/>
      <c r="WWY352" s="46"/>
      <c r="WWZ352" s="46"/>
      <c r="WXA352" s="46"/>
      <c r="WXB352" s="46"/>
      <c r="WXC352" s="46"/>
      <c r="WXD352" s="46"/>
      <c r="WXE352" s="46"/>
      <c r="WXF352" s="46"/>
      <c r="WXG352" s="46"/>
      <c r="WXH352" s="46"/>
      <c r="WXI352" s="46"/>
      <c r="WXJ352" s="46"/>
      <c r="WXK352" s="46"/>
      <c r="WXL352" s="46"/>
      <c r="WXM352" s="46"/>
      <c r="WXN352" s="46"/>
      <c r="WXO352" s="46"/>
      <c r="WXP352" s="46"/>
      <c r="WXQ352" s="46"/>
      <c r="WXR352" s="46"/>
      <c r="WXS352" s="46"/>
      <c r="WXT352" s="46"/>
      <c r="WXU352" s="46"/>
      <c r="WXV352" s="46"/>
      <c r="WXW352" s="46"/>
      <c r="WXX352" s="46"/>
      <c r="WXY352" s="46"/>
      <c r="WXZ352" s="46"/>
      <c r="WYA352" s="46"/>
      <c r="WYB352" s="46"/>
      <c r="WYC352" s="46"/>
      <c r="WYD352" s="46"/>
      <c r="WYE352" s="46"/>
      <c r="WYF352" s="46"/>
      <c r="WYG352" s="46"/>
      <c r="WYH352" s="46"/>
      <c r="WYI352" s="46"/>
      <c r="WYJ352" s="46"/>
      <c r="WYK352" s="46"/>
      <c r="WYL352" s="46"/>
      <c r="WYM352" s="46"/>
      <c r="WYN352" s="46"/>
      <c r="WYO352" s="46"/>
      <c r="WYP352" s="46"/>
      <c r="WYQ352" s="46"/>
      <c r="WYR352" s="46"/>
      <c r="WYS352" s="46"/>
      <c r="WYT352" s="46"/>
      <c r="WYU352" s="46"/>
      <c r="WYV352" s="46"/>
      <c r="WYW352" s="46"/>
      <c r="WYX352" s="46"/>
      <c r="WYY352" s="46"/>
      <c r="WYZ352" s="46"/>
      <c r="WZA352" s="46"/>
      <c r="WZB352" s="46"/>
      <c r="WZC352" s="46"/>
      <c r="WZD352" s="46"/>
      <c r="WZE352" s="46"/>
      <c r="WZF352" s="46"/>
      <c r="WZG352" s="46"/>
      <c r="WZH352" s="46"/>
      <c r="WZI352" s="46"/>
      <c r="WZJ352" s="46"/>
      <c r="WZK352" s="46"/>
      <c r="WZL352" s="46"/>
      <c r="WZM352" s="46"/>
      <c r="WZN352" s="46"/>
      <c r="WZO352" s="46"/>
      <c r="WZP352" s="46"/>
      <c r="WZQ352" s="46"/>
      <c r="WZR352" s="46"/>
      <c r="WZS352" s="46"/>
      <c r="WZT352" s="46"/>
      <c r="WZU352" s="46"/>
      <c r="WZV352" s="46"/>
      <c r="WZW352" s="46"/>
      <c r="WZX352" s="46"/>
      <c r="WZY352" s="46"/>
      <c r="WZZ352" s="46"/>
      <c r="XAA352" s="46"/>
      <c r="XAB352" s="46"/>
      <c r="XAC352" s="46"/>
      <c r="XAD352" s="46"/>
      <c r="XAE352" s="46"/>
      <c r="XAF352" s="46"/>
      <c r="XAG352" s="46"/>
      <c r="XAH352" s="46"/>
      <c r="XAI352" s="46"/>
      <c r="XAJ352" s="46"/>
      <c r="XAK352" s="46"/>
      <c r="XAL352" s="46"/>
      <c r="XAM352" s="46"/>
      <c r="XAN352" s="46"/>
      <c r="XAO352" s="46"/>
      <c r="XAP352" s="46"/>
      <c r="XAQ352" s="46"/>
      <c r="XAR352" s="46"/>
      <c r="XAS352" s="46"/>
      <c r="XAT352" s="46"/>
      <c r="XAU352" s="46"/>
      <c r="XAV352" s="46"/>
      <c r="XAW352" s="46"/>
      <c r="XAX352" s="46"/>
      <c r="XAY352" s="46"/>
      <c r="XAZ352" s="46"/>
      <c r="XBA352" s="46"/>
      <c r="XBB352" s="46"/>
      <c r="XBC352" s="46"/>
      <c r="XBD352" s="46"/>
      <c r="XBE352" s="46"/>
      <c r="XBF352" s="46"/>
      <c r="XBG352" s="46"/>
      <c r="XBH352" s="46"/>
      <c r="XBI352" s="46"/>
      <c r="XBJ352" s="46"/>
      <c r="XBK352" s="46"/>
      <c r="XBL352" s="46"/>
      <c r="XBM352" s="46"/>
      <c r="XBN352" s="46"/>
      <c r="XBO352" s="46"/>
      <c r="XBP352" s="46"/>
      <c r="XBQ352" s="46"/>
      <c r="XBR352" s="46"/>
      <c r="XBS352" s="46"/>
      <c r="XBT352" s="46"/>
      <c r="XBU352" s="46"/>
      <c r="XBV352" s="46"/>
      <c r="XBW352" s="46"/>
      <c r="XBX352" s="46"/>
      <c r="XBY352" s="46"/>
      <c r="XBZ352" s="46"/>
      <c r="XCA352" s="46"/>
      <c r="XCB352" s="46"/>
      <c r="XCC352" s="46"/>
      <c r="XCD352" s="46"/>
      <c r="XCE352" s="46"/>
      <c r="XCF352" s="46"/>
      <c r="XCG352" s="46"/>
      <c r="XCH352" s="46"/>
      <c r="XCI352" s="46"/>
      <c r="XCJ352" s="46"/>
      <c r="XCK352" s="46"/>
      <c r="XCL352" s="46"/>
      <c r="XCM352" s="46"/>
      <c r="XCN352" s="46"/>
      <c r="XCO352" s="46"/>
      <c r="XCP352" s="46"/>
      <c r="XCQ352" s="46"/>
      <c r="XCR352" s="46"/>
      <c r="XCS352" s="46"/>
      <c r="XCT352" s="46"/>
      <c r="XCU352" s="46"/>
      <c r="XCV352" s="46"/>
      <c r="XCW352" s="46"/>
      <c r="XCX352" s="46"/>
      <c r="XCY352" s="46"/>
      <c r="XCZ352" s="46"/>
      <c r="XDA352" s="46"/>
      <c r="XDB352" s="46"/>
      <c r="XDC352" s="46"/>
      <c r="XDD352" s="46"/>
      <c r="XDE352" s="46"/>
      <c r="XDF352" s="46"/>
      <c r="XDG352" s="46"/>
      <c r="XDH352" s="46"/>
      <c r="XDI352" s="46"/>
      <c r="XDJ352" s="46"/>
      <c r="XDK352" s="46"/>
      <c r="XDL352" s="46"/>
      <c r="XDM352" s="46"/>
      <c r="XDN352" s="46"/>
      <c r="XDO352" s="46"/>
      <c r="XDP352" s="46"/>
      <c r="XDQ352" s="46"/>
      <c r="XDR352" s="46"/>
      <c r="XDS352" s="46"/>
      <c r="XDT352" s="46"/>
      <c r="XDU352" s="46"/>
      <c r="XDV352" s="46"/>
      <c r="XDW352" s="46"/>
      <c r="XDX352" s="46"/>
      <c r="XDY352" s="46"/>
      <c r="XDZ352" s="46"/>
      <c r="XEA352" s="46"/>
      <c r="XEB352" s="46"/>
      <c r="XEC352" s="46"/>
      <c r="XED352" s="46"/>
      <c r="XEE352" s="46"/>
      <c r="XEF352" s="46"/>
      <c r="XEG352" s="46"/>
      <c r="XEH352" s="46"/>
      <c r="XEI352" s="46"/>
      <c r="XEJ352" s="46"/>
      <c r="XEK352" s="46"/>
      <c r="XEL352" s="46"/>
      <c r="XEM352" s="46"/>
      <c r="XEN352" s="46"/>
      <c r="XEO352" s="46"/>
      <c r="XEP352" s="46"/>
      <c r="XEQ352" s="46"/>
      <c r="XER352" s="46"/>
      <c r="XES352" s="46"/>
      <c r="XET352" s="46"/>
      <c r="XEU352" s="46"/>
      <c r="XEV352" s="46"/>
      <c r="XEW352" s="46"/>
      <c r="XEX352" s="46"/>
      <c r="XEY352" s="46"/>
      <c r="XEZ352" s="46"/>
      <c r="XFA352" s="46"/>
      <c r="XFB352" s="46"/>
      <c r="XFC352" s="46"/>
    </row>
    <row r="353" spans="1:8" s="46" customFormat="1">
      <c r="A353" s="25">
        <v>41791</v>
      </c>
      <c r="B353" s="24" t="s">
        <v>2575</v>
      </c>
      <c r="C353" s="25" t="s">
        <v>4489</v>
      </c>
      <c r="D353" s="46" t="s">
        <v>2576</v>
      </c>
      <c r="E353" s="24"/>
      <c r="F353" s="24" t="s">
        <v>217</v>
      </c>
      <c r="G353" s="47" t="s">
        <v>200</v>
      </c>
      <c r="H353" s="46">
        <v>907836</v>
      </c>
    </row>
    <row r="354" spans="1:8" s="46" customFormat="1">
      <c r="A354" s="25">
        <v>41809</v>
      </c>
      <c r="B354" s="24" t="s">
        <v>4806</v>
      </c>
      <c r="C354" s="25"/>
      <c r="D354" s="46" t="s">
        <v>2578</v>
      </c>
      <c r="E354" s="24"/>
      <c r="F354" s="24" t="s">
        <v>364</v>
      </c>
      <c r="G354" s="47" t="s">
        <v>282</v>
      </c>
      <c r="H354" s="46">
        <v>1542382</v>
      </c>
    </row>
    <row r="355" spans="1:8" s="46" customFormat="1">
      <c r="A355" s="25">
        <v>41809</v>
      </c>
      <c r="B355" s="24" t="s">
        <v>2577</v>
      </c>
      <c r="C355" s="25"/>
      <c r="D355" s="46" t="s">
        <v>2579</v>
      </c>
      <c r="E355" s="24"/>
      <c r="F355" s="24" t="s">
        <v>217</v>
      </c>
      <c r="G355" s="47" t="s">
        <v>282</v>
      </c>
      <c r="H355" s="46">
        <v>154239</v>
      </c>
    </row>
    <row r="356" spans="1:8" s="46" customFormat="1">
      <c r="A356" s="25">
        <v>41800</v>
      </c>
      <c r="B356" s="24" t="s">
        <v>2580</v>
      </c>
      <c r="C356" s="25" t="s">
        <v>4490</v>
      </c>
      <c r="D356" s="46" t="s">
        <v>421</v>
      </c>
      <c r="E356" s="24"/>
      <c r="F356" s="24" t="s">
        <v>364</v>
      </c>
      <c r="G356" s="47" t="s">
        <v>200</v>
      </c>
      <c r="H356" s="46">
        <v>1000000</v>
      </c>
    </row>
    <row r="357" spans="1:8" s="46" customFormat="1">
      <c r="A357" s="25">
        <v>41738</v>
      </c>
      <c r="B357" s="24" t="s">
        <v>4792</v>
      </c>
      <c r="C357" s="25" t="s">
        <v>4491</v>
      </c>
      <c r="D357" s="46" t="s">
        <v>2582</v>
      </c>
      <c r="E357" s="24"/>
      <c r="F357" s="24" t="s">
        <v>369</v>
      </c>
      <c r="G357" s="47" t="s">
        <v>200</v>
      </c>
      <c r="H357" s="46">
        <v>381818</v>
      </c>
    </row>
    <row r="358" spans="1:8" s="46" customFormat="1">
      <c r="A358" s="25">
        <v>41738</v>
      </c>
      <c r="B358" s="24" t="s">
        <v>2581</v>
      </c>
      <c r="C358" s="25" t="s">
        <v>4491</v>
      </c>
      <c r="D358" s="46" t="s">
        <v>2583</v>
      </c>
      <c r="E358" s="24"/>
      <c r="F358" s="24" t="s">
        <v>217</v>
      </c>
      <c r="G358" s="47" t="s">
        <v>200</v>
      </c>
      <c r="H358" s="46">
        <v>38182</v>
      </c>
    </row>
    <row r="359" spans="1:8" s="46" customFormat="1">
      <c r="A359" s="25">
        <v>41805</v>
      </c>
      <c r="B359" s="24" t="s">
        <v>2584</v>
      </c>
      <c r="C359" s="25" t="s">
        <v>4492</v>
      </c>
      <c r="D359" s="46" t="s">
        <v>2585</v>
      </c>
      <c r="F359" s="24" t="s">
        <v>369</v>
      </c>
      <c r="G359" s="24" t="s">
        <v>200</v>
      </c>
      <c r="H359" s="47">
        <v>590909</v>
      </c>
    </row>
    <row r="360" spans="1:8" s="46" customFormat="1">
      <c r="A360" s="25">
        <v>41805</v>
      </c>
      <c r="B360" s="24" t="s">
        <v>2584</v>
      </c>
      <c r="C360" s="25" t="s">
        <v>4492</v>
      </c>
      <c r="D360" s="46" t="s">
        <v>2590</v>
      </c>
      <c r="F360" s="24" t="s">
        <v>217</v>
      </c>
      <c r="G360" s="24" t="s">
        <v>200</v>
      </c>
      <c r="H360" s="47">
        <v>59091</v>
      </c>
    </row>
    <row r="361" spans="1:8" s="46" customFormat="1">
      <c r="A361" s="25">
        <v>41766</v>
      </c>
      <c r="B361" s="24" t="s">
        <v>4817</v>
      </c>
      <c r="C361" s="25" t="s">
        <v>4493</v>
      </c>
      <c r="D361" s="46" t="s">
        <v>2587</v>
      </c>
      <c r="F361" s="24" t="s">
        <v>364</v>
      </c>
      <c r="G361" s="24" t="s">
        <v>200</v>
      </c>
      <c r="H361" s="47">
        <v>656455</v>
      </c>
    </row>
    <row r="362" spans="1:8" s="46" customFormat="1">
      <c r="A362" s="25">
        <v>41766</v>
      </c>
      <c r="B362" s="24" t="s">
        <v>2586</v>
      </c>
      <c r="C362" s="25" t="s">
        <v>4493</v>
      </c>
      <c r="D362" s="46" t="s">
        <v>2588</v>
      </c>
      <c r="F362" s="24" t="s">
        <v>217</v>
      </c>
      <c r="G362" s="24" t="s">
        <v>200</v>
      </c>
      <c r="H362" s="47">
        <v>65645</v>
      </c>
    </row>
    <row r="363" spans="1:8" s="46" customFormat="1">
      <c r="A363" s="25">
        <v>41764</v>
      </c>
      <c r="B363" s="24" t="s">
        <v>2593</v>
      </c>
      <c r="C363" s="25" t="s">
        <v>4494</v>
      </c>
      <c r="D363" s="46" t="s">
        <v>421</v>
      </c>
      <c r="F363" s="24" t="s">
        <v>364</v>
      </c>
      <c r="G363" s="24" t="s">
        <v>200</v>
      </c>
      <c r="H363" s="47">
        <v>1000000</v>
      </c>
    </row>
    <row r="364" spans="1:8" s="46" customFormat="1">
      <c r="A364" s="25">
        <v>41792</v>
      </c>
      <c r="B364" s="24" t="s">
        <v>2594</v>
      </c>
      <c r="C364" s="25" t="s">
        <v>4495</v>
      </c>
      <c r="D364" s="46" t="s">
        <v>397</v>
      </c>
      <c r="F364" s="24" t="s">
        <v>369</v>
      </c>
      <c r="G364" s="24" t="s">
        <v>200</v>
      </c>
      <c r="H364" s="47">
        <v>20000</v>
      </c>
    </row>
    <row r="365" spans="1:8" s="46" customFormat="1">
      <c r="A365" s="25">
        <v>41782</v>
      </c>
      <c r="B365" s="24" t="s">
        <v>2595</v>
      </c>
      <c r="C365" s="25" t="s">
        <v>4496</v>
      </c>
      <c r="D365" s="46" t="s">
        <v>397</v>
      </c>
      <c r="F365" s="24" t="s">
        <v>369</v>
      </c>
      <c r="G365" s="24" t="s">
        <v>200</v>
      </c>
      <c r="H365" s="47">
        <v>20000</v>
      </c>
    </row>
    <row r="366" spans="1:8" s="46" customFormat="1">
      <c r="A366" s="25">
        <v>41795</v>
      </c>
      <c r="B366" s="24" t="s">
        <v>2596</v>
      </c>
      <c r="C366" s="25" t="s">
        <v>4497</v>
      </c>
      <c r="D366" s="46" t="s">
        <v>421</v>
      </c>
      <c r="F366" s="24" t="s">
        <v>364</v>
      </c>
      <c r="G366" s="24" t="s">
        <v>200</v>
      </c>
      <c r="H366" s="47">
        <v>1000000</v>
      </c>
    </row>
    <row r="367" spans="1:8" s="46" customFormat="1">
      <c r="A367" s="25">
        <v>41782</v>
      </c>
      <c r="B367" s="24" t="s">
        <v>2597</v>
      </c>
      <c r="C367" s="25" t="s">
        <v>4498</v>
      </c>
      <c r="D367" s="46" t="s">
        <v>2175</v>
      </c>
      <c r="F367" s="24" t="s">
        <v>369</v>
      </c>
      <c r="G367" s="24" t="s">
        <v>200</v>
      </c>
      <c r="H367" s="47">
        <v>273000</v>
      </c>
    </row>
    <row r="368" spans="1:8" s="46" customFormat="1">
      <c r="A368" s="25">
        <v>41730</v>
      </c>
      <c r="B368" s="24" t="s">
        <v>2598</v>
      </c>
      <c r="C368" s="25" t="s">
        <v>4499</v>
      </c>
      <c r="D368" s="46" t="s">
        <v>2175</v>
      </c>
      <c r="F368" s="24" t="s">
        <v>369</v>
      </c>
      <c r="G368" s="24" t="s">
        <v>200</v>
      </c>
      <c r="H368" s="47">
        <v>273000</v>
      </c>
    </row>
    <row r="369" spans="1:8" s="46" customFormat="1">
      <c r="A369" s="25">
        <v>41764</v>
      </c>
      <c r="B369" s="24" t="s">
        <v>2599</v>
      </c>
      <c r="C369" s="25" t="s">
        <v>4500</v>
      </c>
      <c r="D369" s="46" t="s">
        <v>2175</v>
      </c>
      <c r="F369" s="24" t="s">
        <v>369</v>
      </c>
      <c r="G369" s="24" t="s">
        <v>200</v>
      </c>
      <c r="H369" s="47">
        <v>273000</v>
      </c>
    </row>
    <row r="370" spans="1:8" s="46" customFormat="1">
      <c r="A370" s="25">
        <v>41792</v>
      </c>
      <c r="B370" s="24" t="s">
        <v>2600</v>
      </c>
      <c r="C370" s="25" t="s">
        <v>4501</v>
      </c>
      <c r="D370" s="46" t="s">
        <v>2175</v>
      </c>
      <c r="F370" s="24" t="s">
        <v>369</v>
      </c>
      <c r="G370" s="24" t="s">
        <v>200</v>
      </c>
      <c r="H370" s="47">
        <v>273000</v>
      </c>
    </row>
    <row r="371" spans="1:8" s="46" customFormat="1">
      <c r="A371" s="25">
        <v>41765</v>
      </c>
      <c r="B371" s="24" t="s">
        <v>2601</v>
      </c>
      <c r="C371" s="25" t="s">
        <v>4502</v>
      </c>
      <c r="D371" s="46" t="s">
        <v>397</v>
      </c>
      <c r="F371" s="24" t="s">
        <v>369</v>
      </c>
      <c r="G371" s="24" t="s">
        <v>200</v>
      </c>
      <c r="H371" s="47">
        <v>40000</v>
      </c>
    </row>
    <row r="372" spans="1:8" s="46" customFormat="1">
      <c r="A372" s="25">
        <v>41822</v>
      </c>
      <c r="B372" s="24" t="s">
        <v>4823</v>
      </c>
      <c r="C372" s="25" t="s">
        <v>4503</v>
      </c>
      <c r="D372" s="46" t="s">
        <v>2030</v>
      </c>
      <c r="F372" s="24" t="s">
        <v>244</v>
      </c>
      <c r="G372" s="24" t="s">
        <v>200</v>
      </c>
      <c r="H372" s="47">
        <v>535602</v>
      </c>
    </row>
    <row r="373" spans="1:8" s="46" customFormat="1">
      <c r="A373" s="25">
        <v>41822</v>
      </c>
      <c r="B373" s="24" t="s">
        <v>778</v>
      </c>
      <c r="C373" s="25" t="s">
        <v>4503</v>
      </c>
      <c r="D373" s="46" t="s">
        <v>779</v>
      </c>
      <c r="F373" s="24" t="s">
        <v>217</v>
      </c>
      <c r="G373" s="24" t="s">
        <v>200</v>
      </c>
      <c r="H373" s="47">
        <v>53560</v>
      </c>
    </row>
    <row r="374" spans="1:8" s="46" customFormat="1">
      <c r="A374" s="25">
        <v>41838</v>
      </c>
      <c r="B374" s="24" t="s">
        <v>4823</v>
      </c>
      <c r="C374" s="25" t="s">
        <v>4504</v>
      </c>
      <c r="D374" s="46" t="s">
        <v>2031</v>
      </c>
      <c r="F374" s="24" t="s">
        <v>244</v>
      </c>
      <c r="G374" s="24" t="s">
        <v>200</v>
      </c>
      <c r="H374" s="47">
        <v>1569959</v>
      </c>
    </row>
    <row r="375" spans="1:8" s="46" customFormat="1">
      <c r="A375" s="25">
        <v>41838</v>
      </c>
      <c r="B375" s="24" t="s">
        <v>776</v>
      </c>
      <c r="C375" s="25" t="s">
        <v>4504</v>
      </c>
      <c r="D375" s="46" t="s">
        <v>777</v>
      </c>
      <c r="F375" s="24" t="s">
        <v>217</v>
      </c>
      <c r="G375" s="24" t="s">
        <v>200</v>
      </c>
      <c r="H375" s="47">
        <v>156996</v>
      </c>
    </row>
    <row r="376" spans="1:8" s="46" customFormat="1">
      <c r="A376" s="25">
        <v>41848</v>
      </c>
      <c r="B376" s="24" t="s">
        <v>4818</v>
      </c>
      <c r="C376" s="25" t="s">
        <v>4505</v>
      </c>
      <c r="D376" s="46" t="s">
        <v>2032</v>
      </c>
      <c r="F376" s="24" t="s">
        <v>244</v>
      </c>
      <c r="G376" s="24" t="s">
        <v>200</v>
      </c>
      <c r="H376" s="47">
        <v>730908</v>
      </c>
    </row>
    <row r="377" spans="1:8" s="46" customFormat="1">
      <c r="A377" s="25">
        <v>41848</v>
      </c>
      <c r="B377" s="24" t="s">
        <v>774</v>
      </c>
      <c r="C377" s="25" t="s">
        <v>4505</v>
      </c>
      <c r="D377" s="46" t="s">
        <v>775</v>
      </c>
      <c r="F377" s="24" t="s">
        <v>217</v>
      </c>
      <c r="G377" s="24" t="s">
        <v>200</v>
      </c>
      <c r="H377" s="47">
        <v>73091</v>
      </c>
    </row>
    <row r="378" spans="1:8" s="46" customFormat="1">
      <c r="A378" s="25">
        <v>41827</v>
      </c>
      <c r="B378" s="24" t="s">
        <v>4818</v>
      </c>
      <c r="C378" s="25" t="s">
        <v>4506</v>
      </c>
      <c r="D378" s="46" t="s">
        <v>2033</v>
      </c>
      <c r="F378" s="24" t="s">
        <v>244</v>
      </c>
      <c r="G378" s="24" t="s">
        <v>200</v>
      </c>
      <c r="H378" s="47">
        <v>330908</v>
      </c>
    </row>
    <row r="379" spans="1:8" s="46" customFormat="1">
      <c r="A379" s="25">
        <v>41827</v>
      </c>
      <c r="B379" s="24" t="s">
        <v>772</v>
      </c>
      <c r="C379" s="25" t="s">
        <v>4506</v>
      </c>
      <c r="D379" s="46" t="s">
        <v>773</v>
      </c>
      <c r="F379" s="24" t="s">
        <v>217</v>
      </c>
      <c r="G379" s="24" t="s">
        <v>200</v>
      </c>
      <c r="H379" s="47">
        <v>33091</v>
      </c>
    </row>
    <row r="380" spans="1:8" s="46" customFormat="1">
      <c r="A380" s="25">
        <v>41849</v>
      </c>
      <c r="B380" s="24" t="s">
        <v>4798</v>
      </c>
      <c r="C380" s="25" t="s">
        <v>4507</v>
      </c>
      <c r="D380" s="46" t="s">
        <v>2034</v>
      </c>
      <c r="F380" s="24" t="s">
        <v>244</v>
      </c>
      <c r="G380" s="24" t="s">
        <v>200</v>
      </c>
      <c r="H380" s="47">
        <v>570000</v>
      </c>
    </row>
    <row r="381" spans="1:8" s="46" customFormat="1">
      <c r="A381" s="25">
        <v>41849</v>
      </c>
      <c r="B381" s="24" t="s">
        <v>4843</v>
      </c>
      <c r="C381" s="25" t="s">
        <v>4507</v>
      </c>
      <c r="D381" s="46" t="s">
        <v>771</v>
      </c>
      <c r="F381" s="24" t="s">
        <v>217</v>
      </c>
      <c r="G381" s="24" t="s">
        <v>200</v>
      </c>
      <c r="H381" s="47">
        <v>57000</v>
      </c>
    </row>
    <row r="382" spans="1:8" s="46" customFormat="1">
      <c r="A382" s="25">
        <v>41848</v>
      </c>
      <c r="B382" s="24" t="s">
        <v>4798</v>
      </c>
      <c r="C382" s="25" t="s">
        <v>4508</v>
      </c>
      <c r="D382" s="46" t="s">
        <v>2035</v>
      </c>
      <c r="F382" s="24" t="s">
        <v>244</v>
      </c>
      <c r="G382" s="24" t="s">
        <v>200</v>
      </c>
      <c r="H382" s="47">
        <v>331000</v>
      </c>
    </row>
    <row r="383" spans="1:8" s="46" customFormat="1">
      <c r="A383" s="25">
        <v>41848</v>
      </c>
      <c r="B383" s="24" t="s">
        <v>769</v>
      </c>
      <c r="C383" s="25" t="s">
        <v>4508</v>
      </c>
      <c r="D383" s="46" t="s">
        <v>770</v>
      </c>
      <c r="F383" s="24" t="s">
        <v>217</v>
      </c>
      <c r="G383" s="24" t="s">
        <v>200</v>
      </c>
      <c r="H383" s="47">
        <v>33100</v>
      </c>
    </row>
    <row r="384" spans="1:8" s="46" customFormat="1">
      <c r="A384" s="25">
        <v>41835</v>
      </c>
      <c r="B384" s="24" t="s">
        <v>4798</v>
      </c>
      <c r="C384" s="25" t="s">
        <v>4509</v>
      </c>
      <c r="D384" s="46" t="s">
        <v>2036</v>
      </c>
      <c r="F384" s="24" t="s">
        <v>244</v>
      </c>
      <c r="G384" s="24" t="s">
        <v>200</v>
      </c>
      <c r="H384" s="47">
        <v>1140000</v>
      </c>
    </row>
    <row r="385" spans="1:8" s="46" customFormat="1">
      <c r="A385" s="25">
        <v>41835</v>
      </c>
      <c r="B385" s="24" t="s">
        <v>767</v>
      </c>
      <c r="C385" s="25" t="s">
        <v>4509</v>
      </c>
      <c r="D385" s="46" t="s">
        <v>768</v>
      </c>
      <c r="F385" s="24" t="s">
        <v>217</v>
      </c>
      <c r="G385" s="24" t="s">
        <v>200</v>
      </c>
      <c r="H385" s="47">
        <v>114000</v>
      </c>
    </row>
    <row r="386" spans="1:8" s="46" customFormat="1">
      <c r="A386" s="25">
        <v>41824</v>
      </c>
      <c r="B386" s="24" t="s">
        <v>4798</v>
      </c>
      <c r="C386" s="25" t="s">
        <v>4510</v>
      </c>
      <c r="D386" s="46" t="s">
        <v>2037</v>
      </c>
      <c r="F386" s="24" t="s">
        <v>244</v>
      </c>
      <c r="G386" s="24" t="s">
        <v>200</v>
      </c>
      <c r="H386" s="47">
        <v>1140000</v>
      </c>
    </row>
    <row r="387" spans="1:8" s="46" customFormat="1">
      <c r="A387" s="25">
        <v>41824</v>
      </c>
      <c r="B387" s="24" t="s">
        <v>765</v>
      </c>
      <c r="C387" s="25" t="s">
        <v>4511</v>
      </c>
      <c r="D387" s="46" t="s">
        <v>766</v>
      </c>
      <c r="F387" s="24" t="s">
        <v>217</v>
      </c>
      <c r="G387" s="24" t="s">
        <v>200</v>
      </c>
      <c r="H387" s="47">
        <v>114000</v>
      </c>
    </row>
    <row r="388" spans="1:8" s="46" customFormat="1">
      <c r="A388" s="25">
        <v>41848</v>
      </c>
      <c r="B388" s="24" t="s">
        <v>4798</v>
      </c>
      <c r="C388" s="25" t="s">
        <v>4512</v>
      </c>
      <c r="D388" s="46" t="s">
        <v>2038</v>
      </c>
      <c r="F388" s="24" t="s">
        <v>244</v>
      </c>
      <c r="G388" s="24" t="s">
        <v>200</v>
      </c>
      <c r="H388" s="47">
        <v>200000</v>
      </c>
    </row>
    <row r="389" spans="1:8" s="46" customFormat="1">
      <c r="A389" s="25">
        <v>41848</v>
      </c>
      <c r="B389" s="24" t="s">
        <v>763</v>
      </c>
      <c r="C389" s="25" t="s">
        <v>4512</v>
      </c>
      <c r="D389" s="46" t="s">
        <v>764</v>
      </c>
      <c r="F389" s="24" t="s">
        <v>217</v>
      </c>
      <c r="G389" s="24" t="s">
        <v>200</v>
      </c>
      <c r="H389" s="47">
        <v>20000</v>
      </c>
    </row>
    <row r="390" spans="1:8" s="46" customFormat="1">
      <c r="A390" s="25">
        <v>41823</v>
      </c>
      <c r="B390" s="24" t="s">
        <v>4798</v>
      </c>
      <c r="C390" s="25" t="s">
        <v>4513</v>
      </c>
      <c r="D390" s="46" t="s">
        <v>2039</v>
      </c>
      <c r="F390" s="24" t="s">
        <v>244</v>
      </c>
      <c r="G390" s="24" t="s">
        <v>200</v>
      </c>
      <c r="H390" s="47">
        <v>600000</v>
      </c>
    </row>
    <row r="391" spans="1:8" s="46" customFormat="1">
      <c r="A391" s="25">
        <v>41823</v>
      </c>
      <c r="B391" s="24" t="s">
        <v>761</v>
      </c>
      <c r="C391" s="25" t="s">
        <v>4513</v>
      </c>
      <c r="D391" s="46" t="s">
        <v>762</v>
      </c>
      <c r="F391" s="24" t="s">
        <v>217</v>
      </c>
      <c r="G391" s="24" t="s">
        <v>200</v>
      </c>
      <c r="H391" s="47">
        <v>60000</v>
      </c>
    </row>
    <row r="392" spans="1:8" s="46" customFormat="1">
      <c r="A392" s="25">
        <v>41843</v>
      </c>
      <c r="B392" s="24" t="s">
        <v>4844</v>
      </c>
      <c r="C392" s="25" t="s">
        <v>4514</v>
      </c>
      <c r="D392" s="46" t="s">
        <v>2040</v>
      </c>
      <c r="F392" s="24" t="s">
        <v>244</v>
      </c>
      <c r="G392" s="24" t="s">
        <v>200</v>
      </c>
      <c r="H392" s="47">
        <v>666667</v>
      </c>
    </row>
    <row r="393" spans="1:8" s="46" customFormat="1">
      <c r="A393" s="25">
        <v>41843</v>
      </c>
      <c r="B393" s="24" t="s">
        <v>759</v>
      </c>
      <c r="C393" s="25" t="s">
        <v>4514</v>
      </c>
      <c r="D393" s="46" t="s">
        <v>760</v>
      </c>
      <c r="F393" s="24" t="s">
        <v>217</v>
      </c>
      <c r="G393" s="24" t="s">
        <v>200</v>
      </c>
      <c r="H393" s="47">
        <v>33333</v>
      </c>
    </row>
    <row r="394" spans="1:8" s="46" customFormat="1">
      <c r="A394" s="25">
        <v>41841</v>
      </c>
      <c r="B394" s="24" t="s">
        <v>4845</v>
      </c>
      <c r="C394" s="25"/>
      <c r="D394" s="46" t="s">
        <v>2041</v>
      </c>
      <c r="F394" s="24" t="s">
        <v>244</v>
      </c>
      <c r="G394" s="24" t="s">
        <v>282</v>
      </c>
      <c r="H394" s="47">
        <v>6700000</v>
      </c>
    </row>
    <row r="395" spans="1:8" s="46" customFormat="1">
      <c r="A395" s="25">
        <v>41841</v>
      </c>
      <c r="B395" s="24" t="s">
        <v>964</v>
      </c>
      <c r="C395" s="25"/>
      <c r="D395" s="46" t="s">
        <v>758</v>
      </c>
      <c r="F395" s="24" t="s">
        <v>217</v>
      </c>
      <c r="G395" s="24" t="s">
        <v>282</v>
      </c>
      <c r="H395" s="47">
        <v>670000</v>
      </c>
    </row>
    <row r="396" spans="1:8" s="46" customFormat="1">
      <c r="A396" s="25">
        <v>41851</v>
      </c>
      <c r="B396" s="24" t="s">
        <v>4846</v>
      </c>
      <c r="C396" s="25" t="s">
        <v>4515</v>
      </c>
      <c r="D396" s="46" t="s">
        <v>2042</v>
      </c>
      <c r="F396" s="24" t="s">
        <v>244</v>
      </c>
      <c r="G396" s="24" t="s">
        <v>200</v>
      </c>
      <c r="H396" s="47">
        <v>430000</v>
      </c>
    </row>
    <row r="397" spans="1:8" s="46" customFormat="1">
      <c r="A397" s="25">
        <v>41785</v>
      </c>
      <c r="B397" s="24" t="s">
        <v>756</v>
      </c>
      <c r="C397" s="25" t="s">
        <v>4515</v>
      </c>
      <c r="D397" s="46" t="s">
        <v>757</v>
      </c>
      <c r="F397" s="24" t="s">
        <v>217</v>
      </c>
      <c r="G397" s="24" t="s">
        <v>200</v>
      </c>
      <c r="H397" s="47">
        <v>43000</v>
      </c>
    </row>
    <row r="398" spans="1:8" s="46" customFormat="1">
      <c r="A398" s="25">
        <v>41822</v>
      </c>
      <c r="B398" s="24" t="s">
        <v>4834</v>
      </c>
      <c r="C398" s="25" t="s">
        <v>4516</v>
      </c>
      <c r="D398" s="46" t="s">
        <v>2043</v>
      </c>
      <c r="F398" s="24" t="s">
        <v>244</v>
      </c>
      <c r="G398" s="24" t="s">
        <v>200</v>
      </c>
      <c r="H398" s="47">
        <v>798000</v>
      </c>
    </row>
    <row r="399" spans="1:8" s="46" customFormat="1">
      <c r="A399" s="25">
        <v>41822</v>
      </c>
      <c r="B399" s="24" t="s">
        <v>588</v>
      </c>
      <c r="C399" s="25" t="s">
        <v>4516</v>
      </c>
      <c r="D399" s="46" t="s">
        <v>589</v>
      </c>
      <c r="F399" s="24" t="s">
        <v>217</v>
      </c>
      <c r="G399" s="24" t="s">
        <v>200</v>
      </c>
      <c r="H399" s="47">
        <v>79800</v>
      </c>
    </row>
    <row r="400" spans="1:8" s="46" customFormat="1">
      <c r="A400" s="25">
        <v>41836</v>
      </c>
      <c r="B400" s="24" t="s">
        <v>4821</v>
      </c>
      <c r="C400" s="25"/>
      <c r="D400" s="46" t="s">
        <v>2044</v>
      </c>
      <c r="F400" s="24" t="s">
        <v>244</v>
      </c>
      <c r="G400" s="24" t="s">
        <v>282</v>
      </c>
      <c r="H400" s="47">
        <v>2170908</v>
      </c>
    </row>
    <row r="401" spans="1:8" s="46" customFormat="1">
      <c r="A401" s="25">
        <v>41836</v>
      </c>
      <c r="B401" s="24" t="s">
        <v>795</v>
      </c>
      <c r="C401" s="25"/>
      <c r="D401" s="46" t="s">
        <v>796</v>
      </c>
      <c r="F401" s="24" t="s">
        <v>217</v>
      </c>
      <c r="G401" s="24" t="s">
        <v>282</v>
      </c>
      <c r="H401" s="47">
        <v>217090</v>
      </c>
    </row>
    <row r="402" spans="1:8" s="46" customFormat="1">
      <c r="A402" s="25">
        <v>41827</v>
      </c>
      <c r="B402" s="24" t="s">
        <v>4839</v>
      </c>
      <c r="C402" s="25" t="s">
        <v>4517</v>
      </c>
      <c r="D402" s="46" t="s">
        <v>2045</v>
      </c>
      <c r="F402" s="24" t="s">
        <v>244</v>
      </c>
      <c r="G402" s="24" t="s">
        <v>200</v>
      </c>
      <c r="H402" s="47">
        <v>1480000</v>
      </c>
    </row>
    <row r="403" spans="1:8" s="46" customFormat="1">
      <c r="A403" s="25">
        <v>41827</v>
      </c>
      <c r="B403" s="24" t="s">
        <v>528</v>
      </c>
      <c r="C403" s="25" t="s">
        <v>4517</v>
      </c>
      <c r="D403" s="46" t="s">
        <v>529</v>
      </c>
      <c r="F403" s="24" t="s">
        <v>217</v>
      </c>
      <c r="G403" s="24" t="s">
        <v>200</v>
      </c>
      <c r="H403" s="47">
        <v>148000</v>
      </c>
    </row>
    <row r="404" spans="1:8" s="46" customFormat="1">
      <c r="A404" s="25">
        <v>41841</v>
      </c>
      <c r="B404" s="24" t="s">
        <v>4791</v>
      </c>
      <c r="C404" s="25" t="s">
        <v>4518</v>
      </c>
      <c r="D404" s="46" t="s">
        <v>2046</v>
      </c>
      <c r="F404" s="24" t="s">
        <v>244</v>
      </c>
      <c r="G404" s="24" t="s">
        <v>200</v>
      </c>
      <c r="H404" s="47">
        <v>1027273</v>
      </c>
    </row>
    <row r="405" spans="1:8" s="46" customFormat="1">
      <c r="A405" s="25">
        <v>41841</v>
      </c>
      <c r="B405" s="24" t="s">
        <v>793</v>
      </c>
      <c r="C405" s="25" t="s">
        <v>4518</v>
      </c>
      <c r="D405" s="46" t="s">
        <v>794</v>
      </c>
      <c r="F405" s="24" t="s">
        <v>217</v>
      </c>
      <c r="G405" s="24" t="s">
        <v>200</v>
      </c>
      <c r="H405" s="47">
        <v>102727</v>
      </c>
    </row>
    <row r="406" spans="1:8" s="46" customFormat="1">
      <c r="A406" s="25">
        <v>41841</v>
      </c>
      <c r="B406" s="24" t="s">
        <v>4791</v>
      </c>
      <c r="C406" s="25" t="s">
        <v>4519</v>
      </c>
      <c r="D406" s="46" t="s">
        <v>2047</v>
      </c>
      <c r="F406" s="24" t="s">
        <v>244</v>
      </c>
      <c r="G406" s="24" t="s">
        <v>200</v>
      </c>
      <c r="H406" s="47">
        <v>552727</v>
      </c>
    </row>
    <row r="407" spans="1:8" s="46" customFormat="1">
      <c r="A407" s="25">
        <v>41841</v>
      </c>
      <c r="B407" s="24" t="s">
        <v>792</v>
      </c>
      <c r="C407" s="25" t="s">
        <v>4519</v>
      </c>
      <c r="D407" s="46" t="s">
        <v>2048</v>
      </c>
      <c r="F407" s="24" t="s">
        <v>217</v>
      </c>
      <c r="G407" s="24" t="s">
        <v>200</v>
      </c>
      <c r="H407" s="47">
        <v>55273</v>
      </c>
    </row>
    <row r="408" spans="1:8" s="46" customFormat="1">
      <c r="A408" s="25">
        <v>41850</v>
      </c>
      <c r="B408" s="24" t="s">
        <v>4847</v>
      </c>
      <c r="C408" s="25" t="s">
        <v>4520</v>
      </c>
      <c r="D408" s="46" t="s">
        <v>2049</v>
      </c>
      <c r="F408" s="24" t="s">
        <v>244</v>
      </c>
      <c r="G408" s="24" t="s">
        <v>200</v>
      </c>
      <c r="H408" s="47">
        <v>558000</v>
      </c>
    </row>
    <row r="409" spans="1:8" s="46" customFormat="1">
      <c r="A409" s="25">
        <v>41850</v>
      </c>
      <c r="B409" s="24" t="s">
        <v>790</v>
      </c>
      <c r="C409" s="25" t="s">
        <v>4520</v>
      </c>
      <c r="D409" s="46" t="s">
        <v>791</v>
      </c>
      <c r="F409" s="24" t="s">
        <v>217</v>
      </c>
      <c r="G409" s="24" t="s">
        <v>200</v>
      </c>
      <c r="H409" s="47">
        <v>55800</v>
      </c>
    </row>
    <row r="410" spans="1:8" s="46" customFormat="1">
      <c r="A410" s="25">
        <v>41844</v>
      </c>
      <c r="B410" s="24" t="s">
        <v>4793</v>
      </c>
      <c r="C410" s="25" t="s">
        <v>4521</v>
      </c>
      <c r="D410" s="46" t="s">
        <v>2050</v>
      </c>
      <c r="F410" s="24" t="s">
        <v>244</v>
      </c>
      <c r="G410" s="24" t="s">
        <v>200</v>
      </c>
      <c r="H410" s="47">
        <v>839000</v>
      </c>
    </row>
    <row r="411" spans="1:8" s="46" customFormat="1">
      <c r="A411" s="25">
        <v>41844</v>
      </c>
      <c r="B411" s="24" t="s">
        <v>788</v>
      </c>
      <c r="C411" s="25" t="s">
        <v>4521</v>
      </c>
      <c r="D411" s="46" t="s">
        <v>789</v>
      </c>
      <c r="F411" s="24" t="s">
        <v>217</v>
      </c>
      <c r="G411" s="24" t="s">
        <v>200</v>
      </c>
      <c r="H411" s="47">
        <v>83900</v>
      </c>
    </row>
    <row r="412" spans="1:8" s="46" customFormat="1">
      <c r="A412" s="25">
        <v>41835</v>
      </c>
      <c r="B412" s="24" t="s">
        <v>4793</v>
      </c>
      <c r="C412" s="25" t="s">
        <v>4522</v>
      </c>
      <c r="D412" s="46" t="s">
        <v>2051</v>
      </c>
      <c r="F412" s="24" t="s">
        <v>244</v>
      </c>
      <c r="G412" s="24" t="s">
        <v>200</v>
      </c>
      <c r="H412" s="47">
        <v>1160000</v>
      </c>
    </row>
    <row r="413" spans="1:8" s="46" customFormat="1">
      <c r="A413" s="25">
        <v>41835</v>
      </c>
      <c r="B413" s="24" t="s">
        <v>786</v>
      </c>
      <c r="C413" s="25" t="s">
        <v>4522</v>
      </c>
      <c r="D413" s="46" t="s">
        <v>787</v>
      </c>
      <c r="F413" s="24" t="s">
        <v>217</v>
      </c>
      <c r="G413" s="24" t="s">
        <v>200</v>
      </c>
      <c r="H413" s="47">
        <v>116000</v>
      </c>
    </row>
    <row r="414" spans="1:8" s="46" customFormat="1">
      <c r="A414" s="25">
        <v>41829</v>
      </c>
      <c r="B414" s="24" t="s">
        <v>4816</v>
      </c>
      <c r="C414" s="25" t="s">
        <v>4523</v>
      </c>
      <c r="D414" s="46" t="s">
        <v>2052</v>
      </c>
      <c r="F414" s="24" t="s">
        <v>244</v>
      </c>
      <c r="G414" s="24" t="s">
        <v>200</v>
      </c>
      <c r="H414" s="47">
        <v>177000</v>
      </c>
    </row>
    <row r="415" spans="1:8" s="46" customFormat="1">
      <c r="A415" s="25">
        <v>41829</v>
      </c>
      <c r="B415" s="24" t="s">
        <v>784</v>
      </c>
      <c r="C415" s="25" t="s">
        <v>4523</v>
      </c>
      <c r="D415" s="46" t="s">
        <v>785</v>
      </c>
      <c r="F415" s="24" t="s">
        <v>217</v>
      </c>
      <c r="G415" s="24" t="s">
        <v>200</v>
      </c>
      <c r="H415" s="47">
        <v>17700</v>
      </c>
    </row>
    <row r="416" spans="1:8" s="46" customFormat="1">
      <c r="A416" s="25">
        <v>41844</v>
      </c>
      <c r="B416" s="24" t="s">
        <v>4816</v>
      </c>
      <c r="C416" s="25" t="s">
        <v>4524</v>
      </c>
      <c r="D416" s="46" t="s">
        <v>2054</v>
      </c>
      <c r="F416" s="24" t="s">
        <v>244</v>
      </c>
      <c r="G416" s="24" t="s">
        <v>200</v>
      </c>
      <c r="H416" s="47">
        <v>177000</v>
      </c>
    </row>
    <row r="417" spans="1:8" s="46" customFormat="1">
      <c r="A417" s="25">
        <v>41844</v>
      </c>
      <c r="B417" s="24" t="s">
        <v>782</v>
      </c>
      <c r="C417" s="25" t="s">
        <v>4524</v>
      </c>
      <c r="D417" s="46" t="s">
        <v>783</v>
      </c>
      <c r="F417" s="24" t="s">
        <v>217</v>
      </c>
      <c r="G417" s="24" t="s">
        <v>200</v>
      </c>
      <c r="H417" s="47">
        <v>17700</v>
      </c>
    </row>
    <row r="418" spans="1:8" s="46" customFormat="1">
      <c r="A418" s="25">
        <v>41850</v>
      </c>
      <c r="B418" s="24" t="s">
        <v>4823</v>
      </c>
      <c r="C418" s="25"/>
      <c r="D418" s="46" t="s">
        <v>2053</v>
      </c>
      <c r="F418" s="24" t="s">
        <v>244</v>
      </c>
      <c r="G418" s="24" t="s">
        <v>282</v>
      </c>
      <c r="H418" s="47">
        <v>4679289</v>
      </c>
    </row>
    <row r="419" spans="1:8" s="46" customFormat="1">
      <c r="A419" s="25">
        <v>41850</v>
      </c>
      <c r="B419" s="24" t="s">
        <v>780</v>
      </c>
      <c r="C419" s="25"/>
      <c r="D419" s="46" t="s">
        <v>781</v>
      </c>
      <c r="F419" s="24" t="s">
        <v>217</v>
      </c>
      <c r="G419" s="24" t="s">
        <v>282</v>
      </c>
      <c r="H419" s="47">
        <v>467929</v>
      </c>
    </row>
    <row r="420" spans="1:8" s="46" customFormat="1">
      <c r="A420" s="25">
        <v>41842</v>
      </c>
      <c r="B420" s="24" t="s">
        <v>4848</v>
      </c>
      <c r="C420" s="25"/>
      <c r="D420" s="46" t="s">
        <v>2055</v>
      </c>
      <c r="F420" s="24" t="s">
        <v>244</v>
      </c>
      <c r="G420" s="24" t="s">
        <v>282</v>
      </c>
      <c r="H420" s="47">
        <v>2856000</v>
      </c>
    </row>
    <row r="421" spans="1:8" s="46" customFormat="1">
      <c r="A421" s="25">
        <v>41842</v>
      </c>
      <c r="B421" s="24" t="s">
        <v>817</v>
      </c>
      <c r="C421" s="25"/>
      <c r="D421" s="46" t="s">
        <v>818</v>
      </c>
      <c r="F421" s="24" t="s">
        <v>217</v>
      </c>
      <c r="G421" s="24" t="s">
        <v>282</v>
      </c>
      <c r="H421" s="47">
        <v>285600</v>
      </c>
    </row>
    <row r="422" spans="1:8" s="46" customFormat="1">
      <c r="A422" s="25">
        <v>41849</v>
      </c>
      <c r="B422" s="24" t="s">
        <v>4848</v>
      </c>
      <c r="C422" s="25"/>
      <c r="D422" s="46" t="s">
        <v>2056</v>
      </c>
      <c r="F422" s="24" t="s">
        <v>244</v>
      </c>
      <c r="G422" s="24" t="s">
        <v>282</v>
      </c>
      <c r="H422" s="47">
        <v>6280000</v>
      </c>
    </row>
    <row r="423" spans="1:8" s="46" customFormat="1">
      <c r="A423" s="25">
        <v>41849</v>
      </c>
      <c r="B423" s="24" t="s">
        <v>815</v>
      </c>
      <c r="C423" s="25"/>
      <c r="D423" s="46" t="s">
        <v>816</v>
      </c>
      <c r="F423" s="24" t="s">
        <v>217</v>
      </c>
      <c r="G423" s="24" t="s">
        <v>282</v>
      </c>
      <c r="H423" s="47">
        <v>628000</v>
      </c>
    </row>
    <row r="424" spans="1:8" s="46" customFormat="1">
      <c r="A424" s="25">
        <v>41834</v>
      </c>
      <c r="B424" s="24" t="s">
        <v>4833</v>
      </c>
      <c r="C424" s="25"/>
      <c r="D424" s="46" t="s">
        <v>2057</v>
      </c>
      <c r="F424" s="24" t="s">
        <v>244</v>
      </c>
      <c r="G424" s="24" t="s">
        <v>282</v>
      </c>
      <c r="H424" s="47">
        <v>4218000</v>
      </c>
    </row>
    <row r="425" spans="1:8" s="46" customFormat="1">
      <c r="A425" s="25">
        <v>41834</v>
      </c>
      <c r="B425" s="24" t="s">
        <v>691</v>
      </c>
      <c r="C425" s="25"/>
      <c r="D425" s="46" t="s">
        <v>692</v>
      </c>
      <c r="F425" s="24" t="s">
        <v>217</v>
      </c>
      <c r="G425" s="24" t="s">
        <v>282</v>
      </c>
      <c r="H425" s="47">
        <v>421800</v>
      </c>
    </row>
    <row r="426" spans="1:8" s="46" customFormat="1">
      <c r="A426" s="25">
        <v>41850</v>
      </c>
      <c r="B426" s="24" t="s">
        <v>4833</v>
      </c>
      <c r="C426" s="25"/>
      <c r="D426" s="46" t="s">
        <v>2058</v>
      </c>
      <c r="F426" s="24" t="s">
        <v>244</v>
      </c>
      <c r="G426" s="24" t="s">
        <v>282</v>
      </c>
      <c r="H426" s="47">
        <v>971000</v>
      </c>
    </row>
    <row r="427" spans="1:8" s="46" customFormat="1">
      <c r="A427" s="25">
        <v>41850</v>
      </c>
      <c r="B427" s="24" t="s">
        <v>813</v>
      </c>
      <c r="C427" s="25"/>
      <c r="D427" s="46" t="s">
        <v>814</v>
      </c>
      <c r="F427" s="24" t="s">
        <v>217</v>
      </c>
      <c r="G427" s="24" t="s">
        <v>282</v>
      </c>
      <c r="H427" s="47">
        <v>97100</v>
      </c>
    </row>
    <row r="428" spans="1:8" s="46" customFormat="1">
      <c r="A428" s="25">
        <v>41823</v>
      </c>
      <c r="B428" s="24" t="s">
        <v>4819</v>
      </c>
      <c r="C428" s="25"/>
      <c r="D428" s="46" t="s">
        <v>2059</v>
      </c>
      <c r="F428" s="24" t="s">
        <v>244</v>
      </c>
      <c r="G428" s="24" t="s">
        <v>282</v>
      </c>
      <c r="H428" s="47">
        <v>6254000</v>
      </c>
    </row>
    <row r="429" spans="1:8" s="46" customFormat="1">
      <c r="A429" s="25">
        <v>41823</v>
      </c>
      <c r="B429" s="24" t="s">
        <v>811</v>
      </c>
      <c r="C429" s="25"/>
      <c r="D429" s="46" t="s">
        <v>812</v>
      </c>
      <c r="F429" s="24" t="s">
        <v>217</v>
      </c>
      <c r="G429" s="24" t="s">
        <v>282</v>
      </c>
      <c r="H429" s="47">
        <v>625400</v>
      </c>
    </row>
    <row r="430" spans="1:8" s="46" customFormat="1">
      <c r="A430" s="25">
        <v>41841</v>
      </c>
      <c r="B430" s="24" t="s">
        <v>4849</v>
      </c>
      <c r="C430" s="25" t="s">
        <v>4525</v>
      </c>
      <c r="D430" s="46" t="s">
        <v>2060</v>
      </c>
      <c r="F430" s="24" t="s">
        <v>244</v>
      </c>
      <c r="G430" s="24" t="s">
        <v>200</v>
      </c>
      <c r="H430" s="47">
        <v>200000</v>
      </c>
    </row>
    <row r="431" spans="1:8" s="46" customFormat="1">
      <c r="A431" s="25">
        <v>41841</v>
      </c>
      <c r="B431" s="24" t="s">
        <v>809</v>
      </c>
      <c r="C431" s="25" t="s">
        <v>4525</v>
      </c>
      <c r="D431" s="46" t="s">
        <v>810</v>
      </c>
      <c r="F431" s="24" t="s">
        <v>217</v>
      </c>
      <c r="G431" s="24" t="s">
        <v>200</v>
      </c>
      <c r="H431" s="47">
        <v>20000</v>
      </c>
    </row>
    <row r="432" spans="1:8" s="46" customFormat="1">
      <c r="A432" s="25">
        <v>41824</v>
      </c>
      <c r="B432" s="24" t="s">
        <v>4828</v>
      </c>
      <c r="C432" s="25"/>
      <c r="D432" s="46" t="s">
        <v>2061</v>
      </c>
      <c r="F432" s="24" t="s">
        <v>244</v>
      </c>
      <c r="G432" s="24" t="s">
        <v>282</v>
      </c>
      <c r="H432" s="47">
        <v>1700000</v>
      </c>
    </row>
    <row r="433" spans="1:8" s="46" customFormat="1">
      <c r="A433" s="25">
        <v>41824</v>
      </c>
      <c r="B433" s="24" t="s">
        <v>807</v>
      </c>
      <c r="C433" s="25"/>
      <c r="D433" s="46" t="s">
        <v>808</v>
      </c>
      <c r="F433" s="24" t="s">
        <v>217</v>
      </c>
      <c r="G433" s="24" t="s">
        <v>282</v>
      </c>
      <c r="H433" s="47">
        <v>170000</v>
      </c>
    </row>
    <row r="434" spans="1:8" s="46" customFormat="1">
      <c r="A434" s="25">
        <v>41850</v>
      </c>
      <c r="B434" s="24" t="s">
        <v>4849</v>
      </c>
      <c r="C434" s="25" t="s">
        <v>4526</v>
      </c>
      <c r="D434" s="46" t="s">
        <v>2062</v>
      </c>
      <c r="F434" s="24" t="s">
        <v>244</v>
      </c>
      <c r="G434" s="24" t="s">
        <v>200</v>
      </c>
      <c r="H434" s="47">
        <v>1100000</v>
      </c>
    </row>
    <row r="435" spans="1:8" s="46" customFormat="1">
      <c r="A435" s="25">
        <v>41850</v>
      </c>
      <c r="B435" s="24" t="s">
        <v>1227</v>
      </c>
      <c r="C435" s="25" t="s">
        <v>4526</v>
      </c>
      <c r="D435" s="46" t="s">
        <v>2063</v>
      </c>
      <c r="F435" s="24" t="s">
        <v>217</v>
      </c>
      <c r="G435" s="24" t="s">
        <v>200</v>
      </c>
      <c r="H435" s="47">
        <v>110000</v>
      </c>
    </row>
    <row r="436" spans="1:8" s="46" customFormat="1">
      <c r="A436" s="25">
        <v>41823</v>
      </c>
      <c r="B436" s="24" t="s">
        <v>4828</v>
      </c>
      <c r="C436" s="25" t="s">
        <v>4527</v>
      </c>
      <c r="D436" s="46" t="s">
        <v>2064</v>
      </c>
      <c r="F436" s="24" t="s">
        <v>244</v>
      </c>
      <c r="G436" s="24" t="s">
        <v>200</v>
      </c>
      <c r="H436" s="47">
        <v>390000</v>
      </c>
    </row>
    <row r="437" spans="1:8" s="46" customFormat="1">
      <c r="A437" s="25">
        <v>41823</v>
      </c>
      <c r="B437" s="24" t="s">
        <v>805</v>
      </c>
      <c r="C437" s="25" t="s">
        <v>4527</v>
      </c>
      <c r="D437" s="46" t="s">
        <v>806</v>
      </c>
      <c r="F437" s="24" t="s">
        <v>217</v>
      </c>
      <c r="G437" s="24" t="s">
        <v>200</v>
      </c>
      <c r="H437" s="47">
        <v>39000</v>
      </c>
    </row>
    <row r="438" spans="1:8" s="46" customFormat="1">
      <c r="A438" s="25">
        <v>41843</v>
      </c>
      <c r="B438" s="24" t="s">
        <v>4807</v>
      </c>
      <c r="C438" s="25"/>
      <c r="D438" s="46" t="s">
        <v>2065</v>
      </c>
      <c r="F438" s="24" t="s">
        <v>244</v>
      </c>
      <c r="G438" s="24" t="s">
        <v>282</v>
      </c>
      <c r="H438" s="47">
        <v>9937500</v>
      </c>
    </row>
    <row r="439" spans="1:8" s="46" customFormat="1">
      <c r="A439" s="25">
        <v>41843</v>
      </c>
      <c r="B439" s="24" t="s">
        <v>803</v>
      </c>
      <c r="C439" s="25"/>
      <c r="D439" s="46" t="s">
        <v>804</v>
      </c>
      <c r="F439" s="24" t="s">
        <v>217</v>
      </c>
      <c r="G439" s="24" t="s">
        <v>282</v>
      </c>
      <c r="H439" s="47">
        <v>993750</v>
      </c>
    </row>
    <row r="440" spans="1:8" s="46" customFormat="1">
      <c r="A440" s="25">
        <v>41827</v>
      </c>
      <c r="B440" s="24" t="s">
        <v>4822</v>
      </c>
      <c r="C440" s="25" t="s">
        <v>4528</v>
      </c>
      <c r="D440" s="46" t="s">
        <v>2066</v>
      </c>
      <c r="F440" s="24" t="s">
        <v>244</v>
      </c>
      <c r="G440" s="24" t="s">
        <v>200</v>
      </c>
      <c r="H440" s="47">
        <v>740000</v>
      </c>
    </row>
    <row r="441" spans="1:8" s="46" customFormat="1">
      <c r="A441" s="25">
        <v>41827</v>
      </c>
      <c r="B441" s="24" t="s">
        <v>801</v>
      </c>
      <c r="C441" s="25" t="s">
        <v>4528</v>
      </c>
      <c r="D441" s="46" t="s">
        <v>802</v>
      </c>
      <c r="F441" s="24" t="s">
        <v>217</v>
      </c>
      <c r="G441" s="24" t="s">
        <v>200</v>
      </c>
      <c r="H441" s="47">
        <v>74000</v>
      </c>
    </row>
    <row r="442" spans="1:8" s="46" customFormat="1">
      <c r="A442" s="25">
        <v>41829</v>
      </c>
      <c r="B442" s="24" t="s">
        <v>4822</v>
      </c>
      <c r="C442" s="25" t="s">
        <v>4529</v>
      </c>
      <c r="D442" s="46" t="s">
        <v>2067</v>
      </c>
      <c r="F442" s="24" t="s">
        <v>244</v>
      </c>
      <c r="G442" s="24" t="s">
        <v>200</v>
      </c>
      <c r="H442" s="47">
        <v>370000</v>
      </c>
    </row>
    <row r="443" spans="1:8" s="46" customFormat="1">
      <c r="A443" s="25">
        <v>41829</v>
      </c>
      <c r="B443" s="24" t="s">
        <v>799</v>
      </c>
      <c r="C443" s="25" t="s">
        <v>4529</v>
      </c>
      <c r="D443" s="46" t="s">
        <v>800</v>
      </c>
      <c r="F443" s="24" t="s">
        <v>217</v>
      </c>
      <c r="G443" s="24" t="s">
        <v>200</v>
      </c>
      <c r="H443" s="47">
        <v>37000</v>
      </c>
    </row>
    <row r="444" spans="1:8" s="46" customFormat="1">
      <c r="A444" s="25">
        <v>41823</v>
      </c>
      <c r="B444" s="24" t="s">
        <v>4822</v>
      </c>
      <c r="C444" s="25"/>
      <c r="D444" s="46" t="s">
        <v>2068</v>
      </c>
      <c r="F444" s="24" t="s">
        <v>244</v>
      </c>
      <c r="G444" s="24" t="s">
        <v>282</v>
      </c>
      <c r="H444" s="47">
        <v>3454600</v>
      </c>
    </row>
    <row r="445" spans="1:8" s="46" customFormat="1">
      <c r="A445" s="25">
        <v>41823</v>
      </c>
      <c r="B445" s="24" t="s">
        <v>797</v>
      </c>
      <c r="C445" s="25"/>
      <c r="D445" s="46" t="s">
        <v>798</v>
      </c>
      <c r="F445" s="24" t="s">
        <v>217</v>
      </c>
      <c r="G445" s="24" t="s">
        <v>282</v>
      </c>
      <c r="H445" s="47">
        <v>345460</v>
      </c>
    </row>
    <row r="446" spans="1:8" s="46" customFormat="1">
      <c r="A446" s="25">
        <v>41856</v>
      </c>
      <c r="B446" s="24" t="s">
        <v>4821</v>
      </c>
      <c r="C446" s="25"/>
      <c r="D446" s="46" t="s">
        <v>2069</v>
      </c>
      <c r="F446" s="24" t="s">
        <v>244</v>
      </c>
      <c r="G446" s="24" t="s">
        <v>282</v>
      </c>
      <c r="H446" s="47">
        <v>3612500</v>
      </c>
    </row>
    <row r="447" spans="1:8" s="46" customFormat="1">
      <c r="A447" s="25">
        <v>41856</v>
      </c>
      <c r="B447" s="24" t="s">
        <v>723</v>
      </c>
      <c r="C447" s="25"/>
      <c r="D447" s="46" t="s">
        <v>725</v>
      </c>
      <c r="F447" s="24" t="s">
        <v>217</v>
      </c>
      <c r="G447" s="24" t="s">
        <v>282</v>
      </c>
      <c r="H447" s="47">
        <v>361250</v>
      </c>
    </row>
    <row r="448" spans="1:8" s="46" customFormat="1">
      <c r="A448" s="25">
        <v>41872</v>
      </c>
      <c r="B448" s="24" t="s">
        <v>4821</v>
      </c>
      <c r="C448" s="25"/>
      <c r="D448" s="46" t="s">
        <v>2070</v>
      </c>
      <c r="F448" s="24" t="s">
        <v>244</v>
      </c>
      <c r="G448" s="24" t="s">
        <v>282</v>
      </c>
      <c r="H448" s="47">
        <v>5249000</v>
      </c>
    </row>
    <row r="449" spans="1:16382" s="46" customFormat="1">
      <c r="A449" s="25">
        <v>41872</v>
      </c>
      <c r="B449" s="24" t="s">
        <v>722</v>
      </c>
      <c r="C449" s="25"/>
      <c r="D449" s="46" t="s">
        <v>3919</v>
      </c>
      <c r="F449" s="24" t="s">
        <v>217</v>
      </c>
      <c r="G449" s="24" t="s">
        <v>282</v>
      </c>
      <c r="H449" s="47">
        <v>524900</v>
      </c>
    </row>
    <row r="450" spans="1:16382" s="107" customFormat="1">
      <c r="A450" s="127">
        <v>41842</v>
      </c>
      <c r="B450" s="24" t="s">
        <v>4850</v>
      </c>
      <c r="C450" s="127" t="s">
        <v>4530</v>
      </c>
      <c r="D450" s="129" t="s">
        <v>2074</v>
      </c>
      <c r="E450" s="24"/>
      <c r="F450" s="130" t="s">
        <v>243</v>
      </c>
      <c r="G450" s="129" t="s">
        <v>200</v>
      </c>
      <c r="H450" s="47">
        <v>3700000</v>
      </c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6"/>
      <c r="CS450" s="46"/>
      <c r="CT450" s="46"/>
      <c r="CU450" s="46"/>
      <c r="CV450" s="46"/>
      <c r="CW450" s="46"/>
      <c r="CX450" s="46"/>
      <c r="CY450" s="46"/>
      <c r="CZ450" s="46"/>
      <c r="DA450" s="46"/>
      <c r="DB450" s="46"/>
      <c r="DC450" s="46"/>
      <c r="DD450" s="46"/>
      <c r="DE450" s="46"/>
      <c r="DF450" s="46"/>
      <c r="DG450" s="46"/>
      <c r="DH450" s="46"/>
      <c r="DI450" s="46"/>
      <c r="DJ450" s="46"/>
      <c r="DK450" s="46"/>
      <c r="DL450" s="46"/>
      <c r="DM450" s="46"/>
      <c r="DN450" s="46"/>
      <c r="DO450" s="46"/>
      <c r="DP450" s="46"/>
      <c r="DQ450" s="46"/>
      <c r="DR450" s="46"/>
      <c r="DS450" s="46"/>
      <c r="DT450" s="46"/>
      <c r="DU450" s="46"/>
      <c r="DV450" s="46"/>
      <c r="DW450" s="46"/>
      <c r="DX450" s="46"/>
      <c r="DY450" s="46"/>
      <c r="DZ450" s="46"/>
      <c r="EA450" s="46"/>
      <c r="EB450" s="46"/>
      <c r="EC450" s="46"/>
      <c r="ED450" s="46"/>
      <c r="EE450" s="46"/>
      <c r="EF450" s="46"/>
      <c r="EG450" s="46"/>
      <c r="EH450" s="46"/>
      <c r="EI450" s="46"/>
      <c r="EJ450" s="46"/>
      <c r="EK450" s="46"/>
      <c r="EL450" s="46"/>
      <c r="EM450" s="46"/>
      <c r="EN450" s="46"/>
      <c r="EO450" s="46"/>
      <c r="EP450" s="46"/>
      <c r="EQ450" s="46"/>
      <c r="ER450" s="46"/>
      <c r="ES450" s="46"/>
      <c r="ET450" s="46"/>
      <c r="EU450" s="46"/>
      <c r="EV450" s="46"/>
      <c r="EW450" s="46"/>
      <c r="EX450" s="46"/>
      <c r="EY450" s="46"/>
      <c r="EZ450" s="46"/>
      <c r="FA450" s="46"/>
      <c r="FB450" s="46"/>
      <c r="FC450" s="46"/>
      <c r="FD450" s="46"/>
      <c r="FE450" s="46"/>
      <c r="FF450" s="46"/>
      <c r="FG450" s="46"/>
      <c r="FH450" s="46"/>
      <c r="FI450" s="46"/>
      <c r="FJ450" s="46"/>
      <c r="FK450" s="46"/>
      <c r="FL450" s="46"/>
      <c r="FM450" s="46"/>
      <c r="FN450" s="46"/>
      <c r="FO450" s="46"/>
      <c r="FP450" s="46"/>
      <c r="FQ450" s="46"/>
      <c r="FR450" s="46"/>
      <c r="FS450" s="46"/>
      <c r="FT450" s="46"/>
      <c r="FU450" s="46"/>
      <c r="FV450" s="46"/>
      <c r="FW450" s="46"/>
      <c r="FX450" s="46"/>
      <c r="FY450" s="46"/>
      <c r="FZ450" s="46"/>
      <c r="GA450" s="46"/>
      <c r="GB450" s="46"/>
      <c r="GC450" s="46"/>
      <c r="GD450" s="46"/>
      <c r="GE450" s="46"/>
      <c r="GF450" s="46"/>
      <c r="GG450" s="46"/>
      <c r="GH450" s="46"/>
      <c r="GI450" s="46"/>
      <c r="GJ450" s="46"/>
      <c r="GK450" s="46"/>
      <c r="GL450" s="46"/>
      <c r="GM450" s="46"/>
      <c r="GN450" s="46"/>
      <c r="GO450" s="46"/>
      <c r="GP450" s="46"/>
      <c r="GQ450" s="46"/>
      <c r="GR450" s="46"/>
      <c r="GS450" s="46"/>
      <c r="GT450" s="46"/>
      <c r="GU450" s="46"/>
      <c r="GV450" s="46"/>
      <c r="GW450" s="46"/>
      <c r="GX450" s="46"/>
      <c r="GY450" s="46"/>
      <c r="GZ450" s="46"/>
      <c r="HA450" s="46"/>
      <c r="HB450" s="46"/>
      <c r="HC450" s="46"/>
      <c r="HD450" s="46"/>
      <c r="HE450" s="46"/>
      <c r="HF450" s="46"/>
      <c r="HG450" s="46"/>
      <c r="HH450" s="46"/>
      <c r="HI450" s="46"/>
      <c r="HJ450" s="46"/>
      <c r="HK450" s="46"/>
      <c r="HL450" s="46"/>
      <c r="HM450" s="46"/>
      <c r="HN450" s="46"/>
      <c r="HO450" s="46"/>
      <c r="HP450" s="46"/>
      <c r="HQ450" s="46"/>
      <c r="HR450" s="46"/>
      <c r="HS450" s="46"/>
      <c r="HT450" s="46"/>
      <c r="HU450" s="46"/>
      <c r="HV450" s="46"/>
      <c r="HW450" s="46"/>
      <c r="HX450" s="46"/>
      <c r="HY450" s="46"/>
      <c r="HZ450" s="46"/>
      <c r="IA450" s="46"/>
      <c r="IB450" s="46"/>
      <c r="IC450" s="46"/>
      <c r="ID450" s="46"/>
      <c r="IE450" s="46"/>
      <c r="IF450" s="46"/>
      <c r="IG450" s="46"/>
      <c r="IH450" s="46"/>
      <c r="II450" s="46"/>
      <c r="IJ450" s="46"/>
      <c r="IK450" s="46"/>
      <c r="IL450" s="46"/>
      <c r="IM450" s="46"/>
      <c r="IN450" s="46"/>
      <c r="IO450" s="46"/>
      <c r="IP450" s="46"/>
      <c r="IQ450" s="46"/>
      <c r="IR450" s="46"/>
      <c r="IS450" s="46"/>
      <c r="IT450" s="46"/>
      <c r="IU450" s="46"/>
      <c r="IV450" s="46"/>
      <c r="IW450" s="46"/>
      <c r="IX450" s="46"/>
      <c r="IY450" s="46"/>
      <c r="IZ450" s="46"/>
      <c r="JA450" s="46"/>
      <c r="JB450" s="46"/>
      <c r="JC450" s="46"/>
      <c r="JD450" s="46"/>
      <c r="JE450" s="46"/>
      <c r="JF450" s="46"/>
      <c r="JG450" s="46"/>
      <c r="JH450" s="46"/>
      <c r="JI450" s="46"/>
      <c r="JJ450" s="46"/>
      <c r="JK450" s="46"/>
      <c r="JL450" s="46"/>
      <c r="JM450" s="46"/>
      <c r="JN450" s="46"/>
      <c r="JO450" s="46"/>
      <c r="JP450" s="46"/>
      <c r="JQ450" s="46"/>
      <c r="JR450" s="46"/>
      <c r="JS450" s="46"/>
      <c r="JT450" s="46"/>
      <c r="JU450" s="46"/>
      <c r="JV450" s="46"/>
      <c r="JW450" s="46"/>
      <c r="JX450" s="46"/>
      <c r="JY450" s="46"/>
      <c r="JZ450" s="46"/>
      <c r="KA450" s="46"/>
      <c r="KB450" s="46"/>
      <c r="KC450" s="46"/>
      <c r="KD450" s="46"/>
      <c r="KE450" s="46"/>
      <c r="KF450" s="46"/>
      <c r="KG450" s="46"/>
      <c r="KH450" s="46"/>
      <c r="KI450" s="46"/>
      <c r="KJ450" s="46"/>
      <c r="KK450" s="46"/>
      <c r="KL450" s="46"/>
      <c r="KM450" s="46"/>
      <c r="KN450" s="46"/>
      <c r="KO450" s="46"/>
      <c r="KP450" s="46"/>
      <c r="KQ450" s="46"/>
      <c r="KR450" s="46"/>
      <c r="KS450" s="46"/>
      <c r="KT450" s="46"/>
      <c r="KU450" s="46"/>
      <c r="KV450" s="46"/>
      <c r="KW450" s="46"/>
      <c r="KX450" s="46"/>
      <c r="KY450" s="46"/>
      <c r="KZ450" s="46"/>
      <c r="LA450" s="46"/>
      <c r="LB450" s="46"/>
      <c r="LC450" s="46"/>
      <c r="LD450" s="46"/>
      <c r="LE450" s="46"/>
      <c r="LF450" s="46"/>
      <c r="LG450" s="46"/>
      <c r="LH450" s="46"/>
      <c r="LI450" s="46"/>
      <c r="LJ450" s="46"/>
      <c r="LK450" s="46"/>
      <c r="LL450" s="46"/>
      <c r="LM450" s="46"/>
      <c r="LN450" s="46"/>
      <c r="LO450" s="46"/>
      <c r="LP450" s="46"/>
      <c r="LQ450" s="46"/>
      <c r="LR450" s="46"/>
      <c r="LS450" s="46"/>
      <c r="LT450" s="46"/>
      <c r="LU450" s="46"/>
      <c r="LV450" s="46"/>
      <c r="LW450" s="46"/>
      <c r="LX450" s="46"/>
      <c r="LY450" s="46"/>
      <c r="LZ450" s="46"/>
      <c r="MA450" s="46"/>
      <c r="MB450" s="46"/>
      <c r="MC450" s="46"/>
      <c r="MD450" s="46"/>
      <c r="ME450" s="46"/>
      <c r="MF450" s="46"/>
      <c r="MG450" s="46"/>
      <c r="MH450" s="46"/>
      <c r="MI450" s="46"/>
      <c r="MJ450" s="46"/>
      <c r="MK450" s="46"/>
      <c r="ML450" s="46"/>
      <c r="MM450" s="46"/>
      <c r="MN450" s="46"/>
      <c r="MO450" s="46"/>
      <c r="MP450" s="46"/>
      <c r="MQ450" s="46"/>
      <c r="MR450" s="46"/>
      <c r="MS450" s="46"/>
      <c r="MT450" s="46"/>
      <c r="MU450" s="46"/>
      <c r="MV450" s="46"/>
      <c r="MW450" s="46"/>
      <c r="MX450" s="46"/>
      <c r="MY450" s="46"/>
      <c r="MZ450" s="46"/>
      <c r="NA450" s="46"/>
      <c r="NB450" s="46"/>
      <c r="NC450" s="46"/>
      <c r="ND450" s="46"/>
      <c r="NE450" s="46"/>
      <c r="NF450" s="46"/>
      <c r="NG450" s="46"/>
      <c r="NH450" s="46"/>
      <c r="NI450" s="46"/>
      <c r="NJ450" s="46"/>
      <c r="NK450" s="46"/>
      <c r="NL450" s="46"/>
      <c r="NM450" s="46"/>
      <c r="NN450" s="46"/>
      <c r="NO450" s="46"/>
      <c r="NP450" s="46"/>
      <c r="NQ450" s="46"/>
      <c r="NR450" s="46"/>
      <c r="NS450" s="46"/>
      <c r="NT450" s="46"/>
      <c r="NU450" s="46"/>
      <c r="NV450" s="46"/>
      <c r="NW450" s="46"/>
      <c r="NX450" s="46"/>
      <c r="NY450" s="46"/>
      <c r="NZ450" s="46"/>
      <c r="OA450" s="46"/>
      <c r="OB450" s="46"/>
      <c r="OC450" s="46"/>
      <c r="OD450" s="46"/>
      <c r="OE450" s="46"/>
      <c r="OF450" s="46"/>
      <c r="OG450" s="46"/>
      <c r="OH450" s="46"/>
      <c r="OI450" s="46"/>
      <c r="OJ450" s="46"/>
      <c r="OK450" s="46"/>
      <c r="OL450" s="46"/>
      <c r="OM450" s="46"/>
      <c r="ON450" s="46"/>
      <c r="OO450" s="46"/>
      <c r="OP450" s="46"/>
      <c r="OQ450" s="46"/>
      <c r="OR450" s="46"/>
      <c r="OS450" s="46"/>
      <c r="OT450" s="46"/>
      <c r="OU450" s="46"/>
      <c r="OV450" s="46"/>
      <c r="OW450" s="46"/>
      <c r="OX450" s="46"/>
      <c r="OY450" s="46"/>
      <c r="OZ450" s="46"/>
      <c r="PA450" s="46"/>
      <c r="PB450" s="46"/>
      <c r="PC450" s="46"/>
      <c r="PD450" s="46"/>
      <c r="PE450" s="46"/>
      <c r="PF450" s="46"/>
      <c r="PG450" s="46"/>
      <c r="PH450" s="46"/>
      <c r="PI450" s="46"/>
      <c r="PJ450" s="46"/>
      <c r="PK450" s="46"/>
      <c r="PL450" s="46"/>
      <c r="PM450" s="46"/>
      <c r="PN450" s="46"/>
      <c r="PO450" s="46"/>
      <c r="PP450" s="46"/>
      <c r="PQ450" s="46"/>
      <c r="PR450" s="46"/>
      <c r="PS450" s="46"/>
      <c r="PT450" s="46"/>
      <c r="PU450" s="46"/>
      <c r="PV450" s="46"/>
      <c r="PW450" s="46"/>
      <c r="PX450" s="46"/>
      <c r="PY450" s="46"/>
      <c r="PZ450" s="46"/>
      <c r="QA450" s="46"/>
      <c r="QB450" s="46"/>
      <c r="QC450" s="46"/>
      <c r="QD450" s="46"/>
      <c r="QE450" s="46"/>
      <c r="QF450" s="46"/>
      <c r="QG450" s="46"/>
      <c r="QH450" s="46"/>
      <c r="QI450" s="46"/>
      <c r="QJ450" s="46"/>
      <c r="QK450" s="46"/>
      <c r="QL450" s="46"/>
      <c r="QM450" s="46"/>
      <c r="QN450" s="46"/>
      <c r="QO450" s="46"/>
      <c r="QP450" s="46"/>
      <c r="QQ450" s="46"/>
      <c r="QR450" s="46"/>
      <c r="QS450" s="46"/>
      <c r="QT450" s="46"/>
      <c r="QU450" s="46"/>
      <c r="QV450" s="46"/>
      <c r="QW450" s="46"/>
      <c r="QX450" s="46"/>
      <c r="QY450" s="46"/>
      <c r="QZ450" s="46"/>
      <c r="RA450" s="46"/>
      <c r="RB450" s="46"/>
      <c r="RC450" s="46"/>
      <c r="RD450" s="46"/>
      <c r="RE450" s="46"/>
      <c r="RF450" s="46"/>
      <c r="RG450" s="46"/>
      <c r="RH450" s="46"/>
      <c r="RI450" s="46"/>
      <c r="RJ450" s="46"/>
      <c r="RK450" s="46"/>
      <c r="RL450" s="46"/>
      <c r="RM450" s="46"/>
      <c r="RN450" s="46"/>
      <c r="RO450" s="46"/>
      <c r="RP450" s="46"/>
      <c r="RQ450" s="46"/>
      <c r="RR450" s="46"/>
      <c r="RS450" s="46"/>
      <c r="RT450" s="46"/>
      <c r="RU450" s="46"/>
      <c r="RV450" s="46"/>
      <c r="RW450" s="46"/>
      <c r="RX450" s="46"/>
      <c r="RY450" s="46"/>
      <c r="RZ450" s="46"/>
      <c r="SA450" s="46"/>
      <c r="SB450" s="46"/>
      <c r="SC450" s="46"/>
      <c r="SD450" s="46"/>
      <c r="SE450" s="46"/>
      <c r="SF450" s="46"/>
      <c r="SG450" s="46"/>
      <c r="SH450" s="46"/>
      <c r="SI450" s="46"/>
      <c r="SJ450" s="46"/>
      <c r="SK450" s="46"/>
      <c r="SL450" s="46"/>
      <c r="SM450" s="46"/>
      <c r="SN450" s="46"/>
      <c r="SO450" s="46"/>
      <c r="SP450" s="46"/>
      <c r="SQ450" s="46"/>
      <c r="SR450" s="46"/>
      <c r="SS450" s="46"/>
      <c r="ST450" s="46"/>
      <c r="SU450" s="46"/>
      <c r="SV450" s="46"/>
      <c r="SW450" s="46"/>
      <c r="SX450" s="46"/>
      <c r="SY450" s="46"/>
      <c r="SZ450" s="46"/>
      <c r="TA450" s="46"/>
      <c r="TB450" s="46"/>
      <c r="TC450" s="46"/>
      <c r="TD450" s="46"/>
      <c r="TE450" s="46"/>
      <c r="TF450" s="46"/>
      <c r="TG450" s="46"/>
      <c r="TH450" s="46"/>
      <c r="TI450" s="46"/>
      <c r="TJ450" s="46"/>
      <c r="TK450" s="46"/>
      <c r="TL450" s="46"/>
      <c r="TM450" s="46"/>
      <c r="TN450" s="46"/>
      <c r="TO450" s="46"/>
      <c r="TP450" s="46"/>
      <c r="TQ450" s="46"/>
      <c r="TR450" s="46"/>
      <c r="TS450" s="46"/>
      <c r="TT450" s="46"/>
      <c r="TU450" s="46"/>
      <c r="TV450" s="46"/>
      <c r="TW450" s="46"/>
      <c r="TX450" s="46"/>
      <c r="TY450" s="46"/>
      <c r="TZ450" s="46"/>
      <c r="UA450" s="46"/>
      <c r="UB450" s="46"/>
      <c r="UC450" s="46"/>
      <c r="UD450" s="46"/>
      <c r="UE450" s="46"/>
      <c r="UF450" s="46"/>
      <c r="UG450" s="46"/>
      <c r="UH450" s="46"/>
      <c r="UI450" s="46"/>
      <c r="UJ450" s="46"/>
      <c r="UK450" s="46"/>
      <c r="UL450" s="46"/>
      <c r="UM450" s="46"/>
      <c r="UN450" s="46"/>
      <c r="UO450" s="46"/>
      <c r="UP450" s="46"/>
      <c r="UQ450" s="46"/>
      <c r="UR450" s="46"/>
      <c r="US450" s="46"/>
      <c r="UT450" s="46"/>
      <c r="UU450" s="46"/>
      <c r="UV450" s="46"/>
      <c r="UW450" s="46"/>
      <c r="UX450" s="46"/>
      <c r="UY450" s="46"/>
      <c r="UZ450" s="46"/>
      <c r="VA450" s="46"/>
      <c r="VB450" s="46"/>
      <c r="VC450" s="46"/>
      <c r="VD450" s="46"/>
      <c r="VE450" s="46"/>
      <c r="VF450" s="46"/>
      <c r="VG450" s="46"/>
      <c r="VH450" s="46"/>
      <c r="VI450" s="46"/>
      <c r="VJ450" s="46"/>
      <c r="VK450" s="46"/>
      <c r="VL450" s="46"/>
      <c r="VM450" s="46"/>
      <c r="VN450" s="46"/>
      <c r="VO450" s="46"/>
      <c r="VP450" s="46"/>
      <c r="VQ450" s="46"/>
      <c r="VR450" s="46"/>
      <c r="VS450" s="46"/>
      <c r="VT450" s="46"/>
      <c r="VU450" s="46"/>
      <c r="VV450" s="46"/>
      <c r="VW450" s="46"/>
      <c r="VX450" s="46"/>
      <c r="VY450" s="46"/>
      <c r="VZ450" s="46"/>
      <c r="WA450" s="46"/>
      <c r="WB450" s="46"/>
      <c r="WC450" s="46"/>
      <c r="WD450" s="46"/>
      <c r="WE450" s="46"/>
      <c r="WF450" s="46"/>
      <c r="WG450" s="46"/>
      <c r="WH450" s="46"/>
      <c r="WI450" s="46"/>
      <c r="WJ450" s="46"/>
      <c r="WK450" s="46"/>
      <c r="WL450" s="46"/>
      <c r="WM450" s="46"/>
      <c r="WN450" s="46"/>
      <c r="WO450" s="46"/>
      <c r="WP450" s="46"/>
      <c r="WQ450" s="46"/>
      <c r="WR450" s="46"/>
      <c r="WS450" s="46"/>
      <c r="WT450" s="46"/>
      <c r="WU450" s="46"/>
      <c r="WV450" s="46"/>
      <c r="WW450" s="46"/>
      <c r="WX450" s="46"/>
      <c r="WY450" s="46"/>
      <c r="WZ450" s="46"/>
      <c r="XA450" s="46"/>
      <c r="XB450" s="46"/>
      <c r="XC450" s="46"/>
      <c r="XD450" s="46"/>
      <c r="XE450" s="46"/>
      <c r="XF450" s="46"/>
      <c r="XG450" s="46"/>
      <c r="XH450" s="46"/>
      <c r="XI450" s="46"/>
      <c r="XJ450" s="46"/>
      <c r="XK450" s="46"/>
      <c r="XL450" s="46"/>
      <c r="XM450" s="46"/>
      <c r="XN450" s="46"/>
      <c r="XO450" s="46"/>
      <c r="XP450" s="46"/>
      <c r="XQ450" s="46"/>
      <c r="XR450" s="46"/>
      <c r="XS450" s="46"/>
      <c r="XT450" s="46"/>
      <c r="XU450" s="46"/>
      <c r="XV450" s="46"/>
      <c r="XW450" s="46"/>
      <c r="XX450" s="46"/>
      <c r="XY450" s="46"/>
      <c r="XZ450" s="46"/>
      <c r="YA450" s="46"/>
      <c r="YB450" s="46"/>
      <c r="YC450" s="46"/>
      <c r="YD450" s="46"/>
      <c r="YE450" s="46"/>
      <c r="YF450" s="46"/>
      <c r="YG450" s="46"/>
      <c r="YH450" s="46"/>
      <c r="YI450" s="46"/>
      <c r="YJ450" s="46"/>
      <c r="YK450" s="46"/>
      <c r="YL450" s="46"/>
      <c r="YM450" s="46"/>
      <c r="YN450" s="46"/>
      <c r="YO450" s="46"/>
      <c r="YP450" s="46"/>
      <c r="YQ450" s="46"/>
      <c r="YR450" s="46"/>
      <c r="YS450" s="46"/>
      <c r="YT450" s="46"/>
      <c r="YU450" s="46"/>
      <c r="YV450" s="46"/>
      <c r="YW450" s="46"/>
      <c r="YX450" s="46"/>
      <c r="YY450" s="46"/>
      <c r="YZ450" s="46"/>
      <c r="ZA450" s="46"/>
      <c r="ZB450" s="46"/>
      <c r="ZC450" s="46"/>
      <c r="ZD450" s="46"/>
      <c r="ZE450" s="46"/>
      <c r="ZF450" s="46"/>
      <c r="ZG450" s="46"/>
      <c r="ZH450" s="46"/>
      <c r="ZI450" s="46"/>
      <c r="ZJ450" s="46"/>
      <c r="ZK450" s="46"/>
      <c r="ZL450" s="46"/>
      <c r="ZM450" s="46"/>
      <c r="ZN450" s="46"/>
      <c r="ZO450" s="46"/>
      <c r="ZP450" s="46"/>
      <c r="ZQ450" s="46"/>
      <c r="ZR450" s="46"/>
      <c r="ZS450" s="46"/>
      <c r="ZT450" s="46"/>
      <c r="ZU450" s="46"/>
      <c r="ZV450" s="46"/>
      <c r="ZW450" s="46"/>
      <c r="ZX450" s="46"/>
      <c r="ZY450" s="46"/>
      <c r="ZZ450" s="46"/>
      <c r="AAA450" s="46"/>
      <c r="AAB450" s="46"/>
      <c r="AAC450" s="46"/>
      <c r="AAD450" s="46"/>
      <c r="AAE450" s="46"/>
      <c r="AAF450" s="46"/>
      <c r="AAG450" s="46"/>
      <c r="AAH450" s="46"/>
      <c r="AAI450" s="46"/>
      <c r="AAJ450" s="46"/>
      <c r="AAK450" s="46"/>
      <c r="AAL450" s="46"/>
      <c r="AAM450" s="46"/>
      <c r="AAN450" s="46"/>
      <c r="AAO450" s="46"/>
      <c r="AAP450" s="46"/>
      <c r="AAQ450" s="46"/>
      <c r="AAR450" s="46"/>
      <c r="AAS450" s="46"/>
      <c r="AAT450" s="46"/>
      <c r="AAU450" s="46"/>
      <c r="AAV450" s="46"/>
      <c r="AAW450" s="46"/>
      <c r="AAX450" s="46"/>
      <c r="AAY450" s="46"/>
      <c r="AAZ450" s="46"/>
      <c r="ABA450" s="46"/>
      <c r="ABB450" s="46"/>
      <c r="ABC450" s="46"/>
      <c r="ABD450" s="46"/>
      <c r="ABE450" s="46"/>
      <c r="ABF450" s="46"/>
      <c r="ABG450" s="46"/>
      <c r="ABH450" s="46"/>
      <c r="ABI450" s="46"/>
      <c r="ABJ450" s="46"/>
      <c r="ABK450" s="46"/>
      <c r="ABL450" s="46"/>
      <c r="ABM450" s="46"/>
      <c r="ABN450" s="46"/>
      <c r="ABO450" s="46"/>
      <c r="ABP450" s="46"/>
      <c r="ABQ450" s="46"/>
      <c r="ABR450" s="46"/>
      <c r="ABS450" s="46"/>
      <c r="ABT450" s="46"/>
      <c r="ABU450" s="46"/>
      <c r="ABV450" s="46"/>
      <c r="ABW450" s="46"/>
      <c r="ABX450" s="46"/>
      <c r="ABY450" s="46"/>
      <c r="ABZ450" s="46"/>
      <c r="ACA450" s="46"/>
      <c r="ACB450" s="46"/>
      <c r="ACC450" s="46"/>
      <c r="ACD450" s="46"/>
      <c r="ACE450" s="46"/>
      <c r="ACF450" s="46"/>
      <c r="ACG450" s="46"/>
      <c r="ACH450" s="46"/>
      <c r="ACI450" s="46"/>
      <c r="ACJ450" s="46"/>
      <c r="ACK450" s="46"/>
      <c r="ACL450" s="46"/>
      <c r="ACM450" s="46"/>
      <c r="ACN450" s="46"/>
      <c r="ACO450" s="46"/>
      <c r="ACP450" s="46"/>
      <c r="ACQ450" s="46"/>
      <c r="ACR450" s="46"/>
      <c r="ACS450" s="46"/>
      <c r="ACT450" s="46"/>
      <c r="ACU450" s="46"/>
      <c r="ACV450" s="46"/>
      <c r="ACW450" s="46"/>
      <c r="ACX450" s="46"/>
      <c r="ACY450" s="46"/>
      <c r="ACZ450" s="46"/>
      <c r="ADA450" s="46"/>
      <c r="ADB450" s="46"/>
      <c r="ADC450" s="46"/>
      <c r="ADD450" s="46"/>
      <c r="ADE450" s="46"/>
      <c r="ADF450" s="46"/>
      <c r="ADG450" s="46"/>
      <c r="ADH450" s="46"/>
      <c r="ADI450" s="46"/>
      <c r="ADJ450" s="46"/>
      <c r="ADK450" s="46"/>
      <c r="ADL450" s="46"/>
      <c r="ADM450" s="46"/>
      <c r="ADN450" s="46"/>
      <c r="ADO450" s="46"/>
      <c r="ADP450" s="46"/>
      <c r="ADQ450" s="46"/>
      <c r="ADR450" s="46"/>
      <c r="ADS450" s="46"/>
      <c r="ADT450" s="46"/>
      <c r="ADU450" s="46"/>
      <c r="ADV450" s="46"/>
      <c r="ADW450" s="46"/>
      <c r="ADX450" s="46"/>
      <c r="ADY450" s="46"/>
      <c r="ADZ450" s="46"/>
      <c r="AEA450" s="46"/>
      <c r="AEB450" s="46"/>
      <c r="AEC450" s="46"/>
      <c r="AED450" s="46"/>
      <c r="AEE450" s="46"/>
      <c r="AEF450" s="46"/>
      <c r="AEG450" s="46"/>
      <c r="AEH450" s="46"/>
      <c r="AEI450" s="46"/>
      <c r="AEJ450" s="46"/>
      <c r="AEK450" s="46"/>
      <c r="AEL450" s="46"/>
      <c r="AEM450" s="46"/>
      <c r="AEN450" s="46"/>
      <c r="AEO450" s="46"/>
      <c r="AEP450" s="46"/>
      <c r="AEQ450" s="46"/>
      <c r="AER450" s="46"/>
      <c r="AES450" s="46"/>
      <c r="AET450" s="46"/>
      <c r="AEU450" s="46"/>
      <c r="AEV450" s="46"/>
      <c r="AEW450" s="46"/>
      <c r="AEX450" s="46"/>
      <c r="AEY450" s="46"/>
      <c r="AEZ450" s="46"/>
      <c r="AFA450" s="46"/>
      <c r="AFB450" s="46"/>
      <c r="AFC450" s="46"/>
      <c r="AFD450" s="46"/>
      <c r="AFE450" s="46"/>
      <c r="AFF450" s="46"/>
      <c r="AFG450" s="46"/>
      <c r="AFH450" s="46"/>
      <c r="AFI450" s="46"/>
      <c r="AFJ450" s="46"/>
      <c r="AFK450" s="46"/>
      <c r="AFL450" s="46"/>
      <c r="AFM450" s="46"/>
      <c r="AFN450" s="46"/>
      <c r="AFO450" s="46"/>
      <c r="AFP450" s="46"/>
      <c r="AFQ450" s="46"/>
      <c r="AFR450" s="46"/>
      <c r="AFS450" s="46"/>
      <c r="AFT450" s="46"/>
      <c r="AFU450" s="46"/>
      <c r="AFV450" s="46"/>
      <c r="AFW450" s="46"/>
      <c r="AFX450" s="46"/>
      <c r="AFY450" s="46"/>
      <c r="AFZ450" s="46"/>
      <c r="AGA450" s="46"/>
      <c r="AGB450" s="46"/>
      <c r="AGC450" s="46"/>
      <c r="AGD450" s="46"/>
      <c r="AGE450" s="46"/>
      <c r="AGF450" s="46"/>
      <c r="AGG450" s="46"/>
      <c r="AGH450" s="46"/>
      <c r="AGI450" s="46"/>
      <c r="AGJ450" s="46"/>
      <c r="AGK450" s="46"/>
      <c r="AGL450" s="46"/>
      <c r="AGM450" s="46"/>
      <c r="AGN450" s="46"/>
      <c r="AGO450" s="46"/>
      <c r="AGP450" s="46"/>
      <c r="AGQ450" s="46"/>
      <c r="AGR450" s="46"/>
      <c r="AGS450" s="46"/>
      <c r="AGT450" s="46"/>
      <c r="AGU450" s="46"/>
      <c r="AGV450" s="46"/>
      <c r="AGW450" s="46"/>
      <c r="AGX450" s="46"/>
      <c r="AGY450" s="46"/>
      <c r="AGZ450" s="46"/>
      <c r="AHA450" s="46"/>
      <c r="AHB450" s="46"/>
      <c r="AHC450" s="46"/>
      <c r="AHD450" s="46"/>
      <c r="AHE450" s="46"/>
      <c r="AHF450" s="46"/>
      <c r="AHG450" s="46"/>
      <c r="AHH450" s="46"/>
      <c r="AHI450" s="46"/>
      <c r="AHJ450" s="46"/>
      <c r="AHK450" s="46"/>
      <c r="AHL450" s="46"/>
      <c r="AHM450" s="46"/>
      <c r="AHN450" s="46"/>
      <c r="AHO450" s="46"/>
      <c r="AHP450" s="46"/>
      <c r="AHQ450" s="46"/>
      <c r="AHR450" s="46"/>
      <c r="AHS450" s="46"/>
      <c r="AHT450" s="46"/>
      <c r="AHU450" s="46"/>
      <c r="AHV450" s="46"/>
      <c r="AHW450" s="46"/>
      <c r="AHX450" s="46"/>
      <c r="AHY450" s="46"/>
      <c r="AHZ450" s="46"/>
      <c r="AIA450" s="46"/>
      <c r="AIB450" s="46"/>
      <c r="AIC450" s="46"/>
      <c r="AID450" s="46"/>
      <c r="AIE450" s="46"/>
      <c r="AIF450" s="46"/>
      <c r="AIG450" s="46"/>
      <c r="AIH450" s="46"/>
      <c r="AII450" s="46"/>
      <c r="AIJ450" s="46"/>
      <c r="AIK450" s="46"/>
      <c r="AIL450" s="46"/>
      <c r="AIM450" s="46"/>
      <c r="AIN450" s="46"/>
      <c r="AIO450" s="46"/>
      <c r="AIP450" s="46"/>
      <c r="AIQ450" s="46"/>
      <c r="AIR450" s="46"/>
      <c r="AIS450" s="46"/>
      <c r="AIT450" s="46"/>
      <c r="AIU450" s="46"/>
      <c r="AIV450" s="46"/>
      <c r="AIW450" s="46"/>
      <c r="AIX450" s="46"/>
      <c r="AIY450" s="46"/>
      <c r="AIZ450" s="46"/>
      <c r="AJA450" s="46"/>
      <c r="AJB450" s="46"/>
      <c r="AJC450" s="46"/>
      <c r="AJD450" s="46"/>
      <c r="AJE450" s="46"/>
      <c r="AJF450" s="46"/>
      <c r="AJG450" s="46"/>
      <c r="AJH450" s="46"/>
      <c r="AJI450" s="46"/>
      <c r="AJJ450" s="46"/>
      <c r="AJK450" s="46"/>
      <c r="AJL450" s="46"/>
      <c r="AJM450" s="46"/>
      <c r="AJN450" s="46"/>
      <c r="AJO450" s="46"/>
      <c r="AJP450" s="46"/>
      <c r="AJQ450" s="46"/>
      <c r="AJR450" s="46"/>
      <c r="AJS450" s="46"/>
      <c r="AJT450" s="46"/>
      <c r="AJU450" s="46"/>
      <c r="AJV450" s="46"/>
      <c r="AJW450" s="46"/>
      <c r="AJX450" s="46"/>
      <c r="AJY450" s="46"/>
      <c r="AJZ450" s="46"/>
      <c r="AKA450" s="46"/>
      <c r="AKB450" s="46"/>
      <c r="AKC450" s="46"/>
      <c r="AKD450" s="46"/>
      <c r="AKE450" s="46"/>
      <c r="AKF450" s="46"/>
      <c r="AKG450" s="46"/>
      <c r="AKH450" s="46"/>
      <c r="AKI450" s="46"/>
      <c r="AKJ450" s="46"/>
      <c r="AKK450" s="46"/>
      <c r="AKL450" s="46"/>
      <c r="AKM450" s="46"/>
      <c r="AKN450" s="46"/>
      <c r="AKO450" s="46"/>
      <c r="AKP450" s="46"/>
      <c r="AKQ450" s="46"/>
      <c r="AKR450" s="46"/>
      <c r="AKS450" s="46"/>
      <c r="AKT450" s="46"/>
      <c r="AKU450" s="46"/>
      <c r="AKV450" s="46"/>
      <c r="AKW450" s="46"/>
      <c r="AKX450" s="46"/>
      <c r="AKY450" s="46"/>
      <c r="AKZ450" s="46"/>
      <c r="ALA450" s="46"/>
      <c r="ALB450" s="46"/>
      <c r="ALC450" s="46"/>
      <c r="ALD450" s="46"/>
      <c r="ALE450" s="46"/>
      <c r="ALF450" s="46"/>
      <c r="ALG450" s="46"/>
      <c r="ALH450" s="46"/>
      <c r="ALI450" s="46"/>
      <c r="ALJ450" s="46"/>
      <c r="ALK450" s="46"/>
      <c r="ALL450" s="46"/>
      <c r="ALM450" s="46"/>
      <c r="ALN450" s="46"/>
      <c r="ALO450" s="46"/>
      <c r="ALP450" s="46"/>
      <c r="ALQ450" s="46"/>
      <c r="ALR450" s="46"/>
      <c r="ALS450" s="46"/>
      <c r="ALT450" s="46"/>
      <c r="ALU450" s="46"/>
      <c r="ALV450" s="46"/>
      <c r="ALW450" s="46"/>
      <c r="ALX450" s="46"/>
      <c r="ALY450" s="46"/>
      <c r="ALZ450" s="46"/>
      <c r="AMA450" s="46"/>
      <c r="AMB450" s="46"/>
      <c r="AMC450" s="46"/>
      <c r="AMD450" s="46"/>
      <c r="AME450" s="46"/>
      <c r="AMF450" s="46"/>
      <c r="AMG450" s="46"/>
      <c r="AMH450" s="46"/>
      <c r="AMI450" s="46"/>
      <c r="AMJ450" s="46"/>
      <c r="AMK450" s="46"/>
      <c r="AML450" s="46"/>
      <c r="AMM450" s="46"/>
      <c r="AMN450" s="46"/>
      <c r="AMO450" s="46"/>
      <c r="AMP450" s="46"/>
      <c r="AMQ450" s="46"/>
      <c r="AMR450" s="46"/>
      <c r="AMS450" s="46"/>
      <c r="AMT450" s="46"/>
      <c r="AMU450" s="46"/>
      <c r="AMV450" s="46"/>
      <c r="AMW450" s="46"/>
      <c r="AMX450" s="46"/>
      <c r="AMY450" s="46"/>
      <c r="AMZ450" s="46"/>
      <c r="ANA450" s="46"/>
      <c r="ANB450" s="46"/>
      <c r="ANC450" s="46"/>
      <c r="AND450" s="46"/>
      <c r="ANE450" s="46"/>
      <c r="ANF450" s="46"/>
      <c r="ANG450" s="46"/>
      <c r="ANH450" s="46"/>
      <c r="ANI450" s="46"/>
      <c r="ANJ450" s="46"/>
      <c r="ANK450" s="46"/>
      <c r="ANL450" s="46"/>
      <c r="ANM450" s="46"/>
      <c r="ANN450" s="46"/>
      <c r="ANO450" s="46"/>
      <c r="ANP450" s="46"/>
      <c r="ANQ450" s="46"/>
      <c r="ANR450" s="46"/>
      <c r="ANS450" s="46"/>
      <c r="ANT450" s="46"/>
      <c r="ANU450" s="46"/>
      <c r="ANV450" s="46"/>
      <c r="ANW450" s="46"/>
      <c r="ANX450" s="46"/>
      <c r="ANY450" s="46"/>
      <c r="ANZ450" s="46"/>
      <c r="AOA450" s="46"/>
      <c r="AOB450" s="46"/>
      <c r="AOC450" s="46"/>
      <c r="AOD450" s="46"/>
      <c r="AOE450" s="46"/>
      <c r="AOF450" s="46"/>
      <c r="AOG450" s="46"/>
      <c r="AOH450" s="46"/>
      <c r="AOI450" s="46"/>
      <c r="AOJ450" s="46"/>
      <c r="AOK450" s="46"/>
      <c r="AOL450" s="46"/>
      <c r="AOM450" s="46"/>
      <c r="AON450" s="46"/>
      <c r="AOO450" s="46"/>
      <c r="AOP450" s="46"/>
      <c r="AOQ450" s="46"/>
      <c r="AOR450" s="46"/>
      <c r="AOS450" s="46"/>
      <c r="AOT450" s="46"/>
      <c r="AOU450" s="46"/>
      <c r="AOV450" s="46"/>
      <c r="AOW450" s="46"/>
      <c r="AOX450" s="46"/>
      <c r="AOY450" s="46"/>
      <c r="AOZ450" s="46"/>
      <c r="APA450" s="46"/>
      <c r="APB450" s="46"/>
      <c r="APC450" s="46"/>
      <c r="APD450" s="46"/>
      <c r="APE450" s="46"/>
      <c r="APF450" s="46"/>
      <c r="APG450" s="46"/>
      <c r="APH450" s="46"/>
      <c r="API450" s="46"/>
      <c r="APJ450" s="46"/>
      <c r="APK450" s="46"/>
      <c r="APL450" s="46"/>
      <c r="APM450" s="46"/>
      <c r="APN450" s="46"/>
      <c r="APO450" s="46"/>
      <c r="APP450" s="46"/>
      <c r="APQ450" s="46"/>
      <c r="APR450" s="46"/>
      <c r="APS450" s="46"/>
      <c r="APT450" s="46"/>
      <c r="APU450" s="46"/>
      <c r="APV450" s="46"/>
      <c r="APW450" s="46"/>
      <c r="APX450" s="46"/>
      <c r="APY450" s="46"/>
      <c r="APZ450" s="46"/>
      <c r="AQA450" s="46"/>
      <c r="AQB450" s="46"/>
      <c r="AQC450" s="46"/>
      <c r="AQD450" s="46"/>
      <c r="AQE450" s="46"/>
      <c r="AQF450" s="46"/>
      <c r="AQG450" s="46"/>
      <c r="AQH450" s="46"/>
      <c r="AQI450" s="46"/>
      <c r="AQJ450" s="46"/>
      <c r="AQK450" s="46"/>
      <c r="AQL450" s="46"/>
      <c r="AQM450" s="46"/>
      <c r="AQN450" s="46"/>
      <c r="AQO450" s="46"/>
      <c r="AQP450" s="46"/>
      <c r="AQQ450" s="46"/>
      <c r="AQR450" s="46"/>
      <c r="AQS450" s="46"/>
      <c r="AQT450" s="46"/>
      <c r="AQU450" s="46"/>
      <c r="AQV450" s="46"/>
      <c r="AQW450" s="46"/>
      <c r="AQX450" s="46"/>
      <c r="AQY450" s="46"/>
      <c r="AQZ450" s="46"/>
      <c r="ARA450" s="46"/>
      <c r="ARB450" s="46"/>
      <c r="ARC450" s="46"/>
      <c r="ARD450" s="46"/>
      <c r="ARE450" s="46"/>
      <c r="ARF450" s="46"/>
      <c r="ARG450" s="46"/>
      <c r="ARH450" s="46"/>
      <c r="ARI450" s="46"/>
      <c r="ARJ450" s="46"/>
      <c r="ARK450" s="46"/>
      <c r="ARL450" s="46"/>
      <c r="ARM450" s="46"/>
      <c r="ARN450" s="46"/>
      <c r="ARO450" s="46"/>
      <c r="ARP450" s="46"/>
      <c r="ARQ450" s="46"/>
      <c r="ARR450" s="46"/>
      <c r="ARS450" s="46"/>
      <c r="ART450" s="46"/>
      <c r="ARU450" s="46"/>
      <c r="ARV450" s="46"/>
      <c r="ARW450" s="46"/>
      <c r="ARX450" s="46"/>
      <c r="ARY450" s="46"/>
      <c r="ARZ450" s="46"/>
      <c r="ASA450" s="46"/>
      <c r="ASB450" s="46"/>
      <c r="ASC450" s="46"/>
      <c r="ASD450" s="46"/>
      <c r="ASE450" s="46"/>
      <c r="ASF450" s="46"/>
      <c r="ASG450" s="46"/>
      <c r="ASH450" s="46"/>
      <c r="ASI450" s="46"/>
      <c r="ASJ450" s="46"/>
      <c r="ASK450" s="46"/>
      <c r="ASL450" s="46"/>
      <c r="ASM450" s="46"/>
      <c r="ASN450" s="46"/>
      <c r="ASO450" s="46"/>
      <c r="ASP450" s="46"/>
      <c r="ASQ450" s="46"/>
      <c r="ASR450" s="46"/>
      <c r="ASS450" s="46"/>
      <c r="AST450" s="46"/>
      <c r="ASU450" s="46"/>
      <c r="ASV450" s="46"/>
      <c r="ASW450" s="46"/>
      <c r="ASX450" s="46"/>
      <c r="ASY450" s="46"/>
      <c r="ASZ450" s="46"/>
      <c r="ATA450" s="46"/>
      <c r="ATB450" s="46"/>
      <c r="ATC450" s="46"/>
      <c r="ATD450" s="46"/>
      <c r="ATE450" s="46"/>
      <c r="ATF450" s="46"/>
      <c r="ATG450" s="46"/>
      <c r="ATH450" s="46"/>
      <c r="ATI450" s="46"/>
      <c r="ATJ450" s="46"/>
      <c r="ATK450" s="46"/>
      <c r="ATL450" s="46"/>
      <c r="ATM450" s="46"/>
      <c r="ATN450" s="46"/>
      <c r="ATO450" s="46"/>
      <c r="ATP450" s="46"/>
      <c r="ATQ450" s="46"/>
      <c r="ATR450" s="46"/>
      <c r="ATS450" s="46"/>
      <c r="ATT450" s="46"/>
      <c r="ATU450" s="46"/>
      <c r="ATV450" s="46"/>
      <c r="ATW450" s="46"/>
      <c r="ATX450" s="46"/>
      <c r="ATY450" s="46"/>
      <c r="ATZ450" s="46"/>
      <c r="AUA450" s="46"/>
      <c r="AUB450" s="46"/>
      <c r="AUC450" s="46"/>
      <c r="AUD450" s="46"/>
      <c r="AUE450" s="46"/>
      <c r="AUF450" s="46"/>
      <c r="AUG450" s="46"/>
      <c r="AUH450" s="46"/>
      <c r="AUI450" s="46"/>
      <c r="AUJ450" s="46"/>
      <c r="AUK450" s="46"/>
      <c r="AUL450" s="46"/>
      <c r="AUM450" s="46"/>
      <c r="AUN450" s="46"/>
      <c r="AUO450" s="46"/>
      <c r="AUP450" s="46"/>
      <c r="AUQ450" s="46"/>
      <c r="AUR450" s="46"/>
      <c r="AUS450" s="46"/>
      <c r="AUT450" s="46"/>
      <c r="AUU450" s="46"/>
      <c r="AUV450" s="46"/>
      <c r="AUW450" s="46"/>
      <c r="AUX450" s="46"/>
      <c r="AUY450" s="46"/>
      <c r="AUZ450" s="46"/>
      <c r="AVA450" s="46"/>
      <c r="AVB450" s="46"/>
      <c r="AVC450" s="46"/>
      <c r="AVD450" s="46"/>
      <c r="AVE450" s="46"/>
      <c r="AVF450" s="46"/>
      <c r="AVG450" s="46"/>
      <c r="AVH450" s="46"/>
      <c r="AVI450" s="46"/>
      <c r="AVJ450" s="46"/>
      <c r="AVK450" s="46"/>
      <c r="AVL450" s="46"/>
      <c r="AVM450" s="46"/>
      <c r="AVN450" s="46"/>
      <c r="AVO450" s="46"/>
      <c r="AVP450" s="46"/>
      <c r="AVQ450" s="46"/>
      <c r="AVR450" s="46"/>
      <c r="AVS450" s="46"/>
      <c r="AVT450" s="46"/>
      <c r="AVU450" s="46"/>
      <c r="AVV450" s="46"/>
      <c r="AVW450" s="46"/>
      <c r="AVX450" s="46"/>
      <c r="AVY450" s="46"/>
      <c r="AVZ450" s="46"/>
      <c r="AWA450" s="46"/>
      <c r="AWB450" s="46"/>
      <c r="AWC450" s="46"/>
      <c r="AWD450" s="46"/>
      <c r="AWE450" s="46"/>
      <c r="AWF450" s="46"/>
      <c r="AWG450" s="46"/>
      <c r="AWH450" s="46"/>
      <c r="AWI450" s="46"/>
      <c r="AWJ450" s="46"/>
      <c r="AWK450" s="46"/>
      <c r="AWL450" s="46"/>
      <c r="AWM450" s="46"/>
      <c r="AWN450" s="46"/>
      <c r="AWO450" s="46"/>
      <c r="AWP450" s="46"/>
      <c r="AWQ450" s="46"/>
      <c r="AWR450" s="46"/>
      <c r="AWS450" s="46"/>
      <c r="AWT450" s="46"/>
      <c r="AWU450" s="46"/>
      <c r="AWV450" s="46"/>
      <c r="AWW450" s="46"/>
      <c r="AWX450" s="46"/>
      <c r="AWY450" s="46"/>
      <c r="AWZ450" s="46"/>
      <c r="AXA450" s="46"/>
      <c r="AXB450" s="46"/>
      <c r="AXC450" s="46"/>
      <c r="AXD450" s="46"/>
      <c r="AXE450" s="46"/>
      <c r="AXF450" s="46"/>
      <c r="AXG450" s="46"/>
      <c r="AXH450" s="46"/>
      <c r="AXI450" s="46"/>
      <c r="AXJ450" s="46"/>
      <c r="AXK450" s="46"/>
      <c r="AXL450" s="46"/>
      <c r="AXM450" s="46"/>
      <c r="AXN450" s="46"/>
      <c r="AXO450" s="46"/>
      <c r="AXP450" s="46"/>
      <c r="AXQ450" s="46"/>
      <c r="AXR450" s="46"/>
      <c r="AXS450" s="46"/>
      <c r="AXT450" s="46"/>
      <c r="AXU450" s="46"/>
      <c r="AXV450" s="46"/>
      <c r="AXW450" s="46"/>
      <c r="AXX450" s="46"/>
      <c r="AXY450" s="46"/>
      <c r="AXZ450" s="46"/>
      <c r="AYA450" s="46"/>
      <c r="AYB450" s="46"/>
      <c r="AYC450" s="46"/>
      <c r="AYD450" s="46"/>
      <c r="AYE450" s="46"/>
      <c r="AYF450" s="46"/>
      <c r="AYG450" s="46"/>
      <c r="AYH450" s="46"/>
      <c r="AYI450" s="46"/>
      <c r="AYJ450" s="46"/>
      <c r="AYK450" s="46"/>
      <c r="AYL450" s="46"/>
      <c r="AYM450" s="46"/>
      <c r="AYN450" s="46"/>
      <c r="AYO450" s="46"/>
      <c r="AYP450" s="46"/>
      <c r="AYQ450" s="46"/>
      <c r="AYR450" s="46"/>
      <c r="AYS450" s="46"/>
      <c r="AYT450" s="46"/>
      <c r="AYU450" s="46"/>
      <c r="AYV450" s="46"/>
      <c r="AYW450" s="46"/>
      <c r="AYX450" s="46"/>
      <c r="AYY450" s="46"/>
      <c r="AYZ450" s="46"/>
      <c r="AZA450" s="46"/>
      <c r="AZB450" s="46"/>
      <c r="AZC450" s="46"/>
      <c r="AZD450" s="46"/>
      <c r="AZE450" s="46"/>
      <c r="AZF450" s="46"/>
      <c r="AZG450" s="46"/>
      <c r="AZH450" s="46"/>
      <c r="AZI450" s="46"/>
      <c r="AZJ450" s="46"/>
      <c r="AZK450" s="46"/>
      <c r="AZL450" s="46"/>
      <c r="AZM450" s="46"/>
      <c r="AZN450" s="46"/>
      <c r="AZO450" s="46"/>
      <c r="AZP450" s="46"/>
      <c r="AZQ450" s="46"/>
      <c r="AZR450" s="46"/>
      <c r="AZS450" s="46"/>
      <c r="AZT450" s="46"/>
      <c r="AZU450" s="46"/>
      <c r="AZV450" s="46"/>
      <c r="AZW450" s="46"/>
      <c r="AZX450" s="46"/>
      <c r="AZY450" s="46"/>
      <c r="AZZ450" s="46"/>
      <c r="BAA450" s="46"/>
      <c r="BAB450" s="46"/>
      <c r="BAC450" s="46"/>
      <c r="BAD450" s="46"/>
      <c r="BAE450" s="46"/>
      <c r="BAF450" s="46"/>
      <c r="BAG450" s="46"/>
      <c r="BAH450" s="46"/>
      <c r="BAI450" s="46"/>
      <c r="BAJ450" s="46"/>
      <c r="BAK450" s="46"/>
      <c r="BAL450" s="46"/>
      <c r="BAM450" s="46"/>
      <c r="BAN450" s="46"/>
      <c r="BAO450" s="46"/>
      <c r="BAP450" s="46"/>
      <c r="BAQ450" s="46"/>
      <c r="BAR450" s="46"/>
      <c r="BAS450" s="46"/>
      <c r="BAT450" s="46"/>
      <c r="BAU450" s="46"/>
      <c r="BAV450" s="46"/>
      <c r="BAW450" s="46"/>
      <c r="BAX450" s="46"/>
      <c r="BAY450" s="46"/>
      <c r="BAZ450" s="46"/>
      <c r="BBA450" s="46"/>
      <c r="BBB450" s="46"/>
      <c r="BBC450" s="46"/>
      <c r="BBD450" s="46"/>
      <c r="BBE450" s="46"/>
      <c r="BBF450" s="46"/>
      <c r="BBG450" s="46"/>
      <c r="BBH450" s="46"/>
      <c r="BBI450" s="46"/>
      <c r="BBJ450" s="46"/>
      <c r="BBK450" s="46"/>
      <c r="BBL450" s="46"/>
      <c r="BBM450" s="46"/>
      <c r="BBN450" s="46"/>
      <c r="BBO450" s="46"/>
      <c r="BBP450" s="46"/>
      <c r="BBQ450" s="46"/>
      <c r="BBR450" s="46"/>
      <c r="BBS450" s="46"/>
      <c r="BBT450" s="46"/>
      <c r="BBU450" s="46"/>
      <c r="BBV450" s="46"/>
      <c r="BBW450" s="46"/>
      <c r="BBX450" s="46"/>
      <c r="BBY450" s="46"/>
      <c r="BBZ450" s="46"/>
      <c r="BCA450" s="46"/>
      <c r="BCB450" s="46"/>
      <c r="BCC450" s="46"/>
      <c r="BCD450" s="46"/>
      <c r="BCE450" s="46"/>
      <c r="BCF450" s="46"/>
      <c r="BCG450" s="46"/>
      <c r="BCH450" s="46"/>
      <c r="BCI450" s="46"/>
      <c r="BCJ450" s="46"/>
      <c r="BCK450" s="46"/>
      <c r="BCL450" s="46"/>
      <c r="BCM450" s="46"/>
      <c r="BCN450" s="46"/>
      <c r="BCO450" s="46"/>
      <c r="BCP450" s="46"/>
      <c r="BCQ450" s="46"/>
      <c r="BCR450" s="46"/>
      <c r="BCS450" s="46"/>
      <c r="BCT450" s="46"/>
      <c r="BCU450" s="46"/>
      <c r="BCV450" s="46"/>
      <c r="BCW450" s="46"/>
      <c r="BCX450" s="46"/>
      <c r="BCY450" s="46"/>
      <c r="BCZ450" s="46"/>
      <c r="BDA450" s="46"/>
      <c r="BDB450" s="46"/>
      <c r="BDC450" s="46"/>
      <c r="BDD450" s="46"/>
      <c r="BDE450" s="46"/>
      <c r="BDF450" s="46"/>
      <c r="BDG450" s="46"/>
      <c r="BDH450" s="46"/>
      <c r="BDI450" s="46"/>
      <c r="BDJ450" s="46"/>
      <c r="BDK450" s="46"/>
      <c r="BDL450" s="46"/>
      <c r="BDM450" s="46"/>
      <c r="BDN450" s="46"/>
      <c r="BDO450" s="46"/>
      <c r="BDP450" s="46"/>
      <c r="BDQ450" s="46"/>
      <c r="BDR450" s="46"/>
      <c r="BDS450" s="46"/>
      <c r="BDT450" s="46"/>
      <c r="BDU450" s="46"/>
      <c r="BDV450" s="46"/>
      <c r="BDW450" s="46"/>
      <c r="BDX450" s="46"/>
      <c r="BDY450" s="46"/>
      <c r="BDZ450" s="46"/>
      <c r="BEA450" s="46"/>
      <c r="BEB450" s="46"/>
      <c r="BEC450" s="46"/>
      <c r="BED450" s="46"/>
      <c r="BEE450" s="46"/>
      <c r="BEF450" s="46"/>
      <c r="BEG450" s="46"/>
      <c r="BEH450" s="46"/>
      <c r="BEI450" s="46"/>
      <c r="BEJ450" s="46"/>
      <c r="BEK450" s="46"/>
      <c r="BEL450" s="46"/>
      <c r="BEM450" s="46"/>
      <c r="BEN450" s="46"/>
      <c r="BEO450" s="46"/>
      <c r="BEP450" s="46"/>
      <c r="BEQ450" s="46"/>
      <c r="BER450" s="46"/>
      <c r="BES450" s="46"/>
      <c r="BET450" s="46"/>
      <c r="BEU450" s="46"/>
      <c r="BEV450" s="46"/>
      <c r="BEW450" s="46"/>
      <c r="BEX450" s="46"/>
      <c r="BEY450" s="46"/>
      <c r="BEZ450" s="46"/>
      <c r="BFA450" s="46"/>
      <c r="BFB450" s="46"/>
      <c r="BFC450" s="46"/>
      <c r="BFD450" s="46"/>
      <c r="BFE450" s="46"/>
      <c r="BFF450" s="46"/>
      <c r="BFG450" s="46"/>
      <c r="BFH450" s="46"/>
      <c r="BFI450" s="46"/>
      <c r="BFJ450" s="46"/>
      <c r="BFK450" s="46"/>
      <c r="BFL450" s="46"/>
      <c r="BFM450" s="46"/>
      <c r="BFN450" s="46"/>
      <c r="BFO450" s="46"/>
      <c r="BFP450" s="46"/>
      <c r="BFQ450" s="46"/>
      <c r="BFR450" s="46"/>
      <c r="BFS450" s="46"/>
      <c r="BFT450" s="46"/>
      <c r="BFU450" s="46"/>
      <c r="BFV450" s="46"/>
      <c r="BFW450" s="46"/>
      <c r="BFX450" s="46"/>
      <c r="BFY450" s="46"/>
      <c r="BFZ450" s="46"/>
      <c r="BGA450" s="46"/>
      <c r="BGB450" s="46"/>
      <c r="BGC450" s="46"/>
      <c r="BGD450" s="46"/>
      <c r="BGE450" s="46"/>
      <c r="BGF450" s="46"/>
      <c r="BGG450" s="46"/>
      <c r="BGH450" s="46"/>
      <c r="BGI450" s="46"/>
      <c r="BGJ450" s="46"/>
      <c r="BGK450" s="46"/>
      <c r="BGL450" s="46"/>
      <c r="BGM450" s="46"/>
      <c r="BGN450" s="46"/>
      <c r="BGO450" s="46"/>
      <c r="BGP450" s="46"/>
      <c r="BGQ450" s="46"/>
      <c r="BGR450" s="46"/>
      <c r="BGS450" s="46"/>
      <c r="BGT450" s="46"/>
      <c r="BGU450" s="46"/>
      <c r="BGV450" s="46"/>
      <c r="BGW450" s="46"/>
      <c r="BGX450" s="46"/>
      <c r="BGY450" s="46"/>
      <c r="BGZ450" s="46"/>
      <c r="BHA450" s="46"/>
      <c r="BHB450" s="46"/>
      <c r="BHC450" s="46"/>
      <c r="BHD450" s="46"/>
      <c r="BHE450" s="46"/>
      <c r="BHF450" s="46"/>
      <c r="BHG450" s="46"/>
      <c r="BHH450" s="46"/>
      <c r="BHI450" s="46"/>
      <c r="BHJ450" s="46"/>
      <c r="BHK450" s="46"/>
      <c r="BHL450" s="46"/>
      <c r="BHM450" s="46"/>
      <c r="BHN450" s="46"/>
      <c r="BHO450" s="46"/>
      <c r="BHP450" s="46"/>
      <c r="BHQ450" s="46"/>
      <c r="BHR450" s="46"/>
      <c r="BHS450" s="46"/>
      <c r="BHT450" s="46"/>
      <c r="BHU450" s="46"/>
      <c r="BHV450" s="46"/>
      <c r="BHW450" s="46"/>
      <c r="BHX450" s="46"/>
      <c r="BHY450" s="46"/>
      <c r="BHZ450" s="46"/>
      <c r="BIA450" s="46"/>
      <c r="BIB450" s="46"/>
      <c r="BIC450" s="46"/>
      <c r="BID450" s="46"/>
      <c r="BIE450" s="46"/>
      <c r="BIF450" s="46"/>
      <c r="BIG450" s="46"/>
      <c r="BIH450" s="46"/>
      <c r="BII450" s="46"/>
      <c r="BIJ450" s="46"/>
      <c r="BIK450" s="46"/>
      <c r="BIL450" s="46"/>
      <c r="BIM450" s="46"/>
      <c r="BIN450" s="46"/>
      <c r="BIO450" s="46"/>
      <c r="BIP450" s="46"/>
      <c r="BIQ450" s="46"/>
      <c r="BIR450" s="46"/>
      <c r="BIS450" s="46"/>
      <c r="BIT450" s="46"/>
      <c r="BIU450" s="46"/>
      <c r="BIV450" s="46"/>
      <c r="BIW450" s="46"/>
      <c r="BIX450" s="46"/>
      <c r="BIY450" s="46"/>
      <c r="BIZ450" s="46"/>
      <c r="BJA450" s="46"/>
      <c r="BJB450" s="46"/>
      <c r="BJC450" s="46"/>
      <c r="BJD450" s="46"/>
      <c r="BJE450" s="46"/>
      <c r="BJF450" s="46"/>
      <c r="BJG450" s="46"/>
      <c r="BJH450" s="46"/>
      <c r="BJI450" s="46"/>
      <c r="BJJ450" s="46"/>
      <c r="BJK450" s="46"/>
      <c r="BJL450" s="46"/>
      <c r="BJM450" s="46"/>
      <c r="BJN450" s="46"/>
      <c r="BJO450" s="46"/>
      <c r="BJP450" s="46"/>
      <c r="BJQ450" s="46"/>
      <c r="BJR450" s="46"/>
      <c r="BJS450" s="46"/>
      <c r="BJT450" s="46"/>
      <c r="BJU450" s="46"/>
      <c r="BJV450" s="46"/>
      <c r="BJW450" s="46"/>
      <c r="BJX450" s="46"/>
      <c r="BJY450" s="46"/>
      <c r="BJZ450" s="46"/>
      <c r="BKA450" s="46"/>
      <c r="BKB450" s="46"/>
      <c r="BKC450" s="46"/>
      <c r="BKD450" s="46"/>
      <c r="BKE450" s="46"/>
      <c r="BKF450" s="46"/>
      <c r="BKG450" s="46"/>
      <c r="BKH450" s="46"/>
      <c r="BKI450" s="46"/>
      <c r="BKJ450" s="46"/>
      <c r="BKK450" s="46"/>
      <c r="BKL450" s="46"/>
      <c r="BKM450" s="46"/>
      <c r="BKN450" s="46"/>
      <c r="BKO450" s="46"/>
      <c r="BKP450" s="46"/>
      <c r="BKQ450" s="46"/>
      <c r="BKR450" s="46"/>
      <c r="BKS450" s="46"/>
      <c r="BKT450" s="46"/>
      <c r="BKU450" s="46"/>
      <c r="BKV450" s="46"/>
      <c r="BKW450" s="46"/>
      <c r="BKX450" s="46"/>
      <c r="BKY450" s="46"/>
      <c r="BKZ450" s="46"/>
      <c r="BLA450" s="46"/>
      <c r="BLB450" s="46"/>
      <c r="BLC450" s="46"/>
      <c r="BLD450" s="46"/>
      <c r="BLE450" s="46"/>
      <c r="BLF450" s="46"/>
      <c r="BLG450" s="46"/>
      <c r="BLH450" s="46"/>
      <c r="BLI450" s="46"/>
      <c r="BLJ450" s="46"/>
      <c r="BLK450" s="46"/>
      <c r="BLL450" s="46"/>
      <c r="BLM450" s="46"/>
      <c r="BLN450" s="46"/>
      <c r="BLO450" s="46"/>
      <c r="BLP450" s="46"/>
      <c r="BLQ450" s="46"/>
      <c r="BLR450" s="46"/>
      <c r="BLS450" s="46"/>
      <c r="BLT450" s="46"/>
      <c r="BLU450" s="46"/>
      <c r="BLV450" s="46"/>
      <c r="BLW450" s="46"/>
      <c r="BLX450" s="46"/>
      <c r="BLY450" s="46"/>
      <c r="BLZ450" s="46"/>
      <c r="BMA450" s="46"/>
      <c r="BMB450" s="46"/>
      <c r="BMC450" s="46"/>
      <c r="BMD450" s="46"/>
      <c r="BME450" s="46"/>
      <c r="BMF450" s="46"/>
      <c r="BMG450" s="46"/>
      <c r="BMH450" s="46"/>
      <c r="BMI450" s="46"/>
      <c r="BMJ450" s="46"/>
      <c r="BMK450" s="46"/>
      <c r="BML450" s="46"/>
      <c r="BMM450" s="46"/>
      <c r="BMN450" s="46"/>
      <c r="BMO450" s="46"/>
      <c r="BMP450" s="46"/>
      <c r="BMQ450" s="46"/>
      <c r="BMR450" s="46"/>
      <c r="BMS450" s="46"/>
      <c r="BMT450" s="46"/>
      <c r="BMU450" s="46"/>
      <c r="BMV450" s="46"/>
      <c r="BMW450" s="46"/>
      <c r="BMX450" s="46"/>
      <c r="BMY450" s="46"/>
      <c r="BMZ450" s="46"/>
      <c r="BNA450" s="46"/>
      <c r="BNB450" s="46"/>
      <c r="BNC450" s="46"/>
      <c r="BND450" s="46"/>
      <c r="BNE450" s="46"/>
      <c r="BNF450" s="46"/>
      <c r="BNG450" s="46"/>
      <c r="BNH450" s="46"/>
      <c r="BNI450" s="46"/>
      <c r="BNJ450" s="46"/>
      <c r="BNK450" s="46"/>
      <c r="BNL450" s="46"/>
      <c r="BNM450" s="46"/>
      <c r="BNN450" s="46"/>
      <c r="BNO450" s="46"/>
      <c r="BNP450" s="46"/>
      <c r="BNQ450" s="46"/>
      <c r="BNR450" s="46"/>
      <c r="BNS450" s="46"/>
      <c r="BNT450" s="46"/>
      <c r="BNU450" s="46"/>
      <c r="BNV450" s="46"/>
      <c r="BNW450" s="46"/>
      <c r="BNX450" s="46"/>
      <c r="BNY450" s="46"/>
      <c r="BNZ450" s="46"/>
      <c r="BOA450" s="46"/>
      <c r="BOB450" s="46"/>
      <c r="BOC450" s="46"/>
      <c r="BOD450" s="46"/>
      <c r="BOE450" s="46"/>
      <c r="BOF450" s="46"/>
      <c r="BOG450" s="46"/>
      <c r="BOH450" s="46"/>
      <c r="BOI450" s="46"/>
      <c r="BOJ450" s="46"/>
      <c r="BOK450" s="46"/>
      <c r="BOL450" s="46"/>
      <c r="BOM450" s="46"/>
      <c r="BON450" s="46"/>
      <c r="BOO450" s="46"/>
      <c r="BOP450" s="46"/>
      <c r="BOQ450" s="46"/>
      <c r="BOR450" s="46"/>
      <c r="BOS450" s="46"/>
      <c r="BOT450" s="46"/>
      <c r="BOU450" s="46"/>
      <c r="BOV450" s="46"/>
      <c r="BOW450" s="46"/>
      <c r="BOX450" s="46"/>
      <c r="BOY450" s="46"/>
      <c r="BOZ450" s="46"/>
      <c r="BPA450" s="46"/>
      <c r="BPB450" s="46"/>
      <c r="BPC450" s="46"/>
      <c r="BPD450" s="46"/>
      <c r="BPE450" s="46"/>
      <c r="BPF450" s="46"/>
      <c r="BPG450" s="46"/>
      <c r="BPH450" s="46"/>
      <c r="BPI450" s="46"/>
      <c r="BPJ450" s="46"/>
      <c r="BPK450" s="46"/>
      <c r="BPL450" s="46"/>
      <c r="BPM450" s="46"/>
      <c r="BPN450" s="46"/>
      <c r="BPO450" s="46"/>
      <c r="BPP450" s="46"/>
      <c r="BPQ450" s="46"/>
      <c r="BPR450" s="46"/>
      <c r="BPS450" s="46"/>
      <c r="BPT450" s="46"/>
      <c r="BPU450" s="46"/>
      <c r="BPV450" s="46"/>
      <c r="BPW450" s="46"/>
      <c r="BPX450" s="46"/>
      <c r="BPY450" s="46"/>
      <c r="BPZ450" s="46"/>
      <c r="BQA450" s="46"/>
      <c r="BQB450" s="46"/>
      <c r="BQC450" s="46"/>
      <c r="BQD450" s="46"/>
      <c r="BQE450" s="46"/>
      <c r="BQF450" s="46"/>
      <c r="BQG450" s="46"/>
      <c r="BQH450" s="46"/>
      <c r="BQI450" s="46"/>
      <c r="BQJ450" s="46"/>
      <c r="BQK450" s="46"/>
      <c r="BQL450" s="46"/>
      <c r="BQM450" s="46"/>
      <c r="BQN450" s="46"/>
      <c r="BQO450" s="46"/>
      <c r="BQP450" s="46"/>
      <c r="BQQ450" s="46"/>
      <c r="BQR450" s="46"/>
      <c r="BQS450" s="46"/>
      <c r="BQT450" s="46"/>
      <c r="BQU450" s="46"/>
      <c r="BQV450" s="46"/>
      <c r="BQW450" s="46"/>
      <c r="BQX450" s="46"/>
      <c r="BQY450" s="46"/>
      <c r="BQZ450" s="46"/>
      <c r="BRA450" s="46"/>
      <c r="BRB450" s="46"/>
      <c r="BRC450" s="46"/>
      <c r="BRD450" s="46"/>
      <c r="BRE450" s="46"/>
      <c r="BRF450" s="46"/>
      <c r="BRG450" s="46"/>
      <c r="BRH450" s="46"/>
      <c r="BRI450" s="46"/>
      <c r="BRJ450" s="46"/>
      <c r="BRK450" s="46"/>
      <c r="BRL450" s="46"/>
      <c r="BRM450" s="46"/>
      <c r="BRN450" s="46"/>
      <c r="BRO450" s="46"/>
      <c r="BRP450" s="46"/>
      <c r="BRQ450" s="46"/>
      <c r="BRR450" s="46"/>
      <c r="BRS450" s="46"/>
      <c r="BRT450" s="46"/>
      <c r="BRU450" s="46"/>
      <c r="BRV450" s="46"/>
      <c r="BRW450" s="46"/>
      <c r="BRX450" s="46"/>
      <c r="BRY450" s="46"/>
      <c r="BRZ450" s="46"/>
      <c r="BSA450" s="46"/>
      <c r="BSB450" s="46"/>
      <c r="BSC450" s="46"/>
      <c r="BSD450" s="46"/>
      <c r="BSE450" s="46"/>
      <c r="BSF450" s="46"/>
      <c r="BSG450" s="46"/>
      <c r="BSH450" s="46"/>
      <c r="BSI450" s="46"/>
      <c r="BSJ450" s="46"/>
      <c r="BSK450" s="46"/>
      <c r="BSL450" s="46"/>
      <c r="BSM450" s="46"/>
      <c r="BSN450" s="46"/>
      <c r="BSO450" s="46"/>
      <c r="BSP450" s="46"/>
      <c r="BSQ450" s="46"/>
      <c r="BSR450" s="46"/>
      <c r="BSS450" s="46"/>
      <c r="BST450" s="46"/>
      <c r="BSU450" s="46"/>
      <c r="BSV450" s="46"/>
      <c r="BSW450" s="46"/>
      <c r="BSX450" s="46"/>
      <c r="BSY450" s="46"/>
      <c r="BSZ450" s="46"/>
      <c r="BTA450" s="46"/>
      <c r="BTB450" s="46"/>
      <c r="BTC450" s="46"/>
      <c r="BTD450" s="46"/>
      <c r="BTE450" s="46"/>
      <c r="BTF450" s="46"/>
      <c r="BTG450" s="46"/>
      <c r="BTH450" s="46"/>
      <c r="BTI450" s="46"/>
      <c r="BTJ450" s="46"/>
      <c r="BTK450" s="46"/>
      <c r="BTL450" s="46"/>
      <c r="BTM450" s="46"/>
      <c r="BTN450" s="46"/>
      <c r="BTO450" s="46"/>
      <c r="BTP450" s="46"/>
      <c r="BTQ450" s="46"/>
      <c r="BTR450" s="46"/>
      <c r="BTS450" s="46"/>
      <c r="BTT450" s="46"/>
      <c r="BTU450" s="46"/>
      <c r="BTV450" s="46"/>
      <c r="BTW450" s="46"/>
      <c r="BTX450" s="46"/>
      <c r="BTY450" s="46"/>
      <c r="BTZ450" s="46"/>
      <c r="BUA450" s="46"/>
      <c r="BUB450" s="46"/>
      <c r="BUC450" s="46"/>
      <c r="BUD450" s="46"/>
      <c r="BUE450" s="46"/>
      <c r="BUF450" s="46"/>
      <c r="BUG450" s="46"/>
      <c r="BUH450" s="46"/>
      <c r="BUI450" s="46"/>
      <c r="BUJ450" s="46"/>
      <c r="BUK450" s="46"/>
      <c r="BUL450" s="46"/>
      <c r="BUM450" s="46"/>
      <c r="BUN450" s="46"/>
      <c r="BUO450" s="46"/>
      <c r="BUP450" s="46"/>
      <c r="BUQ450" s="46"/>
      <c r="BUR450" s="46"/>
      <c r="BUS450" s="46"/>
      <c r="BUT450" s="46"/>
      <c r="BUU450" s="46"/>
      <c r="BUV450" s="46"/>
      <c r="BUW450" s="46"/>
      <c r="BUX450" s="46"/>
      <c r="BUY450" s="46"/>
      <c r="BUZ450" s="46"/>
      <c r="BVA450" s="46"/>
      <c r="BVB450" s="46"/>
      <c r="BVC450" s="46"/>
      <c r="BVD450" s="46"/>
      <c r="BVE450" s="46"/>
      <c r="BVF450" s="46"/>
      <c r="BVG450" s="46"/>
      <c r="BVH450" s="46"/>
      <c r="BVI450" s="46"/>
      <c r="BVJ450" s="46"/>
      <c r="BVK450" s="46"/>
      <c r="BVL450" s="46"/>
      <c r="BVM450" s="46"/>
      <c r="BVN450" s="46"/>
      <c r="BVO450" s="46"/>
      <c r="BVP450" s="46"/>
      <c r="BVQ450" s="46"/>
      <c r="BVR450" s="46"/>
      <c r="BVS450" s="46"/>
      <c r="BVT450" s="46"/>
      <c r="BVU450" s="46"/>
      <c r="BVV450" s="46"/>
      <c r="BVW450" s="46"/>
      <c r="BVX450" s="46"/>
      <c r="BVY450" s="46"/>
      <c r="BVZ450" s="46"/>
      <c r="BWA450" s="46"/>
      <c r="BWB450" s="46"/>
      <c r="BWC450" s="46"/>
      <c r="BWD450" s="46"/>
      <c r="BWE450" s="46"/>
      <c r="BWF450" s="46"/>
      <c r="BWG450" s="46"/>
      <c r="BWH450" s="46"/>
      <c r="BWI450" s="46"/>
      <c r="BWJ450" s="46"/>
      <c r="BWK450" s="46"/>
      <c r="BWL450" s="46"/>
      <c r="BWM450" s="46"/>
      <c r="BWN450" s="46"/>
      <c r="BWO450" s="46"/>
      <c r="BWP450" s="46"/>
      <c r="BWQ450" s="46"/>
      <c r="BWR450" s="46"/>
      <c r="BWS450" s="46"/>
      <c r="BWT450" s="46"/>
      <c r="BWU450" s="46"/>
      <c r="BWV450" s="46"/>
      <c r="BWW450" s="46"/>
      <c r="BWX450" s="46"/>
      <c r="BWY450" s="46"/>
      <c r="BWZ450" s="46"/>
      <c r="BXA450" s="46"/>
      <c r="BXB450" s="46"/>
      <c r="BXC450" s="46"/>
      <c r="BXD450" s="46"/>
      <c r="BXE450" s="46"/>
      <c r="BXF450" s="46"/>
      <c r="BXG450" s="46"/>
      <c r="BXH450" s="46"/>
      <c r="BXI450" s="46"/>
      <c r="BXJ450" s="46"/>
      <c r="BXK450" s="46"/>
      <c r="BXL450" s="46"/>
      <c r="BXM450" s="46"/>
      <c r="BXN450" s="46"/>
      <c r="BXO450" s="46"/>
      <c r="BXP450" s="46"/>
      <c r="BXQ450" s="46"/>
      <c r="BXR450" s="46"/>
      <c r="BXS450" s="46"/>
      <c r="BXT450" s="46"/>
      <c r="BXU450" s="46"/>
      <c r="BXV450" s="46"/>
      <c r="BXW450" s="46"/>
      <c r="BXX450" s="46"/>
      <c r="BXY450" s="46"/>
      <c r="BXZ450" s="46"/>
      <c r="BYA450" s="46"/>
      <c r="BYB450" s="46"/>
      <c r="BYC450" s="46"/>
      <c r="BYD450" s="46"/>
      <c r="BYE450" s="46"/>
      <c r="BYF450" s="46"/>
      <c r="BYG450" s="46"/>
      <c r="BYH450" s="46"/>
      <c r="BYI450" s="46"/>
      <c r="BYJ450" s="46"/>
      <c r="BYK450" s="46"/>
      <c r="BYL450" s="46"/>
      <c r="BYM450" s="46"/>
      <c r="BYN450" s="46"/>
      <c r="BYO450" s="46"/>
      <c r="BYP450" s="46"/>
      <c r="BYQ450" s="46"/>
      <c r="BYR450" s="46"/>
      <c r="BYS450" s="46"/>
      <c r="BYT450" s="46"/>
      <c r="BYU450" s="46"/>
      <c r="BYV450" s="46"/>
      <c r="BYW450" s="46"/>
      <c r="BYX450" s="46"/>
      <c r="BYY450" s="46"/>
      <c r="BYZ450" s="46"/>
      <c r="BZA450" s="46"/>
      <c r="BZB450" s="46"/>
      <c r="BZC450" s="46"/>
      <c r="BZD450" s="46"/>
      <c r="BZE450" s="46"/>
      <c r="BZF450" s="46"/>
      <c r="BZG450" s="46"/>
      <c r="BZH450" s="46"/>
      <c r="BZI450" s="46"/>
      <c r="BZJ450" s="46"/>
      <c r="BZK450" s="46"/>
      <c r="BZL450" s="46"/>
      <c r="BZM450" s="46"/>
      <c r="BZN450" s="46"/>
      <c r="BZO450" s="46"/>
      <c r="BZP450" s="46"/>
      <c r="BZQ450" s="46"/>
      <c r="BZR450" s="46"/>
      <c r="BZS450" s="46"/>
      <c r="BZT450" s="46"/>
      <c r="BZU450" s="46"/>
      <c r="BZV450" s="46"/>
      <c r="BZW450" s="46"/>
      <c r="BZX450" s="46"/>
      <c r="BZY450" s="46"/>
      <c r="BZZ450" s="46"/>
      <c r="CAA450" s="46"/>
      <c r="CAB450" s="46"/>
      <c r="CAC450" s="46"/>
      <c r="CAD450" s="46"/>
      <c r="CAE450" s="46"/>
      <c r="CAF450" s="46"/>
      <c r="CAG450" s="46"/>
      <c r="CAH450" s="46"/>
      <c r="CAI450" s="46"/>
      <c r="CAJ450" s="46"/>
      <c r="CAK450" s="46"/>
      <c r="CAL450" s="46"/>
      <c r="CAM450" s="46"/>
      <c r="CAN450" s="46"/>
      <c r="CAO450" s="46"/>
      <c r="CAP450" s="46"/>
      <c r="CAQ450" s="46"/>
      <c r="CAR450" s="46"/>
      <c r="CAS450" s="46"/>
      <c r="CAT450" s="46"/>
      <c r="CAU450" s="46"/>
      <c r="CAV450" s="46"/>
      <c r="CAW450" s="46"/>
      <c r="CAX450" s="46"/>
      <c r="CAY450" s="46"/>
      <c r="CAZ450" s="46"/>
      <c r="CBA450" s="46"/>
      <c r="CBB450" s="46"/>
      <c r="CBC450" s="46"/>
      <c r="CBD450" s="46"/>
      <c r="CBE450" s="46"/>
      <c r="CBF450" s="46"/>
      <c r="CBG450" s="46"/>
      <c r="CBH450" s="46"/>
      <c r="CBI450" s="46"/>
      <c r="CBJ450" s="46"/>
      <c r="CBK450" s="46"/>
      <c r="CBL450" s="46"/>
      <c r="CBM450" s="46"/>
      <c r="CBN450" s="46"/>
      <c r="CBO450" s="46"/>
      <c r="CBP450" s="46"/>
      <c r="CBQ450" s="46"/>
      <c r="CBR450" s="46"/>
      <c r="CBS450" s="46"/>
      <c r="CBT450" s="46"/>
      <c r="CBU450" s="46"/>
      <c r="CBV450" s="46"/>
      <c r="CBW450" s="46"/>
      <c r="CBX450" s="46"/>
      <c r="CBY450" s="46"/>
      <c r="CBZ450" s="46"/>
      <c r="CCA450" s="46"/>
      <c r="CCB450" s="46"/>
      <c r="CCC450" s="46"/>
      <c r="CCD450" s="46"/>
      <c r="CCE450" s="46"/>
      <c r="CCF450" s="46"/>
      <c r="CCG450" s="46"/>
      <c r="CCH450" s="46"/>
      <c r="CCI450" s="46"/>
      <c r="CCJ450" s="46"/>
      <c r="CCK450" s="46"/>
      <c r="CCL450" s="46"/>
      <c r="CCM450" s="46"/>
      <c r="CCN450" s="46"/>
      <c r="CCO450" s="46"/>
      <c r="CCP450" s="46"/>
      <c r="CCQ450" s="46"/>
      <c r="CCR450" s="46"/>
      <c r="CCS450" s="46"/>
      <c r="CCT450" s="46"/>
      <c r="CCU450" s="46"/>
      <c r="CCV450" s="46"/>
      <c r="CCW450" s="46"/>
      <c r="CCX450" s="46"/>
      <c r="CCY450" s="46"/>
      <c r="CCZ450" s="46"/>
      <c r="CDA450" s="46"/>
      <c r="CDB450" s="46"/>
      <c r="CDC450" s="46"/>
      <c r="CDD450" s="46"/>
      <c r="CDE450" s="46"/>
      <c r="CDF450" s="46"/>
      <c r="CDG450" s="46"/>
      <c r="CDH450" s="46"/>
      <c r="CDI450" s="46"/>
      <c r="CDJ450" s="46"/>
      <c r="CDK450" s="46"/>
      <c r="CDL450" s="46"/>
      <c r="CDM450" s="46"/>
      <c r="CDN450" s="46"/>
      <c r="CDO450" s="46"/>
      <c r="CDP450" s="46"/>
      <c r="CDQ450" s="46"/>
      <c r="CDR450" s="46"/>
      <c r="CDS450" s="46"/>
      <c r="CDT450" s="46"/>
      <c r="CDU450" s="46"/>
      <c r="CDV450" s="46"/>
      <c r="CDW450" s="46"/>
      <c r="CDX450" s="46"/>
      <c r="CDY450" s="46"/>
      <c r="CDZ450" s="46"/>
      <c r="CEA450" s="46"/>
      <c r="CEB450" s="46"/>
      <c r="CEC450" s="46"/>
      <c r="CED450" s="46"/>
      <c r="CEE450" s="46"/>
      <c r="CEF450" s="46"/>
      <c r="CEG450" s="46"/>
      <c r="CEH450" s="46"/>
      <c r="CEI450" s="46"/>
      <c r="CEJ450" s="46"/>
      <c r="CEK450" s="46"/>
      <c r="CEL450" s="46"/>
      <c r="CEM450" s="46"/>
      <c r="CEN450" s="46"/>
      <c r="CEO450" s="46"/>
      <c r="CEP450" s="46"/>
      <c r="CEQ450" s="46"/>
      <c r="CER450" s="46"/>
      <c r="CES450" s="46"/>
      <c r="CET450" s="46"/>
      <c r="CEU450" s="46"/>
      <c r="CEV450" s="46"/>
      <c r="CEW450" s="46"/>
      <c r="CEX450" s="46"/>
      <c r="CEY450" s="46"/>
      <c r="CEZ450" s="46"/>
      <c r="CFA450" s="46"/>
      <c r="CFB450" s="46"/>
      <c r="CFC450" s="46"/>
      <c r="CFD450" s="46"/>
      <c r="CFE450" s="46"/>
      <c r="CFF450" s="46"/>
      <c r="CFG450" s="46"/>
      <c r="CFH450" s="46"/>
      <c r="CFI450" s="46"/>
      <c r="CFJ450" s="46"/>
      <c r="CFK450" s="46"/>
      <c r="CFL450" s="46"/>
      <c r="CFM450" s="46"/>
      <c r="CFN450" s="46"/>
      <c r="CFO450" s="46"/>
      <c r="CFP450" s="46"/>
      <c r="CFQ450" s="46"/>
      <c r="CFR450" s="46"/>
      <c r="CFS450" s="46"/>
      <c r="CFT450" s="46"/>
      <c r="CFU450" s="46"/>
      <c r="CFV450" s="46"/>
      <c r="CFW450" s="46"/>
      <c r="CFX450" s="46"/>
      <c r="CFY450" s="46"/>
      <c r="CFZ450" s="46"/>
      <c r="CGA450" s="46"/>
      <c r="CGB450" s="46"/>
      <c r="CGC450" s="46"/>
      <c r="CGD450" s="46"/>
      <c r="CGE450" s="46"/>
      <c r="CGF450" s="46"/>
      <c r="CGG450" s="46"/>
      <c r="CGH450" s="46"/>
      <c r="CGI450" s="46"/>
      <c r="CGJ450" s="46"/>
      <c r="CGK450" s="46"/>
      <c r="CGL450" s="46"/>
      <c r="CGM450" s="46"/>
      <c r="CGN450" s="46"/>
      <c r="CGO450" s="46"/>
      <c r="CGP450" s="46"/>
      <c r="CGQ450" s="46"/>
      <c r="CGR450" s="46"/>
      <c r="CGS450" s="46"/>
      <c r="CGT450" s="46"/>
      <c r="CGU450" s="46"/>
      <c r="CGV450" s="46"/>
      <c r="CGW450" s="46"/>
      <c r="CGX450" s="46"/>
      <c r="CGY450" s="46"/>
      <c r="CGZ450" s="46"/>
      <c r="CHA450" s="46"/>
      <c r="CHB450" s="46"/>
      <c r="CHC450" s="46"/>
      <c r="CHD450" s="46"/>
      <c r="CHE450" s="46"/>
      <c r="CHF450" s="46"/>
      <c r="CHG450" s="46"/>
      <c r="CHH450" s="46"/>
      <c r="CHI450" s="46"/>
      <c r="CHJ450" s="46"/>
      <c r="CHK450" s="46"/>
      <c r="CHL450" s="46"/>
      <c r="CHM450" s="46"/>
      <c r="CHN450" s="46"/>
      <c r="CHO450" s="46"/>
      <c r="CHP450" s="46"/>
      <c r="CHQ450" s="46"/>
      <c r="CHR450" s="46"/>
      <c r="CHS450" s="46"/>
      <c r="CHT450" s="46"/>
      <c r="CHU450" s="46"/>
      <c r="CHV450" s="46"/>
      <c r="CHW450" s="46"/>
      <c r="CHX450" s="46"/>
      <c r="CHY450" s="46"/>
      <c r="CHZ450" s="46"/>
      <c r="CIA450" s="46"/>
      <c r="CIB450" s="46"/>
      <c r="CIC450" s="46"/>
      <c r="CID450" s="46"/>
      <c r="CIE450" s="46"/>
      <c r="CIF450" s="46"/>
      <c r="CIG450" s="46"/>
      <c r="CIH450" s="46"/>
      <c r="CII450" s="46"/>
      <c r="CIJ450" s="46"/>
      <c r="CIK450" s="46"/>
      <c r="CIL450" s="46"/>
      <c r="CIM450" s="46"/>
      <c r="CIN450" s="46"/>
      <c r="CIO450" s="46"/>
      <c r="CIP450" s="46"/>
      <c r="CIQ450" s="46"/>
      <c r="CIR450" s="46"/>
      <c r="CIS450" s="46"/>
      <c r="CIT450" s="46"/>
      <c r="CIU450" s="46"/>
      <c r="CIV450" s="46"/>
      <c r="CIW450" s="46"/>
      <c r="CIX450" s="46"/>
      <c r="CIY450" s="46"/>
      <c r="CIZ450" s="46"/>
      <c r="CJA450" s="46"/>
      <c r="CJB450" s="46"/>
      <c r="CJC450" s="46"/>
      <c r="CJD450" s="46"/>
      <c r="CJE450" s="46"/>
      <c r="CJF450" s="46"/>
      <c r="CJG450" s="46"/>
      <c r="CJH450" s="46"/>
      <c r="CJI450" s="46"/>
      <c r="CJJ450" s="46"/>
      <c r="CJK450" s="46"/>
      <c r="CJL450" s="46"/>
      <c r="CJM450" s="46"/>
      <c r="CJN450" s="46"/>
      <c r="CJO450" s="46"/>
      <c r="CJP450" s="46"/>
      <c r="CJQ450" s="46"/>
      <c r="CJR450" s="46"/>
      <c r="CJS450" s="46"/>
      <c r="CJT450" s="46"/>
      <c r="CJU450" s="46"/>
      <c r="CJV450" s="46"/>
      <c r="CJW450" s="46"/>
      <c r="CJX450" s="46"/>
      <c r="CJY450" s="46"/>
      <c r="CJZ450" s="46"/>
      <c r="CKA450" s="46"/>
      <c r="CKB450" s="46"/>
      <c r="CKC450" s="46"/>
      <c r="CKD450" s="46"/>
      <c r="CKE450" s="46"/>
      <c r="CKF450" s="46"/>
      <c r="CKG450" s="46"/>
      <c r="CKH450" s="46"/>
      <c r="CKI450" s="46"/>
      <c r="CKJ450" s="46"/>
      <c r="CKK450" s="46"/>
      <c r="CKL450" s="46"/>
      <c r="CKM450" s="46"/>
      <c r="CKN450" s="46"/>
      <c r="CKO450" s="46"/>
      <c r="CKP450" s="46"/>
      <c r="CKQ450" s="46"/>
      <c r="CKR450" s="46"/>
      <c r="CKS450" s="46"/>
      <c r="CKT450" s="46"/>
      <c r="CKU450" s="46"/>
      <c r="CKV450" s="46"/>
      <c r="CKW450" s="46"/>
      <c r="CKX450" s="46"/>
      <c r="CKY450" s="46"/>
      <c r="CKZ450" s="46"/>
      <c r="CLA450" s="46"/>
      <c r="CLB450" s="46"/>
      <c r="CLC450" s="46"/>
      <c r="CLD450" s="46"/>
      <c r="CLE450" s="46"/>
      <c r="CLF450" s="46"/>
      <c r="CLG450" s="46"/>
      <c r="CLH450" s="46"/>
      <c r="CLI450" s="46"/>
      <c r="CLJ450" s="46"/>
      <c r="CLK450" s="46"/>
      <c r="CLL450" s="46"/>
      <c r="CLM450" s="46"/>
      <c r="CLN450" s="46"/>
      <c r="CLO450" s="46"/>
      <c r="CLP450" s="46"/>
      <c r="CLQ450" s="46"/>
      <c r="CLR450" s="46"/>
      <c r="CLS450" s="46"/>
      <c r="CLT450" s="46"/>
      <c r="CLU450" s="46"/>
      <c r="CLV450" s="46"/>
      <c r="CLW450" s="46"/>
      <c r="CLX450" s="46"/>
      <c r="CLY450" s="46"/>
      <c r="CLZ450" s="46"/>
      <c r="CMA450" s="46"/>
      <c r="CMB450" s="46"/>
      <c r="CMC450" s="46"/>
      <c r="CMD450" s="46"/>
      <c r="CME450" s="46"/>
      <c r="CMF450" s="46"/>
      <c r="CMG450" s="46"/>
      <c r="CMH450" s="46"/>
      <c r="CMI450" s="46"/>
      <c r="CMJ450" s="46"/>
      <c r="CMK450" s="46"/>
      <c r="CML450" s="46"/>
      <c r="CMM450" s="46"/>
      <c r="CMN450" s="46"/>
      <c r="CMO450" s="46"/>
      <c r="CMP450" s="46"/>
      <c r="CMQ450" s="46"/>
      <c r="CMR450" s="46"/>
      <c r="CMS450" s="46"/>
      <c r="CMT450" s="46"/>
      <c r="CMU450" s="46"/>
      <c r="CMV450" s="46"/>
      <c r="CMW450" s="46"/>
      <c r="CMX450" s="46"/>
      <c r="CMY450" s="46"/>
      <c r="CMZ450" s="46"/>
      <c r="CNA450" s="46"/>
      <c r="CNB450" s="46"/>
      <c r="CNC450" s="46"/>
      <c r="CND450" s="46"/>
      <c r="CNE450" s="46"/>
      <c r="CNF450" s="46"/>
      <c r="CNG450" s="46"/>
      <c r="CNH450" s="46"/>
      <c r="CNI450" s="46"/>
      <c r="CNJ450" s="46"/>
      <c r="CNK450" s="46"/>
      <c r="CNL450" s="46"/>
      <c r="CNM450" s="46"/>
      <c r="CNN450" s="46"/>
      <c r="CNO450" s="46"/>
      <c r="CNP450" s="46"/>
      <c r="CNQ450" s="46"/>
      <c r="CNR450" s="46"/>
      <c r="CNS450" s="46"/>
      <c r="CNT450" s="46"/>
      <c r="CNU450" s="46"/>
      <c r="CNV450" s="46"/>
      <c r="CNW450" s="46"/>
      <c r="CNX450" s="46"/>
      <c r="CNY450" s="46"/>
      <c r="CNZ450" s="46"/>
      <c r="COA450" s="46"/>
      <c r="COB450" s="46"/>
      <c r="COC450" s="46"/>
      <c r="COD450" s="46"/>
      <c r="COE450" s="46"/>
      <c r="COF450" s="46"/>
      <c r="COG450" s="46"/>
      <c r="COH450" s="46"/>
      <c r="COI450" s="46"/>
      <c r="COJ450" s="46"/>
      <c r="COK450" s="46"/>
      <c r="COL450" s="46"/>
      <c r="COM450" s="46"/>
      <c r="CON450" s="46"/>
      <c r="COO450" s="46"/>
      <c r="COP450" s="46"/>
      <c r="COQ450" s="46"/>
      <c r="COR450" s="46"/>
      <c r="COS450" s="46"/>
      <c r="COT450" s="46"/>
      <c r="COU450" s="46"/>
      <c r="COV450" s="46"/>
      <c r="COW450" s="46"/>
      <c r="COX450" s="46"/>
      <c r="COY450" s="46"/>
      <c r="COZ450" s="46"/>
      <c r="CPA450" s="46"/>
      <c r="CPB450" s="46"/>
      <c r="CPC450" s="46"/>
      <c r="CPD450" s="46"/>
      <c r="CPE450" s="46"/>
      <c r="CPF450" s="46"/>
      <c r="CPG450" s="46"/>
      <c r="CPH450" s="46"/>
      <c r="CPI450" s="46"/>
      <c r="CPJ450" s="46"/>
      <c r="CPK450" s="46"/>
      <c r="CPL450" s="46"/>
      <c r="CPM450" s="46"/>
      <c r="CPN450" s="46"/>
      <c r="CPO450" s="46"/>
      <c r="CPP450" s="46"/>
      <c r="CPQ450" s="46"/>
      <c r="CPR450" s="46"/>
      <c r="CPS450" s="46"/>
      <c r="CPT450" s="46"/>
      <c r="CPU450" s="46"/>
      <c r="CPV450" s="46"/>
      <c r="CPW450" s="46"/>
      <c r="CPX450" s="46"/>
      <c r="CPY450" s="46"/>
      <c r="CPZ450" s="46"/>
      <c r="CQA450" s="46"/>
      <c r="CQB450" s="46"/>
      <c r="CQC450" s="46"/>
      <c r="CQD450" s="46"/>
      <c r="CQE450" s="46"/>
      <c r="CQF450" s="46"/>
      <c r="CQG450" s="46"/>
      <c r="CQH450" s="46"/>
      <c r="CQI450" s="46"/>
      <c r="CQJ450" s="46"/>
      <c r="CQK450" s="46"/>
      <c r="CQL450" s="46"/>
      <c r="CQM450" s="46"/>
      <c r="CQN450" s="46"/>
      <c r="CQO450" s="46"/>
      <c r="CQP450" s="46"/>
      <c r="CQQ450" s="46"/>
      <c r="CQR450" s="46"/>
      <c r="CQS450" s="46"/>
      <c r="CQT450" s="46"/>
      <c r="CQU450" s="46"/>
      <c r="CQV450" s="46"/>
      <c r="CQW450" s="46"/>
      <c r="CQX450" s="46"/>
      <c r="CQY450" s="46"/>
      <c r="CQZ450" s="46"/>
      <c r="CRA450" s="46"/>
      <c r="CRB450" s="46"/>
      <c r="CRC450" s="46"/>
      <c r="CRD450" s="46"/>
      <c r="CRE450" s="46"/>
      <c r="CRF450" s="46"/>
      <c r="CRG450" s="46"/>
      <c r="CRH450" s="46"/>
      <c r="CRI450" s="46"/>
      <c r="CRJ450" s="46"/>
      <c r="CRK450" s="46"/>
      <c r="CRL450" s="46"/>
      <c r="CRM450" s="46"/>
      <c r="CRN450" s="46"/>
      <c r="CRO450" s="46"/>
      <c r="CRP450" s="46"/>
      <c r="CRQ450" s="46"/>
      <c r="CRR450" s="46"/>
      <c r="CRS450" s="46"/>
      <c r="CRT450" s="46"/>
      <c r="CRU450" s="46"/>
      <c r="CRV450" s="46"/>
      <c r="CRW450" s="46"/>
      <c r="CRX450" s="46"/>
      <c r="CRY450" s="46"/>
      <c r="CRZ450" s="46"/>
      <c r="CSA450" s="46"/>
      <c r="CSB450" s="46"/>
      <c r="CSC450" s="46"/>
      <c r="CSD450" s="46"/>
      <c r="CSE450" s="46"/>
      <c r="CSF450" s="46"/>
      <c r="CSG450" s="46"/>
      <c r="CSH450" s="46"/>
      <c r="CSI450" s="46"/>
      <c r="CSJ450" s="46"/>
      <c r="CSK450" s="46"/>
      <c r="CSL450" s="46"/>
      <c r="CSM450" s="46"/>
      <c r="CSN450" s="46"/>
      <c r="CSO450" s="46"/>
      <c r="CSP450" s="46"/>
      <c r="CSQ450" s="46"/>
      <c r="CSR450" s="46"/>
      <c r="CSS450" s="46"/>
      <c r="CST450" s="46"/>
      <c r="CSU450" s="46"/>
      <c r="CSV450" s="46"/>
      <c r="CSW450" s="46"/>
      <c r="CSX450" s="46"/>
      <c r="CSY450" s="46"/>
      <c r="CSZ450" s="46"/>
      <c r="CTA450" s="46"/>
      <c r="CTB450" s="46"/>
      <c r="CTC450" s="46"/>
      <c r="CTD450" s="46"/>
      <c r="CTE450" s="46"/>
      <c r="CTF450" s="46"/>
      <c r="CTG450" s="46"/>
      <c r="CTH450" s="46"/>
      <c r="CTI450" s="46"/>
      <c r="CTJ450" s="46"/>
      <c r="CTK450" s="46"/>
      <c r="CTL450" s="46"/>
      <c r="CTM450" s="46"/>
      <c r="CTN450" s="46"/>
      <c r="CTO450" s="46"/>
      <c r="CTP450" s="46"/>
      <c r="CTQ450" s="46"/>
      <c r="CTR450" s="46"/>
      <c r="CTS450" s="46"/>
      <c r="CTT450" s="46"/>
      <c r="CTU450" s="46"/>
      <c r="CTV450" s="46"/>
      <c r="CTW450" s="46"/>
      <c r="CTX450" s="46"/>
      <c r="CTY450" s="46"/>
      <c r="CTZ450" s="46"/>
      <c r="CUA450" s="46"/>
      <c r="CUB450" s="46"/>
      <c r="CUC450" s="46"/>
      <c r="CUD450" s="46"/>
      <c r="CUE450" s="46"/>
      <c r="CUF450" s="46"/>
      <c r="CUG450" s="46"/>
      <c r="CUH450" s="46"/>
      <c r="CUI450" s="46"/>
      <c r="CUJ450" s="46"/>
      <c r="CUK450" s="46"/>
      <c r="CUL450" s="46"/>
      <c r="CUM450" s="46"/>
      <c r="CUN450" s="46"/>
      <c r="CUO450" s="46"/>
      <c r="CUP450" s="46"/>
      <c r="CUQ450" s="46"/>
      <c r="CUR450" s="46"/>
      <c r="CUS450" s="46"/>
      <c r="CUT450" s="46"/>
      <c r="CUU450" s="46"/>
      <c r="CUV450" s="46"/>
      <c r="CUW450" s="46"/>
      <c r="CUX450" s="46"/>
      <c r="CUY450" s="46"/>
      <c r="CUZ450" s="46"/>
      <c r="CVA450" s="46"/>
      <c r="CVB450" s="46"/>
      <c r="CVC450" s="46"/>
      <c r="CVD450" s="46"/>
      <c r="CVE450" s="46"/>
      <c r="CVF450" s="46"/>
      <c r="CVG450" s="46"/>
      <c r="CVH450" s="46"/>
      <c r="CVI450" s="46"/>
      <c r="CVJ450" s="46"/>
      <c r="CVK450" s="46"/>
      <c r="CVL450" s="46"/>
      <c r="CVM450" s="46"/>
      <c r="CVN450" s="46"/>
      <c r="CVO450" s="46"/>
      <c r="CVP450" s="46"/>
      <c r="CVQ450" s="46"/>
      <c r="CVR450" s="46"/>
      <c r="CVS450" s="46"/>
      <c r="CVT450" s="46"/>
      <c r="CVU450" s="46"/>
      <c r="CVV450" s="46"/>
      <c r="CVW450" s="46"/>
      <c r="CVX450" s="46"/>
      <c r="CVY450" s="46"/>
      <c r="CVZ450" s="46"/>
      <c r="CWA450" s="46"/>
      <c r="CWB450" s="46"/>
      <c r="CWC450" s="46"/>
      <c r="CWD450" s="46"/>
      <c r="CWE450" s="46"/>
      <c r="CWF450" s="46"/>
      <c r="CWG450" s="46"/>
      <c r="CWH450" s="46"/>
      <c r="CWI450" s="46"/>
      <c r="CWJ450" s="46"/>
      <c r="CWK450" s="46"/>
      <c r="CWL450" s="46"/>
      <c r="CWM450" s="46"/>
      <c r="CWN450" s="46"/>
      <c r="CWO450" s="46"/>
      <c r="CWP450" s="46"/>
      <c r="CWQ450" s="46"/>
      <c r="CWR450" s="46"/>
      <c r="CWS450" s="46"/>
      <c r="CWT450" s="46"/>
      <c r="CWU450" s="46"/>
      <c r="CWV450" s="46"/>
      <c r="CWW450" s="46"/>
      <c r="CWX450" s="46"/>
      <c r="CWY450" s="46"/>
      <c r="CWZ450" s="46"/>
      <c r="CXA450" s="46"/>
      <c r="CXB450" s="46"/>
      <c r="CXC450" s="46"/>
      <c r="CXD450" s="46"/>
      <c r="CXE450" s="46"/>
      <c r="CXF450" s="46"/>
      <c r="CXG450" s="46"/>
      <c r="CXH450" s="46"/>
      <c r="CXI450" s="46"/>
      <c r="CXJ450" s="46"/>
      <c r="CXK450" s="46"/>
      <c r="CXL450" s="46"/>
      <c r="CXM450" s="46"/>
      <c r="CXN450" s="46"/>
      <c r="CXO450" s="46"/>
      <c r="CXP450" s="46"/>
      <c r="CXQ450" s="46"/>
      <c r="CXR450" s="46"/>
      <c r="CXS450" s="46"/>
      <c r="CXT450" s="46"/>
      <c r="CXU450" s="46"/>
      <c r="CXV450" s="46"/>
      <c r="CXW450" s="46"/>
      <c r="CXX450" s="46"/>
      <c r="CXY450" s="46"/>
      <c r="CXZ450" s="46"/>
      <c r="CYA450" s="46"/>
      <c r="CYB450" s="46"/>
      <c r="CYC450" s="46"/>
      <c r="CYD450" s="46"/>
      <c r="CYE450" s="46"/>
      <c r="CYF450" s="46"/>
      <c r="CYG450" s="46"/>
      <c r="CYH450" s="46"/>
      <c r="CYI450" s="46"/>
      <c r="CYJ450" s="46"/>
      <c r="CYK450" s="46"/>
      <c r="CYL450" s="46"/>
      <c r="CYM450" s="46"/>
      <c r="CYN450" s="46"/>
      <c r="CYO450" s="46"/>
      <c r="CYP450" s="46"/>
      <c r="CYQ450" s="46"/>
      <c r="CYR450" s="46"/>
      <c r="CYS450" s="46"/>
      <c r="CYT450" s="46"/>
      <c r="CYU450" s="46"/>
      <c r="CYV450" s="46"/>
      <c r="CYW450" s="46"/>
      <c r="CYX450" s="46"/>
      <c r="CYY450" s="46"/>
      <c r="CYZ450" s="46"/>
      <c r="CZA450" s="46"/>
      <c r="CZB450" s="46"/>
      <c r="CZC450" s="46"/>
      <c r="CZD450" s="46"/>
      <c r="CZE450" s="46"/>
      <c r="CZF450" s="46"/>
      <c r="CZG450" s="46"/>
      <c r="CZH450" s="46"/>
      <c r="CZI450" s="46"/>
      <c r="CZJ450" s="46"/>
      <c r="CZK450" s="46"/>
      <c r="CZL450" s="46"/>
      <c r="CZM450" s="46"/>
      <c r="CZN450" s="46"/>
      <c r="CZO450" s="46"/>
      <c r="CZP450" s="46"/>
      <c r="CZQ450" s="46"/>
      <c r="CZR450" s="46"/>
      <c r="CZS450" s="46"/>
      <c r="CZT450" s="46"/>
      <c r="CZU450" s="46"/>
      <c r="CZV450" s="46"/>
      <c r="CZW450" s="46"/>
      <c r="CZX450" s="46"/>
      <c r="CZY450" s="46"/>
      <c r="CZZ450" s="46"/>
      <c r="DAA450" s="46"/>
      <c r="DAB450" s="46"/>
      <c r="DAC450" s="46"/>
      <c r="DAD450" s="46"/>
      <c r="DAE450" s="46"/>
      <c r="DAF450" s="46"/>
      <c r="DAG450" s="46"/>
      <c r="DAH450" s="46"/>
      <c r="DAI450" s="46"/>
      <c r="DAJ450" s="46"/>
      <c r="DAK450" s="46"/>
      <c r="DAL450" s="46"/>
      <c r="DAM450" s="46"/>
      <c r="DAN450" s="46"/>
      <c r="DAO450" s="46"/>
      <c r="DAP450" s="46"/>
      <c r="DAQ450" s="46"/>
      <c r="DAR450" s="46"/>
      <c r="DAS450" s="46"/>
      <c r="DAT450" s="46"/>
      <c r="DAU450" s="46"/>
      <c r="DAV450" s="46"/>
      <c r="DAW450" s="46"/>
      <c r="DAX450" s="46"/>
      <c r="DAY450" s="46"/>
      <c r="DAZ450" s="46"/>
      <c r="DBA450" s="46"/>
      <c r="DBB450" s="46"/>
      <c r="DBC450" s="46"/>
      <c r="DBD450" s="46"/>
      <c r="DBE450" s="46"/>
      <c r="DBF450" s="46"/>
      <c r="DBG450" s="46"/>
      <c r="DBH450" s="46"/>
      <c r="DBI450" s="46"/>
      <c r="DBJ450" s="46"/>
      <c r="DBK450" s="46"/>
      <c r="DBL450" s="46"/>
      <c r="DBM450" s="46"/>
      <c r="DBN450" s="46"/>
      <c r="DBO450" s="46"/>
      <c r="DBP450" s="46"/>
      <c r="DBQ450" s="46"/>
      <c r="DBR450" s="46"/>
      <c r="DBS450" s="46"/>
      <c r="DBT450" s="46"/>
      <c r="DBU450" s="46"/>
      <c r="DBV450" s="46"/>
      <c r="DBW450" s="46"/>
      <c r="DBX450" s="46"/>
      <c r="DBY450" s="46"/>
      <c r="DBZ450" s="46"/>
      <c r="DCA450" s="46"/>
      <c r="DCB450" s="46"/>
      <c r="DCC450" s="46"/>
      <c r="DCD450" s="46"/>
      <c r="DCE450" s="46"/>
      <c r="DCF450" s="46"/>
      <c r="DCG450" s="46"/>
      <c r="DCH450" s="46"/>
      <c r="DCI450" s="46"/>
      <c r="DCJ450" s="46"/>
      <c r="DCK450" s="46"/>
      <c r="DCL450" s="46"/>
      <c r="DCM450" s="46"/>
      <c r="DCN450" s="46"/>
      <c r="DCO450" s="46"/>
      <c r="DCP450" s="46"/>
      <c r="DCQ450" s="46"/>
      <c r="DCR450" s="46"/>
      <c r="DCS450" s="46"/>
      <c r="DCT450" s="46"/>
      <c r="DCU450" s="46"/>
      <c r="DCV450" s="46"/>
      <c r="DCW450" s="46"/>
      <c r="DCX450" s="46"/>
      <c r="DCY450" s="46"/>
      <c r="DCZ450" s="46"/>
      <c r="DDA450" s="46"/>
      <c r="DDB450" s="46"/>
      <c r="DDC450" s="46"/>
      <c r="DDD450" s="46"/>
      <c r="DDE450" s="46"/>
      <c r="DDF450" s="46"/>
      <c r="DDG450" s="46"/>
      <c r="DDH450" s="46"/>
      <c r="DDI450" s="46"/>
      <c r="DDJ450" s="46"/>
      <c r="DDK450" s="46"/>
      <c r="DDL450" s="46"/>
      <c r="DDM450" s="46"/>
      <c r="DDN450" s="46"/>
      <c r="DDO450" s="46"/>
      <c r="DDP450" s="46"/>
      <c r="DDQ450" s="46"/>
      <c r="DDR450" s="46"/>
      <c r="DDS450" s="46"/>
      <c r="DDT450" s="46"/>
      <c r="DDU450" s="46"/>
      <c r="DDV450" s="46"/>
      <c r="DDW450" s="46"/>
      <c r="DDX450" s="46"/>
      <c r="DDY450" s="46"/>
      <c r="DDZ450" s="46"/>
      <c r="DEA450" s="46"/>
      <c r="DEB450" s="46"/>
      <c r="DEC450" s="46"/>
      <c r="DED450" s="46"/>
      <c r="DEE450" s="46"/>
      <c r="DEF450" s="46"/>
      <c r="DEG450" s="46"/>
      <c r="DEH450" s="46"/>
      <c r="DEI450" s="46"/>
      <c r="DEJ450" s="46"/>
      <c r="DEK450" s="46"/>
      <c r="DEL450" s="46"/>
      <c r="DEM450" s="46"/>
      <c r="DEN450" s="46"/>
      <c r="DEO450" s="46"/>
      <c r="DEP450" s="46"/>
      <c r="DEQ450" s="46"/>
      <c r="DER450" s="46"/>
      <c r="DES450" s="46"/>
      <c r="DET450" s="46"/>
      <c r="DEU450" s="46"/>
      <c r="DEV450" s="46"/>
      <c r="DEW450" s="46"/>
      <c r="DEX450" s="46"/>
      <c r="DEY450" s="46"/>
      <c r="DEZ450" s="46"/>
      <c r="DFA450" s="46"/>
      <c r="DFB450" s="46"/>
      <c r="DFC450" s="46"/>
      <c r="DFD450" s="46"/>
      <c r="DFE450" s="46"/>
      <c r="DFF450" s="46"/>
      <c r="DFG450" s="46"/>
      <c r="DFH450" s="46"/>
      <c r="DFI450" s="46"/>
      <c r="DFJ450" s="46"/>
      <c r="DFK450" s="46"/>
      <c r="DFL450" s="46"/>
      <c r="DFM450" s="46"/>
      <c r="DFN450" s="46"/>
      <c r="DFO450" s="46"/>
      <c r="DFP450" s="46"/>
      <c r="DFQ450" s="46"/>
      <c r="DFR450" s="46"/>
      <c r="DFS450" s="46"/>
      <c r="DFT450" s="46"/>
      <c r="DFU450" s="46"/>
      <c r="DFV450" s="46"/>
      <c r="DFW450" s="46"/>
      <c r="DFX450" s="46"/>
      <c r="DFY450" s="46"/>
      <c r="DFZ450" s="46"/>
      <c r="DGA450" s="46"/>
      <c r="DGB450" s="46"/>
      <c r="DGC450" s="46"/>
      <c r="DGD450" s="46"/>
      <c r="DGE450" s="46"/>
      <c r="DGF450" s="46"/>
      <c r="DGG450" s="46"/>
      <c r="DGH450" s="46"/>
      <c r="DGI450" s="46"/>
      <c r="DGJ450" s="46"/>
      <c r="DGK450" s="46"/>
      <c r="DGL450" s="46"/>
      <c r="DGM450" s="46"/>
      <c r="DGN450" s="46"/>
      <c r="DGO450" s="46"/>
      <c r="DGP450" s="46"/>
      <c r="DGQ450" s="46"/>
      <c r="DGR450" s="46"/>
      <c r="DGS450" s="46"/>
      <c r="DGT450" s="46"/>
      <c r="DGU450" s="46"/>
      <c r="DGV450" s="46"/>
      <c r="DGW450" s="46"/>
      <c r="DGX450" s="46"/>
      <c r="DGY450" s="46"/>
      <c r="DGZ450" s="46"/>
      <c r="DHA450" s="46"/>
      <c r="DHB450" s="46"/>
      <c r="DHC450" s="46"/>
      <c r="DHD450" s="46"/>
      <c r="DHE450" s="46"/>
      <c r="DHF450" s="46"/>
      <c r="DHG450" s="46"/>
      <c r="DHH450" s="46"/>
      <c r="DHI450" s="46"/>
      <c r="DHJ450" s="46"/>
      <c r="DHK450" s="46"/>
      <c r="DHL450" s="46"/>
      <c r="DHM450" s="46"/>
      <c r="DHN450" s="46"/>
      <c r="DHO450" s="46"/>
      <c r="DHP450" s="46"/>
      <c r="DHQ450" s="46"/>
      <c r="DHR450" s="46"/>
      <c r="DHS450" s="46"/>
      <c r="DHT450" s="46"/>
      <c r="DHU450" s="46"/>
      <c r="DHV450" s="46"/>
      <c r="DHW450" s="46"/>
      <c r="DHX450" s="46"/>
      <c r="DHY450" s="46"/>
      <c r="DHZ450" s="46"/>
      <c r="DIA450" s="46"/>
      <c r="DIB450" s="46"/>
      <c r="DIC450" s="46"/>
      <c r="DID450" s="46"/>
      <c r="DIE450" s="46"/>
      <c r="DIF450" s="46"/>
      <c r="DIG450" s="46"/>
      <c r="DIH450" s="46"/>
      <c r="DII450" s="46"/>
      <c r="DIJ450" s="46"/>
      <c r="DIK450" s="46"/>
      <c r="DIL450" s="46"/>
      <c r="DIM450" s="46"/>
      <c r="DIN450" s="46"/>
      <c r="DIO450" s="46"/>
      <c r="DIP450" s="46"/>
      <c r="DIQ450" s="46"/>
      <c r="DIR450" s="46"/>
      <c r="DIS450" s="46"/>
      <c r="DIT450" s="46"/>
      <c r="DIU450" s="46"/>
      <c r="DIV450" s="46"/>
      <c r="DIW450" s="46"/>
      <c r="DIX450" s="46"/>
      <c r="DIY450" s="46"/>
      <c r="DIZ450" s="46"/>
      <c r="DJA450" s="46"/>
      <c r="DJB450" s="46"/>
      <c r="DJC450" s="46"/>
      <c r="DJD450" s="46"/>
      <c r="DJE450" s="46"/>
      <c r="DJF450" s="46"/>
      <c r="DJG450" s="46"/>
      <c r="DJH450" s="46"/>
      <c r="DJI450" s="46"/>
      <c r="DJJ450" s="46"/>
      <c r="DJK450" s="46"/>
      <c r="DJL450" s="46"/>
      <c r="DJM450" s="46"/>
      <c r="DJN450" s="46"/>
      <c r="DJO450" s="46"/>
      <c r="DJP450" s="46"/>
      <c r="DJQ450" s="46"/>
      <c r="DJR450" s="46"/>
      <c r="DJS450" s="46"/>
      <c r="DJT450" s="46"/>
      <c r="DJU450" s="46"/>
      <c r="DJV450" s="46"/>
      <c r="DJW450" s="46"/>
      <c r="DJX450" s="46"/>
      <c r="DJY450" s="46"/>
      <c r="DJZ450" s="46"/>
      <c r="DKA450" s="46"/>
      <c r="DKB450" s="46"/>
      <c r="DKC450" s="46"/>
      <c r="DKD450" s="46"/>
      <c r="DKE450" s="46"/>
      <c r="DKF450" s="46"/>
      <c r="DKG450" s="46"/>
      <c r="DKH450" s="46"/>
      <c r="DKI450" s="46"/>
      <c r="DKJ450" s="46"/>
      <c r="DKK450" s="46"/>
      <c r="DKL450" s="46"/>
      <c r="DKM450" s="46"/>
      <c r="DKN450" s="46"/>
      <c r="DKO450" s="46"/>
      <c r="DKP450" s="46"/>
      <c r="DKQ450" s="46"/>
      <c r="DKR450" s="46"/>
      <c r="DKS450" s="46"/>
      <c r="DKT450" s="46"/>
      <c r="DKU450" s="46"/>
      <c r="DKV450" s="46"/>
      <c r="DKW450" s="46"/>
      <c r="DKX450" s="46"/>
      <c r="DKY450" s="46"/>
      <c r="DKZ450" s="46"/>
      <c r="DLA450" s="46"/>
      <c r="DLB450" s="46"/>
      <c r="DLC450" s="46"/>
      <c r="DLD450" s="46"/>
      <c r="DLE450" s="46"/>
      <c r="DLF450" s="46"/>
      <c r="DLG450" s="46"/>
      <c r="DLH450" s="46"/>
      <c r="DLI450" s="46"/>
      <c r="DLJ450" s="46"/>
      <c r="DLK450" s="46"/>
      <c r="DLL450" s="46"/>
      <c r="DLM450" s="46"/>
      <c r="DLN450" s="46"/>
      <c r="DLO450" s="46"/>
      <c r="DLP450" s="46"/>
      <c r="DLQ450" s="46"/>
      <c r="DLR450" s="46"/>
      <c r="DLS450" s="46"/>
      <c r="DLT450" s="46"/>
      <c r="DLU450" s="46"/>
      <c r="DLV450" s="46"/>
      <c r="DLW450" s="46"/>
      <c r="DLX450" s="46"/>
      <c r="DLY450" s="46"/>
      <c r="DLZ450" s="46"/>
      <c r="DMA450" s="46"/>
      <c r="DMB450" s="46"/>
      <c r="DMC450" s="46"/>
      <c r="DMD450" s="46"/>
      <c r="DME450" s="46"/>
      <c r="DMF450" s="46"/>
      <c r="DMG450" s="46"/>
      <c r="DMH450" s="46"/>
      <c r="DMI450" s="46"/>
      <c r="DMJ450" s="46"/>
      <c r="DMK450" s="46"/>
      <c r="DML450" s="46"/>
      <c r="DMM450" s="46"/>
      <c r="DMN450" s="46"/>
      <c r="DMO450" s="46"/>
      <c r="DMP450" s="46"/>
      <c r="DMQ450" s="46"/>
      <c r="DMR450" s="46"/>
      <c r="DMS450" s="46"/>
      <c r="DMT450" s="46"/>
      <c r="DMU450" s="46"/>
      <c r="DMV450" s="46"/>
      <c r="DMW450" s="46"/>
      <c r="DMX450" s="46"/>
      <c r="DMY450" s="46"/>
      <c r="DMZ450" s="46"/>
      <c r="DNA450" s="46"/>
      <c r="DNB450" s="46"/>
      <c r="DNC450" s="46"/>
      <c r="DND450" s="46"/>
      <c r="DNE450" s="46"/>
      <c r="DNF450" s="46"/>
      <c r="DNG450" s="46"/>
      <c r="DNH450" s="46"/>
      <c r="DNI450" s="46"/>
      <c r="DNJ450" s="46"/>
      <c r="DNK450" s="46"/>
      <c r="DNL450" s="46"/>
      <c r="DNM450" s="46"/>
      <c r="DNN450" s="46"/>
      <c r="DNO450" s="46"/>
      <c r="DNP450" s="46"/>
      <c r="DNQ450" s="46"/>
      <c r="DNR450" s="46"/>
      <c r="DNS450" s="46"/>
      <c r="DNT450" s="46"/>
      <c r="DNU450" s="46"/>
      <c r="DNV450" s="46"/>
      <c r="DNW450" s="46"/>
      <c r="DNX450" s="46"/>
      <c r="DNY450" s="46"/>
      <c r="DNZ450" s="46"/>
      <c r="DOA450" s="46"/>
      <c r="DOB450" s="46"/>
      <c r="DOC450" s="46"/>
      <c r="DOD450" s="46"/>
      <c r="DOE450" s="46"/>
      <c r="DOF450" s="46"/>
      <c r="DOG450" s="46"/>
      <c r="DOH450" s="46"/>
      <c r="DOI450" s="46"/>
      <c r="DOJ450" s="46"/>
      <c r="DOK450" s="46"/>
      <c r="DOL450" s="46"/>
      <c r="DOM450" s="46"/>
      <c r="DON450" s="46"/>
      <c r="DOO450" s="46"/>
      <c r="DOP450" s="46"/>
      <c r="DOQ450" s="46"/>
      <c r="DOR450" s="46"/>
      <c r="DOS450" s="46"/>
      <c r="DOT450" s="46"/>
      <c r="DOU450" s="46"/>
      <c r="DOV450" s="46"/>
      <c r="DOW450" s="46"/>
      <c r="DOX450" s="46"/>
      <c r="DOY450" s="46"/>
      <c r="DOZ450" s="46"/>
      <c r="DPA450" s="46"/>
      <c r="DPB450" s="46"/>
      <c r="DPC450" s="46"/>
      <c r="DPD450" s="46"/>
      <c r="DPE450" s="46"/>
      <c r="DPF450" s="46"/>
      <c r="DPG450" s="46"/>
      <c r="DPH450" s="46"/>
      <c r="DPI450" s="46"/>
      <c r="DPJ450" s="46"/>
      <c r="DPK450" s="46"/>
      <c r="DPL450" s="46"/>
      <c r="DPM450" s="46"/>
      <c r="DPN450" s="46"/>
      <c r="DPO450" s="46"/>
      <c r="DPP450" s="46"/>
      <c r="DPQ450" s="46"/>
      <c r="DPR450" s="46"/>
      <c r="DPS450" s="46"/>
      <c r="DPT450" s="46"/>
      <c r="DPU450" s="46"/>
      <c r="DPV450" s="46"/>
      <c r="DPW450" s="46"/>
      <c r="DPX450" s="46"/>
      <c r="DPY450" s="46"/>
      <c r="DPZ450" s="46"/>
      <c r="DQA450" s="46"/>
      <c r="DQB450" s="46"/>
      <c r="DQC450" s="46"/>
      <c r="DQD450" s="46"/>
      <c r="DQE450" s="46"/>
      <c r="DQF450" s="46"/>
      <c r="DQG450" s="46"/>
      <c r="DQH450" s="46"/>
      <c r="DQI450" s="46"/>
      <c r="DQJ450" s="46"/>
      <c r="DQK450" s="46"/>
      <c r="DQL450" s="46"/>
      <c r="DQM450" s="46"/>
      <c r="DQN450" s="46"/>
      <c r="DQO450" s="46"/>
      <c r="DQP450" s="46"/>
      <c r="DQQ450" s="46"/>
      <c r="DQR450" s="46"/>
      <c r="DQS450" s="46"/>
      <c r="DQT450" s="46"/>
      <c r="DQU450" s="46"/>
      <c r="DQV450" s="46"/>
      <c r="DQW450" s="46"/>
      <c r="DQX450" s="46"/>
      <c r="DQY450" s="46"/>
      <c r="DQZ450" s="46"/>
      <c r="DRA450" s="46"/>
      <c r="DRB450" s="46"/>
      <c r="DRC450" s="46"/>
      <c r="DRD450" s="46"/>
      <c r="DRE450" s="46"/>
      <c r="DRF450" s="46"/>
      <c r="DRG450" s="46"/>
      <c r="DRH450" s="46"/>
      <c r="DRI450" s="46"/>
      <c r="DRJ450" s="46"/>
      <c r="DRK450" s="46"/>
      <c r="DRL450" s="46"/>
      <c r="DRM450" s="46"/>
      <c r="DRN450" s="46"/>
      <c r="DRO450" s="46"/>
      <c r="DRP450" s="46"/>
      <c r="DRQ450" s="46"/>
      <c r="DRR450" s="46"/>
      <c r="DRS450" s="46"/>
      <c r="DRT450" s="46"/>
      <c r="DRU450" s="46"/>
      <c r="DRV450" s="46"/>
      <c r="DRW450" s="46"/>
      <c r="DRX450" s="46"/>
      <c r="DRY450" s="46"/>
      <c r="DRZ450" s="46"/>
      <c r="DSA450" s="46"/>
      <c r="DSB450" s="46"/>
      <c r="DSC450" s="46"/>
      <c r="DSD450" s="46"/>
      <c r="DSE450" s="46"/>
      <c r="DSF450" s="46"/>
      <c r="DSG450" s="46"/>
      <c r="DSH450" s="46"/>
      <c r="DSI450" s="46"/>
      <c r="DSJ450" s="46"/>
      <c r="DSK450" s="46"/>
      <c r="DSL450" s="46"/>
      <c r="DSM450" s="46"/>
      <c r="DSN450" s="46"/>
      <c r="DSO450" s="46"/>
      <c r="DSP450" s="46"/>
      <c r="DSQ450" s="46"/>
      <c r="DSR450" s="46"/>
      <c r="DSS450" s="46"/>
      <c r="DST450" s="46"/>
      <c r="DSU450" s="46"/>
      <c r="DSV450" s="46"/>
      <c r="DSW450" s="46"/>
      <c r="DSX450" s="46"/>
      <c r="DSY450" s="46"/>
      <c r="DSZ450" s="46"/>
      <c r="DTA450" s="46"/>
      <c r="DTB450" s="46"/>
      <c r="DTC450" s="46"/>
      <c r="DTD450" s="46"/>
      <c r="DTE450" s="46"/>
      <c r="DTF450" s="46"/>
      <c r="DTG450" s="46"/>
      <c r="DTH450" s="46"/>
      <c r="DTI450" s="46"/>
      <c r="DTJ450" s="46"/>
      <c r="DTK450" s="46"/>
      <c r="DTL450" s="46"/>
      <c r="DTM450" s="46"/>
      <c r="DTN450" s="46"/>
      <c r="DTO450" s="46"/>
      <c r="DTP450" s="46"/>
      <c r="DTQ450" s="46"/>
      <c r="DTR450" s="46"/>
      <c r="DTS450" s="46"/>
      <c r="DTT450" s="46"/>
      <c r="DTU450" s="46"/>
      <c r="DTV450" s="46"/>
      <c r="DTW450" s="46"/>
      <c r="DTX450" s="46"/>
      <c r="DTY450" s="46"/>
      <c r="DTZ450" s="46"/>
      <c r="DUA450" s="46"/>
      <c r="DUB450" s="46"/>
      <c r="DUC450" s="46"/>
      <c r="DUD450" s="46"/>
      <c r="DUE450" s="46"/>
      <c r="DUF450" s="46"/>
      <c r="DUG450" s="46"/>
      <c r="DUH450" s="46"/>
      <c r="DUI450" s="46"/>
      <c r="DUJ450" s="46"/>
      <c r="DUK450" s="46"/>
      <c r="DUL450" s="46"/>
      <c r="DUM450" s="46"/>
      <c r="DUN450" s="46"/>
      <c r="DUO450" s="46"/>
      <c r="DUP450" s="46"/>
      <c r="DUQ450" s="46"/>
      <c r="DUR450" s="46"/>
      <c r="DUS450" s="46"/>
      <c r="DUT450" s="46"/>
      <c r="DUU450" s="46"/>
      <c r="DUV450" s="46"/>
      <c r="DUW450" s="46"/>
      <c r="DUX450" s="46"/>
      <c r="DUY450" s="46"/>
      <c r="DUZ450" s="46"/>
      <c r="DVA450" s="46"/>
      <c r="DVB450" s="46"/>
      <c r="DVC450" s="46"/>
      <c r="DVD450" s="46"/>
      <c r="DVE450" s="46"/>
      <c r="DVF450" s="46"/>
      <c r="DVG450" s="46"/>
      <c r="DVH450" s="46"/>
      <c r="DVI450" s="46"/>
      <c r="DVJ450" s="46"/>
      <c r="DVK450" s="46"/>
      <c r="DVL450" s="46"/>
      <c r="DVM450" s="46"/>
      <c r="DVN450" s="46"/>
      <c r="DVO450" s="46"/>
      <c r="DVP450" s="46"/>
      <c r="DVQ450" s="46"/>
      <c r="DVR450" s="46"/>
      <c r="DVS450" s="46"/>
      <c r="DVT450" s="46"/>
      <c r="DVU450" s="46"/>
      <c r="DVV450" s="46"/>
      <c r="DVW450" s="46"/>
      <c r="DVX450" s="46"/>
      <c r="DVY450" s="46"/>
      <c r="DVZ450" s="46"/>
      <c r="DWA450" s="46"/>
      <c r="DWB450" s="46"/>
      <c r="DWC450" s="46"/>
      <c r="DWD450" s="46"/>
      <c r="DWE450" s="46"/>
      <c r="DWF450" s="46"/>
      <c r="DWG450" s="46"/>
      <c r="DWH450" s="46"/>
      <c r="DWI450" s="46"/>
      <c r="DWJ450" s="46"/>
      <c r="DWK450" s="46"/>
      <c r="DWL450" s="46"/>
      <c r="DWM450" s="46"/>
      <c r="DWN450" s="46"/>
      <c r="DWO450" s="46"/>
      <c r="DWP450" s="46"/>
      <c r="DWQ450" s="46"/>
      <c r="DWR450" s="46"/>
      <c r="DWS450" s="46"/>
      <c r="DWT450" s="46"/>
      <c r="DWU450" s="46"/>
      <c r="DWV450" s="46"/>
      <c r="DWW450" s="46"/>
      <c r="DWX450" s="46"/>
      <c r="DWY450" s="46"/>
      <c r="DWZ450" s="46"/>
      <c r="DXA450" s="46"/>
      <c r="DXB450" s="46"/>
      <c r="DXC450" s="46"/>
      <c r="DXD450" s="46"/>
      <c r="DXE450" s="46"/>
      <c r="DXF450" s="46"/>
      <c r="DXG450" s="46"/>
      <c r="DXH450" s="46"/>
      <c r="DXI450" s="46"/>
      <c r="DXJ450" s="46"/>
      <c r="DXK450" s="46"/>
      <c r="DXL450" s="46"/>
      <c r="DXM450" s="46"/>
      <c r="DXN450" s="46"/>
      <c r="DXO450" s="46"/>
      <c r="DXP450" s="46"/>
      <c r="DXQ450" s="46"/>
      <c r="DXR450" s="46"/>
      <c r="DXS450" s="46"/>
      <c r="DXT450" s="46"/>
      <c r="DXU450" s="46"/>
      <c r="DXV450" s="46"/>
      <c r="DXW450" s="46"/>
      <c r="DXX450" s="46"/>
      <c r="DXY450" s="46"/>
      <c r="DXZ450" s="46"/>
      <c r="DYA450" s="46"/>
      <c r="DYB450" s="46"/>
      <c r="DYC450" s="46"/>
      <c r="DYD450" s="46"/>
      <c r="DYE450" s="46"/>
      <c r="DYF450" s="46"/>
      <c r="DYG450" s="46"/>
      <c r="DYH450" s="46"/>
      <c r="DYI450" s="46"/>
      <c r="DYJ450" s="46"/>
      <c r="DYK450" s="46"/>
      <c r="DYL450" s="46"/>
      <c r="DYM450" s="46"/>
      <c r="DYN450" s="46"/>
      <c r="DYO450" s="46"/>
      <c r="DYP450" s="46"/>
      <c r="DYQ450" s="46"/>
      <c r="DYR450" s="46"/>
      <c r="DYS450" s="46"/>
      <c r="DYT450" s="46"/>
      <c r="DYU450" s="46"/>
      <c r="DYV450" s="46"/>
      <c r="DYW450" s="46"/>
      <c r="DYX450" s="46"/>
      <c r="DYY450" s="46"/>
      <c r="DYZ450" s="46"/>
      <c r="DZA450" s="46"/>
      <c r="DZB450" s="46"/>
      <c r="DZC450" s="46"/>
      <c r="DZD450" s="46"/>
      <c r="DZE450" s="46"/>
      <c r="DZF450" s="46"/>
      <c r="DZG450" s="46"/>
      <c r="DZH450" s="46"/>
      <c r="DZI450" s="46"/>
      <c r="DZJ450" s="46"/>
      <c r="DZK450" s="46"/>
      <c r="DZL450" s="46"/>
      <c r="DZM450" s="46"/>
      <c r="DZN450" s="46"/>
      <c r="DZO450" s="46"/>
      <c r="DZP450" s="46"/>
      <c r="DZQ450" s="46"/>
      <c r="DZR450" s="46"/>
      <c r="DZS450" s="46"/>
      <c r="DZT450" s="46"/>
      <c r="DZU450" s="46"/>
      <c r="DZV450" s="46"/>
      <c r="DZW450" s="46"/>
      <c r="DZX450" s="46"/>
      <c r="DZY450" s="46"/>
      <c r="DZZ450" s="46"/>
      <c r="EAA450" s="46"/>
      <c r="EAB450" s="46"/>
      <c r="EAC450" s="46"/>
      <c r="EAD450" s="46"/>
      <c r="EAE450" s="46"/>
      <c r="EAF450" s="46"/>
      <c r="EAG450" s="46"/>
      <c r="EAH450" s="46"/>
      <c r="EAI450" s="46"/>
      <c r="EAJ450" s="46"/>
      <c r="EAK450" s="46"/>
      <c r="EAL450" s="46"/>
      <c r="EAM450" s="46"/>
      <c r="EAN450" s="46"/>
      <c r="EAO450" s="46"/>
      <c r="EAP450" s="46"/>
      <c r="EAQ450" s="46"/>
      <c r="EAR450" s="46"/>
      <c r="EAS450" s="46"/>
      <c r="EAT450" s="46"/>
      <c r="EAU450" s="46"/>
      <c r="EAV450" s="46"/>
      <c r="EAW450" s="46"/>
      <c r="EAX450" s="46"/>
      <c r="EAY450" s="46"/>
      <c r="EAZ450" s="46"/>
      <c r="EBA450" s="46"/>
      <c r="EBB450" s="46"/>
      <c r="EBC450" s="46"/>
      <c r="EBD450" s="46"/>
      <c r="EBE450" s="46"/>
      <c r="EBF450" s="46"/>
      <c r="EBG450" s="46"/>
      <c r="EBH450" s="46"/>
      <c r="EBI450" s="46"/>
      <c r="EBJ450" s="46"/>
      <c r="EBK450" s="46"/>
      <c r="EBL450" s="46"/>
      <c r="EBM450" s="46"/>
      <c r="EBN450" s="46"/>
      <c r="EBO450" s="46"/>
      <c r="EBP450" s="46"/>
      <c r="EBQ450" s="46"/>
      <c r="EBR450" s="46"/>
      <c r="EBS450" s="46"/>
      <c r="EBT450" s="46"/>
      <c r="EBU450" s="46"/>
      <c r="EBV450" s="46"/>
      <c r="EBW450" s="46"/>
      <c r="EBX450" s="46"/>
      <c r="EBY450" s="46"/>
      <c r="EBZ450" s="46"/>
      <c r="ECA450" s="46"/>
      <c r="ECB450" s="46"/>
      <c r="ECC450" s="46"/>
      <c r="ECD450" s="46"/>
      <c r="ECE450" s="46"/>
      <c r="ECF450" s="46"/>
      <c r="ECG450" s="46"/>
      <c r="ECH450" s="46"/>
      <c r="ECI450" s="46"/>
      <c r="ECJ450" s="46"/>
      <c r="ECK450" s="46"/>
      <c r="ECL450" s="46"/>
      <c r="ECM450" s="46"/>
      <c r="ECN450" s="46"/>
      <c r="ECO450" s="46"/>
      <c r="ECP450" s="46"/>
      <c r="ECQ450" s="46"/>
      <c r="ECR450" s="46"/>
      <c r="ECS450" s="46"/>
      <c r="ECT450" s="46"/>
      <c r="ECU450" s="46"/>
      <c r="ECV450" s="46"/>
      <c r="ECW450" s="46"/>
      <c r="ECX450" s="46"/>
      <c r="ECY450" s="46"/>
      <c r="ECZ450" s="46"/>
      <c r="EDA450" s="46"/>
      <c r="EDB450" s="46"/>
      <c r="EDC450" s="46"/>
      <c r="EDD450" s="46"/>
      <c r="EDE450" s="46"/>
      <c r="EDF450" s="46"/>
      <c r="EDG450" s="46"/>
      <c r="EDH450" s="46"/>
      <c r="EDI450" s="46"/>
      <c r="EDJ450" s="46"/>
      <c r="EDK450" s="46"/>
      <c r="EDL450" s="46"/>
      <c r="EDM450" s="46"/>
      <c r="EDN450" s="46"/>
      <c r="EDO450" s="46"/>
      <c r="EDP450" s="46"/>
      <c r="EDQ450" s="46"/>
      <c r="EDR450" s="46"/>
      <c r="EDS450" s="46"/>
      <c r="EDT450" s="46"/>
      <c r="EDU450" s="46"/>
      <c r="EDV450" s="46"/>
      <c r="EDW450" s="46"/>
      <c r="EDX450" s="46"/>
      <c r="EDY450" s="46"/>
      <c r="EDZ450" s="46"/>
      <c r="EEA450" s="46"/>
      <c r="EEB450" s="46"/>
      <c r="EEC450" s="46"/>
      <c r="EED450" s="46"/>
      <c r="EEE450" s="46"/>
      <c r="EEF450" s="46"/>
      <c r="EEG450" s="46"/>
      <c r="EEH450" s="46"/>
      <c r="EEI450" s="46"/>
      <c r="EEJ450" s="46"/>
      <c r="EEK450" s="46"/>
      <c r="EEL450" s="46"/>
      <c r="EEM450" s="46"/>
      <c r="EEN450" s="46"/>
      <c r="EEO450" s="46"/>
      <c r="EEP450" s="46"/>
      <c r="EEQ450" s="46"/>
      <c r="EER450" s="46"/>
      <c r="EES450" s="46"/>
      <c r="EET450" s="46"/>
      <c r="EEU450" s="46"/>
      <c r="EEV450" s="46"/>
      <c r="EEW450" s="46"/>
      <c r="EEX450" s="46"/>
      <c r="EEY450" s="46"/>
      <c r="EEZ450" s="46"/>
      <c r="EFA450" s="46"/>
      <c r="EFB450" s="46"/>
      <c r="EFC450" s="46"/>
      <c r="EFD450" s="46"/>
      <c r="EFE450" s="46"/>
      <c r="EFF450" s="46"/>
      <c r="EFG450" s="46"/>
      <c r="EFH450" s="46"/>
      <c r="EFI450" s="46"/>
      <c r="EFJ450" s="46"/>
      <c r="EFK450" s="46"/>
      <c r="EFL450" s="46"/>
      <c r="EFM450" s="46"/>
      <c r="EFN450" s="46"/>
      <c r="EFO450" s="46"/>
      <c r="EFP450" s="46"/>
      <c r="EFQ450" s="46"/>
      <c r="EFR450" s="46"/>
      <c r="EFS450" s="46"/>
      <c r="EFT450" s="46"/>
      <c r="EFU450" s="46"/>
      <c r="EFV450" s="46"/>
      <c r="EFW450" s="46"/>
      <c r="EFX450" s="46"/>
      <c r="EFY450" s="46"/>
      <c r="EFZ450" s="46"/>
      <c r="EGA450" s="46"/>
      <c r="EGB450" s="46"/>
      <c r="EGC450" s="46"/>
      <c r="EGD450" s="46"/>
      <c r="EGE450" s="46"/>
      <c r="EGF450" s="46"/>
      <c r="EGG450" s="46"/>
      <c r="EGH450" s="46"/>
      <c r="EGI450" s="46"/>
      <c r="EGJ450" s="46"/>
      <c r="EGK450" s="46"/>
      <c r="EGL450" s="46"/>
      <c r="EGM450" s="46"/>
      <c r="EGN450" s="46"/>
      <c r="EGO450" s="46"/>
      <c r="EGP450" s="46"/>
      <c r="EGQ450" s="46"/>
      <c r="EGR450" s="46"/>
      <c r="EGS450" s="46"/>
      <c r="EGT450" s="46"/>
      <c r="EGU450" s="46"/>
      <c r="EGV450" s="46"/>
      <c r="EGW450" s="46"/>
      <c r="EGX450" s="46"/>
      <c r="EGY450" s="46"/>
      <c r="EGZ450" s="46"/>
      <c r="EHA450" s="46"/>
      <c r="EHB450" s="46"/>
      <c r="EHC450" s="46"/>
      <c r="EHD450" s="46"/>
      <c r="EHE450" s="46"/>
      <c r="EHF450" s="46"/>
      <c r="EHG450" s="46"/>
      <c r="EHH450" s="46"/>
      <c r="EHI450" s="46"/>
      <c r="EHJ450" s="46"/>
      <c r="EHK450" s="46"/>
      <c r="EHL450" s="46"/>
      <c r="EHM450" s="46"/>
      <c r="EHN450" s="46"/>
      <c r="EHO450" s="46"/>
      <c r="EHP450" s="46"/>
      <c r="EHQ450" s="46"/>
      <c r="EHR450" s="46"/>
      <c r="EHS450" s="46"/>
      <c r="EHT450" s="46"/>
      <c r="EHU450" s="46"/>
      <c r="EHV450" s="46"/>
      <c r="EHW450" s="46"/>
      <c r="EHX450" s="46"/>
      <c r="EHY450" s="46"/>
      <c r="EHZ450" s="46"/>
      <c r="EIA450" s="46"/>
      <c r="EIB450" s="46"/>
      <c r="EIC450" s="46"/>
      <c r="EID450" s="46"/>
      <c r="EIE450" s="46"/>
      <c r="EIF450" s="46"/>
      <c r="EIG450" s="46"/>
      <c r="EIH450" s="46"/>
      <c r="EII450" s="46"/>
      <c r="EIJ450" s="46"/>
      <c r="EIK450" s="46"/>
      <c r="EIL450" s="46"/>
      <c r="EIM450" s="46"/>
      <c r="EIN450" s="46"/>
      <c r="EIO450" s="46"/>
      <c r="EIP450" s="46"/>
      <c r="EIQ450" s="46"/>
      <c r="EIR450" s="46"/>
      <c r="EIS450" s="46"/>
      <c r="EIT450" s="46"/>
      <c r="EIU450" s="46"/>
      <c r="EIV450" s="46"/>
      <c r="EIW450" s="46"/>
      <c r="EIX450" s="46"/>
      <c r="EIY450" s="46"/>
      <c r="EIZ450" s="46"/>
      <c r="EJA450" s="46"/>
      <c r="EJB450" s="46"/>
      <c r="EJC450" s="46"/>
      <c r="EJD450" s="46"/>
      <c r="EJE450" s="46"/>
      <c r="EJF450" s="46"/>
      <c r="EJG450" s="46"/>
      <c r="EJH450" s="46"/>
      <c r="EJI450" s="46"/>
      <c r="EJJ450" s="46"/>
      <c r="EJK450" s="46"/>
      <c r="EJL450" s="46"/>
      <c r="EJM450" s="46"/>
      <c r="EJN450" s="46"/>
      <c r="EJO450" s="46"/>
      <c r="EJP450" s="46"/>
      <c r="EJQ450" s="46"/>
      <c r="EJR450" s="46"/>
      <c r="EJS450" s="46"/>
      <c r="EJT450" s="46"/>
      <c r="EJU450" s="46"/>
      <c r="EJV450" s="46"/>
      <c r="EJW450" s="46"/>
      <c r="EJX450" s="46"/>
      <c r="EJY450" s="46"/>
      <c r="EJZ450" s="46"/>
      <c r="EKA450" s="46"/>
      <c r="EKB450" s="46"/>
      <c r="EKC450" s="46"/>
      <c r="EKD450" s="46"/>
      <c r="EKE450" s="46"/>
      <c r="EKF450" s="46"/>
      <c r="EKG450" s="46"/>
      <c r="EKH450" s="46"/>
      <c r="EKI450" s="46"/>
      <c r="EKJ450" s="46"/>
      <c r="EKK450" s="46"/>
      <c r="EKL450" s="46"/>
      <c r="EKM450" s="46"/>
      <c r="EKN450" s="46"/>
      <c r="EKO450" s="46"/>
      <c r="EKP450" s="46"/>
      <c r="EKQ450" s="46"/>
      <c r="EKR450" s="46"/>
      <c r="EKS450" s="46"/>
      <c r="EKT450" s="46"/>
      <c r="EKU450" s="46"/>
      <c r="EKV450" s="46"/>
      <c r="EKW450" s="46"/>
      <c r="EKX450" s="46"/>
      <c r="EKY450" s="46"/>
      <c r="EKZ450" s="46"/>
      <c r="ELA450" s="46"/>
      <c r="ELB450" s="46"/>
      <c r="ELC450" s="46"/>
      <c r="ELD450" s="46"/>
      <c r="ELE450" s="46"/>
      <c r="ELF450" s="46"/>
      <c r="ELG450" s="46"/>
      <c r="ELH450" s="46"/>
      <c r="ELI450" s="46"/>
      <c r="ELJ450" s="46"/>
      <c r="ELK450" s="46"/>
      <c r="ELL450" s="46"/>
      <c r="ELM450" s="46"/>
      <c r="ELN450" s="46"/>
      <c r="ELO450" s="46"/>
      <c r="ELP450" s="46"/>
      <c r="ELQ450" s="46"/>
      <c r="ELR450" s="46"/>
      <c r="ELS450" s="46"/>
      <c r="ELT450" s="46"/>
      <c r="ELU450" s="46"/>
      <c r="ELV450" s="46"/>
      <c r="ELW450" s="46"/>
      <c r="ELX450" s="46"/>
      <c r="ELY450" s="46"/>
      <c r="ELZ450" s="46"/>
      <c r="EMA450" s="46"/>
      <c r="EMB450" s="46"/>
      <c r="EMC450" s="46"/>
      <c r="EMD450" s="46"/>
      <c r="EME450" s="46"/>
      <c r="EMF450" s="46"/>
      <c r="EMG450" s="46"/>
      <c r="EMH450" s="46"/>
      <c r="EMI450" s="46"/>
      <c r="EMJ450" s="46"/>
      <c r="EMK450" s="46"/>
      <c r="EML450" s="46"/>
      <c r="EMM450" s="46"/>
      <c r="EMN450" s="46"/>
      <c r="EMO450" s="46"/>
      <c r="EMP450" s="46"/>
      <c r="EMQ450" s="46"/>
      <c r="EMR450" s="46"/>
      <c r="EMS450" s="46"/>
      <c r="EMT450" s="46"/>
      <c r="EMU450" s="46"/>
      <c r="EMV450" s="46"/>
      <c r="EMW450" s="46"/>
      <c r="EMX450" s="46"/>
      <c r="EMY450" s="46"/>
      <c r="EMZ450" s="46"/>
      <c r="ENA450" s="46"/>
      <c r="ENB450" s="46"/>
      <c r="ENC450" s="46"/>
      <c r="END450" s="46"/>
      <c r="ENE450" s="46"/>
      <c r="ENF450" s="46"/>
      <c r="ENG450" s="46"/>
      <c r="ENH450" s="46"/>
      <c r="ENI450" s="46"/>
      <c r="ENJ450" s="46"/>
      <c r="ENK450" s="46"/>
      <c r="ENL450" s="46"/>
      <c r="ENM450" s="46"/>
      <c r="ENN450" s="46"/>
      <c r="ENO450" s="46"/>
      <c r="ENP450" s="46"/>
      <c r="ENQ450" s="46"/>
      <c r="ENR450" s="46"/>
      <c r="ENS450" s="46"/>
      <c r="ENT450" s="46"/>
      <c r="ENU450" s="46"/>
      <c r="ENV450" s="46"/>
      <c r="ENW450" s="46"/>
      <c r="ENX450" s="46"/>
      <c r="ENY450" s="46"/>
      <c r="ENZ450" s="46"/>
      <c r="EOA450" s="46"/>
      <c r="EOB450" s="46"/>
      <c r="EOC450" s="46"/>
      <c r="EOD450" s="46"/>
      <c r="EOE450" s="46"/>
      <c r="EOF450" s="46"/>
      <c r="EOG450" s="46"/>
      <c r="EOH450" s="46"/>
      <c r="EOI450" s="46"/>
      <c r="EOJ450" s="46"/>
      <c r="EOK450" s="46"/>
      <c r="EOL450" s="46"/>
      <c r="EOM450" s="46"/>
      <c r="EON450" s="46"/>
      <c r="EOO450" s="46"/>
      <c r="EOP450" s="46"/>
      <c r="EOQ450" s="46"/>
      <c r="EOR450" s="46"/>
      <c r="EOS450" s="46"/>
      <c r="EOT450" s="46"/>
      <c r="EOU450" s="46"/>
      <c r="EOV450" s="46"/>
      <c r="EOW450" s="46"/>
      <c r="EOX450" s="46"/>
      <c r="EOY450" s="46"/>
      <c r="EOZ450" s="46"/>
      <c r="EPA450" s="46"/>
      <c r="EPB450" s="46"/>
      <c r="EPC450" s="46"/>
      <c r="EPD450" s="46"/>
      <c r="EPE450" s="46"/>
      <c r="EPF450" s="46"/>
      <c r="EPG450" s="46"/>
      <c r="EPH450" s="46"/>
      <c r="EPI450" s="46"/>
      <c r="EPJ450" s="46"/>
      <c r="EPK450" s="46"/>
      <c r="EPL450" s="46"/>
      <c r="EPM450" s="46"/>
      <c r="EPN450" s="46"/>
      <c r="EPO450" s="46"/>
      <c r="EPP450" s="46"/>
      <c r="EPQ450" s="46"/>
      <c r="EPR450" s="46"/>
      <c r="EPS450" s="46"/>
      <c r="EPT450" s="46"/>
      <c r="EPU450" s="46"/>
      <c r="EPV450" s="46"/>
      <c r="EPW450" s="46"/>
      <c r="EPX450" s="46"/>
      <c r="EPY450" s="46"/>
      <c r="EPZ450" s="46"/>
      <c r="EQA450" s="46"/>
      <c r="EQB450" s="46"/>
      <c r="EQC450" s="46"/>
      <c r="EQD450" s="46"/>
      <c r="EQE450" s="46"/>
      <c r="EQF450" s="46"/>
      <c r="EQG450" s="46"/>
      <c r="EQH450" s="46"/>
      <c r="EQI450" s="46"/>
      <c r="EQJ450" s="46"/>
      <c r="EQK450" s="46"/>
      <c r="EQL450" s="46"/>
      <c r="EQM450" s="46"/>
      <c r="EQN450" s="46"/>
      <c r="EQO450" s="46"/>
      <c r="EQP450" s="46"/>
      <c r="EQQ450" s="46"/>
      <c r="EQR450" s="46"/>
      <c r="EQS450" s="46"/>
      <c r="EQT450" s="46"/>
      <c r="EQU450" s="46"/>
      <c r="EQV450" s="46"/>
      <c r="EQW450" s="46"/>
      <c r="EQX450" s="46"/>
      <c r="EQY450" s="46"/>
      <c r="EQZ450" s="46"/>
      <c r="ERA450" s="46"/>
      <c r="ERB450" s="46"/>
      <c r="ERC450" s="46"/>
      <c r="ERD450" s="46"/>
      <c r="ERE450" s="46"/>
      <c r="ERF450" s="46"/>
      <c r="ERG450" s="46"/>
      <c r="ERH450" s="46"/>
      <c r="ERI450" s="46"/>
      <c r="ERJ450" s="46"/>
      <c r="ERK450" s="46"/>
      <c r="ERL450" s="46"/>
      <c r="ERM450" s="46"/>
      <c r="ERN450" s="46"/>
      <c r="ERO450" s="46"/>
      <c r="ERP450" s="46"/>
      <c r="ERQ450" s="46"/>
      <c r="ERR450" s="46"/>
      <c r="ERS450" s="46"/>
      <c r="ERT450" s="46"/>
      <c r="ERU450" s="46"/>
      <c r="ERV450" s="46"/>
      <c r="ERW450" s="46"/>
      <c r="ERX450" s="46"/>
      <c r="ERY450" s="46"/>
      <c r="ERZ450" s="46"/>
      <c r="ESA450" s="46"/>
      <c r="ESB450" s="46"/>
      <c r="ESC450" s="46"/>
      <c r="ESD450" s="46"/>
      <c r="ESE450" s="46"/>
      <c r="ESF450" s="46"/>
      <c r="ESG450" s="46"/>
      <c r="ESH450" s="46"/>
      <c r="ESI450" s="46"/>
      <c r="ESJ450" s="46"/>
      <c r="ESK450" s="46"/>
      <c r="ESL450" s="46"/>
      <c r="ESM450" s="46"/>
      <c r="ESN450" s="46"/>
      <c r="ESO450" s="46"/>
      <c r="ESP450" s="46"/>
      <c r="ESQ450" s="46"/>
      <c r="ESR450" s="46"/>
      <c r="ESS450" s="46"/>
      <c r="EST450" s="46"/>
      <c r="ESU450" s="46"/>
      <c r="ESV450" s="46"/>
      <c r="ESW450" s="46"/>
      <c r="ESX450" s="46"/>
      <c r="ESY450" s="46"/>
      <c r="ESZ450" s="46"/>
      <c r="ETA450" s="46"/>
      <c r="ETB450" s="46"/>
      <c r="ETC450" s="46"/>
      <c r="ETD450" s="46"/>
      <c r="ETE450" s="46"/>
      <c r="ETF450" s="46"/>
      <c r="ETG450" s="46"/>
      <c r="ETH450" s="46"/>
      <c r="ETI450" s="46"/>
      <c r="ETJ450" s="46"/>
      <c r="ETK450" s="46"/>
      <c r="ETL450" s="46"/>
      <c r="ETM450" s="46"/>
      <c r="ETN450" s="46"/>
      <c r="ETO450" s="46"/>
      <c r="ETP450" s="46"/>
      <c r="ETQ450" s="46"/>
      <c r="ETR450" s="46"/>
      <c r="ETS450" s="46"/>
      <c r="ETT450" s="46"/>
      <c r="ETU450" s="46"/>
      <c r="ETV450" s="46"/>
      <c r="ETW450" s="46"/>
      <c r="ETX450" s="46"/>
      <c r="ETY450" s="46"/>
      <c r="ETZ450" s="46"/>
      <c r="EUA450" s="46"/>
      <c r="EUB450" s="46"/>
      <c r="EUC450" s="46"/>
      <c r="EUD450" s="46"/>
      <c r="EUE450" s="46"/>
      <c r="EUF450" s="46"/>
      <c r="EUG450" s="46"/>
      <c r="EUH450" s="46"/>
      <c r="EUI450" s="46"/>
      <c r="EUJ450" s="46"/>
      <c r="EUK450" s="46"/>
      <c r="EUL450" s="46"/>
      <c r="EUM450" s="46"/>
      <c r="EUN450" s="46"/>
      <c r="EUO450" s="46"/>
      <c r="EUP450" s="46"/>
      <c r="EUQ450" s="46"/>
      <c r="EUR450" s="46"/>
      <c r="EUS450" s="46"/>
      <c r="EUT450" s="46"/>
      <c r="EUU450" s="46"/>
      <c r="EUV450" s="46"/>
      <c r="EUW450" s="46"/>
      <c r="EUX450" s="46"/>
      <c r="EUY450" s="46"/>
      <c r="EUZ450" s="46"/>
      <c r="EVA450" s="46"/>
      <c r="EVB450" s="46"/>
      <c r="EVC450" s="46"/>
      <c r="EVD450" s="46"/>
      <c r="EVE450" s="46"/>
      <c r="EVF450" s="46"/>
      <c r="EVG450" s="46"/>
      <c r="EVH450" s="46"/>
      <c r="EVI450" s="46"/>
      <c r="EVJ450" s="46"/>
      <c r="EVK450" s="46"/>
      <c r="EVL450" s="46"/>
      <c r="EVM450" s="46"/>
      <c r="EVN450" s="46"/>
      <c r="EVO450" s="46"/>
      <c r="EVP450" s="46"/>
      <c r="EVQ450" s="46"/>
      <c r="EVR450" s="46"/>
      <c r="EVS450" s="46"/>
      <c r="EVT450" s="46"/>
      <c r="EVU450" s="46"/>
      <c r="EVV450" s="46"/>
      <c r="EVW450" s="46"/>
      <c r="EVX450" s="46"/>
      <c r="EVY450" s="46"/>
      <c r="EVZ450" s="46"/>
      <c r="EWA450" s="46"/>
      <c r="EWB450" s="46"/>
      <c r="EWC450" s="46"/>
      <c r="EWD450" s="46"/>
      <c r="EWE450" s="46"/>
      <c r="EWF450" s="46"/>
      <c r="EWG450" s="46"/>
      <c r="EWH450" s="46"/>
      <c r="EWI450" s="46"/>
      <c r="EWJ450" s="46"/>
      <c r="EWK450" s="46"/>
      <c r="EWL450" s="46"/>
      <c r="EWM450" s="46"/>
      <c r="EWN450" s="46"/>
      <c r="EWO450" s="46"/>
      <c r="EWP450" s="46"/>
      <c r="EWQ450" s="46"/>
      <c r="EWR450" s="46"/>
      <c r="EWS450" s="46"/>
      <c r="EWT450" s="46"/>
      <c r="EWU450" s="46"/>
      <c r="EWV450" s="46"/>
      <c r="EWW450" s="46"/>
      <c r="EWX450" s="46"/>
      <c r="EWY450" s="46"/>
      <c r="EWZ450" s="46"/>
      <c r="EXA450" s="46"/>
      <c r="EXB450" s="46"/>
      <c r="EXC450" s="46"/>
      <c r="EXD450" s="46"/>
      <c r="EXE450" s="46"/>
      <c r="EXF450" s="46"/>
      <c r="EXG450" s="46"/>
      <c r="EXH450" s="46"/>
      <c r="EXI450" s="46"/>
      <c r="EXJ450" s="46"/>
      <c r="EXK450" s="46"/>
      <c r="EXL450" s="46"/>
      <c r="EXM450" s="46"/>
      <c r="EXN450" s="46"/>
      <c r="EXO450" s="46"/>
      <c r="EXP450" s="46"/>
      <c r="EXQ450" s="46"/>
      <c r="EXR450" s="46"/>
      <c r="EXS450" s="46"/>
      <c r="EXT450" s="46"/>
      <c r="EXU450" s="46"/>
      <c r="EXV450" s="46"/>
      <c r="EXW450" s="46"/>
      <c r="EXX450" s="46"/>
      <c r="EXY450" s="46"/>
      <c r="EXZ450" s="46"/>
      <c r="EYA450" s="46"/>
      <c r="EYB450" s="46"/>
      <c r="EYC450" s="46"/>
      <c r="EYD450" s="46"/>
      <c r="EYE450" s="46"/>
      <c r="EYF450" s="46"/>
      <c r="EYG450" s="46"/>
      <c r="EYH450" s="46"/>
      <c r="EYI450" s="46"/>
      <c r="EYJ450" s="46"/>
      <c r="EYK450" s="46"/>
      <c r="EYL450" s="46"/>
      <c r="EYM450" s="46"/>
      <c r="EYN450" s="46"/>
      <c r="EYO450" s="46"/>
      <c r="EYP450" s="46"/>
      <c r="EYQ450" s="46"/>
      <c r="EYR450" s="46"/>
      <c r="EYS450" s="46"/>
      <c r="EYT450" s="46"/>
      <c r="EYU450" s="46"/>
      <c r="EYV450" s="46"/>
      <c r="EYW450" s="46"/>
      <c r="EYX450" s="46"/>
      <c r="EYY450" s="46"/>
      <c r="EYZ450" s="46"/>
      <c r="EZA450" s="46"/>
      <c r="EZB450" s="46"/>
      <c r="EZC450" s="46"/>
      <c r="EZD450" s="46"/>
      <c r="EZE450" s="46"/>
      <c r="EZF450" s="46"/>
      <c r="EZG450" s="46"/>
      <c r="EZH450" s="46"/>
      <c r="EZI450" s="46"/>
      <c r="EZJ450" s="46"/>
      <c r="EZK450" s="46"/>
      <c r="EZL450" s="46"/>
      <c r="EZM450" s="46"/>
      <c r="EZN450" s="46"/>
      <c r="EZO450" s="46"/>
      <c r="EZP450" s="46"/>
      <c r="EZQ450" s="46"/>
      <c r="EZR450" s="46"/>
      <c r="EZS450" s="46"/>
      <c r="EZT450" s="46"/>
      <c r="EZU450" s="46"/>
      <c r="EZV450" s="46"/>
      <c r="EZW450" s="46"/>
      <c r="EZX450" s="46"/>
      <c r="EZY450" s="46"/>
      <c r="EZZ450" s="46"/>
      <c r="FAA450" s="46"/>
      <c r="FAB450" s="46"/>
      <c r="FAC450" s="46"/>
      <c r="FAD450" s="46"/>
      <c r="FAE450" s="46"/>
      <c r="FAF450" s="46"/>
      <c r="FAG450" s="46"/>
      <c r="FAH450" s="46"/>
      <c r="FAI450" s="46"/>
      <c r="FAJ450" s="46"/>
      <c r="FAK450" s="46"/>
      <c r="FAL450" s="46"/>
      <c r="FAM450" s="46"/>
      <c r="FAN450" s="46"/>
      <c r="FAO450" s="46"/>
      <c r="FAP450" s="46"/>
      <c r="FAQ450" s="46"/>
      <c r="FAR450" s="46"/>
      <c r="FAS450" s="46"/>
      <c r="FAT450" s="46"/>
      <c r="FAU450" s="46"/>
      <c r="FAV450" s="46"/>
      <c r="FAW450" s="46"/>
      <c r="FAX450" s="46"/>
      <c r="FAY450" s="46"/>
      <c r="FAZ450" s="46"/>
      <c r="FBA450" s="46"/>
      <c r="FBB450" s="46"/>
      <c r="FBC450" s="46"/>
      <c r="FBD450" s="46"/>
      <c r="FBE450" s="46"/>
      <c r="FBF450" s="46"/>
      <c r="FBG450" s="46"/>
      <c r="FBH450" s="46"/>
      <c r="FBI450" s="46"/>
      <c r="FBJ450" s="46"/>
      <c r="FBK450" s="46"/>
      <c r="FBL450" s="46"/>
      <c r="FBM450" s="46"/>
      <c r="FBN450" s="46"/>
      <c r="FBO450" s="46"/>
      <c r="FBP450" s="46"/>
      <c r="FBQ450" s="46"/>
      <c r="FBR450" s="46"/>
      <c r="FBS450" s="46"/>
      <c r="FBT450" s="46"/>
      <c r="FBU450" s="46"/>
      <c r="FBV450" s="46"/>
      <c r="FBW450" s="46"/>
      <c r="FBX450" s="46"/>
      <c r="FBY450" s="46"/>
      <c r="FBZ450" s="46"/>
      <c r="FCA450" s="46"/>
      <c r="FCB450" s="46"/>
      <c r="FCC450" s="46"/>
      <c r="FCD450" s="46"/>
      <c r="FCE450" s="46"/>
      <c r="FCF450" s="46"/>
      <c r="FCG450" s="46"/>
      <c r="FCH450" s="46"/>
      <c r="FCI450" s="46"/>
      <c r="FCJ450" s="46"/>
      <c r="FCK450" s="46"/>
      <c r="FCL450" s="46"/>
      <c r="FCM450" s="46"/>
      <c r="FCN450" s="46"/>
      <c r="FCO450" s="46"/>
      <c r="FCP450" s="46"/>
      <c r="FCQ450" s="46"/>
      <c r="FCR450" s="46"/>
      <c r="FCS450" s="46"/>
      <c r="FCT450" s="46"/>
      <c r="FCU450" s="46"/>
      <c r="FCV450" s="46"/>
      <c r="FCW450" s="46"/>
      <c r="FCX450" s="46"/>
      <c r="FCY450" s="46"/>
      <c r="FCZ450" s="46"/>
      <c r="FDA450" s="46"/>
      <c r="FDB450" s="46"/>
      <c r="FDC450" s="46"/>
      <c r="FDD450" s="46"/>
      <c r="FDE450" s="46"/>
      <c r="FDF450" s="46"/>
      <c r="FDG450" s="46"/>
      <c r="FDH450" s="46"/>
      <c r="FDI450" s="46"/>
      <c r="FDJ450" s="46"/>
      <c r="FDK450" s="46"/>
      <c r="FDL450" s="46"/>
      <c r="FDM450" s="46"/>
      <c r="FDN450" s="46"/>
      <c r="FDO450" s="46"/>
      <c r="FDP450" s="46"/>
      <c r="FDQ450" s="46"/>
      <c r="FDR450" s="46"/>
      <c r="FDS450" s="46"/>
      <c r="FDT450" s="46"/>
      <c r="FDU450" s="46"/>
      <c r="FDV450" s="46"/>
      <c r="FDW450" s="46"/>
      <c r="FDX450" s="46"/>
      <c r="FDY450" s="46"/>
      <c r="FDZ450" s="46"/>
      <c r="FEA450" s="46"/>
      <c r="FEB450" s="46"/>
      <c r="FEC450" s="46"/>
      <c r="FED450" s="46"/>
      <c r="FEE450" s="46"/>
      <c r="FEF450" s="46"/>
      <c r="FEG450" s="46"/>
      <c r="FEH450" s="46"/>
      <c r="FEI450" s="46"/>
      <c r="FEJ450" s="46"/>
      <c r="FEK450" s="46"/>
      <c r="FEL450" s="46"/>
      <c r="FEM450" s="46"/>
      <c r="FEN450" s="46"/>
      <c r="FEO450" s="46"/>
      <c r="FEP450" s="46"/>
      <c r="FEQ450" s="46"/>
      <c r="FER450" s="46"/>
      <c r="FES450" s="46"/>
      <c r="FET450" s="46"/>
      <c r="FEU450" s="46"/>
      <c r="FEV450" s="46"/>
      <c r="FEW450" s="46"/>
      <c r="FEX450" s="46"/>
      <c r="FEY450" s="46"/>
      <c r="FEZ450" s="46"/>
      <c r="FFA450" s="46"/>
      <c r="FFB450" s="46"/>
      <c r="FFC450" s="46"/>
      <c r="FFD450" s="46"/>
      <c r="FFE450" s="46"/>
      <c r="FFF450" s="46"/>
      <c r="FFG450" s="46"/>
      <c r="FFH450" s="46"/>
      <c r="FFI450" s="46"/>
      <c r="FFJ450" s="46"/>
      <c r="FFK450" s="46"/>
      <c r="FFL450" s="46"/>
      <c r="FFM450" s="46"/>
      <c r="FFN450" s="46"/>
      <c r="FFO450" s="46"/>
      <c r="FFP450" s="46"/>
      <c r="FFQ450" s="46"/>
      <c r="FFR450" s="46"/>
      <c r="FFS450" s="46"/>
      <c r="FFT450" s="46"/>
      <c r="FFU450" s="46"/>
      <c r="FFV450" s="46"/>
      <c r="FFW450" s="46"/>
      <c r="FFX450" s="46"/>
      <c r="FFY450" s="46"/>
      <c r="FFZ450" s="46"/>
      <c r="FGA450" s="46"/>
      <c r="FGB450" s="46"/>
      <c r="FGC450" s="46"/>
      <c r="FGD450" s="46"/>
      <c r="FGE450" s="46"/>
      <c r="FGF450" s="46"/>
      <c r="FGG450" s="46"/>
      <c r="FGH450" s="46"/>
      <c r="FGI450" s="46"/>
      <c r="FGJ450" s="46"/>
      <c r="FGK450" s="46"/>
      <c r="FGL450" s="46"/>
      <c r="FGM450" s="46"/>
      <c r="FGN450" s="46"/>
      <c r="FGO450" s="46"/>
      <c r="FGP450" s="46"/>
      <c r="FGQ450" s="46"/>
      <c r="FGR450" s="46"/>
      <c r="FGS450" s="46"/>
      <c r="FGT450" s="46"/>
      <c r="FGU450" s="46"/>
      <c r="FGV450" s="46"/>
      <c r="FGW450" s="46"/>
      <c r="FGX450" s="46"/>
      <c r="FGY450" s="46"/>
      <c r="FGZ450" s="46"/>
      <c r="FHA450" s="46"/>
      <c r="FHB450" s="46"/>
      <c r="FHC450" s="46"/>
      <c r="FHD450" s="46"/>
      <c r="FHE450" s="46"/>
      <c r="FHF450" s="46"/>
      <c r="FHG450" s="46"/>
      <c r="FHH450" s="46"/>
      <c r="FHI450" s="46"/>
      <c r="FHJ450" s="46"/>
      <c r="FHK450" s="46"/>
      <c r="FHL450" s="46"/>
      <c r="FHM450" s="46"/>
      <c r="FHN450" s="46"/>
      <c r="FHO450" s="46"/>
      <c r="FHP450" s="46"/>
      <c r="FHQ450" s="46"/>
      <c r="FHR450" s="46"/>
      <c r="FHS450" s="46"/>
      <c r="FHT450" s="46"/>
      <c r="FHU450" s="46"/>
      <c r="FHV450" s="46"/>
      <c r="FHW450" s="46"/>
      <c r="FHX450" s="46"/>
      <c r="FHY450" s="46"/>
      <c r="FHZ450" s="46"/>
      <c r="FIA450" s="46"/>
      <c r="FIB450" s="46"/>
      <c r="FIC450" s="46"/>
      <c r="FID450" s="46"/>
      <c r="FIE450" s="46"/>
      <c r="FIF450" s="46"/>
      <c r="FIG450" s="46"/>
      <c r="FIH450" s="46"/>
      <c r="FII450" s="46"/>
      <c r="FIJ450" s="46"/>
      <c r="FIK450" s="46"/>
      <c r="FIL450" s="46"/>
      <c r="FIM450" s="46"/>
      <c r="FIN450" s="46"/>
      <c r="FIO450" s="46"/>
      <c r="FIP450" s="46"/>
      <c r="FIQ450" s="46"/>
      <c r="FIR450" s="46"/>
      <c r="FIS450" s="46"/>
      <c r="FIT450" s="46"/>
      <c r="FIU450" s="46"/>
      <c r="FIV450" s="46"/>
      <c r="FIW450" s="46"/>
      <c r="FIX450" s="46"/>
      <c r="FIY450" s="46"/>
      <c r="FIZ450" s="46"/>
      <c r="FJA450" s="46"/>
      <c r="FJB450" s="46"/>
      <c r="FJC450" s="46"/>
      <c r="FJD450" s="46"/>
      <c r="FJE450" s="46"/>
      <c r="FJF450" s="46"/>
      <c r="FJG450" s="46"/>
      <c r="FJH450" s="46"/>
      <c r="FJI450" s="46"/>
      <c r="FJJ450" s="46"/>
      <c r="FJK450" s="46"/>
      <c r="FJL450" s="46"/>
      <c r="FJM450" s="46"/>
      <c r="FJN450" s="46"/>
      <c r="FJO450" s="46"/>
      <c r="FJP450" s="46"/>
      <c r="FJQ450" s="46"/>
      <c r="FJR450" s="46"/>
      <c r="FJS450" s="46"/>
      <c r="FJT450" s="46"/>
      <c r="FJU450" s="46"/>
      <c r="FJV450" s="46"/>
      <c r="FJW450" s="46"/>
      <c r="FJX450" s="46"/>
      <c r="FJY450" s="46"/>
      <c r="FJZ450" s="46"/>
      <c r="FKA450" s="46"/>
      <c r="FKB450" s="46"/>
      <c r="FKC450" s="46"/>
      <c r="FKD450" s="46"/>
      <c r="FKE450" s="46"/>
      <c r="FKF450" s="46"/>
      <c r="FKG450" s="46"/>
      <c r="FKH450" s="46"/>
      <c r="FKI450" s="46"/>
      <c r="FKJ450" s="46"/>
      <c r="FKK450" s="46"/>
      <c r="FKL450" s="46"/>
      <c r="FKM450" s="46"/>
      <c r="FKN450" s="46"/>
      <c r="FKO450" s="46"/>
      <c r="FKP450" s="46"/>
      <c r="FKQ450" s="46"/>
      <c r="FKR450" s="46"/>
      <c r="FKS450" s="46"/>
      <c r="FKT450" s="46"/>
      <c r="FKU450" s="46"/>
      <c r="FKV450" s="46"/>
      <c r="FKW450" s="46"/>
      <c r="FKX450" s="46"/>
      <c r="FKY450" s="46"/>
      <c r="FKZ450" s="46"/>
      <c r="FLA450" s="46"/>
      <c r="FLB450" s="46"/>
      <c r="FLC450" s="46"/>
      <c r="FLD450" s="46"/>
      <c r="FLE450" s="46"/>
      <c r="FLF450" s="46"/>
      <c r="FLG450" s="46"/>
      <c r="FLH450" s="46"/>
      <c r="FLI450" s="46"/>
      <c r="FLJ450" s="46"/>
      <c r="FLK450" s="46"/>
      <c r="FLL450" s="46"/>
      <c r="FLM450" s="46"/>
      <c r="FLN450" s="46"/>
      <c r="FLO450" s="46"/>
      <c r="FLP450" s="46"/>
      <c r="FLQ450" s="46"/>
      <c r="FLR450" s="46"/>
      <c r="FLS450" s="46"/>
      <c r="FLT450" s="46"/>
      <c r="FLU450" s="46"/>
      <c r="FLV450" s="46"/>
      <c r="FLW450" s="46"/>
      <c r="FLX450" s="46"/>
      <c r="FLY450" s="46"/>
      <c r="FLZ450" s="46"/>
      <c r="FMA450" s="46"/>
      <c r="FMB450" s="46"/>
      <c r="FMC450" s="46"/>
      <c r="FMD450" s="46"/>
      <c r="FME450" s="46"/>
      <c r="FMF450" s="46"/>
      <c r="FMG450" s="46"/>
      <c r="FMH450" s="46"/>
      <c r="FMI450" s="46"/>
      <c r="FMJ450" s="46"/>
      <c r="FMK450" s="46"/>
      <c r="FML450" s="46"/>
      <c r="FMM450" s="46"/>
      <c r="FMN450" s="46"/>
      <c r="FMO450" s="46"/>
      <c r="FMP450" s="46"/>
      <c r="FMQ450" s="46"/>
      <c r="FMR450" s="46"/>
      <c r="FMS450" s="46"/>
      <c r="FMT450" s="46"/>
      <c r="FMU450" s="46"/>
      <c r="FMV450" s="46"/>
      <c r="FMW450" s="46"/>
      <c r="FMX450" s="46"/>
      <c r="FMY450" s="46"/>
      <c r="FMZ450" s="46"/>
      <c r="FNA450" s="46"/>
      <c r="FNB450" s="46"/>
      <c r="FNC450" s="46"/>
      <c r="FND450" s="46"/>
      <c r="FNE450" s="46"/>
      <c r="FNF450" s="46"/>
      <c r="FNG450" s="46"/>
      <c r="FNH450" s="46"/>
      <c r="FNI450" s="46"/>
      <c r="FNJ450" s="46"/>
      <c r="FNK450" s="46"/>
      <c r="FNL450" s="46"/>
      <c r="FNM450" s="46"/>
      <c r="FNN450" s="46"/>
      <c r="FNO450" s="46"/>
      <c r="FNP450" s="46"/>
      <c r="FNQ450" s="46"/>
      <c r="FNR450" s="46"/>
      <c r="FNS450" s="46"/>
      <c r="FNT450" s="46"/>
      <c r="FNU450" s="46"/>
      <c r="FNV450" s="46"/>
      <c r="FNW450" s="46"/>
      <c r="FNX450" s="46"/>
      <c r="FNY450" s="46"/>
      <c r="FNZ450" s="46"/>
      <c r="FOA450" s="46"/>
      <c r="FOB450" s="46"/>
      <c r="FOC450" s="46"/>
      <c r="FOD450" s="46"/>
      <c r="FOE450" s="46"/>
      <c r="FOF450" s="46"/>
      <c r="FOG450" s="46"/>
      <c r="FOH450" s="46"/>
      <c r="FOI450" s="46"/>
      <c r="FOJ450" s="46"/>
      <c r="FOK450" s="46"/>
      <c r="FOL450" s="46"/>
      <c r="FOM450" s="46"/>
      <c r="FON450" s="46"/>
      <c r="FOO450" s="46"/>
      <c r="FOP450" s="46"/>
      <c r="FOQ450" s="46"/>
      <c r="FOR450" s="46"/>
      <c r="FOS450" s="46"/>
      <c r="FOT450" s="46"/>
      <c r="FOU450" s="46"/>
      <c r="FOV450" s="46"/>
      <c r="FOW450" s="46"/>
      <c r="FOX450" s="46"/>
      <c r="FOY450" s="46"/>
      <c r="FOZ450" s="46"/>
      <c r="FPA450" s="46"/>
      <c r="FPB450" s="46"/>
      <c r="FPC450" s="46"/>
      <c r="FPD450" s="46"/>
      <c r="FPE450" s="46"/>
      <c r="FPF450" s="46"/>
      <c r="FPG450" s="46"/>
      <c r="FPH450" s="46"/>
      <c r="FPI450" s="46"/>
      <c r="FPJ450" s="46"/>
      <c r="FPK450" s="46"/>
      <c r="FPL450" s="46"/>
      <c r="FPM450" s="46"/>
      <c r="FPN450" s="46"/>
      <c r="FPO450" s="46"/>
      <c r="FPP450" s="46"/>
      <c r="FPQ450" s="46"/>
      <c r="FPR450" s="46"/>
      <c r="FPS450" s="46"/>
      <c r="FPT450" s="46"/>
      <c r="FPU450" s="46"/>
      <c r="FPV450" s="46"/>
      <c r="FPW450" s="46"/>
      <c r="FPX450" s="46"/>
      <c r="FPY450" s="46"/>
      <c r="FPZ450" s="46"/>
      <c r="FQA450" s="46"/>
      <c r="FQB450" s="46"/>
      <c r="FQC450" s="46"/>
      <c r="FQD450" s="46"/>
      <c r="FQE450" s="46"/>
      <c r="FQF450" s="46"/>
      <c r="FQG450" s="46"/>
      <c r="FQH450" s="46"/>
      <c r="FQI450" s="46"/>
      <c r="FQJ450" s="46"/>
      <c r="FQK450" s="46"/>
      <c r="FQL450" s="46"/>
      <c r="FQM450" s="46"/>
      <c r="FQN450" s="46"/>
      <c r="FQO450" s="46"/>
      <c r="FQP450" s="46"/>
      <c r="FQQ450" s="46"/>
      <c r="FQR450" s="46"/>
      <c r="FQS450" s="46"/>
      <c r="FQT450" s="46"/>
      <c r="FQU450" s="46"/>
      <c r="FQV450" s="46"/>
      <c r="FQW450" s="46"/>
      <c r="FQX450" s="46"/>
      <c r="FQY450" s="46"/>
      <c r="FQZ450" s="46"/>
      <c r="FRA450" s="46"/>
      <c r="FRB450" s="46"/>
      <c r="FRC450" s="46"/>
      <c r="FRD450" s="46"/>
      <c r="FRE450" s="46"/>
      <c r="FRF450" s="46"/>
      <c r="FRG450" s="46"/>
      <c r="FRH450" s="46"/>
      <c r="FRI450" s="46"/>
      <c r="FRJ450" s="46"/>
      <c r="FRK450" s="46"/>
      <c r="FRL450" s="46"/>
      <c r="FRM450" s="46"/>
      <c r="FRN450" s="46"/>
      <c r="FRO450" s="46"/>
      <c r="FRP450" s="46"/>
      <c r="FRQ450" s="46"/>
      <c r="FRR450" s="46"/>
      <c r="FRS450" s="46"/>
      <c r="FRT450" s="46"/>
      <c r="FRU450" s="46"/>
      <c r="FRV450" s="46"/>
      <c r="FRW450" s="46"/>
      <c r="FRX450" s="46"/>
      <c r="FRY450" s="46"/>
      <c r="FRZ450" s="46"/>
      <c r="FSA450" s="46"/>
      <c r="FSB450" s="46"/>
      <c r="FSC450" s="46"/>
      <c r="FSD450" s="46"/>
      <c r="FSE450" s="46"/>
      <c r="FSF450" s="46"/>
      <c r="FSG450" s="46"/>
      <c r="FSH450" s="46"/>
      <c r="FSI450" s="46"/>
      <c r="FSJ450" s="46"/>
      <c r="FSK450" s="46"/>
      <c r="FSL450" s="46"/>
      <c r="FSM450" s="46"/>
      <c r="FSN450" s="46"/>
      <c r="FSO450" s="46"/>
      <c r="FSP450" s="46"/>
      <c r="FSQ450" s="46"/>
      <c r="FSR450" s="46"/>
      <c r="FSS450" s="46"/>
      <c r="FST450" s="46"/>
      <c r="FSU450" s="46"/>
      <c r="FSV450" s="46"/>
      <c r="FSW450" s="46"/>
      <c r="FSX450" s="46"/>
      <c r="FSY450" s="46"/>
      <c r="FSZ450" s="46"/>
      <c r="FTA450" s="46"/>
      <c r="FTB450" s="46"/>
      <c r="FTC450" s="46"/>
      <c r="FTD450" s="46"/>
      <c r="FTE450" s="46"/>
      <c r="FTF450" s="46"/>
      <c r="FTG450" s="46"/>
      <c r="FTH450" s="46"/>
      <c r="FTI450" s="46"/>
      <c r="FTJ450" s="46"/>
      <c r="FTK450" s="46"/>
      <c r="FTL450" s="46"/>
      <c r="FTM450" s="46"/>
      <c r="FTN450" s="46"/>
      <c r="FTO450" s="46"/>
      <c r="FTP450" s="46"/>
      <c r="FTQ450" s="46"/>
      <c r="FTR450" s="46"/>
      <c r="FTS450" s="46"/>
      <c r="FTT450" s="46"/>
      <c r="FTU450" s="46"/>
      <c r="FTV450" s="46"/>
      <c r="FTW450" s="46"/>
      <c r="FTX450" s="46"/>
      <c r="FTY450" s="46"/>
      <c r="FTZ450" s="46"/>
      <c r="FUA450" s="46"/>
      <c r="FUB450" s="46"/>
      <c r="FUC450" s="46"/>
      <c r="FUD450" s="46"/>
      <c r="FUE450" s="46"/>
      <c r="FUF450" s="46"/>
      <c r="FUG450" s="46"/>
      <c r="FUH450" s="46"/>
      <c r="FUI450" s="46"/>
      <c r="FUJ450" s="46"/>
      <c r="FUK450" s="46"/>
      <c r="FUL450" s="46"/>
      <c r="FUM450" s="46"/>
      <c r="FUN450" s="46"/>
      <c r="FUO450" s="46"/>
      <c r="FUP450" s="46"/>
      <c r="FUQ450" s="46"/>
      <c r="FUR450" s="46"/>
      <c r="FUS450" s="46"/>
      <c r="FUT450" s="46"/>
      <c r="FUU450" s="46"/>
      <c r="FUV450" s="46"/>
      <c r="FUW450" s="46"/>
      <c r="FUX450" s="46"/>
      <c r="FUY450" s="46"/>
      <c r="FUZ450" s="46"/>
      <c r="FVA450" s="46"/>
      <c r="FVB450" s="46"/>
      <c r="FVC450" s="46"/>
      <c r="FVD450" s="46"/>
      <c r="FVE450" s="46"/>
      <c r="FVF450" s="46"/>
      <c r="FVG450" s="46"/>
      <c r="FVH450" s="46"/>
      <c r="FVI450" s="46"/>
      <c r="FVJ450" s="46"/>
      <c r="FVK450" s="46"/>
      <c r="FVL450" s="46"/>
      <c r="FVM450" s="46"/>
      <c r="FVN450" s="46"/>
      <c r="FVO450" s="46"/>
      <c r="FVP450" s="46"/>
      <c r="FVQ450" s="46"/>
      <c r="FVR450" s="46"/>
      <c r="FVS450" s="46"/>
      <c r="FVT450" s="46"/>
      <c r="FVU450" s="46"/>
      <c r="FVV450" s="46"/>
      <c r="FVW450" s="46"/>
      <c r="FVX450" s="46"/>
      <c r="FVY450" s="46"/>
      <c r="FVZ450" s="46"/>
      <c r="FWA450" s="46"/>
      <c r="FWB450" s="46"/>
      <c r="FWC450" s="46"/>
      <c r="FWD450" s="46"/>
      <c r="FWE450" s="46"/>
      <c r="FWF450" s="46"/>
      <c r="FWG450" s="46"/>
      <c r="FWH450" s="46"/>
      <c r="FWI450" s="46"/>
      <c r="FWJ450" s="46"/>
      <c r="FWK450" s="46"/>
      <c r="FWL450" s="46"/>
      <c r="FWM450" s="46"/>
      <c r="FWN450" s="46"/>
      <c r="FWO450" s="46"/>
      <c r="FWP450" s="46"/>
      <c r="FWQ450" s="46"/>
      <c r="FWR450" s="46"/>
      <c r="FWS450" s="46"/>
      <c r="FWT450" s="46"/>
      <c r="FWU450" s="46"/>
      <c r="FWV450" s="46"/>
      <c r="FWW450" s="46"/>
      <c r="FWX450" s="46"/>
      <c r="FWY450" s="46"/>
      <c r="FWZ450" s="46"/>
      <c r="FXA450" s="46"/>
      <c r="FXB450" s="46"/>
      <c r="FXC450" s="46"/>
      <c r="FXD450" s="46"/>
      <c r="FXE450" s="46"/>
      <c r="FXF450" s="46"/>
      <c r="FXG450" s="46"/>
      <c r="FXH450" s="46"/>
      <c r="FXI450" s="46"/>
      <c r="FXJ450" s="46"/>
      <c r="FXK450" s="46"/>
      <c r="FXL450" s="46"/>
      <c r="FXM450" s="46"/>
      <c r="FXN450" s="46"/>
      <c r="FXO450" s="46"/>
      <c r="FXP450" s="46"/>
      <c r="FXQ450" s="46"/>
      <c r="FXR450" s="46"/>
      <c r="FXS450" s="46"/>
      <c r="FXT450" s="46"/>
      <c r="FXU450" s="46"/>
      <c r="FXV450" s="46"/>
      <c r="FXW450" s="46"/>
      <c r="FXX450" s="46"/>
      <c r="FXY450" s="46"/>
      <c r="FXZ450" s="46"/>
      <c r="FYA450" s="46"/>
      <c r="FYB450" s="46"/>
      <c r="FYC450" s="46"/>
      <c r="FYD450" s="46"/>
      <c r="FYE450" s="46"/>
      <c r="FYF450" s="46"/>
      <c r="FYG450" s="46"/>
      <c r="FYH450" s="46"/>
      <c r="FYI450" s="46"/>
      <c r="FYJ450" s="46"/>
      <c r="FYK450" s="46"/>
      <c r="FYL450" s="46"/>
      <c r="FYM450" s="46"/>
      <c r="FYN450" s="46"/>
      <c r="FYO450" s="46"/>
      <c r="FYP450" s="46"/>
      <c r="FYQ450" s="46"/>
      <c r="FYR450" s="46"/>
      <c r="FYS450" s="46"/>
      <c r="FYT450" s="46"/>
      <c r="FYU450" s="46"/>
      <c r="FYV450" s="46"/>
      <c r="FYW450" s="46"/>
      <c r="FYX450" s="46"/>
      <c r="FYY450" s="46"/>
      <c r="FYZ450" s="46"/>
      <c r="FZA450" s="46"/>
      <c r="FZB450" s="46"/>
      <c r="FZC450" s="46"/>
      <c r="FZD450" s="46"/>
      <c r="FZE450" s="46"/>
      <c r="FZF450" s="46"/>
      <c r="FZG450" s="46"/>
      <c r="FZH450" s="46"/>
      <c r="FZI450" s="46"/>
      <c r="FZJ450" s="46"/>
      <c r="FZK450" s="46"/>
      <c r="FZL450" s="46"/>
      <c r="FZM450" s="46"/>
      <c r="FZN450" s="46"/>
      <c r="FZO450" s="46"/>
      <c r="FZP450" s="46"/>
      <c r="FZQ450" s="46"/>
      <c r="FZR450" s="46"/>
      <c r="FZS450" s="46"/>
      <c r="FZT450" s="46"/>
      <c r="FZU450" s="46"/>
      <c r="FZV450" s="46"/>
      <c r="FZW450" s="46"/>
      <c r="FZX450" s="46"/>
      <c r="FZY450" s="46"/>
      <c r="FZZ450" s="46"/>
      <c r="GAA450" s="46"/>
      <c r="GAB450" s="46"/>
      <c r="GAC450" s="46"/>
      <c r="GAD450" s="46"/>
      <c r="GAE450" s="46"/>
      <c r="GAF450" s="46"/>
      <c r="GAG450" s="46"/>
      <c r="GAH450" s="46"/>
      <c r="GAI450" s="46"/>
      <c r="GAJ450" s="46"/>
      <c r="GAK450" s="46"/>
      <c r="GAL450" s="46"/>
      <c r="GAM450" s="46"/>
      <c r="GAN450" s="46"/>
      <c r="GAO450" s="46"/>
      <c r="GAP450" s="46"/>
      <c r="GAQ450" s="46"/>
      <c r="GAR450" s="46"/>
      <c r="GAS450" s="46"/>
      <c r="GAT450" s="46"/>
      <c r="GAU450" s="46"/>
      <c r="GAV450" s="46"/>
      <c r="GAW450" s="46"/>
      <c r="GAX450" s="46"/>
      <c r="GAY450" s="46"/>
      <c r="GAZ450" s="46"/>
      <c r="GBA450" s="46"/>
      <c r="GBB450" s="46"/>
      <c r="GBC450" s="46"/>
      <c r="GBD450" s="46"/>
      <c r="GBE450" s="46"/>
      <c r="GBF450" s="46"/>
      <c r="GBG450" s="46"/>
      <c r="GBH450" s="46"/>
      <c r="GBI450" s="46"/>
      <c r="GBJ450" s="46"/>
      <c r="GBK450" s="46"/>
      <c r="GBL450" s="46"/>
      <c r="GBM450" s="46"/>
      <c r="GBN450" s="46"/>
      <c r="GBO450" s="46"/>
      <c r="GBP450" s="46"/>
      <c r="GBQ450" s="46"/>
      <c r="GBR450" s="46"/>
      <c r="GBS450" s="46"/>
      <c r="GBT450" s="46"/>
      <c r="GBU450" s="46"/>
      <c r="GBV450" s="46"/>
      <c r="GBW450" s="46"/>
      <c r="GBX450" s="46"/>
      <c r="GBY450" s="46"/>
      <c r="GBZ450" s="46"/>
      <c r="GCA450" s="46"/>
      <c r="GCB450" s="46"/>
      <c r="GCC450" s="46"/>
      <c r="GCD450" s="46"/>
      <c r="GCE450" s="46"/>
      <c r="GCF450" s="46"/>
      <c r="GCG450" s="46"/>
      <c r="GCH450" s="46"/>
      <c r="GCI450" s="46"/>
      <c r="GCJ450" s="46"/>
      <c r="GCK450" s="46"/>
      <c r="GCL450" s="46"/>
      <c r="GCM450" s="46"/>
      <c r="GCN450" s="46"/>
      <c r="GCO450" s="46"/>
      <c r="GCP450" s="46"/>
      <c r="GCQ450" s="46"/>
      <c r="GCR450" s="46"/>
      <c r="GCS450" s="46"/>
      <c r="GCT450" s="46"/>
      <c r="GCU450" s="46"/>
      <c r="GCV450" s="46"/>
      <c r="GCW450" s="46"/>
      <c r="GCX450" s="46"/>
      <c r="GCY450" s="46"/>
      <c r="GCZ450" s="46"/>
      <c r="GDA450" s="46"/>
      <c r="GDB450" s="46"/>
      <c r="GDC450" s="46"/>
      <c r="GDD450" s="46"/>
      <c r="GDE450" s="46"/>
      <c r="GDF450" s="46"/>
      <c r="GDG450" s="46"/>
      <c r="GDH450" s="46"/>
      <c r="GDI450" s="46"/>
      <c r="GDJ450" s="46"/>
      <c r="GDK450" s="46"/>
      <c r="GDL450" s="46"/>
      <c r="GDM450" s="46"/>
      <c r="GDN450" s="46"/>
      <c r="GDO450" s="46"/>
      <c r="GDP450" s="46"/>
      <c r="GDQ450" s="46"/>
      <c r="GDR450" s="46"/>
      <c r="GDS450" s="46"/>
      <c r="GDT450" s="46"/>
      <c r="GDU450" s="46"/>
      <c r="GDV450" s="46"/>
      <c r="GDW450" s="46"/>
      <c r="GDX450" s="46"/>
      <c r="GDY450" s="46"/>
      <c r="GDZ450" s="46"/>
      <c r="GEA450" s="46"/>
      <c r="GEB450" s="46"/>
      <c r="GEC450" s="46"/>
      <c r="GED450" s="46"/>
      <c r="GEE450" s="46"/>
      <c r="GEF450" s="46"/>
      <c r="GEG450" s="46"/>
      <c r="GEH450" s="46"/>
      <c r="GEI450" s="46"/>
      <c r="GEJ450" s="46"/>
      <c r="GEK450" s="46"/>
      <c r="GEL450" s="46"/>
      <c r="GEM450" s="46"/>
      <c r="GEN450" s="46"/>
      <c r="GEO450" s="46"/>
      <c r="GEP450" s="46"/>
      <c r="GEQ450" s="46"/>
      <c r="GER450" s="46"/>
      <c r="GES450" s="46"/>
      <c r="GET450" s="46"/>
      <c r="GEU450" s="46"/>
      <c r="GEV450" s="46"/>
      <c r="GEW450" s="46"/>
      <c r="GEX450" s="46"/>
      <c r="GEY450" s="46"/>
      <c r="GEZ450" s="46"/>
      <c r="GFA450" s="46"/>
      <c r="GFB450" s="46"/>
      <c r="GFC450" s="46"/>
      <c r="GFD450" s="46"/>
      <c r="GFE450" s="46"/>
      <c r="GFF450" s="46"/>
      <c r="GFG450" s="46"/>
      <c r="GFH450" s="46"/>
      <c r="GFI450" s="46"/>
      <c r="GFJ450" s="46"/>
      <c r="GFK450" s="46"/>
      <c r="GFL450" s="46"/>
      <c r="GFM450" s="46"/>
      <c r="GFN450" s="46"/>
      <c r="GFO450" s="46"/>
      <c r="GFP450" s="46"/>
      <c r="GFQ450" s="46"/>
      <c r="GFR450" s="46"/>
      <c r="GFS450" s="46"/>
      <c r="GFT450" s="46"/>
      <c r="GFU450" s="46"/>
      <c r="GFV450" s="46"/>
      <c r="GFW450" s="46"/>
      <c r="GFX450" s="46"/>
      <c r="GFY450" s="46"/>
      <c r="GFZ450" s="46"/>
      <c r="GGA450" s="46"/>
      <c r="GGB450" s="46"/>
      <c r="GGC450" s="46"/>
      <c r="GGD450" s="46"/>
      <c r="GGE450" s="46"/>
      <c r="GGF450" s="46"/>
      <c r="GGG450" s="46"/>
      <c r="GGH450" s="46"/>
      <c r="GGI450" s="46"/>
      <c r="GGJ450" s="46"/>
      <c r="GGK450" s="46"/>
      <c r="GGL450" s="46"/>
      <c r="GGM450" s="46"/>
      <c r="GGN450" s="46"/>
      <c r="GGO450" s="46"/>
      <c r="GGP450" s="46"/>
      <c r="GGQ450" s="46"/>
      <c r="GGR450" s="46"/>
      <c r="GGS450" s="46"/>
      <c r="GGT450" s="46"/>
      <c r="GGU450" s="46"/>
      <c r="GGV450" s="46"/>
      <c r="GGW450" s="46"/>
      <c r="GGX450" s="46"/>
      <c r="GGY450" s="46"/>
      <c r="GGZ450" s="46"/>
      <c r="GHA450" s="46"/>
      <c r="GHB450" s="46"/>
      <c r="GHC450" s="46"/>
      <c r="GHD450" s="46"/>
      <c r="GHE450" s="46"/>
      <c r="GHF450" s="46"/>
      <c r="GHG450" s="46"/>
      <c r="GHH450" s="46"/>
      <c r="GHI450" s="46"/>
      <c r="GHJ450" s="46"/>
      <c r="GHK450" s="46"/>
      <c r="GHL450" s="46"/>
      <c r="GHM450" s="46"/>
      <c r="GHN450" s="46"/>
      <c r="GHO450" s="46"/>
      <c r="GHP450" s="46"/>
      <c r="GHQ450" s="46"/>
      <c r="GHR450" s="46"/>
      <c r="GHS450" s="46"/>
      <c r="GHT450" s="46"/>
      <c r="GHU450" s="46"/>
      <c r="GHV450" s="46"/>
      <c r="GHW450" s="46"/>
      <c r="GHX450" s="46"/>
      <c r="GHY450" s="46"/>
      <c r="GHZ450" s="46"/>
      <c r="GIA450" s="46"/>
      <c r="GIB450" s="46"/>
      <c r="GIC450" s="46"/>
      <c r="GID450" s="46"/>
      <c r="GIE450" s="46"/>
      <c r="GIF450" s="46"/>
      <c r="GIG450" s="46"/>
      <c r="GIH450" s="46"/>
      <c r="GII450" s="46"/>
      <c r="GIJ450" s="46"/>
      <c r="GIK450" s="46"/>
      <c r="GIL450" s="46"/>
      <c r="GIM450" s="46"/>
      <c r="GIN450" s="46"/>
      <c r="GIO450" s="46"/>
      <c r="GIP450" s="46"/>
      <c r="GIQ450" s="46"/>
      <c r="GIR450" s="46"/>
      <c r="GIS450" s="46"/>
      <c r="GIT450" s="46"/>
      <c r="GIU450" s="46"/>
      <c r="GIV450" s="46"/>
      <c r="GIW450" s="46"/>
      <c r="GIX450" s="46"/>
      <c r="GIY450" s="46"/>
      <c r="GIZ450" s="46"/>
      <c r="GJA450" s="46"/>
      <c r="GJB450" s="46"/>
      <c r="GJC450" s="46"/>
      <c r="GJD450" s="46"/>
      <c r="GJE450" s="46"/>
      <c r="GJF450" s="46"/>
      <c r="GJG450" s="46"/>
      <c r="GJH450" s="46"/>
      <c r="GJI450" s="46"/>
      <c r="GJJ450" s="46"/>
      <c r="GJK450" s="46"/>
      <c r="GJL450" s="46"/>
      <c r="GJM450" s="46"/>
      <c r="GJN450" s="46"/>
      <c r="GJO450" s="46"/>
      <c r="GJP450" s="46"/>
      <c r="GJQ450" s="46"/>
      <c r="GJR450" s="46"/>
      <c r="GJS450" s="46"/>
      <c r="GJT450" s="46"/>
      <c r="GJU450" s="46"/>
      <c r="GJV450" s="46"/>
      <c r="GJW450" s="46"/>
      <c r="GJX450" s="46"/>
      <c r="GJY450" s="46"/>
      <c r="GJZ450" s="46"/>
      <c r="GKA450" s="46"/>
      <c r="GKB450" s="46"/>
      <c r="GKC450" s="46"/>
      <c r="GKD450" s="46"/>
      <c r="GKE450" s="46"/>
      <c r="GKF450" s="46"/>
      <c r="GKG450" s="46"/>
      <c r="GKH450" s="46"/>
      <c r="GKI450" s="46"/>
      <c r="GKJ450" s="46"/>
      <c r="GKK450" s="46"/>
      <c r="GKL450" s="46"/>
      <c r="GKM450" s="46"/>
      <c r="GKN450" s="46"/>
      <c r="GKO450" s="46"/>
      <c r="GKP450" s="46"/>
      <c r="GKQ450" s="46"/>
      <c r="GKR450" s="46"/>
      <c r="GKS450" s="46"/>
      <c r="GKT450" s="46"/>
      <c r="GKU450" s="46"/>
      <c r="GKV450" s="46"/>
      <c r="GKW450" s="46"/>
      <c r="GKX450" s="46"/>
      <c r="GKY450" s="46"/>
      <c r="GKZ450" s="46"/>
      <c r="GLA450" s="46"/>
      <c r="GLB450" s="46"/>
      <c r="GLC450" s="46"/>
      <c r="GLD450" s="46"/>
      <c r="GLE450" s="46"/>
      <c r="GLF450" s="46"/>
      <c r="GLG450" s="46"/>
      <c r="GLH450" s="46"/>
      <c r="GLI450" s="46"/>
      <c r="GLJ450" s="46"/>
      <c r="GLK450" s="46"/>
      <c r="GLL450" s="46"/>
      <c r="GLM450" s="46"/>
      <c r="GLN450" s="46"/>
      <c r="GLO450" s="46"/>
      <c r="GLP450" s="46"/>
      <c r="GLQ450" s="46"/>
      <c r="GLR450" s="46"/>
      <c r="GLS450" s="46"/>
      <c r="GLT450" s="46"/>
      <c r="GLU450" s="46"/>
      <c r="GLV450" s="46"/>
      <c r="GLW450" s="46"/>
      <c r="GLX450" s="46"/>
      <c r="GLY450" s="46"/>
      <c r="GLZ450" s="46"/>
      <c r="GMA450" s="46"/>
      <c r="GMB450" s="46"/>
      <c r="GMC450" s="46"/>
      <c r="GMD450" s="46"/>
      <c r="GME450" s="46"/>
      <c r="GMF450" s="46"/>
      <c r="GMG450" s="46"/>
      <c r="GMH450" s="46"/>
      <c r="GMI450" s="46"/>
      <c r="GMJ450" s="46"/>
      <c r="GMK450" s="46"/>
      <c r="GML450" s="46"/>
      <c r="GMM450" s="46"/>
      <c r="GMN450" s="46"/>
      <c r="GMO450" s="46"/>
      <c r="GMP450" s="46"/>
      <c r="GMQ450" s="46"/>
      <c r="GMR450" s="46"/>
      <c r="GMS450" s="46"/>
      <c r="GMT450" s="46"/>
      <c r="GMU450" s="46"/>
      <c r="GMV450" s="46"/>
      <c r="GMW450" s="46"/>
      <c r="GMX450" s="46"/>
      <c r="GMY450" s="46"/>
      <c r="GMZ450" s="46"/>
      <c r="GNA450" s="46"/>
      <c r="GNB450" s="46"/>
      <c r="GNC450" s="46"/>
      <c r="GND450" s="46"/>
      <c r="GNE450" s="46"/>
      <c r="GNF450" s="46"/>
      <c r="GNG450" s="46"/>
      <c r="GNH450" s="46"/>
      <c r="GNI450" s="46"/>
      <c r="GNJ450" s="46"/>
      <c r="GNK450" s="46"/>
      <c r="GNL450" s="46"/>
      <c r="GNM450" s="46"/>
      <c r="GNN450" s="46"/>
      <c r="GNO450" s="46"/>
      <c r="GNP450" s="46"/>
      <c r="GNQ450" s="46"/>
      <c r="GNR450" s="46"/>
      <c r="GNS450" s="46"/>
      <c r="GNT450" s="46"/>
      <c r="GNU450" s="46"/>
      <c r="GNV450" s="46"/>
      <c r="GNW450" s="46"/>
      <c r="GNX450" s="46"/>
      <c r="GNY450" s="46"/>
      <c r="GNZ450" s="46"/>
      <c r="GOA450" s="46"/>
      <c r="GOB450" s="46"/>
      <c r="GOC450" s="46"/>
      <c r="GOD450" s="46"/>
      <c r="GOE450" s="46"/>
      <c r="GOF450" s="46"/>
      <c r="GOG450" s="46"/>
      <c r="GOH450" s="46"/>
      <c r="GOI450" s="46"/>
      <c r="GOJ450" s="46"/>
      <c r="GOK450" s="46"/>
      <c r="GOL450" s="46"/>
      <c r="GOM450" s="46"/>
      <c r="GON450" s="46"/>
      <c r="GOO450" s="46"/>
      <c r="GOP450" s="46"/>
      <c r="GOQ450" s="46"/>
      <c r="GOR450" s="46"/>
      <c r="GOS450" s="46"/>
      <c r="GOT450" s="46"/>
      <c r="GOU450" s="46"/>
      <c r="GOV450" s="46"/>
      <c r="GOW450" s="46"/>
      <c r="GOX450" s="46"/>
      <c r="GOY450" s="46"/>
      <c r="GOZ450" s="46"/>
      <c r="GPA450" s="46"/>
      <c r="GPB450" s="46"/>
      <c r="GPC450" s="46"/>
      <c r="GPD450" s="46"/>
      <c r="GPE450" s="46"/>
      <c r="GPF450" s="46"/>
      <c r="GPG450" s="46"/>
      <c r="GPH450" s="46"/>
      <c r="GPI450" s="46"/>
      <c r="GPJ450" s="46"/>
      <c r="GPK450" s="46"/>
      <c r="GPL450" s="46"/>
      <c r="GPM450" s="46"/>
      <c r="GPN450" s="46"/>
      <c r="GPO450" s="46"/>
      <c r="GPP450" s="46"/>
      <c r="GPQ450" s="46"/>
      <c r="GPR450" s="46"/>
      <c r="GPS450" s="46"/>
      <c r="GPT450" s="46"/>
      <c r="GPU450" s="46"/>
      <c r="GPV450" s="46"/>
      <c r="GPW450" s="46"/>
      <c r="GPX450" s="46"/>
      <c r="GPY450" s="46"/>
      <c r="GPZ450" s="46"/>
      <c r="GQA450" s="46"/>
      <c r="GQB450" s="46"/>
      <c r="GQC450" s="46"/>
      <c r="GQD450" s="46"/>
      <c r="GQE450" s="46"/>
      <c r="GQF450" s="46"/>
      <c r="GQG450" s="46"/>
      <c r="GQH450" s="46"/>
      <c r="GQI450" s="46"/>
      <c r="GQJ450" s="46"/>
      <c r="GQK450" s="46"/>
      <c r="GQL450" s="46"/>
      <c r="GQM450" s="46"/>
      <c r="GQN450" s="46"/>
      <c r="GQO450" s="46"/>
      <c r="GQP450" s="46"/>
      <c r="GQQ450" s="46"/>
      <c r="GQR450" s="46"/>
      <c r="GQS450" s="46"/>
      <c r="GQT450" s="46"/>
      <c r="GQU450" s="46"/>
      <c r="GQV450" s="46"/>
      <c r="GQW450" s="46"/>
      <c r="GQX450" s="46"/>
      <c r="GQY450" s="46"/>
      <c r="GQZ450" s="46"/>
      <c r="GRA450" s="46"/>
      <c r="GRB450" s="46"/>
      <c r="GRC450" s="46"/>
      <c r="GRD450" s="46"/>
      <c r="GRE450" s="46"/>
      <c r="GRF450" s="46"/>
      <c r="GRG450" s="46"/>
      <c r="GRH450" s="46"/>
      <c r="GRI450" s="46"/>
      <c r="GRJ450" s="46"/>
      <c r="GRK450" s="46"/>
      <c r="GRL450" s="46"/>
      <c r="GRM450" s="46"/>
      <c r="GRN450" s="46"/>
      <c r="GRO450" s="46"/>
      <c r="GRP450" s="46"/>
      <c r="GRQ450" s="46"/>
      <c r="GRR450" s="46"/>
      <c r="GRS450" s="46"/>
      <c r="GRT450" s="46"/>
      <c r="GRU450" s="46"/>
      <c r="GRV450" s="46"/>
      <c r="GRW450" s="46"/>
      <c r="GRX450" s="46"/>
      <c r="GRY450" s="46"/>
      <c r="GRZ450" s="46"/>
      <c r="GSA450" s="46"/>
      <c r="GSB450" s="46"/>
      <c r="GSC450" s="46"/>
      <c r="GSD450" s="46"/>
      <c r="GSE450" s="46"/>
      <c r="GSF450" s="46"/>
      <c r="GSG450" s="46"/>
      <c r="GSH450" s="46"/>
      <c r="GSI450" s="46"/>
      <c r="GSJ450" s="46"/>
      <c r="GSK450" s="46"/>
      <c r="GSL450" s="46"/>
      <c r="GSM450" s="46"/>
      <c r="GSN450" s="46"/>
      <c r="GSO450" s="46"/>
      <c r="GSP450" s="46"/>
      <c r="GSQ450" s="46"/>
      <c r="GSR450" s="46"/>
      <c r="GSS450" s="46"/>
      <c r="GST450" s="46"/>
      <c r="GSU450" s="46"/>
      <c r="GSV450" s="46"/>
      <c r="GSW450" s="46"/>
      <c r="GSX450" s="46"/>
      <c r="GSY450" s="46"/>
      <c r="GSZ450" s="46"/>
      <c r="GTA450" s="46"/>
      <c r="GTB450" s="46"/>
      <c r="GTC450" s="46"/>
      <c r="GTD450" s="46"/>
      <c r="GTE450" s="46"/>
      <c r="GTF450" s="46"/>
      <c r="GTG450" s="46"/>
      <c r="GTH450" s="46"/>
      <c r="GTI450" s="46"/>
      <c r="GTJ450" s="46"/>
      <c r="GTK450" s="46"/>
      <c r="GTL450" s="46"/>
      <c r="GTM450" s="46"/>
      <c r="GTN450" s="46"/>
      <c r="GTO450" s="46"/>
      <c r="GTP450" s="46"/>
      <c r="GTQ450" s="46"/>
      <c r="GTR450" s="46"/>
      <c r="GTS450" s="46"/>
      <c r="GTT450" s="46"/>
      <c r="GTU450" s="46"/>
      <c r="GTV450" s="46"/>
      <c r="GTW450" s="46"/>
      <c r="GTX450" s="46"/>
      <c r="GTY450" s="46"/>
      <c r="GTZ450" s="46"/>
      <c r="GUA450" s="46"/>
      <c r="GUB450" s="46"/>
      <c r="GUC450" s="46"/>
      <c r="GUD450" s="46"/>
      <c r="GUE450" s="46"/>
      <c r="GUF450" s="46"/>
      <c r="GUG450" s="46"/>
      <c r="GUH450" s="46"/>
      <c r="GUI450" s="46"/>
      <c r="GUJ450" s="46"/>
      <c r="GUK450" s="46"/>
      <c r="GUL450" s="46"/>
      <c r="GUM450" s="46"/>
      <c r="GUN450" s="46"/>
      <c r="GUO450" s="46"/>
      <c r="GUP450" s="46"/>
      <c r="GUQ450" s="46"/>
      <c r="GUR450" s="46"/>
      <c r="GUS450" s="46"/>
      <c r="GUT450" s="46"/>
      <c r="GUU450" s="46"/>
      <c r="GUV450" s="46"/>
      <c r="GUW450" s="46"/>
      <c r="GUX450" s="46"/>
      <c r="GUY450" s="46"/>
      <c r="GUZ450" s="46"/>
      <c r="GVA450" s="46"/>
      <c r="GVB450" s="46"/>
      <c r="GVC450" s="46"/>
      <c r="GVD450" s="46"/>
      <c r="GVE450" s="46"/>
      <c r="GVF450" s="46"/>
      <c r="GVG450" s="46"/>
      <c r="GVH450" s="46"/>
      <c r="GVI450" s="46"/>
      <c r="GVJ450" s="46"/>
      <c r="GVK450" s="46"/>
      <c r="GVL450" s="46"/>
      <c r="GVM450" s="46"/>
      <c r="GVN450" s="46"/>
      <c r="GVO450" s="46"/>
      <c r="GVP450" s="46"/>
      <c r="GVQ450" s="46"/>
      <c r="GVR450" s="46"/>
      <c r="GVS450" s="46"/>
      <c r="GVT450" s="46"/>
      <c r="GVU450" s="46"/>
      <c r="GVV450" s="46"/>
      <c r="GVW450" s="46"/>
      <c r="GVX450" s="46"/>
      <c r="GVY450" s="46"/>
      <c r="GVZ450" s="46"/>
      <c r="GWA450" s="46"/>
      <c r="GWB450" s="46"/>
      <c r="GWC450" s="46"/>
      <c r="GWD450" s="46"/>
      <c r="GWE450" s="46"/>
      <c r="GWF450" s="46"/>
      <c r="GWG450" s="46"/>
      <c r="GWH450" s="46"/>
      <c r="GWI450" s="46"/>
      <c r="GWJ450" s="46"/>
      <c r="GWK450" s="46"/>
      <c r="GWL450" s="46"/>
      <c r="GWM450" s="46"/>
      <c r="GWN450" s="46"/>
      <c r="GWO450" s="46"/>
      <c r="GWP450" s="46"/>
      <c r="GWQ450" s="46"/>
      <c r="GWR450" s="46"/>
      <c r="GWS450" s="46"/>
      <c r="GWT450" s="46"/>
      <c r="GWU450" s="46"/>
      <c r="GWV450" s="46"/>
      <c r="GWW450" s="46"/>
      <c r="GWX450" s="46"/>
      <c r="GWY450" s="46"/>
      <c r="GWZ450" s="46"/>
      <c r="GXA450" s="46"/>
      <c r="GXB450" s="46"/>
      <c r="GXC450" s="46"/>
      <c r="GXD450" s="46"/>
      <c r="GXE450" s="46"/>
      <c r="GXF450" s="46"/>
      <c r="GXG450" s="46"/>
      <c r="GXH450" s="46"/>
      <c r="GXI450" s="46"/>
      <c r="GXJ450" s="46"/>
      <c r="GXK450" s="46"/>
      <c r="GXL450" s="46"/>
      <c r="GXM450" s="46"/>
      <c r="GXN450" s="46"/>
      <c r="GXO450" s="46"/>
      <c r="GXP450" s="46"/>
      <c r="GXQ450" s="46"/>
      <c r="GXR450" s="46"/>
      <c r="GXS450" s="46"/>
      <c r="GXT450" s="46"/>
      <c r="GXU450" s="46"/>
      <c r="GXV450" s="46"/>
      <c r="GXW450" s="46"/>
      <c r="GXX450" s="46"/>
      <c r="GXY450" s="46"/>
      <c r="GXZ450" s="46"/>
      <c r="GYA450" s="46"/>
      <c r="GYB450" s="46"/>
      <c r="GYC450" s="46"/>
      <c r="GYD450" s="46"/>
      <c r="GYE450" s="46"/>
      <c r="GYF450" s="46"/>
      <c r="GYG450" s="46"/>
      <c r="GYH450" s="46"/>
      <c r="GYI450" s="46"/>
      <c r="GYJ450" s="46"/>
      <c r="GYK450" s="46"/>
      <c r="GYL450" s="46"/>
      <c r="GYM450" s="46"/>
      <c r="GYN450" s="46"/>
      <c r="GYO450" s="46"/>
      <c r="GYP450" s="46"/>
      <c r="GYQ450" s="46"/>
      <c r="GYR450" s="46"/>
      <c r="GYS450" s="46"/>
      <c r="GYT450" s="46"/>
      <c r="GYU450" s="46"/>
      <c r="GYV450" s="46"/>
      <c r="GYW450" s="46"/>
      <c r="GYX450" s="46"/>
      <c r="GYY450" s="46"/>
      <c r="GYZ450" s="46"/>
      <c r="GZA450" s="46"/>
      <c r="GZB450" s="46"/>
      <c r="GZC450" s="46"/>
      <c r="GZD450" s="46"/>
      <c r="GZE450" s="46"/>
      <c r="GZF450" s="46"/>
      <c r="GZG450" s="46"/>
      <c r="GZH450" s="46"/>
      <c r="GZI450" s="46"/>
      <c r="GZJ450" s="46"/>
      <c r="GZK450" s="46"/>
      <c r="GZL450" s="46"/>
      <c r="GZM450" s="46"/>
      <c r="GZN450" s="46"/>
      <c r="GZO450" s="46"/>
      <c r="GZP450" s="46"/>
      <c r="GZQ450" s="46"/>
      <c r="GZR450" s="46"/>
      <c r="GZS450" s="46"/>
      <c r="GZT450" s="46"/>
      <c r="GZU450" s="46"/>
      <c r="GZV450" s="46"/>
      <c r="GZW450" s="46"/>
      <c r="GZX450" s="46"/>
      <c r="GZY450" s="46"/>
      <c r="GZZ450" s="46"/>
      <c r="HAA450" s="46"/>
      <c r="HAB450" s="46"/>
      <c r="HAC450" s="46"/>
      <c r="HAD450" s="46"/>
      <c r="HAE450" s="46"/>
      <c r="HAF450" s="46"/>
      <c r="HAG450" s="46"/>
      <c r="HAH450" s="46"/>
      <c r="HAI450" s="46"/>
      <c r="HAJ450" s="46"/>
      <c r="HAK450" s="46"/>
      <c r="HAL450" s="46"/>
      <c r="HAM450" s="46"/>
      <c r="HAN450" s="46"/>
      <c r="HAO450" s="46"/>
      <c r="HAP450" s="46"/>
      <c r="HAQ450" s="46"/>
      <c r="HAR450" s="46"/>
      <c r="HAS450" s="46"/>
      <c r="HAT450" s="46"/>
      <c r="HAU450" s="46"/>
      <c r="HAV450" s="46"/>
      <c r="HAW450" s="46"/>
      <c r="HAX450" s="46"/>
      <c r="HAY450" s="46"/>
      <c r="HAZ450" s="46"/>
      <c r="HBA450" s="46"/>
      <c r="HBB450" s="46"/>
      <c r="HBC450" s="46"/>
      <c r="HBD450" s="46"/>
      <c r="HBE450" s="46"/>
      <c r="HBF450" s="46"/>
      <c r="HBG450" s="46"/>
      <c r="HBH450" s="46"/>
      <c r="HBI450" s="46"/>
      <c r="HBJ450" s="46"/>
      <c r="HBK450" s="46"/>
      <c r="HBL450" s="46"/>
      <c r="HBM450" s="46"/>
      <c r="HBN450" s="46"/>
      <c r="HBO450" s="46"/>
      <c r="HBP450" s="46"/>
      <c r="HBQ450" s="46"/>
      <c r="HBR450" s="46"/>
      <c r="HBS450" s="46"/>
      <c r="HBT450" s="46"/>
      <c r="HBU450" s="46"/>
      <c r="HBV450" s="46"/>
      <c r="HBW450" s="46"/>
      <c r="HBX450" s="46"/>
      <c r="HBY450" s="46"/>
      <c r="HBZ450" s="46"/>
      <c r="HCA450" s="46"/>
      <c r="HCB450" s="46"/>
      <c r="HCC450" s="46"/>
      <c r="HCD450" s="46"/>
      <c r="HCE450" s="46"/>
      <c r="HCF450" s="46"/>
      <c r="HCG450" s="46"/>
      <c r="HCH450" s="46"/>
      <c r="HCI450" s="46"/>
      <c r="HCJ450" s="46"/>
      <c r="HCK450" s="46"/>
      <c r="HCL450" s="46"/>
      <c r="HCM450" s="46"/>
      <c r="HCN450" s="46"/>
      <c r="HCO450" s="46"/>
      <c r="HCP450" s="46"/>
      <c r="HCQ450" s="46"/>
      <c r="HCR450" s="46"/>
      <c r="HCS450" s="46"/>
      <c r="HCT450" s="46"/>
      <c r="HCU450" s="46"/>
      <c r="HCV450" s="46"/>
      <c r="HCW450" s="46"/>
      <c r="HCX450" s="46"/>
      <c r="HCY450" s="46"/>
      <c r="HCZ450" s="46"/>
      <c r="HDA450" s="46"/>
      <c r="HDB450" s="46"/>
      <c r="HDC450" s="46"/>
      <c r="HDD450" s="46"/>
      <c r="HDE450" s="46"/>
      <c r="HDF450" s="46"/>
      <c r="HDG450" s="46"/>
      <c r="HDH450" s="46"/>
      <c r="HDI450" s="46"/>
      <c r="HDJ450" s="46"/>
      <c r="HDK450" s="46"/>
      <c r="HDL450" s="46"/>
      <c r="HDM450" s="46"/>
      <c r="HDN450" s="46"/>
      <c r="HDO450" s="46"/>
      <c r="HDP450" s="46"/>
      <c r="HDQ450" s="46"/>
      <c r="HDR450" s="46"/>
      <c r="HDS450" s="46"/>
      <c r="HDT450" s="46"/>
      <c r="HDU450" s="46"/>
      <c r="HDV450" s="46"/>
      <c r="HDW450" s="46"/>
      <c r="HDX450" s="46"/>
      <c r="HDY450" s="46"/>
      <c r="HDZ450" s="46"/>
      <c r="HEA450" s="46"/>
      <c r="HEB450" s="46"/>
      <c r="HEC450" s="46"/>
      <c r="HED450" s="46"/>
      <c r="HEE450" s="46"/>
      <c r="HEF450" s="46"/>
      <c r="HEG450" s="46"/>
      <c r="HEH450" s="46"/>
      <c r="HEI450" s="46"/>
      <c r="HEJ450" s="46"/>
      <c r="HEK450" s="46"/>
      <c r="HEL450" s="46"/>
      <c r="HEM450" s="46"/>
      <c r="HEN450" s="46"/>
      <c r="HEO450" s="46"/>
      <c r="HEP450" s="46"/>
      <c r="HEQ450" s="46"/>
      <c r="HER450" s="46"/>
      <c r="HES450" s="46"/>
      <c r="HET450" s="46"/>
      <c r="HEU450" s="46"/>
      <c r="HEV450" s="46"/>
      <c r="HEW450" s="46"/>
      <c r="HEX450" s="46"/>
      <c r="HEY450" s="46"/>
      <c r="HEZ450" s="46"/>
      <c r="HFA450" s="46"/>
      <c r="HFB450" s="46"/>
      <c r="HFC450" s="46"/>
      <c r="HFD450" s="46"/>
      <c r="HFE450" s="46"/>
      <c r="HFF450" s="46"/>
      <c r="HFG450" s="46"/>
      <c r="HFH450" s="46"/>
      <c r="HFI450" s="46"/>
      <c r="HFJ450" s="46"/>
      <c r="HFK450" s="46"/>
      <c r="HFL450" s="46"/>
      <c r="HFM450" s="46"/>
      <c r="HFN450" s="46"/>
      <c r="HFO450" s="46"/>
      <c r="HFP450" s="46"/>
      <c r="HFQ450" s="46"/>
      <c r="HFR450" s="46"/>
      <c r="HFS450" s="46"/>
      <c r="HFT450" s="46"/>
      <c r="HFU450" s="46"/>
      <c r="HFV450" s="46"/>
      <c r="HFW450" s="46"/>
      <c r="HFX450" s="46"/>
      <c r="HFY450" s="46"/>
      <c r="HFZ450" s="46"/>
      <c r="HGA450" s="46"/>
      <c r="HGB450" s="46"/>
      <c r="HGC450" s="46"/>
      <c r="HGD450" s="46"/>
      <c r="HGE450" s="46"/>
      <c r="HGF450" s="46"/>
      <c r="HGG450" s="46"/>
      <c r="HGH450" s="46"/>
      <c r="HGI450" s="46"/>
      <c r="HGJ450" s="46"/>
      <c r="HGK450" s="46"/>
      <c r="HGL450" s="46"/>
      <c r="HGM450" s="46"/>
      <c r="HGN450" s="46"/>
      <c r="HGO450" s="46"/>
      <c r="HGP450" s="46"/>
      <c r="HGQ450" s="46"/>
      <c r="HGR450" s="46"/>
      <c r="HGS450" s="46"/>
      <c r="HGT450" s="46"/>
      <c r="HGU450" s="46"/>
      <c r="HGV450" s="46"/>
      <c r="HGW450" s="46"/>
      <c r="HGX450" s="46"/>
      <c r="HGY450" s="46"/>
      <c r="HGZ450" s="46"/>
      <c r="HHA450" s="46"/>
      <c r="HHB450" s="46"/>
      <c r="HHC450" s="46"/>
      <c r="HHD450" s="46"/>
      <c r="HHE450" s="46"/>
      <c r="HHF450" s="46"/>
      <c r="HHG450" s="46"/>
      <c r="HHH450" s="46"/>
      <c r="HHI450" s="46"/>
      <c r="HHJ450" s="46"/>
      <c r="HHK450" s="46"/>
      <c r="HHL450" s="46"/>
      <c r="HHM450" s="46"/>
      <c r="HHN450" s="46"/>
      <c r="HHO450" s="46"/>
      <c r="HHP450" s="46"/>
      <c r="HHQ450" s="46"/>
      <c r="HHR450" s="46"/>
      <c r="HHS450" s="46"/>
      <c r="HHT450" s="46"/>
      <c r="HHU450" s="46"/>
      <c r="HHV450" s="46"/>
      <c r="HHW450" s="46"/>
      <c r="HHX450" s="46"/>
      <c r="HHY450" s="46"/>
      <c r="HHZ450" s="46"/>
      <c r="HIA450" s="46"/>
      <c r="HIB450" s="46"/>
      <c r="HIC450" s="46"/>
      <c r="HID450" s="46"/>
      <c r="HIE450" s="46"/>
      <c r="HIF450" s="46"/>
      <c r="HIG450" s="46"/>
      <c r="HIH450" s="46"/>
      <c r="HII450" s="46"/>
      <c r="HIJ450" s="46"/>
      <c r="HIK450" s="46"/>
      <c r="HIL450" s="46"/>
      <c r="HIM450" s="46"/>
      <c r="HIN450" s="46"/>
      <c r="HIO450" s="46"/>
      <c r="HIP450" s="46"/>
      <c r="HIQ450" s="46"/>
      <c r="HIR450" s="46"/>
      <c r="HIS450" s="46"/>
      <c r="HIT450" s="46"/>
      <c r="HIU450" s="46"/>
      <c r="HIV450" s="46"/>
      <c r="HIW450" s="46"/>
      <c r="HIX450" s="46"/>
      <c r="HIY450" s="46"/>
      <c r="HIZ450" s="46"/>
      <c r="HJA450" s="46"/>
      <c r="HJB450" s="46"/>
      <c r="HJC450" s="46"/>
      <c r="HJD450" s="46"/>
      <c r="HJE450" s="46"/>
      <c r="HJF450" s="46"/>
      <c r="HJG450" s="46"/>
      <c r="HJH450" s="46"/>
      <c r="HJI450" s="46"/>
      <c r="HJJ450" s="46"/>
      <c r="HJK450" s="46"/>
      <c r="HJL450" s="46"/>
      <c r="HJM450" s="46"/>
      <c r="HJN450" s="46"/>
      <c r="HJO450" s="46"/>
      <c r="HJP450" s="46"/>
      <c r="HJQ450" s="46"/>
      <c r="HJR450" s="46"/>
      <c r="HJS450" s="46"/>
      <c r="HJT450" s="46"/>
      <c r="HJU450" s="46"/>
      <c r="HJV450" s="46"/>
      <c r="HJW450" s="46"/>
      <c r="HJX450" s="46"/>
      <c r="HJY450" s="46"/>
      <c r="HJZ450" s="46"/>
      <c r="HKA450" s="46"/>
      <c r="HKB450" s="46"/>
      <c r="HKC450" s="46"/>
      <c r="HKD450" s="46"/>
      <c r="HKE450" s="46"/>
      <c r="HKF450" s="46"/>
      <c r="HKG450" s="46"/>
      <c r="HKH450" s="46"/>
      <c r="HKI450" s="46"/>
      <c r="HKJ450" s="46"/>
      <c r="HKK450" s="46"/>
      <c r="HKL450" s="46"/>
      <c r="HKM450" s="46"/>
      <c r="HKN450" s="46"/>
      <c r="HKO450" s="46"/>
      <c r="HKP450" s="46"/>
      <c r="HKQ450" s="46"/>
      <c r="HKR450" s="46"/>
      <c r="HKS450" s="46"/>
      <c r="HKT450" s="46"/>
      <c r="HKU450" s="46"/>
      <c r="HKV450" s="46"/>
      <c r="HKW450" s="46"/>
      <c r="HKX450" s="46"/>
      <c r="HKY450" s="46"/>
      <c r="HKZ450" s="46"/>
      <c r="HLA450" s="46"/>
      <c r="HLB450" s="46"/>
      <c r="HLC450" s="46"/>
      <c r="HLD450" s="46"/>
      <c r="HLE450" s="46"/>
      <c r="HLF450" s="46"/>
      <c r="HLG450" s="46"/>
      <c r="HLH450" s="46"/>
      <c r="HLI450" s="46"/>
      <c r="HLJ450" s="46"/>
      <c r="HLK450" s="46"/>
      <c r="HLL450" s="46"/>
      <c r="HLM450" s="46"/>
      <c r="HLN450" s="46"/>
      <c r="HLO450" s="46"/>
      <c r="HLP450" s="46"/>
      <c r="HLQ450" s="46"/>
      <c r="HLR450" s="46"/>
      <c r="HLS450" s="46"/>
      <c r="HLT450" s="46"/>
      <c r="HLU450" s="46"/>
      <c r="HLV450" s="46"/>
      <c r="HLW450" s="46"/>
      <c r="HLX450" s="46"/>
      <c r="HLY450" s="46"/>
      <c r="HLZ450" s="46"/>
      <c r="HMA450" s="46"/>
      <c r="HMB450" s="46"/>
      <c r="HMC450" s="46"/>
      <c r="HMD450" s="46"/>
      <c r="HME450" s="46"/>
      <c r="HMF450" s="46"/>
      <c r="HMG450" s="46"/>
      <c r="HMH450" s="46"/>
      <c r="HMI450" s="46"/>
      <c r="HMJ450" s="46"/>
      <c r="HMK450" s="46"/>
      <c r="HML450" s="46"/>
      <c r="HMM450" s="46"/>
      <c r="HMN450" s="46"/>
      <c r="HMO450" s="46"/>
      <c r="HMP450" s="46"/>
      <c r="HMQ450" s="46"/>
      <c r="HMR450" s="46"/>
      <c r="HMS450" s="46"/>
      <c r="HMT450" s="46"/>
      <c r="HMU450" s="46"/>
      <c r="HMV450" s="46"/>
      <c r="HMW450" s="46"/>
      <c r="HMX450" s="46"/>
      <c r="HMY450" s="46"/>
      <c r="HMZ450" s="46"/>
      <c r="HNA450" s="46"/>
      <c r="HNB450" s="46"/>
      <c r="HNC450" s="46"/>
      <c r="HND450" s="46"/>
      <c r="HNE450" s="46"/>
      <c r="HNF450" s="46"/>
      <c r="HNG450" s="46"/>
      <c r="HNH450" s="46"/>
      <c r="HNI450" s="46"/>
      <c r="HNJ450" s="46"/>
      <c r="HNK450" s="46"/>
      <c r="HNL450" s="46"/>
      <c r="HNM450" s="46"/>
      <c r="HNN450" s="46"/>
      <c r="HNO450" s="46"/>
      <c r="HNP450" s="46"/>
      <c r="HNQ450" s="46"/>
      <c r="HNR450" s="46"/>
      <c r="HNS450" s="46"/>
      <c r="HNT450" s="46"/>
      <c r="HNU450" s="46"/>
      <c r="HNV450" s="46"/>
      <c r="HNW450" s="46"/>
      <c r="HNX450" s="46"/>
      <c r="HNY450" s="46"/>
      <c r="HNZ450" s="46"/>
      <c r="HOA450" s="46"/>
      <c r="HOB450" s="46"/>
      <c r="HOC450" s="46"/>
      <c r="HOD450" s="46"/>
      <c r="HOE450" s="46"/>
      <c r="HOF450" s="46"/>
      <c r="HOG450" s="46"/>
      <c r="HOH450" s="46"/>
      <c r="HOI450" s="46"/>
      <c r="HOJ450" s="46"/>
      <c r="HOK450" s="46"/>
      <c r="HOL450" s="46"/>
      <c r="HOM450" s="46"/>
      <c r="HON450" s="46"/>
      <c r="HOO450" s="46"/>
      <c r="HOP450" s="46"/>
      <c r="HOQ450" s="46"/>
      <c r="HOR450" s="46"/>
      <c r="HOS450" s="46"/>
      <c r="HOT450" s="46"/>
      <c r="HOU450" s="46"/>
      <c r="HOV450" s="46"/>
      <c r="HOW450" s="46"/>
      <c r="HOX450" s="46"/>
      <c r="HOY450" s="46"/>
      <c r="HOZ450" s="46"/>
      <c r="HPA450" s="46"/>
      <c r="HPB450" s="46"/>
      <c r="HPC450" s="46"/>
      <c r="HPD450" s="46"/>
      <c r="HPE450" s="46"/>
      <c r="HPF450" s="46"/>
      <c r="HPG450" s="46"/>
      <c r="HPH450" s="46"/>
      <c r="HPI450" s="46"/>
      <c r="HPJ450" s="46"/>
      <c r="HPK450" s="46"/>
      <c r="HPL450" s="46"/>
      <c r="HPM450" s="46"/>
      <c r="HPN450" s="46"/>
      <c r="HPO450" s="46"/>
      <c r="HPP450" s="46"/>
      <c r="HPQ450" s="46"/>
      <c r="HPR450" s="46"/>
      <c r="HPS450" s="46"/>
      <c r="HPT450" s="46"/>
      <c r="HPU450" s="46"/>
      <c r="HPV450" s="46"/>
      <c r="HPW450" s="46"/>
      <c r="HPX450" s="46"/>
      <c r="HPY450" s="46"/>
      <c r="HPZ450" s="46"/>
      <c r="HQA450" s="46"/>
      <c r="HQB450" s="46"/>
      <c r="HQC450" s="46"/>
      <c r="HQD450" s="46"/>
      <c r="HQE450" s="46"/>
      <c r="HQF450" s="46"/>
      <c r="HQG450" s="46"/>
      <c r="HQH450" s="46"/>
      <c r="HQI450" s="46"/>
      <c r="HQJ450" s="46"/>
      <c r="HQK450" s="46"/>
      <c r="HQL450" s="46"/>
      <c r="HQM450" s="46"/>
      <c r="HQN450" s="46"/>
      <c r="HQO450" s="46"/>
      <c r="HQP450" s="46"/>
      <c r="HQQ450" s="46"/>
      <c r="HQR450" s="46"/>
      <c r="HQS450" s="46"/>
      <c r="HQT450" s="46"/>
      <c r="HQU450" s="46"/>
      <c r="HQV450" s="46"/>
      <c r="HQW450" s="46"/>
      <c r="HQX450" s="46"/>
      <c r="HQY450" s="46"/>
      <c r="HQZ450" s="46"/>
      <c r="HRA450" s="46"/>
      <c r="HRB450" s="46"/>
      <c r="HRC450" s="46"/>
      <c r="HRD450" s="46"/>
      <c r="HRE450" s="46"/>
      <c r="HRF450" s="46"/>
      <c r="HRG450" s="46"/>
      <c r="HRH450" s="46"/>
      <c r="HRI450" s="46"/>
      <c r="HRJ450" s="46"/>
      <c r="HRK450" s="46"/>
      <c r="HRL450" s="46"/>
      <c r="HRM450" s="46"/>
      <c r="HRN450" s="46"/>
      <c r="HRO450" s="46"/>
      <c r="HRP450" s="46"/>
      <c r="HRQ450" s="46"/>
      <c r="HRR450" s="46"/>
      <c r="HRS450" s="46"/>
      <c r="HRT450" s="46"/>
      <c r="HRU450" s="46"/>
      <c r="HRV450" s="46"/>
      <c r="HRW450" s="46"/>
      <c r="HRX450" s="46"/>
      <c r="HRY450" s="46"/>
      <c r="HRZ450" s="46"/>
      <c r="HSA450" s="46"/>
      <c r="HSB450" s="46"/>
      <c r="HSC450" s="46"/>
      <c r="HSD450" s="46"/>
      <c r="HSE450" s="46"/>
      <c r="HSF450" s="46"/>
      <c r="HSG450" s="46"/>
      <c r="HSH450" s="46"/>
      <c r="HSI450" s="46"/>
      <c r="HSJ450" s="46"/>
      <c r="HSK450" s="46"/>
      <c r="HSL450" s="46"/>
      <c r="HSM450" s="46"/>
      <c r="HSN450" s="46"/>
      <c r="HSO450" s="46"/>
      <c r="HSP450" s="46"/>
      <c r="HSQ450" s="46"/>
      <c r="HSR450" s="46"/>
      <c r="HSS450" s="46"/>
      <c r="HST450" s="46"/>
      <c r="HSU450" s="46"/>
      <c r="HSV450" s="46"/>
      <c r="HSW450" s="46"/>
      <c r="HSX450" s="46"/>
      <c r="HSY450" s="46"/>
      <c r="HSZ450" s="46"/>
      <c r="HTA450" s="46"/>
      <c r="HTB450" s="46"/>
      <c r="HTC450" s="46"/>
      <c r="HTD450" s="46"/>
      <c r="HTE450" s="46"/>
      <c r="HTF450" s="46"/>
      <c r="HTG450" s="46"/>
      <c r="HTH450" s="46"/>
      <c r="HTI450" s="46"/>
      <c r="HTJ450" s="46"/>
      <c r="HTK450" s="46"/>
      <c r="HTL450" s="46"/>
      <c r="HTM450" s="46"/>
      <c r="HTN450" s="46"/>
      <c r="HTO450" s="46"/>
      <c r="HTP450" s="46"/>
      <c r="HTQ450" s="46"/>
      <c r="HTR450" s="46"/>
      <c r="HTS450" s="46"/>
      <c r="HTT450" s="46"/>
      <c r="HTU450" s="46"/>
      <c r="HTV450" s="46"/>
      <c r="HTW450" s="46"/>
      <c r="HTX450" s="46"/>
      <c r="HTY450" s="46"/>
      <c r="HTZ450" s="46"/>
      <c r="HUA450" s="46"/>
      <c r="HUB450" s="46"/>
      <c r="HUC450" s="46"/>
      <c r="HUD450" s="46"/>
      <c r="HUE450" s="46"/>
      <c r="HUF450" s="46"/>
      <c r="HUG450" s="46"/>
      <c r="HUH450" s="46"/>
      <c r="HUI450" s="46"/>
      <c r="HUJ450" s="46"/>
      <c r="HUK450" s="46"/>
      <c r="HUL450" s="46"/>
      <c r="HUM450" s="46"/>
      <c r="HUN450" s="46"/>
      <c r="HUO450" s="46"/>
      <c r="HUP450" s="46"/>
      <c r="HUQ450" s="46"/>
      <c r="HUR450" s="46"/>
      <c r="HUS450" s="46"/>
      <c r="HUT450" s="46"/>
      <c r="HUU450" s="46"/>
      <c r="HUV450" s="46"/>
      <c r="HUW450" s="46"/>
      <c r="HUX450" s="46"/>
      <c r="HUY450" s="46"/>
      <c r="HUZ450" s="46"/>
      <c r="HVA450" s="46"/>
      <c r="HVB450" s="46"/>
      <c r="HVC450" s="46"/>
      <c r="HVD450" s="46"/>
      <c r="HVE450" s="46"/>
      <c r="HVF450" s="46"/>
      <c r="HVG450" s="46"/>
      <c r="HVH450" s="46"/>
      <c r="HVI450" s="46"/>
      <c r="HVJ450" s="46"/>
      <c r="HVK450" s="46"/>
      <c r="HVL450" s="46"/>
      <c r="HVM450" s="46"/>
      <c r="HVN450" s="46"/>
      <c r="HVO450" s="46"/>
      <c r="HVP450" s="46"/>
      <c r="HVQ450" s="46"/>
      <c r="HVR450" s="46"/>
      <c r="HVS450" s="46"/>
      <c r="HVT450" s="46"/>
      <c r="HVU450" s="46"/>
      <c r="HVV450" s="46"/>
      <c r="HVW450" s="46"/>
      <c r="HVX450" s="46"/>
      <c r="HVY450" s="46"/>
      <c r="HVZ450" s="46"/>
      <c r="HWA450" s="46"/>
      <c r="HWB450" s="46"/>
      <c r="HWC450" s="46"/>
      <c r="HWD450" s="46"/>
      <c r="HWE450" s="46"/>
      <c r="HWF450" s="46"/>
      <c r="HWG450" s="46"/>
      <c r="HWH450" s="46"/>
      <c r="HWI450" s="46"/>
      <c r="HWJ450" s="46"/>
      <c r="HWK450" s="46"/>
      <c r="HWL450" s="46"/>
      <c r="HWM450" s="46"/>
      <c r="HWN450" s="46"/>
      <c r="HWO450" s="46"/>
      <c r="HWP450" s="46"/>
      <c r="HWQ450" s="46"/>
      <c r="HWR450" s="46"/>
      <c r="HWS450" s="46"/>
      <c r="HWT450" s="46"/>
      <c r="HWU450" s="46"/>
      <c r="HWV450" s="46"/>
      <c r="HWW450" s="46"/>
      <c r="HWX450" s="46"/>
      <c r="HWY450" s="46"/>
      <c r="HWZ450" s="46"/>
      <c r="HXA450" s="46"/>
      <c r="HXB450" s="46"/>
      <c r="HXC450" s="46"/>
      <c r="HXD450" s="46"/>
      <c r="HXE450" s="46"/>
      <c r="HXF450" s="46"/>
      <c r="HXG450" s="46"/>
      <c r="HXH450" s="46"/>
      <c r="HXI450" s="46"/>
      <c r="HXJ450" s="46"/>
      <c r="HXK450" s="46"/>
      <c r="HXL450" s="46"/>
      <c r="HXM450" s="46"/>
      <c r="HXN450" s="46"/>
      <c r="HXO450" s="46"/>
      <c r="HXP450" s="46"/>
      <c r="HXQ450" s="46"/>
      <c r="HXR450" s="46"/>
      <c r="HXS450" s="46"/>
      <c r="HXT450" s="46"/>
      <c r="HXU450" s="46"/>
      <c r="HXV450" s="46"/>
      <c r="HXW450" s="46"/>
      <c r="HXX450" s="46"/>
      <c r="HXY450" s="46"/>
      <c r="HXZ450" s="46"/>
      <c r="HYA450" s="46"/>
      <c r="HYB450" s="46"/>
      <c r="HYC450" s="46"/>
      <c r="HYD450" s="46"/>
      <c r="HYE450" s="46"/>
      <c r="HYF450" s="46"/>
      <c r="HYG450" s="46"/>
      <c r="HYH450" s="46"/>
      <c r="HYI450" s="46"/>
      <c r="HYJ450" s="46"/>
      <c r="HYK450" s="46"/>
      <c r="HYL450" s="46"/>
      <c r="HYM450" s="46"/>
      <c r="HYN450" s="46"/>
      <c r="HYO450" s="46"/>
      <c r="HYP450" s="46"/>
      <c r="HYQ450" s="46"/>
      <c r="HYR450" s="46"/>
      <c r="HYS450" s="46"/>
      <c r="HYT450" s="46"/>
      <c r="HYU450" s="46"/>
      <c r="HYV450" s="46"/>
      <c r="HYW450" s="46"/>
      <c r="HYX450" s="46"/>
      <c r="HYY450" s="46"/>
      <c r="HYZ450" s="46"/>
      <c r="HZA450" s="46"/>
      <c r="HZB450" s="46"/>
      <c r="HZC450" s="46"/>
      <c r="HZD450" s="46"/>
      <c r="HZE450" s="46"/>
      <c r="HZF450" s="46"/>
      <c r="HZG450" s="46"/>
      <c r="HZH450" s="46"/>
      <c r="HZI450" s="46"/>
      <c r="HZJ450" s="46"/>
      <c r="HZK450" s="46"/>
      <c r="HZL450" s="46"/>
      <c r="HZM450" s="46"/>
      <c r="HZN450" s="46"/>
      <c r="HZO450" s="46"/>
      <c r="HZP450" s="46"/>
      <c r="HZQ450" s="46"/>
      <c r="HZR450" s="46"/>
      <c r="HZS450" s="46"/>
      <c r="HZT450" s="46"/>
      <c r="HZU450" s="46"/>
      <c r="HZV450" s="46"/>
      <c r="HZW450" s="46"/>
      <c r="HZX450" s="46"/>
      <c r="HZY450" s="46"/>
      <c r="HZZ450" s="46"/>
      <c r="IAA450" s="46"/>
      <c r="IAB450" s="46"/>
      <c r="IAC450" s="46"/>
      <c r="IAD450" s="46"/>
      <c r="IAE450" s="46"/>
      <c r="IAF450" s="46"/>
      <c r="IAG450" s="46"/>
      <c r="IAH450" s="46"/>
      <c r="IAI450" s="46"/>
      <c r="IAJ450" s="46"/>
      <c r="IAK450" s="46"/>
      <c r="IAL450" s="46"/>
      <c r="IAM450" s="46"/>
      <c r="IAN450" s="46"/>
      <c r="IAO450" s="46"/>
      <c r="IAP450" s="46"/>
      <c r="IAQ450" s="46"/>
      <c r="IAR450" s="46"/>
      <c r="IAS450" s="46"/>
      <c r="IAT450" s="46"/>
      <c r="IAU450" s="46"/>
      <c r="IAV450" s="46"/>
      <c r="IAW450" s="46"/>
      <c r="IAX450" s="46"/>
      <c r="IAY450" s="46"/>
      <c r="IAZ450" s="46"/>
      <c r="IBA450" s="46"/>
      <c r="IBB450" s="46"/>
      <c r="IBC450" s="46"/>
      <c r="IBD450" s="46"/>
      <c r="IBE450" s="46"/>
      <c r="IBF450" s="46"/>
      <c r="IBG450" s="46"/>
      <c r="IBH450" s="46"/>
      <c r="IBI450" s="46"/>
      <c r="IBJ450" s="46"/>
      <c r="IBK450" s="46"/>
      <c r="IBL450" s="46"/>
      <c r="IBM450" s="46"/>
      <c r="IBN450" s="46"/>
      <c r="IBO450" s="46"/>
      <c r="IBP450" s="46"/>
      <c r="IBQ450" s="46"/>
      <c r="IBR450" s="46"/>
      <c r="IBS450" s="46"/>
      <c r="IBT450" s="46"/>
      <c r="IBU450" s="46"/>
      <c r="IBV450" s="46"/>
      <c r="IBW450" s="46"/>
      <c r="IBX450" s="46"/>
      <c r="IBY450" s="46"/>
      <c r="IBZ450" s="46"/>
      <c r="ICA450" s="46"/>
      <c r="ICB450" s="46"/>
      <c r="ICC450" s="46"/>
      <c r="ICD450" s="46"/>
      <c r="ICE450" s="46"/>
      <c r="ICF450" s="46"/>
      <c r="ICG450" s="46"/>
      <c r="ICH450" s="46"/>
      <c r="ICI450" s="46"/>
      <c r="ICJ450" s="46"/>
      <c r="ICK450" s="46"/>
      <c r="ICL450" s="46"/>
      <c r="ICM450" s="46"/>
      <c r="ICN450" s="46"/>
      <c r="ICO450" s="46"/>
      <c r="ICP450" s="46"/>
      <c r="ICQ450" s="46"/>
      <c r="ICR450" s="46"/>
      <c r="ICS450" s="46"/>
      <c r="ICT450" s="46"/>
      <c r="ICU450" s="46"/>
      <c r="ICV450" s="46"/>
      <c r="ICW450" s="46"/>
      <c r="ICX450" s="46"/>
      <c r="ICY450" s="46"/>
      <c r="ICZ450" s="46"/>
      <c r="IDA450" s="46"/>
      <c r="IDB450" s="46"/>
      <c r="IDC450" s="46"/>
      <c r="IDD450" s="46"/>
      <c r="IDE450" s="46"/>
      <c r="IDF450" s="46"/>
      <c r="IDG450" s="46"/>
      <c r="IDH450" s="46"/>
      <c r="IDI450" s="46"/>
      <c r="IDJ450" s="46"/>
      <c r="IDK450" s="46"/>
      <c r="IDL450" s="46"/>
      <c r="IDM450" s="46"/>
      <c r="IDN450" s="46"/>
      <c r="IDO450" s="46"/>
      <c r="IDP450" s="46"/>
      <c r="IDQ450" s="46"/>
      <c r="IDR450" s="46"/>
      <c r="IDS450" s="46"/>
      <c r="IDT450" s="46"/>
      <c r="IDU450" s="46"/>
      <c r="IDV450" s="46"/>
      <c r="IDW450" s="46"/>
      <c r="IDX450" s="46"/>
      <c r="IDY450" s="46"/>
      <c r="IDZ450" s="46"/>
      <c r="IEA450" s="46"/>
      <c r="IEB450" s="46"/>
      <c r="IEC450" s="46"/>
      <c r="IED450" s="46"/>
      <c r="IEE450" s="46"/>
      <c r="IEF450" s="46"/>
      <c r="IEG450" s="46"/>
      <c r="IEH450" s="46"/>
      <c r="IEI450" s="46"/>
      <c r="IEJ450" s="46"/>
      <c r="IEK450" s="46"/>
      <c r="IEL450" s="46"/>
      <c r="IEM450" s="46"/>
      <c r="IEN450" s="46"/>
      <c r="IEO450" s="46"/>
      <c r="IEP450" s="46"/>
      <c r="IEQ450" s="46"/>
      <c r="IER450" s="46"/>
      <c r="IES450" s="46"/>
      <c r="IET450" s="46"/>
      <c r="IEU450" s="46"/>
      <c r="IEV450" s="46"/>
      <c r="IEW450" s="46"/>
      <c r="IEX450" s="46"/>
      <c r="IEY450" s="46"/>
      <c r="IEZ450" s="46"/>
      <c r="IFA450" s="46"/>
      <c r="IFB450" s="46"/>
      <c r="IFC450" s="46"/>
      <c r="IFD450" s="46"/>
      <c r="IFE450" s="46"/>
      <c r="IFF450" s="46"/>
      <c r="IFG450" s="46"/>
      <c r="IFH450" s="46"/>
      <c r="IFI450" s="46"/>
      <c r="IFJ450" s="46"/>
      <c r="IFK450" s="46"/>
      <c r="IFL450" s="46"/>
      <c r="IFM450" s="46"/>
      <c r="IFN450" s="46"/>
      <c r="IFO450" s="46"/>
      <c r="IFP450" s="46"/>
      <c r="IFQ450" s="46"/>
      <c r="IFR450" s="46"/>
      <c r="IFS450" s="46"/>
      <c r="IFT450" s="46"/>
      <c r="IFU450" s="46"/>
      <c r="IFV450" s="46"/>
      <c r="IFW450" s="46"/>
      <c r="IFX450" s="46"/>
      <c r="IFY450" s="46"/>
      <c r="IFZ450" s="46"/>
      <c r="IGA450" s="46"/>
      <c r="IGB450" s="46"/>
      <c r="IGC450" s="46"/>
      <c r="IGD450" s="46"/>
      <c r="IGE450" s="46"/>
      <c r="IGF450" s="46"/>
      <c r="IGG450" s="46"/>
      <c r="IGH450" s="46"/>
      <c r="IGI450" s="46"/>
      <c r="IGJ450" s="46"/>
      <c r="IGK450" s="46"/>
      <c r="IGL450" s="46"/>
      <c r="IGM450" s="46"/>
      <c r="IGN450" s="46"/>
      <c r="IGO450" s="46"/>
      <c r="IGP450" s="46"/>
      <c r="IGQ450" s="46"/>
      <c r="IGR450" s="46"/>
      <c r="IGS450" s="46"/>
      <c r="IGT450" s="46"/>
      <c r="IGU450" s="46"/>
      <c r="IGV450" s="46"/>
      <c r="IGW450" s="46"/>
      <c r="IGX450" s="46"/>
      <c r="IGY450" s="46"/>
      <c r="IGZ450" s="46"/>
      <c r="IHA450" s="46"/>
      <c r="IHB450" s="46"/>
      <c r="IHC450" s="46"/>
      <c r="IHD450" s="46"/>
      <c r="IHE450" s="46"/>
      <c r="IHF450" s="46"/>
      <c r="IHG450" s="46"/>
      <c r="IHH450" s="46"/>
      <c r="IHI450" s="46"/>
      <c r="IHJ450" s="46"/>
      <c r="IHK450" s="46"/>
      <c r="IHL450" s="46"/>
      <c r="IHM450" s="46"/>
      <c r="IHN450" s="46"/>
      <c r="IHO450" s="46"/>
      <c r="IHP450" s="46"/>
      <c r="IHQ450" s="46"/>
      <c r="IHR450" s="46"/>
      <c r="IHS450" s="46"/>
      <c r="IHT450" s="46"/>
      <c r="IHU450" s="46"/>
      <c r="IHV450" s="46"/>
      <c r="IHW450" s="46"/>
      <c r="IHX450" s="46"/>
      <c r="IHY450" s="46"/>
      <c r="IHZ450" s="46"/>
      <c r="IIA450" s="46"/>
      <c r="IIB450" s="46"/>
      <c r="IIC450" s="46"/>
      <c r="IID450" s="46"/>
      <c r="IIE450" s="46"/>
      <c r="IIF450" s="46"/>
      <c r="IIG450" s="46"/>
      <c r="IIH450" s="46"/>
      <c r="III450" s="46"/>
      <c r="IIJ450" s="46"/>
      <c r="IIK450" s="46"/>
      <c r="IIL450" s="46"/>
      <c r="IIM450" s="46"/>
      <c r="IIN450" s="46"/>
      <c r="IIO450" s="46"/>
      <c r="IIP450" s="46"/>
      <c r="IIQ450" s="46"/>
      <c r="IIR450" s="46"/>
      <c r="IIS450" s="46"/>
      <c r="IIT450" s="46"/>
      <c r="IIU450" s="46"/>
      <c r="IIV450" s="46"/>
      <c r="IIW450" s="46"/>
      <c r="IIX450" s="46"/>
      <c r="IIY450" s="46"/>
      <c r="IIZ450" s="46"/>
      <c r="IJA450" s="46"/>
      <c r="IJB450" s="46"/>
      <c r="IJC450" s="46"/>
      <c r="IJD450" s="46"/>
      <c r="IJE450" s="46"/>
      <c r="IJF450" s="46"/>
      <c r="IJG450" s="46"/>
      <c r="IJH450" s="46"/>
      <c r="IJI450" s="46"/>
      <c r="IJJ450" s="46"/>
      <c r="IJK450" s="46"/>
      <c r="IJL450" s="46"/>
      <c r="IJM450" s="46"/>
      <c r="IJN450" s="46"/>
      <c r="IJO450" s="46"/>
      <c r="IJP450" s="46"/>
      <c r="IJQ450" s="46"/>
      <c r="IJR450" s="46"/>
      <c r="IJS450" s="46"/>
      <c r="IJT450" s="46"/>
      <c r="IJU450" s="46"/>
      <c r="IJV450" s="46"/>
      <c r="IJW450" s="46"/>
      <c r="IJX450" s="46"/>
      <c r="IJY450" s="46"/>
      <c r="IJZ450" s="46"/>
      <c r="IKA450" s="46"/>
      <c r="IKB450" s="46"/>
      <c r="IKC450" s="46"/>
      <c r="IKD450" s="46"/>
      <c r="IKE450" s="46"/>
      <c r="IKF450" s="46"/>
      <c r="IKG450" s="46"/>
      <c r="IKH450" s="46"/>
      <c r="IKI450" s="46"/>
      <c r="IKJ450" s="46"/>
      <c r="IKK450" s="46"/>
      <c r="IKL450" s="46"/>
      <c r="IKM450" s="46"/>
      <c r="IKN450" s="46"/>
      <c r="IKO450" s="46"/>
      <c r="IKP450" s="46"/>
      <c r="IKQ450" s="46"/>
      <c r="IKR450" s="46"/>
      <c r="IKS450" s="46"/>
      <c r="IKT450" s="46"/>
      <c r="IKU450" s="46"/>
      <c r="IKV450" s="46"/>
      <c r="IKW450" s="46"/>
      <c r="IKX450" s="46"/>
      <c r="IKY450" s="46"/>
      <c r="IKZ450" s="46"/>
      <c r="ILA450" s="46"/>
      <c r="ILB450" s="46"/>
      <c r="ILC450" s="46"/>
      <c r="ILD450" s="46"/>
      <c r="ILE450" s="46"/>
      <c r="ILF450" s="46"/>
      <c r="ILG450" s="46"/>
      <c r="ILH450" s="46"/>
      <c r="ILI450" s="46"/>
      <c r="ILJ450" s="46"/>
      <c r="ILK450" s="46"/>
      <c r="ILL450" s="46"/>
      <c r="ILM450" s="46"/>
      <c r="ILN450" s="46"/>
      <c r="ILO450" s="46"/>
      <c r="ILP450" s="46"/>
      <c r="ILQ450" s="46"/>
      <c r="ILR450" s="46"/>
      <c r="ILS450" s="46"/>
      <c r="ILT450" s="46"/>
      <c r="ILU450" s="46"/>
      <c r="ILV450" s="46"/>
      <c r="ILW450" s="46"/>
      <c r="ILX450" s="46"/>
      <c r="ILY450" s="46"/>
      <c r="ILZ450" s="46"/>
      <c r="IMA450" s="46"/>
      <c r="IMB450" s="46"/>
      <c r="IMC450" s="46"/>
      <c r="IMD450" s="46"/>
      <c r="IME450" s="46"/>
      <c r="IMF450" s="46"/>
      <c r="IMG450" s="46"/>
      <c r="IMH450" s="46"/>
      <c r="IMI450" s="46"/>
      <c r="IMJ450" s="46"/>
      <c r="IMK450" s="46"/>
      <c r="IML450" s="46"/>
      <c r="IMM450" s="46"/>
      <c r="IMN450" s="46"/>
      <c r="IMO450" s="46"/>
      <c r="IMP450" s="46"/>
      <c r="IMQ450" s="46"/>
      <c r="IMR450" s="46"/>
      <c r="IMS450" s="46"/>
      <c r="IMT450" s="46"/>
      <c r="IMU450" s="46"/>
      <c r="IMV450" s="46"/>
      <c r="IMW450" s="46"/>
      <c r="IMX450" s="46"/>
      <c r="IMY450" s="46"/>
      <c r="IMZ450" s="46"/>
      <c r="INA450" s="46"/>
      <c r="INB450" s="46"/>
      <c r="INC450" s="46"/>
      <c r="IND450" s="46"/>
      <c r="INE450" s="46"/>
      <c r="INF450" s="46"/>
      <c r="ING450" s="46"/>
      <c r="INH450" s="46"/>
      <c r="INI450" s="46"/>
      <c r="INJ450" s="46"/>
      <c r="INK450" s="46"/>
      <c r="INL450" s="46"/>
      <c r="INM450" s="46"/>
      <c r="INN450" s="46"/>
      <c r="INO450" s="46"/>
      <c r="INP450" s="46"/>
      <c r="INQ450" s="46"/>
      <c r="INR450" s="46"/>
      <c r="INS450" s="46"/>
      <c r="INT450" s="46"/>
      <c r="INU450" s="46"/>
      <c r="INV450" s="46"/>
      <c r="INW450" s="46"/>
      <c r="INX450" s="46"/>
      <c r="INY450" s="46"/>
      <c r="INZ450" s="46"/>
      <c r="IOA450" s="46"/>
      <c r="IOB450" s="46"/>
      <c r="IOC450" s="46"/>
      <c r="IOD450" s="46"/>
      <c r="IOE450" s="46"/>
      <c r="IOF450" s="46"/>
      <c r="IOG450" s="46"/>
      <c r="IOH450" s="46"/>
      <c r="IOI450" s="46"/>
      <c r="IOJ450" s="46"/>
      <c r="IOK450" s="46"/>
      <c r="IOL450" s="46"/>
      <c r="IOM450" s="46"/>
      <c r="ION450" s="46"/>
      <c r="IOO450" s="46"/>
      <c r="IOP450" s="46"/>
      <c r="IOQ450" s="46"/>
      <c r="IOR450" s="46"/>
      <c r="IOS450" s="46"/>
      <c r="IOT450" s="46"/>
      <c r="IOU450" s="46"/>
      <c r="IOV450" s="46"/>
      <c r="IOW450" s="46"/>
      <c r="IOX450" s="46"/>
      <c r="IOY450" s="46"/>
      <c r="IOZ450" s="46"/>
      <c r="IPA450" s="46"/>
      <c r="IPB450" s="46"/>
      <c r="IPC450" s="46"/>
      <c r="IPD450" s="46"/>
      <c r="IPE450" s="46"/>
      <c r="IPF450" s="46"/>
      <c r="IPG450" s="46"/>
      <c r="IPH450" s="46"/>
      <c r="IPI450" s="46"/>
      <c r="IPJ450" s="46"/>
      <c r="IPK450" s="46"/>
      <c r="IPL450" s="46"/>
      <c r="IPM450" s="46"/>
      <c r="IPN450" s="46"/>
      <c r="IPO450" s="46"/>
      <c r="IPP450" s="46"/>
      <c r="IPQ450" s="46"/>
      <c r="IPR450" s="46"/>
      <c r="IPS450" s="46"/>
      <c r="IPT450" s="46"/>
      <c r="IPU450" s="46"/>
      <c r="IPV450" s="46"/>
      <c r="IPW450" s="46"/>
      <c r="IPX450" s="46"/>
      <c r="IPY450" s="46"/>
      <c r="IPZ450" s="46"/>
      <c r="IQA450" s="46"/>
      <c r="IQB450" s="46"/>
      <c r="IQC450" s="46"/>
      <c r="IQD450" s="46"/>
      <c r="IQE450" s="46"/>
      <c r="IQF450" s="46"/>
      <c r="IQG450" s="46"/>
      <c r="IQH450" s="46"/>
      <c r="IQI450" s="46"/>
      <c r="IQJ450" s="46"/>
      <c r="IQK450" s="46"/>
      <c r="IQL450" s="46"/>
      <c r="IQM450" s="46"/>
      <c r="IQN450" s="46"/>
      <c r="IQO450" s="46"/>
      <c r="IQP450" s="46"/>
      <c r="IQQ450" s="46"/>
      <c r="IQR450" s="46"/>
      <c r="IQS450" s="46"/>
      <c r="IQT450" s="46"/>
      <c r="IQU450" s="46"/>
      <c r="IQV450" s="46"/>
      <c r="IQW450" s="46"/>
      <c r="IQX450" s="46"/>
      <c r="IQY450" s="46"/>
      <c r="IQZ450" s="46"/>
      <c r="IRA450" s="46"/>
      <c r="IRB450" s="46"/>
      <c r="IRC450" s="46"/>
      <c r="IRD450" s="46"/>
      <c r="IRE450" s="46"/>
      <c r="IRF450" s="46"/>
      <c r="IRG450" s="46"/>
      <c r="IRH450" s="46"/>
      <c r="IRI450" s="46"/>
      <c r="IRJ450" s="46"/>
      <c r="IRK450" s="46"/>
      <c r="IRL450" s="46"/>
      <c r="IRM450" s="46"/>
      <c r="IRN450" s="46"/>
      <c r="IRO450" s="46"/>
      <c r="IRP450" s="46"/>
      <c r="IRQ450" s="46"/>
      <c r="IRR450" s="46"/>
      <c r="IRS450" s="46"/>
      <c r="IRT450" s="46"/>
      <c r="IRU450" s="46"/>
      <c r="IRV450" s="46"/>
      <c r="IRW450" s="46"/>
      <c r="IRX450" s="46"/>
      <c r="IRY450" s="46"/>
      <c r="IRZ450" s="46"/>
      <c r="ISA450" s="46"/>
      <c r="ISB450" s="46"/>
      <c r="ISC450" s="46"/>
      <c r="ISD450" s="46"/>
      <c r="ISE450" s="46"/>
      <c r="ISF450" s="46"/>
      <c r="ISG450" s="46"/>
      <c r="ISH450" s="46"/>
      <c r="ISI450" s="46"/>
      <c r="ISJ450" s="46"/>
      <c r="ISK450" s="46"/>
      <c r="ISL450" s="46"/>
      <c r="ISM450" s="46"/>
      <c r="ISN450" s="46"/>
      <c r="ISO450" s="46"/>
      <c r="ISP450" s="46"/>
      <c r="ISQ450" s="46"/>
      <c r="ISR450" s="46"/>
      <c r="ISS450" s="46"/>
      <c r="IST450" s="46"/>
      <c r="ISU450" s="46"/>
      <c r="ISV450" s="46"/>
      <c r="ISW450" s="46"/>
      <c r="ISX450" s="46"/>
      <c r="ISY450" s="46"/>
      <c r="ISZ450" s="46"/>
      <c r="ITA450" s="46"/>
      <c r="ITB450" s="46"/>
      <c r="ITC450" s="46"/>
      <c r="ITD450" s="46"/>
      <c r="ITE450" s="46"/>
      <c r="ITF450" s="46"/>
      <c r="ITG450" s="46"/>
      <c r="ITH450" s="46"/>
      <c r="ITI450" s="46"/>
      <c r="ITJ450" s="46"/>
      <c r="ITK450" s="46"/>
      <c r="ITL450" s="46"/>
      <c r="ITM450" s="46"/>
      <c r="ITN450" s="46"/>
      <c r="ITO450" s="46"/>
      <c r="ITP450" s="46"/>
      <c r="ITQ450" s="46"/>
      <c r="ITR450" s="46"/>
      <c r="ITS450" s="46"/>
      <c r="ITT450" s="46"/>
      <c r="ITU450" s="46"/>
      <c r="ITV450" s="46"/>
      <c r="ITW450" s="46"/>
      <c r="ITX450" s="46"/>
      <c r="ITY450" s="46"/>
      <c r="ITZ450" s="46"/>
      <c r="IUA450" s="46"/>
      <c r="IUB450" s="46"/>
      <c r="IUC450" s="46"/>
      <c r="IUD450" s="46"/>
      <c r="IUE450" s="46"/>
      <c r="IUF450" s="46"/>
      <c r="IUG450" s="46"/>
      <c r="IUH450" s="46"/>
      <c r="IUI450" s="46"/>
      <c r="IUJ450" s="46"/>
      <c r="IUK450" s="46"/>
      <c r="IUL450" s="46"/>
      <c r="IUM450" s="46"/>
      <c r="IUN450" s="46"/>
      <c r="IUO450" s="46"/>
      <c r="IUP450" s="46"/>
      <c r="IUQ450" s="46"/>
      <c r="IUR450" s="46"/>
      <c r="IUS450" s="46"/>
      <c r="IUT450" s="46"/>
      <c r="IUU450" s="46"/>
      <c r="IUV450" s="46"/>
      <c r="IUW450" s="46"/>
      <c r="IUX450" s="46"/>
      <c r="IUY450" s="46"/>
      <c r="IUZ450" s="46"/>
      <c r="IVA450" s="46"/>
      <c r="IVB450" s="46"/>
      <c r="IVC450" s="46"/>
      <c r="IVD450" s="46"/>
      <c r="IVE450" s="46"/>
      <c r="IVF450" s="46"/>
      <c r="IVG450" s="46"/>
      <c r="IVH450" s="46"/>
      <c r="IVI450" s="46"/>
      <c r="IVJ450" s="46"/>
      <c r="IVK450" s="46"/>
      <c r="IVL450" s="46"/>
      <c r="IVM450" s="46"/>
      <c r="IVN450" s="46"/>
      <c r="IVO450" s="46"/>
      <c r="IVP450" s="46"/>
      <c r="IVQ450" s="46"/>
      <c r="IVR450" s="46"/>
      <c r="IVS450" s="46"/>
      <c r="IVT450" s="46"/>
      <c r="IVU450" s="46"/>
      <c r="IVV450" s="46"/>
      <c r="IVW450" s="46"/>
      <c r="IVX450" s="46"/>
      <c r="IVY450" s="46"/>
      <c r="IVZ450" s="46"/>
      <c r="IWA450" s="46"/>
      <c r="IWB450" s="46"/>
      <c r="IWC450" s="46"/>
      <c r="IWD450" s="46"/>
      <c r="IWE450" s="46"/>
      <c r="IWF450" s="46"/>
      <c r="IWG450" s="46"/>
      <c r="IWH450" s="46"/>
      <c r="IWI450" s="46"/>
      <c r="IWJ450" s="46"/>
      <c r="IWK450" s="46"/>
      <c r="IWL450" s="46"/>
      <c r="IWM450" s="46"/>
      <c r="IWN450" s="46"/>
      <c r="IWO450" s="46"/>
      <c r="IWP450" s="46"/>
      <c r="IWQ450" s="46"/>
      <c r="IWR450" s="46"/>
      <c r="IWS450" s="46"/>
      <c r="IWT450" s="46"/>
      <c r="IWU450" s="46"/>
      <c r="IWV450" s="46"/>
      <c r="IWW450" s="46"/>
      <c r="IWX450" s="46"/>
      <c r="IWY450" s="46"/>
      <c r="IWZ450" s="46"/>
      <c r="IXA450" s="46"/>
      <c r="IXB450" s="46"/>
      <c r="IXC450" s="46"/>
      <c r="IXD450" s="46"/>
      <c r="IXE450" s="46"/>
      <c r="IXF450" s="46"/>
      <c r="IXG450" s="46"/>
      <c r="IXH450" s="46"/>
      <c r="IXI450" s="46"/>
      <c r="IXJ450" s="46"/>
      <c r="IXK450" s="46"/>
      <c r="IXL450" s="46"/>
      <c r="IXM450" s="46"/>
      <c r="IXN450" s="46"/>
      <c r="IXO450" s="46"/>
      <c r="IXP450" s="46"/>
      <c r="IXQ450" s="46"/>
      <c r="IXR450" s="46"/>
      <c r="IXS450" s="46"/>
      <c r="IXT450" s="46"/>
      <c r="IXU450" s="46"/>
      <c r="IXV450" s="46"/>
      <c r="IXW450" s="46"/>
      <c r="IXX450" s="46"/>
      <c r="IXY450" s="46"/>
      <c r="IXZ450" s="46"/>
      <c r="IYA450" s="46"/>
      <c r="IYB450" s="46"/>
      <c r="IYC450" s="46"/>
      <c r="IYD450" s="46"/>
      <c r="IYE450" s="46"/>
      <c r="IYF450" s="46"/>
      <c r="IYG450" s="46"/>
      <c r="IYH450" s="46"/>
      <c r="IYI450" s="46"/>
      <c r="IYJ450" s="46"/>
      <c r="IYK450" s="46"/>
      <c r="IYL450" s="46"/>
      <c r="IYM450" s="46"/>
      <c r="IYN450" s="46"/>
      <c r="IYO450" s="46"/>
      <c r="IYP450" s="46"/>
      <c r="IYQ450" s="46"/>
      <c r="IYR450" s="46"/>
      <c r="IYS450" s="46"/>
      <c r="IYT450" s="46"/>
      <c r="IYU450" s="46"/>
      <c r="IYV450" s="46"/>
      <c r="IYW450" s="46"/>
      <c r="IYX450" s="46"/>
      <c r="IYY450" s="46"/>
      <c r="IYZ450" s="46"/>
      <c r="IZA450" s="46"/>
      <c r="IZB450" s="46"/>
      <c r="IZC450" s="46"/>
      <c r="IZD450" s="46"/>
      <c r="IZE450" s="46"/>
      <c r="IZF450" s="46"/>
      <c r="IZG450" s="46"/>
      <c r="IZH450" s="46"/>
      <c r="IZI450" s="46"/>
      <c r="IZJ450" s="46"/>
      <c r="IZK450" s="46"/>
      <c r="IZL450" s="46"/>
      <c r="IZM450" s="46"/>
      <c r="IZN450" s="46"/>
      <c r="IZO450" s="46"/>
      <c r="IZP450" s="46"/>
      <c r="IZQ450" s="46"/>
      <c r="IZR450" s="46"/>
      <c r="IZS450" s="46"/>
      <c r="IZT450" s="46"/>
      <c r="IZU450" s="46"/>
      <c r="IZV450" s="46"/>
      <c r="IZW450" s="46"/>
      <c r="IZX450" s="46"/>
      <c r="IZY450" s="46"/>
      <c r="IZZ450" s="46"/>
      <c r="JAA450" s="46"/>
      <c r="JAB450" s="46"/>
      <c r="JAC450" s="46"/>
      <c r="JAD450" s="46"/>
      <c r="JAE450" s="46"/>
      <c r="JAF450" s="46"/>
      <c r="JAG450" s="46"/>
      <c r="JAH450" s="46"/>
      <c r="JAI450" s="46"/>
      <c r="JAJ450" s="46"/>
      <c r="JAK450" s="46"/>
      <c r="JAL450" s="46"/>
      <c r="JAM450" s="46"/>
      <c r="JAN450" s="46"/>
      <c r="JAO450" s="46"/>
      <c r="JAP450" s="46"/>
      <c r="JAQ450" s="46"/>
      <c r="JAR450" s="46"/>
      <c r="JAS450" s="46"/>
      <c r="JAT450" s="46"/>
      <c r="JAU450" s="46"/>
      <c r="JAV450" s="46"/>
      <c r="JAW450" s="46"/>
      <c r="JAX450" s="46"/>
      <c r="JAY450" s="46"/>
      <c r="JAZ450" s="46"/>
      <c r="JBA450" s="46"/>
      <c r="JBB450" s="46"/>
      <c r="JBC450" s="46"/>
      <c r="JBD450" s="46"/>
      <c r="JBE450" s="46"/>
      <c r="JBF450" s="46"/>
      <c r="JBG450" s="46"/>
      <c r="JBH450" s="46"/>
      <c r="JBI450" s="46"/>
      <c r="JBJ450" s="46"/>
      <c r="JBK450" s="46"/>
      <c r="JBL450" s="46"/>
      <c r="JBM450" s="46"/>
      <c r="JBN450" s="46"/>
      <c r="JBO450" s="46"/>
      <c r="JBP450" s="46"/>
      <c r="JBQ450" s="46"/>
      <c r="JBR450" s="46"/>
      <c r="JBS450" s="46"/>
      <c r="JBT450" s="46"/>
      <c r="JBU450" s="46"/>
      <c r="JBV450" s="46"/>
      <c r="JBW450" s="46"/>
      <c r="JBX450" s="46"/>
      <c r="JBY450" s="46"/>
      <c r="JBZ450" s="46"/>
      <c r="JCA450" s="46"/>
      <c r="JCB450" s="46"/>
      <c r="JCC450" s="46"/>
      <c r="JCD450" s="46"/>
      <c r="JCE450" s="46"/>
      <c r="JCF450" s="46"/>
      <c r="JCG450" s="46"/>
      <c r="JCH450" s="46"/>
      <c r="JCI450" s="46"/>
      <c r="JCJ450" s="46"/>
      <c r="JCK450" s="46"/>
      <c r="JCL450" s="46"/>
      <c r="JCM450" s="46"/>
      <c r="JCN450" s="46"/>
      <c r="JCO450" s="46"/>
      <c r="JCP450" s="46"/>
      <c r="JCQ450" s="46"/>
      <c r="JCR450" s="46"/>
      <c r="JCS450" s="46"/>
      <c r="JCT450" s="46"/>
      <c r="JCU450" s="46"/>
      <c r="JCV450" s="46"/>
      <c r="JCW450" s="46"/>
      <c r="JCX450" s="46"/>
      <c r="JCY450" s="46"/>
      <c r="JCZ450" s="46"/>
      <c r="JDA450" s="46"/>
      <c r="JDB450" s="46"/>
      <c r="JDC450" s="46"/>
      <c r="JDD450" s="46"/>
      <c r="JDE450" s="46"/>
      <c r="JDF450" s="46"/>
      <c r="JDG450" s="46"/>
      <c r="JDH450" s="46"/>
      <c r="JDI450" s="46"/>
      <c r="JDJ450" s="46"/>
      <c r="JDK450" s="46"/>
      <c r="JDL450" s="46"/>
      <c r="JDM450" s="46"/>
      <c r="JDN450" s="46"/>
      <c r="JDO450" s="46"/>
      <c r="JDP450" s="46"/>
      <c r="JDQ450" s="46"/>
      <c r="JDR450" s="46"/>
      <c r="JDS450" s="46"/>
      <c r="JDT450" s="46"/>
      <c r="JDU450" s="46"/>
      <c r="JDV450" s="46"/>
      <c r="JDW450" s="46"/>
      <c r="JDX450" s="46"/>
      <c r="JDY450" s="46"/>
      <c r="JDZ450" s="46"/>
      <c r="JEA450" s="46"/>
      <c r="JEB450" s="46"/>
      <c r="JEC450" s="46"/>
      <c r="JED450" s="46"/>
      <c r="JEE450" s="46"/>
      <c r="JEF450" s="46"/>
      <c r="JEG450" s="46"/>
      <c r="JEH450" s="46"/>
      <c r="JEI450" s="46"/>
      <c r="JEJ450" s="46"/>
      <c r="JEK450" s="46"/>
      <c r="JEL450" s="46"/>
      <c r="JEM450" s="46"/>
      <c r="JEN450" s="46"/>
      <c r="JEO450" s="46"/>
      <c r="JEP450" s="46"/>
      <c r="JEQ450" s="46"/>
      <c r="JER450" s="46"/>
      <c r="JES450" s="46"/>
      <c r="JET450" s="46"/>
      <c r="JEU450" s="46"/>
      <c r="JEV450" s="46"/>
      <c r="JEW450" s="46"/>
      <c r="JEX450" s="46"/>
      <c r="JEY450" s="46"/>
      <c r="JEZ450" s="46"/>
      <c r="JFA450" s="46"/>
      <c r="JFB450" s="46"/>
      <c r="JFC450" s="46"/>
      <c r="JFD450" s="46"/>
      <c r="JFE450" s="46"/>
      <c r="JFF450" s="46"/>
      <c r="JFG450" s="46"/>
      <c r="JFH450" s="46"/>
      <c r="JFI450" s="46"/>
      <c r="JFJ450" s="46"/>
      <c r="JFK450" s="46"/>
      <c r="JFL450" s="46"/>
      <c r="JFM450" s="46"/>
      <c r="JFN450" s="46"/>
      <c r="JFO450" s="46"/>
      <c r="JFP450" s="46"/>
      <c r="JFQ450" s="46"/>
      <c r="JFR450" s="46"/>
      <c r="JFS450" s="46"/>
      <c r="JFT450" s="46"/>
      <c r="JFU450" s="46"/>
      <c r="JFV450" s="46"/>
      <c r="JFW450" s="46"/>
      <c r="JFX450" s="46"/>
      <c r="JFY450" s="46"/>
      <c r="JFZ450" s="46"/>
      <c r="JGA450" s="46"/>
      <c r="JGB450" s="46"/>
      <c r="JGC450" s="46"/>
      <c r="JGD450" s="46"/>
      <c r="JGE450" s="46"/>
      <c r="JGF450" s="46"/>
      <c r="JGG450" s="46"/>
      <c r="JGH450" s="46"/>
      <c r="JGI450" s="46"/>
      <c r="JGJ450" s="46"/>
      <c r="JGK450" s="46"/>
      <c r="JGL450" s="46"/>
      <c r="JGM450" s="46"/>
      <c r="JGN450" s="46"/>
      <c r="JGO450" s="46"/>
      <c r="JGP450" s="46"/>
      <c r="JGQ450" s="46"/>
      <c r="JGR450" s="46"/>
      <c r="JGS450" s="46"/>
      <c r="JGT450" s="46"/>
      <c r="JGU450" s="46"/>
      <c r="JGV450" s="46"/>
      <c r="JGW450" s="46"/>
      <c r="JGX450" s="46"/>
      <c r="JGY450" s="46"/>
      <c r="JGZ450" s="46"/>
      <c r="JHA450" s="46"/>
      <c r="JHB450" s="46"/>
      <c r="JHC450" s="46"/>
      <c r="JHD450" s="46"/>
      <c r="JHE450" s="46"/>
      <c r="JHF450" s="46"/>
      <c r="JHG450" s="46"/>
      <c r="JHH450" s="46"/>
      <c r="JHI450" s="46"/>
      <c r="JHJ450" s="46"/>
      <c r="JHK450" s="46"/>
      <c r="JHL450" s="46"/>
      <c r="JHM450" s="46"/>
      <c r="JHN450" s="46"/>
      <c r="JHO450" s="46"/>
      <c r="JHP450" s="46"/>
      <c r="JHQ450" s="46"/>
      <c r="JHR450" s="46"/>
      <c r="JHS450" s="46"/>
      <c r="JHT450" s="46"/>
      <c r="JHU450" s="46"/>
      <c r="JHV450" s="46"/>
      <c r="JHW450" s="46"/>
      <c r="JHX450" s="46"/>
      <c r="JHY450" s="46"/>
      <c r="JHZ450" s="46"/>
      <c r="JIA450" s="46"/>
      <c r="JIB450" s="46"/>
      <c r="JIC450" s="46"/>
      <c r="JID450" s="46"/>
      <c r="JIE450" s="46"/>
      <c r="JIF450" s="46"/>
      <c r="JIG450" s="46"/>
      <c r="JIH450" s="46"/>
      <c r="JII450" s="46"/>
      <c r="JIJ450" s="46"/>
      <c r="JIK450" s="46"/>
      <c r="JIL450" s="46"/>
      <c r="JIM450" s="46"/>
      <c r="JIN450" s="46"/>
      <c r="JIO450" s="46"/>
      <c r="JIP450" s="46"/>
      <c r="JIQ450" s="46"/>
      <c r="JIR450" s="46"/>
      <c r="JIS450" s="46"/>
      <c r="JIT450" s="46"/>
      <c r="JIU450" s="46"/>
      <c r="JIV450" s="46"/>
      <c r="JIW450" s="46"/>
      <c r="JIX450" s="46"/>
      <c r="JIY450" s="46"/>
      <c r="JIZ450" s="46"/>
      <c r="JJA450" s="46"/>
      <c r="JJB450" s="46"/>
      <c r="JJC450" s="46"/>
      <c r="JJD450" s="46"/>
      <c r="JJE450" s="46"/>
      <c r="JJF450" s="46"/>
      <c r="JJG450" s="46"/>
      <c r="JJH450" s="46"/>
      <c r="JJI450" s="46"/>
      <c r="JJJ450" s="46"/>
      <c r="JJK450" s="46"/>
      <c r="JJL450" s="46"/>
      <c r="JJM450" s="46"/>
      <c r="JJN450" s="46"/>
      <c r="JJO450" s="46"/>
      <c r="JJP450" s="46"/>
      <c r="JJQ450" s="46"/>
      <c r="JJR450" s="46"/>
      <c r="JJS450" s="46"/>
      <c r="JJT450" s="46"/>
      <c r="JJU450" s="46"/>
      <c r="JJV450" s="46"/>
      <c r="JJW450" s="46"/>
      <c r="JJX450" s="46"/>
      <c r="JJY450" s="46"/>
      <c r="JJZ450" s="46"/>
      <c r="JKA450" s="46"/>
      <c r="JKB450" s="46"/>
      <c r="JKC450" s="46"/>
      <c r="JKD450" s="46"/>
      <c r="JKE450" s="46"/>
      <c r="JKF450" s="46"/>
      <c r="JKG450" s="46"/>
      <c r="JKH450" s="46"/>
      <c r="JKI450" s="46"/>
      <c r="JKJ450" s="46"/>
      <c r="JKK450" s="46"/>
      <c r="JKL450" s="46"/>
      <c r="JKM450" s="46"/>
      <c r="JKN450" s="46"/>
      <c r="JKO450" s="46"/>
      <c r="JKP450" s="46"/>
      <c r="JKQ450" s="46"/>
      <c r="JKR450" s="46"/>
      <c r="JKS450" s="46"/>
      <c r="JKT450" s="46"/>
      <c r="JKU450" s="46"/>
      <c r="JKV450" s="46"/>
      <c r="JKW450" s="46"/>
      <c r="JKX450" s="46"/>
      <c r="JKY450" s="46"/>
      <c r="JKZ450" s="46"/>
      <c r="JLA450" s="46"/>
      <c r="JLB450" s="46"/>
      <c r="JLC450" s="46"/>
      <c r="JLD450" s="46"/>
      <c r="JLE450" s="46"/>
      <c r="JLF450" s="46"/>
      <c r="JLG450" s="46"/>
      <c r="JLH450" s="46"/>
      <c r="JLI450" s="46"/>
      <c r="JLJ450" s="46"/>
      <c r="JLK450" s="46"/>
      <c r="JLL450" s="46"/>
      <c r="JLM450" s="46"/>
      <c r="JLN450" s="46"/>
      <c r="JLO450" s="46"/>
      <c r="JLP450" s="46"/>
      <c r="JLQ450" s="46"/>
      <c r="JLR450" s="46"/>
      <c r="JLS450" s="46"/>
      <c r="JLT450" s="46"/>
      <c r="JLU450" s="46"/>
      <c r="JLV450" s="46"/>
      <c r="JLW450" s="46"/>
      <c r="JLX450" s="46"/>
      <c r="JLY450" s="46"/>
      <c r="JLZ450" s="46"/>
      <c r="JMA450" s="46"/>
      <c r="JMB450" s="46"/>
      <c r="JMC450" s="46"/>
      <c r="JMD450" s="46"/>
      <c r="JME450" s="46"/>
      <c r="JMF450" s="46"/>
      <c r="JMG450" s="46"/>
      <c r="JMH450" s="46"/>
      <c r="JMI450" s="46"/>
      <c r="JMJ450" s="46"/>
      <c r="JMK450" s="46"/>
      <c r="JML450" s="46"/>
      <c r="JMM450" s="46"/>
      <c r="JMN450" s="46"/>
      <c r="JMO450" s="46"/>
      <c r="JMP450" s="46"/>
      <c r="JMQ450" s="46"/>
      <c r="JMR450" s="46"/>
      <c r="JMS450" s="46"/>
      <c r="JMT450" s="46"/>
      <c r="JMU450" s="46"/>
      <c r="JMV450" s="46"/>
      <c r="JMW450" s="46"/>
      <c r="JMX450" s="46"/>
      <c r="JMY450" s="46"/>
      <c r="JMZ450" s="46"/>
      <c r="JNA450" s="46"/>
      <c r="JNB450" s="46"/>
      <c r="JNC450" s="46"/>
      <c r="JND450" s="46"/>
      <c r="JNE450" s="46"/>
      <c r="JNF450" s="46"/>
      <c r="JNG450" s="46"/>
      <c r="JNH450" s="46"/>
      <c r="JNI450" s="46"/>
      <c r="JNJ450" s="46"/>
      <c r="JNK450" s="46"/>
      <c r="JNL450" s="46"/>
      <c r="JNM450" s="46"/>
      <c r="JNN450" s="46"/>
      <c r="JNO450" s="46"/>
      <c r="JNP450" s="46"/>
      <c r="JNQ450" s="46"/>
      <c r="JNR450" s="46"/>
      <c r="JNS450" s="46"/>
      <c r="JNT450" s="46"/>
      <c r="JNU450" s="46"/>
      <c r="JNV450" s="46"/>
      <c r="JNW450" s="46"/>
      <c r="JNX450" s="46"/>
      <c r="JNY450" s="46"/>
      <c r="JNZ450" s="46"/>
      <c r="JOA450" s="46"/>
      <c r="JOB450" s="46"/>
      <c r="JOC450" s="46"/>
      <c r="JOD450" s="46"/>
      <c r="JOE450" s="46"/>
      <c r="JOF450" s="46"/>
      <c r="JOG450" s="46"/>
      <c r="JOH450" s="46"/>
      <c r="JOI450" s="46"/>
      <c r="JOJ450" s="46"/>
      <c r="JOK450" s="46"/>
      <c r="JOL450" s="46"/>
      <c r="JOM450" s="46"/>
      <c r="JON450" s="46"/>
      <c r="JOO450" s="46"/>
      <c r="JOP450" s="46"/>
      <c r="JOQ450" s="46"/>
      <c r="JOR450" s="46"/>
      <c r="JOS450" s="46"/>
      <c r="JOT450" s="46"/>
      <c r="JOU450" s="46"/>
      <c r="JOV450" s="46"/>
      <c r="JOW450" s="46"/>
      <c r="JOX450" s="46"/>
      <c r="JOY450" s="46"/>
      <c r="JOZ450" s="46"/>
      <c r="JPA450" s="46"/>
      <c r="JPB450" s="46"/>
      <c r="JPC450" s="46"/>
      <c r="JPD450" s="46"/>
      <c r="JPE450" s="46"/>
      <c r="JPF450" s="46"/>
      <c r="JPG450" s="46"/>
      <c r="JPH450" s="46"/>
      <c r="JPI450" s="46"/>
      <c r="JPJ450" s="46"/>
      <c r="JPK450" s="46"/>
      <c r="JPL450" s="46"/>
      <c r="JPM450" s="46"/>
      <c r="JPN450" s="46"/>
      <c r="JPO450" s="46"/>
      <c r="JPP450" s="46"/>
      <c r="JPQ450" s="46"/>
      <c r="JPR450" s="46"/>
      <c r="JPS450" s="46"/>
      <c r="JPT450" s="46"/>
      <c r="JPU450" s="46"/>
      <c r="JPV450" s="46"/>
      <c r="JPW450" s="46"/>
      <c r="JPX450" s="46"/>
      <c r="JPY450" s="46"/>
      <c r="JPZ450" s="46"/>
      <c r="JQA450" s="46"/>
      <c r="JQB450" s="46"/>
      <c r="JQC450" s="46"/>
      <c r="JQD450" s="46"/>
      <c r="JQE450" s="46"/>
      <c r="JQF450" s="46"/>
      <c r="JQG450" s="46"/>
      <c r="JQH450" s="46"/>
      <c r="JQI450" s="46"/>
      <c r="JQJ450" s="46"/>
      <c r="JQK450" s="46"/>
      <c r="JQL450" s="46"/>
      <c r="JQM450" s="46"/>
      <c r="JQN450" s="46"/>
      <c r="JQO450" s="46"/>
      <c r="JQP450" s="46"/>
      <c r="JQQ450" s="46"/>
      <c r="JQR450" s="46"/>
      <c r="JQS450" s="46"/>
      <c r="JQT450" s="46"/>
      <c r="JQU450" s="46"/>
      <c r="JQV450" s="46"/>
      <c r="JQW450" s="46"/>
      <c r="JQX450" s="46"/>
      <c r="JQY450" s="46"/>
      <c r="JQZ450" s="46"/>
      <c r="JRA450" s="46"/>
      <c r="JRB450" s="46"/>
      <c r="JRC450" s="46"/>
      <c r="JRD450" s="46"/>
      <c r="JRE450" s="46"/>
      <c r="JRF450" s="46"/>
      <c r="JRG450" s="46"/>
      <c r="JRH450" s="46"/>
      <c r="JRI450" s="46"/>
      <c r="JRJ450" s="46"/>
      <c r="JRK450" s="46"/>
      <c r="JRL450" s="46"/>
      <c r="JRM450" s="46"/>
      <c r="JRN450" s="46"/>
      <c r="JRO450" s="46"/>
      <c r="JRP450" s="46"/>
      <c r="JRQ450" s="46"/>
      <c r="JRR450" s="46"/>
      <c r="JRS450" s="46"/>
      <c r="JRT450" s="46"/>
      <c r="JRU450" s="46"/>
      <c r="JRV450" s="46"/>
      <c r="JRW450" s="46"/>
      <c r="JRX450" s="46"/>
      <c r="JRY450" s="46"/>
      <c r="JRZ450" s="46"/>
      <c r="JSA450" s="46"/>
      <c r="JSB450" s="46"/>
      <c r="JSC450" s="46"/>
      <c r="JSD450" s="46"/>
      <c r="JSE450" s="46"/>
      <c r="JSF450" s="46"/>
      <c r="JSG450" s="46"/>
      <c r="JSH450" s="46"/>
      <c r="JSI450" s="46"/>
      <c r="JSJ450" s="46"/>
      <c r="JSK450" s="46"/>
      <c r="JSL450" s="46"/>
      <c r="JSM450" s="46"/>
      <c r="JSN450" s="46"/>
      <c r="JSO450" s="46"/>
      <c r="JSP450" s="46"/>
      <c r="JSQ450" s="46"/>
      <c r="JSR450" s="46"/>
      <c r="JSS450" s="46"/>
      <c r="JST450" s="46"/>
      <c r="JSU450" s="46"/>
      <c r="JSV450" s="46"/>
      <c r="JSW450" s="46"/>
      <c r="JSX450" s="46"/>
      <c r="JSY450" s="46"/>
      <c r="JSZ450" s="46"/>
      <c r="JTA450" s="46"/>
      <c r="JTB450" s="46"/>
      <c r="JTC450" s="46"/>
      <c r="JTD450" s="46"/>
      <c r="JTE450" s="46"/>
      <c r="JTF450" s="46"/>
      <c r="JTG450" s="46"/>
      <c r="JTH450" s="46"/>
      <c r="JTI450" s="46"/>
      <c r="JTJ450" s="46"/>
      <c r="JTK450" s="46"/>
      <c r="JTL450" s="46"/>
      <c r="JTM450" s="46"/>
      <c r="JTN450" s="46"/>
      <c r="JTO450" s="46"/>
      <c r="JTP450" s="46"/>
      <c r="JTQ450" s="46"/>
      <c r="JTR450" s="46"/>
      <c r="JTS450" s="46"/>
      <c r="JTT450" s="46"/>
      <c r="JTU450" s="46"/>
      <c r="JTV450" s="46"/>
      <c r="JTW450" s="46"/>
      <c r="JTX450" s="46"/>
      <c r="JTY450" s="46"/>
      <c r="JTZ450" s="46"/>
      <c r="JUA450" s="46"/>
      <c r="JUB450" s="46"/>
      <c r="JUC450" s="46"/>
      <c r="JUD450" s="46"/>
      <c r="JUE450" s="46"/>
      <c r="JUF450" s="46"/>
      <c r="JUG450" s="46"/>
      <c r="JUH450" s="46"/>
      <c r="JUI450" s="46"/>
      <c r="JUJ450" s="46"/>
      <c r="JUK450" s="46"/>
      <c r="JUL450" s="46"/>
      <c r="JUM450" s="46"/>
      <c r="JUN450" s="46"/>
      <c r="JUO450" s="46"/>
      <c r="JUP450" s="46"/>
      <c r="JUQ450" s="46"/>
      <c r="JUR450" s="46"/>
      <c r="JUS450" s="46"/>
      <c r="JUT450" s="46"/>
      <c r="JUU450" s="46"/>
      <c r="JUV450" s="46"/>
      <c r="JUW450" s="46"/>
      <c r="JUX450" s="46"/>
      <c r="JUY450" s="46"/>
      <c r="JUZ450" s="46"/>
      <c r="JVA450" s="46"/>
      <c r="JVB450" s="46"/>
      <c r="JVC450" s="46"/>
      <c r="JVD450" s="46"/>
      <c r="JVE450" s="46"/>
      <c r="JVF450" s="46"/>
      <c r="JVG450" s="46"/>
      <c r="JVH450" s="46"/>
      <c r="JVI450" s="46"/>
      <c r="JVJ450" s="46"/>
      <c r="JVK450" s="46"/>
      <c r="JVL450" s="46"/>
      <c r="JVM450" s="46"/>
      <c r="JVN450" s="46"/>
      <c r="JVO450" s="46"/>
      <c r="JVP450" s="46"/>
      <c r="JVQ450" s="46"/>
      <c r="JVR450" s="46"/>
      <c r="JVS450" s="46"/>
      <c r="JVT450" s="46"/>
      <c r="JVU450" s="46"/>
      <c r="JVV450" s="46"/>
      <c r="JVW450" s="46"/>
      <c r="JVX450" s="46"/>
      <c r="JVY450" s="46"/>
      <c r="JVZ450" s="46"/>
      <c r="JWA450" s="46"/>
      <c r="JWB450" s="46"/>
      <c r="JWC450" s="46"/>
      <c r="JWD450" s="46"/>
      <c r="JWE450" s="46"/>
      <c r="JWF450" s="46"/>
      <c r="JWG450" s="46"/>
      <c r="JWH450" s="46"/>
      <c r="JWI450" s="46"/>
      <c r="JWJ450" s="46"/>
      <c r="JWK450" s="46"/>
      <c r="JWL450" s="46"/>
      <c r="JWM450" s="46"/>
      <c r="JWN450" s="46"/>
      <c r="JWO450" s="46"/>
      <c r="JWP450" s="46"/>
      <c r="JWQ450" s="46"/>
      <c r="JWR450" s="46"/>
      <c r="JWS450" s="46"/>
      <c r="JWT450" s="46"/>
      <c r="JWU450" s="46"/>
      <c r="JWV450" s="46"/>
      <c r="JWW450" s="46"/>
      <c r="JWX450" s="46"/>
      <c r="JWY450" s="46"/>
      <c r="JWZ450" s="46"/>
      <c r="JXA450" s="46"/>
      <c r="JXB450" s="46"/>
      <c r="JXC450" s="46"/>
      <c r="JXD450" s="46"/>
      <c r="JXE450" s="46"/>
      <c r="JXF450" s="46"/>
      <c r="JXG450" s="46"/>
      <c r="JXH450" s="46"/>
      <c r="JXI450" s="46"/>
      <c r="JXJ450" s="46"/>
      <c r="JXK450" s="46"/>
      <c r="JXL450" s="46"/>
      <c r="JXM450" s="46"/>
      <c r="JXN450" s="46"/>
      <c r="JXO450" s="46"/>
      <c r="JXP450" s="46"/>
      <c r="JXQ450" s="46"/>
      <c r="JXR450" s="46"/>
      <c r="JXS450" s="46"/>
      <c r="JXT450" s="46"/>
      <c r="JXU450" s="46"/>
      <c r="JXV450" s="46"/>
      <c r="JXW450" s="46"/>
      <c r="JXX450" s="46"/>
      <c r="JXY450" s="46"/>
      <c r="JXZ450" s="46"/>
      <c r="JYA450" s="46"/>
      <c r="JYB450" s="46"/>
      <c r="JYC450" s="46"/>
      <c r="JYD450" s="46"/>
      <c r="JYE450" s="46"/>
      <c r="JYF450" s="46"/>
      <c r="JYG450" s="46"/>
      <c r="JYH450" s="46"/>
      <c r="JYI450" s="46"/>
      <c r="JYJ450" s="46"/>
      <c r="JYK450" s="46"/>
      <c r="JYL450" s="46"/>
      <c r="JYM450" s="46"/>
      <c r="JYN450" s="46"/>
      <c r="JYO450" s="46"/>
      <c r="JYP450" s="46"/>
      <c r="JYQ450" s="46"/>
      <c r="JYR450" s="46"/>
      <c r="JYS450" s="46"/>
      <c r="JYT450" s="46"/>
      <c r="JYU450" s="46"/>
      <c r="JYV450" s="46"/>
      <c r="JYW450" s="46"/>
      <c r="JYX450" s="46"/>
      <c r="JYY450" s="46"/>
      <c r="JYZ450" s="46"/>
      <c r="JZA450" s="46"/>
      <c r="JZB450" s="46"/>
      <c r="JZC450" s="46"/>
      <c r="JZD450" s="46"/>
      <c r="JZE450" s="46"/>
      <c r="JZF450" s="46"/>
      <c r="JZG450" s="46"/>
      <c r="JZH450" s="46"/>
      <c r="JZI450" s="46"/>
      <c r="JZJ450" s="46"/>
      <c r="JZK450" s="46"/>
      <c r="JZL450" s="46"/>
      <c r="JZM450" s="46"/>
      <c r="JZN450" s="46"/>
      <c r="JZO450" s="46"/>
      <c r="JZP450" s="46"/>
      <c r="JZQ450" s="46"/>
      <c r="JZR450" s="46"/>
      <c r="JZS450" s="46"/>
      <c r="JZT450" s="46"/>
      <c r="JZU450" s="46"/>
      <c r="JZV450" s="46"/>
      <c r="JZW450" s="46"/>
      <c r="JZX450" s="46"/>
      <c r="JZY450" s="46"/>
      <c r="JZZ450" s="46"/>
      <c r="KAA450" s="46"/>
      <c r="KAB450" s="46"/>
      <c r="KAC450" s="46"/>
      <c r="KAD450" s="46"/>
      <c r="KAE450" s="46"/>
      <c r="KAF450" s="46"/>
      <c r="KAG450" s="46"/>
      <c r="KAH450" s="46"/>
      <c r="KAI450" s="46"/>
      <c r="KAJ450" s="46"/>
      <c r="KAK450" s="46"/>
      <c r="KAL450" s="46"/>
      <c r="KAM450" s="46"/>
      <c r="KAN450" s="46"/>
      <c r="KAO450" s="46"/>
      <c r="KAP450" s="46"/>
      <c r="KAQ450" s="46"/>
      <c r="KAR450" s="46"/>
      <c r="KAS450" s="46"/>
      <c r="KAT450" s="46"/>
      <c r="KAU450" s="46"/>
      <c r="KAV450" s="46"/>
      <c r="KAW450" s="46"/>
      <c r="KAX450" s="46"/>
      <c r="KAY450" s="46"/>
      <c r="KAZ450" s="46"/>
      <c r="KBA450" s="46"/>
      <c r="KBB450" s="46"/>
      <c r="KBC450" s="46"/>
      <c r="KBD450" s="46"/>
      <c r="KBE450" s="46"/>
      <c r="KBF450" s="46"/>
      <c r="KBG450" s="46"/>
      <c r="KBH450" s="46"/>
      <c r="KBI450" s="46"/>
      <c r="KBJ450" s="46"/>
      <c r="KBK450" s="46"/>
      <c r="KBL450" s="46"/>
      <c r="KBM450" s="46"/>
      <c r="KBN450" s="46"/>
      <c r="KBO450" s="46"/>
      <c r="KBP450" s="46"/>
      <c r="KBQ450" s="46"/>
      <c r="KBR450" s="46"/>
      <c r="KBS450" s="46"/>
      <c r="KBT450" s="46"/>
      <c r="KBU450" s="46"/>
      <c r="KBV450" s="46"/>
      <c r="KBW450" s="46"/>
      <c r="KBX450" s="46"/>
      <c r="KBY450" s="46"/>
      <c r="KBZ450" s="46"/>
      <c r="KCA450" s="46"/>
      <c r="KCB450" s="46"/>
      <c r="KCC450" s="46"/>
      <c r="KCD450" s="46"/>
      <c r="KCE450" s="46"/>
      <c r="KCF450" s="46"/>
      <c r="KCG450" s="46"/>
      <c r="KCH450" s="46"/>
      <c r="KCI450" s="46"/>
      <c r="KCJ450" s="46"/>
      <c r="KCK450" s="46"/>
      <c r="KCL450" s="46"/>
      <c r="KCM450" s="46"/>
      <c r="KCN450" s="46"/>
      <c r="KCO450" s="46"/>
      <c r="KCP450" s="46"/>
      <c r="KCQ450" s="46"/>
      <c r="KCR450" s="46"/>
      <c r="KCS450" s="46"/>
      <c r="KCT450" s="46"/>
      <c r="KCU450" s="46"/>
      <c r="KCV450" s="46"/>
      <c r="KCW450" s="46"/>
      <c r="KCX450" s="46"/>
      <c r="KCY450" s="46"/>
      <c r="KCZ450" s="46"/>
      <c r="KDA450" s="46"/>
      <c r="KDB450" s="46"/>
      <c r="KDC450" s="46"/>
      <c r="KDD450" s="46"/>
      <c r="KDE450" s="46"/>
      <c r="KDF450" s="46"/>
      <c r="KDG450" s="46"/>
      <c r="KDH450" s="46"/>
      <c r="KDI450" s="46"/>
      <c r="KDJ450" s="46"/>
      <c r="KDK450" s="46"/>
      <c r="KDL450" s="46"/>
      <c r="KDM450" s="46"/>
      <c r="KDN450" s="46"/>
      <c r="KDO450" s="46"/>
      <c r="KDP450" s="46"/>
      <c r="KDQ450" s="46"/>
      <c r="KDR450" s="46"/>
      <c r="KDS450" s="46"/>
      <c r="KDT450" s="46"/>
      <c r="KDU450" s="46"/>
      <c r="KDV450" s="46"/>
      <c r="KDW450" s="46"/>
      <c r="KDX450" s="46"/>
      <c r="KDY450" s="46"/>
      <c r="KDZ450" s="46"/>
      <c r="KEA450" s="46"/>
      <c r="KEB450" s="46"/>
      <c r="KEC450" s="46"/>
      <c r="KED450" s="46"/>
      <c r="KEE450" s="46"/>
      <c r="KEF450" s="46"/>
      <c r="KEG450" s="46"/>
      <c r="KEH450" s="46"/>
      <c r="KEI450" s="46"/>
      <c r="KEJ450" s="46"/>
      <c r="KEK450" s="46"/>
      <c r="KEL450" s="46"/>
      <c r="KEM450" s="46"/>
      <c r="KEN450" s="46"/>
      <c r="KEO450" s="46"/>
      <c r="KEP450" s="46"/>
      <c r="KEQ450" s="46"/>
      <c r="KER450" s="46"/>
      <c r="KES450" s="46"/>
      <c r="KET450" s="46"/>
      <c r="KEU450" s="46"/>
      <c r="KEV450" s="46"/>
      <c r="KEW450" s="46"/>
      <c r="KEX450" s="46"/>
      <c r="KEY450" s="46"/>
      <c r="KEZ450" s="46"/>
      <c r="KFA450" s="46"/>
      <c r="KFB450" s="46"/>
      <c r="KFC450" s="46"/>
      <c r="KFD450" s="46"/>
      <c r="KFE450" s="46"/>
      <c r="KFF450" s="46"/>
      <c r="KFG450" s="46"/>
      <c r="KFH450" s="46"/>
      <c r="KFI450" s="46"/>
      <c r="KFJ450" s="46"/>
      <c r="KFK450" s="46"/>
      <c r="KFL450" s="46"/>
      <c r="KFM450" s="46"/>
      <c r="KFN450" s="46"/>
      <c r="KFO450" s="46"/>
      <c r="KFP450" s="46"/>
      <c r="KFQ450" s="46"/>
      <c r="KFR450" s="46"/>
      <c r="KFS450" s="46"/>
      <c r="KFT450" s="46"/>
      <c r="KFU450" s="46"/>
      <c r="KFV450" s="46"/>
      <c r="KFW450" s="46"/>
      <c r="KFX450" s="46"/>
      <c r="KFY450" s="46"/>
      <c r="KFZ450" s="46"/>
      <c r="KGA450" s="46"/>
      <c r="KGB450" s="46"/>
      <c r="KGC450" s="46"/>
      <c r="KGD450" s="46"/>
      <c r="KGE450" s="46"/>
      <c r="KGF450" s="46"/>
      <c r="KGG450" s="46"/>
      <c r="KGH450" s="46"/>
      <c r="KGI450" s="46"/>
      <c r="KGJ450" s="46"/>
      <c r="KGK450" s="46"/>
      <c r="KGL450" s="46"/>
      <c r="KGM450" s="46"/>
      <c r="KGN450" s="46"/>
      <c r="KGO450" s="46"/>
      <c r="KGP450" s="46"/>
      <c r="KGQ450" s="46"/>
      <c r="KGR450" s="46"/>
      <c r="KGS450" s="46"/>
      <c r="KGT450" s="46"/>
      <c r="KGU450" s="46"/>
      <c r="KGV450" s="46"/>
      <c r="KGW450" s="46"/>
      <c r="KGX450" s="46"/>
      <c r="KGY450" s="46"/>
      <c r="KGZ450" s="46"/>
      <c r="KHA450" s="46"/>
      <c r="KHB450" s="46"/>
      <c r="KHC450" s="46"/>
      <c r="KHD450" s="46"/>
      <c r="KHE450" s="46"/>
      <c r="KHF450" s="46"/>
      <c r="KHG450" s="46"/>
      <c r="KHH450" s="46"/>
      <c r="KHI450" s="46"/>
      <c r="KHJ450" s="46"/>
      <c r="KHK450" s="46"/>
      <c r="KHL450" s="46"/>
      <c r="KHM450" s="46"/>
      <c r="KHN450" s="46"/>
      <c r="KHO450" s="46"/>
      <c r="KHP450" s="46"/>
      <c r="KHQ450" s="46"/>
      <c r="KHR450" s="46"/>
      <c r="KHS450" s="46"/>
      <c r="KHT450" s="46"/>
      <c r="KHU450" s="46"/>
      <c r="KHV450" s="46"/>
      <c r="KHW450" s="46"/>
      <c r="KHX450" s="46"/>
      <c r="KHY450" s="46"/>
      <c r="KHZ450" s="46"/>
      <c r="KIA450" s="46"/>
      <c r="KIB450" s="46"/>
      <c r="KIC450" s="46"/>
      <c r="KID450" s="46"/>
      <c r="KIE450" s="46"/>
      <c r="KIF450" s="46"/>
      <c r="KIG450" s="46"/>
      <c r="KIH450" s="46"/>
      <c r="KII450" s="46"/>
      <c r="KIJ450" s="46"/>
      <c r="KIK450" s="46"/>
      <c r="KIL450" s="46"/>
      <c r="KIM450" s="46"/>
      <c r="KIN450" s="46"/>
      <c r="KIO450" s="46"/>
      <c r="KIP450" s="46"/>
      <c r="KIQ450" s="46"/>
      <c r="KIR450" s="46"/>
      <c r="KIS450" s="46"/>
      <c r="KIT450" s="46"/>
      <c r="KIU450" s="46"/>
      <c r="KIV450" s="46"/>
      <c r="KIW450" s="46"/>
      <c r="KIX450" s="46"/>
      <c r="KIY450" s="46"/>
      <c r="KIZ450" s="46"/>
      <c r="KJA450" s="46"/>
      <c r="KJB450" s="46"/>
      <c r="KJC450" s="46"/>
      <c r="KJD450" s="46"/>
      <c r="KJE450" s="46"/>
      <c r="KJF450" s="46"/>
      <c r="KJG450" s="46"/>
      <c r="KJH450" s="46"/>
      <c r="KJI450" s="46"/>
      <c r="KJJ450" s="46"/>
      <c r="KJK450" s="46"/>
      <c r="KJL450" s="46"/>
      <c r="KJM450" s="46"/>
      <c r="KJN450" s="46"/>
      <c r="KJO450" s="46"/>
      <c r="KJP450" s="46"/>
      <c r="KJQ450" s="46"/>
      <c r="KJR450" s="46"/>
      <c r="KJS450" s="46"/>
      <c r="KJT450" s="46"/>
      <c r="KJU450" s="46"/>
      <c r="KJV450" s="46"/>
      <c r="KJW450" s="46"/>
      <c r="KJX450" s="46"/>
      <c r="KJY450" s="46"/>
      <c r="KJZ450" s="46"/>
      <c r="KKA450" s="46"/>
      <c r="KKB450" s="46"/>
      <c r="KKC450" s="46"/>
      <c r="KKD450" s="46"/>
      <c r="KKE450" s="46"/>
      <c r="KKF450" s="46"/>
      <c r="KKG450" s="46"/>
      <c r="KKH450" s="46"/>
      <c r="KKI450" s="46"/>
      <c r="KKJ450" s="46"/>
      <c r="KKK450" s="46"/>
      <c r="KKL450" s="46"/>
      <c r="KKM450" s="46"/>
      <c r="KKN450" s="46"/>
      <c r="KKO450" s="46"/>
      <c r="KKP450" s="46"/>
      <c r="KKQ450" s="46"/>
      <c r="KKR450" s="46"/>
      <c r="KKS450" s="46"/>
      <c r="KKT450" s="46"/>
      <c r="KKU450" s="46"/>
      <c r="KKV450" s="46"/>
      <c r="KKW450" s="46"/>
      <c r="KKX450" s="46"/>
      <c r="KKY450" s="46"/>
      <c r="KKZ450" s="46"/>
      <c r="KLA450" s="46"/>
      <c r="KLB450" s="46"/>
      <c r="KLC450" s="46"/>
      <c r="KLD450" s="46"/>
      <c r="KLE450" s="46"/>
      <c r="KLF450" s="46"/>
      <c r="KLG450" s="46"/>
      <c r="KLH450" s="46"/>
      <c r="KLI450" s="46"/>
      <c r="KLJ450" s="46"/>
      <c r="KLK450" s="46"/>
      <c r="KLL450" s="46"/>
      <c r="KLM450" s="46"/>
      <c r="KLN450" s="46"/>
      <c r="KLO450" s="46"/>
      <c r="KLP450" s="46"/>
      <c r="KLQ450" s="46"/>
      <c r="KLR450" s="46"/>
      <c r="KLS450" s="46"/>
      <c r="KLT450" s="46"/>
      <c r="KLU450" s="46"/>
      <c r="KLV450" s="46"/>
      <c r="KLW450" s="46"/>
      <c r="KLX450" s="46"/>
      <c r="KLY450" s="46"/>
      <c r="KLZ450" s="46"/>
      <c r="KMA450" s="46"/>
      <c r="KMB450" s="46"/>
      <c r="KMC450" s="46"/>
      <c r="KMD450" s="46"/>
      <c r="KME450" s="46"/>
      <c r="KMF450" s="46"/>
      <c r="KMG450" s="46"/>
      <c r="KMH450" s="46"/>
      <c r="KMI450" s="46"/>
      <c r="KMJ450" s="46"/>
      <c r="KMK450" s="46"/>
      <c r="KML450" s="46"/>
      <c r="KMM450" s="46"/>
      <c r="KMN450" s="46"/>
      <c r="KMO450" s="46"/>
      <c r="KMP450" s="46"/>
      <c r="KMQ450" s="46"/>
      <c r="KMR450" s="46"/>
      <c r="KMS450" s="46"/>
      <c r="KMT450" s="46"/>
      <c r="KMU450" s="46"/>
      <c r="KMV450" s="46"/>
      <c r="KMW450" s="46"/>
      <c r="KMX450" s="46"/>
      <c r="KMY450" s="46"/>
      <c r="KMZ450" s="46"/>
      <c r="KNA450" s="46"/>
      <c r="KNB450" s="46"/>
      <c r="KNC450" s="46"/>
      <c r="KND450" s="46"/>
      <c r="KNE450" s="46"/>
      <c r="KNF450" s="46"/>
      <c r="KNG450" s="46"/>
      <c r="KNH450" s="46"/>
      <c r="KNI450" s="46"/>
      <c r="KNJ450" s="46"/>
      <c r="KNK450" s="46"/>
      <c r="KNL450" s="46"/>
      <c r="KNM450" s="46"/>
      <c r="KNN450" s="46"/>
      <c r="KNO450" s="46"/>
      <c r="KNP450" s="46"/>
      <c r="KNQ450" s="46"/>
      <c r="KNR450" s="46"/>
      <c r="KNS450" s="46"/>
      <c r="KNT450" s="46"/>
      <c r="KNU450" s="46"/>
      <c r="KNV450" s="46"/>
      <c r="KNW450" s="46"/>
      <c r="KNX450" s="46"/>
      <c r="KNY450" s="46"/>
      <c r="KNZ450" s="46"/>
      <c r="KOA450" s="46"/>
      <c r="KOB450" s="46"/>
      <c r="KOC450" s="46"/>
      <c r="KOD450" s="46"/>
      <c r="KOE450" s="46"/>
      <c r="KOF450" s="46"/>
      <c r="KOG450" s="46"/>
      <c r="KOH450" s="46"/>
      <c r="KOI450" s="46"/>
      <c r="KOJ450" s="46"/>
      <c r="KOK450" s="46"/>
      <c r="KOL450" s="46"/>
      <c r="KOM450" s="46"/>
      <c r="KON450" s="46"/>
      <c r="KOO450" s="46"/>
      <c r="KOP450" s="46"/>
      <c r="KOQ450" s="46"/>
      <c r="KOR450" s="46"/>
      <c r="KOS450" s="46"/>
      <c r="KOT450" s="46"/>
      <c r="KOU450" s="46"/>
      <c r="KOV450" s="46"/>
      <c r="KOW450" s="46"/>
      <c r="KOX450" s="46"/>
      <c r="KOY450" s="46"/>
      <c r="KOZ450" s="46"/>
      <c r="KPA450" s="46"/>
      <c r="KPB450" s="46"/>
      <c r="KPC450" s="46"/>
      <c r="KPD450" s="46"/>
      <c r="KPE450" s="46"/>
      <c r="KPF450" s="46"/>
      <c r="KPG450" s="46"/>
      <c r="KPH450" s="46"/>
      <c r="KPI450" s="46"/>
      <c r="KPJ450" s="46"/>
      <c r="KPK450" s="46"/>
      <c r="KPL450" s="46"/>
      <c r="KPM450" s="46"/>
      <c r="KPN450" s="46"/>
      <c r="KPO450" s="46"/>
      <c r="KPP450" s="46"/>
      <c r="KPQ450" s="46"/>
      <c r="KPR450" s="46"/>
      <c r="KPS450" s="46"/>
      <c r="KPT450" s="46"/>
      <c r="KPU450" s="46"/>
      <c r="KPV450" s="46"/>
      <c r="KPW450" s="46"/>
      <c r="KPX450" s="46"/>
      <c r="KPY450" s="46"/>
      <c r="KPZ450" s="46"/>
      <c r="KQA450" s="46"/>
      <c r="KQB450" s="46"/>
      <c r="KQC450" s="46"/>
      <c r="KQD450" s="46"/>
      <c r="KQE450" s="46"/>
      <c r="KQF450" s="46"/>
      <c r="KQG450" s="46"/>
      <c r="KQH450" s="46"/>
      <c r="KQI450" s="46"/>
      <c r="KQJ450" s="46"/>
      <c r="KQK450" s="46"/>
      <c r="KQL450" s="46"/>
      <c r="KQM450" s="46"/>
      <c r="KQN450" s="46"/>
      <c r="KQO450" s="46"/>
      <c r="KQP450" s="46"/>
      <c r="KQQ450" s="46"/>
      <c r="KQR450" s="46"/>
      <c r="KQS450" s="46"/>
      <c r="KQT450" s="46"/>
      <c r="KQU450" s="46"/>
      <c r="KQV450" s="46"/>
      <c r="KQW450" s="46"/>
      <c r="KQX450" s="46"/>
      <c r="KQY450" s="46"/>
      <c r="KQZ450" s="46"/>
      <c r="KRA450" s="46"/>
      <c r="KRB450" s="46"/>
      <c r="KRC450" s="46"/>
      <c r="KRD450" s="46"/>
      <c r="KRE450" s="46"/>
      <c r="KRF450" s="46"/>
      <c r="KRG450" s="46"/>
      <c r="KRH450" s="46"/>
      <c r="KRI450" s="46"/>
      <c r="KRJ450" s="46"/>
      <c r="KRK450" s="46"/>
      <c r="KRL450" s="46"/>
      <c r="KRM450" s="46"/>
      <c r="KRN450" s="46"/>
      <c r="KRO450" s="46"/>
      <c r="KRP450" s="46"/>
      <c r="KRQ450" s="46"/>
      <c r="KRR450" s="46"/>
      <c r="KRS450" s="46"/>
      <c r="KRT450" s="46"/>
      <c r="KRU450" s="46"/>
      <c r="KRV450" s="46"/>
      <c r="KRW450" s="46"/>
      <c r="KRX450" s="46"/>
      <c r="KRY450" s="46"/>
      <c r="KRZ450" s="46"/>
      <c r="KSA450" s="46"/>
      <c r="KSB450" s="46"/>
      <c r="KSC450" s="46"/>
      <c r="KSD450" s="46"/>
      <c r="KSE450" s="46"/>
      <c r="KSF450" s="46"/>
      <c r="KSG450" s="46"/>
      <c r="KSH450" s="46"/>
      <c r="KSI450" s="46"/>
      <c r="KSJ450" s="46"/>
      <c r="KSK450" s="46"/>
      <c r="KSL450" s="46"/>
      <c r="KSM450" s="46"/>
      <c r="KSN450" s="46"/>
      <c r="KSO450" s="46"/>
      <c r="KSP450" s="46"/>
      <c r="KSQ450" s="46"/>
      <c r="KSR450" s="46"/>
      <c r="KSS450" s="46"/>
      <c r="KST450" s="46"/>
      <c r="KSU450" s="46"/>
      <c r="KSV450" s="46"/>
      <c r="KSW450" s="46"/>
      <c r="KSX450" s="46"/>
      <c r="KSY450" s="46"/>
      <c r="KSZ450" s="46"/>
      <c r="KTA450" s="46"/>
      <c r="KTB450" s="46"/>
      <c r="KTC450" s="46"/>
      <c r="KTD450" s="46"/>
      <c r="KTE450" s="46"/>
      <c r="KTF450" s="46"/>
      <c r="KTG450" s="46"/>
      <c r="KTH450" s="46"/>
      <c r="KTI450" s="46"/>
      <c r="KTJ450" s="46"/>
      <c r="KTK450" s="46"/>
      <c r="KTL450" s="46"/>
      <c r="KTM450" s="46"/>
      <c r="KTN450" s="46"/>
      <c r="KTO450" s="46"/>
      <c r="KTP450" s="46"/>
      <c r="KTQ450" s="46"/>
      <c r="KTR450" s="46"/>
      <c r="KTS450" s="46"/>
      <c r="KTT450" s="46"/>
      <c r="KTU450" s="46"/>
      <c r="KTV450" s="46"/>
      <c r="KTW450" s="46"/>
      <c r="KTX450" s="46"/>
      <c r="KTY450" s="46"/>
      <c r="KTZ450" s="46"/>
      <c r="KUA450" s="46"/>
      <c r="KUB450" s="46"/>
      <c r="KUC450" s="46"/>
      <c r="KUD450" s="46"/>
      <c r="KUE450" s="46"/>
      <c r="KUF450" s="46"/>
      <c r="KUG450" s="46"/>
      <c r="KUH450" s="46"/>
      <c r="KUI450" s="46"/>
      <c r="KUJ450" s="46"/>
      <c r="KUK450" s="46"/>
      <c r="KUL450" s="46"/>
      <c r="KUM450" s="46"/>
      <c r="KUN450" s="46"/>
      <c r="KUO450" s="46"/>
      <c r="KUP450" s="46"/>
      <c r="KUQ450" s="46"/>
      <c r="KUR450" s="46"/>
      <c r="KUS450" s="46"/>
      <c r="KUT450" s="46"/>
      <c r="KUU450" s="46"/>
      <c r="KUV450" s="46"/>
      <c r="KUW450" s="46"/>
      <c r="KUX450" s="46"/>
      <c r="KUY450" s="46"/>
      <c r="KUZ450" s="46"/>
      <c r="KVA450" s="46"/>
      <c r="KVB450" s="46"/>
      <c r="KVC450" s="46"/>
      <c r="KVD450" s="46"/>
      <c r="KVE450" s="46"/>
      <c r="KVF450" s="46"/>
      <c r="KVG450" s="46"/>
      <c r="KVH450" s="46"/>
      <c r="KVI450" s="46"/>
      <c r="KVJ450" s="46"/>
      <c r="KVK450" s="46"/>
      <c r="KVL450" s="46"/>
      <c r="KVM450" s="46"/>
      <c r="KVN450" s="46"/>
      <c r="KVO450" s="46"/>
      <c r="KVP450" s="46"/>
      <c r="KVQ450" s="46"/>
      <c r="KVR450" s="46"/>
      <c r="KVS450" s="46"/>
      <c r="KVT450" s="46"/>
      <c r="KVU450" s="46"/>
      <c r="KVV450" s="46"/>
      <c r="KVW450" s="46"/>
      <c r="KVX450" s="46"/>
      <c r="KVY450" s="46"/>
      <c r="KVZ450" s="46"/>
      <c r="KWA450" s="46"/>
      <c r="KWB450" s="46"/>
      <c r="KWC450" s="46"/>
      <c r="KWD450" s="46"/>
      <c r="KWE450" s="46"/>
      <c r="KWF450" s="46"/>
      <c r="KWG450" s="46"/>
      <c r="KWH450" s="46"/>
      <c r="KWI450" s="46"/>
      <c r="KWJ450" s="46"/>
      <c r="KWK450" s="46"/>
      <c r="KWL450" s="46"/>
      <c r="KWM450" s="46"/>
      <c r="KWN450" s="46"/>
      <c r="KWO450" s="46"/>
      <c r="KWP450" s="46"/>
      <c r="KWQ450" s="46"/>
      <c r="KWR450" s="46"/>
      <c r="KWS450" s="46"/>
      <c r="KWT450" s="46"/>
      <c r="KWU450" s="46"/>
      <c r="KWV450" s="46"/>
      <c r="KWW450" s="46"/>
      <c r="KWX450" s="46"/>
      <c r="KWY450" s="46"/>
      <c r="KWZ450" s="46"/>
      <c r="KXA450" s="46"/>
      <c r="KXB450" s="46"/>
      <c r="KXC450" s="46"/>
      <c r="KXD450" s="46"/>
      <c r="KXE450" s="46"/>
      <c r="KXF450" s="46"/>
      <c r="KXG450" s="46"/>
      <c r="KXH450" s="46"/>
      <c r="KXI450" s="46"/>
      <c r="KXJ450" s="46"/>
      <c r="KXK450" s="46"/>
      <c r="KXL450" s="46"/>
      <c r="KXM450" s="46"/>
      <c r="KXN450" s="46"/>
      <c r="KXO450" s="46"/>
      <c r="KXP450" s="46"/>
      <c r="KXQ450" s="46"/>
      <c r="KXR450" s="46"/>
      <c r="KXS450" s="46"/>
      <c r="KXT450" s="46"/>
      <c r="KXU450" s="46"/>
      <c r="KXV450" s="46"/>
      <c r="KXW450" s="46"/>
      <c r="KXX450" s="46"/>
      <c r="KXY450" s="46"/>
      <c r="KXZ450" s="46"/>
      <c r="KYA450" s="46"/>
      <c r="KYB450" s="46"/>
      <c r="KYC450" s="46"/>
      <c r="KYD450" s="46"/>
      <c r="KYE450" s="46"/>
      <c r="KYF450" s="46"/>
      <c r="KYG450" s="46"/>
      <c r="KYH450" s="46"/>
      <c r="KYI450" s="46"/>
      <c r="KYJ450" s="46"/>
      <c r="KYK450" s="46"/>
      <c r="KYL450" s="46"/>
      <c r="KYM450" s="46"/>
      <c r="KYN450" s="46"/>
      <c r="KYO450" s="46"/>
      <c r="KYP450" s="46"/>
      <c r="KYQ450" s="46"/>
      <c r="KYR450" s="46"/>
      <c r="KYS450" s="46"/>
      <c r="KYT450" s="46"/>
      <c r="KYU450" s="46"/>
      <c r="KYV450" s="46"/>
      <c r="KYW450" s="46"/>
      <c r="KYX450" s="46"/>
      <c r="KYY450" s="46"/>
      <c r="KYZ450" s="46"/>
      <c r="KZA450" s="46"/>
      <c r="KZB450" s="46"/>
      <c r="KZC450" s="46"/>
      <c r="KZD450" s="46"/>
      <c r="KZE450" s="46"/>
      <c r="KZF450" s="46"/>
      <c r="KZG450" s="46"/>
      <c r="KZH450" s="46"/>
      <c r="KZI450" s="46"/>
      <c r="KZJ450" s="46"/>
      <c r="KZK450" s="46"/>
      <c r="KZL450" s="46"/>
      <c r="KZM450" s="46"/>
      <c r="KZN450" s="46"/>
      <c r="KZO450" s="46"/>
      <c r="KZP450" s="46"/>
      <c r="KZQ450" s="46"/>
      <c r="KZR450" s="46"/>
      <c r="KZS450" s="46"/>
      <c r="KZT450" s="46"/>
      <c r="KZU450" s="46"/>
      <c r="KZV450" s="46"/>
      <c r="KZW450" s="46"/>
      <c r="KZX450" s="46"/>
      <c r="KZY450" s="46"/>
      <c r="KZZ450" s="46"/>
      <c r="LAA450" s="46"/>
      <c r="LAB450" s="46"/>
      <c r="LAC450" s="46"/>
      <c r="LAD450" s="46"/>
      <c r="LAE450" s="46"/>
      <c r="LAF450" s="46"/>
      <c r="LAG450" s="46"/>
      <c r="LAH450" s="46"/>
      <c r="LAI450" s="46"/>
      <c r="LAJ450" s="46"/>
      <c r="LAK450" s="46"/>
      <c r="LAL450" s="46"/>
      <c r="LAM450" s="46"/>
      <c r="LAN450" s="46"/>
      <c r="LAO450" s="46"/>
      <c r="LAP450" s="46"/>
      <c r="LAQ450" s="46"/>
      <c r="LAR450" s="46"/>
      <c r="LAS450" s="46"/>
      <c r="LAT450" s="46"/>
      <c r="LAU450" s="46"/>
      <c r="LAV450" s="46"/>
      <c r="LAW450" s="46"/>
      <c r="LAX450" s="46"/>
      <c r="LAY450" s="46"/>
      <c r="LAZ450" s="46"/>
      <c r="LBA450" s="46"/>
      <c r="LBB450" s="46"/>
      <c r="LBC450" s="46"/>
      <c r="LBD450" s="46"/>
      <c r="LBE450" s="46"/>
      <c r="LBF450" s="46"/>
      <c r="LBG450" s="46"/>
      <c r="LBH450" s="46"/>
      <c r="LBI450" s="46"/>
      <c r="LBJ450" s="46"/>
      <c r="LBK450" s="46"/>
      <c r="LBL450" s="46"/>
      <c r="LBM450" s="46"/>
      <c r="LBN450" s="46"/>
      <c r="LBO450" s="46"/>
      <c r="LBP450" s="46"/>
      <c r="LBQ450" s="46"/>
      <c r="LBR450" s="46"/>
      <c r="LBS450" s="46"/>
      <c r="LBT450" s="46"/>
      <c r="LBU450" s="46"/>
      <c r="LBV450" s="46"/>
      <c r="LBW450" s="46"/>
      <c r="LBX450" s="46"/>
      <c r="LBY450" s="46"/>
      <c r="LBZ450" s="46"/>
      <c r="LCA450" s="46"/>
      <c r="LCB450" s="46"/>
      <c r="LCC450" s="46"/>
      <c r="LCD450" s="46"/>
      <c r="LCE450" s="46"/>
      <c r="LCF450" s="46"/>
      <c r="LCG450" s="46"/>
      <c r="LCH450" s="46"/>
      <c r="LCI450" s="46"/>
      <c r="LCJ450" s="46"/>
      <c r="LCK450" s="46"/>
      <c r="LCL450" s="46"/>
      <c r="LCM450" s="46"/>
      <c r="LCN450" s="46"/>
      <c r="LCO450" s="46"/>
      <c r="LCP450" s="46"/>
      <c r="LCQ450" s="46"/>
      <c r="LCR450" s="46"/>
      <c r="LCS450" s="46"/>
      <c r="LCT450" s="46"/>
      <c r="LCU450" s="46"/>
      <c r="LCV450" s="46"/>
      <c r="LCW450" s="46"/>
      <c r="LCX450" s="46"/>
      <c r="LCY450" s="46"/>
      <c r="LCZ450" s="46"/>
      <c r="LDA450" s="46"/>
      <c r="LDB450" s="46"/>
      <c r="LDC450" s="46"/>
      <c r="LDD450" s="46"/>
      <c r="LDE450" s="46"/>
      <c r="LDF450" s="46"/>
      <c r="LDG450" s="46"/>
      <c r="LDH450" s="46"/>
      <c r="LDI450" s="46"/>
      <c r="LDJ450" s="46"/>
      <c r="LDK450" s="46"/>
      <c r="LDL450" s="46"/>
      <c r="LDM450" s="46"/>
      <c r="LDN450" s="46"/>
      <c r="LDO450" s="46"/>
      <c r="LDP450" s="46"/>
      <c r="LDQ450" s="46"/>
      <c r="LDR450" s="46"/>
      <c r="LDS450" s="46"/>
      <c r="LDT450" s="46"/>
      <c r="LDU450" s="46"/>
      <c r="LDV450" s="46"/>
      <c r="LDW450" s="46"/>
      <c r="LDX450" s="46"/>
      <c r="LDY450" s="46"/>
      <c r="LDZ450" s="46"/>
      <c r="LEA450" s="46"/>
      <c r="LEB450" s="46"/>
      <c r="LEC450" s="46"/>
      <c r="LED450" s="46"/>
      <c r="LEE450" s="46"/>
      <c r="LEF450" s="46"/>
      <c r="LEG450" s="46"/>
      <c r="LEH450" s="46"/>
      <c r="LEI450" s="46"/>
      <c r="LEJ450" s="46"/>
      <c r="LEK450" s="46"/>
      <c r="LEL450" s="46"/>
      <c r="LEM450" s="46"/>
      <c r="LEN450" s="46"/>
      <c r="LEO450" s="46"/>
      <c r="LEP450" s="46"/>
      <c r="LEQ450" s="46"/>
      <c r="LER450" s="46"/>
      <c r="LES450" s="46"/>
      <c r="LET450" s="46"/>
      <c r="LEU450" s="46"/>
      <c r="LEV450" s="46"/>
      <c r="LEW450" s="46"/>
      <c r="LEX450" s="46"/>
      <c r="LEY450" s="46"/>
      <c r="LEZ450" s="46"/>
      <c r="LFA450" s="46"/>
      <c r="LFB450" s="46"/>
      <c r="LFC450" s="46"/>
      <c r="LFD450" s="46"/>
      <c r="LFE450" s="46"/>
      <c r="LFF450" s="46"/>
      <c r="LFG450" s="46"/>
      <c r="LFH450" s="46"/>
      <c r="LFI450" s="46"/>
      <c r="LFJ450" s="46"/>
      <c r="LFK450" s="46"/>
      <c r="LFL450" s="46"/>
      <c r="LFM450" s="46"/>
      <c r="LFN450" s="46"/>
      <c r="LFO450" s="46"/>
      <c r="LFP450" s="46"/>
      <c r="LFQ450" s="46"/>
      <c r="LFR450" s="46"/>
      <c r="LFS450" s="46"/>
      <c r="LFT450" s="46"/>
      <c r="LFU450" s="46"/>
      <c r="LFV450" s="46"/>
      <c r="LFW450" s="46"/>
      <c r="LFX450" s="46"/>
      <c r="LFY450" s="46"/>
      <c r="LFZ450" s="46"/>
      <c r="LGA450" s="46"/>
      <c r="LGB450" s="46"/>
      <c r="LGC450" s="46"/>
      <c r="LGD450" s="46"/>
      <c r="LGE450" s="46"/>
      <c r="LGF450" s="46"/>
      <c r="LGG450" s="46"/>
      <c r="LGH450" s="46"/>
      <c r="LGI450" s="46"/>
      <c r="LGJ450" s="46"/>
      <c r="LGK450" s="46"/>
      <c r="LGL450" s="46"/>
      <c r="LGM450" s="46"/>
      <c r="LGN450" s="46"/>
      <c r="LGO450" s="46"/>
      <c r="LGP450" s="46"/>
      <c r="LGQ450" s="46"/>
      <c r="LGR450" s="46"/>
      <c r="LGS450" s="46"/>
      <c r="LGT450" s="46"/>
      <c r="LGU450" s="46"/>
      <c r="LGV450" s="46"/>
      <c r="LGW450" s="46"/>
      <c r="LGX450" s="46"/>
      <c r="LGY450" s="46"/>
      <c r="LGZ450" s="46"/>
      <c r="LHA450" s="46"/>
      <c r="LHB450" s="46"/>
      <c r="LHC450" s="46"/>
      <c r="LHD450" s="46"/>
      <c r="LHE450" s="46"/>
      <c r="LHF450" s="46"/>
      <c r="LHG450" s="46"/>
      <c r="LHH450" s="46"/>
      <c r="LHI450" s="46"/>
      <c r="LHJ450" s="46"/>
      <c r="LHK450" s="46"/>
      <c r="LHL450" s="46"/>
      <c r="LHM450" s="46"/>
      <c r="LHN450" s="46"/>
      <c r="LHO450" s="46"/>
      <c r="LHP450" s="46"/>
      <c r="LHQ450" s="46"/>
      <c r="LHR450" s="46"/>
      <c r="LHS450" s="46"/>
      <c r="LHT450" s="46"/>
      <c r="LHU450" s="46"/>
      <c r="LHV450" s="46"/>
      <c r="LHW450" s="46"/>
      <c r="LHX450" s="46"/>
      <c r="LHY450" s="46"/>
      <c r="LHZ450" s="46"/>
      <c r="LIA450" s="46"/>
      <c r="LIB450" s="46"/>
      <c r="LIC450" s="46"/>
      <c r="LID450" s="46"/>
      <c r="LIE450" s="46"/>
      <c r="LIF450" s="46"/>
      <c r="LIG450" s="46"/>
      <c r="LIH450" s="46"/>
      <c r="LII450" s="46"/>
      <c r="LIJ450" s="46"/>
      <c r="LIK450" s="46"/>
      <c r="LIL450" s="46"/>
      <c r="LIM450" s="46"/>
      <c r="LIN450" s="46"/>
      <c r="LIO450" s="46"/>
      <c r="LIP450" s="46"/>
      <c r="LIQ450" s="46"/>
      <c r="LIR450" s="46"/>
      <c r="LIS450" s="46"/>
      <c r="LIT450" s="46"/>
      <c r="LIU450" s="46"/>
      <c r="LIV450" s="46"/>
      <c r="LIW450" s="46"/>
      <c r="LIX450" s="46"/>
      <c r="LIY450" s="46"/>
      <c r="LIZ450" s="46"/>
      <c r="LJA450" s="46"/>
      <c r="LJB450" s="46"/>
      <c r="LJC450" s="46"/>
      <c r="LJD450" s="46"/>
      <c r="LJE450" s="46"/>
      <c r="LJF450" s="46"/>
      <c r="LJG450" s="46"/>
      <c r="LJH450" s="46"/>
      <c r="LJI450" s="46"/>
      <c r="LJJ450" s="46"/>
      <c r="LJK450" s="46"/>
      <c r="LJL450" s="46"/>
      <c r="LJM450" s="46"/>
      <c r="LJN450" s="46"/>
      <c r="LJO450" s="46"/>
      <c r="LJP450" s="46"/>
      <c r="LJQ450" s="46"/>
      <c r="LJR450" s="46"/>
      <c r="LJS450" s="46"/>
      <c r="LJT450" s="46"/>
      <c r="LJU450" s="46"/>
      <c r="LJV450" s="46"/>
      <c r="LJW450" s="46"/>
      <c r="LJX450" s="46"/>
      <c r="LJY450" s="46"/>
      <c r="LJZ450" s="46"/>
      <c r="LKA450" s="46"/>
      <c r="LKB450" s="46"/>
      <c r="LKC450" s="46"/>
      <c r="LKD450" s="46"/>
      <c r="LKE450" s="46"/>
      <c r="LKF450" s="46"/>
      <c r="LKG450" s="46"/>
      <c r="LKH450" s="46"/>
      <c r="LKI450" s="46"/>
      <c r="LKJ450" s="46"/>
      <c r="LKK450" s="46"/>
      <c r="LKL450" s="46"/>
      <c r="LKM450" s="46"/>
      <c r="LKN450" s="46"/>
      <c r="LKO450" s="46"/>
      <c r="LKP450" s="46"/>
      <c r="LKQ450" s="46"/>
      <c r="LKR450" s="46"/>
      <c r="LKS450" s="46"/>
      <c r="LKT450" s="46"/>
      <c r="LKU450" s="46"/>
      <c r="LKV450" s="46"/>
      <c r="LKW450" s="46"/>
      <c r="LKX450" s="46"/>
      <c r="LKY450" s="46"/>
      <c r="LKZ450" s="46"/>
      <c r="LLA450" s="46"/>
      <c r="LLB450" s="46"/>
      <c r="LLC450" s="46"/>
      <c r="LLD450" s="46"/>
      <c r="LLE450" s="46"/>
      <c r="LLF450" s="46"/>
      <c r="LLG450" s="46"/>
      <c r="LLH450" s="46"/>
      <c r="LLI450" s="46"/>
      <c r="LLJ450" s="46"/>
      <c r="LLK450" s="46"/>
      <c r="LLL450" s="46"/>
      <c r="LLM450" s="46"/>
      <c r="LLN450" s="46"/>
      <c r="LLO450" s="46"/>
      <c r="LLP450" s="46"/>
      <c r="LLQ450" s="46"/>
      <c r="LLR450" s="46"/>
      <c r="LLS450" s="46"/>
      <c r="LLT450" s="46"/>
      <c r="LLU450" s="46"/>
      <c r="LLV450" s="46"/>
      <c r="LLW450" s="46"/>
      <c r="LLX450" s="46"/>
      <c r="LLY450" s="46"/>
      <c r="LLZ450" s="46"/>
      <c r="LMA450" s="46"/>
      <c r="LMB450" s="46"/>
      <c r="LMC450" s="46"/>
      <c r="LMD450" s="46"/>
      <c r="LME450" s="46"/>
      <c r="LMF450" s="46"/>
      <c r="LMG450" s="46"/>
      <c r="LMH450" s="46"/>
      <c r="LMI450" s="46"/>
      <c r="LMJ450" s="46"/>
      <c r="LMK450" s="46"/>
      <c r="LML450" s="46"/>
      <c r="LMM450" s="46"/>
      <c r="LMN450" s="46"/>
      <c r="LMO450" s="46"/>
      <c r="LMP450" s="46"/>
      <c r="LMQ450" s="46"/>
      <c r="LMR450" s="46"/>
      <c r="LMS450" s="46"/>
      <c r="LMT450" s="46"/>
      <c r="LMU450" s="46"/>
      <c r="LMV450" s="46"/>
      <c r="LMW450" s="46"/>
      <c r="LMX450" s="46"/>
      <c r="LMY450" s="46"/>
      <c r="LMZ450" s="46"/>
      <c r="LNA450" s="46"/>
      <c r="LNB450" s="46"/>
      <c r="LNC450" s="46"/>
      <c r="LND450" s="46"/>
      <c r="LNE450" s="46"/>
      <c r="LNF450" s="46"/>
      <c r="LNG450" s="46"/>
      <c r="LNH450" s="46"/>
      <c r="LNI450" s="46"/>
      <c r="LNJ450" s="46"/>
      <c r="LNK450" s="46"/>
      <c r="LNL450" s="46"/>
      <c r="LNM450" s="46"/>
      <c r="LNN450" s="46"/>
      <c r="LNO450" s="46"/>
      <c r="LNP450" s="46"/>
      <c r="LNQ450" s="46"/>
      <c r="LNR450" s="46"/>
      <c r="LNS450" s="46"/>
      <c r="LNT450" s="46"/>
      <c r="LNU450" s="46"/>
      <c r="LNV450" s="46"/>
      <c r="LNW450" s="46"/>
      <c r="LNX450" s="46"/>
      <c r="LNY450" s="46"/>
      <c r="LNZ450" s="46"/>
      <c r="LOA450" s="46"/>
      <c r="LOB450" s="46"/>
      <c r="LOC450" s="46"/>
      <c r="LOD450" s="46"/>
      <c r="LOE450" s="46"/>
      <c r="LOF450" s="46"/>
      <c r="LOG450" s="46"/>
      <c r="LOH450" s="46"/>
      <c r="LOI450" s="46"/>
      <c r="LOJ450" s="46"/>
      <c r="LOK450" s="46"/>
      <c r="LOL450" s="46"/>
      <c r="LOM450" s="46"/>
      <c r="LON450" s="46"/>
      <c r="LOO450" s="46"/>
      <c r="LOP450" s="46"/>
      <c r="LOQ450" s="46"/>
      <c r="LOR450" s="46"/>
      <c r="LOS450" s="46"/>
      <c r="LOT450" s="46"/>
      <c r="LOU450" s="46"/>
      <c r="LOV450" s="46"/>
      <c r="LOW450" s="46"/>
      <c r="LOX450" s="46"/>
      <c r="LOY450" s="46"/>
      <c r="LOZ450" s="46"/>
      <c r="LPA450" s="46"/>
      <c r="LPB450" s="46"/>
      <c r="LPC450" s="46"/>
      <c r="LPD450" s="46"/>
      <c r="LPE450" s="46"/>
      <c r="LPF450" s="46"/>
      <c r="LPG450" s="46"/>
      <c r="LPH450" s="46"/>
      <c r="LPI450" s="46"/>
      <c r="LPJ450" s="46"/>
      <c r="LPK450" s="46"/>
      <c r="LPL450" s="46"/>
      <c r="LPM450" s="46"/>
      <c r="LPN450" s="46"/>
      <c r="LPO450" s="46"/>
      <c r="LPP450" s="46"/>
      <c r="LPQ450" s="46"/>
      <c r="LPR450" s="46"/>
      <c r="LPS450" s="46"/>
      <c r="LPT450" s="46"/>
      <c r="LPU450" s="46"/>
      <c r="LPV450" s="46"/>
      <c r="LPW450" s="46"/>
      <c r="LPX450" s="46"/>
      <c r="LPY450" s="46"/>
      <c r="LPZ450" s="46"/>
      <c r="LQA450" s="46"/>
      <c r="LQB450" s="46"/>
      <c r="LQC450" s="46"/>
      <c r="LQD450" s="46"/>
      <c r="LQE450" s="46"/>
      <c r="LQF450" s="46"/>
      <c r="LQG450" s="46"/>
      <c r="LQH450" s="46"/>
      <c r="LQI450" s="46"/>
      <c r="LQJ450" s="46"/>
      <c r="LQK450" s="46"/>
      <c r="LQL450" s="46"/>
      <c r="LQM450" s="46"/>
      <c r="LQN450" s="46"/>
      <c r="LQO450" s="46"/>
      <c r="LQP450" s="46"/>
      <c r="LQQ450" s="46"/>
      <c r="LQR450" s="46"/>
      <c r="LQS450" s="46"/>
      <c r="LQT450" s="46"/>
      <c r="LQU450" s="46"/>
      <c r="LQV450" s="46"/>
      <c r="LQW450" s="46"/>
      <c r="LQX450" s="46"/>
      <c r="LQY450" s="46"/>
      <c r="LQZ450" s="46"/>
      <c r="LRA450" s="46"/>
      <c r="LRB450" s="46"/>
      <c r="LRC450" s="46"/>
      <c r="LRD450" s="46"/>
      <c r="LRE450" s="46"/>
      <c r="LRF450" s="46"/>
      <c r="LRG450" s="46"/>
      <c r="LRH450" s="46"/>
      <c r="LRI450" s="46"/>
      <c r="LRJ450" s="46"/>
      <c r="LRK450" s="46"/>
      <c r="LRL450" s="46"/>
      <c r="LRM450" s="46"/>
      <c r="LRN450" s="46"/>
      <c r="LRO450" s="46"/>
      <c r="LRP450" s="46"/>
      <c r="LRQ450" s="46"/>
      <c r="LRR450" s="46"/>
      <c r="LRS450" s="46"/>
      <c r="LRT450" s="46"/>
      <c r="LRU450" s="46"/>
      <c r="LRV450" s="46"/>
      <c r="LRW450" s="46"/>
      <c r="LRX450" s="46"/>
      <c r="LRY450" s="46"/>
      <c r="LRZ450" s="46"/>
      <c r="LSA450" s="46"/>
      <c r="LSB450" s="46"/>
      <c r="LSC450" s="46"/>
      <c r="LSD450" s="46"/>
      <c r="LSE450" s="46"/>
      <c r="LSF450" s="46"/>
      <c r="LSG450" s="46"/>
      <c r="LSH450" s="46"/>
      <c r="LSI450" s="46"/>
      <c r="LSJ450" s="46"/>
      <c r="LSK450" s="46"/>
      <c r="LSL450" s="46"/>
      <c r="LSM450" s="46"/>
      <c r="LSN450" s="46"/>
      <c r="LSO450" s="46"/>
      <c r="LSP450" s="46"/>
      <c r="LSQ450" s="46"/>
      <c r="LSR450" s="46"/>
      <c r="LSS450" s="46"/>
      <c r="LST450" s="46"/>
      <c r="LSU450" s="46"/>
      <c r="LSV450" s="46"/>
      <c r="LSW450" s="46"/>
      <c r="LSX450" s="46"/>
      <c r="LSY450" s="46"/>
      <c r="LSZ450" s="46"/>
      <c r="LTA450" s="46"/>
      <c r="LTB450" s="46"/>
      <c r="LTC450" s="46"/>
      <c r="LTD450" s="46"/>
      <c r="LTE450" s="46"/>
      <c r="LTF450" s="46"/>
      <c r="LTG450" s="46"/>
      <c r="LTH450" s="46"/>
      <c r="LTI450" s="46"/>
      <c r="LTJ450" s="46"/>
      <c r="LTK450" s="46"/>
      <c r="LTL450" s="46"/>
      <c r="LTM450" s="46"/>
      <c r="LTN450" s="46"/>
      <c r="LTO450" s="46"/>
      <c r="LTP450" s="46"/>
      <c r="LTQ450" s="46"/>
      <c r="LTR450" s="46"/>
      <c r="LTS450" s="46"/>
      <c r="LTT450" s="46"/>
      <c r="LTU450" s="46"/>
      <c r="LTV450" s="46"/>
      <c r="LTW450" s="46"/>
      <c r="LTX450" s="46"/>
      <c r="LTY450" s="46"/>
      <c r="LTZ450" s="46"/>
      <c r="LUA450" s="46"/>
      <c r="LUB450" s="46"/>
      <c r="LUC450" s="46"/>
      <c r="LUD450" s="46"/>
      <c r="LUE450" s="46"/>
      <c r="LUF450" s="46"/>
      <c r="LUG450" s="46"/>
      <c r="LUH450" s="46"/>
      <c r="LUI450" s="46"/>
      <c r="LUJ450" s="46"/>
      <c r="LUK450" s="46"/>
      <c r="LUL450" s="46"/>
      <c r="LUM450" s="46"/>
      <c r="LUN450" s="46"/>
      <c r="LUO450" s="46"/>
      <c r="LUP450" s="46"/>
      <c r="LUQ450" s="46"/>
      <c r="LUR450" s="46"/>
      <c r="LUS450" s="46"/>
      <c r="LUT450" s="46"/>
      <c r="LUU450" s="46"/>
      <c r="LUV450" s="46"/>
      <c r="LUW450" s="46"/>
      <c r="LUX450" s="46"/>
      <c r="LUY450" s="46"/>
      <c r="LUZ450" s="46"/>
      <c r="LVA450" s="46"/>
      <c r="LVB450" s="46"/>
      <c r="LVC450" s="46"/>
      <c r="LVD450" s="46"/>
      <c r="LVE450" s="46"/>
      <c r="LVF450" s="46"/>
      <c r="LVG450" s="46"/>
      <c r="LVH450" s="46"/>
      <c r="LVI450" s="46"/>
      <c r="LVJ450" s="46"/>
      <c r="LVK450" s="46"/>
      <c r="LVL450" s="46"/>
      <c r="LVM450" s="46"/>
      <c r="LVN450" s="46"/>
      <c r="LVO450" s="46"/>
      <c r="LVP450" s="46"/>
      <c r="LVQ450" s="46"/>
      <c r="LVR450" s="46"/>
      <c r="LVS450" s="46"/>
      <c r="LVT450" s="46"/>
      <c r="LVU450" s="46"/>
      <c r="LVV450" s="46"/>
      <c r="LVW450" s="46"/>
      <c r="LVX450" s="46"/>
      <c r="LVY450" s="46"/>
      <c r="LVZ450" s="46"/>
      <c r="LWA450" s="46"/>
      <c r="LWB450" s="46"/>
      <c r="LWC450" s="46"/>
      <c r="LWD450" s="46"/>
      <c r="LWE450" s="46"/>
      <c r="LWF450" s="46"/>
      <c r="LWG450" s="46"/>
      <c r="LWH450" s="46"/>
      <c r="LWI450" s="46"/>
      <c r="LWJ450" s="46"/>
      <c r="LWK450" s="46"/>
      <c r="LWL450" s="46"/>
      <c r="LWM450" s="46"/>
      <c r="LWN450" s="46"/>
      <c r="LWO450" s="46"/>
      <c r="LWP450" s="46"/>
      <c r="LWQ450" s="46"/>
      <c r="LWR450" s="46"/>
      <c r="LWS450" s="46"/>
      <c r="LWT450" s="46"/>
      <c r="LWU450" s="46"/>
      <c r="LWV450" s="46"/>
      <c r="LWW450" s="46"/>
      <c r="LWX450" s="46"/>
      <c r="LWY450" s="46"/>
      <c r="LWZ450" s="46"/>
      <c r="LXA450" s="46"/>
      <c r="LXB450" s="46"/>
      <c r="LXC450" s="46"/>
      <c r="LXD450" s="46"/>
      <c r="LXE450" s="46"/>
      <c r="LXF450" s="46"/>
      <c r="LXG450" s="46"/>
      <c r="LXH450" s="46"/>
      <c r="LXI450" s="46"/>
      <c r="LXJ450" s="46"/>
      <c r="LXK450" s="46"/>
      <c r="LXL450" s="46"/>
      <c r="LXM450" s="46"/>
      <c r="LXN450" s="46"/>
      <c r="LXO450" s="46"/>
      <c r="LXP450" s="46"/>
      <c r="LXQ450" s="46"/>
      <c r="LXR450" s="46"/>
      <c r="LXS450" s="46"/>
      <c r="LXT450" s="46"/>
      <c r="LXU450" s="46"/>
      <c r="LXV450" s="46"/>
      <c r="LXW450" s="46"/>
      <c r="LXX450" s="46"/>
      <c r="LXY450" s="46"/>
      <c r="LXZ450" s="46"/>
      <c r="LYA450" s="46"/>
      <c r="LYB450" s="46"/>
      <c r="LYC450" s="46"/>
      <c r="LYD450" s="46"/>
      <c r="LYE450" s="46"/>
      <c r="LYF450" s="46"/>
      <c r="LYG450" s="46"/>
      <c r="LYH450" s="46"/>
      <c r="LYI450" s="46"/>
      <c r="LYJ450" s="46"/>
      <c r="LYK450" s="46"/>
      <c r="LYL450" s="46"/>
      <c r="LYM450" s="46"/>
      <c r="LYN450" s="46"/>
      <c r="LYO450" s="46"/>
      <c r="LYP450" s="46"/>
      <c r="LYQ450" s="46"/>
      <c r="LYR450" s="46"/>
      <c r="LYS450" s="46"/>
      <c r="LYT450" s="46"/>
      <c r="LYU450" s="46"/>
      <c r="LYV450" s="46"/>
      <c r="LYW450" s="46"/>
      <c r="LYX450" s="46"/>
      <c r="LYY450" s="46"/>
      <c r="LYZ450" s="46"/>
      <c r="LZA450" s="46"/>
      <c r="LZB450" s="46"/>
      <c r="LZC450" s="46"/>
      <c r="LZD450" s="46"/>
      <c r="LZE450" s="46"/>
      <c r="LZF450" s="46"/>
      <c r="LZG450" s="46"/>
      <c r="LZH450" s="46"/>
      <c r="LZI450" s="46"/>
      <c r="LZJ450" s="46"/>
      <c r="LZK450" s="46"/>
      <c r="LZL450" s="46"/>
      <c r="LZM450" s="46"/>
      <c r="LZN450" s="46"/>
      <c r="LZO450" s="46"/>
      <c r="LZP450" s="46"/>
      <c r="LZQ450" s="46"/>
      <c r="LZR450" s="46"/>
      <c r="LZS450" s="46"/>
      <c r="LZT450" s="46"/>
      <c r="LZU450" s="46"/>
      <c r="LZV450" s="46"/>
      <c r="LZW450" s="46"/>
      <c r="LZX450" s="46"/>
      <c r="LZY450" s="46"/>
      <c r="LZZ450" s="46"/>
      <c r="MAA450" s="46"/>
      <c r="MAB450" s="46"/>
      <c r="MAC450" s="46"/>
      <c r="MAD450" s="46"/>
      <c r="MAE450" s="46"/>
      <c r="MAF450" s="46"/>
      <c r="MAG450" s="46"/>
      <c r="MAH450" s="46"/>
      <c r="MAI450" s="46"/>
      <c r="MAJ450" s="46"/>
      <c r="MAK450" s="46"/>
      <c r="MAL450" s="46"/>
      <c r="MAM450" s="46"/>
      <c r="MAN450" s="46"/>
      <c r="MAO450" s="46"/>
      <c r="MAP450" s="46"/>
      <c r="MAQ450" s="46"/>
      <c r="MAR450" s="46"/>
      <c r="MAS450" s="46"/>
      <c r="MAT450" s="46"/>
      <c r="MAU450" s="46"/>
      <c r="MAV450" s="46"/>
      <c r="MAW450" s="46"/>
      <c r="MAX450" s="46"/>
      <c r="MAY450" s="46"/>
      <c r="MAZ450" s="46"/>
      <c r="MBA450" s="46"/>
      <c r="MBB450" s="46"/>
      <c r="MBC450" s="46"/>
      <c r="MBD450" s="46"/>
      <c r="MBE450" s="46"/>
      <c r="MBF450" s="46"/>
      <c r="MBG450" s="46"/>
      <c r="MBH450" s="46"/>
      <c r="MBI450" s="46"/>
      <c r="MBJ450" s="46"/>
      <c r="MBK450" s="46"/>
      <c r="MBL450" s="46"/>
      <c r="MBM450" s="46"/>
      <c r="MBN450" s="46"/>
      <c r="MBO450" s="46"/>
      <c r="MBP450" s="46"/>
      <c r="MBQ450" s="46"/>
      <c r="MBR450" s="46"/>
      <c r="MBS450" s="46"/>
      <c r="MBT450" s="46"/>
      <c r="MBU450" s="46"/>
      <c r="MBV450" s="46"/>
      <c r="MBW450" s="46"/>
      <c r="MBX450" s="46"/>
      <c r="MBY450" s="46"/>
      <c r="MBZ450" s="46"/>
      <c r="MCA450" s="46"/>
      <c r="MCB450" s="46"/>
      <c r="MCC450" s="46"/>
      <c r="MCD450" s="46"/>
      <c r="MCE450" s="46"/>
      <c r="MCF450" s="46"/>
      <c r="MCG450" s="46"/>
      <c r="MCH450" s="46"/>
      <c r="MCI450" s="46"/>
      <c r="MCJ450" s="46"/>
      <c r="MCK450" s="46"/>
      <c r="MCL450" s="46"/>
      <c r="MCM450" s="46"/>
      <c r="MCN450" s="46"/>
      <c r="MCO450" s="46"/>
      <c r="MCP450" s="46"/>
      <c r="MCQ450" s="46"/>
      <c r="MCR450" s="46"/>
      <c r="MCS450" s="46"/>
      <c r="MCT450" s="46"/>
      <c r="MCU450" s="46"/>
      <c r="MCV450" s="46"/>
      <c r="MCW450" s="46"/>
      <c r="MCX450" s="46"/>
      <c r="MCY450" s="46"/>
      <c r="MCZ450" s="46"/>
      <c r="MDA450" s="46"/>
      <c r="MDB450" s="46"/>
      <c r="MDC450" s="46"/>
      <c r="MDD450" s="46"/>
      <c r="MDE450" s="46"/>
      <c r="MDF450" s="46"/>
      <c r="MDG450" s="46"/>
      <c r="MDH450" s="46"/>
      <c r="MDI450" s="46"/>
      <c r="MDJ450" s="46"/>
      <c r="MDK450" s="46"/>
      <c r="MDL450" s="46"/>
      <c r="MDM450" s="46"/>
      <c r="MDN450" s="46"/>
      <c r="MDO450" s="46"/>
      <c r="MDP450" s="46"/>
      <c r="MDQ450" s="46"/>
      <c r="MDR450" s="46"/>
      <c r="MDS450" s="46"/>
      <c r="MDT450" s="46"/>
      <c r="MDU450" s="46"/>
      <c r="MDV450" s="46"/>
      <c r="MDW450" s="46"/>
      <c r="MDX450" s="46"/>
      <c r="MDY450" s="46"/>
      <c r="MDZ450" s="46"/>
      <c r="MEA450" s="46"/>
      <c r="MEB450" s="46"/>
      <c r="MEC450" s="46"/>
      <c r="MED450" s="46"/>
      <c r="MEE450" s="46"/>
      <c r="MEF450" s="46"/>
      <c r="MEG450" s="46"/>
      <c r="MEH450" s="46"/>
      <c r="MEI450" s="46"/>
      <c r="MEJ450" s="46"/>
      <c r="MEK450" s="46"/>
      <c r="MEL450" s="46"/>
      <c r="MEM450" s="46"/>
      <c r="MEN450" s="46"/>
      <c r="MEO450" s="46"/>
      <c r="MEP450" s="46"/>
      <c r="MEQ450" s="46"/>
      <c r="MER450" s="46"/>
      <c r="MES450" s="46"/>
      <c r="MET450" s="46"/>
      <c r="MEU450" s="46"/>
      <c r="MEV450" s="46"/>
      <c r="MEW450" s="46"/>
      <c r="MEX450" s="46"/>
      <c r="MEY450" s="46"/>
      <c r="MEZ450" s="46"/>
      <c r="MFA450" s="46"/>
      <c r="MFB450" s="46"/>
      <c r="MFC450" s="46"/>
      <c r="MFD450" s="46"/>
      <c r="MFE450" s="46"/>
      <c r="MFF450" s="46"/>
      <c r="MFG450" s="46"/>
      <c r="MFH450" s="46"/>
      <c r="MFI450" s="46"/>
      <c r="MFJ450" s="46"/>
      <c r="MFK450" s="46"/>
      <c r="MFL450" s="46"/>
      <c r="MFM450" s="46"/>
      <c r="MFN450" s="46"/>
      <c r="MFO450" s="46"/>
      <c r="MFP450" s="46"/>
      <c r="MFQ450" s="46"/>
      <c r="MFR450" s="46"/>
      <c r="MFS450" s="46"/>
      <c r="MFT450" s="46"/>
      <c r="MFU450" s="46"/>
      <c r="MFV450" s="46"/>
      <c r="MFW450" s="46"/>
      <c r="MFX450" s="46"/>
      <c r="MFY450" s="46"/>
      <c r="MFZ450" s="46"/>
      <c r="MGA450" s="46"/>
      <c r="MGB450" s="46"/>
      <c r="MGC450" s="46"/>
      <c r="MGD450" s="46"/>
      <c r="MGE450" s="46"/>
      <c r="MGF450" s="46"/>
      <c r="MGG450" s="46"/>
      <c r="MGH450" s="46"/>
      <c r="MGI450" s="46"/>
      <c r="MGJ450" s="46"/>
      <c r="MGK450" s="46"/>
      <c r="MGL450" s="46"/>
      <c r="MGM450" s="46"/>
      <c r="MGN450" s="46"/>
      <c r="MGO450" s="46"/>
      <c r="MGP450" s="46"/>
      <c r="MGQ450" s="46"/>
      <c r="MGR450" s="46"/>
      <c r="MGS450" s="46"/>
      <c r="MGT450" s="46"/>
      <c r="MGU450" s="46"/>
      <c r="MGV450" s="46"/>
      <c r="MGW450" s="46"/>
      <c r="MGX450" s="46"/>
      <c r="MGY450" s="46"/>
      <c r="MGZ450" s="46"/>
      <c r="MHA450" s="46"/>
      <c r="MHB450" s="46"/>
      <c r="MHC450" s="46"/>
      <c r="MHD450" s="46"/>
      <c r="MHE450" s="46"/>
      <c r="MHF450" s="46"/>
      <c r="MHG450" s="46"/>
      <c r="MHH450" s="46"/>
      <c r="MHI450" s="46"/>
      <c r="MHJ450" s="46"/>
      <c r="MHK450" s="46"/>
      <c r="MHL450" s="46"/>
      <c r="MHM450" s="46"/>
      <c r="MHN450" s="46"/>
      <c r="MHO450" s="46"/>
      <c r="MHP450" s="46"/>
      <c r="MHQ450" s="46"/>
      <c r="MHR450" s="46"/>
      <c r="MHS450" s="46"/>
      <c r="MHT450" s="46"/>
      <c r="MHU450" s="46"/>
      <c r="MHV450" s="46"/>
      <c r="MHW450" s="46"/>
      <c r="MHX450" s="46"/>
      <c r="MHY450" s="46"/>
      <c r="MHZ450" s="46"/>
      <c r="MIA450" s="46"/>
      <c r="MIB450" s="46"/>
      <c r="MIC450" s="46"/>
      <c r="MID450" s="46"/>
      <c r="MIE450" s="46"/>
      <c r="MIF450" s="46"/>
      <c r="MIG450" s="46"/>
      <c r="MIH450" s="46"/>
      <c r="MII450" s="46"/>
      <c r="MIJ450" s="46"/>
      <c r="MIK450" s="46"/>
      <c r="MIL450" s="46"/>
      <c r="MIM450" s="46"/>
      <c r="MIN450" s="46"/>
      <c r="MIO450" s="46"/>
      <c r="MIP450" s="46"/>
      <c r="MIQ450" s="46"/>
      <c r="MIR450" s="46"/>
      <c r="MIS450" s="46"/>
      <c r="MIT450" s="46"/>
      <c r="MIU450" s="46"/>
      <c r="MIV450" s="46"/>
      <c r="MIW450" s="46"/>
      <c r="MIX450" s="46"/>
      <c r="MIY450" s="46"/>
      <c r="MIZ450" s="46"/>
      <c r="MJA450" s="46"/>
      <c r="MJB450" s="46"/>
      <c r="MJC450" s="46"/>
      <c r="MJD450" s="46"/>
      <c r="MJE450" s="46"/>
      <c r="MJF450" s="46"/>
      <c r="MJG450" s="46"/>
      <c r="MJH450" s="46"/>
      <c r="MJI450" s="46"/>
      <c r="MJJ450" s="46"/>
      <c r="MJK450" s="46"/>
      <c r="MJL450" s="46"/>
      <c r="MJM450" s="46"/>
      <c r="MJN450" s="46"/>
      <c r="MJO450" s="46"/>
      <c r="MJP450" s="46"/>
      <c r="MJQ450" s="46"/>
      <c r="MJR450" s="46"/>
      <c r="MJS450" s="46"/>
      <c r="MJT450" s="46"/>
      <c r="MJU450" s="46"/>
      <c r="MJV450" s="46"/>
      <c r="MJW450" s="46"/>
      <c r="MJX450" s="46"/>
      <c r="MJY450" s="46"/>
      <c r="MJZ450" s="46"/>
      <c r="MKA450" s="46"/>
      <c r="MKB450" s="46"/>
      <c r="MKC450" s="46"/>
      <c r="MKD450" s="46"/>
      <c r="MKE450" s="46"/>
      <c r="MKF450" s="46"/>
      <c r="MKG450" s="46"/>
      <c r="MKH450" s="46"/>
      <c r="MKI450" s="46"/>
      <c r="MKJ450" s="46"/>
      <c r="MKK450" s="46"/>
      <c r="MKL450" s="46"/>
      <c r="MKM450" s="46"/>
      <c r="MKN450" s="46"/>
      <c r="MKO450" s="46"/>
      <c r="MKP450" s="46"/>
      <c r="MKQ450" s="46"/>
      <c r="MKR450" s="46"/>
      <c r="MKS450" s="46"/>
      <c r="MKT450" s="46"/>
      <c r="MKU450" s="46"/>
      <c r="MKV450" s="46"/>
      <c r="MKW450" s="46"/>
      <c r="MKX450" s="46"/>
      <c r="MKY450" s="46"/>
      <c r="MKZ450" s="46"/>
      <c r="MLA450" s="46"/>
      <c r="MLB450" s="46"/>
      <c r="MLC450" s="46"/>
      <c r="MLD450" s="46"/>
      <c r="MLE450" s="46"/>
      <c r="MLF450" s="46"/>
      <c r="MLG450" s="46"/>
      <c r="MLH450" s="46"/>
      <c r="MLI450" s="46"/>
      <c r="MLJ450" s="46"/>
      <c r="MLK450" s="46"/>
      <c r="MLL450" s="46"/>
      <c r="MLM450" s="46"/>
      <c r="MLN450" s="46"/>
      <c r="MLO450" s="46"/>
      <c r="MLP450" s="46"/>
      <c r="MLQ450" s="46"/>
      <c r="MLR450" s="46"/>
      <c r="MLS450" s="46"/>
      <c r="MLT450" s="46"/>
      <c r="MLU450" s="46"/>
      <c r="MLV450" s="46"/>
      <c r="MLW450" s="46"/>
      <c r="MLX450" s="46"/>
      <c r="MLY450" s="46"/>
      <c r="MLZ450" s="46"/>
      <c r="MMA450" s="46"/>
      <c r="MMB450" s="46"/>
      <c r="MMC450" s="46"/>
      <c r="MMD450" s="46"/>
      <c r="MME450" s="46"/>
      <c r="MMF450" s="46"/>
      <c r="MMG450" s="46"/>
      <c r="MMH450" s="46"/>
      <c r="MMI450" s="46"/>
      <c r="MMJ450" s="46"/>
      <c r="MMK450" s="46"/>
      <c r="MML450" s="46"/>
      <c r="MMM450" s="46"/>
      <c r="MMN450" s="46"/>
      <c r="MMO450" s="46"/>
      <c r="MMP450" s="46"/>
      <c r="MMQ450" s="46"/>
      <c r="MMR450" s="46"/>
      <c r="MMS450" s="46"/>
      <c r="MMT450" s="46"/>
      <c r="MMU450" s="46"/>
      <c r="MMV450" s="46"/>
      <c r="MMW450" s="46"/>
      <c r="MMX450" s="46"/>
      <c r="MMY450" s="46"/>
      <c r="MMZ450" s="46"/>
      <c r="MNA450" s="46"/>
      <c r="MNB450" s="46"/>
      <c r="MNC450" s="46"/>
      <c r="MND450" s="46"/>
      <c r="MNE450" s="46"/>
      <c r="MNF450" s="46"/>
      <c r="MNG450" s="46"/>
      <c r="MNH450" s="46"/>
      <c r="MNI450" s="46"/>
      <c r="MNJ450" s="46"/>
      <c r="MNK450" s="46"/>
      <c r="MNL450" s="46"/>
      <c r="MNM450" s="46"/>
      <c r="MNN450" s="46"/>
      <c r="MNO450" s="46"/>
      <c r="MNP450" s="46"/>
      <c r="MNQ450" s="46"/>
      <c r="MNR450" s="46"/>
      <c r="MNS450" s="46"/>
      <c r="MNT450" s="46"/>
      <c r="MNU450" s="46"/>
      <c r="MNV450" s="46"/>
      <c r="MNW450" s="46"/>
      <c r="MNX450" s="46"/>
      <c r="MNY450" s="46"/>
      <c r="MNZ450" s="46"/>
      <c r="MOA450" s="46"/>
      <c r="MOB450" s="46"/>
      <c r="MOC450" s="46"/>
      <c r="MOD450" s="46"/>
      <c r="MOE450" s="46"/>
      <c r="MOF450" s="46"/>
      <c r="MOG450" s="46"/>
      <c r="MOH450" s="46"/>
      <c r="MOI450" s="46"/>
      <c r="MOJ450" s="46"/>
      <c r="MOK450" s="46"/>
      <c r="MOL450" s="46"/>
      <c r="MOM450" s="46"/>
      <c r="MON450" s="46"/>
      <c r="MOO450" s="46"/>
      <c r="MOP450" s="46"/>
      <c r="MOQ450" s="46"/>
      <c r="MOR450" s="46"/>
      <c r="MOS450" s="46"/>
      <c r="MOT450" s="46"/>
      <c r="MOU450" s="46"/>
      <c r="MOV450" s="46"/>
      <c r="MOW450" s="46"/>
      <c r="MOX450" s="46"/>
      <c r="MOY450" s="46"/>
      <c r="MOZ450" s="46"/>
      <c r="MPA450" s="46"/>
      <c r="MPB450" s="46"/>
      <c r="MPC450" s="46"/>
      <c r="MPD450" s="46"/>
      <c r="MPE450" s="46"/>
      <c r="MPF450" s="46"/>
      <c r="MPG450" s="46"/>
      <c r="MPH450" s="46"/>
      <c r="MPI450" s="46"/>
      <c r="MPJ450" s="46"/>
      <c r="MPK450" s="46"/>
      <c r="MPL450" s="46"/>
      <c r="MPM450" s="46"/>
      <c r="MPN450" s="46"/>
      <c r="MPO450" s="46"/>
      <c r="MPP450" s="46"/>
      <c r="MPQ450" s="46"/>
      <c r="MPR450" s="46"/>
      <c r="MPS450" s="46"/>
      <c r="MPT450" s="46"/>
      <c r="MPU450" s="46"/>
      <c r="MPV450" s="46"/>
      <c r="MPW450" s="46"/>
      <c r="MPX450" s="46"/>
      <c r="MPY450" s="46"/>
      <c r="MPZ450" s="46"/>
      <c r="MQA450" s="46"/>
      <c r="MQB450" s="46"/>
      <c r="MQC450" s="46"/>
      <c r="MQD450" s="46"/>
      <c r="MQE450" s="46"/>
      <c r="MQF450" s="46"/>
      <c r="MQG450" s="46"/>
      <c r="MQH450" s="46"/>
      <c r="MQI450" s="46"/>
      <c r="MQJ450" s="46"/>
      <c r="MQK450" s="46"/>
      <c r="MQL450" s="46"/>
      <c r="MQM450" s="46"/>
      <c r="MQN450" s="46"/>
      <c r="MQO450" s="46"/>
      <c r="MQP450" s="46"/>
      <c r="MQQ450" s="46"/>
      <c r="MQR450" s="46"/>
      <c r="MQS450" s="46"/>
      <c r="MQT450" s="46"/>
      <c r="MQU450" s="46"/>
      <c r="MQV450" s="46"/>
      <c r="MQW450" s="46"/>
      <c r="MQX450" s="46"/>
      <c r="MQY450" s="46"/>
      <c r="MQZ450" s="46"/>
      <c r="MRA450" s="46"/>
      <c r="MRB450" s="46"/>
      <c r="MRC450" s="46"/>
      <c r="MRD450" s="46"/>
      <c r="MRE450" s="46"/>
      <c r="MRF450" s="46"/>
      <c r="MRG450" s="46"/>
      <c r="MRH450" s="46"/>
      <c r="MRI450" s="46"/>
      <c r="MRJ450" s="46"/>
      <c r="MRK450" s="46"/>
      <c r="MRL450" s="46"/>
      <c r="MRM450" s="46"/>
      <c r="MRN450" s="46"/>
      <c r="MRO450" s="46"/>
      <c r="MRP450" s="46"/>
      <c r="MRQ450" s="46"/>
      <c r="MRR450" s="46"/>
      <c r="MRS450" s="46"/>
      <c r="MRT450" s="46"/>
      <c r="MRU450" s="46"/>
      <c r="MRV450" s="46"/>
      <c r="MRW450" s="46"/>
      <c r="MRX450" s="46"/>
      <c r="MRY450" s="46"/>
      <c r="MRZ450" s="46"/>
      <c r="MSA450" s="46"/>
      <c r="MSB450" s="46"/>
      <c r="MSC450" s="46"/>
      <c r="MSD450" s="46"/>
      <c r="MSE450" s="46"/>
      <c r="MSF450" s="46"/>
      <c r="MSG450" s="46"/>
      <c r="MSH450" s="46"/>
      <c r="MSI450" s="46"/>
      <c r="MSJ450" s="46"/>
      <c r="MSK450" s="46"/>
      <c r="MSL450" s="46"/>
      <c r="MSM450" s="46"/>
      <c r="MSN450" s="46"/>
      <c r="MSO450" s="46"/>
      <c r="MSP450" s="46"/>
      <c r="MSQ450" s="46"/>
      <c r="MSR450" s="46"/>
      <c r="MSS450" s="46"/>
      <c r="MST450" s="46"/>
      <c r="MSU450" s="46"/>
      <c r="MSV450" s="46"/>
      <c r="MSW450" s="46"/>
      <c r="MSX450" s="46"/>
      <c r="MSY450" s="46"/>
      <c r="MSZ450" s="46"/>
      <c r="MTA450" s="46"/>
      <c r="MTB450" s="46"/>
      <c r="MTC450" s="46"/>
      <c r="MTD450" s="46"/>
      <c r="MTE450" s="46"/>
      <c r="MTF450" s="46"/>
      <c r="MTG450" s="46"/>
      <c r="MTH450" s="46"/>
      <c r="MTI450" s="46"/>
      <c r="MTJ450" s="46"/>
      <c r="MTK450" s="46"/>
      <c r="MTL450" s="46"/>
      <c r="MTM450" s="46"/>
      <c r="MTN450" s="46"/>
      <c r="MTO450" s="46"/>
      <c r="MTP450" s="46"/>
      <c r="MTQ450" s="46"/>
      <c r="MTR450" s="46"/>
      <c r="MTS450" s="46"/>
      <c r="MTT450" s="46"/>
      <c r="MTU450" s="46"/>
      <c r="MTV450" s="46"/>
      <c r="MTW450" s="46"/>
      <c r="MTX450" s="46"/>
      <c r="MTY450" s="46"/>
      <c r="MTZ450" s="46"/>
      <c r="MUA450" s="46"/>
      <c r="MUB450" s="46"/>
      <c r="MUC450" s="46"/>
      <c r="MUD450" s="46"/>
      <c r="MUE450" s="46"/>
      <c r="MUF450" s="46"/>
      <c r="MUG450" s="46"/>
      <c r="MUH450" s="46"/>
      <c r="MUI450" s="46"/>
      <c r="MUJ450" s="46"/>
      <c r="MUK450" s="46"/>
      <c r="MUL450" s="46"/>
      <c r="MUM450" s="46"/>
      <c r="MUN450" s="46"/>
      <c r="MUO450" s="46"/>
      <c r="MUP450" s="46"/>
      <c r="MUQ450" s="46"/>
      <c r="MUR450" s="46"/>
      <c r="MUS450" s="46"/>
      <c r="MUT450" s="46"/>
      <c r="MUU450" s="46"/>
      <c r="MUV450" s="46"/>
      <c r="MUW450" s="46"/>
      <c r="MUX450" s="46"/>
      <c r="MUY450" s="46"/>
      <c r="MUZ450" s="46"/>
      <c r="MVA450" s="46"/>
      <c r="MVB450" s="46"/>
      <c r="MVC450" s="46"/>
      <c r="MVD450" s="46"/>
      <c r="MVE450" s="46"/>
      <c r="MVF450" s="46"/>
      <c r="MVG450" s="46"/>
      <c r="MVH450" s="46"/>
      <c r="MVI450" s="46"/>
      <c r="MVJ450" s="46"/>
      <c r="MVK450" s="46"/>
      <c r="MVL450" s="46"/>
      <c r="MVM450" s="46"/>
      <c r="MVN450" s="46"/>
      <c r="MVO450" s="46"/>
      <c r="MVP450" s="46"/>
      <c r="MVQ450" s="46"/>
      <c r="MVR450" s="46"/>
      <c r="MVS450" s="46"/>
      <c r="MVT450" s="46"/>
      <c r="MVU450" s="46"/>
      <c r="MVV450" s="46"/>
      <c r="MVW450" s="46"/>
      <c r="MVX450" s="46"/>
      <c r="MVY450" s="46"/>
      <c r="MVZ450" s="46"/>
      <c r="MWA450" s="46"/>
      <c r="MWB450" s="46"/>
      <c r="MWC450" s="46"/>
      <c r="MWD450" s="46"/>
      <c r="MWE450" s="46"/>
      <c r="MWF450" s="46"/>
      <c r="MWG450" s="46"/>
      <c r="MWH450" s="46"/>
      <c r="MWI450" s="46"/>
      <c r="MWJ450" s="46"/>
      <c r="MWK450" s="46"/>
      <c r="MWL450" s="46"/>
      <c r="MWM450" s="46"/>
      <c r="MWN450" s="46"/>
      <c r="MWO450" s="46"/>
      <c r="MWP450" s="46"/>
      <c r="MWQ450" s="46"/>
      <c r="MWR450" s="46"/>
      <c r="MWS450" s="46"/>
      <c r="MWT450" s="46"/>
      <c r="MWU450" s="46"/>
      <c r="MWV450" s="46"/>
      <c r="MWW450" s="46"/>
      <c r="MWX450" s="46"/>
      <c r="MWY450" s="46"/>
      <c r="MWZ450" s="46"/>
      <c r="MXA450" s="46"/>
      <c r="MXB450" s="46"/>
      <c r="MXC450" s="46"/>
      <c r="MXD450" s="46"/>
      <c r="MXE450" s="46"/>
      <c r="MXF450" s="46"/>
      <c r="MXG450" s="46"/>
      <c r="MXH450" s="46"/>
      <c r="MXI450" s="46"/>
      <c r="MXJ450" s="46"/>
      <c r="MXK450" s="46"/>
      <c r="MXL450" s="46"/>
      <c r="MXM450" s="46"/>
      <c r="MXN450" s="46"/>
      <c r="MXO450" s="46"/>
      <c r="MXP450" s="46"/>
      <c r="MXQ450" s="46"/>
      <c r="MXR450" s="46"/>
      <c r="MXS450" s="46"/>
      <c r="MXT450" s="46"/>
      <c r="MXU450" s="46"/>
      <c r="MXV450" s="46"/>
      <c r="MXW450" s="46"/>
      <c r="MXX450" s="46"/>
      <c r="MXY450" s="46"/>
      <c r="MXZ450" s="46"/>
      <c r="MYA450" s="46"/>
      <c r="MYB450" s="46"/>
      <c r="MYC450" s="46"/>
      <c r="MYD450" s="46"/>
      <c r="MYE450" s="46"/>
      <c r="MYF450" s="46"/>
      <c r="MYG450" s="46"/>
      <c r="MYH450" s="46"/>
      <c r="MYI450" s="46"/>
      <c r="MYJ450" s="46"/>
      <c r="MYK450" s="46"/>
      <c r="MYL450" s="46"/>
      <c r="MYM450" s="46"/>
      <c r="MYN450" s="46"/>
      <c r="MYO450" s="46"/>
      <c r="MYP450" s="46"/>
      <c r="MYQ450" s="46"/>
      <c r="MYR450" s="46"/>
      <c r="MYS450" s="46"/>
      <c r="MYT450" s="46"/>
      <c r="MYU450" s="46"/>
      <c r="MYV450" s="46"/>
      <c r="MYW450" s="46"/>
      <c r="MYX450" s="46"/>
      <c r="MYY450" s="46"/>
      <c r="MYZ450" s="46"/>
      <c r="MZA450" s="46"/>
      <c r="MZB450" s="46"/>
      <c r="MZC450" s="46"/>
      <c r="MZD450" s="46"/>
      <c r="MZE450" s="46"/>
      <c r="MZF450" s="46"/>
      <c r="MZG450" s="46"/>
      <c r="MZH450" s="46"/>
      <c r="MZI450" s="46"/>
      <c r="MZJ450" s="46"/>
      <c r="MZK450" s="46"/>
      <c r="MZL450" s="46"/>
      <c r="MZM450" s="46"/>
      <c r="MZN450" s="46"/>
      <c r="MZO450" s="46"/>
      <c r="MZP450" s="46"/>
      <c r="MZQ450" s="46"/>
      <c r="MZR450" s="46"/>
      <c r="MZS450" s="46"/>
      <c r="MZT450" s="46"/>
      <c r="MZU450" s="46"/>
      <c r="MZV450" s="46"/>
      <c r="MZW450" s="46"/>
      <c r="MZX450" s="46"/>
      <c r="MZY450" s="46"/>
      <c r="MZZ450" s="46"/>
      <c r="NAA450" s="46"/>
      <c r="NAB450" s="46"/>
      <c r="NAC450" s="46"/>
      <c r="NAD450" s="46"/>
      <c r="NAE450" s="46"/>
      <c r="NAF450" s="46"/>
      <c r="NAG450" s="46"/>
      <c r="NAH450" s="46"/>
      <c r="NAI450" s="46"/>
      <c r="NAJ450" s="46"/>
      <c r="NAK450" s="46"/>
      <c r="NAL450" s="46"/>
      <c r="NAM450" s="46"/>
      <c r="NAN450" s="46"/>
      <c r="NAO450" s="46"/>
      <c r="NAP450" s="46"/>
      <c r="NAQ450" s="46"/>
      <c r="NAR450" s="46"/>
      <c r="NAS450" s="46"/>
      <c r="NAT450" s="46"/>
      <c r="NAU450" s="46"/>
      <c r="NAV450" s="46"/>
      <c r="NAW450" s="46"/>
      <c r="NAX450" s="46"/>
      <c r="NAY450" s="46"/>
      <c r="NAZ450" s="46"/>
      <c r="NBA450" s="46"/>
      <c r="NBB450" s="46"/>
      <c r="NBC450" s="46"/>
      <c r="NBD450" s="46"/>
      <c r="NBE450" s="46"/>
      <c r="NBF450" s="46"/>
      <c r="NBG450" s="46"/>
      <c r="NBH450" s="46"/>
      <c r="NBI450" s="46"/>
      <c r="NBJ450" s="46"/>
      <c r="NBK450" s="46"/>
      <c r="NBL450" s="46"/>
      <c r="NBM450" s="46"/>
      <c r="NBN450" s="46"/>
      <c r="NBO450" s="46"/>
      <c r="NBP450" s="46"/>
      <c r="NBQ450" s="46"/>
      <c r="NBR450" s="46"/>
      <c r="NBS450" s="46"/>
      <c r="NBT450" s="46"/>
      <c r="NBU450" s="46"/>
      <c r="NBV450" s="46"/>
      <c r="NBW450" s="46"/>
      <c r="NBX450" s="46"/>
      <c r="NBY450" s="46"/>
      <c r="NBZ450" s="46"/>
      <c r="NCA450" s="46"/>
      <c r="NCB450" s="46"/>
      <c r="NCC450" s="46"/>
      <c r="NCD450" s="46"/>
      <c r="NCE450" s="46"/>
      <c r="NCF450" s="46"/>
      <c r="NCG450" s="46"/>
      <c r="NCH450" s="46"/>
      <c r="NCI450" s="46"/>
      <c r="NCJ450" s="46"/>
      <c r="NCK450" s="46"/>
      <c r="NCL450" s="46"/>
      <c r="NCM450" s="46"/>
      <c r="NCN450" s="46"/>
      <c r="NCO450" s="46"/>
      <c r="NCP450" s="46"/>
      <c r="NCQ450" s="46"/>
      <c r="NCR450" s="46"/>
      <c r="NCS450" s="46"/>
      <c r="NCT450" s="46"/>
      <c r="NCU450" s="46"/>
      <c r="NCV450" s="46"/>
      <c r="NCW450" s="46"/>
      <c r="NCX450" s="46"/>
      <c r="NCY450" s="46"/>
      <c r="NCZ450" s="46"/>
      <c r="NDA450" s="46"/>
      <c r="NDB450" s="46"/>
      <c r="NDC450" s="46"/>
      <c r="NDD450" s="46"/>
      <c r="NDE450" s="46"/>
      <c r="NDF450" s="46"/>
      <c r="NDG450" s="46"/>
      <c r="NDH450" s="46"/>
      <c r="NDI450" s="46"/>
      <c r="NDJ450" s="46"/>
      <c r="NDK450" s="46"/>
      <c r="NDL450" s="46"/>
      <c r="NDM450" s="46"/>
      <c r="NDN450" s="46"/>
      <c r="NDO450" s="46"/>
      <c r="NDP450" s="46"/>
      <c r="NDQ450" s="46"/>
      <c r="NDR450" s="46"/>
      <c r="NDS450" s="46"/>
      <c r="NDT450" s="46"/>
      <c r="NDU450" s="46"/>
      <c r="NDV450" s="46"/>
      <c r="NDW450" s="46"/>
      <c r="NDX450" s="46"/>
      <c r="NDY450" s="46"/>
      <c r="NDZ450" s="46"/>
      <c r="NEA450" s="46"/>
      <c r="NEB450" s="46"/>
      <c r="NEC450" s="46"/>
      <c r="NED450" s="46"/>
      <c r="NEE450" s="46"/>
      <c r="NEF450" s="46"/>
      <c r="NEG450" s="46"/>
      <c r="NEH450" s="46"/>
      <c r="NEI450" s="46"/>
      <c r="NEJ450" s="46"/>
      <c r="NEK450" s="46"/>
      <c r="NEL450" s="46"/>
      <c r="NEM450" s="46"/>
      <c r="NEN450" s="46"/>
      <c r="NEO450" s="46"/>
      <c r="NEP450" s="46"/>
      <c r="NEQ450" s="46"/>
      <c r="NER450" s="46"/>
      <c r="NES450" s="46"/>
      <c r="NET450" s="46"/>
      <c r="NEU450" s="46"/>
      <c r="NEV450" s="46"/>
      <c r="NEW450" s="46"/>
      <c r="NEX450" s="46"/>
      <c r="NEY450" s="46"/>
      <c r="NEZ450" s="46"/>
      <c r="NFA450" s="46"/>
      <c r="NFB450" s="46"/>
      <c r="NFC450" s="46"/>
      <c r="NFD450" s="46"/>
      <c r="NFE450" s="46"/>
      <c r="NFF450" s="46"/>
      <c r="NFG450" s="46"/>
      <c r="NFH450" s="46"/>
      <c r="NFI450" s="46"/>
      <c r="NFJ450" s="46"/>
      <c r="NFK450" s="46"/>
      <c r="NFL450" s="46"/>
      <c r="NFM450" s="46"/>
      <c r="NFN450" s="46"/>
      <c r="NFO450" s="46"/>
      <c r="NFP450" s="46"/>
      <c r="NFQ450" s="46"/>
      <c r="NFR450" s="46"/>
      <c r="NFS450" s="46"/>
      <c r="NFT450" s="46"/>
      <c r="NFU450" s="46"/>
      <c r="NFV450" s="46"/>
      <c r="NFW450" s="46"/>
      <c r="NFX450" s="46"/>
      <c r="NFY450" s="46"/>
      <c r="NFZ450" s="46"/>
      <c r="NGA450" s="46"/>
      <c r="NGB450" s="46"/>
      <c r="NGC450" s="46"/>
      <c r="NGD450" s="46"/>
      <c r="NGE450" s="46"/>
      <c r="NGF450" s="46"/>
      <c r="NGG450" s="46"/>
      <c r="NGH450" s="46"/>
      <c r="NGI450" s="46"/>
      <c r="NGJ450" s="46"/>
      <c r="NGK450" s="46"/>
      <c r="NGL450" s="46"/>
      <c r="NGM450" s="46"/>
      <c r="NGN450" s="46"/>
      <c r="NGO450" s="46"/>
      <c r="NGP450" s="46"/>
      <c r="NGQ450" s="46"/>
      <c r="NGR450" s="46"/>
      <c r="NGS450" s="46"/>
      <c r="NGT450" s="46"/>
      <c r="NGU450" s="46"/>
      <c r="NGV450" s="46"/>
      <c r="NGW450" s="46"/>
      <c r="NGX450" s="46"/>
      <c r="NGY450" s="46"/>
      <c r="NGZ450" s="46"/>
      <c r="NHA450" s="46"/>
      <c r="NHB450" s="46"/>
      <c r="NHC450" s="46"/>
      <c r="NHD450" s="46"/>
      <c r="NHE450" s="46"/>
      <c r="NHF450" s="46"/>
      <c r="NHG450" s="46"/>
      <c r="NHH450" s="46"/>
      <c r="NHI450" s="46"/>
      <c r="NHJ450" s="46"/>
      <c r="NHK450" s="46"/>
      <c r="NHL450" s="46"/>
      <c r="NHM450" s="46"/>
      <c r="NHN450" s="46"/>
      <c r="NHO450" s="46"/>
      <c r="NHP450" s="46"/>
      <c r="NHQ450" s="46"/>
      <c r="NHR450" s="46"/>
      <c r="NHS450" s="46"/>
      <c r="NHT450" s="46"/>
      <c r="NHU450" s="46"/>
      <c r="NHV450" s="46"/>
      <c r="NHW450" s="46"/>
      <c r="NHX450" s="46"/>
      <c r="NHY450" s="46"/>
      <c r="NHZ450" s="46"/>
      <c r="NIA450" s="46"/>
      <c r="NIB450" s="46"/>
      <c r="NIC450" s="46"/>
      <c r="NID450" s="46"/>
      <c r="NIE450" s="46"/>
      <c r="NIF450" s="46"/>
      <c r="NIG450" s="46"/>
      <c r="NIH450" s="46"/>
      <c r="NII450" s="46"/>
      <c r="NIJ450" s="46"/>
      <c r="NIK450" s="46"/>
      <c r="NIL450" s="46"/>
      <c r="NIM450" s="46"/>
      <c r="NIN450" s="46"/>
      <c r="NIO450" s="46"/>
      <c r="NIP450" s="46"/>
      <c r="NIQ450" s="46"/>
      <c r="NIR450" s="46"/>
      <c r="NIS450" s="46"/>
      <c r="NIT450" s="46"/>
      <c r="NIU450" s="46"/>
      <c r="NIV450" s="46"/>
      <c r="NIW450" s="46"/>
      <c r="NIX450" s="46"/>
      <c r="NIY450" s="46"/>
      <c r="NIZ450" s="46"/>
      <c r="NJA450" s="46"/>
      <c r="NJB450" s="46"/>
      <c r="NJC450" s="46"/>
      <c r="NJD450" s="46"/>
      <c r="NJE450" s="46"/>
      <c r="NJF450" s="46"/>
      <c r="NJG450" s="46"/>
      <c r="NJH450" s="46"/>
      <c r="NJI450" s="46"/>
      <c r="NJJ450" s="46"/>
      <c r="NJK450" s="46"/>
      <c r="NJL450" s="46"/>
      <c r="NJM450" s="46"/>
      <c r="NJN450" s="46"/>
      <c r="NJO450" s="46"/>
      <c r="NJP450" s="46"/>
      <c r="NJQ450" s="46"/>
      <c r="NJR450" s="46"/>
      <c r="NJS450" s="46"/>
      <c r="NJT450" s="46"/>
      <c r="NJU450" s="46"/>
      <c r="NJV450" s="46"/>
      <c r="NJW450" s="46"/>
      <c r="NJX450" s="46"/>
      <c r="NJY450" s="46"/>
      <c r="NJZ450" s="46"/>
      <c r="NKA450" s="46"/>
      <c r="NKB450" s="46"/>
      <c r="NKC450" s="46"/>
      <c r="NKD450" s="46"/>
      <c r="NKE450" s="46"/>
      <c r="NKF450" s="46"/>
      <c r="NKG450" s="46"/>
      <c r="NKH450" s="46"/>
      <c r="NKI450" s="46"/>
      <c r="NKJ450" s="46"/>
      <c r="NKK450" s="46"/>
      <c r="NKL450" s="46"/>
      <c r="NKM450" s="46"/>
      <c r="NKN450" s="46"/>
      <c r="NKO450" s="46"/>
      <c r="NKP450" s="46"/>
      <c r="NKQ450" s="46"/>
      <c r="NKR450" s="46"/>
      <c r="NKS450" s="46"/>
      <c r="NKT450" s="46"/>
      <c r="NKU450" s="46"/>
      <c r="NKV450" s="46"/>
      <c r="NKW450" s="46"/>
      <c r="NKX450" s="46"/>
      <c r="NKY450" s="46"/>
      <c r="NKZ450" s="46"/>
      <c r="NLA450" s="46"/>
      <c r="NLB450" s="46"/>
      <c r="NLC450" s="46"/>
      <c r="NLD450" s="46"/>
      <c r="NLE450" s="46"/>
      <c r="NLF450" s="46"/>
      <c r="NLG450" s="46"/>
      <c r="NLH450" s="46"/>
      <c r="NLI450" s="46"/>
      <c r="NLJ450" s="46"/>
      <c r="NLK450" s="46"/>
      <c r="NLL450" s="46"/>
      <c r="NLM450" s="46"/>
      <c r="NLN450" s="46"/>
      <c r="NLO450" s="46"/>
      <c r="NLP450" s="46"/>
      <c r="NLQ450" s="46"/>
      <c r="NLR450" s="46"/>
      <c r="NLS450" s="46"/>
      <c r="NLT450" s="46"/>
      <c r="NLU450" s="46"/>
      <c r="NLV450" s="46"/>
      <c r="NLW450" s="46"/>
      <c r="NLX450" s="46"/>
      <c r="NLY450" s="46"/>
      <c r="NLZ450" s="46"/>
      <c r="NMA450" s="46"/>
      <c r="NMB450" s="46"/>
      <c r="NMC450" s="46"/>
      <c r="NMD450" s="46"/>
      <c r="NME450" s="46"/>
      <c r="NMF450" s="46"/>
      <c r="NMG450" s="46"/>
      <c r="NMH450" s="46"/>
      <c r="NMI450" s="46"/>
      <c r="NMJ450" s="46"/>
      <c r="NMK450" s="46"/>
      <c r="NML450" s="46"/>
      <c r="NMM450" s="46"/>
      <c r="NMN450" s="46"/>
      <c r="NMO450" s="46"/>
      <c r="NMP450" s="46"/>
      <c r="NMQ450" s="46"/>
      <c r="NMR450" s="46"/>
      <c r="NMS450" s="46"/>
      <c r="NMT450" s="46"/>
      <c r="NMU450" s="46"/>
      <c r="NMV450" s="46"/>
      <c r="NMW450" s="46"/>
      <c r="NMX450" s="46"/>
      <c r="NMY450" s="46"/>
      <c r="NMZ450" s="46"/>
      <c r="NNA450" s="46"/>
      <c r="NNB450" s="46"/>
      <c r="NNC450" s="46"/>
      <c r="NND450" s="46"/>
      <c r="NNE450" s="46"/>
      <c r="NNF450" s="46"/>
      <c r="NNG450" s="46"/>
      <c r="NNH450" s="46"/>
      <c r="NNI450" s="46"/>
      <c r="NNJ450" s="46"/>
      <c r="NNK450" s="46"/>
      <c r="NNL450" s="46"/>
      <c r="NNM450" s="46"/>
      <c r="NNN450" s="46"/>
      <c r="NNO450" s="46"/>
      <c r="NNP450" s="46"/>
      <c r="NNQ450" s="46"/>
      <c r="NNR450" s="46"/>
      <c r="NNS450" s="46"/>
      <c r="NNT450" s="46"/>
      <c r="NNU450" s="46"/>
      <c r="NNV450" s="46"/>
      <c r="NNW450" s="46"/>
      <c r="NNX450" s="46"/>
      <c r="NNY450" s="46"/>
      <c r="NNZ450" s="46"/>
      <c r="NOA450" s="46"/>
      <c r="NOB450" s="46"/>
      <c r="NOC450" s="46"/>
      <c r="NOD450" s="46"/>
      <c r="NOE450" s="46"/>
      <c r="NOF450" s="46"/>
      <c r="NOG450" s="46"/>
      <c r="NOH450" s="46"/>
      <c r="NOI450" s="46"/>
      <c r="NOJ450" s="46"/>
      <c r="NOK450" s="46"/>
      <c r="NOL450" s="46"/>
      <c r="NOM450" s="46"/>
      <c r="NON450" s="46"/>
      <c r="NOO450" s="46"/>
      <c r="NOP450" s="46"/>
      <c r="NOQ450" s="46"/>
      <c r="NOR450" s="46"/>
      <c r="NOS450" s="46"/>
      <c r="NOT450" s="46"/>
      <c r="NOU450" s="46"/>
      <c r="NOV450" s="46"/>
      <c r="NOW450" s="46"/>
      <c r="NOX450" s="46"/>
      <c r="NOY450" s="46"/>
      <c r="NOZ450" s="46"/>
      <c r="NPA450" s="46"/>
      <c r="NPB450" s="46"/>
      <c r="NPC450" s="46"/>
      <c r="NPD450" s="46"/>
      <c r="NPE450" s="46"/>
      <c r="NPF450" s="46"/>
      <c r="NPG450" s="46"/>
      <c r="NPH450" s="46"/>
      <c r="NPI450" s="46"/>
      <c r="NPJ450" s="46"/>
      <c r="NPK450" s="46"/>
      <c r="NPL450" s="46"/>
      <c r="NPM450" s="46"/>
      <c r="NPN450" s="46"/>
      <c r="NPO450" s="46"/>
      <c r="NPP450" s="46"/>
      <c r="NPQ450" s="46"/>
      <c r="NPR450" s="46"/>
      <c r="NPS450" s="46"/>
      <c r="NPT450" s="46"/>
      <c r="NPU450" s="46"/>
      <c r="NPV450" s="46"/>
      <c r="NPW450" s="46"/>
      <c r="NPX450" s="46"/>
      <c r="NPY450" s="46"/>
      <c r="NPZ450" s="46"/>
      <c r="NQA450" s="46"/>
      <c r="NQB450" s="46"/>
      <c r="NQC450" s="46"/>
      <c r="NQD450" s="46"/>
      <c r="NQE450" s="46"/>
      <c r="NQF450" s="46"/>
      <c r="NQG450" s="46"/>
      <c r="NQH450" s="46"/>
      <c r="NQI450" s="46"/>
      <c r="NQJ450" s="46"/>
      <c r="NQK450" s="46"/>
      <c r="NQL450" s="46"/>
      <c r="NQM450" s="46"/>
      <c r="NQN450" s="46"/>
      <c r="NQO450" s="46"/>
      <c r="NQP450" s="46"/>
      <c r="NQQ450" s="46"/>
      <c r="NQR450" s="46"/>
      <c r="NQS450" s="46"/>
      <c r="NQT450" s="46"/>
      <c r="NQU450" s="46"/>
      <c r="NQV450" s="46"/>
      <c r="NQW450" s="46"/>
      <c r="NQX450" s="46"/>
      <c r="NQY450" s="46"/>
      <c r="NQZ450" s="46"/>
      <c r="NRA450" s="46"/>
      <c r="NRB450" s="46"/>
      <c r="NRC450" s="46"/>
      <c r="NRD450" s="46"/>
      <c r="NRE450" s="46"/>
      <c r="NRF450" s="46"/>
      <c r="NRG450" s="46"/>
      <c r="NRH450" s="46"/>
      <c r="NRI450" s="46"/>
      <c r="NRJ450" s="46"/>
      <c r="NRK450" s="46"/>
      <c r="NRL450" s="46"/>
      <c r="NRM450" s="46"/>
      <c r="NRN450" s="46"/>
      <c r="NRO450" s="46"/>
      <c r="NRP450" s="46"/>
      <c r="NRQ450" s="46"/>
      <c r="NRR450" s="46"/>
      <c r="NRS450" s="46"/>
      <c r="NRT450" s="46"/>
      <c r="NRU450" s="46"/>
      <c r="NRV450" s="46"/>
      <c r="NRW450" s="46"/>
      <c r="NRX450" s="46"/>
      <c r="NRY450" s="46"/>
      <c r="NRZ450" s="46"/>
      <c r="NSA450" s="46"/>
      <c r="NSB450" s="46"/>
      <c r="NSC450" s="46"/>
      <c r="NSD450" s="46"/>
      <c r="NSE450" s="46"/>
      <c r="NSF450" s="46"/>
      <c r="NSG450" s="46"/>
      <c r="NSH450" s="46"/>
      <c r="NSI450" s="46"/>
      <c r="NSJ450" s="46"/>
      <c r="NSK450" s="46"/>
      <c r="NSL450" s="46"/>
      <c r="NSM450" s="46"/>
      <c r="NSN450" s="46"/>
      <c r="NSO450" s="46"/>
      <c r="NSP450" s="46"/>
      <c r="NSQ450" s="46"/>
      <c r="NSR450" s="46"/>
      <c r="NSS450" s="46"/>
      <c r="NST450" s="46"/>
      <c r="NSU450" s="46"/>
      <c r="NSV450" s="46"/>
      <c r="NSW450" s="46"/>
      <c r="NSX450" s="46"/>
      <c r="NSY450" s="46"/>
      <c r="NSZ450" s="46"/>
      <c r="NTA450" s="46"/>
      <c r="NTB450" s="46"/>
      <c r="NTC450" s="46"/>
      <c r="NTD450" s="46"/>
      <c r="NTE450" s="46"/>
      <c r="NTF450" s="46"/>
      <c r="NTG450" s="46"/>
      <c r="NTH450" s="46"/>
      <c r="NTI450" s="46"/>
      <c r="NTJ450" s="46"/>
      <c r="NTK450" s="46"/>
      <c r="NTL450" s="46"/>
      <c r="NTM450" s="46"/>
      <c r="NTN450" s="46"/>
      <c r="NTO450" s="46"/>
      <c r="NTP450" s="46"/>
      <c r="NTQ450" s="46"/>
      <c r="NTR450" s="46"/>
      <c r="NTS450" s="46"/>
      <c r="NTT450" s="46"/>
      <c r="NTU450" s="46"/>
      <c r="NTV450" s="46"/>
      <c r="NTW450" s="46"/>
      <c r="NTX450" s="46"/>
      <c r="NTY450" s="46"/>
      <c r="NTZ450" s="46"/>
      <c r="NUA450" s="46"/>
      <c r="NUB450" s="46"/>
      <c r="NUC450" s="46"/>
      <c r="NUD450" s="46"/>
      <c r="NUE450" s="46"/>
      <c r="NUF450" s="46"/>
      <c r="NUG450" s="46"/>
      <c r="NUH450" s="46"/>
      <c r="NUI450" s="46"/>
      <c r="NUJ450" s="46"/>
      <c r="NUK450" s="46"/>
      <c r="NUL450" s="46"/>
      <c r="NUM450" s="46"/>
      <c r="NUN450" s="46"/>
      <c r="NUO450" s="46"/>
      <c r="NUP450" s="46"/>
      <c r="NUQ450" s="46"/>
      <c r="NUR450" s="46"/>
      <c r="NUS450" s="46"/>
      <c r="NUT450" s="46"/>
      <c r="NUU450" s="46"/>
      <c r="NUV450" s="46"/>
      <c r="NUW450" s="46"/>
      <c r="NUX450" s="46"/>
      <c r="NUY450" s="46"/>
      <c r="NUZ450" s="46"/>
      <c r="NVA450" s="46"/>
      <c r="NVB450" s="46"/>
      <c r="NVC450" s="46"/>
      <c r="NVD450" s="46"/>
      <c r="NVE450" s="46"/>
      <c r="NVF450" s="46"/>
      <c r="NVG450" s="46"/>
      <c r="NVH450" s="46"/>
      <c r="NVI450" s="46"/>
      <c r="NVJ450" s="46"/>
      <c r="NVK450" s="46"/>
      <c r="NVL450" s="46"/>
      <c r="NVM450" s="46"/>
      <c r="NVN450" s="46"/>
      <c r="NVO450" s="46"/>
      <c r="NVP450" s="46"/>
      <c r="NVQ450" s="46"/>
      <c r="NVR450" s="46"/>
      <c r="NVS450" s="46"/>
      <c r="NVT450" s="46"/>
      <c r="NVU450" s="46"/>
      <c r="NVV450" s="46"/>
      <c r="NVW450" s="46"/>
      <c r="NVX450" s="46"/>
      <c r="NVY450" s="46"/>
      <c r="NVZ450" s="46"/>
      <c r="NWA450" s="46"/>
      <c r="NWB450" s="46"/>
      <c r="NWC450" s="46"/>
      <c r="NWD450" s="46"/>
      <c r="NWE450" s="46"/>
      <c r="NWF450" s="46"/>
      <c r="NWG450" s="46"/>
      <c r="NWH450" s="46"/>
      <c r="NWI450" s="46"/>
      <c r="NWJ450" s="46"/>
      <c r="NWK450" s="46"/>
      <c r="NWL450" s="46"/>
      <c r="NWM450" s="46"/>
      <c r="NWN450" s="46"/>
      <c r="NWO450" s="46"/>
      <c r="NWP450" s="46"/>
      <c r="NWQ450" s="46"/>
      <c r="NWR450" s="46"/>
      <c r="NWS450" s="46"/>
      <c r="NWT450" s="46"/>
      <c r="NWU450" s="46"/>
      <c r="NWV450" s="46"/>
      <c r="NWW450" s="46"/>
      <c r="NWX450" s="46"/>
      <c r="NWY450" s="46"/>
      <c r="NWZ450" s="46"/>
      <c r="NXA450" s="46"/>
      <c r="NXB450" s="46"/>
      <c r="NXC450" s="46"/>
      <c r="NXD450" s="46"/>
      <c r="NXE450" s="46"/>
      <c r="NXF450" s="46"/>
      <c r="NXG450" s="46"/>
      <c r="NXH450" s="46"/>
      <c r="NXI450" s="46"/>
      <c r="NXJ450" s="46"/>
      <c r="NXK450" s="46"/>
      <c r="NXL450" s="46"/>
      <c r="NXM450" s="46"/>
      <c r="NXN450" s="46"/>
      <c r="NXO450" s="46"/>
      <c r="NXP450" s="46"/>
      <c r="NXQ450" s="46"/>
      <c r="NXR450" s="46"/>
      <c r="NXS450" s="46"/>
      <c r="NXT450" s="46"/>
      <c r="NXU450" s="46"/>
      <c r="NXV450" s="46"/>
      <c r="NXW450" s="46"/>
      <c r="NXX450" s="46"/>
      <c r="NXY450" s="46"/>
      <c r="NXZ450" s="46"/>
      <c r="NYA450" s="46"/>
      <c r="NYB450" s="46"/>
      <c r="NYC450" s="46"/>
      <c r="NYD450" s="46"/>
      <c r="NYE450" s="46"/>
      <c r="NYF450" s="46"/>
      <c r="NYG450" s="46"/>
      <c r="NYH450" s="46"/>
      <c r="NYI450" s="46"/>
      <c r="NYJ450" s="46"/>
      <c r="NYK450" s="46"/>
      <c r="NYL450" s="46"/>
      <c r="NYM450" s="46"/>
      <c r="NYN450" s="46"/>
      <c r="NYO450" s="46"/>
      <c r="NYP450" s="46"/>
      <c r="NYQ450" s="46"/>
      <c r="NYR450" s="46"/>
      <c r="NYS450" s="46"/>
      <c r="NYT450" s="46"/>
      <c r="NYU450" s="46"/>
      <c r="NYV450" s="46"/>
      <c r="NYW450" s="46"/>
      <c r="NYX450" s="46"/>
      <c r="NYY450" s="46"/>
      <c r="NYZ450" s="46"/>
      <c r="NZA450" s="46"/>
      <c r="NZB450" s="46"/>
      <c r="NZC450" s="46"/>
      <c r="NZD450" s="46"/>
      <c r="NZE450" s="46"/>
      <c r="NZF450" s="46"/>
      <c r="NZG450" s="46"/>
      <c r="NZH450" s="46"/>
      <c r="NZI450" s="46"/>
      <c r="NZJ450" s="46"/>
      <c r="NZK450" s="46"/>
      <c r="NZL450" s="46"/>
      <c r="NZM450" s="46"/>
      <c r="NZN450" s="46"/>
      <c r="NZO450" s="46"/>
      <c r="NZP450" s="46"/>
      <c r="NZQ450" s="46"/>
      <c r="NZR450" s="46"/>
      <c r="NZS450" s="46"/>
      <c r="NZT450" s="46"/>
      <c r="NZU450" s="46"/>
      <c r="NZV450" s="46"/>
      <c r="NZW450" s="46"/>
      <c r="NZX450" s="46"/>
      <c r="NZY450" s="46"/>
      <c r="NZZ450" s="46"/>
      <c r="OAA450" s="46"/>
      <c r="OAB450" s="46"/>
      <c r="OAC450" s="46"/>
      <c r="OAD450" s="46"/>
      <c r="OAE450" s="46"/>
      <c r="OAF450" s="46"/>
      <c r="OAG450" s="46"/>
      <c r="OAH450" s="46"/>
      <c r="OAI450" s="46"/>
      <c r="OAJ450" s="46"/>
      <c r="OAK450" s="46"/>
      <c r="OAL450" s="46"/>
      <c r="OAM450" s="46"/>
      <c r="OAN450" s="46"/>
      <c r="OAO450" s="46"/>
      <c r="OAP450" s="46"/>
      <c r="OAQ450" s="46"/>
      <c r="OAR450" s="46"/>
      <c r="OAS450" s="46"/>
      <c r="OAT450" s="46"/>
      <c r="OAU450" s="46"/>
      <c r="OAV450" s="46"/>
      <c r="OAW450" s="46"/>
      <c r="OAX450" s="46"/>
      <c r="OAY450" s="46"/>
      <c r="OAZ450" s="46"/>
      <c r="OBA450" s="46"/>
      <c r="OBB450" s="46"/>
      <c r="OBC450" s="46"/>
      <c r="OBD450" s="46"/>
      <c r="OBE450" s="46"/>
      <c r="OBF450" s="46"/>
      <c r="OBG450" s="46"/>
      <c r="OBH450" s="46"/>
      <c r="OBI450" s="46"/>
      <c r="OBJ450" s="46"/>
      <c r="OBK450" s="46"/>
      <c r="OBL450" s="46"/>
      <c r="OBM450" s="46"/>
      <c r="OBN450" s="46"/>
      <c r="OBO450" s="46"/>
      <c r="OBP450" s="46"/>
      <c r="OBQ450" s="46"/>
      <c r="OBR450" s="46"/>
      <c r="OBS450" s="46"/>
      <c r="OBT450" s="46"/>
      <c r="OBU450" s="46"/>
      <c r="OBV450" s="46"/>
      <c r="OBW450" s="46"/>
      <c r="OBX450" s="46"/>
      <c r="OBY450" s="46"/>
      <c r="OBZ450" s="46"/>
      <c r="OCA450" s="46"/>
      <c r="OCB450" s="46"/>
      <c r="OCC450" s="46"/>
      <c r="OCD450" s="46"/>
      <c r="OCE450" s="46"/>
      <c r="OCF450" s="46"/>
      <c r="OCG450" s="46"/>
      <c r="OCH450" s="46"/>
      <c r="OCI450" s="46"/>
      <c r="OCJ450" s="46"/>
      <c r="OCK450" s="46"/>
      <c r="OCL450" s="46"/>
      <c r="OCM450" s="46"/>
      <c r="OCN450" s="46"/>
      <c r="OCO450" s="46"/>
      <c r="OCP450" s="46"/>
      <c r="OCQ450" s="46"/>
      <c r="OCR450" s="46"/>
      <c r="OCS450" s="46"/>
      <c r="OCT450" s="46"/>
      <c r="OCU450" s="46"/>
      <c r="OCV450" s="46"/>
      <c r="OCW450" s="46"/>
      <c r="OCX450" s="46"/>
      <c r="OCY450" s="46"/>
      <c r="OCZ450" s="46"/>
      <c r="ODA450" s="46"/>
      <c r="ODB450" s="46"/>
      <c r="ODC450" s="46"/>
      <c r="ODD450" s="46"/>
      <c r="ODE450" s="46"/>
      <c r="ODF450" s="46"/>
      <c r="ODG450" s="46"/>
      <c r="ODH450" s="46"/>
      <c r="ODI450" s="46"/>
      <c r="ODJ450" s="46"/>
      <c r="ODK450" s="46"/>
      <c r="ODL450" s="46"/>
      <c r="ODM450" s="46"/>
      <c r="ODN450" s="46"/>
      <c r="ODO450" s="46"/>
      <c r="ODP450" s="46"/>
      <c r="ODQ450" s="46"/>
      <c r="ODR450" s="46"/>
      <c r="ODS450" s="46"/>
      <c r="ODT450" s="46"/>
      <c r="ODU450" s="46"/>
      <c r="ODV450" s="46"/>
      <c r="ODW450" s="46"/>
      <c r="ODX450" s="46"/>
      <c r="ODY450" s="46"/>
      <c r="ODZ450" s="46"/>
      <c r="OEA450" s="46"/>
      <c r="OEB450" s="46"/>
      <c r="OEC450" s="46"/>
      <c r="OED450" s="46"/>
      <c r="OEE450" s="46"/>
      <c r="OEF450" s="46"/>
      <c r="OEG450" s="46"/>
      <c r="OEH450" s="46"/>
      <c r="OEI450" s="46"/>
      <c r="OEJ450" s="46"/>
      <c r="OEK450" s="46"/>
      <c r="OEL450" s="46"/>
      <c r="OEM450" s="46"/>
      <c r="OEN450" s="46"/>
      <c r="OEO450" s="46"/>
      <c r="OEP450" s="46"/>
      <c r="OEQ450" s="46"/>
      <c r="OER450" s="46"/>
      <c r="OES450" s="46"/>
      <c r="OET450" s="46"/>
      <c r="OEU450" s="46"/>
      <c r="OEV450" s="46"/>
      <c r="OEW450" s="46"/>
      <c r="OEX450" s="46"/>
      <c r="OEY450" s="46"/>
      <c r="OEZ450" s="46"/>
      <c r="OFA450" s="46"/>
      <c r="OFB450" s="46"/>
      <c r="OFC450" s="46"/>
      <c r="OFD450" s="46"/>
      <c r="OFE450" s="46"/>
      <c r="OFF450" s="46"/>
      <c r="OFG450" s="46"/>
      <c r="OFH450" s="46"/>
      <c r="OFI450" s="46"/>
      <c r="OFJ450" s="46"/>
      <c r="OFK450" s="46"/>
      <c r="OFL450" s="46"/>
      <c r="OFM450" s="46"/>
      <c r="OFN450" s="46"/>
      <c r="OFO450" s="46"/>
      <c r="OFP450" s="46"/>
      <c r="OFQ450" s="46"/>
      <c r="OFR450" s="46"/>
      <c r="OFS450" s="46"/>
      <c r="OFT450" s="46"/>
      <c r="OFU450" s="46"/>
      <c r="OFV450" s="46"/>
      <c r="OFW450" s="46"/>
      <c r="OFX450" s="46"/>
      <c r="OFY450" s="46"/>
      <c r="OFZ450" s="46"/>
      <c r="OGA450" s="46"/>
      <c r="OGB450" s="46"/>
      <c r="OGC450" s="46"/>
      <c r="OGD450" s="46"/>
      <c r="OGE450" s="46"/>
      <c r="OGF450" s="46"/>
      <c r="OGG450" s="46"/>
      <c r="OGH450" s="46"/>
      <c r="OGI450" s="46"/>
      <c r="OGJ450" s="46"/>
      <c r="OGK450" s="46"/>
      <c r="OGL450" s="46"/>
      <c r="OGM450" s="46"/>
      <c r="OGN450" s="46"/>
      <c r="OGO450" s="46"/>
      <c r="OGP450" s="46"/>
      <c r="OGQ450" s="46"/>
      <c r="OGR450" s="46"/>
      <c r="OGS450" s="46"/>
      <c r="OGT450" s="46"/>
      <c r="OGU450" s="46"/>
      <c r="OGV450" s="46"/>
      <c r="OGW450" s="46"/>
      <c r="OGX450" s="46"/>
      <c r="OGY450" s="46"/>
      <c r="OGZ450" s="46"/>
      <c r="OHA450" s="46"/>
      <c r="OHB450" s="46"/>
      <c r="OHC450" s="46"/>
      <c r="OHD450" s="46"/>
      <c r="OHE450" s="46"/>
      <c r="OHF450" s="46"/>
      <c r="OHG450" s="46"/>
      <c r="OHH450" s="46"/>
      <c r="OHI450" s="46"/>
      <c r="OHJ450" s="46"/>
      <c r="OHK450" s="46"/>
      <c r="OHL450" s="46"/>
      <c r="OHM450" s="46"/>
      <c r="OHN450" s="46"/>
      <c r="OHO450" s="46"/>
      <c r="OHP450" s="46"/>
      <c r="OHQ450" s="46"/>
      <c r="OHR450" s="46"/>
      <c r="OHS450" s="46"/>
      <c r="OHT450" s="46"/>
      <c r="OHU450" s="46"/>
      <c r="OHV450" s="46"/>
      <c r="OHW450" s="46"/>
      <c r="OHX450" s="46"/>
      <c r="OHY450" s="46"/>
      <c r="OHZ450" s="46"/>
      <c r="OIA450" s="46"/>
      <c r="OIB450" s="46"/>
      <c r="OIC450" s="46"/>
      <c r="OID450" s="46"/>
      <c r="OIE450" s="46"/>
      <c r="OIF450" s="46"/>
      <c r="OIG450" s="46"/>
      <c r="OIH450" s="46"/>
      <c r="OII450" s="46"/>
      <c r="OIJ450" s="46"/>
      <c r="OIK450" s="46"/>
      <c r="OIL450" s="46"/>
      <c r="OIM450" s="46"/>
      <c r="OIN450" s="46"/>
      <c r="OIO450" s="46"/>
      <c r="OIP450" s="46"/>
      <c r="OIQ450" s="46"/>
      <c r="OIR450" s="46"/>
      <c r="OIS450" s="46"/>
      <c r="OIT450" s="46"/>
      <c r="OIU450" s="46"/>
      <c r="OIV450" s="46"/>
      <c r="OIW450" s="46"/>
      <c r="OIX450" s="46"/>
      <c r="OIY450" s="46"/>
      <c r="OIZ450" s="46"/>
      <c r="OJA450" s="46"/>
      <c r="OJB450" s="46"/>
      <c r="OJC450" s="46"/>
      <c r="OJD450" s="46"/>
      <c r="OJE450" s="46"/>
      <c r="OJF450" s="46"/>
      <c r="OJG450" s="46"/>
      <c r="OJH450" s="46"/>
      <c r="OJI450" s="46"/>
      <c r="OJJ450" s="46"/>
      <c r="OJK450" s="46"/>
      <c r="OJL450" s="46"/>
      <c r="OJM450" s="46"/>
      <c r="OJN450" s="46"/>
      <c r="OJO450" s="46"/>
      <c r="OJP450" s="46"/>
      <c r="OJQ450" s="46"/>
      <c r="OJR450" s="46"/>
      <c r="OJS450" s="46"/>
      <c r="OJT450" s="46"/>
      <c r="OJU450" s="46"/>
      <c r="OJV450" s="46"/>
      <c r="OJW450" s="46"/>
      <c r="OJX450" s="46"/>
      <c r="OJY450" s="46"/>
      <c r="OJZ450" s="46"/>
      <c r="OKA450" s="46"/>
      <c r="OKB450" s="46"/>
      <c r="OKC450" s="46"/>
      <c r="OKD450" s="46"/>
      <c r="OKE450" s="46"/>
      <c r="OKF450" s="46"/>
      <c r="OKG450" s="46"/>
      <c r="OKH450" s="46"/>
      <c r="OKI450" s="46"/>
      <c r="OKJ450" s="46"/>
      <c r="OKK450" s="46"/>
      <c r="OKL450" s="46"/>
      <c r="OKM450" s="46"/>
      <c r="OKN450" s="46"/>
      <c r="OKO450" s="46"/>
      <c r="OKP450" s="46"/>
      <c r="OKQ450" s="46"/>
      <c r="OKR450" s="46"/>
      <c r="OKS450" s="46"/>
      <c r="OKT450" s="46"/>
      <c r="OKU450" s="46"/>
      <c r="OKV450" s="46"/>
      <c r="OKW450" s="46"/>
      <c r="OKX450" s="46"/>
      <c r="OKY450" s="46"/>
      <c r="OKZ450" s="46"/>
      <c r="OLA450" s="46"/>
      <c r="OLB450" s="46"/>
      <c r="OLC450" s="46"/>
      <c r="OLD450" s="46"/>
      <c r="OLE450" s="46"/>
      <c r="OLF450" s="46"/>
      <c r="OLG450" s="46"/>
      <c r="OLH450" s="46"/>
      <c r="OLI450" s="46"/>
      <c r="OLJ450" s="46"/>
      <c r="OLK450" s="46"/>
      <c r="OLL450" s="46"/>
      <c r="OLM450" s="46"/>
      <c r="OLN450" s="46"/>
      <c r="OLO450" s="46"/>
      <c r="OLP450" s="46"/>
      <c r="OLQ450" s="46"/>
      <c r="OLR450" s="46"/>
      <c r="OLS450" s="46"/>
      <c r="OLT450" s="46"/>
      <c r="OLU450" s="46"/>
      <c r="OLV450" s="46"/>
      <c r="OLW450" s="46"/>
      <c r="OLX450" s="46"/>
      <c r="OLY450" s="46"/>
      <c r="OLZ450" s="46"/>
      <c r="OMA450" s="46"/>
      <c r="OMB450" s="46"/>
      <c r="OMC450" s="46"/>
      <c r="OMD450" s="46"/>
      <c r="OME450" s="46"/>
      <c r="OMF450" s="46"/>
      <c r="OMG450" s="46"/>
      <c r="OMH450" s="46"/>
      <c r="OMI450" s="46"/>
      <c r="OMJ450" s="46"/>
      <c r="OMK450" s="46"/>
      <c r="OML450" s="46"/>
      <c r="OMM450" s="46"/>
      <c r="OMN450" s="46"/>
      <c r="OMO450" s="46"/>
      <c r="OMP450" s="46"/>
      <c r="OMQ450" s="46"/>
      <c r="OMR450" s="46"/>
      <c r="OMS450" s="46"/>
      <c r="OMT450" s="46"/>
      <c r="OMU450" s="46"/>
      <c r="OMV450" s="46"/>
      <c r="OMW450" s="46"/>
      <c r="OMX450" s="46"/>
      <c r="OMY450" s="46"/>
      <c r="OMZ450" s="46"/>
      <c r="ONA450" s="46"/>
      <c r="ONB450" s="46"/>
      <c r="ONC450" s="46"/>
      <c r="OND450" s="46"/>
      <c r="ONE450" s="46"/>
      <c r="ONF450" s="46"/>
      <c r="ONG450" s="46"/>
      <c r="ONH450" s="46"/>
      <c r="ONI450" s="46"/>
      <c r="ONJ450" s="46"/>
      <c r="ONK450" s="46"/>
      <c r="ONL450" s="46"/>
      <c r="ONM450" s="46"/>
      <c r="ONN450" s="46"/>
      <c r="ONO450" s="46"/>
      <c r="ONP450" s="46"/>
      <c r="ONQ450" s="46"/>
      <c r="ONR450" s="46"/>
      <c r="ONS450" s="46"/>
      <c r="ONT450" s="46"/>
      <c r="ONU450" s="46"/>
      <c r="ONV450" s="46"/>
      <c r="ONW450" s="46"/>
      <c r="ONX450" s="46"/>
      <c r="ONY450" s="46"/>
      <c r="ONZ450" s="46"/>
      <c r="OOA450" s="46"/>
      <c r="OOB450" s="46"/>
      <c r="OOC450" s="46"/>
      <c r="OOD450" s="46"/>
      <c r="OOE450" s="46"/>
      <c r="OOF450" s="46"/>
      <c r="OOG450" s="46"/>
      <c r="OOH450" s="46"/>
      <c r="OOI450" s="46"/>
      <c r="OOJ450" s="46"/>
      <c r="OOK450" s="46"/>
      <c r="OOL450" s="46"/>
      <c r="OOM450" s="46"/>
      <c r="OON450" s="46"/>
      <c r="OOO450" s="46"/>
      <c r="OOP450" s="46"/>
      <c r="OOQ450" s="46"/>
      <c r="OOR450" s="46"/>
      <c r="OOS450" s="46"/>
      <c r="OOT450" s="46"/>
      <c r="OOU450" s="46"/>
      <c r="OOV450" s="46"/>
      <c r="OOW450" s="46"/>
      <c r="OOX450" s="46"/>
      <c r="OOY450" s="46"/>
      <c r="OOZ450" s="46"/>
      <c r="OPA450" s="46"/>
      <c r="OPB450" s="46"/>
      <c r="OPC450" s="46"/>
      <c r="OPD450" s="46"/>
      <c r="OPE450" s="46"/>
      <c r="OPF450" s="46"/>
      <c r="OPG450" s="46"/>
      <c r="OPH450" s="46"/>
      <c r="OPI450" s="46"/>
      <c r="OPJ450" s="46"/>
      <c r="OPK450" s="46"/>
      <c r="OPL450" s="46"/>
      <c r="OPM450" s="46"/>
      <c r="OPN450" s="46"/>
      <c r="OPO450" s="46"/>
      <c r="OPP450" s="46"/>
      <c r="OPQ450" s="46"/>
      <c r="OPR450" s="46"/>
      <c r="OPS450" s="46"/>
      <c r="OPT450" s="46"/>
      <c r="OPU450" s="46"/>
      <c r="OPV450" s="46"/>
      <c r="OPW450" s="46"/>
      <c r="OPX450" s="46"/>
      <c r="OPY450" s="46"/>
      <c r="OPZ450" s="46"/>
      <c r="OQA450" s="46"/>
      <c r="OQB450" s="46"/>
      <c r="OQC450" s="46"/>
      <c r="OQD450" s="46"/>
      <c r="OQE450" s="46"/>
      <c r="OQF450" s="46"/>
      <c r="OQG450" s="46"/>
      <c r="OQH450" s="46"/>
      <c r="OQI450" s="46"/>
      <c r="OQJ450" s="46"/>
      <c r="OQK450" s="46"/>
      <c r="OQL450" s="46"/>
      <c r="OQM450" s="46"/>
      <c r="OQN450" s="46"/>
      <c r="OQO450" s="46"/>
      <c r="OQP450" s="46"/>
      <c r="OQQ450" s="46"/>
      <c r="OQR450" s="46"/>
      <c r="OQS450" s="46"/>
      <c r="OQT450" s="46"/>
      <c r="OQU450" s="46"/>
      <c r="OQV450" s="46"/>
      <c r="OQW450" s="46"/>
      <c r="OQX450" s="46"/>
      <c r="OQY450" s="46"/>
      <c r="OQZ450" s="46"/>
      <c r="ORA450" s="46"/>
      <c r="ORB450" s="46"/>
      <c r="ORC450" s="46"/>
      <c r="ORD450" s="46"/>
      <c r="ORE450" s="46"/>
      <c r="ORF450" s="46"/>
      <c r="ORG450" s="46"/>
      <c r="ORH450" s="46"/>
      <c r="ORI450" s="46"/>
      <c r="ORJ450" s="46"/>
      <c r="ORK450" s="46"/>
      <c r="ORL450" s="46"/>
      <c r="ORM450" s="46"/>
      <c r="ORN450" s="46"/>
      <c r="ORO450" s="46"/>
      <c r="ORP450" s="46"/>
      <c r="ORQ450" s="46"/>
      <c r="ORR450" s="46"/>
      <c r="ORS450" s="46"/>
      <c r="ORT450" s="46"/>
      <c r="ORU450" s="46"/>
      <c r="ORV450" s="46"/>
      <c r="ORW450" s="46"/>
      <c r="ORX450" s="46"/>
      <c r="ORY450" s="46"/>
      <c r="ORZ450" s="46"/>
      <c r="OSA450" s="46"/>
      <c r="OSB450" s="46"/>
      <c r="OSC450" s="46"/>
      <c r="OSD450" s="46"/>
      <c r="OSE450" s="46"/>
      <c r="OSF450" s="46"/>
      <c r="OSG450" s="46"/>
      <c r="OSH450" s="46"/>
      <c r="OSI450" s="46"/>
      <c r="OSJ450" s="46"/>
      <c r="OSK450" s="46"/>
      <c r="OSL450" s="46"/>
      <c r="OSM450" s="46"/>
      <c r="OSN450" s="46"/>
      <c r="OSO450" s="46"/>
      <c r="OSP450" s="46"/>
      <c r="OSQ450" s="46"/>
      <c r="OSR450" s="46"/>
      <c r="OSS450" s="46"/>
      <c r="OST450" s="46"/>
      <c r="OSU450" s="46"/>
      <c r="OSV450" s="46"/>
      <c r="OSW450" s="46"/>
      <c r="OSX450" s="46"/>
      <c r="OSY450" s="46"/>
      <c r="OSZ450" s="46"/>
      <c r="OTA450" s="46"/>
      <c r="OTB450" s="46"/>
      <c r="OTC450" s="46"/>
      <c r="OTD450" s="46"/>
      <c r="OTE450" s="46"/>
      <c r="OTF450" s="46"/>
      <c r="OTG450" s="46"/>
      <c r="OTH450" s="46"/>
      <c r="OTI450" s="46"/>
      <c r="OTJ450" s="46"/>
      <c r="OTK450" s="46"/>
      <c r="OTL450" s="46"/>
      <c r="OTM450" s="46"/>
      <c r="OTN450" s="46"/>
      <c r="OTO450" s="46"/>
      <c r="OTP450" s="46"/>
      <c r="OTQ450" s="46"/>
      <c r="OTR450" s="46"/>
      <c r="OTS450" s="46"/>
      <c r="OTT450" s="46"/>
      <c r="OTU450" s="46"/>
      <c r="OTV450" s="46"/>
      <c r="OTW450" s="46"/>
      <c r="OTX450" s="46"/>
      <c r="OTY450" s="46"/>
      <c r="OTZ450" s="46"/>
      <c r="OUA450" s="46"/>
      <c r="OUB450" s="46"/>
      <c r="OUC450" s="46"/>
      <c r="OUD450" s="46"/>
      <c r="OUE450" s="46"/>
      <c r="OUF450" s="46"/>
      <c r="OUG450" s="46"/>
      <c r="OUH450" s="46"/>
      <c r="OUI450" s="46"/>
      <c r="OUJ450" s="46"/>
      <c r="OUK450" s="46"/>
      <c r="OUL450" s="46"/>
      <c r="OUM450" s="46"/>
      <c r="OUN450" s="46"/>
      <c r="OUO450" s="46"/>
      <c r="OUP450" s="46"/>
      <c r="OUQ450" s="46"/>
      <c r="OUR450" s="46"/>
      <c r="OUS450" s="46"/>
      <c r="OUT450" s="46"/>
      <c r="OUU450" s="46"/>
      <c r="OUV450" s="46"/>
      <c r="OUW450" s="46"/>
      <c r="OUX450" s="46"/>
      <c r="OUY450" s="46"/>
      <c r="OUZ450" s="46"/>
      <c r="OVA450" s="46"/>
      <c r="OVB450" s="46"/>
      <c r="OVC450" s="46"/>
      <c r="OVD450" s="46"/>
      <c r="OVE450" s="46"/>
      <c r="OVF450" s="46"/>
      <c r="OVG450" s="46"/>
      <c r="OVH450" s="46"/>
      <c r="OVI450" s="46"/>
      <c r="OVJ450" s="46"/>
      <c r="OVK450" s="46"/>
      <c r="OVL450" s="46"/>
      <c r="OVM450" s="46"/>
      <c r="OVN450" s="46"/>
      <c r="OVO450" s="46"/>
      <c r="OVP450" s="46"/>
      <c r="OVQ450" s="46"/>
      <c r="OVR450" s="46"/>
      <c r="OVS450" s="46"/>
      <c r="OVT450" s="46"/>
      <c r="OVU450" s="46"/>
      <c r="OVV450" s="46"/>
      <c r="OVW450" s="46"/>
      <c r="OVX450" s="46"/>
      <c r="OVY450" s="46"/>
      <c r="OVZ450" s="46"/>
      <c r="OWA450" s="46"/>
      <c r="OWB450" s="46"/>
      <c r="OWC450" s="46"/>
      <c r="OWD450" s="46"/>
      <c r="OWE450" s="46"/>
      <c r="OWF450" s="46"/>
      <c r="OWG450" s="46"/>
      <c r="OWH450" s="46"/>
      <c r="OWI450" s="46"/>
      <c r="OWJ450" s="46"/>
      <c r="OWK450" s="46"/>
      <c r="OWL450" s="46"/>
      <c r="OWM450" s="46"/>
      <c r="OWN450" s="46"/>
      <c r="OWO450" s="46"/>
      <c r="OWP450" s="46"/>
      <c r="OWQ450" s="46"/>
      <c r="OWR450" s="46"/>
      <c r="OWS450" s="46"/>
      <c r="OWT450" s="46"/>
      <c r="OWU450" s="46"/>
      <c r="OWV450" s="46"/>
      <c r="OWW450" s="46"/>
      <c r="OWX450" s="46"/>
      <c r="OWY450" s="46"/>
      <c r="OWZ450" s="46"/>
      <c r="OXA450" s="46"/>
      <c r="OXB450" s="46"/>
      <c r="OXC450" s="46"/>
      <c r="OXD450" s="46"/>
      <c r="OXE450" s="46"/>
      <c r="OXF450" s="46"/>
      <c r="OXG450" s="46"/>
      <c r="OXH450" s="46"/>
      <c r="OXI450" s="46"/>
      <c r="OXJ450" s="46"/>
      <c r="OXK450" s="46"/>
      <c r="OXL450" s="46"/>
      <c r="OXM450" s="46"/>
      <c r="OXN450" s="46"/>
      <c r="OXO450" s="46"/>
      <c r="OXP450" s="46"/>
      <c r="OXQ450" s="46"/>
      <c r="OXR450" s="46"/>
      <c r="OXS450" s="46"/>
      <c r="OXT450" s="46"/>
      <c r="OXU450" s="46"/>
      <c r="OXV450" s="46"/>
      <c r="OXW450" s="46"/>
      <c r="OXX450" s="46"/>
      <c r="OXY450" s="46"/>
      <c r="OXZ450" s="46"/>
      <c r="OYA450" s="46"/>
      <c r="OYB450" s="46"/>
      <c r="OYC450" s="46"/>
      <c r="OYD450" s="46"/>
      <c r="OYE450" s="46"/>
      <c r="OYF450" s="46"/>
      <c r="OYG450" s="46"/>
      <c r="OYH450" s="46"/>
      <c r="OYI450" s="46"/>
      <c r="OYJ450" s="46"/>
      <c r="OYK450" s="46"/>
      <c r="OYL450" s="46"/>
      <c r="OYM450" s="46"/>
      <c r="OYN450" s="46"/>
      <c r="OYO450" s="46"/>
      <c r="OYP450" s="46"/>
      <c r="OYQ450" s="46"/>
      <c r="OYR450" s="46"/>
      <c r="OYS450" s="46"/>
      <c r="OYT450" s="46"/>
      <c r="OYU450" s="46"/>
      <c r="OYV450" s="46"/>
      <c r="OYW450" s="46"/>
      <c r="OYX450" s="46"/>
      <c r="OYY450" s="46"/>
      <c r="OYZ450" s="46"/>
      <c r="OZA450" s="46"/>
      <c r="OZB450" s="46"/>
      <c r="OZC450" s="46"/>
      <c r="OZD450" s="46"/>
      <c r="OZE450" s="46"/>
      <c r="OZF450" s="46"/>
      <c r="OZG450" s="46"/>
      <c r="OZH450" s="46"/>
      <c r="OZI450" s="46"/>
      <c r="OZJ450" s="46"/>
      <c r="OZK450" s="46"/>
      <c r="OZL450" s="46"/>
      <c r="OZM450" s="46"/>
      <c r="OZN450" s="46"/>
      <c r="OZO450" s="46"/>
      <c r="OZP450" s="46"/>
      <c r="OZQ450" s="46"/>
      <c r="OZR450" s="46"/>
      <c r="OZS450" s="46"/>
      <c r="OZT450" s="46"/>
      <c r="OZU450" s="46"/>
      <c r="OZV450" s="46"/>
      <c r="OZW450" s="46"/>
      <c r="OZX450" s="46"/>
      <c r="OZY450" s="46"/>
      <c r="OZZ450" s="46"/>
      <c r="PAA450" s="46"/>
      <c r="PAB450" s="46"/>
      <c r="PAC450" s="46"/>
      <c r="PAD450" s="46"/>
      <c r="PAE450" s="46"/>
      <c r="PAF450" s="46"/>
      <c r="PAG450" s="46"/>
      <c r="PAH450" s="46"/>
      <c r="PAI450" s="46"/>
      <c r="PAJ450" s="46"/>
      <c r="PAK450" s="46"/>
      <c r="PAL450" s="46"/>
      <c r="PAM450" s="46"/>
      <c r="PAN450" s="46"/>
      <c r="PAO450" s="46"/>
      <c r="PAP450" s="46"/>
      <c r="PAQ450" s="46"/>
      <c r="PAR450" s="46"/>
      <c r="PAS450" s="46"/>
      <c r="PAT450" s="46"/>
      <c r="PAU450" s="46"/>
      <c r="PAV450" s="46"/>
      <c r="PAW450" s="46"/>
      <c r="PAX450" s="46"/>
      <c r="PAY450" s="46"/>
      <c r="PAZ450" s="46"/>
      <c r="PBA450" s="46"/>
      <c r="PBB450" s="46"/>
      <c r="PBC450" s="46"/>
      <c r="PBD450" s="46"/>
      <c r="PBE450" s="46"/>
      <c r="PBF450" s="46"/>
      <c r="PBG450" s="46"/>
      <c r="PBH450" s="46"/>
      <c r="PBI450" s="46"/>
      <c r="PBJ450" s="46"/>
      <c r="PBK450" s="46"/>
      <c r="PBL450" s="46"/>
      <c r="PBM450" s="46"/>
      <c r="PBN450" s="46"/>
      <c r="PBO450" s="46"/>
      <c r="PBP450" s="46"/>
      <c r="PBQ450" s="46"/>
      <c r="PBR450" s="46"/>
      <c r="PBS450" s="46"/>
      <c r="PBT450" s="46"/>
      <c r="PBU450" s="46"/>
      <c r="PBV450" s="46"/>
      <c r="PBW450" s="46"/>
      <c r="PBX450" s="46"/>
      <c r="PBY450" s="46"/>
      <c r="PBZ450" s="46"/>
      <c r="PCA450" s="46"/>
      <c r="PCB450" s="46"/>
      <c r="PCC450" s="46"/>
      <c r="PCD450" s="46"/>
      <c r="PCE450" s="46"/>
      <c r="PCF450" s="46"/>
      <c r="PCG450" s="46"/>
      <c r="PCH450" s="46"/>
      <c r="PCI450" s="46"/>
      <c r="PCJ450" s="46"/>
      <c r="PCK450" s="46"/>
      <c r="PCL450" s="46"/>
      <c r="PCM450" s="46"/>
      <c r="PCN450" s="46"/>
      <c r="PCO450" s="46"/>
      <c r="PCP450" s="46"/>
      <c r="PCQ450" s="46"/>
      <c r="PCR450" s="46"/>
      <c r="PCS450" s="46"/>
      <c r="PCT450" s="46"/>
      <c r="PCU450" s="46"/>
      <c r="PCV450" s="46"/>
      <c r="PCW450" s="46"/>
      <c r="PCX450" s="46"/>
      <c r="PCY450" s="46"/>
      <c r="PCZ450" s="46"/>
      <c r="PDA450" s="46"/>
      <c r="PDB450" s="46"/>
      <c r="PDC450" s="46"/>
      <c r="PDD450" s="46"/>
      <c r="PDE450" s="46"/>
      <c r="PDF450" s="46"/>
      <c r="PDG450" s="46"/>
      <c r="PDH450" s="46"/>
      <c r="PDI450" s="46"/>
      <c r="PDJ450" s="46"/>
      <c r="PDK450" s="46"/>
      <c r="PDL450" s="46"/>
      <c r="PDM450" s="46"/>
      <c r="PDN450" s="46"/>
      <c r="PDO450" s="46"/>
      <c r="PDP450" s="46"/>
      <c r="PDQ450" s="46"/>
      <c r="PDR450" s="46"/>
      <c r="PDS450" s="46"/>
      <c r="PDT450" s="46"/>
      <c r="PDU450" s="46"/>
      <c r="PDV450" s="46"/>
      <c r="PDW450" s="46"/>
      <c r="PDX450" s="46"/>
      <c r="PDY450" s="46"/>
      <c r="PDZ450" s="46"/>
      <c r="PEA450" s="46"/>
      <c r="PEB450" s="46"/>
      <c r="PEC450" s="46"/>
      <c r="PED450" s="46"/>
      <c r="PEE450" s="46"/>
      <c r="PEF450" s="46"/>
      <c r="PEG450" s="46"/>
      <c r="PEH450" s="46"/>
      <c r="PEI450" s="46"/>
      <c r="PEJ450" s="46"/>
      <c r="PEK450" s="46"/>
      <c r="PEL450" s="46"/>
      <c r="PEM450" s="46"/>
      <c r="PEN450" s="46"/>
      <c r="PEO450" s="46"/>
      <c r="PEP450" s="46"/>
      <c r="PEQ450" s="46"/>
      <c r="PER450" s="46"/>
      <c r="PES450" s="46"/>
      <c r="PET450" s="46"/>
      <c r="PEU450" s="46"/>
      <c r="PEV450" s="46"/>
      <c r="PEW450" s="46"/>
      <c r="PEX450" s="46"/>
      <c r="PEY450" s="46"/>
      <c r="PEZ450" s="46"/>
      <c r="PFA450" s="46"/>
      <c r="PFB450" s="46"/>
      <c r="PFC450" s="46"/>
      <c r="PFD450" s="46"/>
      <c r="PFE450" s="46"/>
      <c r="PFF450" s="46"/>
      <c r="PFG450" s="46"/>
      <c r="PFH450" s="46"/>
      <c r="PFI450" s="46"/>
      <c r="PFJ450" s="46"/>
      <c r="PFK450" s="46"/>
      <c r="PFL450" s="46"/>
      <c r="PFM450" s="46"/>
      <c r="PFN450" s="46"/>
      <c r="PFO450" s="46"/>
      <c r="PFP450" s="46"/>
      <c r="PFQ450" s="46"/>
      <c r="PFR450" s="46"/>
      <c r="PFS450" s="46"/>
      <c r="PFT450" s="46"/>
      <c r="PFU450" s="46"/>
      <c r="PFV450" s="46"/>
      <c r="PFW450" s="46"/>
      <c r="PFX450" s="46"/>
      <c r="PFY450" s="46"/>
      <c r="PFZ450" s="46"/>
      <c r="PGA450" s="46"/>
      <c r="PGB450" s="46"/>
      <c r="PGC450" s="46"/>
      <c r="PGD450" s="46"/>
      <c r="PGE450" s="46"/>
      <c r="PGF450" s="46"/>
      <c r="PGG450" s="46"/>
      <c r="PGH450" s="46"/>
      <c r="PGI450" s="46"/>
      <c r="PGJ450" s="46"/>
      <c r="PGK450" s="46"/>
      <c r="PGL450" s="46"/>
      <c r="PGM450" s="46"/>
      <c r="PGN450" s="46"/>
      <c r="PGO450" s="46"/>
      <c r="PGP450" s="46"/>
      <c r="PGQ450" s="46"/>
      <c r="PGR450" s="46"/>
      <c r="PGS450" s="46"/>
      <c r="PGT450" s="46"/>
      <c r="PGU450" s="46"/>
      <c r="PGV450" s="46"/>
      <c r="PGW450" s="46"/>
      <c r="PGX450" s="46"/>
      <c r="PGY450" s="46"/>
      <c r="PGZ450" s="46"/>
      <c r="PHA450" s="46"/>
      <c r="PHB450" s="46"/>
      <c r="PHC450" s="46"/>
      <c r="PHD450" s="46"/>
      <c r="PHE450" s="46"/>
      <c r="PHF450" s="46"/>
      <c r="PHG450" s="46"/>
      <c r="PHH450" s="46"/>
      <c r="PHI450" s="46"/>
      <c r="PHJ450" s="46"/>
      <c r="PHK450" s="46"/>
      <c r="PHL450" s="46"/>
      <c r="PHM450" s="46"/>
      <c r="PHN450" s="46"/>
      <c r="PHO450" s="46"/>
      <c r="PHP450" s="46"/>
      <c r="PHQ450" s="46"/>
      <c r="PHR450" s="46"/>
      <c r="PHS450" s="46"/>
      <c r="PHT450" s="46"/>
      <c r="PHU450" s="46"/>
      <c r="PHV450" s="46"/>
      <c r="PHW450" s="46"/>
      <c r="PHX450" s="46"/>
      <c r="PHY450" s="46"/>
      <c r="PHZ450" s="46"/>
      <c r="PIA450" s="46"/>
      <c r="PIB450" s="46"/>
      <c r="PIC450" s="46"/>
      <c r="PID450" s="46"/>
      <c r="PIE450" s="46"/>
      <c r="PIF450" s="46"/>
      <c r="PIG450" s="46"/>
      <c r="PIH450" s="46"/>
      <c r="PII450" s="46"/>
      <c r="PIJ450" s="46"/>
      <c r="PIK450" s="46"/>
      <c r="PIL450" s="46"/>
      <c r="PIM450" s="46"/>
      <c r="PIN450" s="46"/>
      <c r="PIO450" s="46"/>
      <c r="PIP450" s="46"/>
      <c r="PIQ450" s="46"/>
      <c r="PIR450" s="46"/>
      <c r="PIS450" s="46"/>
      <c r="PIT450" s="46"/>
      <c r="PIU450" s="46"/>
      <c r="PIV450" s="46"/>
      <c r="PIW450" s="46"/>
      <c r="PIX450" s="46"/>
      <c r="PIY450" s="46"/>
      <c r="PIZ450" s="46"/>
      <c r="PJA450" s="46"/>
      <c r="PJB450" s="46"/>
      <c r="PJC450" s="46"/>
      <c r="PJD450" s="46"/>
      <c r="PJE450" s="46"/>
      <c r="PJF450" s="46"/>
      <c r="PJG450" s="46"/>
      <c r="PJH450" s="46"/>
      <c r="PJI450" s="46"/>
      <c r="PJJ450" s="46"/>
      <c r="PJK450" s="46"/>
      <c r="PJL450" s="46"/>
      <c r="PJM450" s="46"/>
      <c r="PJN450" s="46"/>
      <c r="PJO450" s="46"/>
      <c r="PJP450" s="46"/>
      <c r="PJQ450" s="46"/>
      <c r="PJR450" s="46"/>
      <c r="PJS450" s="46"/>
      <c r="PJT450" s="46"/>
      <c r="PJU450" s="46"/>
      <c r="PJV450" s="46"/>
      <c r="PJW450" s="46"/>
      <c r="PJX450" s="46"/>
      <c r="PJY450" s="46"/>
      <c r="PJZ450" s="46"/>
      <c r="PKA450" s="46"/>
      <c r="PKB450" s="46"/>
      <c r="PKC450" s="46"/>
      <c r="PKD450" s="46"/>
      <c r="PKE450" s="46"/>
      <c r="PKF450" s="46"/>
      <c r="PKG450" s="46"/>
      <c r="PKH450" s="46"/>
      <c r="PKI450" s="46"/>
      <c r="PKJ450" s="46"/>
      <c r="PKK450" s="46"/>
      <c r="PKL450" s="46"/>
      <c r="PKM450" s="46"/>
      <c r="PKN450" s="46"/>
      <c r="PKO450" s="46"/>
      <c r="PKP450" s="46"/>
      <c r="PKQ450" s="46"/>
      <c r="PKR450" s="46"/>
      <c r="PKS450" s="46"/>
      <c r="PKT450" s="46"/>
      <c r="PKU450" s="46"/>
      <c r="PKV450" s="46"/>
      <c r="PKW450" s="46"/>
      <c r="PKX450" s="46"/>
      <c r="PKY450" s="46"/>
      <c r="PKZ450" s="46"/>
      <c r="PLA450" s="46"/>
      <c r="PLB450" s="46"/>
      <c r="PLC450" s="46"/>
      <c r="PLD450" s="46"/>
      <c r="PLE450" s="46"/>
      <c r="PLF450" s="46"/>
      <c r="PLG450" s="46"/>
      <c r="PLH450" s="46"/>
      <c r="PLI450" s="46"/>
      <c r="PLJ450" s="46"/>
      <c r="PLK450" s="46"/>
      <c r="PLL450" s="46"/>
      <c r="PLM450" s="46"/>
      <c r="PLN450" s="46"/>
      <c r="PLO450" s="46"/>
      <c r="PLP450" s="46"/>
      <c r="PLQ450" s="46"/>
      <c r="PLR450" s="46"/>
      <c r="PLS450" s="46"/>
      <c r="PLT450" s="46"/>
      <c r="PLU450" s="46"/>
      <c r="PLV450" s="46"/>
      <c r="PLW450" s="46"/>
      <c r="PLX450" s="46"/>
      <c r="PLY450" s="46"/>
      <c r="PLZ450" s="46"/>
      <c r="PMA450" s="46"/>
      <c r="PMB450" s="46"/>
      <c r="PMC450" s="46"/>
      <c r="PMD450" s="46"/>
      <c r="PME450" s="46"/>
      <c r="PMF450" s="46"/>
      <c r="PMG450" s="46"/>
      <c r="PMH450" s="46"/>
      <c r="PMI450" s="46"/>
      <c r="PMJ450" s="46"/>
      <c r="PMK450" s="46"/>
      <c r="PML450" s="46"/>
      <c r="PMM450" s="46"/>
      <c r="PMN450" s="46"/>
      <c r="PMO450" s="46"/>
      <c r="PMP450" s="46"/>
      <c r="PMQ450" s="46"/>
      <c r="PMR450" s="46"/>
      <c r="PMS450" s="46"/>
      <c r="PMT450" s="46"/>
      <c r="PMU450" s="46"/>
      <c r="PMV450" s="46"/>
      <c r="PMW450" s="46"/>
      <c r="PMX450" s="46"/>
      <c r="PMY450" s="46"/>
      <c r="PMZ450" s="46"/>
      <c r="PNA450" s="46"/>
      <c r="PNB450" s="46"/>
      <c r="PNC450" s="46"/>
      <c r="PND450" s="46"/>
      <c r="PNE450" s="46"/>
      <c r="PNF450" s="46"/>
      <c r="PNG450" s="46"/>
      <c r="PNH450" s="46"/>
      <c r="PNI450" s="46"/>
      <c r="PNJ450" s="46"/>
      <c r="PNK450" s="46"/>
      <c r="PNL450" s="46"/>
      <c r="PNM450" s="46"/>
      <c r="PNN450" s="46"/>
      <c r="PNO450" s="46"/>
      <c r="PNP450" s="46"/>
      <c r="PNQ450" s="46"/>
      <c r="PNR450" s="46"/>
      <c r="PNS450" s="46"/>
      <c r="PNT450" s="46"/>
      <c r="PNU450" s="46"/>
      <c r="PNV450" s="46"/>
      <c r="PNW450" s="46"/>
      <c r="PNX450" s="46"/>
      <c r="PNY450" s="46"/>
      <c r="PNZ450" s="46"/>
      <c r="POA450" s="46"/>
      <c r="POB450" s="46"/>
      <c r="POC450" s="46"/>
      <c r="POD450" s="46"/>
      <c r="POE450" s="46"/>
      <c r="POF450" s="46"/>
      <c r="POG450" s="46"/>
      <c r="POH450" s="46"/>
      <c r="POI450" s="46"/>
      <c r="POJ450" s="46"/>
      <c r="POK450" s="46"/>
      <c r="POL450" s="46"/>
      <c r="POM450" s="46"/>
      <c r="PON450" s="46"/>
      <c r="POO450" s="46"/>
      <c r="POP450" s="46"/>
      <c r="POQ450" s="46"/>
      <c r="POR450" s="46"/>
      <c r="POS450" s="46"/>
      <c r="POT450" s="46"/>
      <c r="POU450" s="46"/>
      <c r="POV450" s="46"/>
      <c r="POW450" s="46"/>
      <c r="POX450" s="46"/>
      <c r="POY450" s="46"/>
      <c r="POZ450" s="46"/>
      <c r="PPA450" s="46"/>
      <c r="PPB450" s="46"/>
      <c r="PPC450" s="46"/>
      <c r="PPD450" s="46"/>
      <c r="PPE450" s="46"/>
      <c r="PPF450" s="46"/>
      <c r="PPG450" s="46"/>
      <c r="PPH450" s="46"/>
      <c r="PPI450" s="46"/>
      <c r="PPJ450" s="46"/>
      <c r="PPK450" s="46"/>
      <c r="PPL450" s="46"/>
      <c r="PPM450" s="46"/>
      <c r="PPN450" s="46"/>
      <c r="PPO450" s="46"/>
      <c r="PPP450" s="46"/>
      <c r="PPQ450" s="46"/>
      <c r="PPR450" s="46"/>
      <c r="PPS450" s="46"/>
      <c r="PPT450" s="46"/>
      <c r="PPU450" s="46"/>
      <c r="PPV450" s="46"/>
      <c r="PPW450" s="46"/>
      <c r="PPX450" s="46"/>
      <c r="PPY450" s="46"/>
      <c r="PPZ450" s="46"/>
      <c r="PQA450" s="46"/>
      <c r="PQB450" s="46"/>
      <c r="PQC450" s="46"/>
      <c r="PQD450" s="46"/>
      <c r="PQE450" s="46"/>
      <c r="PQF450" s="46"/>
      <c r="PQG450" s="46"/>
      <c r="PQH450" s="46"/>
      <c r="PQI450" s="46"/>
      <c r="PQJ450" s="46"/>
      <c r="PQK450" s="46"/>
      <c r="PQL450" s="46"/>
      <c r="PQM450" s="46"/>
      <c r="PQN450" s="46"/>
      <c r="PQO450" s="46"/>
      <c r="PQP450" s="46"/>
      <c r="PQQ450" s="46"/>
      <c r="PQR450" s="46"/>
      <c r="PQS450" s="46"/>
      <c r="PQT450" s="46"/>
      <c r="PQU450" s="46"/>
      <c r="PQV450" s="46"/>
      <c r="PQW450" s="46"/>
      <c r="PQX450" s="46"/>
      <c r="PQY450" s="46"/>
      <c r="PQZ450" s="46"/>
      <c r="PRA450" s="46"/>
      <c r="PRB450" s="46"/>
      <c r="PRC450" s="46"/>
      <c r="PRD450" s="46"/>
      <c r="PRE450" s="46"/>
      <c r="PRF450" s="46"/>
      <c r="PRG450" s="46"/>
      <c r="PRH450" s="46"/>
      <c r="PRI450" s="46"/>
      <c r="PRJ450" s="46"/>
      <c r="PRK450" s="46"/>
      <c r="PRL450" s="46"/>
      <c r="PRM450" s="46"/>
      <c r="PRN450" s="46"/>
      <c r="PRO450" s="46"/>
      <c r="PRP450" s="46"/>
      <c r="PRQ450" s="46"/>
      <c r="PRR450" s="46"/>
      <c r="PRS450" s="46"/>
      <c r="PRT450" s="46"/>
      <c r="PRU450" s="46"/>
      <c r="PRV450" s="46"/>
      <c r="PRW450" s="46"/>
      <c r="PRX450" s="46"/>
      <c r="PRY450" s="46"/>
      <c r="PRZ450" s="46"/>
      <c r="PSA450" s="46"/>
      <c r="PSB450" s="46"/>
      <c r="PSC450" s="46"/>
      <c r="PSD450" s="46"/>
      <c r="PSE450" s="46"/>
      <c r="PSF450" s="46"/>
      <c r="PSG450" s="46"/>
      <c r="PSH450" s="46"/>
      <c r="PSI450" s="46"/>
      <c r="PSJ450" s="46"/>
      <c r="PSK450" s="46"/>
      <c r="PSL450" s="46"/>
      <c r="PSM450" s="46"/>
      <c r="PSN450" s="46"/>
      <c r="PSO450" s="46"/>
      <c r="PSP450" s="46"/>
      <c r="PSQ450" s="46"/>
      <c r="PSR450" s="46"/>
      <c r="PSS450" s="46"/>
      <c r="PST450" s="46"/>
      <c r="PSU450" s="46"/>
      <c r="PSV450" s="46"/>
      <c r="PSW450" s="46"/>
      <c r="PSX450" s="46"/>
      <c r="PSY450" s="46"/>
      <c r="PSZ450" s="46"/>
      <c r="PTA450" s="46"/>
      <c r="PTB450" s="46"/>
      <c r="PTC450" s="46"/>
      <c r="PTD450" s="46"/>
      <c r="PTE450" s="46"/>
      <c r="PTF450" s="46"/>
      <c r="PTG450" s="46"/>
      <c r="PTH450" s="46"/>
      <c r="PTI450" s="46"/>
      <c r="PTJ450" s="46"/>
      <c r="PTK450" s="46"/>
      <c r="PTL450" s="46"/>
      <c r="PTM450" s="46"/>
      <c r="PTN450" s="46"/>
      <c r="PTO450" s="46"/>
      <c r="PTP450" s="46"/>
      <c r="PTQ450" s="46"/>
      <c r="PTR450" s="46"/>
      <c r="PTS450" s="46"/>
      <c r="PTT450" s="46"/>
      <c r="PTU450" s="46"/>
      <c r="PTV450" s="46"/>
      <c r="PTW450" s="46"/>
      <c r="PTX450" s="46"/>
      <c r="PTY450" s="46"/>
      <c r="PTZ450" s="46"/>
      <c r="PUA450" s="46"/>
      <c r="PUB450" s="46"/>
      <c r="PUC450" s="46"/>
      <c r="PUD450" s="46"/>
      <c r="PUE450" s="46"/>
      <c r="PUF450" s="46"/>
      <c r="PUG450" s="46"/>
      <c r="PUH450" s="46"/>
      <c r="PUI450" s="46"/>
      <c r="PUJ450" s="46"/>
      <c r="PUK450" s="46"/>
      <c r="PUL450" s="46"/>
      <c r="PUM450" s="46"/>
      <c r="PUN450" s="46"/>
      <c r="PUO450" s="46"/>
      <c r="PUP450" s="46"/>
      <c r="PUQ450" s="46"/>
      <c r="PUR450" s="46"/>
      <c r="PUS450" s="46"/>
      <c r="PUT450" s="46"/>
      <c r="PUU450" s="46"/>
      <c r="PUV450" s="46"/>
      <c r="PUW450" s="46"/>
      <c r="PUX450" s="46"/>
      <c r="PUY450" s="46"/>
      <c r="PUZ450" s="46"/>
      <c r="PVA450" s="46"/>
      <c r="PVB450" s="46"/>
      <c r="PVC450" s="46"/>
      <c r="PVD450" s="46"/>
      <c r="PVE450" s="46"/>
      <c r="PVF450" s="46"/>
      <c r="PVG450" s="46"/>
      <c r="PVH450" s="46"/>
      <c r="PVI450" s="46"/>
      <c r="PVJ450" s="46"/>
      <c r="PVK450" s="46"/>
      <c r="PVL450" s="46"/>
      <c r="PVM450" s="46"/>
      <c r="PVN450" s="46"/>
      <c r="PVO450" s="46"/>
      <c r="PVP450" s="46"/>
      <c r="PVQ450" s="46"/>
      <c r="PVR450" s="46"/>
      <c r="PVS450" s="46"/>
      <c r="PVT450" s="46"/>
      <c r="PVU450" s="46"/>
      <c r="PVV450" s="46"/>
      <c r="PVW450" s="46"/>
      <c r="PVX450" s="46"/>
      <c r="PVY450" s="46"/>
      <c r="PVZ450" s="46"/>
      <c r="PWA450" s="46"/>
      <c r="PWB450" s="46"/>
      <c r="PWC450" s="46"/>
      <c r="PWD450" s="46"/>
      <c r="PWE450" s="46"/>
      <c r="PWF450" s="46"/>
      <c r="PWG450" s="46"/>
      <c r="PWH450" s="46"/>
      <c r="PWI450" s="46"/>
      <c r="PWJ450" s="46"/>
      <c r="PWK450" s="46"/>
      <c r="PWL450" s="46"/>
      <c r="PWM450" s="46"/>
      <c r="PWN450" s="46"/>
      <c r="PWO450" s="46"/>
      <c r="PWP450" s="46"/>
      <c r="PWQ450" s="46"/>
      <c r="PWR450" s="46"/>
      <c r="PWS450" s="46"/>
      <c r="PWT450" s="46"/>
      <c r="PWU450" s="46"/>
      <c r="PWV450" s="46"/>
      <c r="PWW450" s="46"/>
      <c r="PWX450" s="46"/>
      <c r="PWY450" s="46"/>
      <c r="PWZ450" s="46"/>
      <c r="PXA450" s="46"/>
      <c r="PXB450" s="46"/>
      <c r="PXC450" s="46"/>
      <c r="PXD450" s="46"/>
      <c r="PXE450" s="46"/>
      <c r="PXF450" s="46"/>
      <c r="PXG450" s="46"/>
      <c r="PXH450" s="46"/>
      <c r="PXI450" s="46"/>
      <c r="PXJ450" s="46"/>
      <c r="PXK450" s="46"/>
      <c r="PXL450" s="46"/>
      <c r="PXM450" s="46"/>
      <c r="PXN450" s="46"/>
      <c r="PXO450" s="46"/>
      <c r="PXP450" s="46"/>
      <c r="PXQ450" s="46"/>
      <c r="PXR450" s="46"/>
      <c r="PXS450" s="46"/>
      <c r="PXT450" s="46"/>
      <c r="PXU450" s="46"/>
      <c r="PXV450" s="46"/>
      <c r="PXW450" s="46"/>
      <c r="PXX450" s="46"/>
      <c r="PXY450" s="46"/>
      <c r="PXZ450" s="46"/>
      <c r="PYA450" s="46"/>
      <c r="PYB450" s="46"/>
      <c r="PYC450" s="46"/>
      <c r="PYD450" s="46"/>
      <c r="PYE450" s="46"/>
      <c r="PYF450" s="46"/>
      <c r="PYG450" s="46"/>
      <c r="PYH450" s="46"/>
      <c r="PYI450" s="46"/>
      <c r="PYJ450" s="46"/>
      <c r="PYK450" s="46"/>
      <c r="PYL450" s="46"/>
      <c r="PYM450" s="46"/>
      <c r="PYN450" s="46"/>
      <c r="PYO450" s="46"/>
      <c r="PYP450" s="46"/>
      <c r="PYQ450" s="46"/>
      <c r="PYR450" s="46"/>
      <c r="PYS450" s="46"/>
      <c r="PYT450" s="46"/>
      <c r="PYU450" s="46"/>
      <c r="PYV450" s="46"/>
      <c r="PYW450" s="46"/>
      <c r="PYX450" s="46"/>
      <c r="PYY450" s="46"/>
      <c r="PYZ450" s="46"/>
      <c r="PZA450" s="46"/>
      <c r="PZB450" s="46"/>
      <c r="PZC450" s="46"/>
      <c r="PZD450" s="46"/>
      <c r="PZE450" s="46"/>
      <c r="PZF450" s="46"/>
      <c r="PZG450" s="46"/>
      <c r="PZH450" s="46"/>
      <c r="PZI450" s="46"/>
      <c r="PZJ450" s="46"/>
      <c r="PZK450" s="46"/>
      <c r="PZL450" s="46"/>
      <c r="PZM450" s="46"/>
      <c r="PZN450" s="46"/>
      <c r="PZO450" s="46"/>
      <c r="PZP450" s="46"/>
      <c r="PZQ450" s="46"/>
      <c r="PZR450" s="46"/>
      <c r="PZS450" s="46"/>
      <c r="PZT450" s="46"/>
      <c r="PZU450" s="46"/>
      <c r="PZV450" s="46"/>
      <c r="PZW450" s="46"/>
      <c r="PZX450" s="46"/>
      <c r="PZY450" s="46"/>
      <c r="PZZ450" s="46"/>
      <c r="QAA450" s="46"/>
      <c r="QAB450" s="46"/>
      <c r="QAC450" s="46"/>
      <c r="QAD450" s="46"/>
      <c r="QAE450" s="46"/>
      <c r="QAF450" s="46"/>
      <c r="QAG450" s="46"/>
      <c r="QAH450" s="46"/>
      <c r="QAI450" s="46"/>
      <c r="QAJ450" s="46"/>
      <c r="QAK450" s="46"/>
      <c r="QAL450" s="46"/>
      <c r="QAM450" s="46"/>
      <c r="QAN450" s="46"/>
      <c r="QAO450" s="46"/>
      <c r="QAP450" s="46"/>
      <c r="QAQ450" s="46"/>
      <c r="QAR450" s="46"/>
      <c r="QAS450" s="46"/>
      <c r="QAT450" s="46"/>
      <c r="QAU450" s="46"/>
      <c r="QAV450" s="46"/>
      <c r="QAW450" s="46"/>
      <c r="QAX450" s="46"/>
      <c r="QAY450" s="46"/>
      <c r="QAZ450" s="46"/>
      <c r="QBA450" s="46"/>
      <c r="QBB450" s="46"/>
      <c r="QBC450" s="46"/>
      <c r="QBD450" s="46"/>
      <c r="QBE450" s="46"/>
      <c r="QBF450" s="46"/>
      <c r="QBG450" s="46"/>
      <c r="QBH450" s="46"/>
      <c r="QBI450" s="46"/>
      <c r="QBJ450" s="46"/>
      <c r="QBK450" s="46"/>
      <c r="QBL450" s="46"/>
      <c r="QBM450" s="46"/>
      <c r="QBN450" s="46"/>
      <c r="QBO450" s="46"/>
      <c r="QBP450" s="46"/>
      <c r="QBQ450" s="46"/>
      <c r="QBR450" s="46"/>
      <c r="QBS450" s="46"/>
      <c r="QBT450" s="46"/>
      <c r="QBU450" s="46"/>
      <c r="QBV450" s="46"/>
      <c r="QBW450" s="46"/>
      <c r="QBX450" s="46"/>
      <c r="QBY450" s="46"/>
      <c r="QBZ450" s="46"/>
      <c r="QCA450" s="46"/>
      <c r="QCB450" s="46"/>
      <c r="QCC450" s="46"/>
      <c r="QCD450" s="46"/>
      <c r="QCE450" s="46"/>
      <c r="QCF450" s="46"/>
      <c r="QCG450" s="46"/>
      <c r="QCH450" s="46"/>
      <c r="QCI450" s="46"/>
      <c r="QCJ450" s="46"/>
      <c r="QCK450" s="46"/>
      <c r="QCL450" s="46"/>
      <c r="QCM450" s="46"/>
      <c r="QCN450" s="46"/>
      <c r="QCO450" s="46"/>
      <c r="QCP450" s="46"/>
      <c r="QCQ450" s="46"/>
      <c r="QCR450" s="46"/>
      <c r="QCS450" s="46"/>
      <c r="QCT450" s="46"/>
      <c r="QCU450" s="46"/>
      <c r="QCV450" s="46"/>
      <c r="QCW450" s="46"/>
      <c r="QCX450" s="46"/>
      <c r="QCY450" s="46"/>
      <c r="QCZ450" s="46"/>
      <c r="QDA450" s="46"/>
      <c r="QDB450" s="46"/>
      <c r="QDC450" s="46"/>
      <c r="QDD450" s="46"/>
      <c r="QDE450" s="46"/>
      <c r="QDF450" s="46"/>
      <c r="QDG450" s="46"/>
      <c r="QDH450" s="46"/>
      <c r="QDI450" s="46"/>
      <c r="QDJ450" s="46"/>
      <c r="QDK450" s="46"/>
      <c r="QDL450" s="46"/>
      <c r="QDM450" s="46"/>
      <c r="QDN450" s="46"/>
      <c r="QDO450" s="46"/>
      <c r="QDP450" s="46"/>
      <c r="QDQ450" s="46"/>
      <c r="QDR450" s="46"/>
      <c r="QDS450" s="46"/>
      <c r="QDT450" s="46"/>
      <c r="QDU450" s="46"/>
      <c r="QDV450" s="46"/>
      <c r="QDW450" s="46"/>
      <c r="QDX450" s="46"/>
      <c r="QDY450" s="46"/>
      <c r="QDZ450" s="46"/>
      <c r="QEA450" s="46"/>
      <c r="QEB450" s="46"/>
      <c r="QEC450" s="46"/>
      <c r="QED450" s="46"/>
      <c r="QEE450" s="46"/>
      <c r="QEF450" s="46"/>
      <c r="QEG450" s="46"/>
      <c r="QEH450" s="46"/>
      <c r="QEI450" s="46"/>
      <c r="QEJ450" s="46"/>
      <c r="QEK450" s="46"/>
      <c r="QEL450" s="46"/>
      <c r="QEM450" s="46"/>
      <c r="QEN450" s="46"/>
      <c r="QEO450" s="46"/>
      <c r="QEP450" s="46"/>
      <c r="QEQ450" s="46"/>
      <c r="QER450" s="46"/>
      <c r="QES450" s="46"/>
      <c r="QET450" s="46"/>
      <c r="QEU450" s="46"/>
      <c r="QEV450" s="46"/>
      <c r="QEW450" s="46"/>
      <c r="QEX450" s="46"/>
      <c r="QEY450" s="46"/>
      <c r="QEZ450" s="46"/>
      <c r="QFA450" s="46"/>
      <c r="QFB450" s="46"/>
      <c r="QFC450" s="46"/>
      <c r="QFD450" s="46"/>
      <c r="QFE450" s="46"/>
      <c r="QFF450" s="46"/>
      <c r="QFG450" s="46"/>
      <c r="QFH450" s="46"/>
      <c r="QFI450" s="46"/>
      <c r="QFJ450" s="46"/>
      <c r="QFK450" s="46"/>
      <c r="QFL450" s="46"/>
      <c r="QFM450" s="46"/>
      <c r="QFN450" s="46"/>
      <c r="QFO450" s="46"/>
      <c r="QFP450" s="46"/>
      <c r="QFQ450" s="46"/>
      <c r="QFR450" s="46"/>
      <c r="QFS450" s="46"/>
      <c r="QFT450" s="46"/>
      <c r="QFU450" s="46"/>
      <c r="QFV450" s="46"/>
      <c r="QFW450" s="46"/>
      <c r="QFX450" s="46"/>
      <c r="QFY450" s="46"/>
      <c r="QFZ450" s="46"/>
      <c r="QGA450" s="46"/>
      <c r="QGB450" s="46"/>
      <c r="QGC450" s="46"/>
      <c r="QGD450" s="46"/>
      <c r="QGE450" s="46"/>
      <c r="QGF450" s="46"/>
      <c r="QGG450" s="46"/>
      <c r="QGH450" s="46"/>
      <c r="QGI450" s="46"/>
      <c r="QGJ450" s="46"/>
      <c r="QGK450" s="46"/>
      <c r="QGL450" s="46"/>
      <c r="QGM450" s="46"/>
      <c r="QGN450" s="46"/>
      <c r="QGO450" s="46"/>
      <c r="QGP450" s="46"/>
      <c r="QGQ450" s="46"/>
      <c r="QGR450" s="46"/>
      <c r="QGS450" s="46"/>
      <c r="QGT450" s="46"/>
      <c r="QGU450" s="46"/>
      <c r="QGV450" s="46"/>
      <c r="QGW450" s="46"/>
      <c r="QGX450" s="46"/>
      <c r="QGY450" s="46"/>
      <c r="QGZ450" s="46"/>
      <c r="QHA450" s="46"/>
      <c r="QHB450" s="46"/>
      <c r="QHC450" s="46"/>
      <c r="QHD450" s="46"/>
      <c r="QHE450" s="46"/>
      <c r="QHF450" s="46"/>
      <c r="QHG450" s="46"/>
      <c r="QHH450" s="46"/>
      <c r="QHI450" s="46"/>
      <c r="QHJ450" s="46"/>
      <c r="QHK450" s="46"/>
      <c r="QHL450" s="46"/>
      <c r="QHM450" s="46"/>
      <c r="QHN450" s="46"/>
      <c r="QHO450" s="46"/>
      <c r="QHP450" s="46"/>
      <c r="QHQ450" s="46"/>
      <c r="QHR450" s="46"/>
      <c r="QHS450" s="46"/>
      <c r="QHT450" s="46"/>
      <c r="QHU450" s="46"/>
      <c r="QHV450" s="46"/>
      <c r="QHW450" s="46"/>
      <c r="QHX450" s="46"/>
      <c r="QHY450" s="46"/>
      <c r="QHZ450" s="46"/>
      <c r="QIA450" s="46"/>
      <c r="QIB450" s="46"/>
      <c r="QIC450" s="46"/>
      <c r="QID450" s="46"/>
      <c r="QIE450" s="46"/>
      <c r="QIF450" s="46"/>
      <c r="QIG450" s="46"/>
      <c r="QIH450" s="46"/>
      <c r="QII450" s="46"/>
      <c r="QIJ450" s="46"/>
      <c r="QIK450" s="46"/>
      <c r="QIL450" s="46"/>
      <c r="QIM450" s="46"/>
      <c r="QIN450" s="46"/>
      <c r="QIO450" s="46"/>
      <c r="QIP450" s="46"/>
      <c r="QIQ450" s="46"/>
      <c r="QIR450" s="46"/>
      <c r="QIS450" s="46"/>
      <c r="QIT450" s="46"/>
      <c r="QIU450" s="46"/>
      <c r="QIV450" s="46"/>
      <c r="QIW450" s="46"/>
      <c r="QIX450" s="46"/>
      <c r="QIY450" s="46"/>
      <c r="QIZ450" s="46"/>
      <c r="QJA450" s="46"/>
      <c r="QJB450" s="46"/>
      <c r="QJC450" s="46"/>
      <c r="QJD450" s="46"/>
      <c r="QJE450" s="46"/>
      <c r="QJF450" s="46"/>
      <c r="QJG450" s="46"/>
      <c r="QJH450" s="46"/>
      <c r="QJI450" s="46"/>
      <c r="QJJ450" s="46"/>
      <c r="QJK450" s="46"/>
      <c r="QJL450" s="46"/>
      <c r="QJM450" s="46"/>
      <c r="QJN450" s="46"/>
      <c r="QJO450" s="46"/>
      <c r="QJP450" s="46"/>
      <c r="QJQ450" s="46"/>
      <c r="QJR450" s="46"/>
      <c r="QJS450" s="46"/>
      <c r="QJT450" s="46"/>
      <c r="QJU450" s="46"/>
      <c r="QJV450" s="46"/>
      <c r="QJW450" s="46"/>
      <c r="QJX450" s="46"/>
      <c r="QJY450" s="46"/>
      <c r="QJZ450" s="46"/>
      <c r="QKA450" s="46"/>
      <c r="QKB450" s="46"/>
      <c r="QKC450" s="46"/>
      <c r="QKD450" s="46"/>
      <c r="QKE450" s="46"/>
      <c r="QKF450" s="46"/>
      <c r="QKG450" s="46"/>
      <c r="QKH450" s="46"/>
      <c r="QKI450" s="46"/>
      <c r="QKJ450" s="46"/>
      <c r="QKK450" s="46"/>
      <c r="QKL450" s="46"/>
      <c r="QKM450" s="46"/>
      <c r="QKN450" s="46"/>
      <c r="QKO450" s="46"/>
      <c r="QKP450" s="46"/>
      <c r="QKQ450" s="46"/>
      <c r="QKR450" s="46"/>
      <c r="QKS450" s="46"/>
      <c r="QKT450" s="46"/>
      <c r="QKU450" s="46"/>
      <c r="QKV450" s="46"/>
      <c r="QKW450" s="46"/>
      <c r="QKX450" s="46"/>
      <c r="QKY450" s="46"/>
      <c r="QKZ450" s="46"/>
      <c r="QLA450" s="46"/>
      <c r="QLB450" s="46"/>
      <c r="QLC450" s="46"/>
      <c r="QLD450" s="46"/>
      <c r="QLE450" s="46"/>
      <c r="QLF450" s="46"/>
      <c r="QLG450" s="46"/>
      <c r="QLH450" s="46"/>
      <c r="QLI450" s="46"/>
      <c r="QLJ450" s="46"/>
      <c r="QLK450" s="46"/>
      <c r="QLL450" s="46"/>
      <c r="QLM450" s="46"/>
      <c r="QLN450" s="46"/>
      <c r="QLO450" s="46"/>
      <c r="QLP450" s="46"/>
      <c r="QLQ450" s="46"/>
      <c r="QLR450" s="46"/>
      <c r="QLS450" s="46"/>
      <c r="QLT450" s="46"/>
      <c r="QLU450" s="46"/>
      <c r="QLV450" s="46"/>
      <c r="QLW450" s="46"/>
      <c r="QLX450" s="46"/>
      <c r="QLY450" s="46"/>
      <c r="QLZ450" s="46"/>
      <c r="QMA450" s="46"/>
      <c r="QMB450" s="46"/>
      <c r="QMC450" s="46"/>
      <c r="QMD450" s="46"/>
      <c r="QME450" s="46"/>
      <c r="QMF450" s="46"/>
      <c r="QMG450" s="46"/>
      <c r="QMH450" s="46"/>
      <c r="QMI450" s="46"/>
      <c r="QMJ450" s="46"/>
      <c r="QMK450" s="46"/>
      <c r="QML450" s="46"/>
      <c r="QMM450" s="46"/>
      <c r="QMN450" s="46"/>
      <c r="QMO450" s="46"/>
      <c r="QMP450" s="46"/>
      <c r="QMQ450" s="46"/>
      <c r="QMR450" s="46"/>
      <c r="QMS450" s="46"/>
      <c r="QMT450" s="46"/>
      <c r="QMU450" s="46"/>
      <c r="QMV450" s="46"/>
      <c r="QMW450" s="46"/>
      <c r="QMX450" s="46"/>
      <c r="QMY450" s="46"/>
      <c r="QMZ450" s="46"/>
      <c r="QNA450" s="46"/>
      <c r="QNB450" s="46"/>
      <c r="QNC450" s="46"/>
      <c r="QND450" s="46"/>
      <c r="QNE450" s="46"/>
      <c r="QNF450" s="46"/>
      <c r="QNG450" s="46"/>
      <c r="QNH450" s="46"/>
      <c r="QNI450" s="46"/>
      <c r="QNJ450" s="46"/>
      <c r="QNK450" s="46"/>
      <c r="QNL450" s="46"/>
      <c r="QNM450" s="46"/>
      <c r="QNN450" s="46"/>
      <c r="QNO450" s="46"/>
      <c r="QNP450" s="46"/>
      <c r="QNQ450" s="46"/>
      <c r="QNR450" s="46"/>
      <c r="QNS450" s="46"/>
      <c r="QNT450" s="46"/>
      <c r="QNU450" s="46"/>
      <c r="QNV450" s="46"/>
      <c r="QNW450" s="46"/>
      <c r="QNX450" s="46"/>
      <c r="QNY450" s="46"/>
      <c r="QNZ450" s="46"/>
      <c r="QOA450" s="46"/>
      <c r="QOB450" s="46"/>
      <c r="QOC450" s="46"/>
      <c r="QOD450" s="46"/>
      <c r="QOE450" s="46"/>
      <c r="QOF450" s="46"/>
      <c r="QOG450" s="46"/>
      <c r="QOH450" s="46"/>
      <c r="QOI450" s="46"/>
      <c r="QOJ450" s="46"/>
      <c r="QOK450" s="46"/>
      <c r="QOL450" s="46"/>
      <c r="QOM450" s="46"/>
      <c r="QON450" s="46"/>
      <c r="QOO450" s="46"/>
      <c r="QOP450" s="46"/>
      <c r="QOQ450" s="46"/>
      <c r="QOR450" s="46"/>
      <c r="QOS450" s="46"/>
      <c r="QOT450" s="46"/>
      <c r="QOU450" s="46"/>
      <c r="QOV450" s="46"/>
      <c r="QOW450" s="46"/>
      <c r="QOX450" s="46"/>
      <c r="QOY450" s="46"/>
      <c r="QOZ450" s="46"/>
      <c r="QPA450" s="46"/>
      <c r="QPB450" s="46"/>
      <c r="QPC450" s="46"/>
      <c r="QPD450" s="46"/>
      <c r="QPE450" s="46"/>
      <c r="QPF450" s="46"/>
      <c r="QPG450" s="46"/>
      <c r="QPH450" s="46"/>
      <c r="QPI450" s="46"/>
      <c r="QPJ450" s="46"/>
      <c r="QPK450" s="46"/>
      <c r="QPL450" s="46"/>
      <c r="QPM450" s="46"/>
      <c r="QPN450" s="46"/>
      <c r="QPO450" s="46"/>
      <c r="QPP450" s="46"/>
      <c r="QPQ450" s="46"/>
      <c r="QPR450" s="46"/>
      <c r="QPS450" s="46"/>
      <c r="QPT450" s="46"/>
      <c r="QPU450" s="46"/>
      <c r="QPV450" s="46"/>
      <c r="QPW450" s="46"/>
      <c r="QPX450" s="46"/>
      <c r="QPY450" s="46"/>
      <c r="QPZ450" s="46"/>
      <c r="QQA450" s="46"/>
      <c r="QQB450" s="46"/>
      <c r="QQC450" s="46"/>
      <c r="QQD450" s="46"/>
      <c r="QQE450" s="46"/>
      <c r="QQF450" s="46"/>
      <c r="QQG450" s="46"/>
      <c r="QQH450" s="46"/>
      <c r="QQI450" s="46"/>
      <c r="QQJ450" s="46"/>
      <c r="QQK450" s="46"/>
      <c r="QQL450" s="46"/>
      <c r="QQM450" s="46"/>
      <c r="QQN450" s="46"/>
      <c r="QQO450" s="46"/>
      <c r="QQP450" s="46"/>
      <c r="QQQ450" s="46"/>
      <c r="QQR450" s="46"/>
      <c r="QQS450" s="46"/>
      <c r="QQT450" s="46"/>
      <c r="QQU450" s="46"/>
      <c r="QQV450" s="46"/>
      <c r="QQW450" s="46"/>
      <c r="QQX450" s="46"/>
      <c r="QQY450" s="46"/>
      <c r="QQZ450" s="46"/>
      <c r="QRA450" s="46"/>
      <c r="QRB450" s="46"/>
      <c r="QRC450" s="46"/>
      <c r="QRD450" s="46"/>
      <c r="QRE450" s="46"/>
      <c r="QRF450" s="46"/>
      <c r="QRG450" s="46"/>
      <c r="QRH450" s="46"/>
      <c r="QRI450" s="46"/>
      <c r="QRJ450" s="46"/>
      <c r="QRK450" s="46"/>
      <c r="QRL450" s="46"/>
      <c r="QRM450" s="46"/>
      <c r="QRN450" s="46"/>
      <c r="QRO450" s="46"/>
      <c r="QRP450" s="46"/>
      <c r="QRQ450" s="46"/>
      <c r="QRR450" s="46"/>
      <c r="QRS450" s="46"/>
      <c r="QRT450" s="46"/>
      <c r="QRU450" s="46"/>
      <c r="QRV450" s="46"/>
      <c r="QRW450" s="46"/>
      <c r="QRX450" s="46"/>
      <c r="QRY450" s="46"/>
      <c r="QRZ450" s="46"/>
      <c r="QSA450" s="46"/>
      <c r="QSB450" s="46"/>
      <c r="QSC450" s="46"/>
      <c r="QSD450" s="46"/>
      <c r="QSE450" s="46"/>
      <c r="QSF450" s="46"/>
      <c r="QSG450" s="46"/>
      <c r="QSH450" s="46"/>
      <c r="QSI450" s="46"/>
      <c r="QSJ450" s="46"/>
      <c r="QSK450" s="46"/>
      <c r="QSL450" s="46"/>
      <c r="QSM450" s="46"/>
      <c r="QSN450" s="46"/>
      <c r="QSO450" s="46"/>
      <c r="QSP450" s="46"/>
      <c r="QSQ450" s="46"/>
      <c r="QSR450" s="46"/>
      <c r="QSS450" s="46"/>
      <c r="QST450" s="46"/>
      <c r="QSU450" s="46"/>
      <c r="QSV450" s="46"/>
      <c r="QSW450" s="46"/>
      <c r="QSX450" s="46"/>
      <c r="QSY450" s="46"/>
      <c r="QSZ450" s="46"/>
      <c r="QTA450" s="46"/>
      <c r="QTB450" s="46"/>
      <c r="QTC450" s="46"/>
      <c r="QTD450" s="46"/>
      <c r="QTE450" s="46"/>
      <c r="QTF450" s="46"/>
      <c r="QTG450" s="46"/>
      <c r="QTH450" s="46"/>
      <c r="QTI450" s="46"/>
      <c r="QTJ450" s="46"/>
      <c r="QTK450" s="46"/>
      <c r="QTL450" s="46"/>
      <c r="QTM450" s="46"/>
      <c r="QTN450" s="46"/>
      <c r="QTO450" s="46"/>
      <c r="QTP450" s="46"/>
      <c r="QTQ450" s="46"/>
      <c r="QTR450" s="46"/>
      <c r="QTS450" s="46"/>
      <c r="QTT450" s="46"/>
      <c r="QTU450" s="46"/>
      <c r="QTV450" s="46"/>
      <c r="QTW450" s="46"/>
      <c r="QTX450" s="46"/>
      <c r="QTY450" s="46"/>
      <c r="QTZ450" s="46"/>
      <c r="QUA450" s="46"/>
      <c r="QUB450" s="46"/>
      <c r="QUC450" s="46"/>
      <c r="QUD450" s="46"/>
      <c r="QUE450" s="46"/>
      <c r="QUF450" s="46"/>
      <c r="QUG450" s="46"/>
      <c r="QUH450" s="46"/>
      <c r="QUI450" s="46"/>
      <c r="QUJ450" s="46"/>
      <c r="QUK450" s="46"/>
      <c r="QUL450" s="46"/>
      <c r="QUM450" s="46"/>
      <c r="QUN450" s="46"/>
      <c r="QUO450" s="46"/>
      <c r="QUP450" s="46"/>
      <c r="QUQ450" s="46"/>
      <c r="QUR450" s="46"/>
      <c r="QUS450" s="46"/>
      <c r="QUT450" s="46"/>
      <c r="QUU450" s="46"/>
      <c r="QUV450" s="46"/>
      <c r="QUW450" s="46"/>
      <c r="QUX450" s="46"/>
      <c r="QUY450" s="46"/>
      <c r="QUZ450" s="46"/>
      <c r="QVA450" s="46"/>
      <c r="QVB450" s="46"/>
      <c r="QVC450" s="46"/>
      <c r="QVD450" s="46"/>
      <c r="QVE450" s="46"/>
      <c r="QVF450" s="46"/>
      <c r="QVG450" s="46"/>
      <c r="QVH450" s="46"/>
      <c r="QVI450" s="46"/>
      <c r="QVJ450" s="46"/>
      <c r="QVK450" s="46"/>
      <c r="QVL450" s="46"/>
      <c r="QVM450" s="46"/>
      <c r="QVN450" s="46"/>
      <c r="QVO450" s="46"/>
      <c r="QVP450" s="46"/>
      <c r="QVQ450" s="46"/>
      <c r="QVR450" s="46"/>
      <c r="QVS450" s="46"/>
      <c r="QVT450" s="46"/>
      <c r="QVU450" s="46"/>
      <c r="QVV450" s="46"/>
      <c r="QVW450" s="46"/>
      <c r="QVX450" s="46"/>
      <c r="QVY450" s="46"/>
      <c r="QVZ450" s="46"/>
      <c r="QWA450" s="46"/>
      <c r="QWB450" s="46"/>
      <c r="QWC450" s="46"/>
      <c r="QWD450" s="46"/>
      <c r="QWE450" s="46"/>
      <c r="QWF450" s="46"/>
      <c r="QWG450" s="46"/>
      <c r="QWH450" s="46"/>
      <c r="QWI450" s="46"/>
      <c r="QWJ450" s="46"/>
      <c r="QWK450" s="46"/>
      <c r="QWL450" s="46"/>
      <c r="QWM450" s="46"/>
      <c r="QWN450" s="46"/>
      <c r="QWO450" s="46"/>
      <c r="QWP450" s="46"/>
      <c r="QWQ450" s="46"/>
      <c r="QWR450" s="46"/>
      <c r="QWS450" s="46"/>
      <c r="QWT450" s="46"/>
      <c r="QWU450" s="46"/>
      <c r="QWV450" s="46"/>
      <c r="QWW450" s="46"/>
      <c r="QWX450" s="46"/>
      <c r="QWY450" s="46"/>
      <c r="QWZ450" s="46"/>
      <c r="QXA450" s="46"/>
      <c r="QXB450" s="46"/>
      <c r="QXC450" s="46"/>
      <c r="QXD450" s="46"/>
      <c r="QXE450" s="46"/>
      <c r="QXF450" s="46"/>
      <c r="QXG450" s="46"/>
      <c r="QXH450" s="46"/>
      <c r="QXI450" s="46"/>
      <c r="QXJ450" s="46"/>
      <c r="QXK450" s="46"/>
      <c r="QXL450" s="46"/>
      <c r="QXM450" s="46"/>
      <c r="QXN450" s="46"/>
      <c r="QXO450" s="46"/>
      <c r="QXP450" s="46"/>
      <c r="QXQ450" s="46"/>
      <c r="QXR450" s="46"/>
      <c r="QXS450" s="46"/>
      <c r="QXT450" s="46"/>
      <c r="QXU450" s="46"/>
      <c r="QXV450" s="46"/>
      <c r="QXW450" s="46"/>
      <c r="QXX450" s="46"/>
      <c r="QXY450" s="46"/>
      <c r="QXZ450" s="46"/>
      <c r="QYA450" s="46"/>
      <c r="QYB450" s="46"/>
      <c r="QYC450" s="46"/>
      <c r="QYD450" s="46"/>
      <c r="QYE450" s="46"/>
      <c r="QYF450" s="46"/>
      <c r="QYG450" s="46"/>
      <c r="QYH450" s="46"/>
      <c r="QYI450" s="46"/>
      <c r="QYJ450" s="46"/>
      <c r="QYK450" s="46"/>
      <c r="QYL450" s="46"/>
      <c r="QYM450" s="46"/>
      <c r="QYN450" s="46"/>
      <c r="QYO450" s="46"/>
      <c r="QYP450" s="46"/>
      <c r="QYQ450" s="46"/>
      <c r="QYR450" s="46"/>
      <c r="QYS450" s="46"/>
      <c r="QYT450" s="46"/>
      <c r="QYU450" s="46"/>
      <c r="QYV450" s="46"/>
      <c r="QYW450" s="46"/>
      <c r="QYX450" s="46"/>
      <c r="QYY450" s="46"/>
      <c r="QYZ450" s="46"/>
      <c r="QZA450" s="46"/>
      <c r="QZB450" s="46"/>
      <c r="QZC450" s="46"/>
      <c r="QZD450" s="46"/>
      <c r="QZE450" s="46"/>
      <c r="QZF450" s="46"/>
      <c r="QZG450" s="46"/>
      <c r="QZH450" s="46"/>
      <c r="QZI450" s="46"/>
      <c r="QZJ450" s="46"/>
      <c r="QZK450" s="46"/>
      <c r="QZL450" s="46"/>
      <c r="QZM450" s="46"/>
      <c r="QZN450" s="46"/>
      <c r="QZO450" s="46"/>
      <c r="QZP450" s="46"/>
      <c r="QZQ450" s="46"/>
      <c r="QZR450" s="46"/>
      <c r="QZS450" s="46"/>
      <c r="QZT450" s="46"/>
      <c r="QZU450" s="46"/>
      <c r="QZV450" s="46"/>
      <c r="QZW450" s="46"/>
      <c r="QZX450" s="46"/>
      <c r="QZY450" s="46"/>
      <c r="QZZ450" s="46"/>
      <c r="RAA450" s="46"/>
      <c r="RAB450" s="46"/>
      <c r="RAC450" s="46"/>
      <c r="RAD450" s="46"/>
      <c r="RAE450" s="46"/>
      <c r="RAF450" s="46"/>
      <c r="RAG450" s="46"/>
      <c r="RAH450" s="46"/>
      <c r="RAI450" s="46"/>
      <c r="RAJ450" s="46"/>
      <c r="RAK450" s="46"/>
      <c r="RAL450" s="46"/>
      <c r="RAM450" s="46"/>
      <c r="RAN450" s="46"/>
      <c r="RAO450" s="46"/>
      <c r="RAP450" s="46"/>
      <c r="RAQ450" s="46"/>
      <c r="RAR450" s="46"/>
      <c r="RAS450" s="46"/>
      <c r="RAT450" s="46"/>
      <c r="RAU450" s="46"/>
      <c r="RAV450" s="46"/>
      <c r="RAW450" s="46"/>
      <c r="RAX450" s="46"/>
      <c r="RAY450" s="46"/>
      <c r="RAZ450" s="46"/>
      <c r="RBA450" s="46"/>
      <c r="RBB450" s="46"/>
      <c r="RBC450" s="46"/>
      <c r="RBD450" s="46"/>
      <c r="RBE450" s="46"/>
      <c r="RBF450" s="46"/>
      <c r="RBG450" s="46"/>
      <c r="RBH450" s="46"/>
      <c r="RBI450" s="46"/>
      <c r="RBJ450" s="46"/>
      <c r="RBK450" s="46"/>
      <c r="RBL450" s="46"/>
      <c r="RBM450" s="46"/>
      <c r="RBN450" s="46"/>
      <c r="RBO450" s="46"/>
      <c r="RBP450" s="46"/>
      <c r="RBQ450" s="46"/>
      <c r="RBR450" s="46"/>
      <c r="RBS450" s="46"/>
      <c r="RBT450" s="46"/>
      <c r="RBU450" s="46"/>
      <c r="RBV450" s="46"/>
      <c r="RBW450" s="46"/>
      <c r="RBX450" s="46"/>
      <c r="RBY450" s="46"/>
      <c r="RBZ450" s="46"/>
      <c r="RCA450" s="46"/>
      <c r="RCB450" s="46"/>
      <c r="RCC450" s="46"/>
      <c r="RCD450" s="46"/>
      <c r="RCE450" s="46"/>
      <c r="RCF450" s="46"/>
      <c r="RCG450" s="46"/>
      <c r="RCH450" s="46"/>
      <c r="RCI450" s="46"/>
      <c r="RCJ450" s="46"/>
      <c r="RCK450" s="46"/>
      <c r="RCL450" s="46"/>
      <c r="RCM450" s="46"/>
      <c r="RCN450" s="46"/>
      <c r="RCO450" s="46"/>
      <c r="RCP450" s="46"/>
      <c r="RCQ450" s="46"/>
      <c r="RCR450" s="46"/>
      <c r="RCS450" s="46"/>
      <c r="RCT450" s="46"/>
      <c r="RCU450" s="46"/>
      <c r="RCV450" s="46"/>
      <c r="RCW450" s="46"/>
      <c r="RCX450" s="46"/>
      <c r="RCY450" s="46"/>
      <c r="RCZ450" s="46"/>
      <c r="RDA450" s="46"/>
      <c r="RDB450" s="46"/>
      <c r="RDC450" s="46"/>
      <c r="RDD450" s="46"/>
      <c r="RDE450" s="46"/>
      <c r="RDF450" s="46"/>
      <c r="RDG450" s="46"/>
      <c r="RDH450" s="46"/>
      <c r="RDI450" s="46"/>
      <c r="RDJ450" s="46"/>
      <c r="RDK450" s="46"/>
      <c r="RDL450" s="46"/>
      <c r="RDM450" s="46"/>
      <c r="RDN450" s="46"/>
      <c r="RDO450" s="46"/>
      <c r="RDP450" s="46"/>
      <c r="RDQ450" s="46"/>
      <c r="RDR450" s="46"/>
      <c r="RDS450" s="46"/>
      <c r="RDT450" s="46"/>
      <c r="RDU450" s="46"/>
      <c r="RDV450" s="46"/>
      <c r="RDW450" s="46"/>
      <c r="RDX450" s="46"/>
      <c r="RDY450" s="46"/>
      <c r="RDZ450" s="46"/>
      <c r="REA450" s="46"/>
      <c r="REB450" s="46"/>
      <c r="REC450" s="46"/>
      <c r="RED450" s="46"/>
      <c r="REE450" s="46"/>
      <c r="REF450" s="46"/>
      <c r="REG450" s="46"/>
      <c r="REH450" s="46"/>
      <c r="REI450" s="46"/>
      <c r="REJ450" s="46"/>
      <c r="REK450" s="46"/>
      <c r="REL450" s="46"/>
      <c r="REM450" s="46"/>
      <c r="REN450" s="46"/>
      <c r="REO450" s="46"/>
      <c r="REP450" s="46"/>
      <c r="REQ450" s="46"/>
      <c r="RER450" s="46"/>
      <c r="RES450" s="46"/>
      <c r="RET450" s="46"/>
      <c r="REU450" s="46"/>
      <c r="REV450" s="46"/>
      <c r="REW450" s="46"/>
      <c r="REX450" s="46"/>
      <c r="REY450" s="46"/>
      <c r="REZ450" s="46"/>
      <c r="RFA450" s="46"/>
      <c r="RFB450" s="46"/>
      <c r="RFC450" s="46"/>
      <c r="RFD450" s="46"/>
      <c r="RFE450" s="46"/>
      <c r="RFF450" s="46"/>
      <c r="RFG450" s="46"/>
      <c r="RFH450" s="46"/>
      <c r="RFI450" s="46"/>
      <c r="RFJ450" s="46"/>
      <c r="RFK450" s="46"/>
      <c r="RFL450" s="46"/>
      <c r="RFM450" s="46"/>
      <c r="RFN450" s="46"/>
      <c r="RFO450" s="46"/>
      <c r="RFP450" s="46"/>
      <c r="RFQ450" s="46"/>
      <c r="RFR450" s="46"/>
      <c r="RFS450" s="46"/>
      <c r="RFT450" s="46"/>
      <c r="RFU450" s="46"/>
      <c r="RFV450" s="46"/>
      <c r="RFW450" s="46"/>
      <c r="RFX450" s="46"/>
      <c r="RFY450" s="46"/>
      <c r="RFZ450" s="46"/>
      <c r="RGA450" s="46"/>
      <c r="RGB450" s="46"/>
      <c r="RGC450" s="46"/>
      <c r="RGD450" s="46"/>
      <c r="RGE450" s="46"/>
      <c r="RGF450" s="46"/>
      <c r="RGG450" s="46"/>
      <c r="RGH450" s="46"/>
      <c r="RGI450" s="46"/>
      <c r="RGJ450" s="46"/>
      <c r="RGK450" s="46"/>
      <c r="RGL450" s="46"/>
      <c r="RGM450" s="46"/>
      <c r="RGN450" s="46"/>
      <c r="RGO450" s="46"/>
      <c r="RGP450" s="46"/>
      <c r="RGQ450" s="46"/>
      <c r="RGR450" s="46"/>
      <c r="RGS450" s="46"/>
      <c r="RGT450" s="46"/>
      <c r="RGU450" s="46"/>
      <c r="RGV450" s="46"/>
      <c r="RGW450" s="46"/>
      <c r="RGX450" s="46"/>
      <c r="RGY450" s="46"/>
      <c r="RGZ450" s="46"/>
      <c r="RHA450" s="46"/>
      <c r="RHB450" s="46"/>
      <c r="RHC450" s="46"/>
      <c r="RHD450" s="46"/>
      <c r="RHE450" s="46"/>
      <c r="RHF450" s="46"/>
      <c r="RHG450" s="46"/>
      <c r="RHH450" s="46"/>
      <c r="RHI450" s="46"/>
      <c r="RHJ450" s="46"/>
      <c r="RHK450" s="46"/>
      <c r="RHL450" s="46"/>
      <c r="RHM450" s="46"/>
      <c r="RHN450" s="46"/>
      <c r="RHO450" s="46"/>
      <c r="RHP450" s="46"/>
      <c r="RHQ450" s="46"/>
      <c r="RHR450" s="46"/>
      <c r="RHS450" s="46"/>
      <c r="RHT450" s="46"/>
      <c r="RHU450" s="46"/>
      <c r="RHV450" s="46"/>
      <c r="RHW450" s="46"/>
      <c r="RHX450" s="46"/>
      <c r="RHY450" s="46"/>
      <c r="RHZ450" s="46"/>
      <c r="RIA450" s="46"/>
      <c r="RIB450" s="46"/>
      <c r="RIC450" s="46"/>
      <c r="RID450" s="46"/>
      <c r="RIE450" s="46"/>
      <c r="RIF450" s="46"/>
      <c r="RIG450" s="46"/>
      <c r="RIH450" s="46"/>
      <c r="RII450" s="46"/>
      <c r="RIJ450" s="46"/>
      <c r="RIK450" s="46"/>
      <c r="RIL450" s="46"/>
      <c r="RIM450" s="46"/>
      <c r="RIN450" s="46"/>
      <c r="RIO450" s="46"/>
      <c r="RIP450" s="46"/>
      <c r="RIQ450" s="46"/>
      <c r="RIR450" s="46"/>
      <c r="RIS450" s="46"/>
      <c r="RIT450" s="46"/>
      <c r="RIU450" s="46"/>
      <c r="RIV450" s="46"/>
      <c r="RIW450" s="46"/>
      <c r="RIX450" s="46"/>
      <c r="RIY450" s="46"/>
      <c r="RIZ450" s="46"/>
      <c r="RJA450" s="46"/>
      <c r="RJB450" s="46"/>
      <c r="RJC450" s="46"/>
      <c r="RJD450" s="46"/>
      <c r="RJE450" s="46"/>
      <c r="RJF450" s="46"/>
      <c r="RJG450" s="46"/>
      <c r="RJH450" s="46"/>
      <c r="RJI450" s="46"/>
      <c r="RJJ450" s="46"/>
      <c r="RJK450" s="46"/>
      <c r="RJL450" s="46"/>
      <c r="RJM450" s="46"/>
      <c r="RJN450" s="46"/>
      <c r="RJO450" s="46"/>
      <c r="RJP450" s="46"/>
      <c r="RJQ450" s="46"/>
      <c r="RJR450" s="46"/>
      <c r="RJS450" s="46"/>
      <c r="RJT450" s="46"/>
      <c r="RJU450" s="46"/>
      <c r="RJV450" s="46"/>
      <c r="RJW450" s="46"/>
      <c r="RJX450" s="46"/>
      <c r="RJY450" s="46"/>
      <c r="RJZ450" s="46"/>
      <c r="RKA450" s="46"/>
      <c r="RKB450" s="46"/>
      <c r="RKC450" s="46"/>
      <c r="RKD450" s="46"/>
      <c r="RKE450" s="46"/>
      <c r="RKF450" s="46"/>
      <c r="RKG450" s="46"/>
      <c r="RKH450" s="46"/>
      <c r="RKI450" s="46"/>
      <c r="RKJ450" s="46"/>
      <c r="RKK450" s="46"/>
      <c r="RKL450" s="46"/>
      <c r="RKM450" s="46"/>
      <c r="RKN450" s="46"/>
      <c r="RKO450" s="46"/>
      <c r="RKP450" s="46"/>
      <c r="RKQ450" s="46"/>
      <c r="RKR450" s="46"/>
      <c r="RKS450" s="46"/>
      <c r="RKT450" s="46"/>
      <c r="RKU450" s="46"/>
      <c r="RKV450" s="46"/>
      <c r="RKW450" s="46"/>
      <c r="RKX450" s="46"/>
      <c r="RKY450" s="46"/>
      <c r="RKZ450" s="46"/>
      <c r="RLA450" s="46"/>
      <c r="RLB450" s="46"/>
      <c r="RLC450" s="46"/>
      <c r="RLD450" s="46"/>
      <c r="RLE450" s="46"/>
      <c r="RLF450" s="46"/>
      <c r="RLG450" s="46"/>
      <c r="RLH450" s="46"/>
      <c r="RLI450" s="46"/>
      <c r="RLJ450" s="46"/>
      <c r="RLK450" s="46"/>
      <c r="RLL450" s="46"/>
      <c r="RLM450" s="46"/>
      <c r="RLN450" s="46"/>
      <c r="RLO450" s="46"/>
      <c r="RLP450" s="46"/>
      <c r="RLQ450" s="46"/>
      <c r="RLR450" s="46"/>
      <c r="RLS450" s="46"/>
      <c r="RLT450" s="46"/>
      <c r="RLU450" s="46"/>
      <c r="RLV450" s="46"/>
      <c r="RLW450" s="46"/>
      <c r="RLX450" s="46"/>
      <c r="RLY450" s="46"/>
      <c r="RLZ450" s="46"/>
      <c r="RMA450" s="46"/>
      <c r="RMB450" s="46"/>
      <c r="RMC450" s="46"/>
      <c r="RMD450" s="46"/>
      <c r="RME450" s="46"/>
      <c r="RMF450" s="46"/>
      <c r="RMG450" s="46"/>
      <c r="RMH450" s="46"/>
      <c r="RMI450" s="46"/>
      <c r="RMJ450" s="46"/>
      <c r="RMK450" s="46"/>
      <c r="RML450" s="46"/>
      <c r="RMM450" s="46"/>
      <c r="RMN450" s="46"/>
      <c r="RMO450" s="46"/>
      <c r="RMP450" s="46"/>
      <c r="RMQ450" s="46"/>
      <c r="RMR450" s="46"/>
      <c r="RMS450" s="46"/>
      <c r="RMT450" s="46"/>
      <c r="RMU450" s="46"/>
      <c r="RMV450" s="46"/>
      <c r="RMW450" s="46"/>
      <c r="RMX450" s="46"/>
      <c r="RMY450" s="46"/>
      <c r="RMZ450" s="46"/>
      <c r="RNA450" s="46"/>
      <c r="RNB450" s="46"/>
      <c r="RNC450" s="46"/>
      <c r="RND450" s="46"/>
      <c r="RNE450" s="46"/>
      <c r="RNF450" s="46"/>
      <c r="RNG450" s="46"/>
      <c r="RNH450" s="46"/>
      <c r="RNI450" s="46"/>
      <c r="RNJ450" s="46"/>
      <c r="RNK450" s="46"/>
      <c r="RNL450" s="46"/>
      <c r="RNM450" s="46"/>
      <c r="RNN450" s="46"/>
      <c r="RNO450" s="46"/>
      <c r="RNP450" s="46"/>
      <c r="RNQ450" s="46"/>
      <c r="RNR450" s="46"/>
      <c r="RNS450" s="46"/>
      <c r="RNT450" s="46"/>
      <c r="RNU450" s="46"/>
      <c r="RNV450" s="46"/>
      <c r="RNW450" s="46"/>
      <c r="RNX450" s="46"/>
      <c r="RNY450" s="46"/>
      <c r="RNZ450" s="46"/>
      <c r="ROA450" s="46"/>
      <c r="ROB450" s="46"/>
      <c r="ROC450" s="46"/>
      <c r="ROD450" s="46"/>
      <c r="ROE450" s="46"/>
      <c r="ROF450" s="46"/>
      <c r="ROG450" s="46"/>
      <c r="ROH450" s="46"/>
      <c r="ROI450" s="46"/>
      <c r="ROJ450" s="46"/>
      <c r="ROK450" s="46"/>
      <c r="ROL450" s="46"/>
      <c r="ROM450" s="46"/>
      <c r="RON450" s="46"/>
      <c r="ROO450" s="46"/>
      <c r="ROP450" s="46"/>
      <c r="ROQ450" s="46"/>
      <c r="ROR450" s="46"/>
      <c r="ROS450" s="46"/>
      <c r="ROT450" s="46"/>
      <c r="ROU450" s="46"/>
      <c r="ROV450" s="46"/>
      <c r="ROW450" s="46"/>
      <c r="ROX450" s="46"/>
      <c r="ROY450" s="46"/>
      <c r="ROZ450" s="46"/>
      <c r="RPA450" s="46"/>
      <c r="RPB450" s="46"/>
      <c r="RPC450" s="46"/>
      <c r="RPD450" s="46"/>
      <c r="RPE450" s="46"/>
      <c r="RPF450" s="46"/>
      <c r="RPG450" s="46"/>
      <c r="RPH450" s="46"/>
      <c r="RPI450" s="46"/>
      <c r="RPJ450" s="46"/>
      <c r="RPK450" s="46"/>
      <c r="RPL450" s="46"/>
      <c r="RPM450" s="46"/>
      <c r="RPN450" s="46"/>
      <c r="RPO450" s="46"/>
      <c r="RPP450" s="46"/>
      <c r="RPQ450" s="46"/>
      <c r="RPR450" s="46"/>
      <c r="RPS450" s="46"/>
      <c r="RPT450" s="46"/>
      <c r="RPU450" s="46"/>
      <c r="RPV450" s="46"/>
      <c r="RPW450" s="46"/>
      <c r="RPX450" s="46"/>
      <c r="RPY450" s="46"/>
      <c r="RPZ450" s="46"/>
      <c r="RQA450" s="46"/>
      <c r="RQB450" s="46"/>
      <c r="RQC450" s="46"/>
      <c r="RQD450" s="46"/>
      <c r="RQE450" s="46"/>
      <c r="RQF450" s="46"/>
      <c r="RQG450" s="46"/>
      <c r="RQH450" s="46"/>
      <c r="RQI450" s="46"/>
      <c r="RQJ450" s="46"/>
      <c r="RQK450" s="46"/>
      <c r="RQL450" s="46"/>
      <c r="RQM450" s="46"/>
      <c r="RQN450" s="46"/>
      <c r="RQO450" s="46"/>
      <c r="RQP450" s="46"/>
      <c r="RQQ450" s="46"/>
      <c r="RQR450" s="46"/>
      <c r="RQS450" s="46"/>
      <c r="RQT450" s="46"/>
      <c r="RQU450" s="46"/>
      <c r="RQV450" s="46"/>
      <c r="RQW450" s="46"/>
      <c r="RQX450" s="46"/>
      <c r="RQY450" s="46"/>
      <c r="RQZ450" s="46"/>
      <c r="RRA450" s="46"/>
      <c r="RRB450" s="46"/>
      <c r="RRC450" s="46"/>
      <c r="RRD450" s="46"/>
      <c r="RRE450" s="46"/>
      <c r="RRF450" s="46"/>
      <c r="RRG450" s="46"/>
      <c r="RRH450" s="46"/>
      <c r="RRI450" s="46"/>
      <c r="RRJ450" s="46"/>
      <c r="RRK450" s="46"/>
      <c r="RRL450" s="46"/>
      <c r="RRM450" s="46"/>
      <c r="RRN450" s="46"/>
      <c r="RRO450" s="46"/>
      <c r="RRP450" s="46"/>
      <c r="RRQ450" s="46"/>
      <c r="RRR450" s="46"/>
      <c r="RRS450" s="46"/>
      <c r="RRT450" s="46"/>
      <c r="RRU450" s="46"/>
      <c r="RRV450" s="46"/>
      <c r="RRW450" s="46"/>
      <c r="RRX450" s="46"/>
      <c r="RRY450" s="46"/>
      <c r="RRZ450" s="46"/>
      <c r="RSA450" s="46"/>
      <c r="RSB450" s="46"/>
      <c r="RSC450" s="46"/>
      <c r="RSD450" s="46"/>
      <c r="RSE450" s="46"/>
      <c r="RSF450" s="46"/>
      <c r="RSG450" s="46"/>
      <c r="RSH450" s="46"/>
      <c r="RSI450" s="46"/>
      <c r="RSJ450" s="46"/>
      <c r="RSK450" s="46"/>
      <c r="RSL450" s="46"/>
      <c r="RSM450" s="46"/>
      <c r="RSN450" s="46"/>
      <c r="RSO450" s="46"/>
      <c r="RSP450" s="46"/>
      <c r="RSQ450" s="46"/>
      <c r="RSR450" s="46"/>
      <c r="RSS450" s="46"/>
      <c r="RST450" s="46"/>
      <c r="RSU450" s="46"/>
      <c r="RSV450" s="46"/>
      <c r="RSW450" s="46"/>
      <c r="RSX450" s="46"/>
      <c r="RSY450" s="46"/>
      <c r="RSZ450" s="46"/>
      <c r="RTA450" s="46"/>
      <c r="RTB450" s="46"/>
      <c r="RTC450" s="46"/>
      <c r="RTD450" s="46"/>
      <c r="RTE450" s="46"/>
      <c r="RTF450" s="46"/>
      <c r="RTG450" s="46"/>
      <c r="RTH450" s="46"/>
      <c r="RTI450" s="46"/>
      <c r="RTJ450" s="46"/>
      <c r="RTK450" s="46"/>
      <c r="RTL450" s="46"/>
      <c r="RTM450" s="46"/>
      <c r="RTN450" s="46"/>
      <c r="RTO450" s="46"/>
      <c r="RTP450" s="46"/>
      <c r="RTQ450" s="46"/>
      <c r="RTR450" s="46"/>
      <c r="RTS450" s="46"/>
      <c r="RTT450" s="46"/>
      <c r="RTU450" s="46"/>
      <c r="RTV450" s="46"/>
      <c r="RTW450" s="46"/>
      <c r="RTX450" s="46"/>
      <c r="RTY450" s="46"/>
      <c r="RTZ450" s="46"/>
      <c r="RUA450" s="46"/>
      <c r="RUB450" s="46"/>
      <c r="RUC450" s="46"/>
      <c r="RUD450" s="46"/>
      <c r="RUE450" s="46"/>
      <c r="RUF450" s="46"/>
      <c r="RUG450" s="46"/>
      <c r="RUH450" s="46"/>
      <c r="RUI450" s="46"/>
      <c r="RUJ450" s="46"/>
      <c r="RUK450" s="46"/>
      <c r="RUL450" s="46"/>
      <c r="RUM450" s="46"/>
      <c r="RUN450" s="46"/>
      <c r="RUO450" s="46"/>
      <c r="RUP450" s="46"/>
      <c r="RUQ450" s="46"/>
      <c r="RUR450" s="46"/>
      <c r="RUS450" s="46"/>
      <c r="RUT450" s="46"/>
      <c r="RUU450" s="46"/>
      <c r="RUV450" s="46"/>
      <c r="RUW450" s="46"/>
      <c r="RUX450" s="46"/>
      <c r="RUY450" s="46"/>
      <c r="RUZ450" s="46"/>
      <c r="RVA450" s="46"/>
      <c r="RVB450" s="46"/>
      <c r="RVC450" s="46"/>
      <c r="RVD450" s="46"/>
      <c r="RVE450" s="46"/>
      <c r="RVF450" s="46"/>
      <c r="RVG450" s="46"/>
      <c r="RVH450" s="46"/>
      <c r="RVI450" s="46"/>
      <c r="RVJ450" s="46"/>
      <c r="RVK450" s="46"/>
      <c r="RVL450" s="46"/>
      <c r="RVM450" s="46"/>
      <c r="RVN450" s="46"/>
      <c r="RVO450" s="46"/>
      <c r="RVP450" s="46"/>
      <c r="RVQ450" s="46"/>
      <c r="RVR450" s="46"/>
      <c r="RVS450" s="46"/>
      <c r="RVT450" s="46"/>
      <c r="RVU450" s="46"/>
      <c r="RVV450" s="46"/>
      <c r="RVW450" s="46"/>
      <c r="RVX450" s="46"/>
      <c r="RVY450" s="46"/>
      <c r="RVZ450" s="46"/>
      <c r="RWA450" s="46"/>
      <c r="RWB450" s="46"/>
      <c r="RWC450" s="46"/>
      <c r="RWD450" s="46"/>
      <c r="RWE450" s="46"/>
      <c r="RWF450" s="46"/>
      <c r="RWG450" s="46"/>
      <c r="RWH450" s="46"/>
      <c r="RWI450" s="46"/>
      <c r="RWJ450" s="46"/>
      <c r="RWK450" s="46"/>
      <c r="RWL450" s="46"/>
      <c r="RWM450" s="46"/>
      <c r="RWN450" s="46"/>
      <c r="RWO450" s="46"/>
      <c r="RWP450" s="46"/>
      <c r="RWQ450" s="46"/>
      <c r="RWR450" s="46"/>
      <c r="RWS450" s="46"/>
      <c r="RWT450" s="46"/>
      <c r="RWU450" s="46"/>
      <c r="RWV450" s="46"/>
      <c r="RWW450" s="46"/>
      <c r="RWX450" s="46"/>
      <c r="RWY450" s="46"/>
      <c r="RWZ450" s="46"/>
      <c r="RXA450" s="46"/>
      <c r="RXB450" s="46"/>
      <c r="RXC450" s="46"/>
      <c r="RXD450" s="46"/>
      <c r="RXE450" s="46"/>
      <c r="RXF450" s="46"/>
      <c r="RXG450" s="46"/>
      <c r="RXH450" s="46"/>
      <c r="RXI450" s="46"/>
      <c r="RXJ450" s="46"/>
      <c r="RXK450" s="46"/>
      <c r="RXL450" s="46"/>
      <c r="RXM450" s="46"/>
      <c r="RXN450" s="46"/>
      <c r="RXO450" s="46"/>
      <c r="RXP450" s="46"/>
      <c r="RXQ450" s="46"/>
      <c r="RXR450" s="46"/>
      <c r="RXS450" s="46"/>
      <c r="RXT450" s="46"/>
      <c r="RXU450" s="46"/>
      <c r="RXV450" s="46"/>
      <c r="RXW450" s="46"/>
      <c r="RXX450" s="46"/>
      <c r="RXY450" s="46"/>
      <c r="RXZ450" s="46"/>
      <c r="RYA450" s="46"/>
      <c r="RYB450" s="46"/>
      <c r="RYC450" s="46"/>
      <c r="RYD450" s="46"/>
      <c r="RYE450" s="46"/>
      <c r="RYF450" s="46"/>
      <c r="RYG450" s="46"/>
      <c r="RYH450" s="46"/>
      <c r="RYI450" s="46"/>
      <c r="RYJ450" s="46"/>
      <c r="RYK450" s="46"/>
      <c r="RYL450" s="46"/>
      <c r="RYM450" s="46"/>
      <c r="RYN450" s="46"/>
      <c r="RYO450" s="46"/>
      <c r="RYP450" s="46"/>
      <c r="RYQ450" s="46"/>
      <c r="RYR450" s="46"/>
      <c r="RYS450" s="46"/>
      <c r="RYT450" s="46"/>
      <c r="RYU450" s="46"/>
      <c r="RYV450" s="46"/>
      <c r="RYW450" s="46"/>
      <c r="RYX450" s="46"/>
      <c r="RYY450" s="46"/>
      <c r="RYZ450" s="46"/>
      <c r="RZA450" s="46"/>
      <c r="RZB450" s="46"/>
      <c r="RZC450" s="46"/>
      <c r="RZD450" s="46"/>
      <c r="RZE450" s="46"/>
      <c r="RZF450" s="46"/>
      <c r="RZG450" s="46"/>
      <c r="RZH450" s="46"/>
      <c r="RZI450" s="46"/>
      <c r="RZJ450" s="46"/>
      <c r="RZK450" s="46"/>
      <c r="RZL450" s="46"/>
      <c r="RZM450" s="46"/>
      <c r="RZN450" s="46"/>
      <c r="RZO450" s="46"/>
      <c r="RZP450" s="46"/>
      <c r="RZQ450" s="46"/>
      <c r="RZR450" s="46"/>
      <c r="RZS450" s="46"/>
      <c r="RZT450" s="46"/>
      <c r="RZU450" s="46"/>
      <c r="RZV450" s="46"/>
      <c r="RZW450" s="46"/>
      <c r="RZX450" s="46"/>
      <c r="RZY450" s="46"/>
      <c r="RZZ450" s="46"/>
      <c r="SAA450" s="46"/>
      <c r="SAB450" s="46"/>
      <c r="SAC450" s="46"/>
      <c r="SAD450" s="46"/>
      <c r="SAE450" s="46"/>
      <c r="SAF450" s="46"/>
      <c r="SAG450" s="46"/>
      <c r="SAH450" s="46"/>
      <c r="SAI450" s="46"/>
      <c r="SAJ450" s="46"/>
      <c r="SAK450" s="46"/>
      <c r="SAL450" s="46"/>
      <c r="SAM450" s="46"/>
      <c r="SAN450" s="46"/>
      <c r="SAO450" s="46"/>
      <c r="SAP450" s="46"/>
      <c r="SAQ450" s="46"/>
      <c r="SAR450" s="46"/>
      <c r="SAS450" s="46"/>
      <c r="SAT450" s="46"/>
      <c r="SAU450" s="46"/>
      <c r="SAV450" s="46"/>
      <c r="SAW450" s="46"/>
      <c r="SAX450" s="46"/>
      <c r="SAY450" s="46"/>
      <c r="SAZ450" s="46"/>
      <c r="SBA450" s="46"/>
      <c r="SBB450" s="46"/>
      <c r="SBC450" s="46"/>
      <c r="SBD450" s="46"/>
      <c r="SBE450" s="46"/>
      <c r="SBF450" s="46"/>
      <c r="SBG450" s="46"/>
      <c r="SBH450" s="46"/>
      <c r="SBI450" s="46"/>
      <c r="SBJ450" s="46"/>
      <c r="SBK450" s="46"/>
      <c r="SBL450" s="46"/>
      <c r="SBM450" s="46"/>
      <c r="SBN450" s="46"/>
      <c r="SBO450" s="46"/>
      <c r="SBP450" s="46"/>
      <c r="SBQ450" s="46"/>
      <c r="SBR450" s="46"/>
      <c r="SBS450" s="46"/>
      <c r="SBT450" s="46"/>
      <c r="SBU450" s="46"/>
      <c r="SBV450" s="46"/>
      <c r="SBW450" s="46"/>
      <c r="SBX450" s="46"/>
      <c r="SBY450" s="46"/>
      <c r="SBZ450" s="46"/>
      <c r="SCA450" s="46"/>
      <c r="SCB450" s="46"/>
      <c r="SCC450" s="46"/>
      <c r="SCD450" s="46"/>
      <c r="SCE450" s="46"/>
      <c r="SCF450" s="46"/>
      <c r="SCG450" s="46"/>
      <c r="SCH450" s="46"/>
      <c r="SCI450" s="46"/>
      <c r="SCJ450" s="46"/>
      <c r="SCK450" s="46"/>
      <c r="SCL450" s="46"/>
      <c r="SCM450" s="46"/>
      <c r="SCN450" s="46"/>
      <c r="SCO450" s="46"/>
      <c r="SCP450" s="46"/>
      <c r="SCQ450" s="46"/>
      <c r="SCR450" s="46"/>
      <c r="SCS450" s="46"/>
      <c r="SCT450" s="46"/>
      <c r="SCU450" s="46"/>
      <c r="SCV450" s="46"/>
      <c r="SCW450" s="46"/>
      <c r="SCX450" s="46"/>
      <c r="SCY450" s="46"/>
      <c r="SCZ450" s="46"/>
      <c r="SDA450" s="46"/>
      <c r="SDB450" s="46"/>
      <c r="SDC450" s="46"/>
      <c r="SDD450" s="46"/>
      <c r="SDE450" s="46"/>
      <c r="SDF450" s="46"/>
      <c r="SDG450" s="46"/>
      <c r="SDH450" s="46"/>
      <c r="SDI450" s="46"/>
      <c r="SDJ450" s="46"/>
      <c r="SDK450" s="46"/>
      <c r="SDL450" s="46"/>
      <c r="SDM450" s="46"/>
      <c r="SDN450" s="46"/>
      <c r="SDO450" s="46"/>
      <c r="SDP450" s="46"/>
      <c r="SDQ450" s="46"/>
      <c r="SDR450" s="46"/>
      <c r="SDS450" s="46"/>
      <c r="SDT450" s="46"/>
      <c r="SDU450" s="46"/>
      <c r="SDV450" s="46"/>
      <c r="SDW450" s="46"/>
      <c r="SDX450" s="46"/>
      <c r="SDY450" s="46"/>
      <c r="SDZ450" s="46"/>
      <c r="SEA450" s="46"/>
      <c r="SEB450" s="46"/>
      <c r="SEC450" s="46"/>
      <c r="SED450" s="46"/>
      <c r="SEE450" s="46"/>
      <c r="SEF450" s="46"/>
      <c r="SEG450" s="46"/>
      <c r="SEH450" s="46"/>
      <c r="SEI450" s="46"/>
      <c r="SEJ450" s="46"/>
      <c r="SEK450" s="46"/>
      <c r="SEL450" s="46"/>
      <c r="SEM450" s="46"/>
      <c r="SEN450" s="46"/>
      <c r="SEO450" s="46"/>
      <c r="SEP450" s="46"/>
      <c r="SEQ450" s="46"/>
      <c r="SER450" s="46"/>
      <c r="SES450" s="46"/>
      <c r="SET450" s="46"/>
      <c r="SEU450" s="46"/>
      <c r="SEV450" s="46"/>
      <c r="SEW450" s="46"/>
      <c r="SEX450" s="46"/>
      <c r="SEY450" s="46"/>
      <c r="SEZ450" s="46"/>
      <c r="SFA450" s="46"/>
      <c r="SFB450" s="46"/>
      <c r="SFC450" s="46"/>
      <c r="SFD450" s="46"/>
      <c r="SFE450" s="46"/>
      <c r="SFF450" s="46"/>
      <c r="SFG450" s="46"/>
      <c r="SFH450" s="46"/>
      <c r="SFI450" s="46"/>
      <c r="SFJ450" s="46"/>
      <c r="SFK450" s="46"/>
      <c r="SFL450" s="46"/>
      <c r="SFM450" s="46"/>
      <c r="SFN450" s="46"/>
      <c r="SFO450" s="46"/>
      <c r="SFP450" s="46"/>
      <c r="SFQ450" s="46"/>
      <c r="SFR450" s="46"/>
      <c r="SFS450" s="46"/>
      <c r="SFT450" s="46"/>
      <c r="SFU450" s="46"/>
      <c r="SFV450" s="46"/>
      <c r="SFW450" s="46"/>
      <c r="SFX450" s="46"/>
      <c r="SFY450" s="46"/>
      <c r="SFZ450" s="46"/>
      <c r="SGA450" s="46"/>
      <c r="SGB450" s="46"/>
      <c r="SGC450" s="46"/>
      <c r="SGD450" s="46"/>
      <c r="SGE450" s="46"/>
      <c r="SGF450" s="46"/>
      <c r="SGG450" s="46"/>
      <c r="SGH450" s="46"/>
      <c r="SGI450" s="46"/>
      <c r="SGJ450" s="46"/>
      <c r="SGK450" s="46"/>
      <c r="SGL450" s="46"/>
      <c r="SGM450" s="46"/>
      <c r="SGN450" s="46"/>
      <c r="SGO450" s="46"/>
      <c r="SGP450" s="46"/>
      <c r="SGQ450" s="46"/>
      <c r="SGR450" s="46"/>
      <c r="SGS450" s="46"/>
      <c r="SGT450" s="46"/>
      <c r="SGU450" s="46"/>
      <c r="SGV450" s="46"/>
      <c r="SGW450" s="46"/>
      <c r="SGX450" s="46"/>
      <c r="SGY450" s="46"/>
      <c r="SGZ450" s="46"/>
      <c r="SHA450" s="46"/>
      <c r="SHB450" s="46"/>
      <c r="SHC450" s="46"/>
      <c r="SHD450" s="46"/>
      <c r="SHE450" s="46"/>
      <c r="SHF450" s="46"/>
      <c r="SHG450" s="46"/>
      <c r="SHH450" s="46"/>
      <c r="SHI450" s="46"/>
      <c r="SHJ450" s="46"/>
      <c r="SHK450" s="46"/>
      <c r="SHL450" s="46"/>
      <c r="SHM450" s="46"/>
      <c r="SHN450" s="46"/>
      <c r="SHO450" s="46"/>
      <c r="SHP450" s="46"/>
      <c r="SHQ450" s="46"/>
      <c r="SHR450" s="46"/>
      <c r="SHS450" s="46"/>
      <c r="SHT450" s="46"/>
      <c r="SHU450" s="46"/>
      <c r="SHV450" s="46"/>
      <c r="SHW450" s="46"/>
      <c r="SHX450" s="46"/>
      <c r="SHY450" s="46"/>
      <c r="SHZ450" s="46"/>
      <c r="SIA450" s="46"/>
      <c r="SIB450" s="46"/>
      <c r="SIC450" s="46"/>
      <c r="SID450" s="46"/>
      <c r="SIE450" s="46"/>
      <c r="SIF450" s="46"/>
      <c r="SIG450" s="46"/>
      <c r="SIH450" s="46"/>
      <c r="SII450" s="46"/>
      <c r="SIJ450" s="46"/>
      <c r="SIK450" s="46"/>
      <c r="SIL450" s="46"/>
      <c r="SIM450" s="46"/>
      <c r="SIN450" s="46"/>
      <c r="SIO450" s="46"/>
      <c r="SIP450" s="46"/>
      <c r="SIQ450" s="46"/>
      <c r="SIR450" s="46"/>
      <c r="SIS450" s="46"/>
      <c r="SIT450" s="46"/>
      <c r="SIU450" s="46"/>
      <c r="SIV450" s="46"/>
      <c r="SIW450" s="46"/>
      <c r="SIX450" s="46"/>
      <c r="SIY450" s="46"/>
      <c r="SIZ450" s="46"/>
      <c r="SJA450" s="46"/>
      <c r="SJB450" s="46"/>
      <c r="SJC450" s="46"/>
      <c r="SJD450" s="46"/>
      <c r="SJE450" s="46"/>
      <c r="SJF450" s="46"/>
      <c r="SJG450" s="46"/>
      <c r="SJH450" s="46"/>
      <c r="SJI450" s="46"/>
      <c r="SJJ450" s="46"/>
      <c r="SJK450" s="46"/>
      <c r="SJL450" s="46"/>
      <c r="SJM450" s="46"/>
      <c r="SJN450" s="46"/>
      <c r="SJO450" s="46"/>
      <c r="SJP450" s="46"/>
      <c r="SJQ450" s="46"/>
      <c r="SJR450" s="46"/>
      <c r="SJS450" s="46"/>
      <c r="SJT450" s="46"/>
      <c r="SJU450" s="46"/>
      <c r="SJV450" s="46"/>
      <c r="SJW450" s="46"/>
      <c r="SJX450" s="46"/>
      <c r="SJY450" s="46"/>
      <c r="SJZ450" s="46"/>
      <c r="SKA450" s="46"/>
      <c r="SKB450" s="46"/>
      <c r="SKC450" s="46"/>
      <c r="SKD450" s="46"/>
      <c r="SKE450" s="46"/>
      <c r="SKF450" s="46"/>
      <c r="SKG450" s="46"/>
      <c r="SKH450" s="46"/>
      <c r="SKI450" s="46"/>
      <c r="SKJ450" s="46"/>
      <c r="SKK450" s="46"/>
      <c r="SKL450" s="46"/>
      <c r="SKM450" s="46"/>
      <c r="SKN450" s="46"/>
      <c r="SKO450" s="46"/>
      <c r="SKP450" s="46"/>
      <c r="SKQ450" s="46"/>
      <c r="SKR450" s="46"/>
      <c r="SKS450" s="46"/>
      <c r="SKT450" s="46"/>
      <c r="SKU450" s="46"/>
      <c r="SKV450" s="46"/>
      <c r="SKW450" s="46"/>
      <c r="SKX450" s="46"/>
      <c r="SKY450" s="46"/>
      <c r="SKZ450" s="46"/>
      <c r="SLA450" s="46"/>
      <c r="SLB450" s="46"/>
      <c r="SLC450" s="46"/>
      <c r="SLD450" s="46"/>
      <c r="SLE450" s="46"/>
      <c r="SLF450" s="46"/>
      <c r="SLG450" s="46"/>
      <c r="SLH450" s="46"/>
      <c r="SLI450" s="46"/>
      <c r="SLJ450" s="46"/>
      <c r="SLK450" s="46"/>
      <c r="SLL450" s="46"/>
      <c r="SLM450" s="46"/>
      <c r="SLN450" s="46"/>
      <c r="SLO450" s="46"/>
      <c r="SLP450" s="46"/>
      <c r="SLQ450" s="46"/>
      <c r="SLR450" s="46"/>
      <c r="SLS450" s="46"/>
      <c r="SLT450" s="46"/>
      <c r="SLU450" s="46"/>
      <c r="SLV450" s="46"/>
      <c r="SLW450" s="46"/>
      <c r="SLX450" s="46"/>
      <c r="SLY450" s="46"/>
      <c r="SLZ450" s="46"/>
      <c r="SMA450" s="46"/>
      <c r="SMB450" s="46"/>
      <c r="SMC450" s="46"/>
      <c r="SMD450" s="46"/>
      <c r="SME450" s="46"/>
      <c r="SMF450" s="46"/>
      <c r="SMG450" s="46"/>
      <c r="SMH450" s="46"/>
      <c r="SMI450" s="46"/>
      <c r="SMJ450" s="46"/>
      <c r="SMK450" s="46"/>
      <c r="SML450" s="46"/>
      <c r="SMM450" s="46"/>
      <c r="SMN450" s="46"/>
      <c r="SMO450" s="46"/>
      <c r="SMP450" s="46"/>
      <c r="SMQ450" s="46"/>
      <c r="SMR450" s="46"/>
      <c r="SMS450" s="46"/>
      <c r="SMT450" s="46"/>
      <c r="SMU450" s="46"/>
      <c r="SMV450" s="46"/>
      <c r="SMW450" s="46"/>
      <c r="SMX450" s="46"/>
      <c r="SMY450" s="46"/>
      <c r="SMZ450" s="46"/>
      <c r="SNA450" s="46"/>
      <c r="SNB450" s="46"/>
      <c r="SNC450" s="46"/>
      <c r="SND450" s="46"/>
      <c r="SNE450" s="46"/>
      <c r="SNF450" s="46"/>
      <c r="SNG450" s="46"/>
      <c r="SNH450" s="46"/>
      <c r="SNI450" s="46"/>
      <c r="SNJ450" s="46"/>
      <c r="SNK450" s="46"/>
      <c r="SNL450" s="46"/>
      <c r="SNM450" s="46"/>
      <c r="SNN450" s="46"/>
      <c r="SNO450" s="46"/>
      <c r="SNP450" s="46"/>
      <c r="SNQ450" s="46"/>
      <c r="SNR450" s="46"/>
      <c r="SNS450" s="46"/>
      <c r="SNT450" s="46"/>
      <c r="SNU450" s="46"/>
      <c r="SNV450" s="46"/>
      <c r="SNW450" s="46"/>
      <c r="SNX450" s="46"/>
      <c r="SNY450" s="46"/>
      <c r="SNZ450" s="46"/>
      <c r="SOA450" s="46"/>
      <c r="SOB450" s="46"/>
      <c r="SOC450" s="46"/>
      <c r="SOD450" s="46"/>
      <c r="SOE450" s="46"/>
      <c r="SOF450" s="46"/>
      <c r="SOG450" s="46"/>
      <c r="SOH450" s="46"/>
      <c r="SOI450" s="46"/>
      <c r="SOJ450" s="46"/>
      <c r="SOK450" s="46"/>
      <c r="SOL450" s="46"/>
      <c r="SOM450" s="46"/>
      <c r="SON450" s="46"/>
      <c r="SOO450" s="46"/>
      <c r="SOP450" s="46"/>
      <c r="SOQ450" s="46"/>
      <c r="SOR450" s="46"/>
      <c r="SOS450" s="46"/>
      <c r="SOT450" s="46"/>
      <c r="SOU450" s="46"/>
      <c r="SOV450" s="46"/>
      <c r="SOW450" s="46"/>
      <c r="SOX450" s="46"/>
      <c r="SOY450" s="46"/>
      <c r="SOZ450" s="46"/>
      <c r="SPA450" s="46"/>
      <c r="SPB450" s="46"/>
      <c r="SPC450" s="46"/>
      <c r="SPD450" s="46"/>
      <c r="SPE450" s="46"/>
      <c r="SPF450" s="46"/>
      <c r="SPG450" s="46"/>
      <c r="SPH450" s="46"/>
      <c r="SPI450" s="46"/>
      <c r="SPJ450" s="46"/>
      <c r="SPK450" s="46"/>
      <c r="SPL450" s="46"/>
      <c r="SPM450" s="46"/>
      <c r="SPN450" s="46"/>
      <c r="SPO450" s="46"/>
      <c r="SPP450" s="46"/>
      <c r="SPQ450" s="46"/>
      <c r="SPR450" s="46"/>
      <c r="SPS450" s="46"/>
      <c r="SPT450" s="46"/>
      <c r="SPU450" s="46"/>
      <c r="SPV450" s="46"/>
      <c r="SPW450" s="46"/>
      <c r="SPX450" s="46"/>
      <c r="SPY450" s="46"/>
      <c r="SPZ450" s="46"/>
      <c r="SQA450" s="46"/>
      <c r="SQB450" s="46"/>
      <c r="SQC450" s="46"/>
      <c r="SQD450" s="46"/>
      <c r="SQE450" s="46"/>
      <c r="SQF450" s="46"/>
      <c r="SQG450" s="46"/>
      <c r="SQH450" s="46"/>
      <c r="SQI450" s="46"/>
      <c r="SQJ450" s="46"/>
      <c r="SQK450" s="46"/>
      <c r="SQL450" s="46"/>
      <c r="SQM450" s="46"/>
      <c r="SQN450" s="46"/>
      <c r="SQO450" s="46"/>
      <c r="SQP450" s="46"/>
      <c r="SQQ450" s="46"/>
      <c r="SQR450" s="46"/>
      <c r="SQS450" s="46"/>
      <c r="SQT450" s="46"/>
      <c r="SQU450" s="46"/>
      <c r="SQV450" s="46"/>
      <c r="SQW450" s="46"/>
      <c r="SQX450" s="46"/>
      <c r="SQY450" s="46"/>
      <c r="SQZ450" s="46"/>
      <c r="SRA450" s="46"/>
      <c r="SRB450" s="46"/>
      <c r="SRC450" s="46"/>
      <c r="SRD450" s="46"/>
      <c r="SRE450" s="46"/>
      <c r="SRF450" s="46"/>
      <c r="SRG450" s="46"/>
      <c r="SRH450" s="46"/>
      <c r="SRI450" s="46"/>
      <c r="SRJ450" s="46"/>
      <c r="SRK450" s="46"/>
      <c r="SRL450" s="46"/>
      <c r="SRM450" s="46"/>
      <c r="SRN450" s="46"/>
      <c r="SRO450" s="46"/>
      <c r="SRP450" s="46"/>
      <c r="SRQ450" s="46"/>
      <c r="SRR450" s="46"/>
      <c r="SRS450" s="46"/>
      <c r="SRT450" s="46"/>
      <c r="SRU450" s="46"/>
      <c r="SRV450" s="46"/>
      <c r="SRW450" s="46"/>
      <c r="SRX450" s="46"/>
      <c r="SRY450" s="46"/>
      <c r="SRZ450" s="46"/>
      <c r="SSA450" s="46"/>
      <c r="SSB450" s="46"/>
      <c r="SSC450" s="46"/>
      <c r="SSD450" s="46"/>
      <c r="SSE450" s="46"/>
      <c r="SSF450" s="46"/>
      <c r="SSG450" s="46"/>
      <c r="SSH450" s="46"/>
      <c r="SSI450" s="46"/>
      <c r="SSJ450" s="46"/>
      <c r="SSK450" s="46"/>
      <c r="SSL450" s="46"/>
      <c r="SSM450" s="46"/>
      <c r="SSN450" s="46"/>
      <c r="SSO450" s="46"/>
      <c r="SSP450" s="46"/>
      <c r="SSQ450" s="46"/>
      <c r="SSR450" s="46"/>
      <c r="SSS450" s="46"/>
      <c r="SST450" s="46"/>
      <c r="SSU450" s="46"/>
      <c r="SSV450" s="46"/>
      <c r="SSW450" s="46"/>
      <c r="SSX450" s="46"/>
      <c r="SSY450" s="46"/>
      <c r="SSZ450" s="46"/>
      <c r="STA450" s="46"/>
      <c r="STB450" s="46"/>
      <c r="STC450" s="46"/>
      <c r="STD450" s="46"/>
      <c r="STE450" s="46"/>
      <c r="STF450" s="46"/>
      <c r="STG450" s="46"/>
      <c r="STH450" s="46"/>
      <c r="STI450" s="46"/>
      <c r="STJ450" s="46"/>
      <c r="STK450" s="46"/>
      <c r="STL450" s="46"/>
      <c r="STM450" s="46"/>
      <c r="STN450" s="46"/>
      <c r="STO450" s="46"/>
      <c r="STP450" s="46"/>
      <c r="STQ450" s="46"/>
      <c r="STR450" s="46"/>
      <c r="STS450" s="46"/>
      <c r="STT450" s="46"/>
      <c r="STU450" s="46"/>
      <c r="STV450" s="46"/>
      <c r="STW450" s="46"/>
      <c r="STX450" s="46"/>
      <c r="STY450" s="46"/>
      <c r="STZ450" s="46"/>
      <c r="SUA450" s="46"/>
      <c r="SUB450" s="46"/>
      <c r="SUC450" s="46"/>
      <c r="SUD450" s="46"/>
      <c r="SUE450" s="46"/>
      <c r="SUF450" s="46"/>
      <c r="SUG450" s="46"/>
      <c r="SUH450" s="46"/>
      <c r="SUI450" s="46"/>
      <c r="SUJ450" s="46"/>
      <c r="SUK450" s="46"/>
      <c r="SUL450" s="46"/>
      <c r="SUM450" s="46"/>
      <c r="SUN450" s="46"/>
      <c r="SUO450" s="46"/>
      <c r="SUP450" s="46"/>
      <c r="SUQ450" s="46"/>
      <c r="SUR450" s="46"/>
      <c r="SUS450" s="46"/>
      <c r="SUT450" s="46"/>
      <c r="SUU450" s="46"/>
      <c r="SUV450" s="46"/>
      <c r="SUW450" s="46"/>
      <c r="SUX450" s="46"/>
      <c r="SUY450" s="46"/>
      <c r="SUZ450" s="46"/>
      <c r="SVA450" s="46"/>
      <c r="SVB450" s="46"/>
      <c r="SVC450" s="46"/>
      <c r="SVD450" s="46"/>
      <c r="SVE450" s="46"/>
      <c r="SVF450" s="46"/>
      <c r="SVG450" s="46"/>
      <c r="SVH450" s="46"/>
      <c r="SVI450" s="46"/>
      <c r="SVJ450" s="46"/>
      <c r="SVK450" s="46"/>
      <c r="SVL450" s="46"/>
      <c r="SVM450" s="46"/>
      <c r="SVN450" s="46"/>
      <c r="SVO450" s="46"/>
      <c r="SVP450" s="46"/>
      <c r="SVQ450" s="46"/>
      <c r="SVR450" s="46"/>
      <c r="SVS450" s="46"/>
      <c r="SVT450" s="46"/>
      <c r="SVU450" s="46"/>
      <c r="SVV450" s="46"/>
      <c r="SVW450" s="46"/>
      <c r="SVX450" s="46"/>
      <c r="SVY450" s="46"/>
      <c r="SVZ450" s="46"/>
      <c r="SWA450" s="46"/>
      <c r="SWB450" s="46"/>
      <c r="SWC450" s="46"/>
      <c r="SWD450" s="46"/>
      <c r="SWE450" s="46"/>
      <c r="SWF450" s="46"/>
      <c r="SWG450" s="46"/>
      <c r="SWH450" s="46"/>
      <c r="SWI450" s="46"/>
      <c r="SWJ450" s="46"/>
      <c r="SWK450" s="46"/>
      <c r="SWL450" s="46"/>
      <c r="SWM450" s="46"/>
      <c r="SWN450" s="46"/>
      <c r="SWO450" s="46"/>
      <c r="SWP450" s="46"/>
      <c r="SWQ450" s="46"/>
      <c r="SWR450" s="46"/>
      <c r="SWS450" s="46"/>
      <c r="SWT450" s="46"/>
      <c r="SWU450" s="46"/>
      <c r="SWV450" s="46"/>
      <c r="SWW450" s="46"/>
      <c r="SWX450" s="46"/>
      <c r="SWY450" s="46"/>
      <c r="SWZ450" s="46"/>
      <c r="SXA450" s="46"/>
      <c r="SXB450" s="46"/>
      <c r="SXC450" s="46"/>
      <c r="SXD450" s="46"/>
      <c r="SXE450" s="46"/>
      <c r="SXF450" s="46"/>
      <c r="SXG450" s="46"/>
      <c r="SXH450" s="46"/>
      <c r="SXI450" s="46"/>
      <c r="SXJ450" s="46"/>
      <c r="SXK450" s="46"/>
      <c r="SXL450" s="46"/>
      <c r="SXM450" s="46"/>
      <c r="SXN450" s="46"/>
      <c r="SXO450" s="46"/>
      <c r="SXP450" s="46"/>
      <c r="SXQ450" s="46"/>
      <c r="SXR450" s="46"/>
      <c r="SXS450" s="46"/>
      <c r="SXT450" s="46"/>
      <c r="SXU450" s="46"/>
      <c r="SXV450" s="46"/>
      <c r="SXW450" s="46"/>
      <c r="SXX450" s="46"/>
      <c r="SXY450" s="46"/>
      <c r="SXZ450" s="46"/>
      <c r="SYA450" s="46"/>
      <c r="SYB450" s="46"/>
      <c r="SYC450" s="46"/>
      <c r="SYD450" s="46"/>
      <c r="SYE450" s="46"/>
      <c r="SYF450" s="46"/>
      <c r="SYG450" s="46"/>
      <c r="SYH450" s="46"/>
      <c r="SYI450" s="46"/>
      <c r="SYJ450" s="46"/>
      <c r="SYK450" s="46"/>
      <c r="SYL450" s="46"/>
      <c r="SYM450" s="46"/>
      <c r="SYN450" s="46"/>
      <c r="SYO450" s="46"/>
      <c r="SYP450" s="46"/>
      <c r="SYQ450" s="46"/>
      <c r="SYR450" s="46"/>
      <c r="SYS450" s="46"/>
      <c r="SYT450" s="46"/>
      <c r="SYU450" s="46"/>
      <c r="SYV450" s="46"/>
      <c r="SYW450" s="46"/>
      <c r="SYX450" s="46"/>
      <c r="SYY450" s="46"/>
      <c r="SYZ450" s="46"/>
      <c r="SZA450" s="46"/>
      <c r="SZB450" s="46"/>
      <c r="SZC450" s="46"/>
      <c r="SZD450" s="46"/>
      <c r="SZE450" s="46"/>
      <c r="SZF450" s="46"/>
      <c r="SZG450" s="46"/>
      <c r="SZH450" s="46"/>
      <c r="SZI450" s="46"/>
      <c r="SZJ450" s="46"/>
      <c r="SZK450" s="46"/>
      <c r="SZL450" s="46"/>
      <c r="SZM450" s="46"/>
      <c r="SZN450" s="46"/>
      <c r="SZO450" s="46"/>
      <c r="SZP450" s="46"/>
      <c r="SZQ450" s="46"/>
      <c r="SZR450" s="46"/>
      <c r="SZS450" s="46"/>
      <c r="SZT450" s="46"/>
      <c r="SZU450" s="46"/>
      <c r="SZV450" s="46"/>
      <c r="SZW450" s="46"/>
      <c r="SZX450" s="46"/>
      <c r="SZY450" s="46"/>
      <c r="SZZ450" s="46"/>
      <c r="TAA450" s="46"/>
      <c r="TAB450" s="46"/>
      <c r="TAC450" s="46"/>
      <c r="TAD450" s="46"/>
      <c r="TAE450" s="46"/>
      <c r="TAF450" s="46"/>
      <c r="TAG450" s="46"/>
      <c r="TAH450" s="46"/>
      <c r="TAI450" s="46"/>
      <c r="TAJ450" s="46"/>
      <c r="TAK450" s="46"/>
      <c r="TAL450" s="46"/>
      <c r="TAM450" s="46"/>
      <c r="TAN450" s="46"/>
      <c r="TAO450" s="46"/>
      <c r="TAP450" s="46"/>
      <c r="TAQ450" s="46"/>
      <c r="TAR450" s="46"/>
      <c r="TAS450" s="46"/>
      <c r="TAT450" s="46"/>
      <c r="TAU450" s="46"/>
      <c r="TAV450" s="46"/>
      <c r="TAW450" s="46"/>
      <c r="TAX450" s="46"/>
      <c r="TAY450" s="46"/>
      <c r="TAZ450" s="46"/>
      <c r="TBA450" s="46"/>
      <c r="TBB450" s="46"/>
      <c r="TBC450" s="46"/>
      <c r="TBD450" s="46"/>
      <c r="TBE450" s="46"/>
      <c r="TBF450" s="46"/>
      <c r="TBG450" s="46"/>
      <c r="TBH450" s="46"/>
      <c r="TBI450" s="46"/>
      <c r="TBJ450" s="46"/>
      <c r="TBK450" s="46"/>
      <c r="TBL450" s="46"/>
      <c r="TBM450" s="46"/>
      <c r="TBN450" s="46"/>
      <c r="TBO450" s="46"/>
      <c r="TBP450" s="46"/>
      <c r="TBQ450" s="46"/>
      <c r="TBR450" s="46"/>
      <c r="TBS450" s="46"/>
      <c r="TBT450" s="46"/>
      <c r="TBU450" s="46"/>
      <c r="TBV450" s="46"/>
      <c r="TBW450" s="46"/>
      <c r="TBX450" s="46"/>
      <c r="TBY450" s="46"/>
      <c r="TBZ450" s="46"/>
      <c r="TCA450" s="46"/>
      <c r="TCB450" s="46"/>
      <c r="TCC450" s="46"/>
      <c r="TCD450" s="46"/>
      <c r="TCE450" s="46"/>
      <c r="TCF450" s="46"/>
      <c r="TCG450" s="46"/>
      <c r="TCH450" s="46"/>
      <c r="TCI450" s="46"/>
      <c r="TCJ450" s="46"/>
      <c r="TCK450" s="46"/>
      <c r="TCL450" s="46"/>
      <c r="TCM450" s="46"/>
      <c r="TCN450" s="46"/>
      <c r="TCO450" s="46"/>
      <c r="TCP450" s="46"/>
      <c r="TCQ450" s="46"/>
      <c r="TCR450" s="46"/>
      <c r="TCS450" s="46"/>
      <c r="TCT450" s="46"/>
      <c r="TCU450" s="46"/>
      <c r="TCV450" s="46"/>
      <c r="TCW450" s="46"/>
      <c r="TCX450" s="46"/>
      <c r="TCY450" s="46"/>
      <c r="TCZ450" s="46"/>
      <c r="TDA450" s="46"/>
      <c r="TDB450" s="46"/>
      <c r="TDC450" s="46"/>
      <c r="TDD450" s="46"/>
      <c r="TDE450" s="46"/>
      <c r="TDF450" s="46"/>
      <c r="TDG450" s="46"/>
      <c r="TDH450" s="46"/>
      <c r="TDI450" s="46"/>
      <c r="TDJ450" s="46"/>
      <c r="TDK450" s="46"/>
      <c r="TDL450" s="46"/>
      <c r="TDM450" s="46"/>
      <c r="TDN450" s="46"/>
      <c r="TDO450" s="46"/>
      <c r="TDP450" s="46"/>
      <c r="TDQ450" s="46"/>
      <c r="TDR450" s="46"/>
      <c r="TDS450" s="46"/>
      <c r="TDT450" s="46"/>
      <c r="TDU450" s="46"/>
      <c r="TDV450" s="46"/>
      <c r="TDW450" s="46"/>
      <c r="TDX450" s="46"/>
      <c r="TDY450" s="46"/>
      <c r="TDZ450" s="46"/>
      <c r="TEA450" s="46"/>
      <c r="TEB450" s="46"/>
      <c r="TEC450" s="46"/>
      <c r="TED450" s="46"/>
      <c r="TEE450" s="46"/>
      <c r="TEF450" s="46"/>
      <c r="TEG450" s="46"/>
      <c r="TEH450" s="46"/>
      <c r="TEI450" s="46"/>
      <c r="TEJ450" s="46"/>
      <c r="TEK450" s="46"/>
      <c r="TEL450" s="46"/>
      <c r="TEM450" s="46"/>
      <c r="TEN450" s="46"/>
      <c r="TEO450" s="46"/>
      <c r="TEP450" s="46"/>
      <c r="TEQ450" s="46"/>
      <c r="TER450" s="46"/>
      <c r="TES450" s="46"/>
      <c r="TET450" s="46"/>
      <c r="TEU450" s="46"/>
      <c r="TEV450" s="46"/>
      <c r="TEW450" s="46"/>
      <c r="TEX450" s="46"/>
      <c r="TEY450" s="46"/>
      <c r="TEZ450" s="46"/>
      <c r="TFA450" s="46"/>
      <c r="TFB450" s="46"/>
      <c r="TFC450" s="46"/>
      <c r="TFD450" s="46"/>
      <c r="TFE450" s="46"/>
      <c r="TFF450" s="46"/>
      <c r="TFG450" s="46"/>
      <c r="TFH450" s="46"/>
      <c r="TFI450" s="46"/>
      <c r="TFJ450" s="46"/>
      <c r="TFK450" s="46"/>
      <c r="TFL450" s="46"/>
      <c r="TFM450" s="46"/>
      <c r="TFN450" s="46"/>
      <c r="TFO450" s="46"/>
      <c r="TFP450" s="46"/>
      <c r="TFQ450" s="46"/>
      <c r="TFR450" s="46"/>
      <c r="TFS450" s="46"/>
      <c r="TFT450" s="46"/>
      <c r="TFU450" s="46"/>
      <c r="TFV450" s="46"/>
      <c r="TFW450" s="46"/>
      <c r="TFX450" s="46"/>
      <c r="TFY450" s="46"/>
      <c r="TFZ450" s="46"/>
      <c r="TGA450" s="46"/>
      <c r="TGB450" s="46"/>
      <c r="TGC450" s="46"/>
      <c r="TGD450" s="46"/>
      <c r="TGE450" s="46"/>
      <c r="TGF450" s="46"/>
      <c r="TGG450" s="46"/>
      <c r="TGH450" s="46"/>
      <c r="TGI450" s="46"/>
      <c r="TGJ450" s="46"/>
      <c r="TGK450" s="46"/>
      <c r="TGL450" s="46"/>
      <c r="TGM450" s="46"/>
      <c r="TGN450" s="46"/>
      <c r="TGO450" s="46"/>
      <c r="TGP450" s="46"/>
      <c r="TGQ450" s="46"/>
      <c r="TGR450" s="46"/>
      <c r="TGS450" s="46"/>
      <c r="TGT450" s="46"/>
      <c r="TGU450" s="46"/>
      <c r="TGV450" s="46"/>
      <c r="TGW450" s="46"/>
      <c r="TGX450" s="46"/>
      <c r="TGY450" s="46"/>
      <c r="TGZ450" s="46"/>
      <c r="THA450" s="46"/>
      <c r="THB450" s="46"/>
      <c r="THC450" s="46"/>
      <c r="THD450" s="46"/>
      <c r="THE450" s="46"/>
      <c r="THF450" s="46"/>
      <c r="THG450" s="46"/>
      <c r="THH450" s="46"/>
      <c r="THI450" s="46"/>
      <c r="THJ450" s="46"/>
      <c r="THK450" s="46"/>
      <c r="THL450" s="46"/>
      <c r="THM450" s="46"/>
      <c r="THN450" s="46"/>
      <c r="THO450" s="46"/>
      <c r="THP450" s="46"/>
      <c r="THQ450" s="46"/>
      <c r="THR450" s="46"/>
      <c r="THS450" s="46"/>
      <c r="THT450" s="46"/>
      <c r="THU450" s="46"/>
      <c r="THV450" s="46"/>
      <c r="THW450" s="46"/>
      <c r="THX450" s="46"/>
      <c r="THY450" s="46"/>
      <c r="THZ450" s="46"/>
      <c r="TIA450" s="46"/>
      <c r="TIB450" s="46"/>
      <c r="TIC450" s="46"/>
      <c r="TID450" s="46"/>
      <c r="TIE450" s="46"/>
      <c r="TIF450" s="46"/>
      <c r="TIG450" s="46"/>
      <c r="TIH450" s="46"/>
      <c r="TII450" s="46"/>
      <c r="TIJ450" s="46"/>
      <c r="TIK450" s="46"/>
      <c r="TIL450" s="46"/>
      <c r="TIM450" s="46"/>
      <c r="TIN450" s="46"/>
      <c r="TIO450" s="46"/>
      <c r="TIP450" s="46"/>
      <c r="TIQ450" s="46"/>
      <c r="TIR450" s="46"/>
      <c r="TIS450" s="46"/>
      <c r="TIT450" s="46"/>
      <c r="TIU450" s="46"/>
      <c r="TIV450" s="46"/>
      <c r="TIW450" s="46"/>
      <c r="TIX450" s="46"/>
      <c r="TIY450" s="46"/>
      <c r="TIZ450" s="46"/>
      <c r="TJA450" s="46"/>
      <c r="TJB450" s="46"/>
      <c r="TJC450" s="46"/>
      <c r="TJD450" s="46"/>
      <c r="TJE450" s="46"/>
      <c r="TJF450" s="46"/>
      <c r="TJG450" s="46"/>
      <c r="TJH450" s="46"/>
      <c r="TJI450" s="46"/>
      <c r="TJJ450" s="46"/>
      <c r="TJK450" s="46"/>
      <c r="TJL450" s="46"/>
      <c r="TJM450" s="46"/>
      <c r="TJN450" s="46"/>
      <c r="TJO450" s="46"/>
      <c r="TJP450" s="46"/>
      <c r="TJQ450" s="46"/>
      <c r="TJR450" s="46"/>
      <c r="TJS450" s="46"/>
      <c r="TJT450" s="46"/>
      <c r="TJU450" s="46"/>
      <c r="TJV450" s="46"/>
      <c r="TJW450" s="46"/>
      <c r="TJX450" s="46"/>
      <c r="TJY450" s="46"/>
      <c r="TJZ450" s="46"/>
      <c r="TKA450" s="46"/>
      <c r="TKB450" s="46"/>
      <c r="TKC450" s="46"/>
      <c r="TKD450" s="46"/>
      <c r="TKE450" s="46"/>
      <c r="TKF450" s="46"/>
      <c r="TKG450" s="46"/>
      <c r="TKH450" s="46"/>
      <c r="TKI450" s="46"/>
      <c r="TKJ450" s="46"/>
      <c r="TKK450" s="46"/>
      <c r="TKL450" s="46"/>
      <c r="TKM450" s="46"/>
      <c r="TKN450" s="46"/>
      <c r="TKO450" s="46"/>
      <c r="TKP450" s="46"/>
      <c r="TKQ450" s="46"/>
      <c r="TKR450" s="46"/>
      <c r="TKS450" s="46"/>
      <c r="TKT450" s="46"/>
      <c r="TKU450" s="46"/>
      <c r="TKV450" s="46"/>
      <c r="TKW450" s="46"/>
      <c r="TKX450" s="46"/>
      <c r="TKY450" s="46"/>
      <c r="TKZ450" s="46"/>
      <c r="TLA450" s="46"/>
      <c r="TLB450" s="46"/>
      <c r="TLC450" s="46"/>
      <c r="TLD450" s="46"/>
      <c r="TLE450" s="46"/>
      <c r="TLF450" s="46"/>
      <c r="TLG450" s="46"/>
      <c r="TLH450" s="46"/>
      <c r="TLI450" s="46"/>
      <c r="TLJ450" s="46"/>
      <c r="TLK450" s="46"/>
      <c r="TLL450" s="46"/>
      <c r="TLM450" s="46"/>
      <c r="TLN450" s="46"/>
      <c r="TLO450" s="46"/>
      <c r="TLP450" s="46"/>
      <c r="TLQ450" s="46"/>
      <c r="TLR450" s="46"/>
      <c r="TLS450" s="46"/>
      <c r="TLT450" s="46"/>
      <c r="TLU450" s="46"/>
      <c r="TLV450" s="46"/>
      <c r="TLW450" s="46"/>
      <c r="TLX450" s="46"/>
      <c r="TLY450" s="46"/>
      <c r="TLZ450" s="46"/>
      <c r="TMA450" s="46"/>
      <c r="TMB450" s="46"/>
      <c r="TMC450" s="46"/>
      <c r="TMD450" s="46"/>
      <c r="TME450" s="46"/>
      <c r="TMF450" s="46"/>
      <c r="TMG450" s="46"/>
      <c r="TMH450" s="46"/>
      <c r="TMI450" s="46"/>
      <c r="TMJ450" s="46"/>
      <c r="TMK450" s="46"/>
      <c r="TML450" s="46"/>
      <c r="TMM450" s="46"/>
      <c r="TMN450" s="46"/>
      <c r="TMO450" s="46"/>
      <c r="TMP450" s="46"/>
      <c r="TMQ450" s="46"/>
      <c r="TMR450" s="46"/>
      <c r="TMS450" s="46"/>
      <c r="TMT450" s="46"/>
      <c r="TMU450" s="46"/>
      <c r="TMV450" s="46"/>
      <c r="TMW450" s="46"/>
      <c r="TMX450" s="46"/>
      <c r="TMY450" s="46"/>
      <c r="TMZ450" s="46"/>
      <c r="TNA450" s="46"/>
      <c r="TNB450" s="46"/>
      <c r="TNC450" s="46"/>
      <c r="TND450" s="46"/>
      <c r="TNE450" s="46"/>
      <c r="TNF450" s="46"/>
      <c r="TNG450" s="46"/>
      <c r="TNH450" s="46"/>
      <c r="TNI450" s="46"/>
      <c r="TNJ450" s="46"/>
      <c r="TNK450" s="46"/>
      <c r="TNL450" s="46"/>
      <c r="TNM450" s="46"/>
      <c r="TNN450" s="46"/>
      <c r="TNO450" s="46"/>
      <c r="TNP450" s="46"/>
      <c r="TNQ450" s="46"/>
      <c r="TNR450" s="46"/>
      <c r="TNS450" s="46"/>
      <c r="TNT450" s="46"/>
      <c r="TNU450" s="46"/>
      <c r="TNV450" s="46"/>
      <c r="TNW450" s="46"/>
      <c r="TNX450" s="46"/>
      <c r="TNY450" s="46"/>
      <c r="TNZ450" s="46"/>
      <c r="TOA450" s="46"/>
      <c r="TOB450" s="46"/>
      <c r="TOC450" s="46"/>
      <c r="TOD450" s="46"/>
      <c r="TOE450" s="46"/>
      <c r="TOF450" s="46"/>
      <c r="TOG450" s="46"/>
      <c r="TOH450" s="46"/>
      <c r="TOI450" s="46"/>
      <c r="TOJ450" s="46"/>
      <c r="TOK450" s="46"/>
      <c r="TOL450" s="46"/>
      <c r="TOM450" s="46"/>
      <c r="TON450" s="46"/>
      <c r="TOO450" s="46"/>
      <c r="TOP450" s="46"/>
      <c r="TOQ450" s="46"/>
      <c r="TOR450" s="46"/>
      <c r="TOS450" s="46"/>
      <c r="TOT450" s="46"/>
      <c r="TOU450" s="46"/>
      <c r="TOV450" s="46"/>
      <c r="TOW450" s="46"/>
      <c r="TOX450" s="46"/>
      <c r="TOY450" s="46"/>
      <c r="TOZ450" s="46"/>
      <c r="TPA450" s="46"/>
      <c r="TPB450" s="46"/>
      <c r="TPC450" s="46"/>
      <c r="TPD450" s="46"/>
      <c r="TPE450" s="46"/>
      <c r="TPF450" s="46"/>
      <c r="TPG450" s="46"/>
      <c r="TPH450" s="46"/>
      <c r="TPI450" s="46"/>
      <c r="TPJ450" s="46"/>
      <c r="TPK450" s="46"/>
      <c r="TPL450" s="46"/>
      <c r="TPM450" s="46"/>
      <c r="TPN450" s="46"/>
      <c r="TPO450" s="46"/>
      <c r="TPP450" s="46"/>
      <c r="TPQ450" s="46"/>
      <c r="TPR450" s="46"/>
      <c r="TPS450" s="46"/>
      <c r="TPT450" s="46"/>
      <c r="TPU450" s="46"/>
      <c r="TPV450" s="46"/>
      <c r="TPW450" s="46"/>
      <c r="TPX450" s="46"/>
      <c r="TPY450" s="46"/>
      <c r="TPZ450" s="46"/>
      <c r="TQA450" s="46"/>
      <c r="TQB450" s="46"/>
      <c r="TQC450" s="46"/>
      <c r="TQD450" s="46"/>
      <c r="TQE450" s="46"/>
      <c r="TQF450" s="46"/>
      <c r="TQG450" s="46"/>
      <c r="TQH450" s="46"/>
      <c r="TQI450" s="46"/>
      <c r="TQJ450" s="46"/>
      <c r="TQK450" s="46"/>
      <c r="TQL450" s="46"/>
      <c r="TQM450" s="46"/>
      <c r="TQN450" s="46"/>
      <c r="TQO450" s="46"/>
      <c r="TQP450" s="46"/>
      <c r="TQQ450" s="46"/>
      <c r="TQR450" s="46"/>
      <c r="TQS450" s="46"/>
      <c r="TQT450" s="46"/>
      <c r="TQU450" s="46"/>
      <c r="TQV450" s="46"/>
      <c r="TQW450" s="46"/>
      <c r="TQX450" s="46"/>
      <c r="TQY450" s="46"/>
      <c r="TQZ450" s="46"/>
      <c r="TRA450" s="46"/>
      <c r="TRB450" s="46"/>
      <c r="TRC450" s="46"/>
      <c r="TRD450" s="46"/>
      <c r="TRE450" s="46"/>
      <c r="TRF450" s="46"/>
      <c r="TRG450" s="46"/>
      <c r="TRH450" s="46"/>
      <c r="TRI450" s="46"/>
      <c r="TRJ450" s="46"/>
      <c r="TRK450" s="46"/>
      <c r="TRL450" s="46"/>
      <c r="TRM450" s="46"/>
      <c r="TRN450" s="46"/>
      <c r="TRO450" s="46"/>
      <c r="TRP450" s="46"/>
      <c r="TRQ450" s="46"/>
      <c r="TRR450" s="46"/>
      <c r="TRS450" s="46"/>
      <c r="TRT450" s="46"/>
      <c r="TRU450" s="46"/>
      <c r="TRV450" s="46"/>
      <c r="TRW450" s="46"/>
      <c r="TRX450" s="46"/>
      <c r="TRY450" s="46"/>
      <c r="TRZ450" s="46"/>
      <c r="TSA450" s="46"/>
      <c r="TSB450" s="46"/>
      <c r="TSC450" s="46"/>
      <c r="TSD450" s="46"/>
      <c r="TSE450" s="46"/>
      <c r="TSF450" s="46"/>
      <c r="TSG450" s="46"/>
      <c r="TSH450" s="46"/>
      <c r="TSI450" s="46"/>
      <c r="TSJ450" s="46"/>
      <c r="TSK450" s="46"/>
      <c r="TSL450" s="46"/>
      <c r="TSM450" s="46"/>
      <c r="TSN450" s="46"/>
      <c r="TSO450" s="46"/>
      <c r="TSP450" s="46"/>
      <c r="TSQ450" s="46"/>
      <c r="TSR450" s="46"/>
      <c r="TSS450" s="46"/>
      <c r="TST450" s="46"/>
      <c r="TSU450" s="46"/>
      <c r="TSV450" s="46"/>
      <c r="TSW450" s="46"/>
      <c r="TSX450" s="46"/>
      <c r="TSY450" s="46"/>
      <c r="TSZ450" s="46"/>
      <c r="TTA450" s="46"/>
      <c r="TTB450" s="46"/>
      <c r="TTC450" s="46"/>
      <c r="TTD450" s="46"/>
      <c r="TTE450" s="46"/>
      <c r="TTF450" s="46"/>
      <c r="TTG450" s="46"/>
      <c r="TTH450" s="46"/>
      <c r="TTI450" s="46"/>
      <c r="TTJ450" s="46"/>
      <c r="TTK450" s="46"/>
      <c r="TTL450" s="46"/>
      <c r="TTM450" s="46"/>
      <c r="TTN450" s="46"/>
      <c r="TTO450" s="46"/>
      <c r="TTP450" s="46"/>
      <c r="TTQ450" s="46"/>
      <c r="TTR450" s="46"/>
      <c r="TTS450" s="46"/>
      <c r="TTT450" s="46"/>
      <c r="TTU450" s="46"/>
      <c r="TTV450" s="46"/>
      <c r="TTW450" s="46"/>
      <c r="TTX450" s="46"/>
      <c r="TTY450" s="46"/>
      <c r="TTZ450" s="46"/>
      <c r="TUA450" s="46"/>
      <c r="TUB450" s="46"/>
      <c r="TUC450" s="46"/>
      <c r="TUD450" s="46"/>
      <c r="TUE450" s="46"/>
      <c r="TUF450" s="46"/>
      <c r="TUG450" s="46"/>
      <c r="TUH450" s="46"/>
      <c r="TUI450" s="46"/>
      <c r="TUJ450" s="46"/>
      <c r="TUK450" s="46"/>
      <c r="TUL450" s="46"/>
      <c r="TUM450" s="46"/>
      <c r="TUN450" s="46"/>
      <c r="TUO450" s="46"/>
      <c r="TUP450" s="46"/>
      <c r="TUQ450" s="46"/>
      <c r="TUR450" s="46"/>
      <c r="TUS450" s="46"/>
      <c r="TUT450" s="46"/>
      <c r="TUU450" s="46"/>
      <c r="TUV450" s="46"/>
      <c r="TUW450" s="46"/>
      <c r="TUX450" s="46"/>
      <c r="TUY450" s="46"/>
      <c r="TUZ450" s="46"/>
      <c r="TVA450" s="46"/>
      <c r="TVB450" s="46"/>
      <c r="TVC450" s="46"/>
      <c r="TVD450" s="46"/>
      <c r="TVE450" s="46"/>
      <c r="TVF450" s="46"/>
      <c r="TVG450" s="46"/>
      <c r="TVH450" s="46"/>
      <c r="TVI450" s="46"/>
      <c r="TVJ450" s="46"/>
      <c r="TVK450" s="46"/>
      <c r="TVL450" s="46"/>
      <c r="TVM450" s="46"/>
      <c r="TVN450" s="46"/>
      <c r="TVO450" s="46"/>
      <c r="TVP450" s="46"/>
      <c r="TVQ450" s="46"/>
      <c r="TVR450" s="46"/>
      <c r="TVS450" s="46"/>
      <c r="TVT450" s="46"/>
      <c r="TVU450" s="46"/>
      <c r="TVV450" s="46"/>
      <c r="TVW450" s="46"/>
      <c r="TVX450" s="46"/>
      <c r="TVY450" s="46"/>
      <c r="TVZ450" s="46"/>
      <c r="TWA450" s="46"/>
      <c r="TWB450" s="46"/>
      <c r="TWC450" s="46"/>
      <c r="TWD450" s="46"/>
      <c r="TWE450" s="46"/>
      <c r="TWF450" s="46"/>
      <c r="TWG450" s="46"/>
      <c r="TWH450" s="46"/>
      <c r="TWI450" s="46"/>
      <c r="TWJ450" s="46"/>
      <c r="TWK450" s="46"/>
      <c r="TWL450" s="46"/>
      <c r="TWM450" s="46"/>
      <c r="TWN450" s="46"/>
      <c r="TWO450" s="46"/>
      <c r="TWP450" s="46"/>
      <c r="TWQ450" s="46"/>
      <c r="TWR450" s="46"/>
      <c r="TWS450" s="46"/>
      <c r="TWT450" s="46"/>
      <c r="TWU450" s="46"/>
      <c r="TWV450" s="46"/>
      <c r="TWW450" s="46"/>
      <c r="TWX450" s="46"/>
      <c r="TWY450" s="46"/>
      <c r="TWZ450" s="46"/>
      <c r="TXA450" s="46"/>
      <c r="TXB450" s="46"/>
      <c r="TXC450" s="46"/>
      <c r="TXD450" s="46"/>
      <c r="TXE450" s="46"/>
      <c r="TXF450" s="46"/>
      <c r="TXG450" s="46"/>
      <c r="TXH450" s="46"/>
      <c r="TXI450" s="46"/>
      <c r="TXJ450" s="46"/>
      <c r="TXK450" s="46"/>
      <c r="TXL450" s="46"/>
      <c r="TXM450" s="46"/>
      <c r="TXN450" s="46"/>
      <c r="TXO450" s="46"/>
      <c r="TXP450" s="46"/>
      <c r="TXQ450" s="46"/>
      <c r="TXR450" s="46"/>
      <c r="TXS450" s="46"/>
      <c r="TXT450" s="46"/>
      <c r="TXU450" s="46"/>
      <c r="TXV450" s="46"/>
      <c r="TXW450" s="46"/>
      <c r="TXX450" s="46"/>
      <c r="TXY450" s="46"/>
      <c r="TXZ450" s="46"/>
      <c r="TYA450" s="46"/>
      <c r="TYB450" s="46"/>
      <c r="TYC450" s="46"/>
      <c r="TYD450" s="46"/>
      <c r="TYE450" s="46"/>
      <c r="TYF450" s="46"/>
      <c r="TYG450" s="46"/>
      <c r="TYH450" s="46"/>
      <c r="TYI450" s="46"/>
      <c r="TYJ450" s="46"/>
      <c r="TYK450" s="46"/>
      <c r="TYL450" s="46"/>
      <c r="TYM450" s="46"/>
      <c r="TYN450" s="46"/>
      <c r="TYO450" s="46"/>
      <c r="TYP450" s="46"/>
      <c r="TYQ450" s="46"/>
      <c r="TYR450" s="46"/>
      <c r="TYS450" s="46"/>
      <c r="TYT450" s="46"/>
      <c r="TYU450" s="46"/>
      <c r="TYV450" s="46"/>
      <c r="TYW450" s="46"/>
      <c r="TYX450" s="46"/>
      <c r="TYY450" s="46"/>
      <c r="TYZ450" s="46"/>
      <c r="TZA450" s="46"/>
      <c r="TZB450" s="46"/>
      <c r="TZC450" s="46"/>
      <c r="TZD450" s="46"/>
      <c r="TZE450" s="46"/>
      <c r="TZF450" s="46"/>
      <c r="TZG450" s="46"/>
      <c r="TZH450" s="46"/>
      <c r="TZI450" s="46"/>
      <c r="TZJ450" s="46"/>
      <c r="TZK450" s="46"/>
      <c r="TZL450" s="46"/>
      <c r="TZM450" s="46"/>
      <c r="TZN450" s="46"/>
      <c r="TZO450" s="46"/>
      <c r="TZP450" s="46"/>
      <c r="TZQ450" s="46"/>
      <c r="TZR450" s="46"/>
      <c r="TZS450" s="46"/>
      <c r="TZT450" s="46"/>
      <c r="TZU450" s="46"/>
      <c r="TZV450" s="46"/>
      <c r="TZW450" s="46"/>
      <c r="TZX450" s="46"/>
      <c r="TZY450" s="46"/>
      <c r="TZZ450" s="46"/>
      <c r="UAA450" s="46"/>
      <c r="UAB450" s="46"/>
      <c r="UAC450" s="46"/>
      <c r="UAD450" s="46"/>
      <c r="UAE450" s="46"/>
      <c r="UAF450" s="46"/>
      <c r="UAG450" s="46"/>
      <c r="UAH450" s="46"/>
      <c r="UAI450" s="46"/>
      <c r="UAJ450" s="46"/>
      <c r="UAK450" s="46"/>
      <c r="UAL450" s="46"/>
      <c r="UAM450" s="46"/>
      <c r="UAN450" s="46"/>
      <c r="UAO450" s="46"/>
      <c r="UAP450" s="46"/>
      <c r="UAQ450" s="46"/>
      <c r="UAR450" s="46"/>
      <c r="UAS450" s="46"/>
      <c r="UAT450" s="46"/>
      <c r="UAU450" s="46"/>
      <c r="UAV450" s="46"/>
      <c r="UAW450" s="46"/>
      <c r="UAX450" s="46"/>
      <c r="UAY450" s="46"/>
      <c r="UAZ450" s="46"/>
      <c r="UBA450" s="46"/>
      <c r="UBB450" s="46"/>
      <c r="UBC450" s="46"/>
      <c r="UBD450" s="46"/>
      <c r="UBE450" s="46"/>
      <c r="UBF450" s="46"/>
      <c r="UBG450" s="46"/>
      <c r="UBH450" s="46"/>
      <c r="UBI450" s="46"/>
      <c r="UBJ450" s="46"/>
      <c r="UBK450" s="46"/>
      <c r="UBL450" s="46"/>
      <c r="UBM450" s="46"/>
      <c r="UBN450" s="46"/>
      <c r="UBO450" s="46"/>
      <c r="UBP450" s="46"/>
      <c r="UBQ450" s="46"/>
      <c r="UBR450" s="46"/>
      <c r="UBS450" s="46"/>
      <c r="UBT450" s="46"/>
      <c r="UBU450" s="46"/>
      <c r="UBV450" s="46"/>
      <c r="UBW450" s="46"/>
      <c r="UBX450" s="46"/>
      <c r="UBY450" s="46"/>
      <c r="UBZ450" s="46"/>
      <c r="UCA450" s="46"/>
      <c r="UCB450" s="46"/>
      <c r="UCC450" s="46"/>
      <c r="UCD450" s="46"/>
      <c r="UCE450" s="46"/>
      <c r="UCF450" s="46"/>
      <c r="UCG450" s="46"/>
      <c r="UCH450" s="46"/>
      <c r="UCI450" s="46"/>
      <c r="UCJ450" s="46"/>
      <c r="UCK450" s="46"/>
      <c r="UCL450" s="46"/>
      <c r="UCM450" s="46"/>
      <c r="UCN450" s="46"/>
      <c r="UCO450" s="46"/>
      <c r="UCP450" s="46"/>
      <c r="UCQ450" s="46"/>
      <c r="UCR450" s="46"/>
      <c r="UCS450" s="46"/>
      <c r="UCT450" s="46"/>
      <c r="UCU450" s="46"/>
      <c r="UCV450" s="46"/>
      <c r="UCW450" s="46"/>
      <c r="UCX450" s="46"/>
      <c r="UCY450" s="46"/>
      <c r="UCZ450" s="46"/>
      <c r="UDA450" s="46"/>
      <c r="UDB450" s="46"/>
      <c r="UDC450" s="46"/>
      <c r="UDD450" s="46"/>
      <c r="UDE450" s="46"/>
      <c r="UDF450" s="46"/>
      <c r="UDG450" s="46"/>
      <c r="UDH450" s="46"/>
      <c r="UDI450" s="46"/>
      <c r="UDJ450" s="46"/>
      <c r="UDK450" s="46"/>
      <c r="UDL450" s="46"/>
      <c r="UDM450" s="46"/>
      <c r="UDN450" s="46"/>
      <c r="UDO450" s="46"/>
      <c r="UDP450" s="46"/>
      <c r="UDQ450" s="46"/>
      <c r="UDR450" s="46"/>
      <c r="UDS450" s="46"/>
      <c r="UDT450" s="46"/>
      <c r="UDU450" s="46"/>
      <c r="UDV450" s="46"/>
      <c r="UDW450" s="46"/>
      <c r="UDX450" s="46"/>
      <c r="UDY450" s="46"/>
      <c r="UDZ450" s="46"/>
      <c r="UEA450" s="46"/>
      <c r="UEB450" s="46"/>
      <c r="UEC450" s="46"/>
      <c r="UED450" s="46"/>
      <c r="UEE450" s="46"/>
      <c r="UEF450" s="46"/>
      <c r="UEG450" s="46"/>
      <c r="UEH450" s="46"/>
      <c r="UEI450" s="46"/>
      <c r="UEJ450" s="46"/>
      <c r="UEK450" s="46"/>
      <c r="UEL450" s="46"/>
      <c r="UEM450" s="46"/>
      <c r="UEN450" s="46"/>
      <c r="UEO450" s="46"/>
      <c r="UEP450" s="46"/>
      <c r="UEQ450" s="46"/>
      <c r="UER450" s="46"/>
      <c r="UES450" s="46"/>
      <c r="UET450" s="46"/>
      <c r="UEU450" s="46"/>
      <c r="UEV450" s="46"/>
      <c r="UEW450" s="46"/>
      <c r="UEX450" s="46"/>
      <c r="UEY450" s="46"/>
      <c r="UEZ450" s="46"/>
      <c r="UFA450" s="46"/>
      <c r="UFB450" s="46"/>
      <c r="UFC450" s="46"/>
      <c r="UFD450" s="46"/>
      <c r="UFE450" s="46"/>
      <c r="UFF450" s="46"/>
      <c r="UFG450" s="46"/>
      <c r="UFH450" s="46"/>
      <c r="UFI450" s="46"/>
      <c r="UFJ450" s="46"/>
      <c r="UFK450" s="46"/>
      <c r="UFL450" s="46"/>
      <c r="UFM450" s="46"/>
      <c r="UFN450" s="46"/>
      <c r="UFO450" s="46"/>
      <c r="UFP450" s="46"/>
      <c r="UFQ450" s="46"/>
      <c r="UFR450" s="46"/>
      <c r="UFS450" s="46"/>
      <c r="UFT450" s="46"/>
      <c r="UFU450" s="46"/>
      <c r="UFV450" s="46"/>
      <c r="UFW450" s="46"/>
      <c r="UFX450" s="46"/>
      <c r="UFY450" s="46"/>
      <c r="UFZ450" s="46"/>
      <c r="UGA450" s="46"/>
      <c r="UGB450" s="46"/>
      <c r="UGC450" s="46"/>
      <c r="UGD450" s="46"/>
      <c r="UGE450" s="46"/>
      <c r="UGF450" s="46"/>
      <c r="UGG450" s="46"/>
      <c r="UGH450" s="46"/>
      <c r="UGI450" s="46"/>
      <c r="UGJ450" s="46"/>
      <c r="UGK450" s="46"/>
      <c r="UGL450" s="46"/>
      <c r="UGM450" s="46"/>
      <c r="UGN450" s="46"/>
      <c r="UGO450" s="46"/>
      <c r="UGP450" s="46"/>
      <c r="UGQ450" s="46"/>
      <c r="UGR450" s="46"/>
      <c r="UGS450" s="46"/>
      <c r="UGT450" s="46"/>
      <c r="UGU450" s="46"/>
      <c r="UGV450" s="46"/>
      <c r="UGW450" s="46"/>
      <c r="UGX450" s="46"/>
      <c r="UGY450" s="46"/>
      <c r="UGZ450" s="46"/>
      <c r="UHA450" s="46"/>
      <c r="UHB450" s="46"/>
      <c r="UHC450" s="46"/>
      <c r="UHD450" s="46"/>
      <c r="UHE450" s="46"/>
      <c r="UHF450" s="46"/>
      <c r="UHG450" s="46"/>
      <c r="UHH450" s="46"/>
      <c r="UHI450" s="46"/>
      <c r="UHJ450" s="46"/>
      <c r="UHK450" s="46"/>
      <c r="UHL450" s="46"/>
      <c r="UHM450" s="46"/>
      <c r="UHN450" s="46"/>
      <c r="UHO450" s="46"/>
      <c r="UHP450" s="46"/>
      <c r="UHQ450" s="46"/>
      <c r="UHR450" s="46"/>
      <c r="UHS450" s="46"/>
      <c r="UHT450" s="46"/>
      <c r="UHU450" s="46"/>
      <c r="UHV450" s="46"/>
      <c r="UHW450" s="46"/>
      <c r="UHX450" s="46"/>
      <c r="UHY450" s="46"/>
      <c r="UHZ450" s="46"/>
      <c r="UIA450" s="46"/>
      <c r="UIB450" s="46"/>
      <c r="UIC450" s="46"/>
      <c r="UID450" s="46"/>
      <c r="UIE450" s="46"/>
      <c r="UIF450" s="46"/>
      <c r="UIG450" s="46"/>
      <c r="UIH450" s="46"/>
      <c r="UII450" s="46"/>
      <c r="UIJ450" s="46"/>
      <c r="UIK450" s="46"/>
      <c r="UIL450" s="46"/>
      <c r="UIM450" s="46"/>
      <c r="UIN450" s="46"/>
      <c r="UIO450" s="46"/>
      <c r="UIP450" s="46"/>
      <c r="UIQ450" s="46"/>
      <c r="UIR450" s="46"/>
      <c r="UIS450" s="46"/>
      <c r="UIT450" s="46"/>
      <c r="UIU450" s="46"/>
      <c r="UIV450" s="46"/>
      <c r="UIW450" s="46"/>
      <c r="UIX450" s="46"/>
      <c r="UIY450" s="46"/>
      <c r="UIZ450" s="46"/>
      <c r="UJA450" s="46"/>
      <c r="UJB450" s="46"/>
      <c r="UJC450" s="46"/>
      <c r="UJD450" s="46"/>
      <c r="UJE450" s="46"/>
      <c r="UJF450" s="46"/>
      <c r="UJG450" s="46"/>
      <c r="UJH450" s="46"/>
      <c r="UJI450" s="46"/>
      <c r="UJJ450" s="46"/>
      <c r="UJK450" s="46"/>
      <c r="UJL450" s="46"/>
      <c r="UJM450" s="46"/>
      <c r="UJN450" s="46"/>
      <c r="UJO450" s="46"/>
      <c r="UJP450" s="46"/>
      <c r="UJQ450" s="46"/>
      <c r="UJR450" s="46"/>
      <c r="UJS450" s="46"/>
      <c r="UJT450" s="46"/>
      <c r="UJU450" s="46"/>
      <c r="UJV450" s="46"/>
      <c r="UJW450" s="46"/>
      <c r="UJX450" s="46"/>
      <c r="UJY450" s="46"/>
      <c r="UJZ450" s="46"/>
      <c r="UKA450" s="46"/>
      <c r="UKB450" s="46"/>
      <c r="UKC450" s="46"/>
      <c r="UKD450" s="46"/>
      <c r="UKE450" s="46"/>
      <c r="UKF450" s="46"/>
      <c r="UKG450" s="46"/>
      <c r="UKH450" s="46"/>
      <c r="UKI450" s="46"/>
      <c r="UKJ450" s="46"/>
      <c r="UKK450" s="46"/>
      <c r="UKL450" s="46"/>
      <c r="UKM450" s="46"/>
      <c r="UKN450" s="46"/>
      <c r="UKO450" s="46"/>
      <c r="UKP450" s="46"/>
      <c r="UKQ450" s="46"/>
      <c r="UKR450" s="46"/>
      <c r="UKS450" s="46"/>
      <c r="UKT450" s="46"/>
      <c r="UKU450" s="46"/>
      <c r="UKV450" s="46"/>
      <c r="UKW450" s="46"/>
      <c r="UKX450" s="46"/>
      <c r="UKY450" s="46"/>
      <c r="UKZ450" s="46"/>
      <c r="ULA450" s="46"/>
      <c r="ULB450" s="46"/>
      <c r="ULC450" s="46"/>
      <c r="ULD450" s="46"/>
      <c r="ULE450" s="46"/>
      <c r="ULF450" s="46"/>
      <c r="ULG450" s="46"/>
      <c r="ULH450" s="46"/>
      <c r="ULI450" s="46"/>
      <c r="ULJ450" s="46"/>
      <c r="ULK450" s="46"/>
      <c r="ULL450" s="46"/>
      <c r="ULM450" s="46"/>
      <c r="ULN450" s="46"/>
      <c r="ULO450" s="46"/>
      <c r="ULP450" s="46"/>
      <c r="ULQ450" s="46"/>
      <c r="ULR450" s="46"/>
      <c r="ULS450" s="46"/>
      <c r="ULT450" s="46"/>
      <c r="ULU450" s="46"/>
      <c r="ULV450" s="46"/>
      <c r="ULW450" s="46"/>
      <c r="ULX450" s="46"/>
      <c r="ULY450" s="46"/>
      <c r="ULZ450" s="46"/>
      <c r="UMA450" s="46"/>
      <c r="UMB450" s="46"/>
      <c r="UMC450" s="46"/>
      <c r="UMD450" s="46"/>
      <c r="UME450" s="46"/>
      <c r="UMF450" s="46"/>
      <c r="UMG450" s="46"/>
      <c r="UMH450" s="46"/>
      <c r="UMI450" s="46"/>
      <c r="UMJ450" s="46"/>
      <c r="UMK450" s="46"/>
      <c r="UML450" s="46"/>
      <c r="UMM450" s="46"/>
      <c r="UMN450" s="46"/>
      <c r="UMO450" s="46"/>
      <c r="UMP450" s="46"/>
      <c r="UMQ450" s="46"/>
      <c r="UMR450" s="46"/>
      <c r="UMS450" s="46"/>
      <c r="UMT450" s="46"/>
      <c r="UMU450" s="46"/>
      <c r="UMV450" s="46"/>
      <c r="UMW450" s="46"/>
      <c r="UMX450" s="46"/>
      <c r="UMY450" s="46"/>
      <c r="UMZ450" s="46"/>
      <c r="UNA450" s="46"/>
      <c r="UNB450" s="46"/>
      <c r="UNC450" s="46"/>
      <c r="UND450" s="46"/>
      <c r="UNE450" s="46"/>
      <c r="UNF450" s="46"/>
      <c r="UNG450" s="46"/>
      <c r="UNH450" s="46"/>
      <c r="UNI450" s="46"/>
      <c r="UNJ450" s="46"/>
      <c r="UNK450" s="46"/>
      <c r="UNL450" s="46"/>
      <c r="UNM450" s="46"/>
      <c r="UNN450" s="46"/>
      <c r="UNO450" s="46"/>
      <c r="UNP450" s="46"/>
      <c r="UNQ450" s="46"/>
      <c r="UNR450" s="46"/>
      <c r="UNS450" s="46"/>
      <c r="UNT450" s="46"/>
      <c r="UNU450" s="46"/>
      <c r="UNV450" s="46"/>
      <c r="UNW450" s="46"/>
      <c r="UNX450" s="46"/>
      <c r="UNY450" s="46"/>
      <c r="UNZ450" s="46"/>
      <c r="UOA450" s="46"/>
      <c r="UOB450" s="46"/>
      <c r="UOC450" s="46"/>
      <c r="UOD450" s="46"/>
      <c r="UOE450" s="46"/>
      <c r="UOF450" s="46"/>
      <c r="UOG450" s="46"/>
      <c r="UOH450" s="46"/>
      <c r="UOI450" s="46"/>
      <c r="UOJ450" s="46"/>
      <c r="UOK450" s="46"/>
      <c r="UOL450" s="46"/>
      <c r="UOM450" s="46"/>
      <c r="UON450" s="46"/>
      <c r="UOO450" s="46"/>
      <c r="UOP450" s="46"/>
      <c r="UOQ450" s="46"/>
      <c r="UOR450" s="46"/>
      <c r="UOS450" s="46"/>
      <c r="UOT450" s="46"/>
      <c r="UOU450" s="46"/>
      <c r="UOV450" s="46"/>
      <c r="UOW450" s="46"/>
      <c r="UOX450" s="46"/>
      <c r="UOY450" s="46"/>
      <c r="UOZ450" s="46"/>
      <c r="UPA450" s="46"/>
      <c r="UPB450" s="46"/>
      <c r="UPC450" s="46"/>
      <c r="UPD450" s="46"/>
      <c r="UPE450" s="46"/>
      <c r="UPF450" s="46"/>
      <c r="UPG450" s="46"/>
      <c r="UPH450" s="46"/>
      <c r="UPI450" s="46"/>
      <c r="UPJ450" s="46"/>
      <c r="UPK450" s="46"/>
      <c r="UPL450" s="46"/>
      <c r="UPM450" s="46"/>
      <c r="UPN450" s="46"/>
      <c r="UPO450" s="46"/>
      <c r="UPP450" s="46"/>
      <c r="UPQ450" s="46"/>
      <c r="UPR450" s="46"/>
      <c r="UPS450" s="46"/>
      <c r="UPT450" s="46"/>
      <c r="UPU450" s="46"/>
      <c r="UPV450" s="46"/>
      <c r="UPW450" s="46"/>
      <c r="UPX450" s="46"/>
      <c r="UPY450" s="46"/>
      <c r="UPZ450" s="46"/>
      <c r="UQA450" s="46"/>
      <c r="UQB450" s="46"/>
      <c r="UQC450" s="46"/>
      <c r="UQD450" s="46"/>
      <c r="UQE450" s="46"/>
      <c r="UQF450" s="46"/>
      <c r="UQG450" s="46"/>
      <c r="UQH450" s="46"/>
      <c r="UQI450" s="46"/>
      <c r="UQJ450" s="46"/>
      <c r="UQK450" s="46"/>
      <c r="UQL450" s="46"/>
      <c r="UQM450" s="46"/>
      <c r="UQN450" s="46"/>
      <c r="UQO450" s="46"/>
      <c r="UQP450" s="46"/>
      <c r="UQQ450" s="46"/>
      <c r="UQR450" s="46"/>
      <c r="UQS450" s="46"/>
      <c r="UQT450" s="46"/>
      <c r="UQU450" s="46"/>
      <c r="UQV450" s="46"/>
      <c r="UQW450" s="46"/>
      <c r="UQX450" s="46"/>
      <c r="UQY450" s="46"/>
      <c r="UQZ450" s="46"/>
      <c r="URA450" s="46"/>
      <c r="URB450" s="46"/>
      <c r="URC450" s="46"/>
      <c r="URD450" s="46"/>
      <c r="URE450" s="46"/>
      <c r="URF450" s="46"/>
      <c r="URG450" s="46"/>
      <c r="URH450" s="46"/>
      <c r="URI450" s="46"/>
      <c r="URJ450" s="46"/>
      <c r="URK450" s="46"/>
      <c r="URL450" s="46"/>
      <c r="URM450" s="46"/>
      <c r="URN450" s="46"/>
      <c r="URO450" s="46"/>
      <c r="URP450" s="46"/>
      <c r="URQ450" s="46"/>
      <c r="URR450" s="46"/>
      <c r="URS450" s="46"/>
      <c r="URT450" s="46"/>
      <c r="URU450" s="46"/>
      <c r="URV450" s="46"/>
      <c r="URW450" s="46"/>
      <c r="URX450" s="46"/>
      <c r="URY450" s="46"/>
      <c r="URZ450" s="46"/>
      <c r="USA450" s="46"/>
      <c r="USB450" s="46"/>
      <c r="USC450" s="46"/>
      <c r="USD450" s="46"/>
      <c r="USE450" s="46"/>
      <c r="USF450" s="46"/>
      <c r="USG450" s="46"/>
      <c r="USH450" s="46"/>
      <c r="USI450" s="46"/>
      <c r="USJ450" s="46"/>
      <c r="USK450" s="46"/>
      <c r="USL450" s="46"/>
      <c r="USM450" s="46"/>
      <c r="USN450" s="46"/>
      <c r="USO450" s="46"/>
      <c r="USP450" s="46"/>
      <c r="USQ450" s="46"/>
      <c r="USR450" s="46"/>
      <c r="USS450" s="46"/>
      <c r="UST450" s="46"/>
      <c r="USU450" s="46"/>
      <c r="USV450" s="46"/>
      <c r="USW450" s="46"/>
      <c r="USX450" s="46"/>
      <c r="USY450" s="46"/>
      <c r="USZ450" s="46"/>
      <c r="UTA450" s="46"/>
      <c r="UTB450" s="46"/>
      <c r="UTC450" s="46"/>
      <c r="UTD450" s="46"/>
      <c r="UTE450" s="46"/>
      <c r="UTF450" s="46"/>
      <c r="UTG450" s="46"/>
      <c r="UTH450" s="46"/>
      <c r="UTI450" s="46"/>
      <c r="UTJ450" s="46"/>
      <c r="UTK450" s="46"/>
      <c r="UTL450" s="46"/>
      <c r="UTM450" s="46"/>
      <c r="UTN450" s="46"/>
      <c r="UTO450" s="46"/>
      <c r="UTP450" s="46"/>
      <c r="UTQ450" s="46"/>
      <c r="UTR450" s="46"/>
      <c r="UTS450" s="46"/>
      <c r="UTT450" s="46"/>
      <c r="UTU450" s="46"/>
      <c r="UTV450" s="46"/>
      <c r="UTW450" s="46"/>
      <c r="UTX450" s="46"/>
      <c r="UTY450" s="46"/>
      <c r="UTZ450" s="46"/>
      <c r="UUA450" s="46"/>
      <c r="UUB450" s="46"/>
      <c r="UUC450" s="46"/>
      <c r="UUD450" s="46"/>
      <c r="UUE450" s="46"/>
      <c r="UUF450" s="46"/>
      <c r="UUG450" s="46"/>
      <c r="UUH450" s="46"/>
      <c r="UUI450" s="46"/>
      <c r="UUJ450" s="46"/>
      <c r="UUK450" s="46"/>
      <c r="UUL450" s="46"/>
      <c r="UUM450" s="46"/>
      <c r="UUN450" s="46"/>
      <c r="UUO450" s="46"/>
      <c r="UUP450" s="46"/>
      <c r="UUQ450" s="46"/>
      <c r="UUR450" s="46"/>
      <c r="UUS450" s="46"/>
      <c r="UUT450" s="46"/>
      <c r="UUU450" s="46"/>
      <c r="UUV450" s="46"/>
      <c r="UUW450" s="46"/>
      <c r="UUX450" s="46"/>
      <c r="UUY450" s="46"/>
      <c r="UUZ450" s="46"/>
      <c r="UVA450" s="46"/>
      <c r="UVB450" s="46"/>
      <c r="UVC450" s="46"/>
      <c r="UVD450" s="46"/>
      <c r="UVE450" s="46"/>
      <c r="UVF450" s="46"/>
      <c r="UVG450" s="46"/>
      <c r="UVH450" s="46"/>
      <c r="UVI450" s="46"/>
      <c r="UVJ450" s="46"/>
      <c r="UVK450" s="46"/>
      <c r="UVL450" s="46"/>
      <c r="UVM450" s="46"/>
      <c r="UVN450" s="46"/>
      <c r="UVO450" s="46"/>
      <c r="UVP450" s="46"/>
      <c r="UVQ450" s="46"/>
      <c r="UVR450" s="46"/>
      <c r="UVS450" s="46"/>
      <c r="UVT450" s="46"/>
      <c r="UVU450" s="46"/>
      <c r="UVV450" s="46"/>
      <c r="UVW450" s="46"/>
      <c r="UVX450" s="46"/>
      <c r="UVY450" s="46"/>
      <c r="UVZ450" s="46"/>
      <c r="UWA450" s="46"/>
      <c r="UWB450" s="46"/>
      <c r="UWC450" s="46"/>
      <c r="UWD450" s="46"/>
      <c r="UWE450" s="46"/>
      <c r="UWF450" s="46"/>
      <c r="UWG450" s="46"/>
      <c r="UWH450" s="46"/>
      <c r="UWI450" s="46"/>
      <c r="UWJ450" s="46"/>
      <c r="UWK450" s="46"/>
      <c r="UWL450" s="46"/>
      <c r="UWM450" s="46"/>
      <c r="UWN450" s="46"/>
      <c r="UWO450" s="46"/>
      <c r="UWP450" s="46"/>
      <c r="UWQ450" s="46"/>
      <c r="UWR450" s="46"/>
      <c r="UWS450" s="46"/>
      <c r="UWT450" s="46"/>
      <c r="UWU450" s="46"/>
      <c r="UWV450" s="46"/>
      <c r="UWW450" s="46"/>
      <c r="UWX450" s="46"/>
      <c r="UWY450" s="46"/>
      <c r="UWZ450" s="46"/>
      <c r="UXA450" s="46"/>
      <c r="UXB450" s="46"/>
      <c r="UXC450" s="46"/>
      <c r="UXD450" s="46"/>
      <c r="UXE450" s="46"/>
      <c r="UXF450" s="46"/>
      <c r="UXG450" s="46"/>
      <c r="UXH450" s="46"/>
      <c r="UXI450" s="46"/>
      <c r="UXJ450" s="46"/>
      <c r="UXK450" s="46"/>
      <c r="UXL450" s="46"/>
      <c r="UXM450" s="46"/>
      <c r="UXN450" s="46"/>
      <c r="UXO450" s="46"/>
      <c r="UXP450" s="46"/>
      <c r="UXQ450" s="46"/>
      <c r="UXR450" s="46"/>
      <c r="UXS450" s="46"/>
      <c r="UXT450" s="46"/>
      <c r="UXU450" s="46"/>
      <c r="UXV450" s="46"/>
      <c r="UXW450" s="46"/>
      <c r="UXX450" s="46"/>
      <c r="UXY450" s="46"/>
      <c r="UXZ450" s="46"/>
      <c r="UYA450" s="46"/>
      <c r="UYB450" s="46"/>
      <c r="UYC450" s="46"/>
      <c r="UYD450" s="46"/>
      <c r="UYE450" s="46"/>
      <c r="UYF450" s="46"/>
      <c r="UYG450" s="46"/>
      <c r="UYH450" s="46"/>
      <c r="UYI450" s="46"/>
      <c r="UYJ450" s="46"/>
      <c r="UYK450" s="46"/>
      <c r="UYL450" s="46"/>
      <c r="UYM450" s="46"/>
      <c r="UYN450" s="46"/>
      <c r="UYO450" s="46"/>
      <c r="UYP450" s="46"/>
      <c r="UYQ450" s="46"/>
      <c r="UYR450" s="46"/>
      <c r="UYS450" s="46"/>
      <c r="UYT450" s="46"/>
      <c r="UYU450" s="46"/>
      <c r="UYV450" s="46"/>
      <c r="UYW450" s="46"/>
      <c r="UYX450" s="46"/>
      <c r="UYY450" s="46"/>
      <c r="UYZ450" s="46"/>
      <c r="UZA450" s="46"/>
      <c r="UZB450" s="46"/>
      <c r="UZC450" s="46"/>
      <c r="UZD450" s="46"/>
      <c r="UZE450" s="46"/>
      <c r="UZF450" s="46"/>
      <c r="UZG450" s="46"/>
      <c r="UZH450" s="46"/>
      <c r="UZI450" s="46"/>
      <c r="UZJ450" s="46"/>
      <c r="UZK450" s="46"/>
      <c r="UZL450" s="46"/>
      <c r="UZM450" s="46"/>
      <c r="UZN450" s="46"/>
      <c r="UZO450" s="46"/>
      <c r="UZP450" s="46"/>
      <c r="UZQ450" s="46"/>
      <c r="UZR450" s="46"/>
      <c r="UZS450" s="46"/>
      <c r="UZT450" s="46"/>
      <c r="UZU450" s="46"/>
      <c r="UZV450" s="46"/>
      <c r="UZW450" s="46"/>
      <c r="UZX450" s="46"/>
      <c r="UZY450" s="46"/>
      <c r="UZZ450" s="46"/>
      <c r="VAA450" s="46"/>
      <c r="VAB450" s="46"/>
      <c r="VAC450" s="46"/>
      <c r="VAD450" s="46"/>
      <c r="VAE450" s="46"/>
      <c r="VAF450" s="46"/>
      <c r="VAG450" s="46"/>
      <c r="VAH450" s="46"/>
      <c r="VAI450" s="46"/>
      <c r="VAJ450" s="46"/>
      <c r="VAK450" s="46"/>
      <c r="VAL450" s="46"/>
      <c r="VAM450" s="46"/>
      <c r="VAN450" s="46"/>
      <c r="VAO450" s="46"/>
      <c r="VAP450" s="46"/>
      <c r="VAQ450" s="46"/>
      <c r="VAR450" s="46"/>
      <c r="VAS450" s="46"/>
      <c r="VAT450" s="46"/>
      <c r="VAU450" s="46"/>
      <c r="VAV450" s="46"/>
      <c r="VAW450" s="46"/>
      <c r="VAX450" s="46"/>
      <c r="VAY450" s="46"/>
      <c r="VAZ450" s="46"/>
      <c r="VBA450" s="46"/>
      <c r="VBB450" s="46"/>
      <c r="VBC450" s="46"/>
      <c r="VBD450" s="46"/>
      <c r="VBE450" s="46"/>
      <c r="VBF450" s="46"/>
      <c r="VBG450" s="46"/>
      <c r="VBH450" s="46"/>
      <c r="VBI450" s="46"/>
      <c r="VBJ450" s="46"/>
      <c r="VBK450" s="46"/>
      <c r="VBL450" s="46"/>
      <c r="VBM450" s="46"/>
      <c r="VBN450" s="46"/>
      <c r="VBO450" s="46"/>
      <c r="VBP450" s="46"/>
      <c r="VBQ450" s="46"/>
      <c r="VBR450" s="46"/>
      <c r="VBS450" s="46"/>
      <c r="VBT450" s="46"/>
      <c r="VBU450" s="46"/>
      <c r="VBV450" s="46"/>
      <c r="VBW450" s="46"/>
      <c r="VBX450" s="46"/>
      <c r="VBY450" s="46"/>
      <c r="VBZ450" s="46"/>
      <c r="VCA450" s="46"/>
      <c r="VCB450" s="46"/>
      <c r="VCC450" s="46"/>
      <c r="VCD450" s="46"/>
      <c r="VCE450" s="46"/>
      <c r="VCF450" s="46"/>
      <c r="VCG450" s="46"/>
      <c r="VCH450" s="46"/>
      <c r="VCI450" s="46"/>
      <c r="VCJ450" s="46"/>
      <c r="VCK450" s="46"/>
      <c r="VCL450" s="46"/>
      <c r="VCM450" s="46"/>
      <c r="VCN450" s="46"/>
      <c r="VCO450" s="46"/>
      <c r="VCP450" s="46"/>
      <c r="VCQ450" s="46"/>
      <c r="VCR450" s="46"/>
      <c r="VCS450" s="46"/>
      <c r="VCT450" s="46"/>
      <c r="VCU450" s="46"/>
      <c r="VCV450" s="46"/>
      <c r="VCW450" s="46"/>
      <c r="VCX450" s="46"/>
      <c r="VCY450" s="46"/>
      <c r="VCZ450" s="46"/>
      <c r="VDA450" s="46"/>
      <c r="VDB450" s="46"/>
      <c r="VDC450" s="46"/>
      <c r="VDD450" s="46"/>
      <c r="VDE450" s="46"/>
      <c r="VDF450" s="46"/>
      <c r="VDG450" s="46"/>
      <c r="VDH450" s="46"/>
      <c r="VDI450" s="46"/>
      <c r="VDJ450" s="46"/>
      <c r="VDK450" s="46"/>
      <c r="VDL450" s="46"/>
      <c r="VDM450" s="46"/>
      <c r="VDN450" s="46"/>
      <c r="VDO450" s="46"/>
      <c r="VDP450" s="46"/>
      <c r="VDQ450" s="46"/>
      <c r="VDR450" s="46"/>
      <c r="VDS450" s="46"/>
      <c r="VDT450" s="46"/>
      <c r="VDU450" s="46"/>
      <c r="VDV450" s="46"/>
      <c r="VDW450" s="46"/>
      <c r="VDX450" s="46"/>
      <c r="VDY450" s="46"/>
      <c r="VDZ450" s="46"/>
      <c r="VEA450" s="46"/>
      <c r="VEB450" s="46"/>
      <c r="VEC450" s="46"/>
      <c r="VED450" s="46"/>
      <c r="VEE450" s="46"/>
      <c r="VEF450" s="46"/>
      <c r="VEG450" s="46"/>
      <c r="VEH450" s="46"/>
      <c r="VEI450" s="46"/>
      <c r="VEJ450" s="46"/>
      <c r="VEK450" s="46"/>
      <c r="VEL450" s="46"/>
      <c r="VEM450" s="46"/>
      <c r="VEN450" s="46"/>
      <c r="VEO450" s="46"/>
      <c r="VEP450" s="46"/>
      <c r="VEQ450" s="46"/>
      <c r="VER450" s="46"/>
      <c r="VES450" s="46"/>
      <c r="VET450" s="46"/>
      <c r="VEU450" s="46"/>
      <c r="VEV450" s="46"/>
      <c r="VEW450" s="46"/>
      <c r="VEX450" s="46"/>
      <c r="VEY450" s="46"/>
      <c r="VEZ450" s="46"/>
      <c r="VFA450" s="46"/>
      <c r="VFB450" s="46"/>
      <c r="VFC450" s="46"/>
      <c r="VFD450" s="46"/>
      <c r="VFE450" s="46"/>
      <c r="VFF450" s="46"/>
      <c r="VFG450" s="46"/>
      <c r="VFH450" s="46"/>
      <c r="VFI450" s="46"/>
      <c r="VFJ450" s="46"/>
      <c r="VFK450" s="46"/>
      <c r="VFL450" s="46"/>
      <c r="VFM450" s="46"/>
      <c r="VFN450" s="46"/>
      <c r="VFO450" s="46"/>
      <c r="VFP450" s="46"/>
      <c r="VFQ450" s="46"/>
      <c r="VFR450" s="46"/>
      <c r="VFS450" s="46"/>
      <c r="VFT450" s="46"/>
      <c r="VFU450" s="46"/>
      <c r="VFV450" s="46"/>
      <c r="VFW450" s="46"/>
      <c r="VFX450" s="46"/>
      <c r="VFY450" s="46"/>
      <c r="VFZ450" s="46"/>
      <c r="VGA450" s="46"/>
      <c r="VGB450" s="46"/>
      <c r="VGC450" s="46"/>
      <c r="VGD450" s="46"/>
      <c r="VGE450" s="46"/>
      <c r="VGF450" s="46"/>
      <c r="VGG450" s="46"/>
      <c r="VGH450" s="46"/>
      <c r="VGI450" s="46"/>
      <c r="VGJ450" s="46"/>
      <c r="VGK450" s="46"/>
      <c r="VGL450" s="46"/>
      <c r="VGM450" s="46"/>
      <c r="VGN450" s="46"/>
      <c r="VGO450" s="46"/>
      <c r="VGP450" s="46"/>
      <c r="VGQ450" s="46"/>
      <c r="VGR450" s="46"/>
      <c r="VGS450" s="46"/>
      <c r="VGT450" s="46"/>
      <c r="VGU450" s="46"/>
      <c r="VGV450" s="46"/>
      <c r="VGW450" s="46"/>
      <c r="VGX450" s="46"/>
      <c r="VGY450" s="46"/>
      <c r="VGZ450" s="46"/>
      <c r="VHA450" s="46"/>
      <c r="VHB450" s="46"/>
      <c r="VHC450" s="46"/>
      <c r="VHD450" s="46"/>
      <c r="VHE450" s="46"/>
      <c r="VHF450" s="46"/>
      <c r="VHG450" s="46"/>
      <c r="VHH450" s="46"/>
      <c r="VHI450" s="46"/>
      <c r="VHJ450" s="46"/>
      <c r="VHK450" s="46"/>
      <c r="VHL450" s="46"/>
      <c r="VHM450" s="46"/>
      <c r="VHN450" s="46"/>
      <c r="VHO450" s="46"/>
      <c r="VHP450" s="46"/>
      <c r="VHQ450" s="46"/>
      <c r="VHR450" s="46"/>
      <c r="VHS450" s="46"/>
      <c r="VHT450" s="46"/>
      <c r="VHU450" s="46"/>
      <c r="VHV450" s="46"/>
      <c r="VHW450" s="46"/>
      <c r="VHX450" s="46"/>
      <c r="VHY450" s="46"/>
      <c r="VHZ450" s="46"/>
      <c r="VIA450" s="46"/>
      <c r="VIB450" s="46"/>
      <c r="VIC450" s="46"/>
      <c r="VID450" s="46"/>
      <c r="VIE450" s="46"/>
      <c r="VIF450" s="46"/>
      <c r="VIG450" s="46"/>
      <c r="VIH450" s="46"/>
      <c r="VII450" s="46"/>
      <c r="VIJ450" s="46"/>
      <c r="VIK450" s="46"/>
      <c r="VIL450" s="46"/>
      <c r="VIM450" s="46"/>
      <c r="VIN450" s="46"/>
      <c r="VIO450" s="46"/>
      <c r="VIP450" s="46"/>
      <c r="VIQ450" s="46"/>
      <c r="VIR450" s="46"/>
      <c r="VIS450" s="46"/>
      <c r="VIT450" s="46"/>
      <c r="VIU450" s="46"/>
      <c r="VIV450" s="46"/>
      <c r="VIW450" s="46"/>
      <c r="VIX450" s="46"/>
      <c r="VIY450" s="46"/>
      <c r="VIZ450" s="46"/>
      <c r="VJA450" s="46"/>
      <c r="VJB450" s="46"/>
      <c r="VJC450" s="46"/>
      <c r="VJD450" s="46"/>
      <c r="VJE450" s="46"/>
      <c r="VJF450" s="46"/>
      <c r="VJG450" s="46"/>
      <c r="VJH450" s="46"/>
      <c r="VJI450" s="46"/>
      <c r="VJJ450" s="46"/>
      <c r="VJK450" s="46"/>
      <c r="VJL450" s="46"/>
      <c r="VJM450" s="46"/>
      <c r="VJN450" s="46"/>
      <c r="VJO450" s="46"/>
      <c r="VJP450" s="46"/>
      <c r="VJQ450" s="46"/>
      <c r="VJR450" s="46"/>
      <c r="VJS450" s="46"/>
      <c r="VJT450" s="46"/>
      <c r="VJU450" s="46"/>
      <c r="VJV450" s="46"/>
      <c r="VJW450" s="46"/>
      <c r="VJX450" s="46"/>
      <c r="VJY450" s="46"/>
      <c r="VJZ450" s="46"/>
      <c r="VKA450" s="46"/>
      <c r="VKB450" s="46"/>
      <c r="VKC450" s="46"/>
      <c r="VKD450" s="46"/>
      <c r="VKE450" s="46"/>
      <c r="VKF450" s="46"/>
      <c r="VKG450" s="46"/>
      <c r="VKH450" s="46"/>
      <c r="VKI450" s="46"/>
      <c r="VKJ450" s="46"/>
      <c r="VKK450" s="46"/>
      <c r="VKL450" s="46"/>
      <c r="VKM450" s="46"/>
      <c r="VKN450" s="46"/>
      <c r="VKO450" s="46"/>
      <c r="VKP450" s="46"/>
      <c r="VKQ450" s="46"/>
      <c r="VKR450" s="46"/>
      <c r="VKS450" s="46"/>
      <c r="VKT450" s="46"/>
      <c r="VKU450" s="46"/>
      <c r="VKV450" s="46"/>
      <c r="VKW450" s="46"/>
      <c r="VKX450" s="46"/>
      <c r="VKY450" s="46"/>
      <c r="VKZ450" s="46"/>
      <c r="VLA450" s="46"/>
      <c r="VLB450" s="46"/>
      <c r="VLC450" s="46"/>
      <c r="VLD450" s="46"/>
      <c r="VLE450" s="46"/>
      <c r="VLF450" s="46"/>
      <c r="VLG450" s="46"/>
      <c r="VLH450" s="46"/>
      <c r="VLI450" s="46"/>
      <c r="VLJ450" s="46"/>
      <c r="VLK450" s="46"/>
      <c r="VLL450" s="46"/>
      <c r="VLM450" s="46"/>
      <c r="VLN450" s="46"/>
      <c r="VLO450" s="46"/>
      <c r="VLP450" s="46"/>
      <c r="VLQ450" s="46"/>
      <c r="VLR450" s="46"/>
      <c r="VLS450" s="46"/>
      <c r="VLT450" s="46"/>
      <c r="VLU450" s="46"/>
      <c r="VLV450" s="46"/>
      <c r="VLW450" s="46"/>
      <c r="VLX450" s="46"/>
      <c r="VLY450" s="46"/>
      <c r="VLZ450" s="46"/>
      <c r="VMA450" s="46"/>
      <c r="VMB450" s="46"/>
      <c r="VMC450" s="46"/>
      <c r="VMD450" s="46"/>
      <c r="VME450" s="46"/>
      <c r="VMF450" s="46"/>
      <c r="VMG450" s="46"/>
      <c r="VMH450" s="46"/>
      <c r="VMI450" s="46"/>
      <c r="VMJ450" s="46"/>
      <c r="VMK450" s="46"/>
      <c r="VML450" s="46"/>
      <c r="VMM450" s="46"/>
      <c r="VMN450" s="46"/>
      <c r="VMO450" s="46"/>
      <c r="VMP450" s="46"/>
      <c r="VMQ450" s="46"/>
      <c r="VMR450" s="46"/>
      <c r="VMS450" s="46"/>
      <c r="VMT450" s="46"/>
      <c r="VMU450" s="46"/>
      <c r="VMV450" s="46"/>
      <c r="VMW450" s="46"/>
      <c r="VMX450" s="46"/>
      <c r="VMY450" s="46"/>
      <c r="VMZ450" s="46"/>
      <c r="VNA450" s="46"/>
      <c r="VNB450" s="46"/>
      <c r="VNC450" s="46"/>
      <c r="VND450" s="46"/>
      <c r="VNE450" s="46"/>
      <c r="VNF450" s="46"/>
      <c r="VNG450" s="46"/>
      <c r="VNH450" s="46"/>
      <c r="VNI450" s="46"/>
      <c r="VNJ450" s="46"/>
      <c r="VNK450" s="46"/>
      <c r="VNL450" s="46"/>
      <c r="VNM450" s="46"/>
      <c r="VNN450" s="46"/>
      <c r="VNO450" s="46"/>
      <c r="VNP450" s="46"/>
      <c r="VNQ450" s="46"/>
      <c r="VNR450" s="46"/>
      <c r="VNS450" s="46"/>
      <c r="VNT450" s="46"/>
      <c r="VNU450" s="46"/>
      <c r="VNV450" s="46"/>
      <c r="VNW450" s="46"/>
      <c r="VNX450" s="46"/>
      <c r="VNY450" s="46"/>
      <c r="VNZ450" s="46"/>
      <c r="VOA450" s="46"/>
      <c r="VOB450" s="46"/>
      <c r="VOC450" s="46"/>
      <c r="VOD450" s="46"/>
      <c r="VOE450" s="46"/>
      <c r="VOF450" s="46"/>
      <c r="VOG450" s="46"/>
      <c r="VOH450" s="46"/>
      <c r="VOI450" s="46"/>
      <c r="VOJ450" s="46"/>
      <c r="VOK450" s="46"/>
      <c r="VOL450" s="46"/>
      <c r="VOM450" s="46"/>
      <c r="VON450" s="46"/>
      <c r="VOO450" s="46"/>
      <c r="VOP450" s="46"/>
      <c r="VOQ450" s="46"/>
      <c r="VOR450" s="46"/>
      <c r="VOS450" s="46"/>
      <c r="VOT450" s="46"/>
      <c r="VOU450" s="46"/>
      <c r="VOV450" s="46"/>
      <c r="VOW450" s="46"/>
      <c r="VOX450" s="46"/>
      <c r="VOY450" s="46"/>
      <c r="VOZ450" s="46"/>
      <c r="VPA450" s="46"/>
      <c r="VPB450" s="46"/>
      <c r="VPC450" s="46"/>
      <c r="VPD450" s="46"/>
      <c r="VPE450" s="46"/>
      <c r="VPF450" s="46"/>
      <c r="VPG450" s="46"/>
      <c r="VPH450" s="46"/>
      <c r="VPI450" s="46"/>
      <c r="VPJ450" s="46"/>
      <c r="VPK450" s="46"/>
      <c r="VPL450" s="46"/>
      <c r="VPM450" s="46"/>
      <c r="VPN450" s="46"/>
      <c r="VPO450" s="46"/>
      <c r="VPP450" s="46"/>
      <c r="VPQ450" s="46"/>
      <c r="VPR450" s="46"/>
      <c r="VPS450" s="46"/>
      <c r="VPT450" s="46"/>
      <c r="VPU450" s="46"/>
      <c r="VPV450" s="46"/>
      <c r="VPW450" s="46"/>
      <c r="VPX450" s="46"/>
      <c r="VPY450" s="46"/>
      <c r="VPZ450" s="46"/>
      <c r="VQA450" s="46"/>
      <c r="VQB450" s="46"/>
      <c r="VQC450" s="46"/>
      <c r="VQD450" s="46"/>
      <c r="VQE450" s="46"/>
      <c r="VQF450" s="46"/>
      <c r="VQG450" s="46"/>
      <c r="VQH450" s="46"/>
      <c r="VQI450" s="46"/>
      <c r="VQJ450" s="46"/>
      <c r="VQK450" s="46"/>
      <c r="VQL450" s="46"/>
      <c r="VQM450" s="46"/>
      <c r="VQN450" s="46"/>
      <c r="VQO450" s="46"/>
      <c r="VQP450" s="46"/>
      <c r="VQQ450" s="46"/>
      <c r="VQR450" s="46"/>
      <c r="VQS450" s="46"/>
      <c r="VQT450" s="46"/>
      <c r="VQU450" s="46"/>
      <c r="VQV450" s="46"/>
      <c r="VQW450" s="46"/>
      <c r="VQX450" s="46"/>
      <c r="VQY450" s="46"/>
      <c r="VQZ450" s="46"/>
      <c r="VRA450" s="46"/>
      <c r="VRB450" s="46"/>
      <c r="VRC450" s="46"/>
      <c r="VRD450" s="46"/>
      <c r="VRE450" s="46"/>
      <c r="VRF450" s="46"/>
      <c r="VRG450" s="46"/>
      <c r="VRH450" s="46"/>
      <c r="VRI450" s="46"/>
      <c r="VRJ450" s="46"/>
      <c r="VRK450" s="46"/>
      <c r="VRL450" s="46"/>
      <c r="VRM450" s="46"/>
      <c r="VRN450" s="46"/>
      <c r="VRO450" s="46"/>
      <c r="VRP450" s="46"/>
      <c r="VRQ450" s="46"/>
      <c r="VRR450" s="46"/>
      <c r="VRS450" s="46"/>
      <c r="VRT450" s="46"/>
      <c r="VRU450" s="46"/>
      <c r="VRV450" s="46"/>
      <c r="VRW450" s="46"/>
      <c r="VRX450" s="46"/>
      <c r="VRY450" s="46"/>
      <c r="VRZ450" s="46"/>
      <c r="VSA450" s="46"/>
      <c r="VSB450" s="46"/>
      <c r="VSC450" s="46"/>
      <c r="VSD450" s="46"/>
      <c r="VSE450" s="46"/>
      <c r="VSF450" s="46"/>
      <c r="VSG450" s="46"/>
      <c r="VSH450" s="46"/>
      <c r="VSI450" s="46"/>
      <c r="VSJ450" s="46"/>
      <c r="VSK450" s="46"/>
      <c r="VSL450" s="46"/>
      <c r="VSM450" s="46"/>
      <c r="VSN450" s="46"/>
      <c r="VSO450" s="46"/>
      <c r="VSP450" s="46"/>
      <c r="VSQ450" s="46"/>
      <c r="VSR450" s="46"/>
      <c r="VSS450" s="46"/>
      <c r="VST450" s="46"/>
      <c r="VSU450" s="46"/>
      <c r="VSV450" s="46"/>
      <c r="VSW450" s="46"/>
      <c r="VSX450" s="46"/>
      <c r="VSY450" s="46"/>
      <c r="VSZ450" s="46"/>
      <c r="VTA450" s="46"/>
      <c r="VTB450" s="46"/>
      <c r="VTC450" s="46"/>
      <c r="VTD450" s="46"/>
      <c r="VTE450" s="46"/>
      <c r="VTF450" s="46"/>
      <c r="VTG450" s="46"/>
      <c r="VTH450" s="46"/>
      <c r="VTI450" s="46"/>
      <c r="VTJ450" s="46"/>
      <c r="VTK450" s="46"/>
      <c r="VTL450" s="46"/>
      <c r="VTM450" s="46"/>
      <c r="VTN450" s="46"/>
      <c r="VTO450" s="46"/>
      <c r="VTP450" s="46"/>
      <c r="VTQ450" s="46"/>
      <c r="VTR450" s="46"/>
      <c r="VTS450" s="46"/>
      <c r="VTT450" s="46"/>
      <c r="VTU450" s="46"/>
      <c r="VTV450" s="46"/>
      <c r="VTW450" s="46"/>
      <c r="VTX450" s="46"/>
      <c r="VTY450" s="46"/>
      <c r="VTZ450" s="46"/>
      <c r="VUA450" s="46"/>
      <c r="VUB450" s="46"/>
      <c r="VUC450" s="46"/>
      <c r="VUD450" s="46"/>
      <c r="VUE450" s="46"/>
      <c r="VUF450" s="46"/>
      <c r="VUG450" s="46"/>
      <c r="VUH450" s="46"/>
      <c r="VUI450" s="46"/>
      <c r="VUJ450" s="46"/>
      <c r="VUK450" s="46"/>
      <c r="VUL450" s="46"/>
      <c r="VUM450" s="46"/>
      <c r="VUN450" s="46"/>
      <c r="VUO450" s="46"/>
      <c r="VUP450" s="46"/>
      <c r="VUQ450" s="46"/>
      <c r="VUR450" s="46"/>
      <c r="VUS450" s="46"/>
      <c r="VUT450" s="46"/>
      <c r="VUU450" s="46"/>
      <c r="VUV450" s="46"/>
      <c r="VUW450" s="46"/>
      <c r="VUX450" s="46"/>
      <c r="VUY450" s="46"/>
      <c r="VUZ450" s="46"/>
      <c r="VVA450" s="46"/>
      <c r="VVB450" s="46"/>
      <c r="VVC450" s="46"/>
      <c r="VVD450" s="46"/>
      <c r="VVE450" s="46"/>
      <c r="VVF450" s="46"/>
      <c r="VVG450" s="46"/>
      <c r="VVH450" s="46"/>
      <c r="VVI450" s="46"/>
      <c r="VVJ450" s="46"/>
      <c r="VVK450" s="46"/>
      <c r="VVL450" s="46"/>
      <c r="VVM450" s="46"/>
      <c r="VVN450" s="46"/>
      <c r="VVO450" s="46"/>
      <c r="VVP450" s="46"/>
      <c r="VVQ450" s="46"/>
      <c r="VVR450" s="46"/>
      <c r="VVS450" s="46"/>
      <c r="VVT450" s="46"/>
      <c r="VVU450" s="46"/>
      <c r="VVV450" s="46"/>
      <c r="VVW450" s="46"/>
      <c r="VVX450" s="46"/>
      <c r="VVY450" s="46"/>
      <c r="VVZ450" s="46"/>
      <c r="VWA450" s="46"/>
      <c r="VWB450" s="46"/>
      <c r="VWC450" s="46"/>
      <c r="VWD450" s="46"/>
      <c r="VWE450" s="46"/>
      <c r="VWF450" s="46"/>
      <c r="VWG450" s="46"/>
      <c r="VWH450" s="46"/>
      <c r="VWI450" s="46"/>
      <c r="VWJ450" s="46"/>
      <c r="VWK450" s="46"/>
      <c r="VWL450" s="46"/>
      <c r="VWM450" s="46"/>
      <c r="VWN450" s="46"/>
      <c r="VWO450" s="46"/>
      <c r="VWP450" s="46"/>
      <c r="VWQ450" s="46"/>
      <c r="VWR450" s="46"/>
      <c r="VWS450" s="46"/>
      <c r="VWT450" s="46"/>
      <c r="VWU450" s="46"/>
      <c r="VWV450" s="46"/>
      <c r="VWW450" s="46"/>
      <c r="VWX450" s="46"/>
      <c r="VWY450" s="46"/>
      <c r="VWZ450" s="46"/>
      <c r="VXA450" s="46"/>
      <c r="VXB450" s="46"/>
      <c r="VXC450" s="46"/>
      <c r="VXD450" s="46"/>
      <c r="VXE450" s="46"/>
      <c r="VXF450" s="46"/>
      <c r="VXG450" s="46"/>
      <c r="VXH450" s="46"/>
      <c r="VXI450" s="46"/>
      <c r="VXJ450" s="46"/>
      <c r="VXK450" s="46"/>
      <c r="VXL450" s="46"/>
      <c r="VXM450" s="46"/>
      <c r="VXN450" s="46"/>
      <c r="VXO450" s="46"/>
      <c r="VXP450" s="46"/>
      <c r="VXQ450" s="46"/>
      <c r="VXR450" s="46"/>
      <c r="VXS450" s="46"/>
      <c r="VXT450" s="46"/>
      <c r="VXU450" s="46"/>
      <c r="VXV450" s="46"/>
      <c r="VXW450" s="46"/>
      <c r="VXX450" s="46"/>
      <c r="VXY450" s="46"/>
      <c r="VXZ450" s="46"/>
      <c r="VYA450" s="46"/>
      <c r="VYB450" s="46"/>
      <c r="VYC450" s="46"/>
      <c r="VYD450" s="46"/>
      <c r="VYE450" s="46"/>
      <c r="VYF450" s="46"/>
      <c r="VYG450" s="46"/>
      <c r="VYH450" s="46"/>
      <c r="VYI450" s="46"/>
      <c r="VYJ450" s="46"/>
      <c r="VYK450" s="46"/>
      <c r="VYL450" s="46"/>
      <c r="VYM450" s="46"/>
      <c r="VYN450" s="46"/>
      <c r="VYO450" s="46"/>
      <c r="VYP450" s="46"/>
      <c r="VYQ450" s="46"/>
      <c r="VYR450" s="46"/>
      <c r="VYS450" s="46"/>
      <c r="VYT450" s="46"/>
      <c r="VYU450" s="46"/>
      <c r="VYV450" s="46"/>
      <c r="VYW450" s="46"/>
      <c r="VYX450" s="46"/>
      <c r="VYY450" s="46"/>
      <c r="VYZ450" s="46"/>
      <c r="VZA450" s="46"/>
      <c r="VZB450" s="46"/>
      <c r="VZC450" s="46"/>
      <c r="VZD450" s="46"/>
      <c r="VZE450" s="46"/>
      <c r="VZF450" s="46"/>
      <c r="VZG450" s="46"/>
      <c r="VZH450" s="46"/>
      <c r="VZI450" s="46"/>
      <c r="VZJ450" s="46"/>
      <c r="VZK450" s="46"/>
      <c r="VZL450" s="46"/>
      <c r="VZM450" s="46"/>
      <c r="VZN450" s="46"/>
      <c r="VZO450" s="46"/>
      <c r="VZP450" s="46"/>
      <c r="VZQ450" s="46"/>
      <c r="VZR450" s="46"/>
      <c r="VZS450" s="46"/>
      <c r="VZT450" s="46"/>
      <c r="VZU450" s="46"/>
      <c r="VZV450" s="46"/>
      <c r="VZW450" s="46"/>
      <c r="VZX450" s="46"/>
      <c r="VZY450" s="46"/>
      <c r="VZZ450" s="46"/>
      <c r="WAA450" s="46"/>
      <c r="WAB450" s="46"/>
      <c r="WAC450" s="46"/>
      <c r="WAD450" s="46"/>
      <c r="WAE450" s="46"/>
      <c r="WAF450" s="46"/>
      <c r="WAG450" s="46"/>
      <c r="WAH450" s="46"/>
      <c r="WAI450" s="46"/>
      <c r="WAJ450" s="46"/>
      <c r="WAK450" s="46"/>
      <c r="WAL450" s="46"/>
      <c r="WAM450" s="46"/>
      <c r="WAN450" s="46"/>
      <c r="WAO450" s="46"/>
      <c r="WAP450" s="46"/>
      <c r="WAQ450" s="46"/>
      <c r="WAR450" s="46"/>
      <c r="WAS450" s="46"/>
      <c r="WAT450" s="46"/>
      <c r="WAU450" s="46"/>
      <c r="WAV450" s="46"/>
      <c r="WAW450" s="46"/>
      <c r="WAX450" s="46"/>
      <c r="WAY450" s="46"/>
      <c r="WAZ450" s="46"/>
      <c r="WBA450" s="46"/>
      <c r="WBB450" s="46"/>
      <c r="WBC450" s="46"/>
      <c r="WBD450" s="46"/>
      <c r="WBE450" s="46"/>
      <c r="WBF450" s="46"/>
      <c r="WBG450" s="46"/>
      <c r="WBH450" s="46"/>
      <c r="WBI450" s="46"/>
      <c r="WBJ450" s="46"/>
      <c r="WBK450" s="46"/>
      <c r="WBL450" s="46"/>
      <c r="WBM450" s="46"/>
      <c r="WBN450" s="46"/>
      <c r="WBO450" s="46"/>
      <c r="WBP450" s="46"/>
      <c r="WBQ450" s="46"/>
      <c r="WBR450" s="46"/>
      <c r="WBS450" s="46"/>
      <c r="WBT450" s="46"/>
      <c r="WBU450" s="46"/>
      <c r="WBV450" s="46"/>
      <c r="WBW450" s="46"/>
      <c r="WBX450" s="46"/>
      <c r="WBY450" s="46"/>
      <c r="WBZ450" s="46"/>
      <c r="WCA450" s="46"/>
      <c r="WCB450" s="46"/>
      <c r="WCC450" s="46"/>
      <c r="WCD450" s="46"/>
      <c r="WCE450" s="46"/>
      <c r="WCF450" s="46"/>
      <c r="WCG450" s="46"/>
      <c r="WCH450" s="46"/>
      <c r="WCI450" s="46"/>
      <c r="WCJ450" s="46"/>
      <c r="WCK450" s="46"/>
      <c r="WCL450" s="46"/>
      <c r="WCM450" s="46"/>
      <c r="WCN450" s="46"/>
      <c r="WCO450" s="46"/>
      <c r="WCP450" s="46"/>
      <c r="WCQ450" s="46"/>
      <c r="WCR450" s="46"/>
      <c r="WCS450" s="46"/>
      <c r="WCT450" s="46"/>
      <c r="WCU450" s="46"/>
      <c r="WCV450" s="46"/>
      <c r="WCW450" s="46"/>
      <c r="WCX450" s="46"/>
      <c r="WCY450" s="46"/>
      <c r="WCZ450" s="46"/>
      <c r="WDA450" s="46"/>
      <c r="WDB450" s="46"/>
      <c r="WDC450" s="46"/>
      <c r="WDD450" s="46"/>
      <c r="WDE450" s="46"/>
      <c r="WDF450" s="46"/>
      <c r="WDG450" s="46"/>
      <c r="WDH450" s="46"/>
      <c r="WDI450" s="46"/>
      <c r="WDJ450" s="46"/>
      <c r="WDK450" s="46"/>
      <c r="WDL450" s="46"/>
      <c r="WDM450" s="46"/>
      <c r="WDN450" s="46"/>
      <c r="WDO450" s="46"/>
      <c r="WDP450" s="46"/>
      <c r="WDQ450" s="46"/>
      <c r="WDR450" s="46"/>
      <c r="WDS450" s="46"/>
      <c r="WDT450" s="46"/>
      <c r="WDU450" s="46"/>
      <c r="WDV450" s="46"/>
      <c r="WDW450" s="46"/>
      <c r="WDX450" s="46"/>
      <c r="WDY450" s="46"/>
      <c r="WDZ450" s="46"/>
      <c r="WEA450" s="46"/>
      <c r="WEB450" s="46"/>
      <c r="WEC450" s="46"/>
      <c r="WED450" s="46"/>
      <c r="WEE450" s="46"/>
      <c r="WEF450" s="46"/>
      <c r="WEG450" s="46"/>
      <c r="WEH450" s="46"/>
      <c r="WEI450" s="46"/>
      <c r="WEJ450" s="46"/>
      <c r="WEK450" s="46"/>
      <c r="WEL450" s="46"/>
      <c r="WEM450" s="46"/>
      <c r="WEN450" s="46"/>
      <c r="WEO450" s="46"/>
      <c r="WEP450" s="46"/>
      <c r="WEQ450" s="46"/>
      <c r="WER450" s="46"/>
      <c r="WES450" s="46"/>
      <c r="WET450" s="46"/>
      <c r="WEU450" s="46"/>
      <c r="WEV450" s="46"/>
      <c r="WEW450" s="46"/>
      <c r="WEX450" s="46"/>
      <c r="WEY450" s="46"/>
      <c r="WEZ450" s="46"/>
      <c r="WFA450" s="46"/>
      <c r="WFB450" s="46"/>
      <c r="WFC450" s="46"/>
      <c r="WFD450" s="46"/>
      <c r="WFE450" s="46"/>
      <c r="WFF450" s="46"/>
      <c r="WFG450" s="46"/>
      <c r="WFH450" s="46"/>
      <c r="WFI450" s="46"/>
      <c r="WFJ450" s="46"/>
      <c r="WFK450" s="46"/>
      <c r="WFL450" s="46"/>
      <c r="WFM450" s="46"/>
      <c r="WFN450" s="46"/>
      <c r="WFO450" s="46"/>
      <c r="WFP450" s="46"/>
      <c r="WFQ450" s="46"/>
      <c r="WFR450" s="46"/>
      <c r="WFS450" s="46"/>
      <c r="WFT450" s="46"/>
      <c r="WFU450" s="46"/>
      <c r="WFV450" s="46"/>
      <c r="WFW450" s="46"/>
      <c r="WFX450" s="46"/>
      <c r="WFY450" s="46"/>
      <c r="WFZ450" s="46"/>
      <c r="WGA450" s="46"/>
      <c r="WGB450" s="46"/>
      <c r="WGC450" s="46"/>
      <c r="WGD450" s="46"/>
      <c r="WGE450" s="46"/>
      <c r="WGF450" s="46"/>
      <c r="WGG450" s="46"/>
      <c r="WGH450" s="46"/>
      <c r="WGI450" s="46"/>
      <c r="WGJ450" s="46"/>
      <c r="WGK450" s="46"/>
      <c r="WGL450" s="46"/>
      <c r="WGM450" s="46"/>
      <c r="WGN450" s="46"/>
      <c r="WGO450" s="46"/>
      <c r="WGP450" s="46"/>
      <c r="WGQ450" s="46"/>
      <c r="WGR450" s="46"/>
      <c r="WGS450" s="46"/>
      <c r="WGT450" s="46"/>
      <c r="WGU450" s="46"/>
      <c r="WGV450" s="46"/>
      <c r="WGW450" s="46"/>
      <c r="WGX450" s="46"/>
      <c r="WGY450" s="46"/>
      <c r="WGZ450" s="46"/>
      <c r="WHA450" s="46"/>
      <c r="WHB450" s="46"/>
      <c r="WHC450" s="46"/>
      <c r="WHD450" s="46"/>
      <c r="WHE450" s="46"/>
      <c r="WHF450" s="46"/>
      <c r="WHG450" s="46"/>
      <c r="WHH450" s="46"/>
      <c r="WHI450" s="46"/>
      <c r="WHJ450" s="46"/>
      <c r="WHK450" s="46"/>
      <c r="WHL450" s="46"/>
      <c r="WHM450" s="46"/>
      <c r="WHN450" s="46"/>
      <c r="WHO450" s="46"/>
      <c r="WHP450" s="46"/>
      <c r="WHQ450" s="46"/>
      <c r="WHR450" s="46"/>
      <c r="WHS450" s="46"/>
      <c r="WHT450" s="46"/>
      <c r="WHU450" s="46"/>
      <c r="WHV450" s="46"/>
      <c r="WHW450" s="46"/>
      <c r="WHX450" s="46"/>
      <c r="WHY450" s="46"/>
      <c r="WHZ450" s="46"/>
      <c r="WIA450" s="46"/>
      <c r="WIB450" s="46"/>
      <c r="WIC450" s="46"/>
      <c r="WID450" s="46"/>
      <c r="WIE450" s="46"/>
      <c r="WIF450" s="46"/>
      <c r="WIG450" s="46"/>
      <c r="WIH450" s="46"/>
      <c r="WII450" s="46"/>
      <c r="WIJ450" s="46"/>
      <c r="WIK450" s="46"/>
      <c r="WIL450" s="46"/>
      <c r="WIM450" s="46"/>
      <c r="WIN450" s="46"/>
      <c r="WIO450" s="46"/>
      <c r="WIP450" s="46"/>
      <c r="WIQ450" s="46"/>
      <c r="WIR450" s="46"/>
      <c r="WIS450" s="46"/>
      <c r="WIT450" s="46"/>
      <c r="WIU450" s="46"/>
      <c r="WIV450" s="46"/>
      <c r="WIW450" s="46"/>
      <c r="WIX450" s="46"/>
      <c r="WIY450" s="46"/>
      <c r="WIZ450" s="46"/>
      <c r="WJA450" s="46"/>
      <c r="WJB450" s="46"/>
      <c r="WJC450" s="46"/>
      <c r="WJD450" s="46"/>
      <c r="WJE450" s="46"/>
      <c r="WJF450" s="46"/>
      <c r="WJG450" s="46"/>
      <c r="WJH450" s="46"/>
      <c r="WJI450" s="46"/>
      <c r="WJJ450" s="46"/>
      <c r="WJK450" s="46"/>
      <c r="WJL450" s="46"/>
      <c r="WJM450" s="46"/>
      <c r="WJN450" s="46"/>
      <c r="WJO450" s="46"/>
      <c r="WJP450" s="46"/>
      <c r="WJQ450" s="46"/>
      <c r="WJR450" s="46"/>
      <c r="WJS450" s="46"/>
      <c r="WJT450" s="46"/>
      <c r="WJU450" s="46"/>
      <c r="WJV450" s="46"/>
      <c r="WJW450" s="46"/>
      <c r="WJX450" s="46"/>
      <c r="WJY450" s="46"/>
      <c r="WJZ450" s="46"/>
      <c r="WKA450" s="46"/>
      <c r="WKB450" s="46"/>
      <c r="WKC450" s="46"/>
      <c r="WKD450" s="46"/>
      <c r="WKE450" s="46"/>
      <c r="WKF450" s="46"/>
      <c r="WKG450" s="46"/>
      <c r="WKH450" s="46"/>
      <c r="WKI450" s="46"/>
      <c r="WKJ450" s="46"/>
      <c r="WKK450" s="46"/>
      <c r="WKL450" s="46"/>
      <c r="WKM450" s="46"/>
      <c r="WKN450" s="46"/>
      <c r="WKO450" s="46"/>
      <c r="WKP450" s="46"/>
      <c r="WKQ450" s="46"/>
      <c r="WKR450" s="46"/>
      <c r="WKS450" s="46"/>
      <c r="WKT450" s="46"/>
      <c r="WKU450" s="46"/>
      <c r="WKV450" s="46"/>
      <c r="WKW450" s="46"/>
      <c r="WKX450" s="46"/>
      <c r="WKY450" s="46"/>
      <c r="WKZ450" s="46"/>
      <c r="WLA450" s="46"/>
      <c r="WLB450" s="46"/>
      <c r="WLC450" s="46"/>
      <c r="WLD450" s="46"/>
      <c r="WLE450" s="46"/>
      <c r="WLF450" s="46"/>
      <c r="WLG450" s="46"/>
      <c r="WLH450" s="46"/>
      <c r="WLI450" s="46"/>
      <c r="WLJ450" s="46"/>
      <c r="WLK450" s="46"/>
      <c r="WLL450" s="46"/>
      <c r="WLM450" s="46"/>
      <c r="WLN450" s="46"/>
      <c r="WLO450" s="46"/>
      <c r="WLP450" s="46"/>
      <c r="WLQ450" s="46"/>
      <c r="WLR450" s="46"/>
      <c r="WLS450" s="46"/>
      <c r="WLT450" s="46"/>
      <c r="WLU450" s="46"/>
      <c r="WLV450" s="46"/>
      <c r="WLW450" s="46"/>
      <c r="WLX450" s="46"/>
      <c r="WLY450" s="46"/>
      <c r="WLZ450" s="46"/>
      <c r="WMA450" s="46"/>
      <c r="WMB450" s="46"/>
      <c r="WMC450" s="46"/>
      <c r="WMD450" s="46"/>
      <c r="WME450" s="46"/>
      <c r="WMF450" s="46"/>
      <c r="WMG450" s="46"/>
      <c r="WMH450" s="46"/>
      <c r="WMI450" s="46"/>
      <c r="WMJ450" s="46"/>
      <c r="WMK450" s="46"/>
      <c r="WML450" s="46"/>
      <c r="WMM450" s="46"/>
      <c r="WMN450" s="46"/>
      <c r="WMO450" s="46"/>
      <c r="WMP450" s="46"/>
      <c r="WMQ450" s="46"/>
      <c r="WMR450" s="46"/>
      <c r="WMS450" s="46"/>
      <c r="WMT450" s="46"/>
      <c r="WMU450" s="46"/>
      <c r="WMV450" s="46"/>
      <c r="WMW450" s="46"/>
      <c r="WMX450" s="46"/>
      <c r="WMY450" s="46"/>
      <c r="WMZ450" s="46"/>
      <c r="WNA450" s="46"/>
      <c r="WNB450" s="46"/>
      <c r="WNC450" s="46"/>
      <c r="WND450" s="46"/>
      <c r="WNE450" s="46"/>
      <c r="WNF450" s="46"/>
      <c r="WNG450" s="46"/>
      <c r="WNH450" s="46"/>
      <c r="WNI450" s="46"/>
      <c r="WNJ450" s="46"/>
      <c r="WNK450" s="46"/>
      <c r="WNL450" s="46"/>
      <c r="WNM450" s="46"/>
      <c r="WNN450" s="46"/>
      <c r="WNO450" s="46"/>
      <c r="WNP450" s="46"/>
      <c r="WNQ450" s="46"/>
      <c r="WNR450" s="46"/>
      <c r="WNS450" s="46"/>
      <c r="WNT450" s="46"/>
      <c r="WNU450" s="46"/>
      <c r="WNV450" s="46"/>
      <c r="WNW450" s="46"/>
      <c r="WNX450" s="46"/>
      <c r="WNY450" s="46"/>
      <c r="WNZ450" s="46"/>
      <c r="WOA450" s="46"/>
      <c r="WOB450" s="46"/>
      <c r="WOC450" s="46"/>
      <c r="WOD450" s="46"/>
      <c r="WOE450" s="46"/>
      <c r="WOF450" s="46"/>
      <c r="WOG450" s="46"/>
      <c r="WOH450" s="46"/>
      <c r="WOI450" s="46"/>
      <c r="WOJ450" s="46"/>
      <c r="WOK450" s="46"/>
      <c r="WOL450" s="46"/>
      <c r="WOM450" s="46"/>
      <c r="WON450" s="46"/>
      <c r="WOO450" s="46"/>
      <c r="WOP450" s="46"/>
      <c r="WOQ450" s="46"/>
      <c r="WOR450" s="46"/>
      <c r="WOS450" s="46"/>
      <c r="WOT450" s="46"/>
      <c r="WOU450" s="46"/>
      <c r="WOV450" s="46"/>
      <c r="WOW450" s="46"/>
      <c r="WOX450" s="46"/>
      <c r="WOY450" s="46"/>
      <c r="WOZ450" s="46"/>
      <c r="WPA450" s="46"/>
      <c r="WPB450" s="46"/>
      <c r="WPC450" s="46"/>
      <c r="WPD450" s="46"/>
      <c r="WPE450" s="46"/>
      <c r="WPF450" s="46"/>
      <c r="WPG450" s="46"/>
      <c r="WPH450" s="46"/>
      <c r="WPI450" s="46"/>
      <c r="WPJ450" s="46"/>
      <c r="WPK450" s="46"/>
      <c r="WPL450" s="46"/>
      <c r="WPM450" s="46"/>
      <c r="WPN450" s="46"/>
      <c r="WPO450" s="46"/>
      <c r="WPP450" s="46"/>
      <c r="WPQ450" s="46"/>
      <c r="WPR450" s="46"/>
      <c r="WPS450" s="46"/>
      <c r="WPT450" s="46"/>
      <c r="WPU450" s="46"/>
      <c r="WPV450" s="46"/>
      <c r="WPW450" s="46"/>
      <c r="WPX450" s="46"/>
      <c r="WPY450" s="46"/>
      <c r="WPZ450" s="46"/>
      <c r="WQA450" s="46"/>
      <c r="WQB450" s="46"/>
      <c r="WQC450" s="46"/>
      <c r="WQD450" s="46"/>
      <c r="WQE450" s="46"/>
      <c r="WQF450" s="46"/>
      <c r="WQG450" s="46"/>
      <c r="WQH450" s="46"/>
      <c r="WQI450" s="46"/>
      <c r="WQJ450" s="46"/>
      <c r="WQK450" s="46"/>
      <c r="WQL450" s="46"/>
      <c r="WQM450" s="46"/>
      <c r="WQN450" s="46"/>
      <c r="WQO450" s="46"/>
      <c r="WQP450" s="46"/>
      <c r="WQQ450" s="46"/>
      <c r="WQR450" s="46"/>
      <c r="WQS450" s="46"/>
      <c r="WQT450" s="46"/>
      <c r="WQU450" s="46"/>
      <c r="WQV450" s="46"/>
      <c r="WQW450" s="46"/>
      <c r="WQX450" s="46"/>
      <c r="WQY450" s="46"/>
      <c r="WQZ450" s="46"/>
      <c r="WRA450" s="46"/>
      <c r="WRB450" s="46"/>
      <c r="WRC450" s="46"/>
      <c r="WRD450" s="46"/>
      <c r="WRE450" s="46"/>
      <c r="WRF450" s="46"/>
      <c r="WRG450" s="46"/>
      <c r="WRH450" s="46"/>
      <c r="WRI450" s="46"/>
      <c r="WRJ450" s="46"/>
      <c r="WRK450" s="46"/>
      <c r="WRL450" s="46"/>
      <c r="WRM450" s="46"/>
      <c r="WRN450" s="46"/>
      <c r="WRO450" s="46"/>
      <c r="WRP450" s="46"/>
      <c r="WRQ450" s="46"/>
      <c r="WRR450" s="46"/>
      <c r="WRS450" s="46"/>
      <c r="WRT450" s="46"/>
      <c r="WRU450" s="46"/>
      <c r="WRV450" s="46"/>
      <c r="WRW450" s="46"/>
      <c r="WRX450" s="46"/>
      <c r="WRY450" s="46"/>
      <c r="WRZ450" s="46"/>
      <c r="WSA450" s="46"/>
      <c r="WSB450" s="46"/>
      <c r="WSC450" s="46"/>
      <c r="WSD450" s="46"/>
      <c r="WSE450" s="46"/>
      <c r="WSF450" s="46"/>
      <c r="WSG450" s="46"/>
      <c r="WSH450" s="46"/>
      <c r="WSI450" s="46"/>
      <c r="WSJ450" s="46"/>
      <c r="WSK450" s="46"/>
      <c r="WSL450" s="46"/>
      <c r="WSM450" s="46"/>
      <c r="WSN450" s="46"/>
      <c r="WSO450" s="46"/>
      <c r="WSP450" s="46"/>
      <c r="WSQ450" s="46"/>
      <c r="WSR450" s="46"/>
      <c r="WSS450" s="46"/>
      <c r="WST450" s="46"/>
      <c r="WSU450" s="46"/>
      <c r="WSV450" s="46"/>
      <c r="WSW450" s="46"/>
      <c r="WSX450" s="46"/>
      <c r="WSY450" s="46"/>
      <c r="WSZ450" s="46"/>
      <c r="WTA450" s="46"/>
      <c r="WTB450" s="46"/>
      <c r="WTC450" s="46"/>
      <c r="WTD450" s="46"/>
      <c r="WTE450" s="46"/>
      <c r="WTF450" s="46"/>
      <c r="WTG450" s="46"/>
      <c r="WTH450" s="46"/>
      <c r="WTI450" s="46"/>
      <c r="WTJ450" s="46"/>
      <c r="WTK450" s="46"/>
      <c r="WTL450" s="46"/>
      <c r="WTM450" s="46"/>
      <c r="WTN450" s="46"/>
      <c r="WTO450" s="46"/>
      <c r="WTP450" s="46"/>
      <c r="WTQ450" s="46"/>
      <c r="WTR450" s="46"/>
      <c r="WTS450" s="46"/>
      <c r="WTT450" s="46"/>
      <c r="WTU450" s="46"/>
      <c r="WTV450" s="46"/>
      <c r="WTW450" s="46"/>
      <c r="WTX450" s="46"/>
      <c r="WTY450" s="46"/>
      <c r="WTZ450" s="46"/>
      <c r="WUA450" s="46"/>
      <c r="WUB450" s="46"/>
      <c r="WUC450" s="46"/>
      <c r="WUD450" s="46"/>
      <c r="WUE450" s="46"/>
      <c r="WUF450" s="46"/>
      <c r="WUG450" s="46"/>
      <c r="WUH450" s="46"/>
      <c r="WUI450" s="46"/>
      <c r="WUJ450" s="46"/>
      <c r="WUK450" s="46"/>
      <c r="WUL450" s="46"/>
      <c r="WUM450" s="46"/>
      <c r="WUN450" s="46"/>
      <c r="WUO450" s="46"/>
      <c r="WUP450" s="46"/>
      <c r="WUQ450" s="46"/>
      <c r="WUR450" s="46"/>
      <c r="WUS450" s="46"/>
      <c r="WUT450" s="46"/>
      <c r="WUU450" s="46"/>
      <c r="WUV450" s="46"/>
      <c r="WUW450" s="46"/>
      <c r="WUX450" s="46"/>
      <c r="WUY450" s="46"/>
      <c r="WUZ450" s="46"/>
      <c r="WVA450" s="46"/>
      <c r="WVB450" s="46"/>
      <c r="WVC450" s="46"/>
      <c r="WVD450" s="46"/>
      <c r="WVE450" s="46"/>
      <c r="WVF450" s="46"/>
      <c r="WVG450" s="46"/>
      <c r="WVH450" s="46"/>
      <c r="WVI450" s="46"/>
      <c r="WVJ450" s="46"/>
      <c r="WVK450" s="46"/>
      <c r="WVL450" s="46"/>
      <c r="WVM450" s="46"/>
      <c r="WVN450" s="46"/>
      <c r="WVO450" s="46"/>
      <c r="WVP450" s="46"/>
      <c r="WVQ450" s="46"/>
      <c r="WVR450" s="46"/>
      <c r="WVS450" s="46"/>
      <c r="WVT450" s="46"/>
      <c r="WVU450" s="46"/>
      <c r="WVV450" s="46"/>
      <c r="WVW450" s="46"/>
      <c r="WVX450" s="46"/>
      <c r="WVY450" s="46"/>
      <c r="WVZ450" s="46"/>
      <c r="WWA450" s="46"/>
      <c r="WWB450" s="46"/>
      <c r="WWC450" s="46"/>
      <c r="WWD450" s="46"/>
      <c r="WWE450" s="46"/>
      <c r="WWF450" s="46"/>
      <c r="WWG450" s="46"/>
      <c r="WWH450" s="46"/>
      <c r="WWI450" s="46"/>
      <c r="WWJ450" s="46"/>
      <c r="WWK450" s="46"/>
      <c r="WWL450" s="46"/>
      <c r="WWM450" s="46"/>
      <c r="WWN450" s="46"/>
      <c r="WWO450" s="46"/>
      <c r="WWP450" s="46"/>
      <c r="WWQ450" s="46"/>
      <c r="WWR450" s="46"/>
      <c r="WWS450" s="46"/>
      <c r="WWT450" s="46"/>
      <c r="WWU450" s="46"/>
      <c r="WWV450" s="46"/>
      <c r="WWW450" s="46"/>
      <c r="WWX450" s="46"/>
      <c r="WWY450" s="46"/>
      <c r="WWZ450" s="46"/>
      <c r="WXA450" s="46"/>
      <c r="WXB450" s="46"/>
      <c r="WXC450" s="46"/>
      <c r="WXD450" s="46"/>
      <c r="WXE450" s="46"/>
      <c r="WXF450" s="46"/>
      <c r="WXG450" s="46"/>
      <c r="WXH450" s="46"/>
      <c r="WXI450" s="46"/>
      <c r="WXJ450" s="46"/>
      <c r="WXK450" s="46"/>
      <c r="WXL450" s="46"/>
      <c r="WXM450" s="46"/>
      <c r="WXN450" s="46"/>
      <c r="WXO450" s="46"/>
      <c r="WXP450" s="46"/>
      <c r="WXQ450" s="46"/>
      <c r="WXR450" s="46"/>
      <c r="WXS450" s="46"/>
      <c r="WXT450" s="46"/>
      <c r="WXU450" s="46"/>
      <c r="WXV450" s="46"/>
      <c r="WXW450" s="46"/>
      <c r="WXX450" s="46"/>
      <c r="WXY450" s="46"/>
      <c r="WXZ450" s="46"/>
      <c r="WYA450" s="46"/>
      <c r="WYB450" s="46"/>
      <c r="WYC450" s="46"/>
      <c r="WYD450" s="46"/>
      <c r="WYE450" s="46"/>
      <c r="WYF450" s="46"/>
      <c r="WYG450" s="46"/>
      <c r="WYH450" s="46"/>
      <c r="WYI450" s="46"/>
      <c r="WYJ450" s="46"/>
      <c r="WYK450" s="46"/>
      <c r="WYL450" s="46"/>
      <c r="WYM450" s="46"/>
      <c r="WYN450" s="46"/>
      <c r="WYO450" s="46"/>
      <c r="WYP450" s="46"/>
      <c r="WYQ450" s="46"/>
      <c r="WYR450" s="46"/>
      <c r="WYS450" s="46"/>
      <c r="WYT450" s="46"/>
      <c r="WYU450" s="46"/>
      <c r="WYV450" s="46"/>
      <c r="WYW450" s="46"/>
      <c r="WYX450" s="46"/>
      <c r="WYY450" s="46"/>
      <c r="WYZ450" s="46"/>
      <c r="WZA450" s="46"/>
      <c r="WZB450" s="46"/>
      <c r="WZC450" s="46"/>
      <c r="WZD450" s="46"/>
      <c r="WZE450" s="46"/>
      <c r="WZF450" s="46"/>
      <c r="WZG450" s="46"/>
      <c r="WZH450" s="46"/>
      <c r="WZI450" s="46"/>
      <c r="WZJ450" s="46"/>
      <c r="WZK450" s="46"/>
      <c r="WZL450" s="46"/>
      <c r="WZM450" s="46"/>
      <c r="WZN450" s="46"/>
      <c r="WZO450" s="46"/>
      <c r="WZP450" s="46"/>
      <c r="WZQ450" s="46"/>
      <c r="WZR450" s="46"/>
      <c r="WZS450" s="46"/>
      <c r="WZT450" s="46"/>
      <c r="WZU450" s="46"/>
      <c r="WZV450" s="46"/>
      <c r="WZW450" s="46"/>
      <c r="WZX450" s="46"/>
      <c r="WZY450" s="46"/>
      <c r="WZZ450" s="46"/>
      <c r="XAA450" s="46"/>
      <c r="XAB450" s="46"/>
      <c r="XAC450" s="46"/>
      <c r="XAD450" s="46"/>
      <c r="XAE450" s="46"/>
      <c r="XAF450" s="46"/>
      <c r="XAG450" s="46"/>
      <c r="XAH450" s="46"/>
      <c r="XAI450" s="46"/>
      <c r="XAJ450" s="46"/>
      <c r="XAK450" s="46"/>
      <c r="XAL450" s="46"/>
      <c r="XAM450" s="46"/>
      <c r="XAN450" s="46"/>
      <c r="XAO450" s="46"/>
      <c r="XAP450" s="46"/>
      <c r="XAQ450" s="46"/>
      <c r="XAR450" s="46"/>
      <c r="XAS450" s="46"/>
      <c r="XAT450" s="46"/>
      <c r="XAU450" s="46"/>
      <c r="XAV450" s="46"/>
      <c r="XAW450" s="46"/>
      <c r="XAX450" s="46"/>
      <c r="XAY450" s="46"/>
      <c r="XAZ450" s="46"/>
      <c r="XBA450" s="46"/>
      <c r="XBB450" s="46"/>
      <c r="XBC450" s="46"/>
      <c r="XBD450" s="46"/>
      <c r="XBE450" s="46"/>
      <c r="XBF450" s="46"/>
      <c r="XBG450" s="46"/>
      <c r="XBH450" s="46"/>
      <c r="XBI450" s="46"/>
      <c r="XBJ450" s="46"/>
      <c r="XBK450" s="46"/>
      <c r="XBL450" s="46"/>
      <c r="XBM450" s="46"/>
      <c r="XBN450" s="46"/>
      <c r="XBO450" s="46"/>
      <c r="XBP450" s="46"/>
      <c r="XBQ450" s="46"/>
      <c r="XBR450" s="46"/>
      <c r="XBS450" s="46"/>
      <c r="XBT450" s="46"/>
      <c r="XBU450" s="46"/>
      <c r="XBV450" s="46"/>
      <c r="XBW450" s="46"/>
      <c r="XBX450" s="46"/>
      <c r="XBY450" s="46"/>
      <c r="XBZ450" s="46"/>
      <c r="XCA450" s="46"/>
      <c r="XCB450" s="46"/>
      <c r="XCC450" s="46"/>
      <c r="XCD450" s="46"/>
      <c r="XCE450" s="46"/>
      <c r="XCF450" s="46"/>
      <c r="XCG450" s="46"/>
      <c r="XCH450" s="46"/>
      <c r="XCI450" s="46"/>
      <c r="XCJ450" s="46"/>
      <c r="XCK450" s="46"/>
      <c r="XCL450" s="46"/>
      <c r="XCM450" s="46"/>
      <c r="XCN450" s="46"/>
      <c r="XCO450" s="46"/>
      <c r="XCP450" s="46"/>
      <c r="XCQ450" s="46"/>
      <c r="XCR450" s="46"/>
      <c r="XCS450" s="46"/>
      <c r="XCT450" s="46"/>
      <c r="XCU450" s="46"/>
      <c r="XCV450" s="46"/>
      <c r="XCW450" s="46"/>
      <c r="XCX450" s="46"/>
      <c r="XCY450" s="46"/>
      <c r="XCZ450" s="46"/>
      <c r="XDA450" s="46"/>
      <c r="XDB450" s="46"/>
      <c r="XDC450" s="46"/>
      <c r="XDD450" s="46"/>
      <c r="XDE450" s="46"/>
      <c r="XDF450" s="46"/>
      <c r="XDG450" s="46"/>
      <c r="XDH450" s="46"/>
      <c r="XDI450" s="46"/>
      <c r="XDJ450" s="46"/>
      <c r="XDK450" s="46"/>
      <c r="XDL450" s="46"/>
      <c r="XDM450" s="46"/>
      <c r="XDN450" s="46"/>
      <c r="XDO450" s="46"/>
      <c r="XDP450" s="46"/>
      <c r="XDQ450" s="46"/>
      <c r="XDR450" s="46"/>
      <c r="XDS450" s="46"/>
      <c r="XDT450" s="46"/>
      <c r="XDU450" s="46"/>
      <c r="XDV450" s="46"/>
      <c r="XDW450" s="46"/>
      <c r="XDX450" s="46"/>
      <c r="XDY450" s="46"/>
      <c r="XDZ450" s="46"/>
      <c r="XEA450" s="46"/>
      <c r="XEB450" s="46"/>
      <c r="XEC450" s="46"/>
      <c r="XED450" s="46"/>
      <c r="XEE450" s="46"/>
      <c r="XEF450" s="46"/>
      <c r="XEG450" s="46"/>
      <c r="XEH450" s="46"/>
      <c r="XEI450" s="46"/>
      <c r="XEJ450" s="46"/>
      <c r="XEK450" s="46"/>
      <c r="XEL450" s="46"/>
      <c r="XEM450" s="46"/>
      <c r="XEN450" s="46"/>
      <c r="XEO450" s="46"/>
      <c r="XEP450" s="46"/>
      <c r="XEQ450" s="46"/>
      <c r="XER450" s="46"/>
      <c r="XES450" s="46"/>
      <c r="XET450" s="46"/>
      <c r="XEU450" s="46"/>
      <c r="XEV450" s="46"/>
      <c r="XEW450" s="46"/>
      <c r="XEX450" s="46"/>
      <c r="XEY450" s="46"/>
      <c r="XEZ450" s="46"/>
      <c r="XFA450" s="46"/>
      <c r="XFB450" s="46"/>
    </row>
    <row r="451" spans="1:16382" s="46" customFormat="1">
      <c r="A451" s="25">
        <v>41842</v>
      </c>
      <c r="B451" s="24" t="s">
        <v>746</v>
      </c>
      <c r="C451" s="25" t="s">
        <v>4530</v>
      </c>
      <c r="D451" s="46" t="s">
        <v>747</v>
      </c>
      <c r="F451" s="24" t="s">
        <v>217</v>
      </c>
      <c r="G451" s="24" t="s">
        <v>200</v>
      </c>
      <c r="H451" s="47">
        <v>370000</v>
      </c>
    </row>
    <row r="452" spans="1:16382" s="46" customFormat="1">
      <c r="A452" s="25">
        <v>41834</v>
      </c>
      <c r="B452" s="24" t="s">
        <v>4792</v>
      </c>
      <c r="C452" s="25" t="s">
        <v>4531</v>
      </c>
      <c r="D452" s="46" t="s">
        <v>2073</v>
      </c>
      <c r="F452" s="24" t="s">
        <v>364</v>
      </c>
      <c r="G452" s="24" t="s">
        <v>200</v>
      </c>
      <c r="H452" s="47">
        <v>862000</v>
      </c>
    </row>
    <row r="453" spans="1:16382" s="46" customFormat="1">
      <c r="A453" s="25">
        <v>41834</v>
      </c>
      <c r="B453" s="24" t="s">
        <v>2071</v>
      </c>
      <c r="C453" s="25" t="s">
        <v>4531</v>
      </c>
      <c r="D453" s="46" t="s">
        <v>2072</v>
      </c>
      <c r="F453" s="24" t="s">
        <v>217</v>
      </c>
      <c r="G453" s="24" t="s">
        <v>200</v>
      </c>
      <c r="H453" s="47">
        <v>86200</v>
      </c>
    </row>
    <row r="454" spans="1:16382" s="46" customFormat="1">
      <c r="A454" s="25">
        <v>41842</v>
      </c>
      <c r="B454" s="24" t="s">
        <v>4851</v>
      </c>
      <c r="C454" s="25" t="s">
        <v>4532</v>
      </c>
      <c r="D454" s="46" t="s">
        <v>2075</v>
      </c>
      <c r="F454" s="24" t="s">
        <v>369</v>
      </c>
      <c r="G454" s="24" t="s">
        <v>200</v>
      </c>
      <c r="H454" s="47">
        <v>1125000</v>
      </c>
    </row>
    <row r="455" spans="1:16382" s="46" customFormat="1">
      <c r="A455" s="25">
        <v>41842</v>
      </c>
      <c r="B455" s="24" t="s">
        <v>745</v>
      </c>
      <c r="C455" s="25" t="s">
        <v>4532</v>
      </c>
      <c r="D455" s="46" t="s">
        <v>2076</v>
      </c>
      <c r="F455" s="24" t="s">
        <v>217</v>
      </c>
      <c r="G455" s="24" t="s">
        <v>200</v>
      </c>
      <c r="H455" s="47">
        <v>112500</v>
      </c>
    </row>
    <row r="456" spans="1:16382" s="46" customFormat="1">
      <c r="A456" s="25">
        <v>41821</v>
      </c>
      <c r="B456" s="24" t="s">
        <v>4806</v>
      </c>
      <c r="C456" s="25"/>
      <c r="D456" s="46" t="s">
        <v>2077</v>
      </c>
      <c r="F456" s="24" t="s">
        <v>364</v>
      </c>
      <c r="G456" s="24" t="s">
        <v>282</v>
      </c>
      <c r="H456" s="47">
        <v>794679</v>
      </c>
    </row>
    <row r="457" spans="1:16382" s="46" customFormat="1">
      <c r="A457" s="25">
        <v>41821</v>
      </c>
      <c r="B457" s="24" t="s">
        <v>742</v>
      </c>
      <c r="C457" s="25"/>
      <c r="D457" s="46" t="s">
        <v>744</v>
      </c>
      <c r="F457" s="24" t="s">
        <v>217</v>
      </c>
      <c r="G457" s="24" t="s">
        <v>282</v>
      </c>
      <c r="H457" s="47">
        <v>79468</v>
      </c>
    </row>
    <row r="458" spans="1:16382" s="107" customFormat="1">
      <c r="A458" s="127">
        <v>41831</v>
      </c>
      <c r="B458" s="128" t="s">
        <v>741</v>
      </c>
      <c r="C458" s="127" t="s">
        <v>4533</v>
      </c>
      <c r="D458" s="129" t="s">
        <v>2078</v>
      </c>
      <c r="E458" s="46"/>
      <c r="F458" s="128" t="s">
        <v>243</v>
      </c>
      <c r="G458" s="128" t="s">
        <v>200</v>
      </c>
      <c r="H458" s="130">
        <v>2700000</v>
      </c>
    </row>
    <row r="459" spans="1:16382" s="46" customFormat="1">
      <c r="A459" s="25">
        <v>41863</v>
      </c>
      <c r="B459" s="24" t="s">
        <v>4824</v>
      </c>
      <c r="C459" s="25"/>
      <c r="D459" s="46" t="s">
        <v>2079</v>
      </c>
      <c r="F459" s="24" t="s">
        <v>244</v>
      </c>
      <c r="G459" s="24" t="s">
        <v>282</v>
      </c>
      <c r="H459" s="47">
        <v>3524180</v>
      </c>
    </row>
    <row r="460" spans="1:16382" s="46" customFormat="1">
      <c r="A460" s="25">
        <v>41863</v>
      </c>
      <c r="B460" s="24" t="s">
        <v>740</v>
      </c>
      <c r="C460" s="25"/>
      <c r="D460" s="46" t="s">
        <v>743</v>
      </c>
      <c r="F460" s="24" t="s">
        <v>217</v>
      </c>
      <c r="G460" s="24" t="s">
        <v>282</v>
      </c>
      <c r="H460" s="47">
        <v>352418</v>
      </c>
    </row>
    <row r="461" spans="1:16382" s="46" customFormat="1">
      <c r="A461" s="25">
        <v>41877</v>
      </c>
      <c r="B461" s="24" t="s">
        <v>4848</v>
      </c>
      <c r="C461" s="25"/>
      <c r="D461" s="46" t="s">
        <v>2080</v>
      </c>
      <c r="F461" s="24" t="s">
        <v>244</v>
      </c>
      <c r="G461" s="24" t="s">
        <v>282</v>
      </c>
      <c r="H461" s="47">
        <v>920000</v>
      </c>
    </row>
    <row r="462" spans="1:16382" s="46" customFormat="1">
      <c r="A462" s="25">
        <v>41877</v>
      </c>
      <c r="B462" s="24" t="s">
        <v>739</v>
      </c>
      <c r="C462" s="25"/>
      <c r="D462" s="46" t="s">
        <v>2081</v>
      </c>
      <c r="F462" s="24" t="s">
        <v>217</v>
      </c>
      <c r="G462" s="24" t="s">
        <v>282</v>
      </c>
      <c r="H462" s="47">
        <v>92000</v>
      </c>
    </row>
    <row r="463" spans="1:16382" s="46" customFormat="1">
      <c r="A463" s="25">
        <v>41857</v>
      </c>
      <c r="B463" s="24" t="s">
        <v>4848</v>
      </c>
      <c r="C463" s="25" t="s">
        <v>4534</v>
      </c>
      <c r="D463" s="46" t="s">
        <v>2083</v>
      </c>
      <c r="F463" s="24" t="s">
        <v>244</v>
      </c>
      <c r="G463" s="24" t="s">
        <v>200</v>
      </c>
      <c r="H463" s="47">
        <v>340000</v>
      </c>
    </row>
    <row r="464" spans="1:16382" s="46" customFormat="1">
      <c r="A464" s="25">
        <v>41857</v>
      </c>
      <c r="B464" s="24" t="s">
        <v>737</v>
      </c>
      <c r="C464" s="25" t="s">
        <v>4534</v>
      </c>
      <c r="D464" s="46" t="s">
        <v>738</v>
      </c>
      <c r="F464" s="24" t="s">
        <v>217</v>
      </c>
      <c r="G464" s="24" t="s">
        <v>200</v>
      </c>
      <c r="H464" s="47">
        <v>34000</v>
      </c>
    </row>
    <row r="465" spans="1:8" s="46" customFormat="1">
      <c r="A465" s="25">
        <v>41864</v>
      </c>
      <c r="B465" s="24" t="s">
        <v>4837</v>
      </c>
      <c r="C465" s="25"/>
      <c r="D465" s="46" t="s">
        <v>2082</v>
      </c>
      <c r="F465" s="24" t="s">
        <v>244</v>
      </c>
      <c r="G465" s="24" t="s">
        <v>282</v>
      </c>
      <c r="H465" s="47">
        <v>2980000</v>
      </c>
    </row>
    <row r="466" spans="1:8" s="46" customFormat="1">
      <c r="A466" s="25">
        <v>41864</v>
      </c>
      <c r="B466" s="24" t="s">
        <v>735</v>
      </c>
      <c r="C466" s="25"/>
      <c r="D466" s="46" t="s">
        <v>736</v>
      </c>
      <c r="F466" s="24" t="s">
        <v>217</v>
      </c>
      <c r="G466" s="24" t="s">
        <v>282</v>
      </c>
      <c r="H466" s="47">
        <v>149000</v>
      </c>
    </row>
    <row r="467" spans="1:8" s="46" customFormat="1">
      <c r="A467" s="25">
        <v>41856</v>
      </c>
      <c r="B467" s="24" t="s">
        <v>4852</v>
      </c>
      <c r="C467" s="25" t="s">
        <v>4535</v>
      </c>
      <c r="D467" s="46" t="s">
        <v>2084</v>
      </c>
      <c r="F467" s="24" t="s">
        <v>244</v>
      </c>
      <c r="G467" s="24" t="s">
        <v>200</v>
      </c>
      <c r="H467" s="47">
        <v>1350000</v>
      </c>
    </row>
    <row r="468" spans="1:8" s="46" customFormat="1">
      <c r="A468" s="25">
        <v>41856</v>
      </c>
      <c r="B468" s="24" t="s">
        <v>733</v>
      </c>
      <c r="C468" s="25" t="s">
        <v>4535</v>
      </c>
      <c r="D468" s="46" t="s">
        <v>734</v>
      </c>
      <c r="F468" s="24" t="s">
        <v>217</v>
      </c>
      <c r="G468" s="24" t="s">
        <v>200</v>
      </c>
      <c r="H468" s="47">
        <v>135000</v>
      </c>
    </row>
    <row r="469" spans="1:8" s="46" customFormat="1">
      <c r="A469" s="25">
        <v>41852</v>
      </c>
      <c r="B469" s="24" t="s">
        <v>4852</v>
      </c>
      <c r="C469" s="25" t="s">
        <v>4536</v>
      </c>
      <c r="D469" s="46" t="s">
        <v>2085</v>
      </c>
      <c r="F469" s="24" t="s">
        <v>244</v>
      </c>
      <c r="G469" s="24" t="s">
        <v>200</v>
      </c>
      <c r="H469" s="47">
        <v>1350000</v>
      </c>
    </row>
    <row r="470" spans="1:8" s="46" customFormat="1">
      <c r="A470" s="25">
        <v>41852</v>
      </c>
      <c r="B470" s="24" t="s">
        <v>731</v>
      </c>
      <c r="C470" s="25" t="s">
        <v>4536</v>
      </c>
      <c r="D470" s="46" t="s">
        <v>732</v>
      </c>
      <c r="F470" s="24" t="s">
        <v>217</v>
      </c>
      <c r="G470" s="24" t="s">
        <v>200</v>
      </c>
      <c r="H470" s="47">
        <v>135000</v>
      </c>
    </row>
    <row r="471" spans="1:8" s="46" customFormat="1">
      <c r="A471" s="25">
        <v>41869</v>
      </c>
      <c r="B471" s="24" t="s">
        <v>4822</v>
      </c>
      <c r="C471" s="25" t="s">
        <v>4537</v>
      </c>
      <c r="D471" s="46" t="s">
        <v>2086</v>
      </c>
      <c r="F471" s="24" t="s">
        <v>244</v>
      </c>
      <c r="G471" s="24" t="s">
        <v>200</v>
      </c>
      <c r="H471" s="47">
        <v>345460</v>
      </c>
    </row>
    <row r="472" spans="1:8" s="46" customFormat="1">
      <c r="A472" s="25">
        <v>41869</v>
      </c>
      <c r="B472" s="24" t="s">
        <v>729</v>
      </c>
      <c r="C472" s="25" t="s">
        <v>4537</v>
      </c>
      <c r="D472" s="46" t="s">
        <v>730</v>
      </c>
      <c r="F472" s="24" t="s">
        <v>217</v>
      </c>
      <c r="G472" s="24" t="s">
        <v>200</v>
      </c>
      <c r="H472" s="47">
        <v>34546</v>
      </c>
    </row>
    <row r="473" spans="1:8" s="46" customFormat="1">
      <c r="A473" s="25">
        <v>41852</v>
      </c>
      <c r="B473" s="24" t="s">
        <v>4822</v>
      </c>
      <c r="C473" s="25" t="s">
        <v>4538</v>
      </c>
      <c r="D473" s="46" t="s">
        <v>2087</v>
      </c>
      <c r="F473" s="24" t="s">
        <v>244</v>
      </c>
      <c r="G473" s="24" t="s">
        <v>200</v>
      </c>
      <c r="H473" s="47">
        <v>2094320</v>
      </c>
    </row>
    <row r="474" spans="1:8" s="46" customFormat="1">
      <c r="A474" s="25">
        <v>41852</v>
      </c>
      <c r="B474" s="24" t="s">
        <v>727</v>
      </c>
      <c r="C474" s="25" t="s">
        <v>4538</v>
      </c>
      <c r="D474" s="46" t="s">
        <v>728</v>
      </c>
      <c r="F474" s="24" t="s">
        <v>217</v>
      </c>
      <c r="G474" s="24" t="s">
        <v>200</v>
      </c>
      <c r="H474" s="47">
        <v>209432</v>
      </c>
    </row>
    <row r="475" spans="1:8" s="46" customFormat="1">
      <c r="A475" s="25">
        <v>41877</v>
      </c>
      <c r="B475" s="24" t="s">
        <v>4821</v>
      </c>
      <c r="C475" s="25"/>
      <c r="D475" s="46" t="s">
        <v>2088</v>
      </c>
      <c r="F475" s="24" t="s">
        <v>244</v>
      </c>
      <c r="G475" s="24" t="s">
        <v>282</v>
      </c>
      <c r="H475" s="47">
        <v>3300000</v>
      </c>
    </row>
    <row r="476" spans="1:8" s="46" customFormat="1">
      <c r="A476" s="25">
        <v>41877</v>
      </c>
      <c r="B476" s="24" t="s">
        <v>724</v>
      </c>
      <c r="C476" s="25"/>
      <c r="D476" s="46" t="s">
        <v>726</v>
      </c>
      <c r="F476" s="24" t="s">
        <v>217</v>
      </c>
      <c r="G476" s="24" t="s">
        <v>282</v>
      </c>
      <c r="H476" s="47">
        <v>330000</v>
      </c>
    </row>
    <row r="477" spans="1:8" s="46" customFormat="1">
      <c r="A477" s="25">
        <v>41858</v>
      </c>
      <c r="B477" s="24" t="s">
        <v>4803</v>
      </c>
      <c r="C477" s="25"/>
      <c r="D477" s="46" t="s">
        <v>2089</v>
      </c>
      <c r="F477" s="24" t="s">
        <v>244</v>
      </c>
      <c r="G477" s="24" t="s">
        <v>282</v>
      </c>
      <c r="H477" s="47">
        <v>1617000</v>
      </c>
    </row>
    <row r="478" spans="1:8" s="46" customFormat="1">
      <c r="A478" s="25">
        <v>41858</v>
      </c>
      <c r="B478" s="24" t="s">
        <v>720</v>
      </c>
      <c r="C478" s="25"/>
      <c r="D478" s="46" t="s">
        <v>721</v>
      </c>
      <c r="F478" s="24" t="s">
        <v>217</v>
      </c>
      <c r="G478" s="24" t="s">
        <v>282</v>
      </c>
      <c r="H478" s="47">
        <v>161700</v>
      </c>
    </row>
    <row r="479" spans="1:8" s="46" customFormat="1">
      <c r="A479" s="25">
        <v>41852</v>
      </c>
      <c r="B479" s="24" t="s">
        <v>4803</v>
      </c>
      <c r="C479" s="25"/>
      <c r="D479" s="46" t="s">
        <v>2090</v>
      </c>
      <c r="F479" s="24" t="s">
        <v>244</v>
      </c>
      <c r="G479" s="24" t="s">
        <v>282</v>
      </c>
      <c r="H479" s="47">
        <v>6044000</v>
      </c>
    </row>
    <row r="480" spans="1:8" s="46" customFormat="1">
      <c r="A480" s="25">
        <v>41852</v>
      </c>
      <c r="B480" s="24" t="s">
        <v>718</v>
      </c>
      <c r="C480" s="25"/>
      <c r="D480" s="46" t="s">
        <v>719</v>
      </c>
      <c r="F480" s="24" t="s">
        <v>217</v>
      </c>
      <c r="G480" s="24" t="s">
        <v>282</v>
      </c>
      <c r="H480" s="47">
        <v>604400</v>
      </c>
    </row>
    <row r="481" spans="1:8" s="46" customFormat="1">
      <c r="A481" s="25">
        <v>41907</v>
      </c>
      <c r="B481" s="24" t="s">
        <v>4853</v>
      </c>
      <c r="C481" s="25" t="s">
        <v>4539</v>
      </c>
      <c r="D481" s="46" t="s">
        <v>2091</v>
      </c>
      <c r="F481" s="24" t="s">
        <v>244</v>
      </c>
      <c r="G481" s="24" t="s">
        <v>200</v>
      </c>
      <c r="H481" s="47">
        <v>1302000</v>
      </c>
    </row>
    <row r="482" spans="1:8" s="46" customFormat="1">
      <c r="A482" s="25">
        <v>41907</v>
      </c>
      <c r="B482" s="24" t="s">
        <v>658</v>
      </c>
      <c r="C482" s="25" t="s">
        <v>4539</v>
      </c>
      <c r="D482" s="46" t="s">
        <v>659</v>
      </c>
      <c r="F482" s="24" t="s">
        <v>217</v>
      </c>
      <c r="G482" s="24" t="s">
        <v>200</v>
      </c>
      <c r="H482" s="47">
        <v>130200</v>
      </c>
    </row>
    <row r="483" spans="1:8" s="46" customFormat="1">
      <c r="A483" s="25">
        <v>41849</v>
      </c>
      <c r="B483" s="24" t="s">
        <v>4830</v>
      </c>
      <c r="C483" s="25" t="s">
        <v>4540</v>
      </c>
      <c r="D483" s="46" t="s">
        <v>2092</v>
      </c>
      <c r="F483" s="24" t="s">
        <v>244</v>
      </c>
      <c r="G483" s="24" t="s">
        <v>200</v>
      </c>
      <c r="H483" s="47">
        <v>1032000</v>
      </c>
    </row>
    <row r="484" spans="1:8" s="46" customFormat="1">
      <c r="A484" s="25">
        <v>41849</v>
      </c>
      <c r="B484" s="24" t="s">
        <v>754</v>
      </c>
      <c r="C484" s="25" t="s">
        <v>4540</v>
      </c>
      <c r="D484" s="46" t="s">
        <v>2093</v>
      </c>
      <c r="F484" s="24" t="s">
        <v>217</v>
      </c>
      <c r="G484" s="24" t="s">
        <v>200</v>
      </c>
      <c r="H484" s="47">
        <v>103200</v>
      </c>
    </row>
    <row r="485" spans="1:8" s="46" customFormat="1">
      <c r="A485" s="25">
        <v>41838</v>
      </c>
      <c r="B485" s="24" t="s">
        <v>4840</v>
      </c>
      <c r="C485" s="25" t="s">
        <v>4541</v>
      </c>
      <c r="D485" s="46" t="s">
        <v>2094</v>
      </c>
      <c r="F485" s="24" t="s">
        <v>244</v>
      </c>
      <c r="G485" s="24" t="s">
        <v>200</v>
      </c>
      <c r="H485" s="47">
        <v>720000</v>
      </c>
    </row>
    <row r="486" spans="1:8" s="46" customFormat="1">
      <c r="A486" s="25">
        <v>41838</v>
      </c>
      <c r="B486" s="24" t="s">
        <v>752</v>
      </c>
      <c r="C486" s="25" t="s">
        <v>4541</v>
      </c>
      <c r="D486" s="46" t="s">
        <v>753</v>
      </c>
      <c r="F486" s="24" t="s">
        <v>217</v>
      </c>
      <c r="G486" s="24" t="s">
        <v>200</v>
      </c>
      <c r="H486" s="47">
        <v>72000</v>
      </c>
    </row>
    <row r="487" spans="1:8" s="46" customFormat="1">
      <c r="A487" s="25">
        <v>41838</v>
      </c>
      <c r="B487" s="24" t="s">
        <v>4794</v>
      </c>
      <c r="C487" s="25"/>
      <c r="D487" s="46" t="s">
        <v>2095</v>
      </c>
      <c r="F487" s="24" t="s">
        <v>244</v>
      </c>
      <c r="G487" s="24" t="s">
        <v>282</v>
      </c>
      <c r="H487" s="47">
        <v>24140000</v>
      </c>
    </row>
    <row r="488" spans="1:8" s="46" customFormat="1">
      <c r="A488" s="25">
        <v>41838</v>
      </c>
      <c r="B488" s="24" t="s">
        <v>750</v>
      </c>
      <c r="C488" s="25"/>
      <c r="D488" s="46" t="s">
        <v>751</v>
      </c>
      <c r="F488" s="24" t="s">
        <v>217</v>
      </c>
      <c r="G488" s="24" t="s">
        <v>282</v>
      </c>
      <c r="H488" s="47">
        <v>2414000</v>
      </c>
    </row>
    <row r="489" spans="1:8" s="46" customFormat="1">
      <c r="A489" s="25">
        <v>41841</v>
      </c>
      <c r="B489" s="24" t="s">
        <v>4822</v>
      </c>
      <c r="C489" s="25"/>
      <c r="D489" s="46" t="s">
        <v>2096</v>
      </c>
      <c r="F489" s="24" t="s">
        <v>244</v>
      </c>
      <c r="G489" s="24" t="s">
        <v>282</v>
      </c>
      <c r="H489" s="47">
        <v>6388571</v>
      </c>
    </row>
    <row r="490" spans="1:8" s="46" customFormat="1">
      <c r="A490" s="25">
        <v>41841</v>
      </c>
      <c r="B490" s="24" t="s">
        <v>748</v>
      </c>
      <c r="C490" s="25"/>
      <c r="D490" s="46" t="s">
        <v>749</v>
      </c>
      <c r="F490" s="24" t="s">
        <v>217</v>
      </c>
      <c r="G490" s="24" t="s">
        <v>282</v>
      </c>
      <c r="H490" s="47">
        <v>319429</v>
      </c>
    </row>
    <row r="491" spans="1:8" s="46" customFormat="1">
      <c r="A491" s="25">
        <v>41863</v>
      </c>
      <c r="B491" s="24" t="s">
        <v>4798</v>
      </c>
      <c r="C491" s="25" t="s">
        <v>4542</v>
      </c>
      <c r="D491" s="46" t="s">
        <v>2097</v>
      </c>
      <c r="F491" s="24" t="s">
        <v>244</v>
      </c>
      <c r="G491" s="24" t="s">
        <v>200</v>
      </c>
      <c r="H491" s="47">
        <v>2671000</v>
      </c>
    </row>
    <row r="492" spans="1:8" s="46" customFormat="1">
      <c r="A492" s="25">
        <v>41863</v>
      </c>
      <c r="B492" s="24" t="s">
        <v>680</v>
      </c>
      <c r="C492" s="25" t="s">
        <v>4542</v>
      </c>
      <c r="D492" s="46" t="s">
        <v>681</v>
      </c>
      <c r="F492" s="24" t="s">
        <v>217</v>
      </c>
      <c r="G492" s="24" t="s">
        <v>200</v>
      </c>
      <c r="H492" s="47">
        <v>267100</v>
      </c>
    </row>
    <row r="493" spans="1:8" s="46" customFormat="1">
      <c r="A493" s="25">
        <v>41871</v>
      </c>
      <c r="B493" s="24" t="s">
        <v>4798</v>
      </c>
      <c r="C493" s="25" t="s">
        <v>4543</v>
      </c>
      <c r="D493" s="46" t="s">
        <v>2098</v>
      </c>
      <c r="F493" s="24" t="s">
        <v>244</v>
      </c>
      <c r="G493" s="24" t="s">
        <v>200</v>
      </c>
      <c r="H493" s="47">
        <v>1210000</v>
      </c>
    </row>
    <row r="494" spans="1:8" s="46" customFormat="1">
      <c r="A494" s="25">
        <v>41871</v>
      </c>
      <c r="B494" s="24" t="s">
        <v>678</v>
      </c>
      <c r="C494" s="25" t="s">
        <v>4543</v>
      </c>
      <c r="D494" s="46" t="s">
        <v>679</v>
      </c>
      <c r="F494" s="24" t="s">
        <v>217</v>
      </c>
      <c r="G494" s="24" t="s">
        <v>200</v>
      </c>
      <c r="H494" s="47">
        <v>121000</v>
      </c>
    </row>
    <row r="495" spans="1:8" s="46" customFormat="1">
      <c r="A495" s="25">
        <v>41870</v>
      </c>
      <c r="B495" s="24" t="s">
        <v>4854</v>
      </c>
      <c r="C495" s="25" t="s">
        <v>4544</v>
      </c>
      <c r="D495" s="46" t="s">
        <v>2099</v>
      </c>
      <c r="F495" s="24" t="s">
        <v>244</v>
      </c>
      <c r="G495" s="24" t="s">
        <v>200</v>
      </c>
      <c r="H495" s="47">
        <v>12585780</v>
      </c>
    </row>
    <row r="496" spans="1:8" s="46" customFormat="1">
      <c r="A496" s="25">
        <v>41870</v>
      </c>
      <c r="B496" s="24" t="s">
        <v>676</v>
      </c>
      <c r="C496" s="25" t="s">
        <v>4544</v>
      </c>
      <c r="D496" s="46" t="s">
        <v>677</v>
      </c>
      <c r="F496" s="24" t="s">
        <v>217</v>
      </c>
      <c r="G496" s="24" t="s">
        <v>200</v>
      </c>
      <c r="H496" s="47">
        <v>1258578</v>
      </c>
    </row>
    <row r="497" spans="1:8" s="46" customFormat="1">
      <c r="A497" s="25">
        <v>41877</v>
      </c>
      <c r="B497" s="24" t="s">
        <v>4854</v>
      </c>
      <c r="C497" s="25" t="s">
        <v>4545</v>
      </c>
      <c r="D497" s="46" t="s">
        <v>2100</v>
      </c>
      <c r="F497" s="24" t="s">
        <v>244</v>
      </c>
      <c r="G497" s="24" t="s">
        <v>200</v>
      </c>
      <c r="H497" s="47">
        <v>2362320</v>
      </c>
    </row>
    <row r="498" spans="1:8" s="46" customFormat="1">
      <c r="A498" s="25">
        <v>41877</v>
      </c>
      <c r="B498" s="24" t="s">
        <v>675</v>
      </c>
      <c r="C498" s="25" t="s">
        <v>4545</v>
      </c>
      <c r="D498" s="46" t="s">
        <v>674</v>
      </c>
      <c r="F498" s="24" t="s">
        <v>217</v>
      </c>
      <c r="G498" s="24" t="s">
        <v>200</v>
      </c>
      <c r="H498" s="47">
        <v>236232</v>
      </c>
    </row>
    <row r="499" spans="1:8" s="46" customFormat="1">
      <c r="A499" s="25">
        <v>41857</v>
      </c>
      <c r="B499" s="24" t="s">
        <v>4855</v>
      </c>
      <c r="C499" s="25"/>
      <c r="D499" s="46" t="s">
        <v>2101</v>
      </c>
      <c r="F499" s="24" t="s">
        <v>244</v>
      </c>
      <c r="G499" s="24" t="s">
        <v>282</v>
      </c>
      <c r="H499" s="47">
        <v>16007000</v>
      </c>
    </row>
    <row r="500" spans="1:8" s="46" customFormat="1">
      <c r="A500" s="25">
        <v>41857</v>
      </c>
      <c r="B500" s="24" t="s">
        <v>672</v>
      </c>
      <c r="C500" s="25"/>
      <c r="D500" s="46" t="s">
        <v>673</v>
      </c>
      <c r="F500" s="24" t="s">
        <v>217</v>
      </c>
      <c r="G500" s="24" t="s">
        <v>282</v>
      </c>
      <c r="H500" s="47">
        <v>1600700</v>
      </c>
    </row>
    <row r="501" spans="1:8" s="46" customFormat="1">
      <c r="A501" s="25">
        <v>41856</v>
      </c>
      <c r="B501" s="24" t="s">
        <v>4793</v>
      </c>
      <c r="C501" s="25"/>
      <c r="D501" s="46" t="s">
        <v>2102</v>
      </c>
      <c r="F501" s="24" t="s">
        <v>244</v>
      </c>
      <c r="G501" s="24" t="s">
        <v>282</v>
      </c>
      <c r="H501" s="47">
        <v>2400000</v>
      </c>
    </row>
    <row r="502" spans="1:8" s="46" customFormat="1">
      <c r="A502" s="25">
        <v>41856</v>
      </c>
      <c r="B502" s="24" t="s">
        <v>670</v>
      </c>
      <c r="C502" s="25"/>
      <c r="D502" s="46" t="s">
        <v>671</v>
      </c>
      <c r="F502" s="24" t="s">
        <v>217</v>
      </c>
      <c r="G502" s="24" t="s">
        <v>282</v>
      </c>
      <c r="H502" s="47">
        <v>240000</v>
      </c>
    </row>
    <row r="503" spans="1:8" s="46" customFormat="1">
      <c r="A503" s="25">
        <v>41880</v>
      </c>
      <c r="B503" s="24" t="s">
        <v>4794</v>
      </c>
      <c r="C503" s="25"/>
      <c r="D503" s="46" t="s">
        <v>3905</v>
      </c>
      <c r="F503" s="24" t="s">
        <v>244</v>
      </c>
      <c r="G503" s="24" t="s">
        <v>282</v>
      </c>
      <c r="H503" s="47">
        <v>24357260</v>
      </c>
    </row>
    <row r="504" spans="1:8" s="46" customFormat="1">
      <c r="A504" s="25">
        <v>41880</v>
      </c>
      <c r="B504" s="24" t="s">
        <v>668</v>
      </c>
      <c r="C504" s="25"/>
      <c r="D504" s="46" t="s">
        <v>669</v>
      </c>
      <c r="F504" s="24" t="s">
        <v>217</v>
      </c>
      <c r="G504" s="24" t="s">
        <v>282</v>
      </c>
      <c r="H504" s="47">
        <v>2435726</v>
      </c>
    </row>
    <row r="505" spans="1:8" s="46" customFormat="1">
      <c r="A505" s="25">
        <v>41857</v>
      </c>
      <c r="B505" s="24" t="s">
        <v>666</v>
      </c>
      <c r="C505" s="25"/>
      <c r="D505" s="46" t="s">
        <v>667</v>
      </c>
      <c r="F505" s="24" t="s">
        <v>244</v>
      </c>
      <c r="G505" s="24" t="s">
        <v>282</v>
      </c>
      <c r="H505" s="47">
        <v>6907875</v>
      </c>
    </row>
    <row r="506" spans="1:8" s="46" customFormat="1">
      <c r="A506" s="25">
        <v>41873</v>
      </c>
      <c r="B506" s="24" t="s">
        <v>4856</v>
      </c>
      <c r="C506" s="25"/>
      <c r="D506" s="46" t="s">
        <v>2103</v>
      </c>
      <c r="F506" s="24" t="s">
        <v>369</v>
      </c>
      <c r="G506" s="24" t="s">
        <v>282</v>
      </c>
      <c r="H506" s="47">
        <v>2500000</v>
      </c>
    </row>
    <row r="507" spans="1:8" s="46" customFormat="1">
      <c r="A507" s="25">
        <v>41873</v>
      </c>
      <c r="B507" s="24" t="s">
        <v>664</v>
      </c>
      <c r="C507" s="25"/>
      <c r="D507" s="46" t="s">
        <v>665</v>
      </c>
      <c r="F507" s="24" t="s">
        <v>217</v>
      </c>
      <c r="G507" s="24" t="s">
        <v>282</v>
      </c>
      <c r="H507" s="47">
        <v>250000</v>
      </c>
    </row>
    <row r="508" spans="1:8" s="46" customFormat="1">
      <c r="A508" s="25">
        <v>41863</v>
      </c>
      <c r="B508" s="24" t="s">
        <v>4806</v>
      </c>
      <c r="C508" s="25"/>
      <c r="D508" s="46" t="s">
        <v>2104</v>
      </c>
      <c r="F508" s="24" t="s">
        <v>364</v>
      </c>
      <c r="G508" s="24" t="s">
        <v>282</v>
      </c>
      <c r="H508" s="47">
        <v>1039005</v>
      </c>
    </row>
    <row r="509" spans="1:8" s="46" customFormat="1">
      <c r="A509" s="25">
        <v>41863</v>
      </c>
      <c r="B509" s="24" t="s">
        <v>663</v>
      </c>
      <c r="C509" s="25"/>
      <c r="D509" s="46" t="s">
        <v>2105</v>
      </c>
      <c r="F509" s="24" t="s">
        <v>217</v>
      </c>
      <c r="G509" s="24" t="s">
        <v>282</v>
      </c>
      <c r="H509" s="47">
        <v>103901</v>
      </c>
    </row>
    <row r="510" spans="1:8" s="46" customFormat="1">
      <c r="A510" s="25">
        <v>41898</v>
      </c>
      <c r="B510" s="24" t="s">
        <v>4793</v>
      </c>
      <c r="C510" s="25" t="s">
        <v>4546</v>
      </c>
      <c r="D510" s="46" t="s">
        <v>2106</v>
      </c>
      <c r="F510" s="24" t="s">
        <v>244</v>
      </c>
      <c r="G510" s="24" t="s">
        <v>200</v>
      </c>
      <c r="H510" s="47">
        <v>4355000</v>
      </c>
    </row>
    <row r="511" spans="1:8" s="46" customFormat="1">
      <c r="A511" s="25">
        <v>41898</v>
      </c>
      <c r="B511" s="24" t="s">
        <v>661</v>
      </c>
      <c r="C511" s="25" t="s">
        <v>4546</v>
      </c>
      <c r="D511" s="46" t="s">
        <v>662</v>
      </c>
      <c r="F511" s="24" t="s">
        <v>217</v>
      </c>
      <c r="G511" s="24" t="s">
        <v>200</v>
      </c>
      <c r="H511" s="47">
        <v>435500</v>
      </c>
    </row>
    <row r="512" spans="1:8" s="46" customFormat="1">
      <c r="A512" s="25">
        <v>41898</v>
      </c>
      <c r="B512" s="24" t="s">
        <v>4793</v>
      </c>
      <c r="C512" s="25" t="s">
        <v>4547</v>
      </c>
      <c r="D512" s="46" t="s">
        <v>2107</v>
      </c>
      <c r="F512" s="24" t="s">
        <v>244</v>
      </c>
      <c r="G512" s="24" t="s">
        <v>200</v>
      </c>
      <c r="H512" s="47">
        <v>1080000</v>
      </c>
    </row>
    <row r="513" spans="1:8" s="46" customFormat="1">
      <c r="A513" s="25">
        <v>41898</v>
      </c>
      <c r="B513" s="24" t="s">
        <v>660</v>
      </c>
      <c r="C513" s="25" t="s">
        <v>4547</v>
      </c>
      <c r="D513" s="46" t="s">
        <v>2108</v>
      </c>
      <c r="F513" s="24" t="s">
        <v>217</v>
      </c>
      <c r="G513" s="24" t="s">
        <v>200</v>
      </c>
      <c r="H513" s="47">
        <v>108000</v>
      </c>
    </row>
    <row r="514" spans="1:8" s="46" customFormat="1">
      <c r="A514" s="25">
        <v>41871</v>
      </c>
      <c r="B514" s="24" t="s">
        <v>4816</v>
      </c>
      <c r="C514" s="25" t="s">
        <v>4548</v>
      </c>
      <c r="D514" s="46" t="s">
        <v>2109</v>
      </c>
      <c r="F514" s="24" t="s">
        <v>244</v>
      </c>
      <c r="G514" s="24" t="s">
        <v>200</v>
      </c>
      <c r="H514" s="47">
        <v>320000</v>
      </c>
    </row>
    <row r="515" spans="1:8" s="46" customFormat="1">
      <c r="A515" s="25">
        <v>41871</v>
      </c>
      <c r="B515" s="24" t="s">
        <v>695</v>
      </c>
      <c r="C515" s="25" t="s">
        <v>4548</v>
      </c>
      <c r="D515" s="46" t="s">
        <v>696</v>
      </c>
      <c r="F515" s="24" t="s">
        <v>217</v>
      </c>
      <c r="G515" s="24" t="s">
        <v>200</v>
      </c>
      <c r="H515" s="47">
        <v>32000</v>
      </c>
    </row>
    <row r="516" spans="1:8" s="46" customFormat="1">
      <c r="A516" s="25">
        <v>41858</v>
      </c>
      <c r="B516" s="24" t="s">
        <v>4816</v>
      </c>
      <c r="C516" s="25" t="s">
        <v>4549</v>
      </c>
      <c r="D516" s="46" t="s">
        <v>2110</v>
      </c>
      <c r="F516" s="24" t="s">
        <v>244</v>
      </c>
      <c r="G516" s="24" t="s">
        <v>200</v>
      </c>
      <c r="H516" s="47">
        <v>900000</v>
      </c>
    </row>
    <row r="517" spans="1:8" s="46" customFormat="1">
      <c r="A517" s="25">
        <v>41858</v>
      </c>
      <c r="B517" s="24" t="s">
        <v>693</v>
      </c>
      <c r="C517" s="25" t="s">
        <v>4549</v>
      </c>
      <c r="D517" s="46" t="s">
        <v>694</v>
      </c>
      <c r="F517" s="24" t="s">
        <v>217</v>
      </c>
      <c r="G517" s="24" t="s">
        <v>200</v>
      </c>
      <c r="H517" s="47">
        <v>90000</v>
      </c>
    </row>
    <row r="518" spans="1:8" s="46" customFormat="1">
      <c r="A518" s="25">
        <v>41878</v>
      </c>
      <c r="B518" s="24" t="s">
        <v>4816</v>
      </c>
      <c r="C518" s="25" t="s">
        <v>4550</v>
      </c>
      <c r="D518" s="46" t="s">
        <v>2111</v>
      </c>
      <c r="F518" s="24" t="s">
        <v>244</v>
      </c>
      <c r="G518" s="24" t="s">
        <v>200</v>
      </c>
      <c r="H518" s="47">
        <v>240000</v>
      </c>
    </row>
    <row r="519" spans="1:8" s="46" customFormat="1">
      <c r="A519" s="25">
        <v>41878</v>
      </c>
      <c r="B519" s="24" t="s">
        <v>691</v>
      </c>
      <c r="C519" s="25" t="s">
        <v>4550</v>
      </c>
      <c r="D519" s="46" t="s">
        <v>692</v>
      </c>
      <c r="F519" s="24" t="s">
        <v>217</v>
      </c>
      <c r="G519" s="24" t="s">
        <v>200</v>
      </c>
      <c r="H519" s="47">
        <v>24000</v>
      </c>
    </row>
    <row r="520" spans="1:8" s="46" customFormat="1">
      <c r="A520" s="25">
        <v>41879</v>
      </c>
      <c r="B520" s="24" t="s">
        <v>4857</v>
      </c>
      <c r="C520" s="25" t="s">
        <v>4551</v>
      </c>
      <c r="D520" s="46" t="s">
        <v>2112</v>
      </c>
      <c r="F520" s="24" t="s">
        <v>244</v>
      </c>
      <c r="G520" s="24" t="s">
        <v>200</v>
      </c>
      <c r="H520" s="47">
        <v>1750000</v>
      </c>
    </row>
    <row r="521" spans="1:8" s="46" customFormat="1">
      <c r="A521" s="25">
        <v>41879</v>
      </c>
      <c r="B521" s="24" t="s">
        <v>689</v>
      </c>
      <c r="C521" s="25" t="s">
        <v>4551</v>
      </c>
      <c r="D521" s="46" t="s">
        <v>690</v>
      </c>
      <c r="F521" s="24" t="s">
        <v>217</v>
      </c>
      <c r="G521" s="24" t="s">
        <v>200</v>
      </c>
      <c r="H521" s="47">
        <v>175000</v>
      </c>
    </row>
    <row r="522" spans="1:8" s="46" customFormat="1">
      <c r="A522" s="25">
        <v>41863</v>
      </c>
      <c r="B522" s="24" t="s">
        <v>4818</v>
      </c>
      <c r="C522" s="25" t="s">
        <v>4552</v>
      </c>
      <c r="D522" s="46" t="s">
        <v>2113</v>
      </c>
      <c r="F522" s="24" t="s">
        <v>244</v>
      </c>
      <c r="G522" s="24" t="s">
        <v>200</v>
      </c>
      <c r="H522" s="47">
        <v>177273</v>
      </c>
    </row>
    <row r="523" spans="1:8" s="46" customFormat="1">
      <c r="A523" s="25">
        <v>41863</v>
      </c>
      <c r="B523" s="24" t="s">
        <v>687</v>
      </c>
      <c r="C523" s="25" t="s">
        <v>4552</v>
      </c>
      <c r="D523" s="46" t="s">
        <v>688</v>
      </c>
      <c r="F523" s="24" t="s">
        <v>217</v>
      </c>
      <c r="G523" s="24" t="s">
        <v>200</v>
      </c>
      <c r="H523" s="47">
        <v>17727</v>
      </c>
    </row>
    <row r="524" spans="1:8" s="46" customFormat="1">
      <c r="A524" s="25">
        <v>41855</v>
      </c>
      <c r="B524" s="24" t="s">
        <v>4818</v>
      </c>
      <c r="C524" s="25"/>
      <c r="D524" s="46" t="s">
        <v>2114</v>
      </c>
      <c r="F524" s="24" t="s">
        <v>244</v>
      </c>
      <c r="G524" s="24" t="s">
        <v>282</v>
      </c>
      <c r="H524" s="47">
        <v>3539546</v>
      </c>
    </row>
    <row r="525" spans="1:8" s="46" customFormat="1">
      <c r="A525" s="25">
        <v>41855</v>
      </c>
      <c r="B525" s="24" t="s">
        <v>685</v>
      </c>
      <c r="C525" s="25"/>
      <c r="D525" s="46" t="s">
        <v>686</v>
      </c>
      <c r="F525" s="24" t="s">
        <v>217</v>
      </c>
      <c r="G525" s="24" t="s">
        <v>282</v>
      </c>
      <c r="H525" s="47">
        <v>353955</v>
      </c>
    </row>
    <row r="526" spans="1:8" s="46" customFormat="1">
      <c r="A526" s="25">
        <v>41880</v>
      </c>
      <c r="B526" s="24" t="s">
        <v>4798</v>
      </c>
      <c r="C526" s="25" t="s">
        <v>4553</v>
      </c>
      <c r="D526" s="46" t="s">
        <v>2115</v>
      </c>
      <c r="F526" s="24" t="s">
        <v>244</v>
      </c>
      <c r="G526" s="24" t="s">
        <v>200</v>
      </c>
      <c r="H526" s="47">
        <v>120000</v>
      </c>
    </row>
    <row r="527" spans="1:8" s="46" customFormat="1">
      <c r="A527" s="25">
        <v>41880</v>
      </c>
      <c r="B527" s="24" t="s">
        <v>684</v>
      </c>
      <c r="C527" s="25" t="s">
        <v>4553</v>
      </c>
      <c r="D527" s="46" t="s">
        <v>2116</v>
      </c>
      <c r="F527" s="24" t="s">
        <v>217</v>
      </c>
      <c r="G527" s="24" t="s">
        <v>200</v>
      </c>
      <c r="H527" s="47">
        <v>12000</v>
      </c>
    </row>
    <row r="528" spans="1:8" s="46" customFormat="1">
      <c r="A528" s="25">
        <v>41869</v>
      </c>
      <c r="B528" s="24" t="s">
        <v>4798</v>
      </c>
      <c r="C528" s="25" t="s">
        <v>4554</v>
      </c>
      <c r="D528" s="46" t="s">
        <v>2117</v>
      </c>
      <c r="F528" s="24" t="s">
        <v>244</v>
      </c>
      <c r="G528" s="24" t="s">
        <v>200</v>
      </c>
      <c r="H528" s="47">
        <v>540000</v>
      </c>
    </row>
    <row r="529" spans="1:8" s="46" customFormat="1">
      <c r="A529" s="25">
        <v>41869</v>
      </c>
      <c r="B529" s="24" t="s">
        <v>682</v>
      </c>
      <c r="C529" s="25" t="s">
        <v>4554</v>
      </c>
      <c r="D529" s="46" t="s">
        <v>683</v>
      </c>
      <c r="F529" s="24" t="s">
        <v>217</v>
      </c>
      <c r="G529" s="24" t="s">
        <v>200</v>
      </c>
      <c r="H529" s="47">
        <v>54000</v>
      </c>
    </row>
    <row r="530" spans="1:8" s="46" customFormat="1">
      <c r="A530" s="25">
        <v>41852</v>
      </c>
      <c r="B530" s="24" t="s">
        <v>4839</v>
      </c>
      <c r="C530" s="25" t="s">
        <v>4555</v>
      </c>
      <c r="D530" s="46" t="s">
        <v>2118</v>
      </c>
      <c r="F530" s="24" t="s">
        <v>244</v>
      </c>
      <c r="G530" s="24" t="s">
        <v>200</v>
      </c>
      <c r="H530" s="47">
        <v>675000</v>
      </c>
    </row>
    <row r="531" spans="1:8" s="46" customFormat="1">
      <c r="A531" s="25">
        <v>41852</v>
      </c>
      <c r="B531" s="24" t="s">
        <v>716</v>
      </c>
      <c r="C531" s="25" t="s">
        <v>4555</v>
      </c>
      <c r="D531" s="46" t="s">
        <v>717</v>
      </c>
      <c r="F531" s="24" t="s">
        <v>217</v>
      </c>
      <c r="G531" s="24" t="s">
        <v>200</v>
      </c>
      <c r="H531" s="47">
        <v>67500</v>
      </c>
    </row>
    <row r="532" spans="1:8" s="46" customFormat="1">
      <c r="A532" s="25">
        <v>41865</v>
      </c>
      <c r="B532" s="24" t="s">
        <v>4839</v>
      </c>
      <c r="C532" s="25" t="s">
        <v>4556</v>
      </c>
      <c r="D532" s="46" t="s">
        <v>2119</v>
      </c>
      <c r="F532" s="24" t="s">
        <v>244</v>
      </c>
      <c r="G532" s="24" t="s">
        <v>200</v>
      </c>
      <c r="H532" s="47">
        <v>753000</v>
      </c>
    </row>
    <row r="533" spans="1:8" s="46" customFormat="1">
      <c r="A533" s="25">
        <v>41865</v>
      </c>
      <c r="B533" s="24" t="s">
        <v>715</v>
      </c>
      <c r="C533" s="25" t="s">
        <v>4556</v>
      </c>
      <c r="D533" s="46" t="s">
        <v>2120</v>
      </c>
      <c r="F533" s="24" t="s">
        <v>217</v>
      </c>
      <c r="G533" s="24" t="s">
        <v>200</v>
      </c>
      <c r="H533" s="47">
        <v>75300</v>
      </c>
    </row>
    <row r="534" spans="1:8" s="46" customFormat="1">
      <c r="A534" s="25">
        <v>41876</v>
      </c>
      <c r="B534" s="24" t="s">
        <v>4791</v>
      </c>
      <c r="C534" s="25"/>
      <c r="D534" s="46" t="s">
        <v>2121</v>
      </c>
      <c r="F534" s="24" t="s">
        <v>244</v>
      </c>
      <c r="G534" s="24" t="s">
        <v>282</v>
      </c>
      <c r="H534" s="47">
        <v>3737273</v>
      </c>
    </row>
    <row r="535" spans="1:8" s="46" customFormat="1">
      <c r="A535" s="25">
        <v>41876</v>
      </c>
      <c r="B535" s="24" t="s">
        <v>713</v>
      </c>
      <c r="C535" s="25"/>
      <c r="D535" s="46" t="s">
        <v>714</v>
      </c>
      <c r="F535" s="24" t="s">
        <v>217</v>
      </c>
      <c r="G535" s="24" t="s">
        <v>282</v>
      </c>
      <c r="H535" s="47">
        <v>373727</v>
      </c>
    </row>
    <row r="536" spans="1:8" s="46" customFormat="1">
      <c r="A536" s="25">
        <v>41876</v>
      </c>
      <c r="B536" s="24" t="s">
        <v>4793</v>
      </c>
      <c r="C536" s="25"/>
      <c r="D536" s="46" t="s">
        <v>2122</v>
      </c>
      <c r="F536" s="24" t="s">
        <v>244</v>
      </c>
      <c r="G536" s="24" t="s">
        <v>282</v>
      </c>
      <c r="H536" s="47">
        <v>400000</v>
      </c>
    </row>
    <row r="537" spans="1:8" s="46" customFormat="1">
      <c r="A537" s="25">
        <v>41876</v>
      </c>
      <c r="B537" s="24" t="s">
        <v>711</v>
      </c>
      <c r="C537" s="25"/>
      <c r="D537" s="46" t="s">
        <v>712</v>
      </c>
      <c r="F537" s="24" t="s">
        <v>217</v>
      </c>
      <c r="G537" s="24" t="s">
        <v>282</v>
      </c>
      <c r="H537" s="47">
        <v>40000</v>
      </c>
    </row>
    <row r="538" spans="1:8" s="46" customFormat="1">
      <c r="A538" s="25">
        <v>41869</v>
      </c>
      <c r="B538" s="24" t="s">
        <v>4793</v>
      </c>
      <c r="C538" s="25"/>
      <c r="D538" s="46" t="s">
        <v>2123</v>
      </c>
      <c r="F538" s="24" t="s">
        <v>244</v>
      </c>
      <c r="G538" s="24" t="s">
        <v>282</v>
      </c>
      <c r="H538" s="47">
        <v>4000000</v>
      </c>
    </row>
    <row r="539" spans="1:8" s="46" customFormat="1">
      <c r="A539" s="25">
        <v>41869</v>
      </c>
      <c r="B539" s="24" t="s">
        <v>709</v>
      </c>
      <c r="C539" s="25"/>
      <c r="D539" s="46" t="s">
        <v>710</v>
      </c>
      <c r="F539" s="24" t="s">
        <v>217</v>
      </c>
      <c r="G539" s="24" t="s">
        <v>282</v>
      </c>
      <c r="H539" s="47">
        <v>400000</v>
      </c>
    </row>
    <row r="540" spans="1:8" s="46" customFormat="1">
      <c r="A540" s="25">
        <v>41852</v>
      </c>
      <c r="B540" s="24" t="s">
        <v>4847</v>
      </c>
      <c r="C540" s="25"/>
      <c r="D540" s="46" t="s">
        <v>2124</v>
      </c>
      <c r="F540" s="24" t="s">
        <v>244</v>
      </c>
      <c r="G540" s="24" t="s">
        <v>282</v>
      </c>
      <c r="H540" s="47">
        <v>9688000</v>
      </c>
    </row>
    <row r="541" spans="1:8" s="46" customFormat="1">
      <c r="A541" s="25">
        <v>41852</v>
      </c>
      <c r="B541" s="24" t="s">
        <v>706</v>
      </c>
      <c r="C541" s="25"/>
      <c r="D541" s="46" t="s">
        <v>708</v>
      </c>
      <c r="F541" s="24" t="s">
        <v>217</v>
      </c>
      <c r="G541" s="24" t="s">
        <v>282</v>
      </c>
      <c r="H541" s="47">
        <v>968800</v>
      </c>
    </row>
    <row r="542" spans="1:8" s="46" customFormat="1">
      <c r="A542" s="25">
        <v>41852</v>
      </c>
      <c r="B542" s="24" t="s">
        <v>4853</v>
      </c>
      <c r="C542" s="25" t="s">
        <v>4557</v>
      </c>
      <c r="D542" s="46" t="s">
        <v>2125</v>
      </c>
      <c r="F542" s="24" t="s">
        <v>244</v>
      </c>
      <c r="G542" s="24" t="s">
        <v>200</v>
      </c>
      <c r="H542" s="47">
        <v>651000</v>
      </c>
    </row>
    <row r="543" spans="1:8" s="46" customFormat="1">
      <c r="A543" s="25">
        <v>41852</v>
      </c>
      <c r="B543" s="24" t="s">
        <v>705</v>
      </c>
      <c r="C543" s="25" t="s">
        <v>4557</v>
      </c>
      <c r="D543" s="46" t="s">
        <v>707</v>
      </c>
      <c r="F543" s="24" t="s">
        <v>217</v>
      </c>
      <c r="G543" s="24" t="s">
        <v>200</v>
      </c>
      <c r="H543" s="47">
        <v>65100</v>
      </c>
    </row>
    <row r="544" spans="1:8" s="46" customFormat="1">
      <c r="A544" s="25">
        <v>41856</v>
      </c>
      <c r="B544" s="24" t="s">
        <v>4853</v>
      </c>
      <c r="C544" s="25" t="s">
        <v>4558</v>
      </c>
      <c r="D544" s="46" t="s">
        <v>2126</v>
      </c>
      <c r="F544" s="24" t="s">
        <v>244</v>
      </c>
      <c r="G544" s="24" t="s">
        <v>200</v>
      </c>
      <c r="H544" s="47">
        <v>1302000</v>
      </c>
    </row>
    <row r="545" spans="1:8" s="46" customFormat="1">
      <c r="A545" s="25">
        <v>41856</v>
      </c>
      <c r="B545" s="24" t="s">
        <v>703</v>
      </c>
      <c r="C545" s="25" t="s">
        <v>4558</v>
      </c>
      <c r="D545" s="46" t="s">
        <v>704</v>
      </c>
      <c r="F545" s="24" t="s">
        <v>217</v>
      </c>
      <c r="G545" s="24" t="s">
        <v>200</v>
      </c>
      <c r="H545" s="47">
        <v>130200</v>
      </c>
    </row>
    <row r="546" spans="1:8" s="46" customFormat="1">
      <c r="A546" s="25">
        <v>41877</v>
      </c>
      <c r="B546" s="24" t="s">
        <v>4793</v>
      </c>
      <c r="C546" s="25" t="s">
        <v>4559</v>
      </c>
      <c r="D546" s="46" t="s">
        <v>2127</v>
      </c>
      <c r="F546" s="24" t="s">
        <v>244</v>
      </c>
      <c r="G546" s="24" t="s">
        <v>200</v>
      </c>
      <c r="H546" s="47">
        <v>216000</v>
      </c>
    </row>
    <row r="547" spans="1:8" s="46" customFormat="1">
      <c r="A547" s="25">
        <v>41877</v>
      </c>
      <c r="B547" s="24" t="s">
        <v>701</v>
      </c>
      <c r="C547" s="25" t="s">
        <v>4559</v>
      </c>
      <c r="D547" s="46" t="s">
        <v>702</v>
      </c>
      <c r="F547" s="24" t="s">
        <v>217</v>
      </c>
      <c r="G547" s="24" t="s">
        <v>200</v>
      </c>
      <c r="H547" s="47">
        <v>21600</v>
      </c>
    </row>
    <row r="548" spans="1:8" s="46" customFormat="1">
      <c r="A548" s="25">
        <v>41880</v>
      </c>
      <c r="B548" s="24" t="s">
        <v>4793</v>
      </c>
      <c r="C548" s="25" t="s">
        <v>4560</v>
      </c>
      <c r="D548" s="46" t="s">
        <v>2128</v>
      </c>
      <c r="F548" s="24" t="s">
        <v>244</v>
      </c>
      <c r="G548" s="24" t="s">
        <v>200</v>
      </c>
      <c r="H548" s="47">
        <v>310000</v>
      </c>
    </row>
    <row r="549" spans="1:8" s="46" customFormat="1">
      <c r="A549" s="25">
        <v>41880</v>
      </c>
      <c r="B549" s="24" t="s">
        <v>699</v>
      </c>
      <c r="C549" s="25" t="s">
        <v>4560</v>
      </c>
      <c r="D549" s="46" t="s">
        <v>700</v>
      </c>
      <c r="F549" s="24" t="s">
        <v>217</v>
      </c>
      <c r="G549" s="24" t="s">
        <v>200</v>
      </c>
      <c r="H549" s="47">
        <v>31000</v>
      </c>
    </row>
    <row r="550" spans="1:8" s="46" customFormat="1">
      <c r="A550" s="25">
        <v>41865</v>
      </c>
      <c r="B550" s="24" t="s">
        <v>4793</v>
      </c>
      <c r="C550" s="25" t="s">
        <v>4561</v>
      </c>
      <c r="D550" s="46" t="s">
        <v>2129</v>
      </c>
      <c r="F550" s="24" t="s">
        <v>244</v>
      </c>
      <c r="G550" s="24" t="s">
        <v>200</v>
      </c>
      <c r="H550" s="47">
        <v>585000</v>
      </c>
    </row>
    <row r="551" spans="1:8" s="46" customFormat="1">
      <c r="A551" s="25">
        <v>41865</v>
      </c>
      <c r="B551" s="24" t="s">
        <v>697</v>
      </c>
      <c r="C551" s="25" t="s">
        <v>4561</v>
      </c>
      <c r="D551" s="46" t="s">
        <v>698</v>
      </c>
      <c r="F551" s="24" t="s">
        <v>217</v>
      </c>
      <c r="G551" s="24" t="s">
        <v>200</v>
      </c>
      <c r="H551" s="47">
        <v>58500</v>
      </c>
    </row>
    <row r="552" spans="1:8" s="46" customFormat="1">
      <c r="A552" s="25">
        <v>41899</v>
      </c>
      <c r="B552" s="24" t="s">
        <v>4816</v>
      </c>
      <c r="C552" s="25" t="s">
        <v>4562</v>
      </c>
      <c r="D552" s="46" t="s">
        <v>2130</v>
      </c>
      <c r="F552" s="24" t="s">
        <v>244</v>
      </c>
      <c r="G552" s="24" t="s">
        <v>200</v>
      </c>
      <c r="H552" s="47">
        <v>1693000</v>
      </c>
    </row>
    <row r="553" spans="1:8" s="46" customFormat="1">
      <c r="A553" s="25">
        <v>41899</v>
      </c>
      <c r="B553" s="24" t="s">
        <v>605</v>
      </c>
      <c r="C553" s="25" t="s">
        <v>4562</v>
      </c>
      <c r="D553" s="46" t="s">
        <v>606</v>
      </c>
      <c r="F553" s="24" t="s">
        <v>217</v>
      </c>
      <c r="G553" s="24" t="s">
        <v>200</v>
      </c>
      <c r="H553" s="47">
        <v>169300</v>
      </c>
    </row>
    <row r="554" spans="1:8" s="46" customFormat="1">
      <c r="A554" s="25">
        <v>41885</v>
      </c>
      <c r="B554" s="24" t="s">
        <v>4816</v>
      </c>
      <c r="C554" s="25" t="s">
        <v>4563</v>
      </c>
      <c r="D554" s="46" t="s">
        <v>2131</v>
      </c>
      <c r="F554" s="24" t="s">
        <v>244</v>
      </c>
      <c r="G554" s="24" t="s">
        <v>200</v>
      </c>
      <c r="H554" s="47">
        <v>177000</v>
      </c>
    </row>
    <row r="555" spans="1:8" s="46" customFormat="1">
      <c r="A555" s="25">
        <v>41885</v>
      </c>
      <c r="B555" s="24" t="s">
        <v>604</v>
      </c>
      <c r="C555" s="25" t="s">
        <v>4563</v>
      </c>
      <c r="D555" s="46" t="s">
        <v>2132</v>
      </c>
      <c r="F555" s="24" t="s">
        <v>217</v>
      </c>
      <c r="G555" s="24" t="s">
        <v>200</v>
      </c>
      <c r="H555" s="47">
        <v>17700</v>
      </c>
    </row>
    <row r="556" spans="1:8" s="46" customFormat="1">
      <c r="A556" s="25">
        <v>41888</v>
      </c>
      <c r="B556" s="24" t="s">
        <v>4821</v>
      </c>
      <c r="C556" s="25"/>
      <c r="D556" s="46" t="s">
        <v>2133</v>
      </c>
      <c r="F556" s="24" t="s">
        <v>244</v>
      </c>
      <c r="G556" s="24" t="s">
        <v>282</v>
      </c>
      <c r="H556" s="47">
        <v>13710400</v>
      </c>
    </row>
    <row r="557" spans="1:8" s="46" customFormat="1">
      <c r="A557" s="25">
        <v>41888</v>
      </c>
      <c r="B557" s="24" t="s">
        <v>602</v>
      </c>
      <c r="C557" s="25"/>
      <c r="D557" s="46" t="s">
        <v>603</v>
      </c>
      <c r="F557" s="24" t="s">
        <v>217</v>
      </c>
      <c r="G557" s="24" t="s">
        <v>282</v>
      </c>
      <c r="H557" s="47">
        <v>1371040</v>
      </c>
    </row>
    <row r="558" spans="1:8" s="46" customFormat="1">
      <c r="A558" s="25">
        <v>41899</v>
      </c>
      <c r="B558" s="24" t="s">
        <v>4824</v>
      </c>
      <c r="C558" s="25"/>
      <c r="D558" s="46" t="s">
        <v>2134</v>
      </c>
      <c r="F558" s="24" t="s">
        <v>244</v>
      </c>
      <c r="G558" s="24" t="s">
        <v>282</v>
      </c>
      <c r="H558" s="47">
        <v>1009091</v>
      </c>
    </row>
    <row r="559" spans="1:8" s="46" customFormat="1">
      <c r="A559" s="25">
        <v>41899</v>
      </c>
      <c r="B559" s="24" t="s">
        <v>600</v>
      </c>
      <c r="C559" s="25"/>
      <c r="D559" s="46" t="s">
        <v>601</v>
      </c>
      <c r="F559" s="24" t="s">
        <v>217</v>
      </c>
      <c r="G559" s="24" t="s">
        <v>282</v>
      </c>
      <c r="H559" s="47">
        <v>100909</v>
      </c>
    </row>
    <row r="560" spans="1:8" s="46" customFormat="1">
      <c r="A560" s="25">
        <v>41892</v>
      </c>
      <c r="B560" s="24" t="s">
        <v>4854</v>
      </c>
      <c r="C560" s="25" t="s">
        <v>4564</v>
      </c>
      <c r="D560" s="46" t="s">
        <v>2135</v>
      </c>
      <c r="F560" s="24" t="s">
        <v>244</v>
      </c>
      <c r="G560" s="24" t="s">
        <v>200</v>
      </c>
      <c r="H560" s="47">
        <v>3397620</v>
      </c>
    </row>
    <row r="561" spans="1:8" s="46" customFormat="1">
      <c r="A561" s="25">
        <v>41892</v>
      </c>
      <c r="B561" s="24" t="s">
        <v>598</v>
      </c>
      <c r="C561" s="25" t="s">
        <v>4564</v>
      </c>
      <c r="D561" s="46" t="s">
        <v>599</v>
      </c>
      <c r="F561" s="24" t="s">
        <v>217</v>
      </c>
      <c r="G561" s="24" t="s">
        <v>200</v>
      </c>
      <c r="H561" s="47">
        <v>339762</v>
      </c>
    </row>
    <row r="562" spans="1:8" s="46" customFormat="1">
      <c r="A562" s="25">
        <v>41905</v>
      </c>
      <c r="B562" s="24" t="s">
        <v>4844</v>
      </c>
      <c r="C562" s="25" t="s">
        <v>4565</v>
      </c>
      <c r="D562" s="46" t="s">
        <v>2136</v>
      </c>
      <c r="F562" s="24" t="s">
        <v>244</v>
      </c>
      <c r="G562" s="24" t="s">
        <v>200</v>
      </c>
      <c r="H562" s="47">
        <v>200001</v>
      </c>
    </row>
    <row r="563" spans="1:8" s="46" customFormat="1">
      <c r="A563" s="25">
        <v>41905</v>
      </c>
      <c r="B563" s="24" t="s">
        <v>596</v>
      </c>
      <c r="C563" s="25" t="s">
        <v>4565</v>
      </c>
      <c r="D563" s="46" t="s">
        <v>597</v>
      </c>
      <c r="F563" s="24" t="s">
        <v>217</v>
      </c>
      <c r="G563" s="24" t="s">
        <v>200</v>
      </c>
      <c r="H563" s="47">
        <v>10000</v>
      </c>
    </row>
    <row r="564" spans="1:8" s="46" customFormat="1">
      <c r="A564" s="25">
        <v>41894</v>
      </c>
      <c r="B564" s="24" t="s">
        <v>4858</v>
      </c>
      <c r="C564" s="25" t="s">
        <v>4566</v>
      </c>
      <c r="D564" s="46" t="s">
        <v>2137</v>
      </c>
      <c r="F564" s="24" t="s">
        <v>244</v>
      </c>
      <c r="G564" s="24" t="s">
        <v>200</v>
      </c>
      <c r="H564" s="47">
        <v>1800000</v>
      </c>
    </row>
    <row r="565" spans="1:8" s="46" customFormat="1">
      <c r="A565" s="25">
        <v>41894</v>
      </c>
      <c r="B565" s="24" t="s">
        <v>594</v>
      </c>
      <c r="C565" s="25" t="s">
        <v>4566</v>
      </c>
      <c r="D565" s="46" t="s">
        <v>595</v>
      </c>
      <c r="F565" s="24" t="s">
        <v>217</v>
      </c>
      <c r="G565" s="24" t="s">
        <v>200</v>
      </c>
      <c r="H565" s="47">
        <v>180000</v>
      </c>
    </row>
    <row r="566" spans="1:8" s="46" customFormat="1">
      <c r="A566" s="25">
        <v>41900</v>
      </c>
      <c r="B566" s="24" t="s">
        <v>4826</v>
      </c>
      <c r="C566" s="25" t="s">
        <v>4567</v>
      </c>
      <c r="D566" s="46" t="s">
        <v>2138</v>
      </c>
      <c r="F566" s="24" t="s">
        <v>244</v>
      </c>
      <c r="G566" s="24" t="s">
        <v>200</v>
      </c>
      <c r="H566" s="47">
        <v>300000</v>
      </c>
    </row>
    <row r="567" spans="1:8" s="46" customFormat="1">
      <c r="A567" s="25">
        <v>41900</v>
      </c>
      <c r="B567" s="24" t="s">
        <v>592</v>
      </c>
      <c r="C567" s="25" t="s">
        <v>4567</v>
      </c>
      <c r="D567" s="46" t="s">
        <v>593</v>
      </c>
      <c r="F567" s="24" t="s">
        <v>217</v>
      </c>
      <c r="G567" s="24" t="s">
        <v>200</v>
      </c>
      <c r="H567" s="47">
        <v>30000</v>
      </c>
    </row>
    <row r="568" spans="1:8" s="46" customFormat="1">
      <c r="A568" s="25">
        <v>41906</v>
      </c>
      <c r="B568" s="24" t="s">
        <v>4822</v>
      </c>
      <c r="C568" s="25" t="s">
        <v>4568</v>
      </c>
      <c r="D568" s="46" t="s">
        <v>2139</v>
      </c>
      <c r="F568" s="24" t="s">
        <v>244</v>
      </c>
      <c r="G568" s="24" t="s">
        <v>200</v>
      </c>
      <c r="H568" s="47">
        <v>6388182</v>
      </c>
    </row>
    <row r="569" spans="1:8" s="46" customFormat="1">
      <c r="A569" s="25">
        <v>41906</v>
      </c>
      <c r="B569" s="24" t="s">
        <v>590</v>
      </c>
      <c r="C569" s="25" t="s">
        <v>4568</v>
      </c>
      <c r="D569" s="46" t="s">
        <v>591</v>
      </c>
      <c r="F569" s="24" t="s">
        <v>217</v>
      </c>
      <c r="G569" s="24" t="s">
        <v>200</v>
      </c>
      <c r="H569" s="47">
        <v>638818</v>
      </c>
    </row>
    <row r="570" spans="1:8" s="46" customFormat="1">
      <c r="A570" s="25">
        <v>41890</v>
      </c>
      <c r="B570" s="24" t="s">
        <v>4822</v>
      </c>
      <c r="C570" s="25" t="s">
        <v>4569</v>
      </c>
      <c r="D570" s="46" t="s">
        <v>2140</v>
      </c>
      <c r="F570" s="24" t="s">
        <v>244</v>
      </c>
      <c r="G570" s="24" t="s">
        <v>200</v>
      </c>
      <c r="H570" s="47">
        <v>309091</v>
      </c>
    </row>
    <row r="571" spans="1:8" s="46" customFormat="1">
      <c r="A571" s="25">
        <v>41890</v>
      </c>
      <c r="B571" s="24" t="s">
        <v>588</v>
      </c>
      <c r="C571" s="25" t="s">
        <v>4569</v>
      </c>
      <c r="D571" s="46" t="s">
        <v>589</v>
      </c>
      <c r="F571" s="24" t="s">
        <v>217</v>
      </c>
      <c r="G571" s="24" t="s">
        <v>200</v>
      </c>
      <c r="H571" s="47">
        <v>30909</v>
      </c>
    </row>
    <row r="572" spans="1:8" s="46" customFormat="1">
      <c r="A572" s="25">
        <v>41901</v>
      </c>
      <c r="B572" s="24" t="s">
        <v>4859</v>
      </c>
      <c r="C572" s="25" t="s">
        <v>4570</v>
      </c>
      <c r="D572" s="46" t="s">
        <v>2141</v>
      </c>
      <c r="F572" s="24" t="s">
        <v>369</v>
      </c>
      <c r="G572" s="24" t="s">
        <v>200</v>
      </c>
      <c r="H572" s="47">
        <v>370000</v>
      </c>
    </row>
    <row r="573" spans="1:8" s="46" customFormat="1">
      <c r="A573" s="25">
        <v>41901</v>
      </c>
      <c r="B573" s="24" t="s">
        <v>586</v>
      </c>
      <c r="C573" s="25" t="s">
        <v>4570</v>
      </c>
      <c r="D573" s="46" t="s">
        <v>587</v>
      </c>
      <c r="F573" s="24" t="s">
        <v>217</v>
      </c>
      <c r="G573" s="24" t="s">
        <v>200</v>
      </c>
      <c r="H573" s="47">
        <v>37000</v>
      </c>
    </row>
    <row r="574" spans="1:8" s="46" customFormat="1">
      <c r="A574" s="25">
        <v>41911</v>
      </c>
      <c r="B574" s="24" t="s">
        <v>4860</v>
      </c>
      <c r="C574" s="25" t="s">
        <v>4571</v>
      </c>
      <c r="D574" s="46" t="s">
        <v>2142</v>
      </c>
      <c r="F574" s="24" t="s">
        <v>364</v>
      </c>
      <c r="G574" s="24" t="s">
        <v>200</v>
      </c>
      <c r="H574" s="47">
        <v>2644000</v>
      </c>
    </row>
    <row r="575" spans="1:8" s="46" customFormat="1">
      <c r="A575" s="25">
        <v>41911</v>
      </c>
      <c r="B575" s="24" t="s">
        <v>584</v>
      </c>
      <c r="C575" s="25" t="s">
        <v>4571</v>
      </c>
      <c r="D575" s="46" t="s">
        <v>585</v>
      </c>
      <c r="F575" s="24" t="s">
        <v>217</v>
      </c>
      <c r="G575" s="24" t="s">
        <v>200</v>
      </c>
      <c r="H575" s="47">
        <v>264400</v>
      </c>
    </row>
    <row r="576" spans="1:8" s="46" customFormat="1">
      <c r="A576" s="25">
        <v>41911</v>
      </c>
      <c r="B576" s="24" t="s">
        <v>4861</v>
      </c>
      <c r="C576" s="25"/>
      <c r="D576" s="46" t="s">
        <v>2143</v>
      </c>
      <c r="F576" s="24" t="s">
        <v>369</v>
      </c>
      <c r="G576" s="24" t="s">
        <v>282</v>
      </c>
      <c r="H576" s="47">
        <v>2480000</v>
      </c>
    </row>
    <row r="577" spans="1:8" s="46" customFormat="1">
      <c r="A577" s="25">
        <v>41911</v>
      </c>
      <c r="B577" s="24" t="s">
        <v>582</v>
      </c>
      <c r="C577" s="25"/>
      <c r="D577" s="46" t="s">
        <v>583</v>
      </c>
      <c r="F577" s="24" t="s">
        <v>217</v>
      </c>
      <c r="G577" s="24" t="s">
        <v>282</v>
      </c>
      <c r="H577" s="47">
        <v>248000</v>
      </c>
    </row>
    <row r="578" spans="1:8" s="46" customFormat="1">
      <c r="A578" s="25">
        <v>41893</v>
      </c>
      <c r="B578" s="24" t="s">
        <v>2144</v>
      </c>
      <c r="C578" s="25" t="s">
        <v>4572</v>
      </c>
      <c r="D578" s="46" t="s">
        <v>2145</v>
      </c>
      <c r="F578" s="24" t="s">
        <v>369</v>
      </c>
      <c r="G578" s="24" t="s">
        <v>200</v>
      </c>
      <c r="H578" s="47">
        <v>200000</v>
      </c>
    </row>
    <row r="579" spans="1:8" s="107" customFormat="1">
      <c r="A579" s="127">
        <v>41888</v>
      </c>
      <c r="B579" s="24" t="s">
        <v>4862</v>
      </c>
      <c r="C579" s="127" t="s">
        <v>4573</v>
      </c>
      <c r="D579" s="129" t="s">
        <v>2146</v>
      </c>
      <c r="E579" s="46"/>
      <c r="F579" s="128" t="s">
        <v>243</v>
      </c>
      <c r="G579" s="128" t="s">
        <v>200</v>
      </c>
      <c r="H579" s="130">
        <v>6000000</v>
      </c>
    </row>
    <row r="580" spans="1:8" s="46" customFormat="1">
      <c r="A580" s="25">
        <v>41888</v>
      </c>
      <c r="B580" s="24" t="s">
        <v>580</v>
      </c>
      <c r="C580" s="25" t="s">
        <v>4573</v>
      </c>
      <c r="D580" s="46" t="s">
        <v>581</v>
      </c>
      <c r="F580" s="24" t="s">
        <v>217</v>
      </c>
      <c r="G580" s="24" t="s">
        <v>200</v>
      </c>
      <c r="H580" s="47">
        <v>600000</v>
      </c>
    </row>
    <row r="581" spans="1:8" s="46" customFormat="1">
      <c r="A581" s="25">
        <v>41902</v>
      </c>
      <c r="B581" s="24" t="s">
        <v>4863</v>
      </c>
      <c r="C581" s="25" t="s">
        <v>4574</v>
      </c>
      <c r="D581" s="46" t="s">
        <v>579</v>
      </c>
      <c r="F581" s="24" t="s">
        <v>364</v>
      </c>
      <c r="G581" s="24" t="s">
        <v>200</v>
      </c>
      <c r="H581" s="47">
        <v>909171</v>
      </c>
    </row>
    <row r="582" spans="1:8" s="46" customFormat="1">
      <c r="A582" s="25">
        <v>41902</v>
      </c>
      <c r="B582" s="24" t="s">
        <v>577</v>
      </c>
      <c r="C582" s="25" t="s">
        <v>4574</v>
      </c>
      <c r="D582" s="46" t="s">
        <v>578</v>
      </c>
      <c r="F582" s="24" t="s">
        <v>217</v>
      </c>
      <c r="G582" s="24" t="s">
        <v>200</v>
      </c>
      <c r="H582" s="47">
        <v>90917</v>
      </c>
    </row>
    <row r="583" spans="1:8" s="46" customFormat="1">
      <c r="A583" s="25">
        <v>41912</v>
      </c>
      <c r="B583" s="24" t="s">
        <v>4793</v>
      </c>
      <c r="C583" s="25" t="s">
        <v>4575</v>
      </c>
      <c r="D583" s="46" t="s">
        <v>2147</v>
      </c>
      <c r="F583" s="24" t="s">
        <v>244</v>
      </c>
      <c r="G583" s="24" t="s">
        <v>200</v>
      </c>
      <c r="H583" s="47">
        <v>5292000</v>
      </c>
    </row>
    <row r="584" spans="1:8" s="46" customFormat="1">
      <c r="A584" s="25">
        <v>41912</v>
      </c>
      <c r="B584" s="24" t="s">
        <v>575</v>
      </c>
      <c r="C584" s="25" t="s">
        <v>4575</v>
      </c>
      <c r="D584" s="46" t="s">
        <v>576</v>
      </c>
      <c r="F584" s="24" t="s">
        <v>217</v>
      </c>
      <c r="G584" s="24" t="s">
        <v>200</v>
      </c>
      <c r="H584" s="47">
        <v>529200</v>
      </c>
    </row>
    <row r="585" spans="1:8" s="46" customFormat="1">
      <c r="A585" s="25">
        <v>41899</v>
      </c>
      <c r="B585" s="24" t="s">
        <v>4798</v>
      </c>
      <c r="C585" s="25" t="s">
        <v>4576</v>
      </c>
      <c r="D585" s="46" t="s">
        <v>2148</v>
      </c>
      <c r="F585" s="24" t="s">
        <v>244</v>
      </c>
      <c r="G585" s="24" t="s">
        <v>200</v>
      </c>
      <c r="H585" s="47">
        <v>145000</v>
      </c>
    </row>
    <row r="586" spans="1:8" s="46" customFormat="1">
      <c r="A586" s="25">
        <v>41899</v>
      </c>
      <c r="B586" s="24" t="s">
        <v>573</v>
      </c>
      <c r="C586" s="25" t="s">
        <v>4576</v>
      </c>
      <c r="D586" s="46" t="s">
        <v>574</v>
      </c>
      <c r="F586" s="24" t="s">
        <v>217</v>
      </c>
      <c r="G586" s="24" t="s">
        <v>200</v>
      </c>
      <c r="H586" s="47">
        <v>14500</v>
      </c>
    </row>
    <row r="587" spans="1:8" s="46" customFormat="1">
      <c r="A587" s="25">
        <v>41894</v>
      </c>
      <c r="B587" s="24" t="s">
        <v>4864</v>
      </c>
      <c r="C587" s="25"/>
      <c r="D587" s="46" t="s">
        <v>2149</v>
      </c>
      <c r="F587" s="24" t="s">
        <v>364</v>
      </c>
      <c r="G587" s="24" t="s">
        <v>282</v>
      </c>
      <c r="H587" s="47">
        <v>634878</v>
      </c>
    </row>
    <row r="588" spans="1:8" s="46" customFormat="1">
      <c r="A588" s="25">
        <v>41894</v>
      </c>
      <c r="B588" s="24" t="s">
        <v>656</v>
      </c>
      <c r="C588" s="25"/>
      <c r="D588" s="46" t="s">
        <v>657</v>
      </c>
      <c r="F588" s="24" t="s">
        <v>217</v>
      </c>
      <c r="G588" s="24" t="s">
        <v>282</v>
      </c>
      <c r="H588" s="47">
        <v>63488</v>
      </c>
    </row>
    <row r="589" spans="1:8" s="46" customFormat="1">
      <c r="A589" s="25">
        <v>41907</v>
      </c>
      <c r="B589" s="24" t="s">
        <v>4847</v>
      </c>
      <c r="C589" s="25"/>
      <c r="D589" s="46" t="s">
        <v>2150</v>
      </c>
      <c r="F589" s="24" t="s">
        <v>244</v>
      </c>
      <c r="G589" s="24" t="s">
        <v>282</v>
      </c>
      <c r="H589" s="47">
        <v>2692000</v>
      </c>
    </row>
    <row r="590" spans="1:8" s="46" customFormat="1">
      <c r="A590" s="25">
        <v>41907</v>
      </c>
      <c r="B590" s="24" t="s">
        <v>654</v>
      </c>
      <c r="C590" s="25"/>
      <c r="D590" s="46" t="s">
        <v>655</v>
      </c>
      <c r="F590" s="24" t="s">
        <v>217</v>
      </c>
      <c r="G590" s="24" t="s">
        <v>282</v>
      </c>
      <c r="H590" s="47">
        <v>269200</v>
      </c>
    </row>
    <row r="591" spans="1:8" s="46" customFormat="1">
      <c r="A591" s="25">
        <v>41894</v>
      </c>
      <c r="B591" s="24" t="s">
        <v>4847</v>
      </c>
      <c r="C591" s="25"/>
      <c r="D591" s="46" t="s">
        <v>2151</v>
      </c>
      <c r="F591" s="24" t="s">
        <v>244</v>
      </c>
      <c r="G591" s="24" t="s">
        <v>282</v>
      </c>
      <c r="H591" s="47">
        <v>1836000</v>
      </c>
    </row>
    <row r="592" spans="1:8" s="46" customFormat="1">
      <c r="A592" s="25">
        <v>41894</v>
      </c>
      <c r="B592" s="24" t="s">
        <v>652</v>
      </c>
      <c r="C592" s="25"/>
      <c r="D592" s="46" t="s">
        <v>653</v>
      </c>
      <c r="F592" s="24" t="s">
        <v>217</v>
      </c>
      <c r="G592" s="24" t="s">
        <v>282</v>
      </c>
      <c r="H592" s="47">
        <v>183600</v>
      </c>
    </row>
    <row r="593" spans="1:8" s="46" customFormat="1">
      <c r="A593" s="25">
        <v>41898</v>
      </c>
      <c r="B593" s="24" t="s">
        <v>4847</v>
      </c>
      <c r="C593" s="25"/>
      <c r="D593" s="46" t="s">
        <v>2152</v>
      </c>
      <c r="F593" s="24" t="s">
        <v>244</v>
      </c>
      <c r="G593" s="24" t="s">
        <v>282</v>
      </c>
      <c r="H593" s="47">
        <v>369000</v>
      </c>
    </row>
    <row r="594" spans="1:8" s="46" customFormat="1">
      <c r="A594" s="25">
        <v>41898</v>
      </c>
      <c r="B594" s="24" t="s">
        <v>650</v>
      </c>
      <c r="C594" s="25"/>
      <c r="D594" s="46" t="s">
        <v>651</v>
      </c>
      <c r="F594" s="24" t="s">
        <v>217</v>
      </c>
      <c r="G594" s="24" t="s">
        <v>282</v>
      </c>
      <c r="H594" s="47">
        <v>36900</v>
      </c>
    </row>
    <row r="595" spans="1:8" s="46" customFormat="1">
      <c r="A595" s="25">
        <v>41905</v>
      </c>
      <c r="B595" s="24" t="s">
        <v>4847</v>
      </c>
      <c r="C595" s="25" t="s">
        <v>4577</v>
      </c>
      <c r="D595" s="46" t="s">
        <v>2153</v>
      </c>
      <c r="F595" s="24" t="s">
        <v>244</v>
      </c>
      <c r="G595" s="24" t="s">
        <v>200</v>
      </c>
      <c r="H595" s="47">
        <v>1316000</v>
      </c>
    </row>
    <row r="596" spans="1:8" s="46" customFormat="1">
      <c r="A596" s="25">
        <v>41905</v>
      </c>
      <c r="B596" s="24" t="s">
        <v>648</v>
      </c>
      <c r="C596" s="25" t="s">
        <v>4577</v>
      </c>
      <c r="D596" s="46" t="s">
        <v>649</v>
      </c>
      <c r="F596" s="24" t="s">
        <v>217</v>
      </c>
      <c r="G596" s="24" t="s">
        <v>200</v>
      </c>
      <c r="H596" s="47">
        <v>131600</v>
      </c>
    </row>
    <row r="597" spans="1:8" s="46" customFormat="1">
      <c r="A597" s="25">
        <v>41901</v>
      </c>
      <c r="B597" s="24" t="s">
        <v>4847</v>
      </c>
      <c r="C597" s="25"/>
      <c r="D597" s="46" t="s">
        <v>2154</v>
      </c>
      <c r="F597" s="24" t="s">
        <v>244</v>
      </c>
      <c r="G597" s="24" t="s">
        <v>282</v>
      </c>
      <c r="H597" s="47">
        <v>5780000</v>
      </c>
    </row>
    <row r="598" spans="1:8" s="46" customFormat="1">
      <c r="A598" s="25">
        <v>41901</v>
      </c>
      <c r="B598" s="24" t="s">
        <v>646</v>
      </c>
      <c r="C598" s="25"/>
      <c r="D598" s="46" t="s">
        <v>647</v>
      </c>
      <c r="F598" s="24" t="s">
        <v>217</v>
      </c>
      <c r="G598" s="24" t="s">
        <v>282</v>
      </c>
      <c r="H598" s="47">
        <v>578000</v>
      </c>
    </row>
    <row r="599" spans="1:8" s="46" customFormat="1">
      <c r="A599" s="25">
        <v>41886</v>
      </c>
      <c r="B599" s="24" t="s">
        <v>4847</v>
      </c>
      <c r="C599" s="25"/>
      <c r="D599" s="46" t="s">
        <v>2155</v>
      </c>
      <c r="F599" s="24" t="s">
        <v>244</v>
      </c>
      <c r="G599" s="24" t="s">
        <v>282</v>
      </c>
      <c r="H599" s="47">
        <v>1900000</v>
      </c>
    </row>
    <row r="600" spans="1:8" s="46" customFormat="1">
      <c r="A600" s="25">
        <v>41886</v>
      </c>
      <c r="B600" s="24" t="s">
        <v>644</v>
      </c>
      <c r="C600" s="25"/>
      <c r="D600" s="46" t="s">
        <v>645</v>
      </c>
      <c r="F600" s="24" t="s">
        <v>217</v>
      </c>
      <c r="G600" s="24" t="s">
        <v>282</v>
      </c>
      <c r="H600" s="47">
        <v>190000</v>
      </c>
    </row>
    <row r="601" spans="1:8" s="46" customFormat="1">
      <c r="A601" s="25">
        <v>41886</v>
      </c>
      <c r="B601" s="24" t="s">
        <v>4847</v>
      </c>
      <c r="C601" s="25"/>
      <c r="D601" s="46" t="s">
        <v>3906</v>
      </c>
      <c r="F601" s="24" t="s">
        <v>244</v>
      </c>
      <c r="G601" s="24" t="s">
        <v>282</v>
      </c>
      <c r="H601" s="47">
        <v>1140000</v>
      </c>
    </row>
    <row r="602" spans="1:8" s="46" customFormat="1">
      <c r="A602" s="25">
        <v>41886</v>
      </c>
      <c r="B602" s="24" t="s">
        <v>643</v>
      </c>
      <c r="C602" s="25"/>
      <c r="D602" s="46" t="s">
        <v>3907</v>
      </c>
      <c r="F602" s="24" t="s">
        <v>217</v>
      </c>
      <c r="G602" s="24" t="s">
        <v>282</v>
      </c>
      <c r="H602" s="47">
        <v>114000</v>
      </c>
    </row>
    <row r="603" spans="1:8" s="46" customFormat="1">
      <c r="A603" s="25">
        <v>41892</v>
      </c>
      <c r="B603" s="24" t="s">
        <v>4847</v>
      </c>
      <c r="C603" s="25"/>
      <c r="D603" s="46" t="s">
        <v>2156</v>
      </c>
      <c r="F603" s="24" t="s">
        <v>244</v>
      </c>
      <c r="G603" s="24" t="s">
        <v>282</v>
      </c>
      <c r="H603" s="47">
        <v>1862000</v>
      </c>
    </row>
    <row r="604" spans="1:8" s="46" customFormat="1">
      <c r="A604" s="25">
        <v>41892</v>
      </c>
      <c r="B604" s="24" t="s">
        <v>642</v>
      </c>
      <c r="C604" s="25"/>
      <c r="D604" s="46" t="s">
        <v>641</v>
      </c>
      <c r="F604" s="24" t="s">
        <v>217</v>
      </c>
      <c r="G604" s="24" t="s">
        <v>282</v>
      </c>
      <c r="H604" s="47">
        <v>186200</v>
      </c>
    </row>
    <row r="605" spans="1:8" s="46" customFormat="1">
      <c r="A605" s="25">
        <v>41885</v>
      </c>
      <c r="B605" s="24" t="s">
        <v>4839</v>
      </c>
      <c r="C605" s="25" t="s">
        <v>4578</v>
      </c>
      <c r="D605" s="46" t="s">
        <v>2157</v>
      </c>
      <c r="F605" s="24" t="s">
        <v>244</v>
      </c>
      <c r="G605" s="24" t="s">
        <v>200</v>
      </c>
      <c r="H605" s="47">
        <v>500000</v>
      </c>
    </row>
    <row r="606" spans="1:8" s="46" customFormat="1">
      <c r="A606" s="25">
        <v>41885</v>
      </c>
      <c r="B606" s="24" t="s">
        <v>639</v>
      </c>
      <c r="C606" s="25" t="s">
        <v>4578</v>
      </c>
      <c r="D606" s="46" t="s">
        <v>640</v>
      </c>
      <c r="F606" s="24" t="s">
        <v>217</v>
      </c>
      <c r="G606" s="24" t="s">
        <v>200</v>
      </c>
      <c r="H606" s="47">
        <v>50000</v>
      </c>
    </row>
    <row r="607" spans="1:8" s="46" customFormat="1">
      <c r="A607" s="25">
        <v>41886</v>
      </c>
      <c r="B607" s="24" t="s">
        <v>4803</v>
      </c>
      <c r="C607" s="25"/>
      <c r="D607" s="46" t="s">
        <v>2158</v>
      </c>
      <c r="F607" s="24" t="s">
        <v>244</v>
      </c>
      <c r="G607" s="24" t="s">
        <v>282</v>
      </c>
      <c r="H607" s="47">
        <v>2534000</v>
      </c>
    </row>
    <row r="608" spans="1:8" s="46" customFormat="1">
      <c r="A608" s="25">
        <v>41886</v>
      </c>
      <c r="B608" s="24" t="s">
        <v>637</v>
      </c>
      <c r="C608" s="25"/>
      <c r="D608" s="46" t="s">
        <v>638</v>
      </c>
      <c r="F608" s="24" t="s">
        <v>217</v>
      </c>
      <c r="G608" s="24" t="s">
        <v>282</v>
      </c>
      <c r="H608" s="47">
        <v>253400</v>
      </c>
    </row>
    <row r="609" spans="1:8" s="46" customFormat="1">
      <c r="A609" s="25">
        <v>41888</v>
      </c>
      <c r="B609" s="24" t="s">
        <v>4803</v>
      </c>
      <c r="C609" s="25"/>
      <c r="D609" s="46" t="s">
        <v>2159</v>
      </c>
      <c r="F609" s="24" t="s">
        <v>244</v>
      </c>
      <c r="G609" s="24" t="s">
        <v>282</v>
      </c>
      <c r="H609" s="47">
        <v>415000</v>
      </c>
    </row>
    <row r="610" spans="1:8" s="46" customFormat="1">
      <c r="A610" s="25">
        <v>41888</v>
      </c>
      <c r="B610" s="24" t="s">
        <v>635</v>
      </c>
      <c r="C610" s="25"/>
      <c r="D610" s="46" t="s">
        <v>636</v>
      </c>
      <c r="F610" s="24" t="s">
        <v>217</v>
      </c>
      <c r="G610" s="24" t="s">
        <v>282</v>
      </c>
      <c r="H610" s="47">
        <v>41500</v>
      </c>
    </row>
    <row r="611" spans="1:8" s="46" customFormat="1">
      <c r="A611" s="25">
        <v>41886</v>
      </c>
      <c r="B611" s="24" t="s">
        <v>4839</v>
      </c>
      <c r="C611" s="25" t="s">
        <v>4579</v>
      </c>
      <c r="D611" s="46" t="s">
        <v>2160</v>
      </c>
      <c r="F611" s="24" t="s">
        <v>244</v>
      </c>
      <c r="G611" s="24" t="s">
        <v>200</v>
      </c>
      <c r="H611" s="47">
        <v>2175000</v>
      </c>
    </row>
    <row r="612" spans="1:8" s="46" customFormat="1">
      <c r="A612" s="25">
        <v>41886</v>
      </c>
      <c r="B612" s="24" t="s">
        <v>633</v>
      </c>
      <c r="C612" s="25" t="s">
        <v>4579</v>
      </c>
      <c r="D612" s="46" t="s">
        <v>634</v>
      </c>
      <c r="F612" s="24" t="s">
        <v>217</v>
      </c>
      <c r="G612" s="24" t="s">
        <v>200</v>
      </c>
      <c r="H612" s="47">
        <v>217500</v>
      </c>
    </row>
    <row r="613" spans="1:8" s="46" customFormat="1">
      <c r="A613" s="25">
        <v>41885</v>
      </c>
      <c r="B613" s="24" t="s">
        <v>4803</v>
      </c>
      <c r="C613" s="25"/>
      <c r="D613" s="46" t="s">
        <v>2161</v>
      </c>
      <c r="F613" s="24" t="s">
        <v>244</v>
      </c>
      <c r="G613" s="24" t="s">
        <v>282</v>
      </c>
      <c r="H613" s="47">
        <v>2658000</v>
      </c>
    </row>
    <row r="614" spans="1:8" s="46" customFormat="1">
      <c r="A614" s="25">
        <v>41885</v>
      </c>
      <c r="B614" s="24" t="s">
        <v>631</v>
      </c>
      <c r="C614" s="25"/>
      <c r="D614" s="46" t="s">
        <v>632</v>
      </c>
      <c r="F614" s="24" t="s">
        <v>217</v>
      </c>
      <c r="G614" s="24" t="s">
        <v>282</v>
      </c>
      <c r="H614" s="47">
        <v>265800</v>
      </c>
    </row>
    <row r="615" spans="1:8" s="46" customFormat="1">
      <c r="A615" s="25">
        <v>41893</v>
      </c>
      <c r="B615" s="24" t="s">
        <v>4803</v>
      </c>
      <c r="C615" s="25"/>
      <c r="D615" s="46" t="s">
        <v>2162</v>
      </c>
      <c r="F615" s="24" t="s">
        <v>244</v>
      </c>
      <c r="G615" s="24" t="s">
        <v>282</v>
      </c>
      <c r="H615" s="47">
        <v>1591000</v>
      </c>
    </row>
    <row r="616" spans="1:8" s="46" customFormat="1">
      <c r="A616" s="25">
        <v>41893</v>
      </c>
      <c r="B616" s="24" t="s">
        <v>629</v>
      </c>
      <c r="C616" s="25"/>
      <c r="D616" s="46" t="s">
        <v>630</v>
      </c>
      <c r="F616" s="24" t="s">
        <v>217</v>
      </c>
      <c r="G616" s="24" t="s">
        <v>282</v>
      </c>
      <c r="H616" s="47">
        <v>159100</v>
      </c>
    </row>
    <row r="617" spans="1:8" s="46" customFormat="1">
      <c r="A617" s="25">
        <v>41899</v>
      </c>
      <c r="B617" s="24" t="s">
        <v>4803</v>
      </c>
      <c r="C617" s="25"/>
      <c r="D617" s="46" t="s">
        <v>2163</v>
      </c>
      <c r="F617" s="24" t="s">
        <v>244</v>
      </c>
      <c r="G617" s="24" t="s">
        <v>282</v>
      </c>
      <c r="H617" s="47">
        <v>1048000</v>
      </c>
    </row>
    <row r="618" spans="1:8" s="46" customFormat="1">
      <c r="A618" s="25">
        <v>41899</v>
      </c>
      <c r="B618" s="24" t="s">
        <v>627</v>
      </c>
      <c r="C618" s="25"/>
      <c r="D618" s="46" t="s">
        <v>628</v>
      </c>
      <c r="F618" s="24" t="s">
        <v>217</v>
      </c>
      <c r="G618" s="24" t="s">
        <v>282</v>
      </c>
      <c r="H618" s="47">
        <v>104800</v>
      </c>
    </row>
    <row r="619" spans="1:8" s="46" customFormat="1">
      <c r="A619" s="25">
        <v>41890</v>
      </c>
      <c r="B619" s="24" t="s">
        <v>4854</v>
      </c>
      <c r="C619" s="25" t="s">
        <v>4580</v>
      </c>
      <c r="D619" s="46" t="s">
        <v>2164</v>
      </c>
      <c r="F619" s="24" t="s">
        <v>244</v>
      </c>
      <c r="G619" s="24" t="s">
        <v>200</v>
      </c>
      <c r="H619" s="47">
        <v>6997200</v>
      </c>
    </row>
    <row r="620" spans="1:8" s="46" customFormat="1">
      <c r="A620" s="25">
        <v>41890</v>
      </c>
      <c r="B620" s="24" t="s">
        <v>617</v>
      </c>
      <c r="C620" s="25" t="s">
        <v>4580</v>
      </c>
      <c r="D620" s="46" t="s">
        <v>618</v>
      </c>
      <c r="F620" s="24" t="s">
        <v>217</v>
      </c>
      <c r="G620" s="24" t="s">
        <v>200</v>
      </c>
      <c r="H620" s="47">
        <v>699720</v>
      </c>
    </row>
    <row r="621" spans="1:8" s="46" customFormat="1">
      <c r="A621" s="25">
        <v>41887</v>
      </c>
      <c r="B621" s="24" t="s">
        <v>4798</v>
      </c>
      <c r="C621" s="25" t="s">
        <v>4581</v>
      </c>
      <c r="D621" s="46" t="s">
        <v>2165</v>
      </c>
      <c r="F621" s="24" t="s">
        <v>244</v>
      </c>
      <c r="G621" s="24" t="s">
        <v>200</v>
      </c>
      <c r="H621" s="47">
        <v>276000</v>
      </c>
    </row>
    <row r="622" spans="1:8" s="46" customFormat="1">
      <c r="A622" s="25">
        <v>41887</v>
      </c>
      <c r="B622" s="24" t="s">
        <v>625</v>
      </c>
      <c r="C622" s="25" t="s">
        <v>4581</v>
      </c>
      <c r="D622" s="46" t="s">
        <v>626</v>
      </c>
      <c r="F622" s="24" t="s">
        <v>217</v>
      </c>
      <c r="G622" s="24" t="s">
        <v>200</v>
      </c>
      <c r="H622" s="47">
        <v>27600</v>
      </c>
    </row>
    <row r="623" spans="1:8" s="46" customFormat="1">
      <c r="A623" s="25">
        <v>41886</v>
      </c>
      <c r="B623" s="24" t="s">
        <v>4798</v>
      </c>
      <c r="C623" s="25"/>
      <c r="D623" s="46" t="s">
        <v>2166</v>
      </c>
      <c r="F623" s="24" t="s">
        <v>244</v>
      </c>
      <c r="G623" s="24" t="s">
        <v>282</v>
      </c>
      <c r="H623" s="47">
        <v>1795000</v>
      </c>
    </row>
    <row r="624" spans="1:8" s="46" customFormat="1">
      <c r="A624" s="25">
        <v>41886</v>
      </c>
      <c r="B624" s="24" t="s">
        <v>623</v>
      </c>
      <c r="C624" s="25"/>
      <c r="D624" s="46" t="s">
        <v>624</v>
      </c>
      <c r="F624" s="24" t="s">
        <v>217</v>
      </c>
      <c r="G624" s="24" t="s">
        <v>282</v>
      </c>
      <c r="H624" s="47">
        <v>179500</v>
      </c>
    </row>
    <row r="625" spans="1:8" s="46" customFormat="1">
      <c r="A625" s="25">
        <v>41894</v>
      </c>
      <c r="B625" s="24" t="s">
        <v>4798</v>
      </c>
      <c r="C625" s="25" t="s">
        <v>4582</v>
      </c>
      <c r="D625" s="46" t="s">
        <v>2167</v>
      </c>
      <c r="F625" s="24" t="s">
        <v>244</v>
      </c>
      <c r="G625" s="24" t="s">
        <v>200</v>
      </c>
      <c r="H625" s="47">
        <v>760000</v>
      </c>
    </row>
    <row r="626" spans="1:8" s="46" customFormat="1">
      <c r="A626" s="25">
        <v>41894</v>
      </c>
      <c r="B626" s="24" t="s">
        <v>621</v>
      </c>
      <c r="C626" s="25" t="s">
        <v>4582</v>
      </c>
      <c r="D626" s="46" t="s">
        <v>622</v>
      </c>
      <c r="F626" s="24" t="s">
        <v>217</v>
      </c>
      <c r="G626" s="24" t="s">
        <v>200</v>
      </c>
      <c r="H626" s="47">
        <v>76000</v>
      </c>
    </row>
    <row r="627" spans="1:8" s="46" customFormat="1">
      <c r="A627" s="25">
        <v>41911</v>
      </c>
      <c r="B627" s="24" t="s">
        <v>4798</v>
      </c>
      <c r="C627" s="25" t="s">
        <v>4583</v>
      </c>
      <c r="D627" s="46" t="s">
        <v>2168</v>
      </c>
      <c r="F627" s="24" t="s">
        <v>244</v>
      </c>
      <c r="G627" s="24" t="s">
        <v>200</v>
      </c>
      <c r="H627" s="47">
        <v>866000</v>
      </c>
    </row>
    <row r="628" spans="1:8" s="46" customFormat="1">
      <c r="A628" s="25">
        <v>41911</v>
      </c>
      <c r="B628" s="24" t="s">
        <v>619</v>
      </c>
      <c r="C628" s="25" t="s">
        <v>4583</v>
      </c>
      <c r="D628" s="46" t="s">
        <v>620</v>
      </c>
      <c r="F628" s="24" t="s">
        <v>217</v>
      </c>
      <c r="G628" s="24" t="s">
        <v>200</v>
      </c>
      <c r="H628" s="47">
        <v>86600</v>
      </c>
    </row>
    <row r="629" spans="1:8" s="46" customFormat="1">
      <c r="A629" s="25">
        <v>41898</v>
      </c>
      <c r="B629" s="24" t="s">
        <v>4848</v>
      </c>
      <c r="C629" s="25" t="s">
        <v>4584</v>
      </c>
      <c r="D629" s="46" t="s">
        <v>2170</v>
      </c>
      <c r="F629" s="24" t="s">
        <v>244</v>
      </c>
      <c r="G629" s="24" t="s">
        <v>200</v>
      </c>
      <c r="H629" s="47">
        <v>850000</v>
      </c>
    </row>
    <row r="630" spans="1:8" s="46" customFormat="1">
      <c r="A630" s="25">
        <v>41898</v>
      </c>
      <c r="B630" s="24" t="s">
        <v>617</v>
      </c>
      <c r="C630" s="25" t="s">
        <v>4584</v>
      </c>
      <c r="D630" s="46" t="s">
        <v>618</v>
      </c>
      <c r="F630" s="24" t="s">
        <v>217</v>
      </c>
      <c r="G630" s="24" t="s">
        <v>200</v>
      </c>
      <c r="H630" s="47">
        <v>85000</v>
      </c>
    </row>
    <row r="631" spans="1:8" s="46" customFormat="1">
      <c r="A631" s="25">
        <v>41888</v>
      </c>
      <c r="B631" s="24" t="s">
        <v>4857</v>
      </c>
      <c r="C631" s="25" t="s">
        <v>4585</v>
      </c>
      <c r="D631" s="46" t="s">
        <v>2169</v>
      </c>
      <c r="F631" s="24" t="s">
        <v>244</v>
      </c>
      <c r="G631" s="24" t="s">
        <v>200</v>
      </c>
      <c r="H631" s="47">
        <v>1118182</v>
      </c>
    </row>
    <row r="632" spans="1:8" s="46" customFormat="1">
      <c r="A632" s="25">
        <v>41888</v>
      </c>
      <c r="B632" s="24" t="s">
        <v>615</v>
      </c>
      <c r="C632" s="25" t="s">
        <v>4585</v>
      </c>
      <c r="D632" s="46" t="s">
        <v>616</v>
      </c>
      <c r="F632" s="24" t="s">
        <v>217</v>
      </c>
      <c r="G632" s="24" t="s">
        <v>200</v>
      </c>
      <c r="H632" s="47">
        <v>111818</v>
      </c>
    </row>
    <row r="633" spans="1:8" s="46" customFormat="1">
      <c r="A633" s="25">
        <v>41911</v>
      </c>
      <c r="B633" s="24" t="s">
        <v>4857</v>
      </c>
      <c r="C633" s="25"/>
      <c r="D633" s="46" t="s">
        <v>2171</v>
      </c>
      <c r="F633" s="24" t="s">
        <v>244</v>
      </c>
      <c r="G633" s="24" t="s">
        <v>282</v>
      </c>
      <c r="H633" s="47">
        <v>1899093</v>
      </c>
    </row>
    <row r="634" spans="1:8" s="46" customFormat="1">
      <c r="A634" s="25">
        <v>41911</v>
      </c>
      <c r="B634" s="24" t="s">
        <v>613</v>
      </c>
      <c r="C634" s="25"/>
      <c r="D634" s="46" t="s">
        <v>614</v>
      </c>
      <c r="F634" s="24" t="s">
        <v>217</v>
      </c>
      <c r="G634" s="24" t="s">
        <v>282</v>
      </c>
      <c r="H634" s="47">
        <v>189909</v>
      </c>
    </row>
    <row r="635" spans="1:8" s="46" customFormat="1">
      <c r="A635" s="25">
        <v>41904</v>
      </c>
      <c r="B635" s="24" t="s">
        <v>4857</v>
      </c>
      <c r="C635" s="25"/>
      <c r="D635" s="46" t="s">
        <v>2172</v>
      </c>
      <c r="F635" s="24" t="s">
        <v>244</v>
      </c>
      <c r="G635" s="24" t="s">
        <v>282</v>
      </c>
      <c r="H635" s="47">
        <v>3046364</v>
      </c>
    </row>
    <row r="636" spans="1:8" s="46" customFormat="1">
      <c r="A636" s="25">
        <v>41904</v>
      </c>
      <c r="B636" s="24" t="s">
        <v>611</v>
      </c>
      <c r="C636" s="25"/>
      <c r="D636" s="46" t="s">
        <v>612</v>
      </c>
      <c r="F636" s="24" t="s">
        <v>217</v>
      </c>
      <c r="G636" s="24" t="s">
        <v>282</v>
      </c>
      <c r="H636" s="47">
        <v>304636</v>
      </c>
    </row>
    <row r="637" spans="1:8" s="46" customFormat="1">
      <c r="A637" s="25">
        <v>41899</v>
      </c>
      <c r="B637" s="24" t="s">
        <v>4857</v>
      </c>
      <c r="C637" s="25" t="s">
        <v>4586</v>
      </c>
      <c r="D637" s="46" t="s">
        <v>2173</v>
      </c>
      <c r="F637" s="24" t="s">
        <v>244</v>
      </c>
      <c r="G637" s="24" t="s">
        <v>200</v>
      </c>
      <c r="H637" s="47">
        <v>144545</v>
      </c>
    </row>
    <row r="638" spans="1:8" s="46" customFormat="1">
      <c r="A638" s="25">
        <v>41899</v>
      </c>
      <c r="B638" s="24" t="s">
        <v>609</v>
      </c>
      <c r="C638" s="25" t="s">
        <v>4586</v>
      </c>
      <c r="D638" s="46" t="s">
        <v>610</v>
      </c>
      <c r="F638" s="24" t="s">
        <v>217</v>
      </c>
      <c r="G638" s="24" t="s">
        <v>200</v>
      </c>
      <c r="H638" s="47">
        <v>14455</v>
      </c>
    </row>
    <row r="639" spans="1:8" s="46" customFormat="1">
      <c r="A639" s="25">
        <v>41891</v>
      </c>
      <c r="B639" s="24" t="s">
        <v>4857</v>
      </c>
      <c r="C639" s="25" t="s">
        <v>4587</v>
      </c>
      <c r="D639" s="46" t="s">
        <v>2174</v>
      </c>
      <c r="F639" s="24" t="s">
        <v>244</v>
      </c>
      <c r="G639" s="24" t="s">
        <v>200</v>
      </c>
      <c r="H639" s="47">
        <v>135455</v>
      </c>
    </row>
    <row r="640" spans="1:8" s="46" customFormat="1">
      <c r="A640" s="25">
        <v>41891</v>
      </c>
      <c r="B640" s="24" t="s">
        <v>607</v>
      </c>
      <c r="C640" s="25" t="s">
        <v>4587</v>
      </c>
      <c r="D640" s="46" t="s">
        <v>608</v>
      </c>
      <c r="F640" s="24" t="s">
        <v>217</v>
      </c>
      <c r="G640" s="24" t="s">
        <v>200</v>
      </c>
      <c r="H640" s="47">
        <v>13546</v>
      </c>
    </row>
    <row r="641" spans="1:8" s="46" customFormat="1">
      <c r="A641" s="25">
        <v>41823</v>
      </c>
      <c r="B641" s="24" t="s">
        <v>755</v>
      </c>
      <c r="C641" s="25" t="s">
        <v>4588</v>
      </c>
      <c r="D641" s="46" t="s">
        <v>3908</v>
      </c>
      <c r="F641" s="24" t="s">
        <v>244</v>
      </c>
      <c r="G641" s="24" t="s">
        <v>200</v>
      </c>
      <c r="H641" s="47">
        <v>460000</v>
      </c>
    </row>
    <row r="642" spans="1:8" s="46" customFormat="1">
      <c r="A642" s="25">
        <v>41904</v>
      </c>
      <c r="B642" s="24" t="s">
        <v>908</v>
      </c>
      <c r="C642" s="25" t="s">
        <v>4588</v>
      </c>
      <c r="D642" s="46" t="s">
        <v>2175</v>
      </c>
      <c r="F642" s="24" t="s">
        <v>369</v>
      </c>
      <c r="G642" s="24" t="s">
        <v>200</v>
      </c>
      <c r="H642" s="47">
        <v>273000</v>
      </c>
    </row>
    <row r="643" spans="1:8" s="46" customFormat="1">
      <c r="A643" s="25">
        <v>41907</v>
      </c>
      <c r="B643" s="24" t="s">
        <v>4841</v>
      </c>
      <c r="C643" s="25" t="s">
        <v>4589</v>
      </c>
      <c r="D643" s="46" t="s">
        <v>2176</v>
      </c>
      <c r="F643" s="24" t="s">
        <v>369</v>
      </c>
      <c r="G643" s="24" t="s">
        <v>200</v>
      </c>
      <c r="H643" s="47">
        <v>150674</v>
      </c>
    </row>
    <row r="644" spans="1:8" s="46" customFormat="1">
      <c r="A644" s="25">
        <v>41907</v>
      </c>
      <c r="B644" s="24" t="s">
        <v>860</v>
      </c>
      <c r="C644" s="25" t="s">
        <v>4589</v>
      </c>
      <c r="D644" s="46" t="s">
        <v>861</v>
      </c>
      <c r="F644" s="24" t="s">
        <v>217</v>
      </c>
      <c r="G644" s="24" t="s">
        <v>200</v>
      </c>
      <c r="H644" s="47">
        <v>15069</v>
      </c>
    </row>
    <row r="645" spans="1:8" s="46" customFormat="1">
      <c r="A645" s="25">
        <v>41907</v>
      </c>
      <c r="B645" s="24" t="s">
        <v>4841</v>
      </c>
      <c r="C645" s="25" t="s">
        <v>4590</v>
      </c>
      <c r="D645" s="46" t="s">
        <v>2177</v>
      </c>
      <c r="F645" s="24" t="s">
        <v>369</v>
      </c>
      <c r="G645" s="24" t="s">
        <v>200</v>
      </c>
      <c r="H645" s="47">
        <v>111761</v>
      </c>
    </row>
    <row r="646" spans="1:8" s="46" customFormat="1">
      <c r="A646" s="25">
        <v>41907</v>
      </c>
      <c r="B646" s="24" t="s">
        <v>862</v>
      </c>
      <c r="C646" s="25" t="s">
        <v>4590</v>
      </c>
      <c r="D646" s="46" t="s">
        <v>863</v>
      </c>
      <c r="F646" s="24" t="s">
        <v>217</v>
      </c>
      <c r="G646" s="24" t="s">
        <v>200</v>
      </c>
      <c r="H646" s="47">
        <v>11176</v>
      </c>
    </row>
    <row r="647" spans="1:8" s="46" customFormat="1">
      <c r="A647" s="25">
        <v>41907</v>
      </c>
      <c r="B647" s="24" t="s">
        <v>4841</v>
      </c>
      <c r="C647" s="25" t="s">
        <v>4591</v>
      </c>
      <c r="D647" s="46" t="s">
        <v>2178</v>
      </c>
      <c r="F647" s="24" t="s">
        <v>369</v>
      </c>
      <c r="G647" s="24" t="s">
        <v>200</v>
      </c>
      <c r="H647" s="47">
        <v>30052</v>
      </c>
    </row>
    <row r="648" spans="1:8" s="46" customFormat="1">
      <c r="A648" s="25">
        <v>41907</v>
      </c>
      <c r="B648" s="24" t="s">
        <v>864</v>
      </c>
      <c r="C648" s="25" t="s">
        <v>4591</v>
      </c>
      <c r="D648" s="46" t="s">
        <v>865</v>
      </c>
      <c r="F648" s="24" t="s">
        <v>217</v>
      </c>
      <c r="G648" s="24" t="s">
        <v>200</v>
      </c>
      <c r="H648" s="47">
        <v>3005</v>
      </c>
    </row>
    <row r="649" spans="1:8" s="46" customFormat="1">
      <c r="A649" s="25">
        <v>41877</v>
      </c>
      <c r="B649" s="24" t="s">
        <v>4841</v>
      </c>
      <c r="C649" s="25" t="s">
        <v>4592</v>
      </c>
      <c r="D649" s="46" t="s">
        <v>2179</v>
      </c>
      <c r="F649" s="24" t="s">
        <v>369</v>
      </c>
      <c r="G649" s="24" t="s">
        <v>200</v>
      </c>
      <c r="H649" s="47">
        <v>218507</v>
      </c>
    </row>
    <row r="650" spans="1:8" s="46" customFormat="1">
      <c r="A650" s="25">
        <v>41877</v>
      </c>
      <c r="B650" s="24" t="s">
        <v>866</v>
      </c>
      <c r="C650" s="25" t="s">
        <v>4592</v>
      </c>
      <c r="D650" s="46" t="s">
        <v>867</v>
      </c>
      <c r="F650" s="24" t="s">
        <v>217</v>
      </c>
      <c r="G650" s="24" t="s">
        <v>200</v>
      </c>
      <c r="H650" s="47">
        <v>21850</v>
      </c>
    </row>
    <row r="651" spans="1:8" s="46" customFormat="1">
      <c r="A651" s="25">
        <v>41877</v>
      </c>
      <c r="B651" s="24" t="s">
        <v>4841</v>
      </c>
      <c r="C651" s="25" t="s">
        <v>4593</v>
      </c>
      <c r="D651" s="46" t="s">
        <v>2180</v>
      </c>
      <c r="F651" s="24" t="s">
        <v>369</v>
      </c>
      <c r="G651" s="24" t="s">
        <v>200</v>
      </c>
      <c r="H651" s="47">
        <v>159906</v>
      </c>
    </row>
    <row r="652" spans="1:8" s="46" customFormat="1">
      <c r="A652" s="25">
        <v>41877</v>
      </c>
      <c r="B652" s="24" t="s">
        <v>868</v>
      </c>
      <c r="C652" s="25" t="s">
        <v>4593</v>
      </c>
      <c r="D652" s="46" t="s">
        <v>869</v>
      </c>
      <c r="F652" s="24" t="s">
        <v>217</v>
      </c>
      <c r="G652" s="24" t="s">
        <v>200</v>
      </c>
      <c r="H652" s="47">
        <v>15991</v>
      </c>
    </row>
    <row r="653" spans="1:8" s="46" customFormat="1">
      <c r="A653" s="25">
        <v>41877</v>
      </c>
      <c r="B653" s="24" t="s">
        <v>4841</v>
      </c>
      <c r="C653" s="25" t="s">
        <v>4594</v>
      </c>
      <c r="D653" s="46" t="s">
        <v>2181</v>
      </c>
      <c r="F653" s="24" t="s">
        <v>369</v>
      </c>
      <c r="G653" s="24" t="s">
        <v>200</v>
      </c>
      <c r="H653" s="47">
        <v>99765</v>
      </c>
    </row>
    <row r="654" spans="1:8" s="46" customFormat="1">
      <c r="A654" s="25">
        <v>41877</v>
      </c>
      <c r="B654" s="24" t="s">
        <v>870</v>
      </c>
      <c r="C654" s="25" t="s">
        <v>4594</v>
      </c>
      <c r="D654" s="46" t="s">
        <v>871</v>
      </c>
      <c r="F654" s="24" t="s">
        <v>217</v>
      </c>
      <c r="G654" s="24" t="s">
        <v>200</v>
      </c>
      <c r="H654" s="47">
        <v>9977</v>
      </c>
    </row>
    <row r="655" spans="1:8" s="46" customFormat="1">
      <c r="A655" s="25">
        <v>41907</v>
      </c>
      <c r="B655" s="24" t="s">
        <v>853</v>
      </c>
      <c r="C655" s="25" t="s">
        <v>4595</v>
      </c>
      <c r="D655" s="46" t="s">
        <v>2182</v>
      </c>
      <c r="F655" s="24" t="s">
        <v>369</v>
      </c>
      <c r="G655" s="24" t="s">
        <v>200</v>
      </c>
      <c r="H655" s="47">
        <v>224156</v>
      </c>
    </row>
    <row r="656" spans="1:8" s="46" customFormat="1">
      <c r="A656" s="25">
        <v>41907</v>
      </c>
      <c r="B656" s="24" t="s">
        <v>853</v>
      </c>
      <c r="C656" s="25" t="s">
        <v>4595</v>
      </c>
      <c r="D656" s="46" t="s">
        <v>854</v>
      </c>
      <c r="F656" s="24" t="s">
        <v>217</v>
      </c>
      <c r="G656" s="24" t="s">
        <v>200</v>
      </c>
      <c r="H656" s="47">
        <v>22416</v>
      </c>
    </row>
    <row r="657" spans="1:8" s="46" customFormat="1">
      <c r="A657" s="25">
        <v>41907</v>
      </c>
      <c r="B657" s="24" t="s">
        <v>4841</v>
      </c>
      <c r="C657" s="25" t="s">
        <v>4596</v>
      </c>
      <c r="D657" s="46" t="s">
        <v>2183</v>
      </c>
      <c r="F657" s="24" t="s">
        <v>369</v>
      </c>
      <c r="G657" s="24" t="s">
        <v>200</v>
      </c>
      <c r="H657" s="47">
        <v>249637</v>
      </c>
    </row>
    <row r="658" spans="1:8" s="46" customFormat="1">
      <c r="A658" s="25">
        <v>41907</v>
      </c>
      <c r="B658" s="24" t="s">
        <v>855</v>
      </c>
      <c r="C658" s="25" t="s">
        <v>4596</v>
      </c>
      <c r="D658" s="46" t="s">
        <v>856</v>
      </c>
      <c r="F658" s="24" t="s">
        <v>217</v>
      </c>
      <c r="G658" s="24" t="s">
        <v>200</v>
      </c>
      <c r="H658" s="47">
        <v>24964</v>
      </c>
    </row>
    <row r="659" spans="1:8" s="46" customFormat="1">
      <c r="A659" s="25">
        <v>41907</v>
      </c>
      <c r="B659" s="24" t="s">
        <v>4841</v>
      </c>
      <c r="C659" s="25" t="s">
        <v>4597</v>
      </c>
      <c r="D659" s="46" t="s">
        <v>2184</v>
      </c>
      <c r="F659" s="24" t="s">
        <v>369</v>
      </c>
      <c r="G659" s="24" t="s">
        <v>200</v>
      </c>
      <c r="H659" s="47">
        <v>291876</v>
      </c>
    </row>
    <row r="660" spans="1:8" s="46" customFormat="1">
      <c r="A660" s="25">
        <v>41907</v>
      </c>
      <c r="B660" s="24" t="s">
        <v>857</v>
      </c>
      <c r="C660" s="25" t="s">
        <v>4597</v>
      </c>
      <c r="D660" s="46" t="s">
        <v>858</v>
      </c>
      <c r="F660" s="24" t="s">
        <v>217</v>
      </c>
      <c r="G660" s="24" t="s">
        <v>200</v>
      </c>
      <c r="H660" s="47">
        <v>29188</v>
      </c>
    </row>
    <row r="661" spans="1:8" s="46" customFormat="1">
      <c r="A661" s="25">
        <v>41907</v>
      </c>
      <c r="B661" s="24" t="s">
        <v>4841</v>
      </c>
      <c r="C661" s="25" t="s">
        <v>4598</v>
      </c>
      <c r="D661" s="46" t="s">
        <v>2185</v>
      </c>
      <c r="F661" s="24" t="s">
        <v>369</v>
      </c>
      <c r="G661" s="24" t="s">
        <v>200</v>
      </c>
      <c r="H661" s="47">
        <v>420013</v>
      </c>
    </row>
    <row r="662" spans="1:8" s="46" customFormat="1">
      <c r="A662" s="25">
        <v>41907</v>
      </c>
      <c r="B662" s="24" t="s">
        <v>859</v>
      </c>
      <c r="C662" s="25" t="s">
        <v>4598</v>
      </c>
      <c r="D662" s="46" t="s">
        <v>2186</v>
      </c>
      <c r="F662" s="24" t="s">
        <v>217</v>
      </c>
      <c r="G662" s="24" t="s">
        <v>200</v>
      </c>
      <c r="H662" s="47">
        <v>42001</v>
      </c>
    </row>
    <row r="663" spans="1:8" s="46" customFormat="1">
      <c r="A663" s="25">
        <v>41893</v>
      </c>
      <c r="B663" s="24" t="s">
        <v>4842</v>
      </c>
      <c r="C663" s="25"/>
      <c r="D663" s="46" t="s">
        <v>2187</v>
      </c>
      <c r="F663" s="24" t="s">
        <v>244</v>
      </c>
      <c r="G663" s="24" t="s">
        <v>282</v>
      </c>
      <c r="H663" s="47">
        <v>8700000</v>
      </c>
    </row>
    <row r="664" spans="1:8" s="46" customFormat="1">
      <c r="A664" s="25">
        <v>41893</v>
      </c>
      <c r="B664" s="24" t="s">
        <v>845</v>
      </c>
      <c r="C664" s="25"/>
      <c r="D664" s="46" t="s">
        <v>846</v>
      </c>
      <c r="F664" s="24" t="s">
        <v>217</v>
      </c>
      <c r="G664" s="24" t="s">
        <v>282</v>
      </c>
      <c r="H664" s="47">
        <v>870000</v>
      </c>
    </row>
    <row r="665" spans="1:8" s="46" customFormat="1">
      <c r="A665" s="25">
        <v>41876</v>
      </c>
      <c r="B665" s="24" t="s">
        <v>4842</v>
      </c>
      <c r="C665" s="25"/>
      <c r="D665" s="46" t="s">
        <v>820</v>
      </c>
      <c r="F665" s="24" t="s">
        <v>244</v>
      </c>
      <c r="G665" s="24" t="s">
        <v>282</v>
      </c>
      <c r="H665" s="47">
        <v>512000</v>
      </c>
    </row>
    <row r="666" spans="1:8" s="46" customFormat="1">
      <c r="A666" s="25">
        <v>41876</v>
      </c>
      <c r="B666" s="24" t="s">
        <v>819</v>
      </c>
      <c r="C666" s="25"/>
      <c r="D666" s="46" t="s">
        <v>821</v>
      </c>
      <c r="F666" s="24" t="s">
        <v>217</v>
      </c>
      <c r="G666" s="24" t="s">
        <v>282</v>
      </c>
      <c r="H666" s="47">
        <v>51200</v>
      </c>
    </row>
    <row r="667" spans="1:8" s="46" customFormat="1">
      <c r="A667" s="25">
        <v>41876</v>
      </c>
      <c r="B667" s="24" t="s">
        <v>829</v>
      </c>
      <c r="C667" s="25" t="s">
        <v>4599</v>
      </c>
      <c r="D667" s="46" t="s">
        <v>2175</v>
      </c>
      <c r="F667" s="24" t="s">
        <v>369</v>
      </c>
      <c r="G667" s="24" t="s">
        <v>200</v>
      </c>
      <c r="H667" s="47">
        <v>273000</v>
      </c>
    </row>
    <row r="668" spans="1:8" s="46" customFormat="1">
      <c r="A668" s="25">
        <v>41857</v>
      </c>
      <c r="B668" s="24" t="s">
        <v>422</v>
      </c>
      <c r="C668" s="25" t="s">
        <v>4600</v>
      </c>
      <c r="D668" s="46" t="s">
        <v>2188</v>
      </c>
      <c r="F668" s="24" t="s">
        <v>369</v>
      </c>
      <c r="G668" s="24" t="s">
        <v>200</v>
      </c>
      <c r="H668" s="47">
        <v>273000</v>
      </c>
    </row>
    <row r="669" spans="1:8" s="46" customFormat="1">
      <c r="A669" s="25">
        <v>41842</v>
      </c>
      <c r="B669" s="24" t="s">
        <v>428</v>
      </c>
      <c r="C669" s="25" t="s">
        <v>4601</v>
      </c>
      <c r="D669" s="46" t="s">
        <v>397</v>
      </c>
      <c r="F669" s="24" t="s">
        <v>369</v>
      </c>
      <c r="G669" s="24" t="s">
        <v>200</v>
      </c>
      <c r="H669" s="47">
        <v>20000</v>
      </c>
    </row>
    <row r="670" spans="1:8" s="46" customFormat="1">
      <c r="A670" s="25">
        <v>41852</v>
      </c>
      <c r="B670" s="24" t="s">
        <v>828</v>
      </c>
      <c r="C670" s="25" t="s">
        <v>4602</v>
      </c>
      <c r="D670" s="46" t="s">
        <v>397</v>
      </c>
      <c r="F670" s="24" t="s">
        <v>369</v>
      </c>
      <c r="G670" s="24" t="s">
        <v>200</v>
      </c>
      <c r="H670" s="47">
        <v>20000</v>
      </c>
    </row>
    <row r="671" spans="1:8" s="46" customFormat="1">
      <c r="A671" s="25">
        <v>41885</v>
      </c>
      <c r="B671" s="24" t="s">
        <v>427</v>
      </c>
      <c r="C671" s="25" t="s">
        <v>4603</v>
      </c>
      <c r="D671" s="46" t="s">
        <v>397</v>
      </c>
      <c r="F671" s="24" t="s">
        <v>369</v>
      </c>
      <c r="G671" s="24" t="s">
        <v>200</v>
      </c>
      <c r="H671" s="47">
        <v>20000</v>
      </c>
    </row>
    <row r="672" spans="1:8" s="46" customFormat="1">
      <c r="A672" s="25">
        <v>41857</v>
      </c>
      <c r="B672" s="24" t="s">
        <v>426</v>
      </c>
      <c r="C672" s="25" t="s">
        <v>4604</v>
      </c>
      <c r="D672" s="46" t="s">
        <v>397</v>
      </c>
      <c r="F672" s="24" t="s">
        <v>369</v>
      </c>
      <c r="G672" s="24" t="s">
        <v>200</v>
      </c>
      <c r="H672" s="47">
        <v>20000</v>
      </c>
    </row>
    <row r="673" spans="1:8" s="46" customFormat="1">
      <c r="A673" s="25">
        <v>41876</v>
      </c>
      <c r="B673" s="24" t="s">
        <v>425</v>
      </c>
      <c r="C673" s="25" t="s">
        <v>4605</v>
      </c>
      <c r="D673" s="46" t="s">
        <v>397</v>
      </c>
      <c r="F673" s="24" t="s">
        <v>369</v>
      </c>
      <c r="G673" s="24" t="s">
        <v>200</v>
      </c>
      <c r="H673" s="47">
        <v>20000</v>
      </c>
    </row>
    <row r="674" spans="1:8" s="46" customFormat="1">
      <c r="A674" s="25">
        <v>41824</v>
      </c>
      <c r="B674" s="24" t="s">
        <v>424</v>
      </c>
      <c r="C674" s="25" t="s">
        <v>4606</v>
      </c>
      <c r="D674" s="46" t="s">
        <v>397</v>
      </c>
      <c r="F674" s="24" t="s">
        <v>369</v>
      </c>
      <c r="G674" s="24" t="s">
        <v>200</v>
      </c>
      <c r="H674" s="47">
        <v>20000</v>
      </c>
    </row>
    <row r="675" spans="1:8" s="46" customFormat="1">
      <c r="A675" s="25">
        <v>41822</v>
      </c>
      <c r="B675" s="24" t="s">
        <v>423</v>
      </c>
      <c r="C675" s="25" t="s">
        <v>4607</v>
      </c>
      <c r="D675" s="46" t="s">
        <v>2175</v>
      </c>
      <c r="F675" s="24" t="s">
        <v>369</v>
      </c>
      <c r="G675" s="24" t="s">
        <v>200</v>
      </c>
      <c r="H675" s="47">
        <v>45000</v>
      </c>
    </row>
    <row r="676" spans="1:8" s="46" customFormat="1">
      <c r="A676" s="25">
        <v>41852</v>
      </c>
      <c r="B676" s="24" t="s">
        <v>4792</v>
      </c>
      <c r="C676" s="25" t="s">
        <v>4608</v>
      </c>
      <c r="D676" s="46" t="s">
        <v>2189</v>
      </c>
      <c r="F676" s="24" t="s">
        <v>369</v>
      </c>
      <c r="G676" s="24" t="s">
        <v>200</v>
      </c>
      <c r="H676" s="47">
        <v>150000</v>
      </c>
    </row>
    <row r="677" spans="1:8" s="46" customFormat="1">
      <c r="A677" s="25">
        <v>41852</v>
      </c>
      <c r="B677" s="24" t="s">
        <v>825</v>
      </c>
      <c r="C677" s="25" t="s">
        <v>4608</v>
      </c>
      <c r="D677" s="46" t="s">
        <v>827</v>
      </c>
      <c r="F677" s="24" t="s">
        <v>217</v>
      </c>
      <c r="G677" s="24" t="s">
        <v>200</v>
      </c>
      <c r="H677" s="47">
        <v>15000</v>
      </c>
    </row>
    <row r="678" spans="1:8" s="46" customFormat="1">
      <c r="A678" s="25">
        <v>41876</v>
      </c>
      <c r="B678" s="24" t="s">
        <v>4792</v>
      </c>
      <c r="C678" s="25" t="s">
        <v>4609</v>
      </c>
      <c r="D678" s="46" t="s">
        <v>2190</v>
      </c>
      <c r="F678" s="24" t="s">
        <v>369</v>
      </c>
      <c r="G678" s="24" t="s">
        <v>200</v>
      </c>
      <c r="H678" s="47">
        <v>2250000</v>
      </c>
    </row>
    <row r="679" spans="1:8" s="46" customFormat="1">
      <c r="A679" s="25">
        <v>41876</v>
      </c>
      <c r="B679" s="24" t="s">
        <v>823</v>
      </c>
      <c r="C679" s="25" t="s">
        <v>4610</v>
      </c>
      <c r="D679" s="46" t="s">
        <v>824</v>
      </c>
      <c r="F679" s="24" t="s">
        <v>217</v>
      </c>
      <c r="G679" s="24" t="s">
        <v>200</v>
      </c>
      <c r="H679" s="47">
        <v>225000</v>
      </c>
    </row>
    <row r="680" spans="1:8" s="46" customFormat="1">
      <c r="A680" s="25">
        <v>41862</v>
      </c>
      <c r="B680" s="24" t="s">
        <v>4792</v>
      </c>
      <c r="C680" s="25" t="s">
        <v>4611</v>
      </c>
      <c r="D680" s="46" t="s">
        <v>2191</v>
      </c>
      <c r="F680" s="24" t="s">
        <v>369</v>
      </c>
      <c r="G680" s="24" t="s">
        <v>200</v>
      </c>
      <c r="H680" s="47">
        <v>450000</v>
      </c>
    </row>
    <row r="681" spans="1:8" s="46" customFormat="1">
      <c r="A681" s="25">
        <v>41862</v>
      </c>
      <c r="B681" s="24" t="s">
        <v>822</v>
      </c>
      <c r="C681" s="25" t="s">
        <v>4611</v>
      </c>
      <c r="D681" s="46" t="s">
        <v>2192</v>
      </c>
      <c r="F681" s="24" t="s">
        <v>217</v>
      </c>
      <c r="G681" s="24" t="s">
        <v>200</v>
      </c>
      <c r="H681" s="47">
        <v>45000</v>
      </c>
    </row>
    <row r="682" spans="1:8" s="46" customFormat="1">
      <c r="A682" s="25">
        <v>41843</v>
      </c>
      <c r="B682" s="24" t="s">
        <v>4792</v>
      </c>
      <c r="C682" s="25" t="s">
        <v>4612</v>
      </c>
      <c r="D682" s="46" t="s">
        <v>2193</v>
      </c>
      <c r="F682" s="24" t="s">
        <v>369</v>
      </c>
      <c r="G682" s="24" t="s">
        <v>200</v>
      </c>
      <c r="H682" s="47">
        <v>191121</v>
      </c>
    </row>
    <row r="683" spans="1:8" s="46" customFormat="1">
      <c r="A683" s="25">
        <v>41843</v>
      </c>
      <c r="B683" s="24" t="s">
        <v>429</v>
      </c>
      <c r="C683" s="25" t="s">
        <v>4612</v>
      </c>
      <c r="D683" s="46" t="s">
        <v>430</v>
      </c>
      <c r="F683" s="24" t="s">
        <v>217</v>
      </c>
      <c r="G683" s="24" t="s">
        <v>200</v>
      </c>
      <c r="H683" s="47">
        <v>19112</v>
      </c>
    </row>
    <row r="684" spans="1:8" s="46" customFormat="1">
      <c r="A684" s="25">
        <v>41843</v>
      </c>
      <c r="B684" s="24" t="s">
        <v>4792</v>
      </c>
      <c r="C684" s="25" t="s">
        <v>4613</v>
      </c>
      <c r="D684" s="46" t="s">
        <v>2194</v>
      </c>
      <c r="F684" s="24" t="s">
        <v>369</v>
      </c>
      <c r="G684" s="24" t="s">
        <v>200</v>
      </c>
      <c r="H684" s="47">
        <v>120526</v>
      </c>
    </row>
    <row r="685" spans="1:8" s="46" customFormat="1">
      <c r="A685" s="25">
        <v>41843</v>
      </c>
      <c r="B685" s="24" t="s">
        <v>431</v>
      </c>
      <c r="C685" s="25" t="s">
        <v>4613</v>
      </c>
      <c r="D685" s="46" t="s">
        <v>432</v>
      </c>
      <c r="F685" s="24" t="s">
        <v>217</v>
      </c>
      <c r="G685" s="24" t="s">
        <v>200</v>
      </c>
      <c r="H685" s="47">
        <v>12053</v>
      </c>
    </row>
    <row r="686" spans="1:8" s="46" customFormat="1">
      <c r="A686" s="25">
        <v>41843</v>
      </c>
      <c r="B686" s="24" t="s">
        <v>4792</v>
      </c>
      <c r="C686" s="25" t="s">
        <v>4614</v>
      </c>
      <c r="D686" s="46" t="s">
        <v>2195</v>
      </c>
      <c r="F686" s="24" t="s">
        <v>369</v>
      </c>
      <c r="G686" s="24" t="s">
        <v>200</v>
      </c>
      <c r="H686" s="47">
        <v>41576</v>
      </c>
    </row>
    <row r="687" spans="1:8" s="46" customFormat="1">
      <c r="A687" s="25">
        <v>41843</v>
      </c>
      <c r="B687" s="24" t="s">
        <v>433</v>
      </c>
      <c r="C687" s="25" t="s">
        <v>4614</v>
      </c>
      <c r="D687" s="46" t="s">
        <v>434</v>
      </c>
      <c r="F687" s="24" t="s">
        <v>217</v>
      </c>
      <c r="G687" s="24" t="s">
        <v>200</v>
      </c>
      <c r="H687" s="47">
        <v>4158</v>
      </c>
    </row>
    <row r="688" spans="1:8" s="46" customFormat="1">
      <c r="A688" s="25">
        <v>41891</v>
      </c>
      <c r="B688" s="24" t="s">
        <v>4792</v>
      </c>
      <c r="C688" s="25" t="s">
        <v>4615</v>
      </c>
      <c r="D688" s="46" t="s">
        <v>2196</v>
      </c>
      <c r="F688" s="24" t="s">
        <v>364</v>
      </c>
      <c r="G688" s="24" t="s">
        <v>200</v>
      </c>
      <c r="H688" s="47">
        <v>880364</v>
      </c>
    </row>
    <row r="689" spans="1:8" s="46" customFormat="1">
      <c r="A689" s="25">
        <v>41891</v>
      </c>
      <c r="B689" s="24" t="s">
        <v>848</v>
      </c>
      <c r="C689" s="25" t="s">
        <v>4615</v>
      </c>
      <c r="D689" s="46" t="s">
        <v>847</v>
      </c>
      <c r="F689" s="24" t="s">
        <v>217</v>
      </c>
      <c r="G689" s="24" t="s">
        <v>200</v>
      </c>
      <c r="H689" s="47">
        <v>88036</v>
      </c>
    </row>
    <row r="690" spans="1:8" s="46" customFormat="1">
      <c r="A690" s="25">
        <v>41877</v>
      </c>
      <c r="B690" s="24" t="s">
        <v>4841</v>
      </c>
      <c r="C690" s="25" t="s">
        <v>4616</v>
      </c>
      <c r="D690" s="46" t="s">
        <v>2197</v>
      </c>
      <c r="F690" s="24" t="s">
        <v>369</v>
      </c>
      <c r="G690" s="24" t="s">
        <v>200</v>
      </c>
      <c r="H690" s="47">
        <v>241894</v>
      </c>
    </row>
    <row r="691" spans="1:8" s="46" customFormat="1" ht="15.75" customHeight="1">
      <c r="A691" s="25">
        <v>41877</v>
      </c>
      <c r="B691" s="24" t="s">
        <v>837</v>
      </c>
      <c r="C691" s="25" t="s">
        <v>4616</v>
      </c>
      <c r="D691" s="46" t="s">
        <v>838</v>
      </c>
      <c r="F691" s="24" t="s">
        <v>217</v>
      </c>
      <c r="G691" s="24" t="s">
        <v>200</v>
      </c>
      <c r="H691" s="47">
        <v>24189</v>
      </c>
    </row>
    <row r="692" spans="1:8" s="46" customFormat="1" ht="15.75" customHeight="1">
      <c r="A692" s="25">
        <v>41877</v>
      </c>
      <c r="B692" s="24" t="s">
        <v>4841</v>
      </c>
      <c r="C692" s="25" t="s">
        <v>4617</v>
      </c>
      <c r="D692" s="46" t="s">
        <v>2198</v>
      </c>
      <c r="F692" s="24" t="s">
        <v>369</v>
      </c>
      <c r="G692" s="24" t="s">
        <v>200</v>
      </c>
      <c r="H692" s="47">
        <v>375220</v>
      </c>
    </row>
    <row r="693" spans="1:8" s="46" customFormat="1">
      <c r="A693" s="25">
        <v>41877</v>
      </c>
      <c r="B693" s="24" t="s">
        <v>839</v>
      </c>
      <c r="C693" s="25" t="s">
        <v>4617</v>
      </c>
      <c r="D693" s="46" t="s">
        <v>840</v>
      </c>
      <c r="F693" s="24" t="s">
        <v>217</v>
      </c>
      <c r="G693" s="24" t="s">
        <v>200</v>
      </c>
      <c r="H693" s="47">
        <v>37522</v>
      </c>
    </row>
    <row r="694" spans="1:8" s="46" customFormat="1">
      <c r="A694" s="25">
        <v>41877</v>
      </c>
      <c r="B694" s="24" t="s">
        <v>4841</v>
      </c>
      <c r="C694" s="25" t="s">
        <v>4618</v>
      </c>
      <c r="D694" s="46" t="s">
        <v>2199</v>
      </c>
      <c r="F694" s="24" t="s">
        <v>369</v>
      </c>
      <c r="G694" s="24" t="s">
        <v>200</v>
      </c>
      <c r="H694" s="47">
        <v>259593</v>
      </c>
    </row>
    <row r="695" spans="1:8" s="46" customFormat="1">
      <c r="A695" s="25">
        <v>41877</v>
      </c>
      <c r="B695" s="24" t="s">
        <v>841</v>
      </c>
      <c r="C695" s="25" t="s">
        <v>4618</v>
      </c>
      <c r="D695" s="46" t="s">
        <v>842</v>
      </c>
      <c r="F695" s="24" t="s">
        <v>217</v>
      </c>
      <c r="G695" s="24" t="s">
        <v>200</v>
      </c>
      <c r="H695" s="47">
        <v>25959</v>
      </c>
    </row>
    <row r="696" spans="1:8" s="46" customFormat="1">
      <c r="A696" s="25">
        <v>41877</v>
      </c>
      <c r="B696" s="24" t="s">
        <v>4841</v>
      </c>
      <c r="C696" s="25" t="s">
        <v>4619</v>
      </c>
      <c r="D696" s="46" t="s">
        <v>2200</v>
      </c>
      <c r="F696" s="24" t="s">
        <v>369</v>
      </c>
      <c r="G696" s="24" t="s">
        <v>200</v>
      </c>
      <c r="H696" s="47">
        <v>368639</v>
      </c>
    </row>
    <row r="697" spans="1:8" s="46" customFormat="1">
      <c r="A697" s="25">
        <v>41876</v>
      </c>
      <c r="B697" s="24" t="s">
        <v>843</v>
      </c>
      <c r="C697" s="25" t="s">
        <v>4619</v>
      </c>
      <c r="D697" s="46" t="s">
        <v>844</v>
      </c>
      <c r="F697" s="24" t="s">
        <v>217</v>
      </c>
      <c r="G697" s="24" t="s">
        <v>200</v>
      </c>
      <c r="H697" s="47">
        <v>36864</v>
      </c>
    </row>
    <row r="698" spans="1:8" s="46" customFormat="1">
      <c r="A698" s="25">
        <v>41843</v>
      </c>
      <c r="B698" s="24" t="s">
        <v>4792</v>
      </c>
      <c r="C698" s="25" t="s">
        <v>4620</v>
      </c>
      <c r="D698" s="46" t="s">
        <v>2201</v>
      </c>
      <c r="F698" s="24" t="s">
        <v>369</v>
      </c>
      <c r="G698" s="24" t="s">
        <v>200</v>
      </c>
      <c r="H698" s="47">
        <v>289949</v>
      </c>
    </row>
    <row r="699" spans="1:8" s="46" customFormat="1">
      <c r="A699" s="25">
        <v>41843</v>
      </c>
      <c r="B699" s="24" t="s">
        <v>832</v>
      </c>
      <c r="C699" s="25" t="s">
        <v>4620</v>
      </c>
      <c r="D699" s="46" t="s">
        <v>833</v>
      </c>
      <c r="F699" s="24" t="s">
        <v>217</v>
      </c>
      <c r="G699" s="24" t="s">
        <v>200</v>
      </c>
      <c r="H699" s="47">
        <v>28995</v>
      </c>
    </row>
    <row r="700" spans="1:8" s="46" customFormat="1">
      <c r="A700" s="25">
        <v>41843</v>
      </c>
      <c r="B700" s="24" t="s">
        <v>4792</v>
      </c>
      <c r="C700" s="25" t="s">
        <v>4621</v>
      </c>
      <c r="D700" s="46" t="s">
        <v>2202</v>
      </c>
      <c r="F700" s="24" t="s">
        <v>369</v>
      </c>
      <c r="G700" s="24" t="s">
        <v>200</v>
      </c>
      <c r="H700" s="47">
        <v>300131</v>
      </c>
    </row>
    <row r="701" spans="1:8" s="46" customFormat="1">
      <c r="A701" s="25">
        <v>41843</v>
      </c>
      <c r="B701" s="24" t="s">
        <v>834</v>
      </c>
      <c r="C701" s="25" t="s">
        <v>4621</v>
      </c>
      <c r="D701" s="46" t="s">
        <v>835</v>
      </c>
      <c r="F701" s="24" t="s">
        <v>217</v>
      </c>
      <c r="G701" s="24" t="s">
        <v>200</v>
      </c>
      <c r="H701" s="47">
        <v>30013</v>
      </c>
    </row>
    <row r="702" spans="1:8" s="46" customFormat="1">
      <c r="A702" s="25">
        <v>41843</v>
      </c>
      <c r="B702" s="24" t="s">
        <v>4792</v>
      </c>
      <c r="C702" s="25" t="s">
        <v>4622</v>
      </c>
      <c r="D702" s="46" t="s">
        <v>2203</v>
      </c>
      <c r="F702" s="24" t="s">
        <v>369</v>
      </c>
      <c r="G702" s="24" t="s">
        <v>200</v>
      </c>
      <c r="H702" s="47">
        <v>341952</v>
      </c>
    </row>
    <row r="703" spans="1:8" s="46" customFormat="1">
      <c r="A703" s="25">
        <v>41843</v>
      </c>
      <c r="B703" s="24" t="s">
        <v>836</v>
      </c>
      <c r="C703" s="25" t="s">
        <v>4622</v>
      </c>
      <c r="D703" s="46" t="s">
        <v>4285</v>
      </c>
      <c r="F703" s="24" t="s">
        <v>217</v>
      </c>
      <c r="G703" s="24" t="s">
        <v>200</v>
      </c>
      <c r="H703" s="47">
        <v>34195</v>
      </c>
    </row>
    <row r="704" spans="1:8" s="46" customFormat="1">
      <c r="A704" s="25">
        <v>41843</v>
      </c>
      <c r="B704" s="24" t="s">
        <v>4792</v>
      </c>
      <c r="C704" s="25" t="s">
        <v>4623</v>
      </c>
      <c r="D704" s="46" t="s">
        <v>2204</v>
      </c>
      <c r="F704" s="24" t="s">
        <v>369</v>
      </c>
      <c r="G704" s="24" t="s">
        <v>200</v>
      </c>
      <c r="H704" s="47">
        <v>239385</v>
      </c>
    </row>
    <row r="705" spans="1:8" s="46" customFormat="1">
      <c r="A705" s="25">
        <v>41843</v>
      </c>
      <c r="B705" s="24" t="s">
        <v>4284</v>
      </c>
      <c r="C705" s="25" t="s">
        <v>4623</v>
      </c>
      <c r="D705" s="46" t="s">
        <v>2205</v>
      </c>
      <c r="F705" s="24" t="s">
        <v>217</v>
      </c>
      <c r="G705" s="24" t="s">
        <v>200</v>
      </c>
      <c r="H705" s="47">
        <v>23939</v>
      </c>
    </row>
    <row r="706" spans="1:8" s="46" customFormat="1">
      <c r="A706" s="25">
        <v>41842</v>
      </c>
      <c r="B706" s="24" t="s">
        <v>4792</v>
      </c>
      <c r="C706" s="25" t="s">
        <v>4624</v>
      </c>
      <c r="D706" s="46" t="s">
        <v>826</v>
      </c>
      <c r="F706" s="24" t="s">
        <v>369</v>
      </c>
      <c r="G706" s="24" t="s">
        <v>200</v>
      </c>
      <c r="H706" s="47">
        <v>150000</v>
      </c>
    </row>
    <row r="707" spans="1:8" s="46" customFormat="1">
      <c r="A707" s="25">
        <v>41842</v>
      </c>
      <c r="B707" s="24" t="s">
        <v>830</v>
      </c>
      <c r="C707" s="25" t="s">
        <v>4624</v>
      </c>
      <c r="D707" s="46" t="s">
        <v>831</v>
      </c>
      <c r="F707" s="24" t="s">
        <v>217</v>
      </c>
      <c r="G707" s="24" t="s">
        <v>200</v>
      </c>
      <c r="H707" s="47">
        <v>15000</v>
      </c>
    </row>
    <row r="708" spans="1:8" s="46" customFormat="1">
      <c r="A708" s="25">
        <v>41873</v>
      </c>
      <c r="B708" s="24" t="s">
        <v>4237</v>
      </c>
      <c r="C708" s="25" t="s">
        <v>4625</v>
      </c>
      <c r="D708" s="46" t="s">
        <v>4238</v>
      </c>
      <c r="F708" s="24" t="s">
        <v>369</v>
      </c>
      <c r="G708" s="24" t="s">
        <v>200</v>
      </c>
      <c r="H708" s="47">
        <v>1300000</v>
      </c>
    </row>
    <row r="709" spans="1:8" s="46" customFormat="1">
      <c r="A709" s="25">
        <v>41956</v>
      </c>
      <c r="B709" s="24" t="s">
        <v>4813</v>
      </c>
      <c r="C709" s="25"/>
      <c r="D709" s="46" t="s">
        <v>2206</v>
      </c>
      <c r="F709" s="24" t="s">
        <v>244</v>
      </c>
      <c r="G709" s="24" t="s">
        <v>282</v>
      </c>
      <c r="H709" s="47">
        <v>7287978</v>
      </c>
    </row>
    <row r="710" spans="1:8" s="46" customFormat="1">
      <c r="A710" s="25">
        <v>41956</v>
      </c>
      <c r="B710" s="24" t="s">
        <v>1060</v>
      </c>
      <c r="C710" s="25"/>
      <c r="D710" s="46" t="s">
        <v>1061</v>
      </c>
      <c r="F710" s="24" t="s">
        <v>217</v>
      </c>
      <c r="G710" s="24" t="s">
        <v>282</v>
      </c>
      <c r="H710" s="47">
        <v>728798</v>
      </c>
    </row>
    <row r="711" spans="1:8" s="46" customFormat="1">
      <c r="A711" s="25">
        <v>41934</v>
      </c>
      <c r="B711" s="24" t="s">
        <v>4813</v>
      </c>
      <c r="C711" s="25"/>
      <c r="D711" s="46" t="s">
        <v>2207</v>
      </c>
      <c r="F711" s="24" t="s">
        <v>244</v>
      </c>
      <c r="G711" s="24" t="s">
        <v>282</v>
      </c>
      <c r="H711" s="47">
        <v>4230000</v>
      </c>
    </row>
    <row r="712" spans="1:8" s="46" customFormat="1">
      <c r="A712" s="25">
        <v>41934</v>
      </c>
      <c r="B712" s="24" t="s">
        <v>1062</v>
      </c>
      <c r="C712" s="25"/>
      <c r="D712" s="46" t="s">
        <v>2208</v>
      </c>
      <c r="F712" s="24" t="s">
        <v>217</v>
      </c>
      <c r="G712" s="24" t="s">
        <v>282</v>
      </c>
      <c r="H712" s="47">
        <v>423000</v>
      </c>
    </row>
    <row r="713" spans="1:8" s="46" customFormat="1">
      <c r="A713" s="25">
        <v>41962</v>
      </c>
      <c r="B713" s="24" t="s">
        <v>4869</v>
      </c>
      <c r="C713" s="25"/>
      <c r="D713" s="46" t="s">
        <v>2209</v>
      </c>
      <c r="F713" s="24" t="s">
        <v>244</v>
      </c>
      <c r="G713" s="24" t="s">
        <v>282</v>
      </c>
      <c r="H713" s="47">
        <v>1060000</v>
      </c>
    </row>
    <row r="714" spans="1:8" s="46" customFormat="1">
      <c r="A714" s="25">
        <v>41962</v>
      </c>
      <c r="B714" s="24" t="s">
        <v>993</v>
      </c>
      <c r="C714" s="25"/>
      <c r="D714" s="46" t="s">
        <v>994</v>
      </c>
      <c r="F714" s="24" t="s">
        <v>217</v>
      </c>
      <c r="G714" s="24" t="s">
        <v>282</v>
      </c>
      <c r="H714" s="47">
        <v>106000</v>
      </c>
    </row>
    <row r="715" spans="1:8" s="46" customFormat="1">
      <c r="A715" s="25">
        <v>41922</v>
      </c>
      <c r="B715" s="24" t="s">
        <v>4869</v>
      </c>
      <c r="C715" s="25" t="s">
        <v>4626</v>
      </c>
      <c r="D715" s="46" t="s">
        <v>2210</v>
      </c>
      <c r="F715" s="24" t="s">
        <v>244</v>
      </c>
      <c r="G715" s="24" t="s">
        <v>200</v>
      </c>
      <c r="H715" s="47">
        <v>2390910</v>
      </c>
    </row>
    <row r="716" spans="1:8" s="46" customFormat="1">
      <c r="A716" s="25">
        <v>41922</v>
      </c>
      <c r="B716" s="24" t="s">
        <v>995</v>
      </c>
      <c r="C716" s="25" t="s">
        <v>4626</v>
      </c>
      <c r="D716" s="46" t="s">
        <v>996</v>
      </c>
      <c r="F716" s="24" t="s">
        <v>217</v>
      </c>
      <c r="G716" s="24" t="s">
        <v>200</v>
      </c>
      <c r="H716" s="47">
        <v>239091</v>
      </c>
    </row>
    <row r="717" spans="1:8" s="46" customFormat="1">
      <c r="A717" s="25">
        <v>41925</v>
      </c>
      <c r="B717" s="24" t="s">
        <v>4869</v>
      </c>
      <c r="C717" s="25" t="s">
        <v>4627</v>
      </c>
      <c r="D717" s="46" t="s">
        <v>2211</v>
      </c>
      <c r="F717" s="24" t="s">
        <v>244</v>
      </c>
      <c r="G717" s="24" t="s">
        <v>200</v>
      </c>
      <c r="H717" s="47">
        <v>593636</v>
      </c>
    </row>
    <row r="718" spans="1:8" s="46" customFormat="1">
      <c r="A718" s="25">
        <v>41925</v>
      </c>
      <c r="B718" s="24" t="s">
        <v>997</v>
      </c>
      <c r="C718" s="25" t="s">
        <v>4627</v>
      </c>
      <c r="D718" s="46" t="s">
        <v>998</v>
      </c>
      <c r="F718" s="24" t="s">
        <v>217</v>
      </c>
      <c r="G718" s="24" t="s">
        <v>200</v>
      </c>
      <c r="H718" s="47">
        <v>59364</v>
      </c>
    </row>
    <row r="719" spans="1:8" s="46" customFormat="1">
      <c r="A719" s="25">
        <v>41982</v>
      </c>
      <c r="B719" s="24" t="s">
        <v>4847</v>
      </c>
      <c r="C719" s="25"/>
      <c r="D719" s="46" t="s">
        <v>2213</v>
      </c>
      <c r="F719" s="24" t="s">
        <v>244</v>
      </c>
      <c r="G719" s="24" t="s">
        <v>282</v>
      </c>
      <c r="H719" s="47">
        <v>2934000</v>
      </c>
    </row>
    <row r="720" spans="1:8" s="46" customFormat="1">
      <c r="A720" s="25">
        <v>41982</v>
      </c>
      <c r="B720" s="24" t="s">
        <v>2212</v>
      </c>
      <c r="C720" s="25"/>
      <c r="D720" s="46" t="s">
        <v>2214</v>
      </c>
      <c r="F720" s="24" t="s">
        <v>217</v>
      </c>
      <c r="G720" s="24" t="s">
        <v>282</v>
      </c>
      <c r="H720" s="47">
        <v>293400</v>
      </c>
    </row>
    <row r="721" spans="1:8" s="46" customFormat="1">
      <c r="A721" s="25">
        <v>41967</v>
      </c>
      <c r="B721" s="24" t="s">
        <v>4847</v>
      </c>
      <c r="C721" s="25"/>
      <c r="D721" s="46" t="s">
        <v>2215</v>
      </c>
      <c r="F721" s="24" t="s">
        <v>244</v>
      </c>
      <c r="G721" s="24" t="s">
        <v>282</v>
      </c>
      <c r="H721" s="47">
        <v>2619000</v>
      </c>
    </row>
    <row r="722" spans="1:8" s="46" customFormat="1">
      <c r="A722" s="25">
        <v>41967</v>
      </c>
      <c r="B722" s="24" t="s">
        <v>999</v>
      </c>
      <c r="C722" s="25"/>
      <c r="D722" s="46" t="s">
        <v>1000</v>
      </c>
      <c r="F722" s="24" t="s">
        <v>217</v>
      </c>
      <c r="G722" s="24" t="s">
        <v>282</v>
      </c>
      <c r="H722" s="47">
        <v>261900</v>
      </c>
    </row>
    <row r="723" spans="1:8" s="46" customFormat="1">
      <c r="A723" s="25">
        <v>41926</v>
      </c>
      <c r="B723" s="24" t="s">
        <v>4847</v>
      </c>
      <c r="C723" s="25"/>
      <c r="D723" s="46" t="s">
        <v>2216</v>
      </c>
      <c r="F723" s="24" t="s">
        <v>244</v>
      </c>
      <c r="G723" s="24" t="s">
        <v>282</v>
      </c>
      <c r="H723" s="47">
        <v>4202000</v>
      </c>
    </row>
    <row r="724" spans="1:8" s="46" customFormat="1">
      <c r="A724" s="25">
        <v>41926</v>
      </c>
      <c r="B724" s="24" t="s">
        <v>1001</v>
      </c>
      <c r="C724" s="25"/>
      <c r="D724" s="46" t="s">
        <v>1002</v>
      </c>
      <c r="F724" s="24" t="s">
        <v>217</v>
      </c>
      <c r="G724" s="24" t="s">
        <v>282</v>
      </c>
      <c r="H724" s="47">
        <v>420200</v>
      </c>
    </row>
    <row r="725" spans="1:8" s="46" customFormat="1" ht="14.25" customHeight="1">
      <c r="A725" s="25">
        <v>41926</v>
      </c>
      <c r="B725" s="24" t="s">
        <v>4847</v>
      </c>
      <c r="C725" s="25"/>
      <c r="D725" s="46" t="s">
        <v>2217</v>
      </c>
      <c r="F725" s="24" t="s">
        <v>244</v>
      </c>
      <c r="G725" s="24" t="s">
        <v>282</v>
      </c>
      <c r="H725" s="47">
        <v>6927000</v>
      </c>
    </row>
    <row r="726" spans="1:8" s="46" customFormat="1">
      <c r="A726" s="25">
        <v>41926</v>
      </c>
      <c r="B726" s="24" t="s">
        <v>1003</v>
      </c>
      <c r="C726" s="25"/>
      <c r="D726" s="46" t="s">
        <v>1004</v>
      </c>
      <c r="F726" s="24" t="s">
        <v>217</v>
      </c>
      <c r="G726" s="24" t="s">
        <v>282</v>
      </c>
      <c r="H726" s="47">
        <v>692700</v>
      </c>
    </row>
    <row r="727" spans="1:8" s="46" customFormat="1">
      <c r="A727" s="25">
        <v>41926</v>
      </c>
      <c r="B727" s="24" t="s">
        <v>4847</v>
      </c>
      <c r="C727" s="25"/>
      <c r="D727" s="46" t="s">
        <v>2218</v>
      </c>
      <c r="F727" s="24" t="s">
        <v>244</v>
      </c>
      <c r="G727" s="24" t="s">
        <v>282</v>
      </c>
      <c r="H727" s="47">
        <v>4350000</v>
      </c>
    </row>
    <row r="728" spans="1:8" s="46" customFormat="1">
      <c r="A728" s="25">
        <v>41926</v>
      </c>
      <c r="B728" s="24" t="s">
        <v>1005</v>
      </c>
      <c r="C728" s="25"/>
      <c r="D728" s="46" t="s">
        <v>1006</v>
      </c>
      <c r="F728" s="24" t="s">
        <v>217</v>
      </c>
      <c r="G728" s="24" t="s">
        <v>282</v>
      </c>
      <c r="H728" s="47">
        <v>435000</v>
      </c>
    </row>
    <row r="729" spans="1:8" s="46" customFormat="1">
      <c r="A729" s="25">
        <v>41943</v>
      </c>
      <c r="B729" s="24" t="s">
        <v>4847</v>
      </c>
      <c r="C729" s="25"/>
      <c r="D729" s="46" t="s">
        <v>2219</v>
      </c>
      <c r="F729" s="24" t="s">
        <v>244</v>
      </c>
      <c r="G729" s="24" t="s">
        <v>282</v>
      </c>
      <c r="H729" s="47">
        <v>1599000</v>
      </c>
    </row>
    <row r="730" spans="1:8" s="46" customFormat="1">
      <c r="A730" s="25">
        <v>41943</v>
      </c>
      <c r="B730" s="24" t="s">
        <v>1007</v>
      </c>
      <c r="C730" s="25"/>
      <c r="D730" s="46" t="s">
        <v>1008</v>
      </c>
      <c r="F730" s="24" t="s">
        <v>217</v>
      </c>
      <c r="G730" s="24" t="s">
        <v>282</v>
      </c>
      <c r="H730" s="47">
        <v>159900</v>
      </c>
    </row>
    <row r="731" spans="1:8" s="46" customFormat="1">
      <c r="A731" s="25">
        <v>41969</v>
      </c>
      <c r="B731" s="24" t="s">
        <v>4870</v>
      </c>
      <c r="C731" s="25" t="s">
        <v>4628</v>
      </c>
      <c r="D731" s="46" t="s">
        <v>2220</v>
      </c>
      <c r="F731" s="24" t="s">
        <v>244</v>
      </c>
      <c r="G731" s="24" t="s">
        <v>200</v>
      </c>
      <c r="H731" s="47">
        <v>445000</v>
      </c>
    </row>
    <row r="732" spans="1:8" s="46" customFormat="1">
      <c r="A732" s="25">
        <v>41969</v>
      </c>
      <c r="B732" s="24" t="s">
        <v>962</v>
      </c>
      <c r="C732" s="25" t="s">
        <v>4628</v>
      </c>
      <c r="D732" s="46" t="s">
        <v>963</v>
      </c>
      <c r="F732" s="24" t="s">
        <v>217</v>
      </c>
      <c r="G732" s="24" t="s">
        <v>200</v>
      </c>
      <c r="H732" s="47">
        <v>44500</v>
      </c>
    </row>
    <row r="733" spans="1:8" s="46" customFormat="1">
      <c r="A733" s="25">
        <v>41942</v>
      </c>
      <c r="B733" s="24" t="s">
        <v>4870</v>
      </c>
      <c r="C733" s="25" t="s">
        <v>4629</v>
      </c>
      <c r="D733" s="46" t="s">
        <v>2221</v>
      </c>
      <c r="F733" s="24" t="s">
        <v>244</v>
      </c>
      <c r="G733" s="24" t="s">
        <v>200</v>
      </c>
      <c r="H733" s="47">
        <v>1130000</v>
      </c>
    </row>
    <row r="734" spans="1:8" s="46" customFormat="1">
      <c r="A734" s="25">
        <v>41942</v>
      </c>
      <c r="B734" s="24" t="s">
        <v>965</v>
      </c>
      <c r="C734" s="25" t="s">
        <v>4629</v>
      </c>
      <c r="D734" s="46" t="s">
        <v>966</v>
      </c>
      <c r="F734" s="24" t="s">
        <v>217</v>
      </c>
      <c r="G734" s="24" t="s">
        <v>200</v>
      </c>
      <c r="H734" s="47">
        <v>113000</v>
      </c>
    </row>
    <row r="735" spans="1:8" s="46" customFormat="1">
      <c r="A735" s="25">
        <v>41971</v>
      </c>
      <c r="B735" s="24" t="s">
        <v>4870</v>
      </c>
      <c r="C735" s="25"/>
      <c r="D735" s="46" t="s">
        <v>2222</v>
      </c>
      <c r="F735" s="24" t="s">
        <v>244</v>
      </c>
      <c r="G735" s="24" t="s">
        <v>282</v>
      </c>
      <c r="H735" s="47">
        <v>5650000</v>
      </c>
    </row>
    <row r="736" spans="1:8" s="46" customFormat="1">
      <c r="A736" s="25">
        <v>41971</v>
      </c>
      <c r="B736" s="24" t="s">
        <v>964</v>
      </c>
      <c r="C736" s="25"/>
      <c r="D736" s="46" t="s">
        <v>758</v>
      </c>
      <c r="F736" s="24" t="s">
        <v>217</v>
      </c>
      <c r="G736" s="24" t="s">
        <v>282</v>
      </c>
      <c r="H736" s="47">
        <v>565000</v>
      </c>
    </row>
    <row r="737" spans="1:8" s="46" customFormat="1">
      <c r="A737" s="25">
        <v>41982</v>
      </c>
      <c r="B737" s="24" t="s">
        <v>2223</v>
      </c>
      <c r="C737" s="25" t="s">
        <v>4630</v>
      </c>
      <c r="D737" s="46" t="s">
        <v>2224</v>
      </c>
      <c r="F737" s="24" t="s">
        <v>244</v>
      </c>
      <c r="G737" s="24" t="s">
        <v>200</v>
      </c>
      <c r="H737" s="47">
        <v>579000</v>
      </c>
    </row>
    <row r="738" spans="1:8" s="46" customFormat="1">
      <c r="A738" s="25">
        <v>41982</v>
      </c>
      <c r="B738" s="24" t="s">
        <v>2223</v>
      </c>
      <c r="C738" s="25" t="s">
        <v>4630</v>
      </c>
      <c r="D738" s="46" t="s">
        <v>2225</v>
      </c>
      <c r="F738" s="24" t="s">
        <v>217</v>
      </c>
      <c r="G738" s="24" t="s">
        <v>200</v>
      </c>
      <c r="H738" s="47">
        <v>57900</v>
      </c>
    </row>
    <row r="739" spans="1:8" s="46" customFormat="1">
      <c r="A739" s="25">
        <v>41961</v>
      </c>
      <c r="B739" s="24" t="s">
        <v>4839</v>
      </c>
      <c r="C739" s="25"/>
      <c r="D739" s="46" t="s">
        <v>2226</v>
      </c>
      <c r="F739" s="24" t="s">
        <v>244</v>
      </c>
      <c r="G739" s="24" t="s">
        <v>282</v>
      </c>
      <c r="H739" s="47">
        <v>5980000</v>
      </c>
    </row>
    <row r="740" spans="1:8" s="46" customFormat="1">
      <c r="A740" s="25">
        <v>41961</v>
      </c>
      <c r="B740" s="24" t="s">
        <v>967</v>
      </c>
      <c r="C740" s="25"/>
      <c r="D740" s="46" t="s">
        <v>968</v>
      </c>
      <c r="F740" s="24" t="s">
        <v>217</v>
      </c>
      <c r="G740" s="24" t="s">
        <v>282</v>
      </c>
      <c r="H740" s="47">
        <v>598000</v>
      </c>
    </row>
    <row r="741" spans="1:8" s="46" customFormat="1">
      <c r="A741" s="25">
        <v>41963</v>
      </c>
      <c r="B741" s="24" t="s">
        <v>4839</v>
      </c>
      <c r="C741" s="25" t="s">
        <v>4631</v>
      </c>
      <c r="D741" s="46" t="s">
        <v>2227</v>
      </c>
      <c r="F741" s="24" t="s">
        <v>244</v>
      </c>
      <c r="G741" s="24" t="s">
        <v>200</v>
      </c>
      <c r="H741" s="47">
        <v>1524000</v>
      </c>
    </row>
    <row r="742" spans="1:8" s="46" customFormat="1">
      <c r="A742" s="25">
        <v>41963</v>
      </c>
      <c r="B742" s="24" t="s">
        <v>969</v>
      </c>
      <c r="C742" s="25" t="s">
        <v>4631</v>
      </c>
      <c r="D742" s="46" t="s">
        <v>971</v>
      </c>
      <c r="F742" s="24" t="s">
        <v>217</v>
      </c>
      <c r="G742" s="24" t="s">
        <v>200</v>
      </c>
      <c r="H742" s="47">
        <v>152400</v>
      </c>
    </row>
    <row r="743" spans="1:8" s="46" customFormat="1">
      <c r="A743" s="25">
        <v>41926</v>
      </c>
      <c r="B743" s="24" t="s">
        <v>4839</v>
      </c>
      <c r="C743" s="25"/>
      <c r="D743" s="46" t="s">
        <v>2228</v>
      </c>
      <c r="F743" s="24" t="s">
        <v>244</v>
      </c>
      <c r="G743" s="24" t="s">
        <v>282</v>
      </c>
      <c r="H743" s="47">
        <v>4348000</v>
      </c>
    </row>
    <row r="744" spans="1:8" s="46" customFormat="1">
      <c r="A744" s="25">
        <v>41926</v>
      </c>
      <c r="B744" s="24" t="s">
        <v>970</v>
      </c>
      <c r="C744" s="25"/>
      <c r="D744" s="46" t="s">
        <v>972</v>
      </c>
      <c r="F744" s="24" t="s">
        <v>217</v>
      </c>
      <c r="G744" s="24" t="s">
        <v>282</v>
      </c>
      <c r="H744" s="47">
        <v>434800</v>
      </c>
    </row>
    <row r="745" spans="1:8" s="46" customFormat="1">
      <c r="A745" s="25">
        <v>41928</v>
      </c>
      <c r="B745" s="24" t="s">
        <v>4839</v>
      </c>
      <c r="C745" s="25" t="s">
        <v>4632</v>
      </c>
      <c r="D745" s="46" t="s">
        <v>2229</v>
      </c>
      <c r="F745" s="24" t="s">
        <v>244</v>
      </c>
      <c r="G745" s="24" t="s">
        <v>200</v>
      </c>
      <c r="H745" s="47">
        <v>539000</v>
      </c>
    </row>
    <row r="746" spans="1:8" s="46" customFormat="1">
      <c r="A746" s="25">
        <v>41928</v>
      </c>
      <c r="B746" s="24" t="s">
        <v>973</v>
      </c>
      <c r="C746" s="25" t="s">
        <v>4632</v>
      </c>
      <c r="D746" s="46" t="s">
        <v>974</v>
      </c>
      <c r="F746" s="24" t="s">
        <v>217</v>
      </c>
      <c r="G746" s="24" t="s">
        <v>200</v>
      </c>
      <c r="H746" s="47">
        <v>53900</v>
      </c>
    </row>
    <row r="747" spans="1:8" s="46" customFormat="1">
      <c r="A747" s="25">
        <v>41926</v>
      </c>
      <c r="B747" s="24" t="s">
        <v>4839</v>
      </c>
      <c r="C747" s="25"/>
      <c r="D747" s="46" t="s">
        <v>2230</v>
      </c>
      <c r="F747" s="24" t="s">
        <v>244</v>
      </c>
      <c r="G747" s="24" t="s">
        <v>282</v>
      </c>
      <c r="H747" s="47">
        <v>9204000</v>
      </c>
    </row>
    <row r="748" spans="1:8" s="46" customFormat="1">
      <c r="A748" s="25">
        <v>41926</v>
      </c>
      <c r="B748" s="24" t="s">
        <v>975</v>
      </c>
      <c r="C748" s="25"/>
      <c r="D748" s="46" t="s">
        <v>978</v>
      </c>
      <c r="F748" s="24" t="s">
        <v>217</v>
      </c>
      <c r="G748" s="24" t="s">
        <v>282</v>
      </c>
      <c r="H748" s="47">
        <v>920400</v>
      </c>
    </row>
    <row r="749" spans="1:8" s="46" customFormat="1">
      <c r="A749" s="25">
        <v>41962</v>
      </c>
      <c r="B749" s="24" t="s">
        <v>4793</v>
      </c>
      <c r="C749" s="25" t="s">
        <v>4633</v>
      </c>
      <c r="D749" s="46" t="s">
        <v>2231</v>
      </c>
      <c r="F749" s="24" t="s">
        <v>244</v>
      </c>
      <c r="G749" s="24" t="s">
        <v>200</v>
      </c>
      <c r="H749" s="47">
        <v>349000</v>
      </c>
    </row>
    <row r="750" spans="1:8" s="46" customFormat="1">
      <c r="A750" s="25">
        <v>41962</v>
      </c>
      <c r="B750" s="24" t="s">
        <v>976</v>
      </c>
      <c r="C750" s="25" t="s">
        <v>4633</v>
      </c>
      <c r="D750" s="46" t="s">
        <v>977</v>
      </c>
      <c r="F750" s="24" t="s">
        <v>217</v>
      </c>
      <c r="G750" s="24" t="s">
        <v>200</v>
      </c>
      <c r="H750" s="47">
        <v>34900</v>
      </c>
    </row>
    <row r="751" spans="1:8" s="46" customFormat="1">
      <c r="A751" s="25">
        <v>41921</v>
      </c>
      <c r="B751" s="24" t="s">
        <v>4793</v>
      </c>
      <c r="C751" s="25" t="s">
        <v>4634</v>
      </c>
      <c r="D751" s="46" t="s">
        <v>2232</v>
      </c>
      <c r="F751" s="24" t="s">
        <v>244</v>
      </c>
      <c r="G751" s="24" t="s">
        <v>200</v>
      </c>
      <c r="H751" s="47">
        <v>1635000</v>
      </c>
    </row>
    <row r="752" spans="1:8" s="46" customFormat="1">
      <c r="A752" s="25">
        <v>41921</v>
      </c>
      <c r="B752" s="24" t="s">
        <v>979</v>
      </c>
      <c r="C752" s="25" t="s">
        <v>4634</v>
      </c>
      <c r="D752" s="46" t="s">
        <v>980</v>
      </c>
      <c r="F752" s="24" t="s">
        <v>217</v>
      </c>
      <c r="G752" s="24" t="s">
        <v>200</v>
      </c>
      <c r="H752" s="47">
        <v>163500</v>
      </c>
    </row>
    <row r="753" spans="1:8" s="46" customFormat="1">
      <c r="A753" s="25">
        <v>41925</v>
      </c>
      <c r="B753" s="24" t="s">
        <v>4793</v>
      </c>
      <c r="C753" s="25" t="s">
        <v>4635</v>
      </c>
      <c r="D753" s="46" t="s">
        <v>2233</v>
      </c>
      <c r="F753" s="24" t="s">
        <v>244</v>
      </c>
      <c r="G753" s="24" t="s">
        <v>200</v>
      </c>
      <c r="H753" s="47">
        <v>304000</v>
      </c>
    </row>
    <row r="754" spans="1:8" s="46" customFormat="1">
      <c r="A754" s="25">
        <v>41925</v>
      </c>
      <c r="B754" s="24" t="s">
        <v>981</v>
      </c>
      <c r="C754" s="25" t="s">
        <v>4635</v>
      </c>
      <c r="D754" s="46" t="s">
        <v>982</v>
      </c>
      <c r="F754" s="24" t="s">
        <v>217</v>
      </c>
      <c r="G754" s="24" t="s">
        <v>200</v>
      </c>
      <c r="H754" s="47">
        <v>30400</v>
      </c>
    </row>
    <row r="755" spans="1:8" s="46" customFormat="1">
      <c r="A755" s="25">
        <v>41999</v>
      </c>
      <c r="B755" s="24" t="s">
        <v>4793</v>
      </c>
      <c r="C755" s="25"/>
      <c r="D755" s="46" t="s">
        <v>2235</v>
      </c>
      <c r="F755" s="24" t="s">
        <v>244</v>
      </c>
      <c r="G755" s="24" t="s">
        <v>282</v>
      </c>
      <c r="H755" s="47">
        <v>3050000</v>
      </c>
    </row>
    <row r="756" spans="1:8" s="46" customFormat="1">
      <c r="A756" s="25">
        <v>41999</v>
      </c>
      <c r="B756" s="24" t="s">
        <v>2234</v>
      </c>
      <c r="C756" s="25"/>
      <c r="D756" s="46" t="s">
        <v>2236</v>
      </c>
      <c r="F756" s="24" t="s">
        <v>217</v>
      </c>
      <c r="G756" s="24" t="s">
        <v>282</v>
      </c>
      <c r="H756" s="47">
        <v>305000</v>
      </c>
    </row>
    <row r="757" spans="1:8" s="46" customFormat="1">
      <c r="A757" s="25">
        <v>41978</v>
      </c>
      <c r="B757" s="24" t="s">
        <v>4871</v>
      </c>
      <c r="C757" s="25" t="s">
        <v>4636</v>
      </c>
      <c r="D757" s="46" t="s">
        <v>2237</v>
      </c>
      <c r="F757" s="24" t="s">
        <v>244</v>
      </c>
      <c r="G757" s="24" t="s">
        <v>200</v>
      </c>
      <c r="H757" s="47">
        <v>547000</v>
      </c>
    </row>
    <row r="758" spans="1:8" s="46" customFormat="1">
      <c r="A758" s="25">
        <v>41978</v>
      </c>
      <c r="B758" s="24" t="s">
        <v>1027</v>
      </c>
      <c r="C758" s="25" t="s">
        <v>4636</v>
      </c>
      <c r="D758" s="46" t="s">
        <v>1028</v>
      </c>
      <c r="F758" s="24" t="s">
        <v>217</v>
      </c>
      <c r="G758" s="24" t="s">
        <v>200</v>
      </c>
      <c r="H758" s="47">
        <v>54700</v>
      </c>
    </row>
    <row r="759" spans="1:8" s="46" customFormat="1">
      <c r="A759" s="25">
        <v>41946</v>
      </c>
      <c r="B759" s="24" t="s">
        <v>4871</v>
      </c>
      <c r="C759" s="25"/>
      <c r="D759" s="46" t="s">
        <v>2238</v>
      </c>
      <c r="F759" s="24" t="s">
        <v>244</v>
      </c>
      <c r="G759" s="24" t="s">
        <v>282</v>
      </c>
      <c r="H759" s="47">
        <v>3080000</v>
      </c>
    </row>
    <row r="760" spans="1:8" s="46" customFormat="1">
      <c r="A760" s="25">
        <v>41946</v>
      </c>
      <c r="B760" s="24" t="s">
        <v>983</v>
      </c>
      <c r="C760" s="25"/>
      <c r="D760" s="46" t="s">
        <v>984</v>
      </c>
      <c r="F760" s="24" t="s">
        <v>217</v>
      </c>
      <c r="G760" s="24" t="s">
        <v>282</v>
      </c>
      <c r="H760" s="47">
        <v>308000</v>
      </c>
    </row>
    <row r="761" spans="1:8" s="46" customFormat="1">
      <c r="A761" s="25">
        <v>41946</v>
      </c>
      <c r="B761" s="24" t="s">
        <v>4871</v>
      </c>
      <c r="C761" s="25"/>
      <c r="D761" s="46" t="s">
        <v>2239</v>
      </c>
      <c r="F761" s="24" t="s">
        <v>244</v>
      </c>
      <c r="G761" s="24" t="s">
        <v>282</v>
      </c>
      <c r="H761" s="47">
        <v>3835000</v>
      </c>
    </row>
    <row r="762" spans="1:8" s="46" customFormat="1">
      <c r="A762" s="25">
        <v>41946</v>
      </c>
      <c r="B762" s="24" t="s">
        <v>609</v>
      </c>
      <c r="C762" s="25"/>
      <c r="D762" s="46" t="s">
        <v>610</v>
      </c>
      <c r="F762" s="24" t="s">
        <v>217</v>
      </c>
      <c r="G762" s="24" t="s">
        <v>282</v>
      </c>
      <c r="H762" s="47">
        <v>383500</v>
      </c>
    </row>
    <row r="763" spans="1:8" s="46" customFormat="1">
      <c r="A763" s="25">
        <v>41961</v>
      </c>
      <c r="B763" s="24" t="s">
        <v>4871</v>
      </c>
      <c r="C763" s="25"/>
      <c r="D763" s="46" t="s">
        <v>2240</v>
      </c>
      <c r="F763" s="24" t="s">
        <v>244</v>
      </c>
      <c r="G763" s="24" t="s">
        <v>282</v>
      </c>
      <c r="H763" s="47">
        <v>1774000</v>
      </c>
    </row>
    <row r="764" spans="1:8" s="46" customFormat="1">
      <c r="A764" s="25">
        <v>41961</v>
      </c>
      <c r="B764" s="24" t="s">
        <v>985</v>
      </c>
      <c r="C764" s="25"/>
      <c r="D764" s="46" t="s">
        <v>986</v>
      </c>
      <c r="F764" s="24" t="s">
        <v>217</v>
      </c>
      <c r="G764" s="24" t="s">
        <v>282</v>
      </c>
      <c r="H764" s="47">
        <v>177400</v>
      </c>
    </row>
    <row r="765" spans="1:8" s="46" customFormat="1">
      <c r="A765" s="25">
        <v>41942</v>
      </c>
      <c r="B765" s="24" t="s">
        <v>4871</v>
      </c>
      <c r="C765" s="25"/>
      <c r="D765" s="46" t="s">
        <v>2241</v>
      </c>
      <c r="F765" s="24" t="s">
        <v>244</v>
      </c>
      <c r="G765" s="24" t="s">
        <v>282</v>
      </c>
      <c r="H765" s="47">
        <v>3703000</v>
      </c>
    </row>
    <row r="766" spans="1:8" s="46" customFormat="1">
      <c r="A766" s="25">
        <v>41942</v>
      </c>
      <c r="B766" s="24" t="s">
        <v>926</v>
      </c>
      <c r="C766" s="25"/>
      <c r="D766" s="46" t="s">
        <v>927</v>
      </c>
      <c r="F766" s="24" t="s">
        <v>217</v>
      </c>
      <c r="G766" s="24" t="s">
        <v>282</v>
      </c>
      <c r="H766" s="47">
        <v>370300</v>
      </c>
    </row>
    <row r="767" spans="1:8" s="46" customFormat="1">
      <c r="A767" s="25">
        <v>41925</v>
      </c>
      <c r="B767" s="24" t="s">
        <v>4871</v>
      </c>
      <c r="C767" s="25"/>
      <c r="D767" s="46" t="s">
        <v>2242</v>
      </c>
      <c r="F767" s="24" t="s">
        <v>244</v>
      </c>
      <c r="G767" s="24" t="s">
        <v>282</v>
      </c>
      <c r="H767" s="47">
        <v>1045000</v>
      </c>
    </row>
    <row r="768" spans="1:8" s="46" customFormat="1">
      <c r="A768" s="25">
        <v>41925</v>
      </c>
      <c r="B768" s="24" t="s">
        <v>987</v>
      </c>
      <c r="C768" s="25"/>
      <c r="D768" s="46" t="s">
        <v>988</v>
      </c>
      <c r="F768" s="24" t="s">
        <v>217</v>
      </c>
      <c r="G768" s="24" t="s">
        <v>282</v>
      </c>
      <c r="H768" s="47">
        <v>104500</v>
      </c>
    </row>
    <row r="769" spans="1:8" s="46" customFormat="1">
      <c r="A769" s="25">
        <v>41928</v>
      </c>
      <c r="B769" s="24" t="s">
        <v>4871</v>
      </c>
      <c r="C769" s="25"/>
      <c r="D769" s="46" t="s">
        <v>2243</v>
      </c>
      <c r="F769" s="24" t="s">
        <v>244</v>
      </c>
      <c r="G769" s="24" t="s">
        <v>282</v>
      </c>
      <c r="H769" s="47">
        <v>4507000</v>
      </c>
    </row>
    <row r="770" spans="1:8" s="46" customFormat="1">
      <c r="A770" s="25">
        <v>41928</v>
      </c>
      <c r="B770" s="24" t="s">
        <v>989</v>
      </c>
      <c r="C770" s="25"/>
      <c r="D770" s="46" t="s">
        <v>990</v>
      </c>
      <c r="F770" s="24" t="s">
        <v>217</v>
      </c>
      <c r="G770" s="24" t="s">
        <v>282</v>
      </c>
      <c r="H770" s="47">
        <v>450700</v>
      </c>
    </row>
    <row r="771" spans="1:8" s="46" customFormat="1">
      <c r="A771" s="25">
        <v>41940</v>
      </c>
      <c r="B771" s="24" t="s">
        <v>4791</v>
      </c>
      <c r="C771" s="25"/>
      <c r="D771" s="46" t="s">
        <v>2244</v>
      </c>
      <c r="F771" s="24" t="s">
        <v>244</v>
      </c>
      <c r="G771" s="24" t="s">
        <v>282</v>
      </c>
      <c r="H771" s="47">
        <v>927273</v>
      </c>
    </row>
    <row r="772" spans="1:8" s="46" customFormat="1">
      <c r="A772" s="25">
        <v>41940</v>
      </c>
      <c r="B772" s="24" t="s">
        <v>528</v>
      </c>
      <c r="C772" s="25"/>
      <c r="D772" s="46" t="s">
        <v>2245</v>
      </c>
      <c r="F772" s="24" t="s">
        <v>217</v>
      </c>
      <c r="G772" s="24" t="s">
        <v>282</v>
      </c>
      <c r="H772" s="47">
        <v>92727</v>
      </c>
    </row>
    <row r="773" spans="1:8" s="46" customFormat="1">
      <c r="A773" s="25">
        <v>41933</v>
      </c>
      <c r="B773" s="24" t="s">
        <v>4791</v>
      </c>
      <c r="C773" s="25"/>
      <c r="D773" s="46" t="s">
        <v>2246</v>
      </c>
      <c r="F773" s="24" t="s">
        <v>244</v>
      </c>
      <c r="G773" s="24" t="s">
        <v>282</v>
      </c>
      <c r="H773" s="47">
        <v>1622727</v>
      </c>
    </row>
    <row r="774" spans="1:8" s="46" customFormat="1">
      <c r="A774" s="25">
        <v>41933</v>
      </c>
      <c r="B774" s="24" t="s">
        <v>991</v>
      </c>
      <c r="C774" s="25"/>
      <c r="D774" s="46" t="s">
        <v>992</v>
      </c>
      <c r="F774" s="24" t="s">
        <v>217</v>
      </c>
      <c r="G774" s="24" t="s">
        <v>282</v>
      </c>
      <c r="H774" s="47">
        <v>162273</v>
      </c>
    </row>
    <row r="775" spans="1:8" s="46" customFormat="1">
      <c r="A775" s="25">
        <v>41989</v>
      </c>
      <c r="B775" s="24" t="s">
        <v>4869</v>
      </c>
      <c r="C775" s="25" t="s">
        <v>4637</v>
      </c>
      <c r="D775" s="46" t="s">
        <v>2248</v>
      </c>
      <c r="F775" s="24" t="s">
        <v>244</v>
      </c>
      <c r="G775" s="24" t="s">
        <v>200</v>
      </c>
      <c r="H775" s="47">
        <v>245000</v>
      </c>
    </row>
    <row r="776" spans="1:8" s="46" customFormat="1">
      <c r="A776" s="25">
        <v>41989</v>
      </c>
      <c r="B776" s="24" t="s">
        <v>2247</v>
      </c>
      <c r="C776" s="25" t="s">
        <v>4637</v>
      </c>
      <c r="D776" s="46" t="s">
        <v>2249</v>
      </c>
      <c r="F776" s="24" t="s">
        <v>217</v>
      </c>
      <c r="G776" s="24" t="s">
        <v>200</v>
      </c>
      <c r="H776" s="47">
        <v>24500</v>
      </c>
    </row>
    <row r="777" spans="1:8" s="46" customFormat="1">
      <c r="A777" s="25">
        <v>41981</v>
      </c>
      <c r="B777" s="24" t="s">
        <v>4869</v>
      </c>
      <c r="C777" s="25" t="s">
        <v>4638</v>
      </c>
      <c r="D777" s="46" t="s">
        <v>2251</v>
      </c>
      <c r="F777" s="24" t="s">
        <v>244</v>
      </c>
      <c r="G777" s="24" t="s">
        <v>200</v>
      </c>
      <c r="H777" s="47">
        <v>300000</v>
      </c>
    </row>
    <row r="778" spans="1:8" s="46" customFormat="1">
      <c r="A778" s="25">
        <v>41981</v>
      </c>
      <c r="B778" s="24" t="s">
        <v>2250</v>
      </c>
      <c r="C778" s="25" t="s">
        <v>4639</v>
      </c>
      <c r="D778" s="46" t="s">
        <v>2252</v>
      </c>
      <c r="F778" s="24" t="s">
        <v>217</v>
      </c>
      <c r="G778" s="24" t="s">
        <v>200</v>
      </c>
      <c r="H778" s="47">
        <v>30000</v>
      </c>
    </row>
    <row r="779" spans="1:8" s="46" customFormat="1">
      <c r="A779" s="25">
        <v>41968</v>
      </c>
      <c r="B779" s="24" t="s">
        <v>4824</v>
      </c>
      <c r="C779" s="25" t="s">
        <v>4640</v>
      </c>
      <c r="D779" s="46" t="s">
        <v>2253</v>
      </c>
      <c r="F779" s="24" t="s">
        <v>244</v>
      </c>
      <c r="G779" s="24" t="s">
        <v>200</v>
      </c>
      <c r="H779" s="47">
        <v>1195454</v>
      </c>
    </row>
    <row r="780" spans="1:8" s="46" customFormat="1">
      <c r="A780" s="25">
        <v>41968</v>
      </c>
      <c r="B780" s="24" t="s">
        <v>933</v>
      </c>
      <c r="C780" s="25" t="s">
        <v>4640</v>
      </c>
      <c r="D780" s="46" t="s">
        <v>934</v>
      </c>
      <c r="F780" s="24" t="s">
        <v>217</v>
      </c>
      <c r="G780" s="24" t="s">
        <v>200</v>
      </c>
      <c r="H780" s="47">
        <v>119546</v>
      </c>
    </row>
    <row r="781" spans="1:8" s="46" customFormat="1">
      <c r="A781" s="25">
        <v>41999</v>
      </c>
      <c r="B781" s="24" t="s">
        <v>4824</v>
      </c>
      <c r="C781" s="25"/>
      <c r="D781" s="46" t="s">
        <v>2255</v>
      </c>
      <c r="F781" s="24" t="s">
        <v>244</v>
      </c>
      <c r="G781" s="24" t="s">
        <v>282</v>
      </c>
      <c r="H781" s="47">
        <v>3668182</v>
      </c>
    </row>
    <row r="782" spans="1:8" s="46" customFormat="1">
      <c r="A782" s="25">
        <v>41999</v>
      </c>
      <c r="B782" s="24" t="s">
        <v>2254</v>
      </c>
      <c r="C782" s="25"/>
      <c r="D782" s="46" t="s">
        <v>2256</v>
      </c>
      <c r="F782" s="24" t="s">
        <v>217</v>
      </c>
      <c r="G782" s="24" t="s">
        <v>282</v>
      </c>
      <c r="H782" s="47">
        <v>366818</v>
      </c>
    </row>
    <row r="783" spans="1:8" s="46" customFormat="1">
      <c r="A783" s="25">
        <v>41921</v>
      </c>
      <c r="B783" s="24" t="s">
        <v>4848</v>
      </c>
      <c r="C783" s="25"/>
      <c r="D783" s="46" t="s">
        <v>2257</v>
      </c>
      <c r="F783" s="24" t="s">
        <v>244</v>
      </c>
      <c r="G783" s="24" t="s">
        <v>282</v>
      </c>
      <c r="H783" s="47">
        <v>5018000</v>
      </c>
    </row>
    <row r="784" spans="1:8" s="46" customFormat="1">
      <c r="A784" s="25">
        <v>41921</v>
      </c>
      <c r="B784" s="24" t="s">
        <v>935</v>
      </c>
      <c r="C784" s="25"/>
      <c r="D784" s="46" t="s">
        <v>936</v>
      </c>
      <c r="F784" s="24" t="s">
        <v>217</v>
      </c>
      <c r="G784" s="24" t="s">
        <v>282</v>
      </c>
      <c r="H784" s="47">
        <v>501800</v>
      </c>
    </row>
    <row r="785" spans="1:8" s="46" customFormat="1">
      <c r="A785" s="25">
        <v>41921</v>
      </c>
      <c r="B785" s="24" t="s">
        <v>4848</v>
      </c>
      <c r="C785" s="25"/>
      <c r="D785" s="46" t="s">
        <v>2258</v>
      </c>
      <c r="F785" s="24" t="s">
        <v>244</v>
      </c>
      <c r="G785" s="24" t="s">
        <v>282</v>
      </c>
      <c r="H785" s="47">
        <v>1730000</v>
      </c>
    </row>
    <row r="786" spans="1:8" s="46" customFormat="1">
      <c r="A786" s="25">
        <v>41921</v>
      </c>
      <c r="B786" s="24" t="s">
        <v>937</v>
      </c>
      <c r="C786" s="25"/>
      <c r="D786" s="46" t="s">
        <v>938</v>
      </c>
      <c r="F786" s="24" t="s">
        <v>217</v>
      </c>
      <c r="G786" s="24" t="s">
        <v>282</v>
      </c>
      <c r="H786" s="47">
        <v>173000</v>
      </c>
    </row>
    <row r="787" spans="1:8" s="46" customFormat="1">
      <c r="A787" s="25">
        <v>41921</v>
      </c>
      <c r="B787" s="24" t="s">
        <v>4829</v>
      </c>
      <c r="C787" s="25"/>
      <c r="D787" s="46" t="s">
        <v>2259</v>
      </c>
      <c r="F787" s="24" t="s">
        <v>244</v>
      </c>
      <c r="G787" s="24" t="s">
        <v>282</v>
      </c>
      <c r="H787" s="47">
        <v>3960000</v>
      </c>
    </row>
    <row r="788" spans="1:8" s="46" customFormat="1">
      <c r="A788" s="25">
        <v>41921</v>
      </c>
      <c r="B788" s="24" t="s">
        <v>939</v>
      </c>
      <c r="C788" s="25"/>
      <c r="D788" s="46" t="s">
        <v>940</v>
      </c>
      <c r="F788" s="24" t="s">
        <v>217</v>
      </c>
      <c r="G788" s="24" t="s">
        <v>282</v>
      </c>
      <c r="H788" s="47">
        <v>396000</v>
      </c>
    </row>
    <row r="789" spans="1:8" s="46" customFormat="1">
      <c r="A789" s="25">
        <v>41971</v>
      </c>
      <c r="B789" s="24" t="s">
        <v>4849</v>
      </c>
      <c r="C789" s="25"/>
      <c r="D789" s="46" t="s">
        <v>2260</v>
      </c>
      <c r="F789" s="24" t="s">
        <v>244</v>
      </c>
      <c r="G789" s="24" t="s">
        <v>282</v>
      </c>
      <c r="H789" s="47">
        <v>346500</v>
      </c>
    </row>
    <row r="790" spans="1:8" s="46" customFormat="1">
      <c r="A790" s="25">
        <v>41971</v>
      </c>
      <c r="B790" s="24" t="s">
        <v>926</v>
      </c>
      <c r="C790" s="25"/>
      <c r="D790" s="46" t="s">
        <v>927</v>
      </c>
      <c r="F790" s="24" t="s">
        <v>217</v>
      </c>
      <c r="G790" s="24" t="s">
        <v>282</v>
      </c>
      <c r="H790" s="47">
        <v>34650</v>
      </c>
    </row>
    <row r="791" spans="1:8" s="46" customFormat="1">
      <c r="A791" s="25">
        <v>41943</v>
      </c>
      <c r="B791" s="24" t="s">
        <v>4849</v>
      </c>
      <c r="C791" s="25"/>
      <c r="D791" s="46" t="s">
        <v>2261</v>
      </c>
      <c r="F791" s="24" t="s">
        <v>244</v>
      </c>
      <c r="G791" s="24" t="s">
        <v>282</v>
      </c>
      <c r="H791" s="47">
        <v>346500</v>
      </c>
    </row>
    <row r="792" spans="1:8" s="46" customFormat="1">
      <c r="A792" s="25">
        <v>41943</v>
      </c>
      <c r="B792" s="24" t="s">
        <v>941</v>
      </c>
      <c r="C792" s="25"/>
      <c r="D792" s="46" t="s">
        <v>942</v>
      </c>
      <c r="F792" s="24" t="s">
        <v>217</v>
      </c>
      <c r="G792" s="24" t="s">
        <v>282</v>
      </c>
      <c r="H792" s="47">
        <v>34650</v>
      </c>
    </row>
    <row r="793" spans="1:8" s="46" customFormat="1">
      <c r="A793" s="25">
        <v>41929</v>
      </c>
      <c r="B793" s="24" t="s">
        <v>4823</v>
      </c>
      <c r="C793" s="25"/>
      <c r="D793" s="46" t="s">
        <v>2262</v>
      </c>
      <c r="F793" s="24" t="s">
        <v>244</v>
      </c>
      <c r="G793" s="24" t="s">
        <v>282</v>
      </c>
      <c r="H793" s="47">
        <v>1089360</v>
      </c>
    </row>
    <row r="794" spans="1:8" s="46" customFormat="1">
      <c r="A794" s="25">
        <v>41929</v>
      </c>
      <c r="B794" s="24" t="s">
        <v>945</v>
      </c>
      <c r="C794" s="25"/>
      <c r="D794" s="46" t="s">
        <v>946</v>
      </c>
      <c r="F794" s="24" t="s">
        <v>217</v>
      </c>
      <c r="G794" s="24" t="s">
        <v>282</v>
      </c>
      <c r="H794" s="47">
        <v>108936</v>
      </c>
    </row>
    <row r="795" spans="1:8" s="46" customFormat="1">
      <c r="A795" s="25">
        <v>41968</v>
      </c>
      <c r="B795" s="24" t="s">
        <v>4823</v>
      </c>
      <c r="C795" s="25"/>
      <c r="D795" s="46" t="s">
        <v>2263</v>
      </c>
      <c r="F795" s="24" t="s">
        <v>244</v>
      </c>
      <c r="G795" s="24" t="s">
        <v>282</v>
      </c>
      <c r="H795" s="47">
        <v>2091850</v>
      </c>
    </row>
    <row r="796" spans="1:8" s="46" customFormat="1">
      <c r="A796" s="25">
        <v>41968</v>
      </c>
      <c r="B796" s="24" t="s">
        <v>943</v>
      </c>
      <c r="C796" s="25"/>
      <c r="D796" s="46" t="s">
        <v>944</v>
      </c>
      <c r="F796" s="24" t="s">
        <v>217</v>
      </c>
      <c r="G796" s="24" t="s">
        <v>282</v>
      </c>
      <c r="H796" s="47">
        <v>209185</v>
      </c>
    </row>
    <row r="797" spans="1:8" s="46" customFormat="1">
      <c r="A797" s="25">
        <v>41939</v>
      </c>
      <c r="B797" s="24" t="s">
        <v>4823</v>
      </c>
      <c r="C797" s="25"/>
      <c r="D797" s="46" t="s">
        <v>2264</v>
      </c>
      <c r="F797" s="24" t="s">
        <v>244</v>
      </c>
      <c r="G797" s="24" t="s">
        <v>282</v>
      </c>
      <c r="H797" s="47">
        <v>1226000</v>
      </c>
    </row>
    <row r="798" spans="1:8" s="46" customFormat="1">
      <c r="A798" s="25">
        <v>41939</v>
      </c>
      <c r="B798" s="24" t="s">
        <v>947</v>
      </c>
      <c r="C798" s="25"/>
      <c r="D798" s="46" t="s">
        <v>949</v>
      </c>
      <c r="F798" s="24" t="s">
        <v>217</v>
      </c>
      <c r="G798" s="24" t="s">
        <v>282</v>
      </c>
      <c r="H798" s="47">
        <v>122600</v>
      </c>
    </row>
    <row r="799" spans="1:8" s="46" customFormat="1">
      <c r="A799" s="25">
        <v>41981</v>
      </c>
      <c r="B799" s="24" t="s">
        <v>4857</v>
      </c>
      <c r="C799" s="25"/>
      <c r="D799" s="46" t="s">
        <v>2266</v>
      </c>
      <c r="F799" s="24" t="s">
        <v>244</v>
      </c>
      <c r="G799" s="24" t="s">
        <v>282</v>
      </c>
      <c r="H799" s="47">
        <v>1437273</v>
      </c>
    </row>
    <row r="800" spans="1:8" s="46" customFormat="1">
      <c r="A800" s="25">
        <v>41981</v>
      </c>
      <c r="B800" s="24" t="s">
        <v>2265</v>
      </c>
      <c r="C800" s="25"/>
      <c r="D800" s="46" t="s">
        <v>2267</v>
      </c>
      <c r="F800" s="24" t="s">
        <v>217</v>
      </c>
      <c r="G800" s="24" t="s">
        <v>282</v>
      </c>
      <c r="H800" s="47">
        <v>143727</v>
      </c>
    </row>
    <row r="801" spans="1:8" s="46" customFormat="1">
      <c r="A801" s="25">
        <v>41998</v>
      </c>
      <c r="B801" s="24" t="s">
        <v>4857</v>
      </c>
      <c r="C801" s="25"/>
      <c r="D801" s="46" t="s">
        <v>2268</v>
      </c>
      <c r="F801" s="24" t="s">
        <v>244</v>
      </c>
      <c r="G801" s="24" t="s">
        <v>282</v>
      </c>
      <c r="H801" s="47">
        <v>163635</v>
      </c>
    </row>
    <row r="802" spans="1:8" s="46" customFormat="1">
      <c r="A802" s="25">
        <v>41998</v>
      </c>
      <c r="B802" s="24" t="s">
        <v>948</v>
      </c>
      <c r="C802" s="25"/>
      <c r="D802" s="46" t="s">
        <v>1031</v>
      </c>
      <c r="F802" s="24" t="s">
        <v>217</v>
      </c>
      <c r="G802" s="24" t="s">
        <v>282</v>
      </c>
      <c r="H802" s="47">
        <v>16364</v>
      </c>
    </row>
    <row r="803" spans="1:8" s="46" customFormat="1">
      <c r="A803" s="25">
        <v>41968</v>
      </c>
      <c r="B803" s="24" t="s">
        <v>4857</v>
      </c>
      <c r="C803" s="25" t="s">
        <v>4641</v>
      </c>
      <c r="D803" s="46" t="s">
        <v>2269</v>
      </c>
      <c r="F803" s="24" t="s">
        <v>244</v>
      </c>
      <c r="G803" s="24" t="s">
        <v>200</v>
      </c>
      <c r="H803" s="47">
        <v>2071818</v>
      </c>
    </row>
    <row r="804" spans="1:8" s="46" customFormat="1">
      <c r="A804" s="25">
        <v>41968</v>
      </c>
      <c r="B804" s="24" t="s">
        <v>950</v>
      </c>
      <c r="C804" s="25" t="s">
        <v>4641</v>
      </c>
      <c r="D804" s="46" t="s">
        <v>951</v>
      </c>
      <c r="F804" s="24" t="s">
        <v>217</v>
      </c>
      <c r="G804" s="24" t="s">
        <v>200</v>
      </c>
      <c r="H804" s="47">
        <v>207181</v>
      </c>
    </row>
    <row r="805" spans="1:8" s="46" customFormat="1">
      <c r="A805" s="25">
        <v>42000</v>
      </c>
      <c r="B805" s="24" t="s">
        <v>4857</v>
      </c>
      <c r="C805" s="25" t="s">
        <v>4642</v>
      </c>
      <c r="D805" s="46" t="s">
        <v>2271</v>
      </c>
      <c r="F805" s="24" t="s">
        <v>244</v>
      </c>
      <c r="G805" s="24" t="s">
        <v>200</v>
      </c>
      <c r="H805" s="47">
        <v>440000</v>
      </c>
    </row>
    <row r="806" spans="1:8" s="46" customFormat="1">
      <c r="A806" s="25">
        <v>42000</v>
      </c>
      <c r="B806" s="24" t="s">
        <v>2270</v>
      </c>
      <c r="C806" s="25" t="s">
        <v>4642</v>
      </c>
      <c r="D806" s="46" t="s">
        <v>2272</v>
      </c>
      <c r="F806" s="24" t="s">
        <v>217</v>
      </c>
      <c r="G806" s="24" t="s">
        <v>200</v>
      </c>
      <c r="H806" s="47">
        <v>44000</v>
      </c>
    </row>
    <row r="807" spans="1:8" s="46" customFormat="1">
      <c r="A807" s="25">
        <v>41961</v>
      </c>
      <c r="B807" s="24" t="s">
        <v>4857</v>
      </c>
      <c r="C807" s="25" t="s">
        <v>4643</v>
      </c>
      <c r="D807" s="46" t="s">
        <v>2273</v>
      </c>
      <c r="F807" s="24" t="s">
        <v>244</v>
      </c>
      <c r="G807" s="24" t="s">
        <v>200</v>
      </c>
      <c r="H807" s="47">
        <v>1331818</v>
      </c>
    </row>
    <row r="808" spans="1:8" s="46" customFormat="1">
      <c r="A808" s="25">
        <v>41961</v>
      </c>
      <c r="B808" s="24" t="s">
        <v>952</v>
      </c>
      <c r="C808" s="25" t="s">
        <v>4643</v>
      </c>
      <c r="D808" s="46" t="s">
        <v>953</v>
      </c>
      <c r="F808" s="24" t="s">
        <v>217</v>
      </c>
      <c r="G808" s="24" t="s">
        <v>200</v>
      </c>
      <c r="H808" s="47">
        <v>133182</v>
      </c>
    </row>
    <row r="809" spans="1:8" s="46" customFormat="1">
      <c r="A809" s="25">
        <v>41922</v>
      </c>
      <c r="B809" s="24" t="s">
        <v>4857</v>
      </c>
      <c r="C809" s="25" t="s">
        <v>4644</v>
      </c>
      <c r="D809" s="46" t="s">
        <v>2274</v>
      </c>
      <c r="F809" s="24" t="s">
        <v>244</v>
      </c>
      <c r="G809" s="24" t="s">
        <v>200</v>
      </c>
      <c r="H809" s="47">
        <v>2643636</v>
      </c>
    </row>
    <row r="810" spans="1:8" s="46" customFormat="1">
      <c r="A810" s="25">
        <v>41922</v>
      </c>
      <c r="B810" s="24" t="s">
        <v>954</v>
      </c>
      <c r="C810" s="25" t="s">
        <v>4644</v>
      </c>
      <c r="D810" s="46" t="s">
        <v>955</v>
      </c>
      <c r="F810" s="24" t="s">
        <v>217</v>
      </c>
      <c r="G810" s="24" t="s">
        <v>200</v>
      </c>
      <c r="H810" s="47">
        <v>264364</v>
      </c>
    </row>
    <row r="811" spans="1:8" s="46" customFormat="1">
      <c r="A811" s="25">
        <v>41929</v>
      </c>
      <c r="B811" s="24" t="s">
        <v>4857</v>
      </c>
      <c r="C811" s="25"/>
      <c r="D811" s="46" t="s">
        <v>2275</v>
      </c>
      <c r="F811" s="24" t="s">
        <v>244</v>
      </c>
      <c r="G811" s="24" t="s">
        <v>282</v>
      </c>
      <c r="H811" s="47">
        <v>1694000</v>
      </c>
    </row>
    <row r="812" spans="1:8" s="46" customFormat="1">
      <c r="A812" s="25">
        <v>41929</v>
      </c>
      <c r="B812" s="24" t="s">
        <v>956</v>
      </c>
      <c r="C812" s="25"/>
      <c r="D812" s="46" t="s">
        <v>957</v>
      </c>
      <c r="F812" s="24" t="s">
        <v>217</v>
      </c>
      <c r="G812" s="24" t="s">
        <v>282</v>
      </c>
      <c r="H812" s="47">
        <v>169400</v>
      </c>
    </row>
    <row r="813" spans="1:8" s="46" customFormat="1">
      <c r="A813" s="25">
        <v>41926</v>
      </c>
      <c r="B813" s="24" t="s">
        <v>4797</v>
      </c>
      <c r="C813" s="25"/>
      <c r="D813" s="46" t="s">
        <v>2276</v>
      </c>
      <c r="F813" s="24" t="s">
        <v>244</v>
      </c>
      <c r="G813" s="24" t="s">
        <v>282</v>
      </c>
      <c r="H813" s="47">
        <v>3153636</v>
      </c>
    </row>
    <row r="814" spans="1:8" s="46" customFormat="1">
      <c r="A814" s="25">
        <v>41926</v>
      </c>
      <c r="B814" s="24" t="s">
        <v>958</v>
      </c>
      <c r="C814" s="25"/>
      <c r="D814" s="46" t="s">
        <v>959</v>
      </c>
      <c r="F814" s="24" t="s">
        <v>217</v>
      </c>
      <c r="G814" s="24" t="s">
        <v>282</v>
      </c>
      <c r="H814" s="47">
        <v>315364</v>
      </c>
    </row>
    <row r="815" spans="1:8" s="46" customFormat="1">
      <c r="A815" s="25">
        <v>41942</v>
      </c>
      <c r="B815" s="24" t="s">
        <v>4857</v>
      </c>
      <c r="C815" s="25" t="s">
        <v>4645</v>
      </c>
      <c r="D815" s="46" t="s">
        <v>2277</v>
      </c>
      <c r="F815" s="24" t="s">
        <v>244</v>
      </c>
      <c r="G815" s="24" t="s">
        <v>200</v>
      </c>
      <c r="H815" s="47">
        <v>1437273</v>
      </c>
    </row>
    <row r="816" spans="1:8" s="46" customFormat="1">
      <c r="A816" s="25">
        <v>41942</v>
      </c>
      <c r="B816" s="24" t="s">
        <v>960</v>
      </c>
      <c r="C816" s="25" t="s">
        <v>4645</v>
      </c>
      <c r="D816" s="46" t="s">
        <v>961</v>
      </c>
      <c r="F816" s="24" t="s">
        <v>217</v>
      </c>
      <c r="G816" s="24" t="s">
        <v>200</v>
      </c>
      <c r="H816" s="47">
        <v>143727</v>
      </c>
    </row>
    <row r="817" spans="1:8" s="46" customFormat="1">
      <c r="A817" s="25">
        <v>41940</v>
      </c>
      <c r="B817" s="24" t="s">
        <v>4857</v>
      </c>
      <c r="C817" s="25" t="s">
        <v>4646</v>
      </c>
      <c r="D817" s="46" t="s">
        <v>2278</v>
      </c>
      <c r="F817" s="24" t="s">
        <v>244</v>
      </c>
      <c r="G817" s="24" t="s">
        <v>200</v>
      </c>
      <c r="H817" s="47">
        <v>1437273</v>
      </c>
    </row>
    <row r="818" spans="1:8" s="46" customFormat="1">
      <c r="A818" s="25">
        <v>41940</v>
      </c>
      <c r="B818" s="24" t="s">
        <v>1058</v>
      </c>
      <c r="C818" s="25" t="s">
        <v>4646</v>
      </c>
      <c r="D818" s="46" t="s">
        <v>1059</v>
      </c>
      <c r="F818" s="24" t="s">
        <v>217</v>
      </c>
      <c r="G818" s="24" t="s">
        <v>200</v>
      </c>
      <c r="H818" s="47">
        <v>143727</v>
      </c>
    </row>
    <row r="819" spans="1:8" s="46" customFormat="1">
      <c r="A819" s="25">
        <v>41954</v>
      </c>
      <c r="B819" s="24" t="s">
        <v>4819</v>
      </c>
      <c r="C819" s="25"/>
      <c r="D819" s="46" t="s">
        <v>2279</v>
      </c>
      <c r="F819" s="24" t="s">
        <v>244</v>
      </c>
      <c r="G819" s="24" t="s">
        <v>282</v>
      </c>
      <c r="H819" s="47">
        <v>14868000</v>
      </c>
    </row>
    <row r="820" spans="1:8" s="46" customFormat="1">
      <c r="A820" s="25">
        <v>41954</v>
      </c>
      <c r="B820" s="24" t="s">
        <v>1046</v>
      </c>
      <c r="C820" s="25"/>
      <c r="D820" s="46" t="s">
        <v>1047</v>
      </c>
      <c r="F820" s="24" t="s">
        <v>217</v>
      </c>
      <c r="G820" s="24" t="s">
        <v>282</v>
      </c>
      <c r="H820" s="47">
        <v>1486800</v>
      </c>
    </row>
    <row r="821" spans="1:8" s="46" customFormat="1">
      <c r="A821" s="25">
        <v>41942</v>
      </c>
      <c r="B821" s="24" t="s">
        <v>4819</v>
      </c>
      <c r="C821" s="25"/>
      <c r="D821" s="46" t="s">
        <v>2280</v>
      </c>
      <c r="F821" s="24" t="s">
        <v>244</v>
      </c>
      <c r="G821" s="24" t="s">
        <v>282</v>
      </c>
      <c r="H821" s="47">
        <v>3795000</v>
      </c>
    </row>
    <row r="822" spans="1:8" s="46" customFormat="1">
      <c r="A822" s="25">
        <v>41942</v>
      </c>
      <c r="B822" s="24" t="s">
        <v>1048</v>
      </c>
      <c r="C822" s="25"/>
      <c r="D822" s="46" t="s">
        <v>1049</v>
      </c>
      <c r="F822" s="24" t="s">
        <v>217</v>
      </c>
      <c r="G822" s="24" t="s">
        <v>282</v>
      </c>
      <c r="H822" s="47">
        <v>379500</v>
      </c>
    </row>
    <row r="823" spans="1:8" s="46" customFormat="1">
      <c r="A823" s="25">
        <v>41958</v>
      </c>
      <c r="B823" s="24" t="s">
        <v>4819</v>
      </c>
      <c r="C823" s="25"/>
      <c r="D823" s="46" t="s">
        <v>2281</v>
      </c>
      <c r="F823" s="24" t="s">
        <v>244</v>
      </c>
      <c r="G823" s="24" t="s">
        <v>282</v>
      </c>
      <c r="H823" s="47">
        <v>3150000</v>
      </c>
    </row>
    <row r="824" spans="1:8" s="46" customFormat="1">
      <c r="A824" s="25">
        <v>41958</v>
      </c>
      <c r="B824" s="24" t="s">
        <v>1050</v>
      </c>
      <c r="C824" s="25"/>
      <c r="D824" s="46" t="s">
        <v>1051</v>
      </c>
      <c r="F824" s="24" t="s">
        <v>217</v>
      </c>
      <c r="G824" s="24" t="s">
        <v>282</v>
      </c>
      <c r="H824" s="47">
        <v>315000</v>
      </c>
    </row>
    <row r="825" spans="1:8" s="46" customFormat="1">
      <c r="A825" s="25">
        <v>41928</v>
      </c>
      <c r="B825" s="24" t="s">
        <v>4819</v>
      </c>
      <c r="C825" s="25"/>
      <c r="D825" s="46" t="s">
        <v>2282</v>
      </c>
      <c r="F825" s="24" t="s">
        <v>244</v>
      </c>
      <c r="G825" s="24" t="s">
        <v>282</v>
      </c>
      <c r="H825" s="47">
        <v>4493700</v>
      </c>
    </row>
    <row r="826" spans="1:8" s="46" customFormat="1">
      <c r="A826" s="25">
        <v>41928</v>
      </c>
      <c r="B826" s="24" t="s">
        <v>932</v>
      </c>
      <c r="C826" s="25"/>
      <c r="D826" s="46" t="s">
        <v>2283</v>
      </c>
      <c r="F826" s="24" t="s">
        <v>217</v>
      </c>
      <c r="G826" s="24" t="s">
        <v>282</v>
      </c>
      <c r="H826" s="47">
        <v>449370</v>
      </c>
    </row>
    <row r="827" spans="1:8" s="46" customFormat="1">
      <c r="A827" s="25">
        <v>41976</v>
      </c>
      <c r="B827" s="24" t="s">
        <v>1029</v>
      </c>
      <c r="C827" s="25" t="s">
        <v>4647</v>
      </c>
      <c r="D827" s="46" t="s">
        <v>1030</v>
      </c>
      <c r="F827" s="24" t="s">
        <v>244</v>
      </c>
      <c r="G827" s="24" t="s">
        <v>200</v>
      </c>
      <c r="H827" s="47">
        <v>972000</v>
      </c>
    </row>
    <row r="828" spans="1:8" s="46" customFormat="1">
      <c r="A828" s="25">
        <v>41997</v>
      </c>
      <c r="B828" s="24" t="s">
        <v>4794</v>
      </c>
      <c r="C828" s="25"/>
      <c r="D828" s="46" t="s">
        <v>2285</v>
      </c>
      <c r="F828" s="24" t="s">
        <v>244</v>
      </c>
      <c r="G828" s="24" t="s">
        <v>282</v>
      </c>
      <c r="H828" s="47">
        <v>36210000</v>
      </c>
    </row>
    <row r="829" spans="1:8" s="46" customFormat="1">
      <c r="A829" s="25">
        <v>41997</v>
      </c>
      <c r="B829" s="24" t="s">
        <v>2284</v>
      </c>
      <c r="C829" s="25"/>
      <c r="D829" s="46" t="s">
        <v>2286</v>
      </c>
      <c r="F829" s="24" t="s">
        <v>217</v>
      </c>
      <c r="G829" s="24" t="s">
        <v>282</v>
      </c>
      <c r="H829" s="47">
        <v>3621000</v>
      </c>
    </row>
    <row r="830" spans="1:8" s="46" customFormat="1">
      <c r="A830" s="25">
        <v>41969</v>
      </c>
      <c r="B830" s="24" t="s">
        <v>4822</v>
      </c>
      <c r="C830" s="25"/>
      <c r="D830" s="46" t="s">
        <v>2287</v>
      </c>
      <c r="F830" s="24" t="s">
        <v>244</v>
      </c>
      <c r="G830" s="24" t="s">
        <v>282</v>
      </c>
      <c r="H830" s="47">
        <v>6388182</v>
      </c>
    </row>
    <row r="831" spans="1:8" s="46" customFormat="1">
      <c r="A831" s="25">
        <v>41969</v>
      </c>
      <c r="B831" s="24" t="s">
        <v>1052</v>
      </c>
      <c r="C831" s="25"/>
      <c r="D831" s="46" t="s">
        <v>1053</v>
      </c>
      <c r="F831" s="24" t="s">
        <v>217</v>
      </c>
      <c r="G831" s="24" t="s">
        <v>282</v>
      </c>
      <c r="H831" s="47">
        <v>638818</v>
      </c>
    </row>
    <row r="832" spans="1:8" s="46" customFormat="1">
      <c r="A832" s="25">
        <v>41919</v>
      </c>
      <c r="B832" s="24" t="s">
        <v>4855</v>
      </c>
      <c r="C832" s="25"/>
      <c r="D832" s="46" t="s">
        <v>2288</v>
      </c>
      <c r="F832" s="24" t="s">
        <v>244</v>
      </c>
      <c r="G832" s="24" t="s">
        <v>282</v>
      </c>
      <c r="H832" s="47">
        <v>4196000</v>
      </c>
    </row>
    <row r="833" spans="1:8" s="46" customFormat="1">
      <c r="A833" s="25">
        <v>41919</v>
      </c>
      <c r="B833" s="24" t="s">
        <v>1056</v>
      </c>
      <c r="C833" s="25"/>
      <c r="D833" s="46" t="s">
        <v>1057</v>
      </c>
      <c r="F833" s="24" t="s">
        <v>217</v>
      </c>
      <c r="G833" s="24" t="s">
        <v>282</v>
      </c>
      <c r="H833" s="47">
        <v>419600</v>
      </c>
    </row>
    <row r="834" spans="1:8" s="46" customFormat="1">
      <c r="A834" s="25">
        <v>41988</v>
      </c>
      <c r="B834" s="24" t="s">
        <v>4797</v>
      </c>
      <c r="C834" s="25"/>
      <c r="D834" s="46" t="s">
        <v>4239</v>
      </c>
      <c r="F834" s="24" t="s">
        <v>244</v>
      </c>
      <c r="G834" s="24" t="s">
        <v>282</v>
      </c>
      <c r="H834" s="47">
        <v>3828000</v>
      </c>
    </row>
    <row r="835" spans="1:8" s="46" customFormat="1">
      <c r="A835" s="25">
        <v>41988</v>
      </c>
      <c r="B835" s="24" t="s">
        <v>4217</v>
      </c>
      <c r="C835" s="25"/>
      <c r="D835" s="46" t="s">
        <v>4240</v>
      </c>
      <c r="F835" s="24" t="s">
        <v>217</v>
      </c>
      <c r="G835" s="24" t="s">
        <v>282</v>
      </c>
      <c r="H835" s="47">
        <v>382800</v>
      </c>
    </row>
    <row r="836" spans="1:8" s="46" customFormat="1">
      <c r="A836" s="25">
        <v>41970</v>
      </c>
      <c r="B836" s="24" t="s">
        <v>4854</v>
      </c>
      <c r="C836" s="25" t="s">
        <v>4648</v>
      </c>
      <c r="D836" s="46" t="s">
        <v>2289</v>
      </c>
      <c r="F836" s="24" t="s">
        <v>244</v>
      </c>
      <c r="G836" s="24" t="s">
        <v>200</v>
      </c>
      <c r="H836" s="47">
        <v>2450040</v>
      </c>
    </row>
    <row r="837" spans="1:8" s="46" customFormat="1">
      <c r="A837" s="25">
        <v>41970</v>
      </c>
      <c r="B837" s="24" t="s">
        <v>1107</v>
      </c>
      <c r="C837" s="25" t="s">
        <v>4648</v>
      </c>
      <c r="D837" s="46" t="s">
        <v>2290</v>
      </c>
      <c r="F837" s="24" t="s">
        <v>217</v>
      </c>
      <c r="G837" s="24" t="s">
        <v>200</v>
      </c>
      <c r="H837" s="47">
        <v>245004</v>
      </c>
    </row>
    <row r="838" spans="1:8" s="46" customFormat="1">
      <c r="A838" s="25">
        <v>41925</v>
      </c>
      <c r="B838" s="24" t="s">
        <v>4833</v>
      </c>
      <c r="C838" s="25"/>
      <c r="D838" s="46" t="s">
        <v>2291</v>
      </c>
      <c r="F838" s="24" t="s">
        <v>244</v>
      </c>
      <c r="G838" s="24" t="s">
        <v>282</v>
      </c>
      <c r="H838" s="47">
        <v>5670000</v>
      </c>
    </row>
    <row r="839" spans="1:8" s="46" customFormat="1">
      <c r="A839" s="25">
        <v>41925</v>
      </c>
      <c r="B839" s="24" t="s">
        <v>1021</v>
      </c>
      <c r="C839" s="25"/>
      <c r="D839" s="46" t="s">
        <v>1022</v>
      </c>
      <c r="F839" s="24" t="s">
        <v>217</v>
      </c>
      <c r="G839" s="24" t="s">
        <v>282</v>
      </c>
      <c r="H839" s="47">
        <v>567000</v>
      </c>
    </row>
    <row r="840" spans="1:8" s="46" customFormat="1">
      <c r="A840" s="25">
        <v>41928</v>
      </c>
      <c r="B840" s="24" t="s">
        <v>4833</v>
      </c>
      <c r="C840" s="25"/>
      <c r="D840" s="46" t="s">
        <v>2292</v>
      </c>
      <c r="F840" s="24" t="s">
        <v>244</v>
      </c>
      <c r="G840" s="24" t="s">
        <v>282</v>
      </c>
      <c r="H840" s="47">
        <v>700000</v>
      </c>
    </row>
    <row r="841" spans="1:8" s="46" customFormat="1">
      <c r="A841" s="25">
        <v>41928</v>
      </c>
      <c r="B841" s="24" t="s">
        <v>1023</v>
      </c>
      <c r="C841" s="25"/>
      <c r="D841" s="46" t="s">
        <v>1024</v>
      </c>
      <c r="F841" s="24" t="s">
        <v>217</v>
      </c>
      <c r="G841" s="24" t="s">
        <v>282</v>
      </c>
      <c r="H841" s="47">
        <v>35000</v>
      </c>
    </row>
    <row r="842" spans="1:8" s="46" customFormat="1">
      <c r="A842" s="25">
        <v>41927</v>
      </c>
      <c r="B842" s="24" t="s">
        <v>4837</v>
      </c>
      <c r="C842" s="25"/>
      <c r="D842" s="46" t="s">
        <v>3918</v>
      </c>
      <c r="F842" s="24" t="s">
        <v>244</v>
      </c>
      <c r="G842" s="24" t="s">
        <v>282</v>
      </c>
      <c r="H842" s="47">
        <v>2980000</v>
      </c>
    </row>
    <row r="843" spans="1:8" s="46" customFormat="1">
      <c r="A843" s="25">
        <v>41927</v>
      </c>
      <c r="B843" s="24" t="s">
        <v>1025</v>
      </c>
      <c r="C843" s="25"/>
      <c r="D843" s="46" t="s">
        <v>1026</v>
      </c>
      <c r="F843" s="24" t="s">
        <v>217</v>
      </c>
      <c r="G843" s="24" t="s">
        <v>282</v>
      </c>
      <c r="H843" s="47">
        <v>149000</v>
      </c>
    </row>
    <row r="844" spans="1:8" s="46" customFormat="1">
      <c r="A844" s="25">
        <v>41934</v>
      </c>
      <c r="B844" s="24" t="s">
        <v>4872</v>
      </c>
      <c r="C844" s="25"/>
      <c r="D844" s="46" t="s">
        <v>2293</v>
      </c>
      <c r="F844" s="24" t="s">
        <v>244</v>
      </c>
      <c r="G844" s="24" t="s">
        <v>282</v>
      </c>
      <c r="H844" s="47">
        <v>2140000</v>
      </c>
    </row>
    <row r="845" spans="1:8" s="46" customFormat="1">
      <c r="A845" s="25">
        <v>41934</v>
      </c>
      <c r="B845" s="24" t="s">
        <v>1032</v>
      </c>
      <c r="C845" s="25"/>
      <c r="D845" s="46" t="s">
        <v>1033</v>
      </c>
      <c r="F845" s="24" t="s">
        <v>217</v>
      </c>
      <c r="G845" s="24" t="s">
        <v>282</v>
      </c>
      <c r="H845" s="47">
        <v>214000</v>
      </c>
    </row>
    <row r="846" spans="1:8" s="46" customFormat="1">
      <c r="A846" s="25">
        <v>41926</v>
      </c>
      <c r="B846" s="24" t="s">
        <v>4873</v>
      </c>
      <c r="C846" s="25" t="s">
        <v>4649</v>
      </c>
      <c r="D846" s="46" t="s">
        <v>2294</v>
      </c>
      <c r="F846" s="24" t="s">
        <v>244</v>
      </c>
      <c r="G846" s="24" t="s">
        <v>200</v>
      </c>
      <c r="H846" s="47">
        <v>9452500</v>
      </c>
    </row>
    <row r="847" spans="1:8" s="46" customFormat="1">
      <c r="A847" s="25">
        <v>41926</v>
      </c>
      <c r="B847" s="24" t="s">
        <v>1034</v>
      </c>
      <c r="C847" s="25" t="s">
        <v>4649</v>
      </c>
      <c r="D847" s="46" t="s">
        <v>1035</v>
      </c>
      <c r="F847" s="24" t="s">
        <v>217</v>
      </c>
      <c r="G847" s="24" t="s">
        <v>200</v>
      </c>
      <c r="H847" s="47">
        <v>945250</v>
      </c>
    </row>
    <row r="848" spans="1:8" s="46" customFormat="1">
      <c r="A848" s="25">
        <v>41922</v>
      </c>
      <c r="B848" s="24" t="s">
        <v>4874</v>
      </c>
      <c r="C848" s="25" t="s">
        <v>4650</v>
      </c>
      <c r="D848" s="46" t="s">
        <v>3920</v>
      </c>
      <c r="F848" s="24" t="s">
        <v>244</v>
      </c>
      <c r="G848" s="24" t="s">
        <v>200</v>
      </c>
      <c r="H848" s="47">
        <v>2066000</v>
      </c>
    </row>
    <row r="849" spans="1:8" s="46" customFormat="1">
      <c r="A849" s="25">
        <v>41922</v>
      </c>
      <c r="B849" s="24" t="s">
        <v>1036</v>
      </c>
      <c r="C849" s="25" t="s">
        <v>4650</v>
      </c>
      <c r="D849" s="46" t="s">
        <v>1037</v>
      </c>
      <c r="F849" s="24" t="s">
        <v>217</v>
      </c>
      <c r="G849" s="24" t="s">
        <v>200</v>
      </c>
      <c r="H849" s="47">
        <v>206600</v>
      </c>
    </row>
    <row r="850" spans="1:8" s="46" customFormat="1">
      <c r="A850" s="25">
        <v>41920</v>
      </c>
      <c r="B850" s="24" t="s">
        <v>4793</v>
      </c>
      <c r="C850" s="25" t="s">
        <v>4651</v>
      </c>
      <c r="D850" s="46" t="s">
        <v>2295</v>
      </c>
      <c r="F850" s="24" t="s">
        <v>244</v>
      </c>
      <c r="G850" s="24" t="s">
        <v>200</v>
      </c>
      <c r="H850" s="47">
        <v>5540000</v>
      </c>
    </row>
    <row r="851" spans="1:8" s="46" customFormat="1">
      <c r="A851" s="25">
        <v>41920</v>
      </c>
      <c r="B851" s="24" t="s">
        <v>1042</v>
      </c>
      <c r="C851" s="25" t="s">
        <v>4651</v>
      </c>
      <c r="D851" s="46" t="s">
        <v>1043</v>
      </c>
      <c r="F851" s="24" t="s">
        <v>217</v>
      </c>
      <c r="G851" s="24" t="s">
        <v>200</v>
      </c>
      <c r="H851" s="47">
        <v>554000</v>
      </c>
    </row>
    <row r="852" spans="1:8" s="46" customFormat="1">
      <c r="A852" s="25">
        <v>41922</v>
      </c>
      <c r="B852" s="24" t="s">
        <v>4792</v>
      </c>
      <c r="C852" s="25"/>
      <c r="D852" s="46" t="s">
        <v>2296</v>
      </c>
      <c r="F852" s="24" t="s">
        <v>244</v>
      </c>
      <c r="G852" s="24" t="s">
        <v>282</v>
      </c>
      <c r="H852" s="47">
        <v>1280000</v>
      </c>
    </row>
    <row r="853" spans="1:8" s="46" customFormat="1">
      <c r="A853" s="25">
        <v>41922</v>
      </c>
      <c r="B853" s="24" t="s">
        <v>1038</v>
      </c>
      <c r="C853" s="25"/>
      <c r="D853" s="46" t="s">
        <v>1039</v>
      </c>
      <c r="F853" s="24" t="s">
        <v>217</v>
      </c>
      <c r="G853" s="24" t="s">
        <v>282</v>
      </c>
      <c r="H853" s="47">
        <v>128000</v>
      </c>
    </row>
    <row r="854" spans="1:8" s="46" customFormat="1">
      <c r="A854" s="25">
        <v>41948</v>
      </c>
      <c r="B854" s="24" t="s">
        <v>4792</v>
      </c>
      <c r="C854" s="25"/>
      <c r="D854" s="46" t="s">
        <v>4241</v>
      </c>
      <c r="F854" s="24" t="s">
        <v>244</v>
      </c>
      <c r="G854" s="24" t="s">
        <v>282</v>
      </c>
      <c r="H854" s="47">
        <v>1103000</v>
      </c>
    </row>
    <row r="855" spans="1:8" s="46" customFormat="1">
      <c r="A855" s="25">
        <v>41948</v>
      </c>
      <c r="B855" s="24" t="s">
        <v>1040</v>
      </c>
      <c r="C855" s="25"/>
      <c r="D855" s="46" t="s">
        <v>1041</v>
      </c>
      <c r="F855" s="24" t="s">
        <v>217</v>
      </c>
      <c r="G855" s="24" t="s">
        <v>282</v>
      </c>
      <c r="H855" s="47">
        <v>110300</v>
      </c>
    </row>
    <row r="856" spans="1:8" s="46" customFormat="1">
      <c r="A856" s="25">
        <v>41992</v>
      </c>
      <c r="B856" s="24" t="s">
        <v>4875</v>
      </c>
      <c r="C856" s="25"/>
      <c r="D856" s="46" t="s">
        <v>2298</v>
      </c>
      <c r="F856" s="24" t="s">
        <v>244</v>
      </c>
      <c r="G856" s="24" t="s">
        <v>282</v>
      </c>
      <c r="H856" s="47">
        <v>4676364</v>
      </c>
    </row>
    <row r="857" spans="1:8" s="46" customFormat="1">
      <c r="A857" s="25">
        <v>41992</v>
      </c>
      <c r="B857" s="24" t="s">
        <v>2297</v>
      </c>
      <c r="C857" s="25"/>
      <c r="D857" s="46" t="s">
        <v>2299</v>
      </c>
      <c r="F857" s="24" t="s">
        <v>217</v>
      </c>
      <c r="G857" s="24" t="s">
        <v>282</v>
      </c>
      <c r="H857" s="47">
        <v>467636</v>
      </c>
    </row>
    <row r="858" spans="1:8" s="46" customFormat="1">
      <c r="A858" s="25">
        <v>41926</v>
      </c>
      <c r="B858" s="24" t="s">
        <v>4875</v>
      </c>
      <c r="C858" s="25"/>
      <c r="D858" s="46" t="s">
        <v>2300</v>
      </c>
      <c r="F858" s="24" t="s">
        <v>244</v>
      </c>
      <c r="G858" s="24" t="s">
        <v>282</v>
      </c>
      <c r="H858" s="47">
        <v>2235454</v>
      </c>
    </row>
    <row r="859" spans="1:8" s="46" customFormat="1">
      <c r="A859" s="25">
        <v>41926</v>
      </c>
      <c r="B859" s="24" t="s">
        <v>1044</v>
      </c>
      <c r="C859" s="25"/>
      <c r="D859" s="46" t="s">
        <v>1045</v>
      </c>
      <c r="F859" s="24" t="s">
        <v>217</v>
      </c>
      <c r="G859" s="24" t="s">
        <v>282</v>
      </c>
      <c r="H859" s="47">
        <v>223546</v>
      </c>
    </row>
    <row r="860" spans="1:8" s="46" customFormat="1">
      <c r="A860" s="25">
        <v>41975</v>
      </c>
      <c r="B860" s="24" t="s">
        <v>4798</v>
      </c>
      <c r="C860" s="25"/>
      <c r="D860" s="46" t="s">
        <v>2301</v>
      </c>
      <c r="F860" s="24" t="s">
        <v>244</v>
      </c>
      <c r="G860" s="24" t="s">
        <v>282</v>
      </c>
      <c r="H860" s="47">
        <v>3225000</v>
      </c>
    </row>
    <row r="861" spans="1:8" s="46" customFormat="1">
      <c r="A861" s="25">
        <v>41975</v>
      </c>
      <c r="B861" s="24" t="s">
        <v>1054</v>
      </c>
      <c r="C861" s="25"/>
      <c r="D861" s="46" t="s">
        <v>1055</v>
      </c>
      <c r="F861" s="24" t="s">
        <v>217</v>
      </c>
      <c r="G861" s="24" t="s">
        <v>282</v>
      </c>
      <c r="H861" s="47">
        <v>322500</v>
      </c>
    </row>
    <row r="862" spans="1:8" s="46" customFormat="1">
      <c r="A862" s="25">
        <v>42000</v>
      </c>
      <c r="B862" s="24" t="s">
        <v>4798</v>
      </c>
      <c r="C862" s="25" t="s">
        <v>4652</v>
      </c>
      <c r="D862" s="46" t="s">
        <v>2303</v>
      </c>
      <c r="F862" s="24" t="s">
        <v>244</v>
      </c>
      <c r="G862" s="24" t="s">
        <v>200</v>
      </c>
      <c r="H862" s="47">
        <v>900000</v>
      </c>
    </row>
    <row r="863" spans="1:8" s="46" customFormat="1">
      <c r="A863" s="25">
        <v>42000</v>
      </c>
      <c r="B863" s="24" t="s">
        <v>2302</v>
      </c>
      <c r="C863" s="25" t="s">
        <v>4652</v>
      </c>
      <c r="D863" s="46" t="s">
        <v>2304</v>
      </c>
      <c r="F863" s="24" t="s">
        <v>217</v>
      </c>
      <c r="G863" s="24" t="s">
        <v>200</v>
      </c>
      <c r="H863" s="47">
        <v>90000</v>
      </c>
    </row>
    <row r="864" spans="1:8" s="46" customFormat="1">
      <c r="A864" s="25">
        <v>41957</v>
      </c>
      <c r="B864" s="24" t="s">
        <v>4798</v>
      </c>
      <c r="C864" s="25"/>
      <c r="D864" s="46" t="s">
        <v>2305</v>
      </c>
      <c r="F864" s="24" t="s">
        <v>244</v>
      </c>
      <c r="G864" s="24" t="s">
        <v>282</v>
      </c>
      <c r="H864" s="47">
        <v>1000000</v>
      </c>
    </row>
    <row r="865" spans="1:8" s="46" customFormat="1">
      <c r="A865" s="25">
        <v>41957</v>
      </c>
      <c r="B865" s="24" t="s">
        <v>1009</v>
      </c>
      <c r="C865" s="25"/>
      <c r="D865" s="46" t="s">
        <v>1010</v>
      </c>
      <c r="F865" s="24" t="s">
        <v>217</v>
      </c>
      <c r="G865" s="24" t="s">
        <v>282</v>
      </c>
      <c r="H865" s="47">
        <v>100000</v>
      </c>
    </row>
    <row r="866" spans="1:8" s="46" customFormat="1">
      <c r="A866" s="25">
        <v>41925</v>
      </c>
      <c r="B866" s="24" t="s">
        <v>4798</v>
      </c>
      <c r="C866" s="25"/>
      <c r="D866" s="46" t="s">
        <v>2306</v>
      </c>
      <c r="F866" s="24" t="s">
        <v>244</v>
      </c>
      <c r="G866" s="24" t="s">
        <v>282</v>
      </c>
      <c r="H866" s="47">
        <v>1416000</v>
      </c>
    </row>
    <row r="867" spans="1:8" s="46" customFormat="1">
      <c r="A867" s="25">
        <v>41925</v>
      </c>
      <c r="B867" s="24" t="s">
        <v>1011</v>
      </c>
      <c r="C867" s="25"/>
      <c r="D867" s="46" t="s">
        <v>2307</v>
      </c>
      <c r="F867" s="24" t="s">
        <v>217</v>
      </c>
      <c r="G867" s="24" t="s">
        <v>282</v>
      </c>
      <c r="H867" s="47">
        <v>141600</v>
      </c>
    </row>
    <row r="868" spans="1:8" s="46" customFormat="1">
      <c r="A868" s="25">
        <v>41925</v>
      </c>
      <c r="B868" s="24" t="s">
        <v>4798</v>
      </c>
      <c r="C868" s="25"/>
      <c r="D868" s="46" t="s">
        <v>2308</v>
      </c>
      <c r="F868" s="24" t="s">
        <v>244</v>
      </c>
      <c r="G868" s="24" t="s">
        <v>282</v>
      </c>
      <c r="H868" s="47">
        <v>583000</v>
      </c>
    </row>
    <row r="869" spans="1:8" s="46" customFormat="1">
      <c r="A869" s="25">
        <v>41925</v>
      </c>
      <c r="B869" s="24" t="s">
        <v>1012</v>
      </c>
      <c r="C869" s="25"/>
      <c r="D869" s="46" t="s">
        <v>1013</v>
      </c>
      <c r="F869" s="24" t="s">
        <v>217</v>
      </c>
      <c r="G869" s="24" t="s">
        <v>282</v>
      </c>
      <c r="H869" s="47">
        <v>58300</v>
      </c>
    </row>
    <row r="870" spans="1:8" s="46" customFormat="1">
      <c r="A870" s="25">
        <v>41934</v>
      </c>
      <c r="B870" s="24" t="s">
        <v>4798</v>
      </c>
      <c r="C870" s="25"/>
      <c r="D870" s="46" t="s">
        <v>2309</v>
      </c>
      <c r="F870" s="24" t="s">
        <v>244</v>
      </c>
      <c r="G870" s="24" t="s">
        <v>282</v>
      </c>
      <c r="H870" s="47">
        <v>2700000</v>
      </c>
    </row>
    <row r="871" spans="1:8" s="46" customFormat="1">
      <c r="A871" s="25">
        <v>41934</v>
      </c>
      <c r="B871" s="24" t="s">
        <v>1014</v>
      </c>
      <c r="C871" s="25"/>
      <c r="D871" s="46" t="s">
        <v>1015</v>
      </c>
      <c r="F871" s="24" t="s">
        <v>217</v>
      </c>
      <c r="G871" s="24" t="s">
        <v>282</v>
      </c>
      <c r="H871" s="47">
        <v>270000</v>
      </c>
    </row>
    <row r="872" spans="1:8" s="46" customFormat="1">
      <c r="A872" s="25">
        <v>41942</v>
      </c>
      <c r="B872" s="24" t="s">
        <v>4798</v>
      </c>
      <c r="C872" s="25"/>
      <c r="D872" s="46" t="s">
        <v>2310</v>
      </c>
      <c r="F872" s="24" t="s">
        <v>244</v>
      </c>
      <c r="G872" s="24" t="s">
        <v>282</v>
      </c>
      <c r="H872" s="47">
        <v>1995000</v>
      </c>
    </row>
    <row r="873" spans="1:8" s="46" customFormat="1">
      <c r="A873" s="25">
        <v>41942</v>
      </c>
      <c r="B873" s="24" t="s">
        <v>1016</v>
      </c>
      <c r="C873" s="25"/>
      <c r="D873" s="46" t="s">
        <v>1017</v>
      </c>
      <c r="F873" s="24" t="s">
        <v>217</v>
      </c>
      <c r="G873" s="24" t="s">
        <v>282</v>
      </c>
      <c r="H873" s="47">
        <v>199500</v>
      </c>
    </row>
    <row r="874" spans="1:8" s="46" customFormat="1">
      <c r="A874" s="25">
        <v>41921</v>
      </c>
      <c r="B874" s="24" t="s">
        <v>4798</v>
      </c>
      <c r="C874" s="25"/>
      <c r="D874" s="46" t="s">
        <v>2311</v>
      </c>
      <c r="F874" s="24" t="s">
        <v>244</v>
      </c>
      <c r="G874" s="24" t="s">
        <v>282</v>
      </c>
      <c r="H874" s="47">
        <v>435000</v>
      </c>
    </row>
    <row r="875" spans="1:8" s="46" customFormat="1">
      <c r="A875" s="25">
        <v>41921</v>
      </c>
      <c r="B875" s="24" t="s">
        <v>1018</v>
      </c>
      <c r="C875" s="25"/>
      <c r="D875" s="46" t="s">
        <v>1019</v>
      </c>
      <c r="F875" s="24" t="s">
        <v>217</v>
      </c>
      <c r="G875" s="24" t="s">
        <v>282</v>
      </c>
      <c r="H875" s="47">
        <v>43500</v>
      </c>
    </row>
    <row r="876" spans="1:8" s="46" customFormat="1">
      <c r="A876" s="25">
        <v>41921</v>
      </c>
      <c r="B876" s="24" t="s">
        <v>4798</v>
      </c>
      <c r="C876" s="25"/>
      <c r="D876" s="46" t="s">
        <v>2312</v>
      </c>
      <c r="F876" s="24" t="s">
        <v>244</v>
      </c>
      <c r="G876" s="24" t="s">
        <v>282</v>
      </c>
      <c r="H876" s="47">
        <v>530000</v>
      </c>
    </row>
    <row r="877" spans="1:8" s="46" customFormat="1">
      <c r="A877" s="25">
        <v>41921</v>
      </c>
      <c r="B877" s="24" t="s">
        <v>1020</v>
      </c>
      <c r="C877" s="25"/>
      <c r="D877" s="46" t="s">
        <v>2313</v>
      </c>
      <c r="F877" s="24" t="s">
        <v>217</v>
      </c>
      <c r="G877" s="24" t="s">
        <v>282</v>
      </c>
      <c r="H877" s="47">
        <v>53000</v>
      </c>
    </row>
    <row r="878" spans="1:8" s="46" customFormat="1">
      <c r="A878" s="25">
        <v>41997</v>
      </c>
      <c r="B878" s="24" t="s">
        <v>4813</v>
      </c>
      <c r="C878" s="25"/>
      <c r="D878" s="46" t="s">
        <v>2315</v>
      </c>
      <c r="F878" s="24" t="s">
        <v>244</v>
      </c>
      <c r="G878" s="24" t="s">
        <v>282</v>
      </c>
      <c r="H878" s="47">
        <v>15473080</v>
      </c>
    </row>
    <row r="879" spans="1:8" s="46" customFormat="1">
      <c r="A879" s="25">
        <v>41997</v>
      </c>
      <c r="B879" s="24" t="s">
        <v>2314</v>
      </c>
      <c r="C879" s="25"/>
      <c r="D879" s="46" t="s">
        <v>2316</v>
      </c>
      <c r="F879" s="24" t="s">
        <v>217</v>
      </c>
      <c r="G879" s="24" t="s">
        <v>282</v>
      </c>
      <c r="H879" s="47">
        <v>1547308</v>
      </c>
    </row>
    <row r="880" spans="1:8" s="46" customFormat="1">
      <c r="A880" s="25">
        <v>42003</v>
      </c>
      <c r="B880" s="24" t="s">
        <v>4798</v>
      </c>
      <c r="C880" s="25"/>
      <c r="D880" s="46" t="s">
        <v>2318</v>
      </c>
      <c r="F880" s="24" t="s">
        <v>244</v>
      </c>
      <c r="G880" s="24" t="s">
        <v>282</v>
      </c>
      <c r="H880" s="47">
        <v>1140000</v>
      </c>
    </row>
    <row r="881" spans="1:8" s="46" customFormat="1">
      <c r="A881" s="25">
        <v>42003</v>
      </c>
      <c r="B881" s="24" t="s">
        <v>2317</v>
      </c>
      <c r="C881" s="25"/>
      <c r="D881" s="46" t="s">
        <v>2319</v>
      </c>
      <c r="F881" s="24" t="s">
        <v>217</v>
      </c>
      <c r="G881" s="24" t="s">
        <v>282</v>
      </c>
      <c r="H881" s="47">
        <v>114000</v>
      </c>
    </row>
    <row r="882" spans="1:8" s="46" customFormat="1">
      <c r="A882" s="25">
        <v>42003</v>
      </c>
      <c r="B882" s="24" t="s">
        <v>4848</v>
      </c>
      <c r="C882" s="25"/>
      <c r="D882" s="46" t="s">
        <v>2609</v>
      </c>
      <c r="F882" s="24" t="s">
        <v>244</v>
      </c>
      <c r="G882" s="24" t="s">
        <v>282</v>
      </c>
      <c r="H882" s="47">
        <v>1095000</v>
      </c>
    </row>
    <row r="883" spans="1:8" s="46" customFormat="1">
      <c r="A883" s="25">
        <v>42003</v>
      </c>
      <c r="B883" s="24" t="s">
        <v>2608</v>
      </c>
      <c r="C883" s="25"/>
      <c r="D883" s="46" t="s">
        <v>2610</v>
      </c>
      <c r="F883" s="24" t="s">
        <v>217</v>
      </c>
      <c r="G883" s="24" t="s">
        <v>282</v>
      </c>
      <c r="H883" s="47">
        <v>109500</v>
      </c>
    </row>
    <row r="884" spans="1:8" s="46" customFormat="1">
      <c r="A884" s="25">
        <v>42002</v>
      </c>
      <c r="B884" s="24" t="s">
        <v>4871</v>
      </c>
      <c r="C884" s="25"/>
      <c r="D884" s="46" t="s">
        <v>2606</v>
      </c>
      <c r="F884" s="24" t="s">
        <v>244</v>
      </c>
      <c r="G884" s="24" t="s">
        <v>282</v>
      </c>
      <c r="H884" s="47">
        <v>330000</v>
      </c>
    </row>
    <row r="885" spans="1:8" s="46" customFormat="1">
      <c r="A885" s="25">
        <v>42002</v>
      </c>
      <c r="B885" s="24" t="s">
        <v>2605</v>
      </c>
      <c r="C885" s="25"/>
      <c r="D885" s="46" t="s">
        <v>2607</v>
      </c>
      <c r="F885" s="24" t="s">
        <v>217</v>
      </c>
      <c r="G885" s="24" t="s">
        <v>282</v>
      </c>
      <c r="H885" s="47">
        <v>33000</v>
      </c>
    </row>
    <row r="886" spans="1:8" s="46" customFormat="1">
      <c r="A886" s="25">
        <v>41931</v>
      </c>
      <c r="B886" s="24" t="s">
        <v>4242</v>
      </c>
      <c r="C886" s="25" t="s">
        <v>4653</v>
      </c>
      <c r="D886" s="46" t="s">
        <v>4243</v>
      </c>
      <c r="F886" s="24" t="s">
        <v>244</v>
      </c>
      <c r="G886" s="24" t="s">
        <v>200</v>
      </c>
      <c r="H886" s="47">
        <v>510000</v>
      </c>
    </row>
    <row r="887" spans="1:8" s="46" customFormat="1">
      <c r="A887" s="25">
        <v>41931</v>
      </c>
      <c r="B887" s="24" t="s">
        <v>4242</v>
      </c>
      <c r="C887" s="25" t="s">
        <v>4653</v>
      </c>
      <c r="D887" s="46" t="s">
        <v>4244</v>
      </c>
      <c r="F887" s="24" t="s">
        <v>217</v>
      </c>
      <c r="G887" s="24" t="s">
        <v>200</v>
      </c>
      <c r="H887" s="47">
        <v>25500</v>
      </c>
    </row>
    <row r="888" spans="1:8" s="46" customFormat="1">
      <c r="A888" s="25">
        <v>41960</v>
      </c>
      <c r="B888" s="24" t="s">
        <v>4868</v>
      </c>
      <c r="C888" s="25" t="s">
        <v>4654</v>
      </c>
      <c r="D888" s="46" t="s">
        <v>2320</v>
      </c>
      <c r="F888" s="24" t="s">
        <v>369</v>
      </c>
      <c r="G888" s="24" t="s">
        <v>200</v>
      </c>
      <c r="H888" s="47">
        <v>763636</v>
      </c>
    </row>
    <row r="889" spans="1:8" s="46" customFormat="1">
      <c r="A889" s="25">
        <v>41960</v>
      </c>
      <c r="B889" s="24" t="s">
        <v>888</v>
      </c>
      <c r="C889" s="25" t="s">
        <v>4654</v>
      </c>
      <c r="D889" s="46" t="s">
        <v>889</v>
      </c>
      <c r="F889" s="24" t="s">
        <v>217</v>
      </c>
      <c r="G889" s="24" t="s">
        <v>200</v>
      </c>
      <c r="H889" s="47">
        <v>76364</v>
      </c>
    </row>
    <row r="890" spans="1:8" s="46" customFormat="1">
      <c r="A890" s="25">
        <v>41957</v>
      </c>
      <c r="B890" s="24" t="s">
        <v>4792</v>
      </c>
      <c r="C890" s="25" t="s">
        <v>4655</v>
      </c>
      <c r="D890" s="46" t="s">
        <v>2322</v>
      </c>
      <c r="F890" s="24" t="s">
        <v>369</v>
      </c>
      <c r="G890" s="24" t="s">
        <v>200</v>
      </c>
      <c r="H890" s="47">
        <v>714363</v>
      </c>
    </row>
    <row r="891" spans="1:8" s="46" customFormat="1">
      <c r="A891" s="25">
        <v>41957</v>
      </c>
      <c r="B891" s="24" t="s">
        <v>2321</v>
      </c>
      <c r="C891" s="25" t="s">
        <v>4655</v>
      </c>
      <c r="D891" s="46" t="s">
        <v>2323</v>
      </c>
      <c r="F891" s="24" t="s">
        <v>217</v>
      </c>
      <c r="G891" s="24" t="s">
        <v>200</v>
      </c>
      <c r="H891" s="47">
        <v>71436</v>
      </c>
    </row>
    <row r="892" spans="1:8" s="46" customFormat="1">
      <c r="A892" s="25">
        <v>41992</v>
      </c>
      <c r="B892" s="24" t="s">
        <v>4867</v>
      </c>
      <c r="C892" s="25" t="s">
        <v>4656</v>
      </c>
      <c r="D892" s="46" t="s">
        <v>2325</v>
      </c>
      <c r="F892" s="24" t="s">
        <v>369</v>
      </c>
      <c r="G892" s="24" t="s">
        <v>200</v>
      </c>
      <c r="H892" s="47">
        <v>772000</v>
      </c>
    </row>
    <row r="893" spans="1:8" s="46" customFormat="1">
      <c r="A893" s="25">
        <v>41992</v>
      </c>
      <c r="B893" s="24" t="s">
        <v>2324</v>
      </c>
      <c r="C893" s="25" t="s">
        <v>4656</v>
      </c>
      <c r="D893" s="46" t="s">
        <v>2326</v>
      </c>
      <c r="F893" s="24" t="s">
        <v>217</v>
      </c>
      <c r="G893" s="24" t="s">
        <v>200</v>
      </c>
      <c r="H893" s="47">
        <v>39700</v>
      </c>
    </row>
    <row r="894" spans="1:8" s="107" customFormat="1">
      <c r="A894" s="127">
        <v>41958</v>
      </c>
      <c r="B894" s="24" t="s">
        <v>4866</v>
      </c>
      <c r="C894" s="127" t="s">
        <v>4657</v>
      </c>
      <c r="D894" s="129" t="s">
        <v>2327</v>
      </c>
      <c r="E894" s="46"/>
      <c r="F894" s="128" t="s">
        <v>243</v>
      </c>
      <c r="G894" s="128" t="s">
        <v>200</v>
      </c>
      <c r="H894" s="130">
        <v>2530000</v>
      </c>
    </row>
    <row r="895" spans="1:8" s="46" customFormat="1">
      <c r="A895" s="25">
        <v>41958</v>
      </c>
      <c r="B895" s="24" t="s">
        <v>886</v>
      </c>
      <c r="C895" s="25" t="s">
        <v>4657</v>
      </c>
      <c r="D895" s="46" t="s">
        <v>887</v>
      </c>
      <c r="F895" s="24" t="s">
        <v>217</v>
      </c>
      <c r="G895" s="24" t="s">
        <v>200</v>
      </c>
      <c r="H895" s="47">
        <v>253000</v>
      </c>
    </row>
    <row r="896" spans="1:8" s="46" customFormat="1">
      <c r="A896" s="25">
        <v>41997</v>
      </c>
      <c r="B896" s="24" t="s">
        <v>4792</v>
      </c>
      <c r="C896" s="25" t="s">
        <v>4658</v>
      </c>
      <c r="D896" s="46" t="s">
        <v>2335</v>
      </c>
      <c r="F896" s="24" t="s">
        <v>369</v>
      </c>
      <c r="G896" s="24" t="s">
        <v>200</v>
      </c>
      <c r="H896" s="47">
        <v>309500</v>
      </c>
    </row>
    <row r="897" spans="1:8" s="46" customFormat="1">
      <c r="A897" s="25">
        <v>41997</v>
      </c>
      <c r="B897" s="24" t="s">
        <v>2328</v>
      </c>
      <c r="C897" s="25" t="s">
        <v>4658</v>
      </c>
      <c r="D897" s="46" t="s">
        <v>2329</v>
      </c>
      <c r="F897" s="24" t="s">
        <v>217</v>
      </c>
      <c r="G897" s="24" t="s">
        <v>200</v>
      </c>
      <c r="H897" s="47">
        <v>30950</v>
      </c>
    </row>
    <row r="898" spans="1:8" s="46" customFormat="1">
      <c r="A898" s="25">
        <v>41997</v>
      </c>
      <c r="B898" s="24" t="s">
        <v>4792</v>
      </c>
      <c r="C898" s="25" t="s">
        <v>4659</v>
      </c>
      <c r="D898" s="46" t="s">
        <v>2331</v>
      </c>
      <c r="F898" s="24" t="s">
        <v>369</v>
      </c>
      <c r="G898" s="24" t="s">
        <v>200</v>
      </c>
      <c r="H898" s="47">
        <v>279698</v>
      </c>
    </row>
    <row r="899" spans="1:8" s="46" customFormat="1">
      <c r="A899" s="25">
        <v>41997</v>
      </c>
      <c r="B899" s="24" t="s">
        <v>2330</v>
      </c>
      <c r="C899" s="25" t="s">
        <v>4659</v>
      </c>
      <c r="D899" s="46" t="s">
        <v>2332</v>
      </c>
      <c r="F899" s="24" t="s">
        <v>217</v>
      </c>
      <c r="G899" s="24" t="s">
        <v>200</v>
      </c>
      <c r="H899" s="47">
        <v>27970</v>
      </c>
    </row>
    <row r="900" spans="1:8" s="46" customFormat="1">
      <c r="A900" s="25">
        <v>41997</v>
      </c>
      <c r="B900" s="24" t="s">
        <v>4792</v>
      </c>
      <c r="C900" s="25" t="s">
        <v>4660</v>
      </c>
      <c r="D900" s="46" t="s">
        <v>2334</v>
      </c>
      <c r="F900" s="24" t="s">
        <v>369</v>
      </c>
      <c r="G900" s="24" t="s">
        <v>200</v>
      </c>
      <c r="H900" s="47">
        <v>242428</v>
      </c>
    </row>
    <row r="901" spans="1:8" s="46" customFormat="1">
      <c r="A901" s="25">
        <v>41997</v>
      </c>
      <c r="B901" s="24" t="s">
        <v>2333</v>
      </c>
      <c r="C901" s="25" t="s">
        <v>4660</v>
      </c>
      <c r="D901" s="46" t="s">
        <v>2336</v>
      </c>
      <c r="F901" s="24" t="s">
        <v>217</v>
      </c>
      <c r="G901" s="24" t="s">
        <v>200</v>
      </c>
      <c r="H901" s="47">
        <v>24243</v>
      </c>
    </row>
    <row r="902" spans="1:8" s="46" customFormat="1">
      <c r="A902" s="25">
        <v>41997</v>
      </c>
      <c r="B902" s="24" t="s">
        <v>4792</v>
      </c>
      <c r="C902" s="25" t="s">
        <v>4661</v>
      </c>
      <c r="D902" s="46" t="s">
        <v>2338</v>
      </c>
      <c r="F902" s="24" t="s">
        <v>369</v>
      </c>
      <c r="G902" s="24" t="s">
        <v>200</v>
      </c>
      <c r="H902" s="47">
        <v>86653</v>
      </c>
    </row>
    <row r="903" spans="1:8" s="46" customFormat="1">
      <c r="A903" s="25">
        <v>41997</v>
      </c>
      <c r="B903" s="24" t="s">
        <v>2337</v>
      </c>
      <c r="C903" s="25" t="s">
        <v>4661</v>
      </c>
      <c r="D903" s="46" t="s">
        <v>2339</v>
      </c>
      <c r="F903" s="24" t="s">
        <v>217</v>
      </c>
      <c r="G903" s="24" t="s">
        <v>200</v>
      </c>
      <c r="H903" s="47">
        <v>8665</v>
      </c>
    </row>
    <row r="904" spans="1:8" s="46" customFormat="1">
      <c r="A904" s="25">
        <v>41997</v>
      </c>
      <c r="B904" s="24" t="s">
        <v>4792</v>
      </c>
      <c r="C904" s="25" t="s">
        <v>4662</v>
      </c>
      <c r="D904" s="46" t="s">
        <v>2341</v>
      </c>
      <c r="F904" s="24" t="s">
        <v>369</v>
      </c>
      <c r="G904" s="24" t="s">
        <v>200</v>
      </c>
      <c r="H904" s="47">
        <v>109155</v>
      </c>
    </row>
    <row r="905" spans="1:8" s="46" customFormat="1">
      <c r="A905" s="25">
        <v>41997</v>
      </c>
      <c r="B905" s="24" t="s">
        <v>2340</v>
      </c>
      <c r="C905" s="25" t="s">
        <v>4662</v>
      </c>
      <c r="D905" s="46" t="s">
        <v>4885</v>
      </c>
      <c r="F905" s="24" t="s">
        <v>217</v>
      </c>
      <c r="G905" s="24" t="s">
        <v>200</v>
      </c>
      <c r="H905" s="47">
        <v>10916</v>
      </c>
    </row>
    <row r="906" spans="1:8" s="46" customFormat="1">
      <c r="A906" s="25">
        <v>41997</v>
      </c>
      <c r="B906" s="24" t="s">
        <v>4792</v>
      </c>
      <c r="C906" s="25" t="s">
        <v>4663</v>
      </c>
      <c r="D906" s="46" t="s">
        <v>2343</v>
      </c>
      <c r="F906" s="24" t="s">
        <v>369</v>
      </c>
      <c r="G906" s="24" t="s">
        <v>200</v>
      </c>
      <c r="H906" s="47">
        <v>347725</v>
      </c>
    </row>
    <row r="907" spans="1:8" s="46" customFormat="1">
      <c r="A907" s="25">
        <v>41997</v>
      </c>
      <c r="B907" s="24" t="s">
        <v>2342</v>
      </c>
      <c r="C907" s="25" t="s">
        <v>4663</v>
      </c>
      <c r="D907" s="46" t="s">
        <v>2344</v>
      </c>
      <c r="F907" s="24" t="s">
        <v>217</v>
      </c>
      <c r="G907" s="24" t="s">
        <v>200</v>
      </c>
      <c r="H907" s="47">
        <v>34773</v>
      </c>
    </row>
    <row r="908" spans="1:8" s="46" customFormat="1">
      <c r="A908" s="25">
        <v>41997</v>
      </c>
      <c r="B908" s="24" t="s">
        <v>4792</v>
      </c>
      <c r="C908" s="25" t="s">
        <v>4664</v>
      </c>
      <c r="D908" s="46" t="s">
        <v>2346</v>
      </c>
      <c r="F908" s="24" t="s">
        <v>369</v>
      </c>
      <c r="G908" s="24" t="s">
        <v>200</v>
      </c>
      <c r="H908" s="47">
        <v>66445</v>
      </c>
    </row>
    <row r="909" spans="1:8" s="46" customFormat="1">
      <c r="A909" s="25">
        <v>41997</v>
      </c>
      <c r="B909" s="24" t="s">
        <v>2345</v>
      </c>
      <c r="C909" s="25" t="s">
        <v>4664</v>
      </c>
      <c r="D909" s="46" t="s">
        <v>4247</v>
      </c>
      <c r="F909" s="24" t="s">
        <v>217</v>
      </c>
      <c r="G909" s="24" t="s">
        <v>200</v>
      </c>
      <c r="H909" s="47">
        <v>6646</v>
      </c>
    </row>
    <row r="910" spans="1:8" s="46" customFormat="1">
      <c r="A910" s="25">
        <v>41997</v>
      </c>
      <c r="B910" s="24" t="s">
        <v>4792</v>
      </c>
      <c r="C910" s="25" t="s">
        <v>4665</v>
      </c>
      <c r="D910" s="46" t="s">
        <v>2348</v>
      </c>
      <c r="F910" s="24" t="s">
        <v>369</v>
      </c>
      <c r="G910" s="24" t="s">
        <v>200</v>
      </c>
      <c r="H910" s="47">
        <v>98435</v>
      </c>
    </row>
    <row r="911" spans="1:8" s="46" customFormat="1">
      <c r="A911" s="25">
        <v>41997</v>
      </c>
      <c r="B911" s="24" t="s">
        <v>2347</v>
      </c>
      <c r="C911" s="25" t="s">
        <v>4665</v>
      </c>
      <c r="D911" s="46" t="s">
        <v>2349</v>
      </c>
      <c r="F911" s="24" t="s">
        <v>217</v>
      </c>
      <c r="G911" s="24" t="s">
        <v>200</v>
      </c>
      <c r="H911" s="47">
        <v>9844</v>
      </c>
    </row>
    <row r="912" spans="1:8" s="46" customFormat="1">
      <c r="A912" s="25">
        <v>41997</v>
      </c>
      <c r="B912" s="24" t="s">
        <v>4792</v>
      </c>
      <c r="C912" s="25" t="s">
        <v>4666</v>
      </c>
      <c r="D912" s="46" t="s">
        <v>2351</v>
      </c>
      <c r="F912" s="24" t="s">
        <v>369</v>
      </c>
      <c r="G912" s="24" t="s">
        <v>200</v>
      </c>
      <c r="H912" s="47">
        <v>33324</v>
      </c>
    </row>
    <row r="913" spans="1:8" s="46" customFormat="1">
      <c r="A913" s="25">
        <v>41997</v>
      </c>
      <c r="B913" s="24" t="s">
        <v>2350</v>
      </c>
      <c r="C913" s="25" t="s">
        <v>4666</v>
      </c>
      <c r="D913" s="46" t="s">
        <v>2352</v>
      </c>
      <c r="F913" s="24" t="s">
        <v>217</v>
      </c>
      <c r="G913" s="24" t="s">
        <v>200</v>
      </c>
      <c r="H913" s="47">
        <v>3332</v>
      </c>
    </row>
    <row r="914" spans="1:8" s="46" customFormat="1">
      <c r="A914" s="25">
        <v>41939</v>
      </c>
      <c r="B914" s="24" t="s">
        <v>4792</v>
      </c>
      <c r="C914" s="25" t="s">
        <v>4667</v>
      </c>
      <c r="D914" s="46" t="s">
        <v>2353</v>
      </c>
      <c r="F914" s="24" t="s">
        <v>369</v>
      </c>
      <c r="G914" s="24" t="s">
        <v>200</v>
      </c>
      <c r="H914" s="47">
        <v>336113</v>
      </c>
    </row>
    <row r="915" spans="1:8" s="46" customFormat="1">
      <c r="A915" s="25">
        <v>41939</v>
      </c>
      <c r="B915" s="24" t="s">
        <v>895</v>
      </c>
      <c r="C915" s="25" t="s">
        <v>4667</v>
      </c>
      <c r="D915" s="46" t="s">
        <v>896</v>
      </c>
      <c r="F915" s="24" t="s">
        <v>217</v>
      </c>
      <c r="G915" s="24" t="s">
        <v>200</v>
      </c>
      <c r="H915" s="47">
        <v>33611</v>
      </c>
    </row>
    <row r="916" spans="1:8" s="46" customFormat="1">
      <c r="A916" s="25">
        <v>41939</v>
      </c>
      <c r="B916" s="24" t="s">
        <v>4792</v>
      </c>
      <c r="C916" s="25" t="s">
        <v>4668</v>
      </c>
      <c r="D916" s="46" t="s">
        <v>2354</v>
      </c>
      <c r="F916" s="24" t="s">
        <v>369</v>
      </c>
      <c r="G916" s="24" t="s">
        <v>200</v>
      </c>
      <c r="H916" s="47">
        <v>242837</v>
      </c>
    </row>
    <row r="917" spans="1:8" s="46" customFormat="1">
      <c r="A917" s="25">
        <v>41939</v>
      </c>
      <c r="B917" s="24" t="s">
        <v>897</v>
      </c>
      <c r="C917" s="25" t="s">
        <v>4668</v>
      </c>
      <c r="D917" s="46" t="s">
        <v>896</v>
      </c>
      <c r="F917" s="24" t="s">
        <v>217</v>
      </c>
      <c r="G917" s="24" t="s">
        <v>200</v>
      </c>
      <c r="H917" s="47">
        <v>24284</v>
      </c>
    </row>
    <row r="918" spans="1:8" s="46" customFormat="1">
      <c r="A918" s="25">
        <v>41939</v>
      </c>
      <c r="B918" s="24" t="s">
        <v>4792</v>
      </c>
      <c r="C918" s="25" t="s">
        <v>4669</v>
      </c>
      <c r="D918" s="46" t="s">
        <v>2355</v>
      </c>
      <c r="F918" s="24" t="s">
        <v>369</v>
      </c>
      <c r="G918" s="24" t="s">
        <v>200</v>
      </c>
      <c r="H918" s="47">
        <v>250318</v>
      </c>
    </row>
    <row r="919" spans="1:8" s="46" customFormat="1">
      <c r="A919" s="25">
        <v>41939</v>
      </c>
      <c r="B919" s="24" t="s">
        <v>898</v>
      </c>
      <c r="C919" s="25" t="s">
        <v>4669</v>
      </c>
      <c r="D919" s="46" t="s">
        <v>899</v>
      </c>
      <c r="F919" s="24" t="s">
        <v>217</v>
      </c>
      <c r="G919" s="24" t="s">
        <v>200</v>
      </c>
      <c r="H919" s="47">
        <v>25032</v>
      </c>
    </row>
    <row r="920" spans="1:8" s="46" customFormat="1">
      <c r="A920" s="25">
        <v>41939</v>
      </c>
      <c r="B920" s="24" t="s">
        <v>4792</v>
      </c>
      <c r="C920" s="25" t="s">
        <v>4670</v>
      </c>
      <c r="D920" s="46" t="s">
        <v>2356</v>
      </c>
      <c r="F920" s="24" t="s">
        <v>369</v>
      </c>
      <c r="G920" s="24" t="s">
        <v>200</v>
      </c>
      <c r="H920" s="47">
        <v>375213</v>
      </c>
    </row>
    <row r="921" spans="1:8" s="46" customFormat="1">
      <c r="A921" s="25">
        <v>41939</v>
      </c>
      <c r="B921" s="24" t="s">
        <v>900</v>
      </c>
      <c r="C921" s="25" t="s">
        <v>4670</v>
      </c>
      <c r="D921" s="46" t="s">
        <v>901</v>
      </c>
      <c r="F921" s="24" t="s">
        <v>217</v>
      </c>
      <c r="G921" s="24" t="s">
        <v>200</v>
      </c>
      <c r="H921" s="47">
        <v>0</v>
      </c>
    </row>
    <row r="922" spans="1:8" s="46" customFormat="1">
      <c r="A922" s="25">
        <v>41939</v>
      </c>
      <c r="B922" s="24" t="s">
        <v>4792</v>
      </c>
      <c r="C922" s="25" t="s">
        <v>4671</v>
      </c>
      <c r="D922" s="46" t="s">
        <v>2357</v>
      </c>
      <c r="F922" s="24" t="s">
        <v>369</v>
      </c>
      <c r="G922" s="24" t="s">
        <v>200</v>
      </c>
      <c r="H922" s="47">
        <v>112337</v>
      </c>
    </row>
    <row r="923" spans="1:8" s="46" customFormat="1">
      <c r="A923" s="25">
        <v>41939</v>
      </c>
      <c r="B923" s="24" t="s">
        <v>891</v>
      </c>
      <c r="C923" s="25" t="s">
        <v>4671</v>
      </c>
      <c r="D923" s="46" t="s">
        <v>892</v>
      </c>
      <c r="F923" s="24" t="s">
        <v>217</v>
      </c>
      <c r="G923" s="24" t="s">
        <v>200</v>
      </c>
      <c r="H923" s="47">
        <v>11234</v>
      </c>
    </row>
    <row r="924" spans="1:8" s="46" customFormat="1">
      <c r="A924" s="25">
        <v>41939</v>
      </c>
      <c r="B924" s="24" t="s">
        <v>4792</v>
      </c>
      <c r="C924" s="25" t="s">
        <v>4672</v>
      </c>
      <c r="D924" s="46" t="s">
        <v>2358</v>
      </c>
      <c r="F924" s="24" t="s">
        <v>369</v>
      </c>
      <c r="G924" s="24" t="s">
        <v>200</v>
      </c>
      <c r="H924" s="47">
        <v>151611</v>
      </c>
    </row>
    <row r="925" spans="1:8" s="46" customFormat="1">
      <c r="A925" s="25">
        <v>41939</v>
      </c>
      <c r="B925" s="24" t="s">
        <v>893</v>
      </c>
      <c r="C925" s="25" t="s">
        <v>4672</v>
      </c>
      <c r="D925" s="46" t="s">
        <v>2359</v>
      </c>
      <c r="F925" s="24" t="s">
        <v>217</v>
      </c>
      <c r="G925" s="24" t="s">
        <v>200</v>
      </c>
      <c r="H925" s="47">
        <v>15161</v>
      </c>
    </row>
    <row r="926" spans="1:8" s="46" customFormat="1">
      <c r="A926" s="25">
        <v>41939</v>
      </c>
      <c r="B926" s="24" t="s">
        <v>4792</v>
      </c>
      <c r="C926" s="25" t="s">
        <v>4673</v>
      </c>
      <c r="D926" s="46" t="s">
        <v>2360</v>
      </c>
      <c r="F926" s="24" t="s">
        <v>369</v>
      </c>
      <c r="G926" s="24" t="s">
        <v>200</v>
      </c>
      <c r="H926" s="47">
        <v>50565</v>
      </c>
    </row>
    <row r="927" spans="1:8" s="46" customFormat="1">
      <c r="A927" s="25">
        <v>41939</v>
      </c>
      <c r="B927" s="24" t="s">
        <v>894</v>
      </c>
      <c r="C927" s="25" t="s">
        <v>4673</v>
      </c>
      <c r="D927" s="46" t="s">
        <v>2361</v>
      </c>
      <c r="F927" s="24" t="s">
        <v>217</v>
      </c>
      <c r="G927" s="24" t="s">
        <v>200</v>
      </c>
      <c r="H927" s="47">
        <v>5057</v>
      </c>
    </row>
    <row r="928" spans="1:8" s="46" customFormat="1">
      <c r="A928" s="25">
        <v>41936</v>
      </c>
      <c r="B928" s="24" t="s">
        <v>890</v>
      </c>
      <c r="C928" s="25" t="s">
        <v>4674</v>
      </c>
      <c r="D928" s="46" t="s">
        <v>421</v>
      </c>
      <c r="F928" s="24" t="s">
        <v>364</v>
      </c>
      <c r="G928" s="24" t="s">
        <v>200</v>
      </c>
      <c r="H928" s="47">
        <v>200000</v>
      </c>
    </row>
    <row r="929" spans="1:8" s="46" customFormat="1">
      <c r="A929" s="25">
        <v>41976</v>
      </c>
      <c r="B929" s="24" t="s">
        <v>4865</v>
      </c>
      <c r="C929" s="25"/>
      <c r="D929" s="46" t="s">
        <v>2362</v>
      </c>
      <c r="F929" s="24" t="s">
        <v>369</v>
      </c>
      <c r="G929" s="24" t="s">
        <v>282</v>
      </c>
      <c r="H929" s="47">
        <v>1920000</v>
      </c>
    </row>
    <row r="930" spans="1:8" s="46" customFormat="1">
      <c r="A930" s="25">
        <v>41976</v>
      </c>
      <c r="B930" s="24" t="s">
        <v>550</v>
      </c>
      <c r="C930" s="25"/>
      <c r="D930" s="46" t="s">
        <v>551</v>
      </c>
      <c r="F930" s="24" t="s">
        <v>217</v>
      </c>
      <c r="G930" s="24" t="s">
        <v>282</v>
      </c>
      <c r="H930" s="47">
        <v>192000</v>
      </c>
    </row>
    <row r="931" spans="1:8" s="46" customFormat="1">
      <c r="A931" s="25">
        <v>41940</v>
      </c>
      <c r="B931" s="24" t="s">
        <v>4792</v>
      </c>
      <c r="C931" s="25" t="s">
        <v>4675</v>
      </c>
      <c r="D931" s="46" t="s">
        <v>826</v>
      </c>
      <c r="F931" s="24" t="s">
        <v>369</v>
      </c>
      <c r="G931" s="24" t="s">
        <v>200</v>
      </c>
      <c r="H931" s="47">
        <v>192250</v>
      </c>
    </row>
    <row r="932" spans="1:8" s="46" customFormat="1">
      <c r="A932" s="25">
        <v>41940</v>
      </c>
      <c r="B932" s="24" t="s">
        <v>902</v>
      </c>
      <c r="C932" s="25" t="s">
        <v>4675</v>
      </c>
      <c r="D932" s="46" t="s">
        <v>903</v>
      </c>
      <c r="F932" s="24" t="s">
        <v>217</v>
      </c>
      <c r="G932" s="24" t="s">
        <v>200</v>
      </c>
      <c r="H932" s="47">
        <v>19225</v>
      </c>
    </row>
    <row r="933" spans="1:8" s="46" customFormat="1">
      <c r="A933" s="25">
        <v>41915</v>
      </c>
      <c r="B933" s="24" t="s">
        <v>906</v>
      </c>
      <c r="C933" s="25" t="s">
        <v>4676</v>
      </c>
      <c r="D933" s="46" t="s">
        <v>397</v>
      </c>
      <c r="F933" s="24" t="s">
        <v>369</v>
      </c>
      <c r="G933" s="24" t="s">
        <v>200</v>
      </c>
      <c r="H933" s="47">
        <v>40000</v>
      </c>
    </row>
    <row r="934" spans="1:8" s="46" customFormat="1">
      <c r="A934" s="25">
        <v>41944</v>
      </c>
      <c r="B934" s="24" t="s">
        <v>2363</v>
      </c>
      <c r="C934" s="25" t="s">
        <v>4678</v>
      </c>
      <c r="D934" s="46" t="s">
        <v>397</v>
      </c>
      <c r="F934" s="24" t="s">
        <v>369</v>
      </c>
      <c r="G934" s="24" t="s">
        <v>200</v>
      </c>
      <c r="H934" s="47">
        <v>20000</v>
      </c>
    </row>
    <row r="935" spans="1:8" s="46" customFormat="1">
      <c r="A935" s="25">
        <v>41981</v>
      </c>
      <c r="B935" s="24" t="s">
        <v>1063</v>
      </c>
      <c r="C935" s="25" t="s">
        <v>4677</v>
      </c>
      <c r="D935" s="46" t="s">
        <v>2175</v>
      </c>
      <c r="F935" s="24" t="s">
        <v>369</v>
      </c>
      <c r="G935" s="24" t="s">
        <v>200</v>
      </c>
      <c r="H935" s="47">
        <v>273000</v>
      </c>
    </row>
    <row r="936" spans="1:8" s="46" customFormat="1">
      <c r="A936" s="25">
        <v>41954</v>
      </c>
      <c r="B936" s="24" t="s">
        <v>907</v>
      </c>
      <c r="C936" s="25" t="s">
        <v>4679</v>
      </c>
      <c r="D936" s="46" t="s">
        <v>2175</v>
      </c>
      <c r="F936" s="24" t="s">
        <v>369</v>
      </c>
      <c r="G936" s="24" t="s">
        <v>200</v>
      </c>
      <c r="H936" s="47">
        <v>143000</v>
      </c>
    </row>
    <row r="937" spans="1:8" s="46" customFormat="1">
      <c r="A937" s="25">
        <v>41929</v>
      </c>
      <c r="B937" s="24" t="s">
        <v>905</v>
      </c>
      <c r="C937" s="25" t="s">
        <v>4680</v>
      </c>
      <c r="D937" s="46" t="s">
        <v>2175</v>
      </c>
      <c r="F937" s="24" t="s">
        <v>369</v>
      </c>
      <c r="G937" s="24" t="s">
        <v>200</v>
      </c>
      <c r="H937" s="47">
        <v>143000</v>
      </c>
    </row>
    <row r="938" spans="1:8" s="46" customFormat="1">
      <c r="A938" s="25">
        <v>41968</v>
      </c>
      <c r="B938" s="24" t="s">
        <v>4792</v>
      </c>
      <c r="C938" s="25" t="s">
        <v>4681</v>
      </c>
      <c r="D938" s="46" t="s">
        <v>2364</v>
      </c>
      <c r="F938" s="24" t="s">
        <v>369</v>
      </c>
      <c r="G938" s="24" t="s">
        <v>200</v>
      </c>
      <c r="H938" s="47">
        <v>304957</v>
      </c>
    </row>
    <row r="939" spans="1:8" s="46" customFormat="1">
      <c r="A939" s="25">
        <v>41968</v>
      </c>
      <c r="B939" s="24" t="s">
        <v>877</v>
      </c>
      <c r="C939" s="25" t="s">
        <v>4681</v>
      </c>
      <c r="D939" s="46" t="s">
        <v>878</v>
      </c>
      <c r="F939" s="24" t="s">
        <v>217</v>
      </c>
      <c r="G939" s="24" t="s">
        <v>200</v>
      </c>
      <c r="H939" s="47">
        <v>30496</v>
      </c>
    </row>
    <row r="940" spans="1:8" s="46" customFormat="1">
      <c r="A940" s="25">
        <v>41968</v>
      </c>
      <c r="B940" s="24" t="s">
        <v>4792</v>
      </c>
      <c r="C940" s="25" t="s">
        <v>4682</v>
      </c>
      <c r="D940" s="46" t="s">
        <v>2364</v>
      </c>
      <c r="F940" s="24" t="s">
        <v>369</v>
      </c>
      <c r="G940" s="24" t="s">
        <v>200</v>
      </c>
      <c r="H940" s="47">
        <v>327821</v>
      </c>
    </row>
    <row r="941" spans="1:8" s="46" customFormat="1">
      <c r="A941" s="25">
        <v>41968</v>
      </c>
      <c r="B941" s="24" t="s">
        <v>879</v>
      </c>
      <c r="C941" s="25" t="s">
        <v>4682</v>
      </c>
      <c r="D941" s="46" t="s">
        <v>880</v>
      </c>
      <c r="F941" s="24" t="s">
        <v>217</v>
      </c>
      <c r="G941" s="24" t="s">
        <v>200</v>
      </c>
      <c r="H941" s="47">
        <v>32782</v>
      </c>
    </row>
    <row r="942" spans="1:8" s="46" customFormat="1">
      <c r="A942" s="25">
        <v>41968</v>
      </c>
      <c r="B942" s="24" t="s">
        <v>4792</v>
      </c>
      <c r="C942" s="25" t="s">
        <v>4683</v>
      </c>
      <c r="D942" s="46" t="s">
        <v>2366</v>
      </c>
      <c r="F942" s="24" t="s">
        <v>369</v>
      </c>
      <c r="G942" s="24" t="s">
        <v>200</v>
      </c>
      <c r="H942" s="47">
        <v>238692</v>
      </c>
    </row>
    <row r="943" spans="1:8" s="46" customFormat="1">
      <c r="A943" s="25">
        <v>41968</v>
      </c>
      <c r="B943" s="24" t="s">
        <v>881</v>
      </c>
      <c r="C943" s="25" t="s">
        <v>4683</v>
      </c>
      <c r="D943" s="46" t="s">
        <v>882</v>
      </c>
      <c r="F943" s="24" t="s">
        <v>217</v>
      </c>
      <c r="G943" s="24" t="s">
        <v>200</v>
      </c>
      <c r="H943" s="47">
        <v>23869</v>
      </c>
    </row>
    <row r="944" spans="1:8" s="46" customFormat="1">
      <c r="A944" s="25">
        <v>41968</v>
      </c>
      <c r="B944" s="24" t="s">
        <v>4792</v>
      </c>
      <c r="C944" s="25" t="s">
        <v>4684</v>
      </c>
      <c r="D944" s="46" t="s">
        <v>2365</v>
      </c>
      <c r="F944" s="24" t="s">
        <v>369</v>
      </c>
      <c r="G944" s="24" t="s">
        <v>200</v>
      </c>
      <c r="H944" s="47">
        <v>343441</v>
      </c>
    </row>
    <row r="945" spans="1:16383" s="46" customFormat="1">
      <c r="A945" s="25">
        <v>41968</v>
      </c>
      <c r="B945" s="24" t="s">
        <v>883</v>
      </c>
      <c r="C945" s="25" t="s">
        <v>4684</v>
      </c>
      <c r="D945" s="46" t="s">
        <v>884</v>
      </c>
      <c r="F945" s="24" t="s">
        <v>217</v>
      </c>
      <c r="G945" s="24" t="s">
        <v>200</v>
      </c>
      <c r="H945" s="47">
        <v>34344</v>
      </c>
    </row>
    <row r="946" spans="1:16383" s="46" customFormat="1">
      <c r="A946" s="25">
        <v>41968</v>
      </c>
      <c r="B946" s="24" t="s">
        <v>4792</v>
      </c>
      <c r="C946" s="25" t="s">
        <v>4685</v>
      </c>
      <c r="D946" s="46" t="s">
        <v>2367</v>
      </c>
      <c r="F946" s="24" t="s">
        <v>369</v>
      </c>
      <c r="G946" s="24" t="s">
        <v>200</v>
      </c>
      <c r="H946" s="47">
        <v>53402</v>
      </c>
    </row>
    <row r="947" spans="1:16383" s="46" customFormat="1">
      <c r="A947" s="25">
        <v>41968</v>
      </c>
      <c r="B947" s="24" t="s">
        <v>872</v>
      </c>
      <c r="C947" s="25" t="s">
        <v>4685</v>
      </c>
      <c r="D947" s="46" t="s">
        <v>874</v>
      </c>
      <c r="F947" s="24" t="s">
        <v>217</v>
      </c>
      <c r="G947" s="24" t="s">
        <v>200</v>
      </c>
      <c r="H947" s="47">
        <v>5340</v>
      </c>
    </row>
    <row r="948" spans="1:16383" s="46" customFormat="1">
      <c r="A948" s="25">
        <v>41968</v>
      </c>
      <c r="B948" s="24" t="s">
        <v>4792</v>
      </c>
      <c r="C948" s="25" t="s">
        <v>4686</v>
      </c>
      <c r="D948" s="46" t="s">
        <v>2368</v>
      </c>
      <c r="F948" s="24" t="s">
        <v>369</v>
      </c>
      <c r="G948" s="24" t="s">
        <v>200</v>
      </c>
      <c r="H948" s="47">
        <v>164096</v>
      </c>
    </row>
    <row r="949" spans="1:16383" s="46" customFormat="1">
      <c r="A949" s="25">
        <v>41968</v>
      </c>
      <c r="B949" s="24" t="s">
        <v>873</v>
      </c>
      <c r="C949" s="25" t="s">
        <v>4686</v>
      </c>
      <c r="D949" s="46" t="s">
        <v>2369</v>
      </c>
      <c r="F949" s="24" t="s">
        <v>217</v>
      </c>
      <c r="G949" s="24" t="s">
        <v>200</v>
      </c>
      <c r="H949" s="47">
        <v>16411</v>
      </c>
    </row>
    <row r="950" spans="1:16383" s="46" customFormat="1">
      <c r="A950" s="25">
        <v>41968</v>
      </c>
      <c r="B950" s="24" t="s">
        <v>4792</v>
      </c>
      <c r="C950" s="25" t="s">
        <v>4687</v>
      </c>
      <c r="D950" s="46" t="s">
        <v>2370</v>
      </c>
      <c r="F950" s="24" t="s">
        <v>369</v>
      </c>
      <c r="G950" s="24" t="s">
        <v>200</v>
      </c>
      <c r="H950" s="47">
        <v>54581</v>
      </c>
    </row>
    <row r="951" spans="1:16383" s="46" customFormat="1">
      <c r="A951" s="25">
        <v>41968</v>
      </c>
      <c r="B951" s="24" t="s">
        <v>875</v>
      </c>
      <c r="C951" s="25" t="s">
        <v>4687</v>
      </c>
      <c r="D951" s="46" t="s">
        <v>876</v>
      </c>
      <c r="F951" s="24" t="s">
        <v>217</v>
      </c>
      <c r="G951" s="24" t="s">
        <v>200</v>
      </c>
      <c r="H951" s="47">
        <v>5458</v>
      </c>
    </row>
    <row r="952" spans="1:16383" s="46" customFormat="1">
      <c r="A952" s="25">
        <v>41947</v>
      </c>
      <c r="B952" s="24" t="s">
        <v>885</v>
      </c>
      <c r="C952" s="25" t="s">
        <v>4688</v>
      </c>
      <c r="D952" s="46" t="s">
        <v>2371</v>
      </c>
      <c r="F952" s="24" t="s">
        <v>364</v>
      </c>
      <c r="G952" s="24" t="s">
        <v>200</v>
      </c>
      <c r="H952" s="47">
        <v>20000</v>
      </c>
    </row>
    <row r="953" spans="1:16383" s="46" customFormat="1">
      <c r="A953" s="25">
        <v>41988</v>
      </c>
      <c r="B953" s="24" t="s">
        <v>2372</v>
      </c>
      <c r="C953" s="25" t="s">
        <v>4689</v>
      </c>
      <c r="D953" s="46" t="s">
        <v>421</v>
      </c>
      <c r="F953" s="24" t="s">
        <v>364</v>
      </c>
      <c r="G953" s="24" t="s">
        <v>200</v>
      </c>
      <c r="H953" s="47">
        <v>1000000</v>
      </c>
    </row>
    <row r="954" spans="1:16383" s="46" customFormat="1">
      <c r="A954" s="25">
        <v>41984</v>
      </c>
      <c r="B954" s="24" t="s">
        <v>2373</v>
      </c>
      <c r="C954" s="25" t="s">
        <v>4690</v>
      </c>
      <c r="D954" s="46" t="s">
        <v>2374</v>
      </c>
      <c r="F954" s="24" t="s">
        <v>364</v>
      </c>
      <c r="G954" s="24" t="s">
        <v>200</v>
      </c>
      <c r="H954" s="47">
        <v>11000</v>
      </c>
    </row>
    <row r="955" spans="1:16383" s="46" customFormat="1">
      <c r="A955" s="25">
        <v>41989</v>
      </c>
      <c r="B955" s="24" t="s">
        <v>2375</v>
      </c>
      <c r="C955" s="25" t="s">
        <v>4691</v>
      </c>
      <c r="D955" s="46" t="s">
        <v>2175</v>
      </c>
      <c r="F955" s="24" t="s">
        <v>369</v>
      </c>
      <c r="G955" s="24" t="s">
        <v>200</v>
      </c>
      <c r="H955" s="47">
        <v>546000</v>
      </c>
    </row>
    <row r="956" spans="1:16383" s="46" customFormat="1">
      <c r="A956" s="25">
        <v>41990</v>
      </c>
      <c r="B956" s="24" t="s">
        <v>4876</v>
      </c>
      <c r="C956" s="25"/>
      <c r="D956" s="46" t="s">
        <v>2377</v>
      </c>
      <c r="F956" s="24" t="s">
        <v>364</v>
      </c>
      <c r="G956" s="24" t="s">
        <v>282</v>
      </c>
      <c r="H956" s="47">
        <v>561202</v>
      </c>
    </row>
    <row r="957" spans="1:16383" s="46" customFormat="1">
      <c r="A957" s="25">
        <v>41990</v>
      </c>
      <c r="B957" s="24" t="s">
        <v>2376</v>
      </c>
      <c r="C957" s="25"/>
      <c r="D957" s="46" t="s">
        <v>2378</v>
      </c>
      <c r="F957" s="24" t="s">
        <v>217</v>
      </c>
      <c r="G957" s="24" t="s">
        <v>282</v>
      </c>
      <c r="H957" s="47">
        <v>56120</v>
      </c>
    </row>
    <row r="958" spans="1:16383" s="107" customFormat="1">
      <c r="A958" s="127">
        <v>41918</v>
      </c>
      <c r="B958" s="128" t="s">
        <v>925</v>
      </c>
      <c r="C958" s="127" t="s">
        <v>4692</v>
      </c>
      <c r="D958" s="129" t="s">
        <v>2379</v>
      </c>
      <c r="E958" s="24"/>
      <c r="F958" s="128" t="s">
        <v>243</v>
      </c>
      <c r="G958" s="130" t="s">
        <v>200</v>
      </c>
      <c r="H958" s="130">
        <v>3000000</v>
      </c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  <c r="BQ958" s="46"/>
      <c r="BR958" s="46"/>
      <c r="BS958" s="46"/>
      <c r="BT958" s="46"/>
      <c r="BU958" s="46"/>
      <c r="BV958" s="46"/>
      <c r="BW958" s="46"/>
      <c r="BX958" s="46"/>
      <c r="BY958" s="46"/>
      <c r="BZ958" s="46"/>
      <c r="CA958" s="46"/>
      <c r="CB958" s="46"/>
      <c r="CC958" s="46"/>
      <c r="CD958" s="46"/>
      <c r="CE958" s="46"/>
      <c r="CF958" s="46"/>
      <c r="CG958" s="46"/>
      <c r="CH958" s="46"/>
      <c r="CI958" s="46"/>
      <c r="CJ958" s="46"/>
      <c r="CK958" s="46"/>
      <c r="CL958" s="46"/>
      <c r="CM958" s="46"/>
      <c r="CN958" s="46"/>
      <c r="CO958" s="46"/>
      <c r="CP958" s="46"/>
      <c r="CQ958" s="46"/>
      <c r="CR958" s="46"/>
      <c r="CS958" s="46"/>
      <c r="CT958" s="46"/>
      <c r="CU958" s="46"/>
      <c r="CV958" s="46"/>
      <c r="CW958" s="46"/>
      <c r="CX958" s="46"/>
      <c r="CY958" s="46"/>
      <c r="CZ958" s="46"/>
      <c r="DA958" s="46"/>
      <c r="DB958" s="46"/>
      <c r="DC958" s="46"/>
      <c r="DD958" s="46"/>
      <c r="DE958" s="46"/>
      <c r="DF958" s="46"/>
      <c r="DG958" s="46"/>
      <c r="DH958" s="46"/>
      <c r="DI958" s="46"/>
      <c r="DJ958" s="46"/>
      <c r="DK958" s="46"/>
      <c r="DL958" s="46"/>
      <c r="DM958" s="46"/>
      <c r="DN958" s="46"/>
      <c r="DO958" s="46"/>
      <c r="DP958" s="46"/>
      <c r="DQ958" s="46"/>
      <c r="DR958" s="46"/>
      <c r="DS958" s="46"/>
      <c r="DT958" s="46"/>
      <c r="DU958" s="46"/>
      <c r="DV958" s="46"/>
      <c r="DW958" s="46"/>
      <c r="DX958" s="46"/>
      <c r="DY958" s="46"/>
      <c r="DZ958" s="46"/>
      <c r="EA958" s="46"/>
      <c r="EB958" s="46"/>
      <c r="EC958" s="46"/>
      <c r="ED958" s="46"/>
      <c r="EE958" s="46"/>
      <c r="EF958" s="46"/>
      <c r="EG958" s="46"/>
      <c r="EH958" s="46"/>
      <c r="EI958" s="46"/>
      <c r="EJ958" s="46"/>
      <c r="EK958" s="46"/>
      <c r="EL958" s="46"/>
      <c r="EM958" s="46"/>
      <c r="EN958" s="46"/>
      <c r="EO958" s="46"/>
      <c r="EP958" s="46"/>
      <c r="EQ958" s="46"/>
      <c r="ER958" s="46"/>
      <c r="ES958" s="46"/>
      <c r="ET958" s="46"/>
      <c r="EU958" s="46"/>
      <c r="EV958" s="46"/>
      <c r="EW958" s="46"/>
      <c r="EX958" s="46"/>
      <c r="EY958" s="46"/>
      <c r="EZ958" s="46"/>
      <c r="FA958" s="46"/>
      <c r="FB958" s="46"/>
      <c r="FC958" s="46"/>
      <c r="FD958" s="46"/>
      <c r="FE958" s="46"/>
      <c r="FF958" s="46"/>
      <c r="FG958" s="46"/>
      <c r="FH958" s="46"/>
      <c r="FI958" s="46"/>
      <c r="FJ958" s="46"/>
      <c r="FK958" s="46"/>
      <c r="FL958" s="46"/>
      <c r="FM958" s="46"/>
      <c r="FN958" s="46"/>
      <c r="FO958" s="46"/>
      <c r="FP958" s="46"/>
      <c r="FQ958" s="46"/>
      <c r="FR958" s="46"/>
      <c r="FS958" s="46"/>
      <c r="FT958" s="46"/>
      <c r="FU958" s="46"/>
      <c r="FV958" s="46"/>
      <c r="FW958" s="46"/>
      <c r="FX958" s="46"/>
      <c r="FY958" s="46"/>
      <c r="FZ958" s="46"/>
      <c r="GA958" s="46"/>
      <c r="GB958" s="46"/>
      <c r="GC958" s="46"/>
      <c r="GD958" s="46"/>
      <c r="GE958" s="46"/>
      <c r="GF958" s="46"/>
      <c r="GG958" s="46"/>
      <c r="GH958" s="46"/>
      <c r="GI958" s="46"/>
      <c r="GJ958" s="46"/>
      <c r="GK958" s="46"/>
      <c r="GL958" s="46"/>
      <c r="GM958" s="46"/>
      <c r="GN958" s="46"/>
      <c r="GO958" s="46"/>
      <c r="GP958" s="46"/>
      <c r="GQ958" s="46"/>
      <c r="GR958" s="46"/>
      <c r="GS958" s="46"/>
      <c r="GT958" s="46"/>
      <c r="GU958" s="46"/>
      <c r="GV958" s="46"/>
      <c r="GW958" s="46"/>
      <c r="GX958" s="46"/>
      <c r="GY958" s="46"/>
      <c r="GZ958" s="46"/>
      <c r="HA958" s="46"/>
      <c r="HB958" s="46"/>
      <c r="HC958" s="46"/>
      <c r="HD958" s="46"/>
      <c r="HE958" s="46"/>
      <c r="HF958" s="46"/>
      <c r="HG958" s="46"/>
      <c r="HH958" s="46"/>
      <c r="HI958" s="46"/>
      <c r="HJ958" s="46"/>
      <c r="HK958" s="46"/>
      <c r="HL958" s="46"/>
      <c r="HM958" s="46"/>
      <c r="HN958" s="46"/>
      <c r="HO958" s="46"/>
      <c r="HP958" s="46"/>
      <c r="HQ958" s="46"/>
      <c r="HR958" s="46"/>
      <c r="HS958" s="46"/>
      <c r="HT958" s="46"/>
      <c r="HU958" s="46"/>
      <c r="HV958" s="46"/>
      <c r="HW958" s="46"/>
      <c r="HX958" s="46"/>
      <c r="HY958" s="46"/>
      <c r="HZ958" s="46"/>
      <c r="IA958" s="46"/>
      <c r="IB958" s="46"/>
      <c r="IC958" s="46"/>
      <c r="ID958" s="46"/>
      <c r="IE958" s="46"/>
      <c r="IF958" s="46"/>
      <c r="IG958" s="46"/>
      <c r="IH958" s="46"/>
      <c r="II958" s="46"/>
      <c r="IJ958" s="46"/>
      <c r="IK958" s="46"/>
      <c r="IL958" s="46"/>
      <c r="IM958" s="46"/>
      <c r="IN958" s="46"/>
      <c r="IO958" s="46"/>
      <c r="IP958" s="46"/>
      <c r="IQ958" s="46"/>
      <c r="IR958" s="46"/>
      <c r="IS958" s="46"/>
      <c r="IT958" s="46"/>
      <c r="IU958" s="46"/>
      <c r="IV958" s="46"/>
      <c r="IW958" s="46"/>
      <c r="IX958" s="46"/>
      <c r="IY958" s="46"/>
      <c r="IZ958" s="46"/>
      <c r="JA958" s="46"/>
      <c r="JB958" s="46"/>
      <c r="JC958" s="46"/>
      <c r="JD958" s="46"/>
      <c r="JE958" s="46"/>
      <c r="JF958" s="46"/>
      <c r="JG958" s="46"/>
      <c r="JH958" s="46"/>
      <c r="JI958" s="46"/>
      <c r="JJ958" s="46"/>
      <c r="JK958" s="46"/>
      <c r="JL958" s="46"/>
      <c r="JM958" s="46"/>
      <c r="JN958" s="46"/>
      <c r="JO958" s="46"/>
      <c r="JP958" s="46"/>
      <c r="JQ958" s="46"/>
      <c r="JR958" s="46"/>
      <c r="JS958" s="46"/>
      <c r="JT958" s="46"/>
      <c r="JU958" s="46"/>
      <c r="JV958" s="46"/>
      <c r="JW958" s="46"/>
      <c r="JX958" s="46"/>
      <c r="JY958" s="46"/>
      <c r="JZ958" s="46"/>
      <c r="KA958" s="46"/>
      <c r="KB958" s="46"/>
      <c r="KC958" s="46"/>
      <c r="KD958" s="46"/>
      <c r="KE958" s="46"/>
      <c r="KF958" s="46"/>
      <c r="KG958" s="46"/>
      <c r="KH958" s="46"/>
      <c r="KI958" s="46"/>
      <c r="KJ958" s="46"/>
      <c r="KK958" s="46"/>
      <c r="KL958" s="46"/>
      <c r="KM958" s="46"/>
      <c r="KN958" s="46"/>
      <c r="KO958" s="46"/>
      <c r="KP958" s="46"/>
      <c r="KQ958" s="46"/>
      <c r="KR958" s="46"/>
      <c r="KS958" s="46"/>
      <c r="KT958" s="46"/>
      <c r="KU958" s="46"/>
      <c r="KV958" s="46"/>
      <c r="KW958" s="46"/>
      <c r="KX958" s="46"/>
      <c r="KY958" s="46"/>
      <c r="KZ958" s="46"/>
      <c r="LA958" s="46"/>
      <c r="LB958" s="46"/>
      <c r="LC958" s="46"/>
      <c r="LD958" s="46"/>
      <c r="LE958" s="46"/>
      <c r="LF958" s="46"/>
      <c r="LG958" s="46"/>
      <c r="LH958" s="46"/>
      <c r="LI958" s="46"/>
      <c r="LJ958" s="46"/>
      <c r="LK958" s="46"/>
      <c r="LL958" s="46"/>
      <c r="LM958" s="46"/>
      <c r="LN958" s="46"/>
      <c r="LO958" s="46"/>
      <c r="LP958" s="46"/>
      <c r="LQ958" s="46"/>
      <c r="LR958" s="46"/>
      <c r="LS958" s="46"/>
      <c r="LT958" s="46"/>
      <c r="LU958" s="46"/>
      <c r="LV958" s="46"/>
      <c r="LW958" s="46"/>
      <c r="LX958" s="46"/>
      <c r="LY958" s="46"/>
      <c r="LZ958" s="46"/>
      <c r="MA958" s="46"/>
      <c r="MB958" s="46"/>
      <c r="MC958" s="46"/>
      <c r="MD958" s="46"/>
      <c r="ME958" s="46"/>
      <c r="MF958" s="46"/>
      <c r="MG958" s="46"/>
      <c r="MH958" s="46"/>
      <c r="MI958" s="46"/>
      <c r="MJ958" s="46"/>
      <c r="MK958" s="46"/>
      <c r="ML958" s="46"/>
      <c r="MM958" s="46"/>
      <c r="MN958" s="46"/>
      <c r="MO958" s="46"/>
      <c r="MP958" s="46"/>
      <c r="MQ958" s="46"/>
      <c r="MR958" s="46"/>
      <c r="MS958" s="46"/>
      <c r="MT958" s="46"/>
      <c r="MU958" s="46"/>
      <c r="MV958" s="46"/>
      <c r="MW958" s="46"/>
      <c r="MX958" s="46"/>
      <c r="MY958" s="46"/>
      <c r="MZ958" s="46"/>
      <c r="NA958" s="46"/>
      <c r="NB958" s="46"/>
      <c r="NC958" s="46"/>
      <c r="ND958" s="46"/>
      <c r="NE958" s="46"/>
      <c r="NF958" s="46"/>
      <c r="NG958" s="46"/>
      <c r="NH958" s="46"/>
      <c r="NI958" s="46"/>
      <c r="NJ958" s="46"/>
      <c r="NK958" s="46"/>
      <c r="NL958" s="46"/>
      <c r="NM958" s="46"/>
      <c r="NN958" s="46"/>
      <c r="NO958" s="46"/>
      <c r="NP958" s="46"/>
      <c r="NQ958" s="46"/>
      <c r="NR958" s="46"/>
      <c r="NS958" s="46"/>
      <c r="NT958" s="46"/>
      <c r="NU958" s="46"/>
      <c r="NV958" s="46"/>
      <c r="NW958" s="46"/>
      <c r="NX958" s="46"/>
      <c r="NY958" s="46"/>
      <c r="NZ958" s="46"/>
      <c r="OA958" s="46"/>
      <c r="OB958" s="46"/>
      <c r="OC958" s="46"/>
      <c r="OD958" s="46"/>
      <c r="OE958" s="46"/>
      <c r="OF958" s="46"/>
      <c r="OG958" s="46"/>
      <c r="OH958" s="46"/>
      <c r="OI958" s="46"/>
      <c r="OJ958" s="46"/>
      <c r="OK958" s="46"/>
      <c r="OL958" s="46"/>
      <c r="OM958" s="46"/>
      <c r="ON958" s="46"/>
      <c r="OO958" s="46"/>
      <c r="OP958" s="46"/>
      <c r="OQ958" s="46"/>
      <c r="OR958" s="46"/>
      <c r="OS958" s="46"/>
      <c r="OT958" s="46"/>
      <c r="OU958" s="46"/>
      <c r="OV958" s="46"/>
      <c r="OW958" s="46"/>
      <c r="OX958" s="46"/>
      <c r="OY958" s="46"/>
      <c r="OZ958" s="46"/>
      <c r="PA958" s="46"/>
      <c r="PB958" s="46"/>
      <c r="PC958" s="46"/>
      <c r="PD958" s="46"/>
      <c r="PE958" s="46"/>
      <c r="PF958" s="46"/>
      <c r="PG958" s="46"/>
      <c r="PH958" s="46"/>
      <c r="PI958" s="46"/>
      <c r="PJ958" s="46"/>
      <c r="PK958" s="46"/>
      <c r="PL958" s="46"/>
      <c r="PM958" s="46"/>
      <c r="PN958" s="46"/>
      <c r="PO958" s="46"/>
      <c r="PP958" s="46"/>
      <c r="PQ958" s="46"/>
      <c r="PR958" s="46"/>
      <c r="PS958" s="46"/>
      <c r="PT958" s="46"/>
      <c r="PU958" s="46"/>
      <c r="PV958" s="46"/>
      <c r="PW958" s="46"/>
      <c r="PX958" s="46"/>
      <c r="PY958" s="46"/>
      <c r="PZ958" s="46"/>
      <c r="QA958" s="46"/>
      <c r="QB958" s="46"/>
      <c r="QC958" s="46"/>
      <c r="QD958" s="46"/>
      <c r="QE958" s="46"/>
      <c r="QF958" s="46"/>
      <c r="QG958" s="46"/>
      <c r="QH958" s="46"/>
      <c r="QI958" s="46"/>
      <c r="QJ958" s="46"/>
      <c r="QK958" s="46"/>
      <c r="QL958" s="46"/>
      <c r="QM958" s="46"/>
      <c r="QN958" s="46"/>
      <c r="QO958" s="46"/>
      <c r="QP958" s="46"/>
      <c r="QQ958" s="46"/>
      <c r="QR958" s="46"/>
      <c r="QS958" s="46"/>
      <c r="QT958" s="46"/>
      <c r="QU958" s="46"/>
      <c r="QV958" s="46"/>
      <c r="QW958" s="46"/>
      <c r="QX958" s="46"/>
      <c r="QY958" s="46"/>
      <c r="QZ958" s="46"/>
      <c r="RA958" s="46"/>
      <c r="RB958" s="46"/>
      <c r="RC958" s="46"/>
      <c r="RD958" s="46"/>
      <c r="RE958" s="46"/>
      <c r="RF958" s="46"/>
      <c r="RG958" s="46"/>
      <c r="RH958" s="46"/>
      <c r="RI958" s="46"/>
      <c r="RJ958" s="46"/>
      <c r="RK958" s="46"/>
      <c r="RL958" s="46"/>
      <c r="RM958" s="46"/>
      <c r="RN958" s="46"/>
      <c r="RO958" s="46"/>
      <c r="RP958" s="46"/>
      <c r="RQ958" s="46"/>
      <c r="RR958" s="46"/>
      <c r="RS958" s="46"/>
      <c r="RT958" s="46"/>
      <c r="RU958" s="46"/>
      <c r="RV958" s="46"/>
      <c r="RW958" s="46"/>
      <c r="RX958" s="46"/>
      <c r="RY958" s="46"/>
      <c r="RZ958" s="46"/>
      <c r="SA958" s="46"/>
      <c r="SB958" s="46"/>
      <c r="SC958" s="46"/>
      <c r="SD958" s="46"/>
      <c r="SE958" s="46"/>
      <c r="SF958" s="46"/>
      <c r="SG958" s="46"/>
      <c r="SH958" s="46"/>
      <c r="SI958" s="46"/>
      <c r="SJ958" s="46"/>
      <c r="SK958" s="46"/>
      <c r="SL958" s="46"/>
      <c r="SM958" s="46"/>
      <c r="SN958" s="46"/>
      <c r="SO958" s="46"/>
      <c r="SP958" s="46"/>
      <c r="SQ958" s="46"/>
      <c r="SR958" s="46"/>
      <c r="SS958" s="46"/>
      <c r="ST958" s="46"/>
      <c r="SU958" s="46"/>
      <c r="SV958" s="46"/>
      <c r="SW958" s="46"/>
      <c r="SX958" s="46"/>
      <c r="SY958" s="46"/>
      <c r="SZ958" s="46"/>
      <c r="TA958" s="46"/>
      <c r="TB958" s="46"/>
      <c r="TC958" s="46"/>
      <c r="TD958" s="46"/>
      <c r="TE958" s="46"/>
      <c r="TF958" s="46"/>
      <c r="TG958" s="46"/>
      <c r="TH958" s="46"/>
      <c r="TI958" s="46"/>
      <c r="TJ958" s="46"/>
      <c r="TK958" s="46"/>
      <c r="TL958" s="46"/>
      <c r="TM958" s="46"/>
      <c r="TN958" s="46"/>
      <c r="TO958" s="46"/>
      <c r="TP958" s="46"/>
      <c r="TQ958" s="46"/>
      <c r="TR958" s="46"/>
      <c r="TS958" s="46"/>
      <c r="TT958" s="46"/>
      <c r="TU958" s="46"/>
      <c r="TV958" s="46"/>
      <c r="TW958" s="46"/>
      <c r="TX958" s="46"/>
      <c r="TY958" s="46"/>
      <c r="TZ958" s="46"/>
      <c r="UA958" s="46"/>
      <c r="UB958" s="46"/>
      <c r="UC958" s="46"/>
      <c r="UD958" s="46"/>
      <c r="UE958" s="46"/>
      <c r="UF958" s="46"/>
      <c r="UG958" s="46"/>
      <c r="UH958" s="46"/>
      <c r="UI958" s="46"/>
      <c r="UJ958" s="46"/>
      <c r="UK958" s="46"/>
      <c r="UL958" s="46"/>
      <c r="UM958" s="46"/>
      <c r="UN958" s="46"/>
      <c r="UO958" s="46"/>
      <c r="UP958" s="46"/>
      <c r="UQ958" s="46"/>
      <c r="UR958" s="46"/>
      <c r="US958" s="46"/>
      <c r="UT958" s="46"/>
      <c r="UU958" s="46"/>
      <c r="UV958" s="46"/>
      <c r="UW958" s="46"/>
      <c r="UX958" s="46"/>
      <c r="UY958" s="46"/>
      <c r="UZ958" s="46"/>
      <c r="VA958" s="46"/>
      <c r="VB958" s="46"/>
      <c r="VC958" s="46"/>
      <c r="VD958" s="46"/>
      <c r="VE958" s="46"/>
      <c r="VF958" s="46"/>
      <c r="VG958" s="46"/>
      <c r="VH958" s="46"/>
      <c r="VI958" s="46"/>
      <c r="VJ958" s="46"/>
      <c r="VK958" s="46"/>
      <c r="VL958" s="46"/>
      <c r="VM958" s="46"/>
      <c r="VN958" s="46"/>
      <c r="VO958" s="46"/>
      <c r="VP958" s="46"/>
      <c r="VQ958" s="46"/>
      <c r="VR958" s="46"/>
      <c r="VS958" s="46"/>
      <c r="VT958" s="46"/>
      <c r="VU958" s="46"/>
      <c r="VV958" s="46"/>
      <c r="VW958" s="46"/>
      <c r="VX958" s="46"/>
      <c r="VY958" s="46"/>
      <c r="VZ958" s="46"/>
      <c r="WA958" s="46"/>
      <c r="WB958" s="46"/>
      <c r="WC958" s="46"/>
      <c r="WD958" s="46"/>
      <c r="WE958" s="46"/>
      <c r="WF958" s="46"/>
      <c r="WG958" s="46"/>
      <c r="WH958" s="46"/>
      <c r="WI958" s="46"/>
      <c r="WJ958" s="46"/>
      <c r="WK958" s="46"/>
      <c r="WL958" s="46"/>
      <c r="WM958" s="46"/>
      <c r="WN958" s="46"/>
      <c r="WO958" s="46"/>
      <c r="WP958" s="46"/>
      <c r="WQ958" s="46"/>
      <c r="WR958" s="46"/>
      <c r="WS958" s="46"/>
      <c r="WT958" s="46"/>
      <c r="WU958" s="46"/>
      <c r="WV958" s="46"/>
      <c r="WW958" s="46"/>
      <c r="WX958" s="46"/>
      <c r="WY958" s="46"/>
      <c r="WZ958" s="46"/>
      <c r="XA958" s="46"/>
      <c r="XB958" s="46"/>
      <c r="XC958" s="46"/>
      <c r="XD958" s="46"/>
      <c r="XE958" s="46"/>
      <c r="XF958" s="46"/>
      <c r="XG958" s="46"/>
      <c r="XH958" s="46"/>
      <c r="XI958" s="46"/>
      <c r="XJ958" s="46"/>
      <c r="XK958" s="46"/>
      <c r="XL958" s="46"/>
      <c r="XM958" s="46"/>
      <c r="XN958" s="46"/>
      <c r="XO958" s="46"/>
      <c r="XP958" s="46"/>
      <c r="XQ958" s="46"/>
      <c r="XR958" s="46"/>
      <c r="XS958" s="46"/>
      <c r="XT958" s="46"/>
      <c r="XU958" s="46"/>
      <c r="XV958" s="46"/>
      <c r="XW958" s="46"/>
      <c r="XX958" s="46"/>
      <c r="XY958" s="46"/>
      <c r="XZ958" s="46"/>
      <c r="YA958" s="46"/>
      <c r="YB958" s="46"/>
      <c r="YC958" s="46"/>
      <c r="YD958" s="46"/>
      <c r="YE958" s="46"/>
      <c r="YF958" s="46"/>
      <c r="YG958" s="46"/>
      <c r="YH958" s="46"/>
      <c r="YI958" s="46"/>
      <c r="YJ958" s="46"/>
      <c r="YK958" s="46"/>
      <c r="YL958" s="46"/>
      <c r="YM958" s="46"/>
      <c r="YN958" s="46"/>
      <c r="YO958" s="46"/>
      <c r="YP958" s="46"/>
      <c r="YQ958" s="46"/>
      <c r="YR958" s="46"/>
      <c r="YS958" s="46"/>
      <c r="YT958" s="46"/>
      <c r="YU958" s="46"/>
      <c r="YV958" s="46"/>
      <c r="YW958" s="46"/>
      <c r="YX958" s="46"/>
      <c r="YY958" s="46"/>
      <c r="YZ958" s="46"/>
      <c r="ZA958" s="46"/>
      <c r="ZB958" s="46"/>
      <c r="ZC958" s="46"/>
      <c r="ZD958" s="46"/>
      <c r="ZE958" s="46"/>
      <c r="ZF958" s="46"/>
      <c r="ZG958" s="46"/>
      <c r="ZH958" s="46"/>
      <c r="ZI958" s="46"/>
      <c r="ZJ958" s="46"/>
      <c r="ZK958" s="46"/>
      <c r="ZL958" s="46"/>
      <c r="ZM958" s="46"/>
      <c r="ZN958" s="46"/>
      <c r="ZO958" s="46"/>
      <c r="ZP958" s="46"/>
      <c r="ZQ958" s="46"/>
      <c r="ZR958" s="46"/>
      <c r="ZS958" s="46"/>
      <c r="ZT958" s="46"/>
      <c r="ZU958" s="46"/>
      <c r="ZV958" s="46"/>
      <c r="ZW958" s="46"/>
      <c r="ZX958" s="46"/>
      <c r="ZY958" s="46"/>
      <c r="ZZ958" s="46"/>
      <c r="AAA958" s="46"/>
      <c r="AAB958" s="46"/>
      <c r="AAC958" s="46"/>
      <c r="AAD958" s="46"/>
      <c r="AAE958" s="46"/>
      <c r="AAF958" s="46"/>
      <c r="AAG958" s="46"/>
      <c r="AAH958" s="46"/>
      <c r="AAI958" s="46"/>
      <c r="AAJ958" s="46"/>
      <c r="AAK958" s="46"/>
      <c r="AAL958" s="46"/>
      <c r="AAM958" s="46"/>
      <c r="AAN958" s="46"/>
      <c r="AAO958" s="46"/>
      <c r="AAP958" s="46"/>
      <c r="AAQ958" s="46"/>
      <c r="AAR958" s="46"/>
      <c r="AAS958" s="46"/>
      <c r="AAT958" s="46"/>
      <c r="AAU958" s="46"/>
      <c r="AAV958" s="46"/>
      <c r="AAW958" s="46"/>
      <c r="AAX958" s="46"/>
      <c r="AAY958" s="46"/>
      <c r="AAZ958" s="46"/>
      <c r="ABA958" s="46"/>
      <c r="ABB958" s="46"/>
      <c r="ABC958" s="46"/>
      <c r="ABD958" s="46"/>
      <c r="ABE958" s="46"/>
      <c r="ABF958" s="46"/>
      <c r="ABG958" s="46"/>
      <c r="ABH958" s="46"/>
      <c r="ABI958" s="46"/>
      <c r="ABJ958" s="46"/>
      <c r="ABK958" s="46"/>
      <c r="ABL958" s="46"/>
      <c r="ABM958" s="46"/>
      <c r="ABN958" s="46"/>
      <c r="ABO958" s="46"/>
      <c r="ABP958" s="46"/>
      <c r="ABQ958" s="46"/>
      <c r="ABR958" s="46"/>
      <c r="ABS958" s="46"/>
      <c r="ABT958" s="46"/>
      <c r="ABU958" s="46"/>
      <c r="ABV958" s="46"/>
      <c r="ABW958" s="46"/>
      <c r="ABX958" s="46"/>
      <c r="ABY958" s="46"/>
      <c r="ABZ958" s="46"/>
      <c r="ACA958" s="46"/>
      <c r="ACB958" s="46"/>
      <c r="ACC958" s="46"/>
      <c r="ACD958" s="46"/>
      <c r="ACE958" s="46"/>
      <c r="ACF958" s="46"/>
      <c r="ACG958" s="46"/>
      <c r="ACH958" s="46"/>
      <c r="ACI958" s="46"/>
      <c r="ACJ958" s="46"/>
      <c r="ACK958" s="46"/>
      <c r="ACL958" s="46"/>
      <c r="ACM958" s="46"/>
      <c r="ACN958" s="46"/>
      <c r="ACO958" s="46"/>
      <c r="ACP958" s="46"/>
      <c r="ACQ958" s="46"/>
      <c r="ACR958" s="46"/>
      <c r="ACS958" s="46"/>
      <c r="ACT958" s="46"/>
      <c r="ACU958" s="46"/>
      <c r="ACV958" s="46"/>
      <c r="ACW958" s="46"/>
      <c r="ACX958" s="46"/>
      <c r="ACY958" s="46"/>
      <c r="ACZ958" s="46"/>
      <c r="ADA958" s="46"/>
      <c r="ADB958" s="46"/>
      <c r="ADC958" s="46"/>
      <c r="ADD958" s="46"/>
      <c r="ADE958" s="46"/>
      <c r="ADF958" s="46"/>
      <c r="ADG958" s="46"/>
      <c r="ADH958" s="46"/>
      <c r="ADI958" s="46"/>
      <c r="ADJ958" s="46"/>
      <c r="ADK958" s="46"/>
      <c r="ADL958" s="46"/>
      <c r="ADM958" s="46"/>
      <c r="ADN958" s="46"/>
      <c r="ADO958" s="46"/>
      <c r="ADP958" s="46"/>
      <c r="ADQ958" s="46"/>
      <c r="ADR958" s="46"/>
      <c r="ADS958" s="46"/>
      <c r="ADT958" s="46"/>
      <c r="ADU958" s="46"/>
      <c r="ADV958" s="46"/>
      <c r="ADW958" s="46"/>
      <c r="ADX958" s="46"/>
      <c r="ADY958" s="46"/>
      <c r="ADZ958" s="46"/>
      <c r="AEA958" s="46"/>
      <c r="AEB958" s="46"/>
      <c r="AEC958" s="46"/>
      <c r="AED958" s="46"/>
      <c r="AEE958" s="46"/>
      <c r="AEF958" s="46"/>
      <c r="AEG958" s="46"/>
      <c r="AEH958" s="46"/>
      <c r="AEI958" s="46"/>
      <c r="AEJ958" s="46"/>
      <c r="AEK958" s="46"/>
      <c r="AEL958" s="46"/>
      <c r="AEM958" s="46"/>
      <c r="AEN958" s="46"/>
      <c r="AEO958" s="46"/>
      <c r="AEP958" s="46"/>
      <c r="AEQ958" s="46"/>
      <c r="AER958" s="46"/>
      <c r="AES958" s="46"/>
      <c r="AET958" s="46"/>
      <c r="AEU958" s="46"/>
      <c r="AEV958" s="46"/>
      <c r="AEW958" s="46"/>
      <c r="AEX958" s="46"/>
      <c r="AEY958" s="46"/>
      <c r="AEZ958" s="46"/>
      <c r="AFA958" s="46"/>
      <c r="AFB958" s="46"/>
      <c r="AFC958" s="46"/>
      <c r="AFD958" s="46"/>
      <c r="AFE958" s="46"/>
      <c r="AFF958" s="46"/>
      <c r="AFG958" s="46"/>
      <c r="AFH958" s="46"/>
      <c r="AFI958" s="46"/>
      <c r="AFJ958" s="46"/>
      <c r="AFK958" s="46"/>
      <c r="AFL958" s="46"/>
      <c r="AFM958" s="46"/>
      <c r="AFN958" s="46"/>
      <c r="AFO958" s="46"/>
      <c r="AFP958" s="46"/>
      <c r="AFQ958" s="46"/>
      <c r="AFR958" s="46"/>
      <c r="AFS958" s="46"/>
      <c r="AFT958" s="46"/>
      <c r="AFU958" s="46"/>
      <c r="AFV958" s="46"/>
      <c r="AFW958" s="46"/>
      <c r="AFX958" s="46"/>
      <c r="AFY958" s="46"/>
      <c r="AFZ958" s="46"/>
      <c r="AGA958" s="46"/>
      <c r="AGB958" s="46"/>
      <c r="AGC958" s="46"/>
      <c r="AGD958" s="46"/>
      <c r="AGE958" s="46"/>
      <c r="AGF958" s="46"/>
      <c r="AGG958" s="46"/>
      <c r="AGH958" s="46"/>
      <c r="AGI958" s="46"/>
      <c r="AGJ958" s="46"/>
      <c r="AGK958" s="46"/>
      <c r="AGL958" s="46"/>
      <c r="AGM958" s="46"/>
      <c r="AGN958" s="46"/>
      <c r="AGO958" s="46"/>
      <c r="AGP958" s="46"/>
      <c r="AGQ958" s="46"/>
      <c r="AGR958" s="46"/>
      <c r="AGS958" s="46"/>
      <c r="AGT958" s="46"/>
      <c r="AGU958" s="46"/>
      <c r="AGV958" s="46"/>
      <c r="AGW958" s="46"/>
      <c r="AGX958" s="46"/>
      <c r="AGY958" s="46"/>
      <c r="AGZ958" s="46"/>
      <c r="AHA958" s="46"/>
      <c r="AHB958" s="46"/>
      <c r="AHC958" s="46"/>
      <c r="AHD958" s="46"/>
      <c r="AHE958" s="46"/>
      <c r="AHF958" s="46"/>
      <c r="AHG958" s="46"/>
      <c r="AHH958" s="46"/>
      <c r="AHI958" s="46"/>
      <c r="AHJ958" s="46"/>
      <c r="AHK958" s="46"/>
      <c r="AHL958" s="46"/>
      <c r="AHM958" s="46"/>
      <c r="AHN958" s="46"/>
      <c r="AHO958" s="46"/>
      <c r="AHP958" s="46"/>
      <c r="AHQ958" s="46"/>
      <c r="AHR958" s="46"/>
      <c r="AHS958" s="46"/>
      <c r="AHT958" s="46"/>
      <c r="AHU958" s="46"/>
      <c r="AHV958" s="46"/>
      <c r="AHW958" s="46"/>
      <c r="AHX958" s="46"/>
      <c r="AHY958" s="46"/>
      <c r="AHZ958" s="46"/>
      <c r="AIA958" s="46"/>
      <c r="AIB958" s="46"/>
      <c r="AIC958" s="46"/>
      <c r="AID958" s="46"/>
      <c r="AIE958" s="46"/>
      <c r="AIF958" s="46"/>
      <c r="AIG958" s="46"/>
      <c r="AIH958" s="46"/>
      <c r="AII958" s="46"/>
      <c r="AIJ958" s="46"/>
      <c r="AIK958" s="46"/>
      <c r="AIL958" s="46"/>
      <c r="AIM958" s="46"/>
      <c r="AIN958" s="46"/>
      <c r="AIO958" s="46"/>
      <c r="AIP958" s="46"/>
      <c r="AIQ958" s="46"/>
      <c r="AIR958" s="46"/>
      <c r="AIS958" s="46"/>
      <c r="AIT958" s="46"/>
      <c r="AIU958" s="46"/>
      <c r="AIV958" s="46"/>
      <c r="AIW958" s="46"/>
      <c r="AIX958" s="46"/>
      <c r="AIY958" s="46"/>
      <c r="AIZ958" s="46"/>
      <c r="AJA958" s="46"/>
      <c r="AJB958" s="46"/>
      <c r="AJC958" s="46"/>
      <c r="AJD958" s="46"/>
      <c r="AJE958" s="46"/>
      <c r="AJF958" s="46"/>
      <c r="AJG958" s="46"/>
      <c r="AJH958" s="46"/>
      <c r="AJI958" s="46"/>
      <c r="AJJ958" s="46"/>
      <c r="AJK958" s="46"/>
      <c r="AJL958" s="46"/>
      <c r="AJM958" s="46"/>
      <c r="AJN958" s="46"/>
      <c r="AJO958" s="46"/>
      <c r="AJP958" s="46"/>
      <c r="AJQ958" s="46"/>
      <c r="AJR958" s="46"/>
      <c r="AJS958" s="46"/>
      <c r="AJT958" s="46"/>
      <c r="AJU958" s="46"/>
      <c r="AJV958" s="46"/>
      <c r="AJW958" s="46"/>
      <c r="AJX958" s="46"/>
      <c r="AJY958" s="46"/>
      <c r="AJZ958" s="46"/>
      <c r="AKA958" s="46"/>
      <c r="AKB958" s="46"/>
      <c r="AKC958" s="46"/>
      <c r="AKD958" s="46"/>
      <c r="AKE958" s="46"/>
      <c r="AKF958" s="46"/>
      <c r="AKG958" s="46"/>
      <c r="AKH958" s="46"/>
      <c r="AKI958" s="46"/>
      <c r="AKJ958" s="46"/>
      <c r="AKK958" s="46"/>
      <c r="AKL958" s="46"/>
      <c r="AKM958" s="46"/>
      <c r="AKN958" s="46"/>
      <c r="AKO958" s="46"/>
      <c r="AKP958" s="46"/>
      <c r="AKQ958" s="46"/>
      <c r="AKR958" s="46"/>
      <c r="AKS958" s="46"/>
      <c r="AKT958" s="46"/>
      <c r="AKU958" s="46"/>
      <c r="AKV958" s="46"/>
      <c r="AKW958" s="46"/>
      <c r="AKX958" s="46"/>
      <c r="AKY958" s="46"/>
      <c r="AKZ958" s="46"/>
      <c r="ALA958" s="46"/>
      <c r="ALB958" s="46"/>
      <c r="ALC958" s="46"/>
      <c r="ALD958" s="46"/>
      <c r="ALE958" s="46"/>
      <c r="ALF958" s="46"/>
      <c r="ALG958" s="46"/>
      <c r="ALH958" s="46"/>
      <c r="ALI958" s="46"/>
      <c r="ALJ958" s="46"/>
      <c r="ALK958" s="46"/>
      <c r="ALL958" s="46"/>
      <c r="ALM958" s="46"/>
      <c r="ALN958" s="46"/>
      <c r="ALO958" s="46"/>
      <c r="ALP958" s="46"/>
      <c r="ALQ958" s="46"/>
      <c r="ALR958" s="46"/>
      <c r="ALS958" s="46"/>
      <c r="ALT958" s="46"/>
      <c r="ALU958" s="46"/>
      <c r="ALV958" s="46"/>
      <c r="ALW958" s="46"/>
      <c r="ALX958" s="46"/>
      <c r="ALY958" s="46"/>
      <c r="ALZ958" s="46"/>
      <c r="AMA958" s="46"/>
      <c r="AMB958" s="46"/>
      <c r="AMC958" s="46"/>
      <c r="AMD958" s="46"/>
      <c r="AME958" s="46"/>
      <c r="AMF958" s="46"/>
      <c r="AMG958" s="46"/>
      <c r="AMH958" s="46"/>
      <c r="AMI958" s="46"/>
      <c r="AMJ958" s="46"/>
      <c r="AMK958" s="46"/>
      <c r="AML958" s="46"/>
      <c r="AMM958" s="46"/>
      <c r="AMN958" s="46"/>
      <c r="AMO958" s="46"/>
      <c r="AMP958" s="46"/>
      <c r="AMQ958" s="46"/>
      <c r="AMR958" s="46"/>
      <c r="AMS958" s="46"/>
      <c r="AMT958" s="46"/>
      <c r="AMU958" s="46"/>
      <c r="AMV958" s="46"/>
      <c r="AMW958" s="46"/>
      <c r="AMX958" s="46"/>
      <c r="AMY958" s="46"/>
      <c r="AMZ958" s="46"/>
      <c r="ANA958" s="46"/>
      <c r="ANB958" s="46"/>
      <c r="ANC958" s="46"/>
      <c r="AND958" s="46"/>
      <c r="ANE958" s="46"/>
      <c r="ANF958" s="46"/>
      <c r="ANG958" s="46"/>
      <c r="ANH958" s="46"/>
      <c r="ANI958" s="46"/>
      <c r="ANJ958" s="46"/>
      <c r="ANK958" s="46"/>
      <c r="ANL958" s="46"/>
      <c r="ANM958" s="46"/>
      <c r="ANN958" s="46"/>
      <c r="ANO958" s="46"/>
      <c r="ANP958" s="46"/>
      <c r="ANQ958" s="46"/>
      <c r="ANR958" s="46"/>
      <c r="ANS958" s="46"/>
      <c r="ANT958" s="46"/>
      <c r="ANU958" s="46"/>
      <c r="ANV958" s="46"/>
      <c r="ANW958" s="46"/>
      <c r="ANX958" s="46"/>
      <c r="ANY958" s="46"/>
      <c r="ANZ958" s="46"/>
      <c r="AOA958" s="46"/>
      <c r="AOB958" s="46"/>
      <c r="AOC958" s="46"/>
      <c r="AOD958" s="46"/>
      <c r="AOE958" s="46"/>
      <c r="AOF958" s="46"/>
      <c r="AOG958" s="46"/>
      <c r="AOH958" s="46"/>
      <c r="AOI958" s="46"/>
      <c r="AOJ958" s="46"/>
      <c r="AOK958" s="46"/>
      <c r="AOL958" s="46"/>
      <c r="AOM958" s="46"/>
      <c r="AON958" s="46"/>
      <c r="AOO958" s="46"/>
      <c r="AOP958" s="46"/>
      <c r="AOQ958" s="46"/>
      <c r="AOR958" s="46"/>
      <c r="AOS958" s="46"/>
      <c r="AOT958" s="46"/>
      <c r="AOU958" s="46"/>
      <c r="AOV958" s="46"/>
      <c r="AOW958" s="46"/>
      <c r="AOX958" s="46"/>
      <c r="AOY958" s="46"/>
      <c r="AOZ958" s="46"/>
      <c r="APA958" s="46"/>
      <c r="APB958" s="46"/>
      <c r="APC958" s="46"/>
      <c r="APD958" s="46"/>
      <c r="APE958" s="46"/>
      <c r="APF958" s="46"/>
      <c r="APG958" s="46"/>
      <c r="APH958" s="46"/>
      <c r="API958" s="46"/>
      <c r="APJ958" s="46"/>
      <c r="APK958" s="46"/>
      <c r="APL958" s="46"/>
      <c r="APM958" s="46"/>
      <c r="APN958" s="46"/>
      <c r="APO958" s="46"/>
      <c r="APP958" s="46"/>
      <c r="APQ958" s="46"/>
      <c r="APR958" s="46"/>
      <c r="APS958" s="46"/>
      <c r="APT958" s="46"/>
      <c r="APU958" s="46"/>
      <c r="APV958" s="46"/>
      <c r="APW958" s="46"/>
      <c r="APX958" s="46"/>
      <c r="APY958" s="46"/>
      <c r="APZ958" s="46"/>
      <c r="AQA958" s="46"/>
      <c r="AQB958" s="46"/>
      <c r="AQC958" s="46"/>
      <c r="AQD958" s="46"/>
      <c r="AQE958" s="46"/>
      <c r="AQF958" s="46"/>
      <c r="AQG958" s="46"/>
      <c r="AQH958" s="46"/>
      <c r="AQI958" s="46"/>
      <c r="AQJ958" s="46"/>
      <c r="AQK958" s="46"/>
      <c r="AQL958" s="46"/>
      <c r="AQM958" s="46"/>
      <c r="AQN958" s="46"/>
      <c r="AQO958" s="46"/>
      <c r="AQP958" s="46"/>
      <c r="AQQ958" s="46"/>
      <c r="AQR958" s="46"/>
      <c r="AQS958" s="46"/>
      <c r="AQT958" s="46"/>
      <c r="AQU958" s="46"/>
      <c r="AQV958" s="46"/>
      <c r="AQW958" s="46"/>
      <c r="AQX958" s="46"/>
      <c r="AQY958" s="46"/>
      <c r="AQZ958" s="46"/>
      <c r="ARA958" s="46"/>
      <c r="ARB958" s="46"/>
      <c r="ARC958" s="46"/>
      <c r="ARD958" s="46"/>
      <c r="ARE958" s="46"/>
      <c r="ARF958" s="46"/>
      <c r="ARG958" s="46"/>
      <c r="ARH958" s="46"/>
      <c r="ARI958" s="46"/>
      <c r="ARJ958" s="46"/>
      <c r="ARK958" s="46"/>
      <c r="ARL958" s="46"/>
      <c r="ARM958" s="46"/>
      <c r="ARN958" s="46"/>
      <c r="ARO958" s="46"/>
      <c r="ARP958" s="46"/>
      <c r="ARQ958" s="46"/>
      <c r="ARR958" s="46"/>
      <c r="ARS958" s="46"/>
      <c r="ART958" s="46"/>
      <c r="ARU958" s="46"/>
      <c r="ARV958" s="46"/>
      <c r="ARW958" s="46"/>
      <c r="ARX958" s="46"/>
      <c r="ARY958" s="46"/>
      <c r="ARZ958" s="46"/>
      <c r="ASA958" s="46"/>
      <c r="ASB958" s="46"/>
      <c r="ASC958" s="46"/>
      <c r="ASD958" s="46"/>
      <c r="ASE958" s="46"/>
      <c r="ASF958" s="46"/>
      <c r="ASG958" s="46"/>
      <c r="ASH958" s="46"/>
      <c r="ASI958" s="46"/>
      <c r="ASJ958" s="46"/>
      <c r="ASK958" s="46"/>
      <c r="ASL958" s="46"/>
      <c r="ASM958" s="46"/>
      <c r="ASN958" s="46"/>
      <c r="ASO958" s="46"/>
      <c r="ASP958" s="46"/>
      <c r="ASQ958" s="46"/>
      <c r="ASR958" s="46"/>
      <c r="ASS958" s="46"/>
      <c r="AST958" s="46"/>
      <c r="ASU958" s="46"/>
      <c r="ASV958" s="46"/>
      <c r="ASW958" s="46"/>
      <c r="ASX958" s="46"/>
      <c r="ASY958" s="46"/>
      <c r="ASZ958" s="46"/>
      <c r="ATA958" s="46"/>
      <c r="ATB958" s="46"/>
      <c r="ATC958" s="46"/>
      <c r="ATD958" s="46"/>
      <c r="ATE958" s="46"/>
      <c r="ATF958" s="46"/>
      <c r="ATG958" s="46"/>
      <c r="ATH958" s="46"/>
      <c r="ATI958" s="46"/>
      <c r="ATJ958" s="46"/>
      <c r="ATK958" s="46"/>
      <c r="ATL958" s="46"/>
      <c r="ATM958" s="46"/>
      <c r="ATN958" s="46"/>
      <c r="ATO958" s="46"/>
      <c r="ATP958" s="46"/>
      <c r="ATQ958" s="46"/>
      <c r="ATR958" s="46"/>
      <c r="ATS958" s="46"/>
      <c r="ATT958" s="46"/>
      <c r="ATU958" s="46"/>
      <c r="ATV958" s="46"/>
      <c r="ATW958" s="46"/>
      <c r="ATX958" s="46"/>
      <c r="ATY958" s="46"/>
      <c r="ATZ958" s="46"/>
      <c r="AUA958" s="46"/>
      <c r="AUB958" s="46"/>
      <c r="AUC958" s="46"/>
      <c r="AUD958" s="46"/>
      <c r="AUE958" s="46"/>
      <c r="AUF958" s="46"/>
      <c r="AUG958" s="46"/>
      <c r="AUH958" s="46"/>
      <c r="AUI958" s="46"/>
      <c r="AUJ958" s="46"/>
      <c r="AUK958" s="46"/>
      <c r="AUL958" s="46"/>
      <c r="AUM958" s="46"/>
      <c r="AUN958" s="46"/>
      <c r="AUO958" s="46"/>
      <c r="AUP958" s="46"/>
      <c r="AUQ958" s="46"/>
      <c r="AUR958" s="46"/>
      <c r="AUS958" s="46"/>
      <c r="AUT958" s="46"/>
      <c r="AUU958" s="46"/>
      <c r="AUV958" s="46"/>
      <c r="AUW958" s="46"/>
      <c r="AUX958" s="46"/>
      <c r="AUY958" s="46"/>
      <c r="AUZ958" s="46"/>
      <c r="AVA958" s="46"/>
      <c r="AVB958" s="46"/>
      <c r="AVC958" s="46"/>
      <c r="AVD958" s="46"/>
      <c r="AVE958" s="46"/>
      <c r="AVF958" s="46"/>
      <c r="AVG958" s="46"/>
      <c r="AVH958" s="46"/>
      <c r="AVI958" s="46"/>
      <c r="AVJ958" s="46"/>
      <c r="AVK958" s="46"/>
      <c r="AVL958" s="46"/>
      <c r="AVM958" s="46"/>
      <c r="AVN958" s="46"/>
      <c r="AVO958" s="46"/>
      <c r="AVP958" s="46"/>
      <c r="AVQ958" s="46"/>
      <c r="AVR958" s="46"/>
      <c r="AVS958" s="46"/>
      <c r="AVT958" s="46"/>
      <c r="AVU958" s="46"/>
      <c r="AVV958" s="46"/>
      <c r="AVW958" s="46"/>
      <c r="AVX958" s="46"/>
      <c r="AVY958" s="46"/>
      <c r="AVZ958" s="46"/>
      <c r="AWA958" s="46"/>
      <c r="AWB958" s="46"/>
      <c r="AWC958" s="46"/>
      <c r="AWD958" s="46"/>
      <c r="AWE958" s="46"/>
      <c r="AWF958" s="46"/>
      <c r="AWG958" s="46"/>
      <c r="AWH958" s="46"/>
      <c r="AWI958" s="46"/>
      <c r="AWJ958" s="46"/>
      <c r="AWK958" s="46"/>
      <c r="AWL958" s="46"/>
      <c r="AWM958" s="46"/>
      <c r="AWN958" s="46"/>
      <c r="AWO958" s="46"/>
      <c r="AWP958" s="46"/>
      <c r="AWQ958" s="46"/>
      <c r="AWR958" s="46"/>
      <c r="AWS958" s="46"/>
      <c r="AWT958" s="46"/>
      <c r="AWU958" s="46"/>
      <c r="AWV958" s="46"/>
      <c r="AWW958" s="46"/>
      <c r="AWX958" s="46"/>
      <c r="AWY958" s="46"/>
      <c r="AWZ958" s="46"/>
      <c r="AXA958" s="46"/>
      <c r="AXB958" s="46"/>
      <c r="AXC958" s="46"/>
      <c r="AXD958" s="46"/>
      <c r="AXE958" s="46"/>
      <c r="AXF958" s="46"/>
      <c r="AXG958" s="46"/>
      <c r="AXH958" s="46"/>
      <c r="AXI958" s="46"/>
      <c r="AXJ958" s="46"/>
      <c r="AXK958" s="46"/>
      <c r="AXL958" s="46"/>
      <c r="AXM958" s="46"/>
      <c r="AXN958" s="46"/>
      <c r="AXO958" s="46"/>
      <c r="AXP958" s="46"/>
      <c r="AXQ958" s="46"/>
      <c r="AXR958" s="46"/>
      <c r="AXS958" s="46"/>
      <c r="AXT958" s="46"/>
      <c r="AXU958" s="46"/>
      <c r="AXV958" s="46"/>
      <c r="AXW958" s="46"/>
      <c r="AXX958" s="46"/>
      <c r="AXY958" s="46"/>
      <c r="AXZ958" s="46"/>
      <c r="AYA958" s="46"/>
      <c r="AYB958" s="46"/>
      <c r="AYC958" s="46"/>
      <c r="AYD958" s="46"/>
      <c r="AYE958" s="46"/>
      <c r="AYF958" s="46"/>
      <c r="AYG958" s="46"/>
      <c r="AYH958" s="46"/>
      <c r="AYI958" s="46"/>
      <c r="AYJ958" s="46"/>
      <c r="AYK958" s="46"/>
      <c r="AYL958" s="46"/>
      <c r="AYM958" s="46"/>
      <c r="AYN958" s="46"/>
      <c r="AYO958" s="46"/>
      <c r="AYP958" s="46"/>
      <c r="AYQ958" s="46"/>
      <c r="AYR958" s="46"/>
      <c r="AYS958" s="46"/>
      <c r="AYT958" s="46"/>
      <c r="AYU958" s="46"/>
      <c r="AYV958" s="46"/>
      <c r="AYW958" s="46"/>
      <c r="AYX958" s="46"/>
      <c r="AYY958" s="46"/>
      <c r="AYZ958" s="46"/>
      <c r="AZA958" s="46"/>
      <c r="AZB958" s="46"/>
      <c r="AZC958" s="46"/>
      <c r="AZD958" s="46"/>
      <c r="AZE958" s="46"/>
      <c r="AZF958" s="46"/>
      <c r="AZG958" s="46"/>
      <c r="AZH958" s="46"/>
      <c r="AZI958" s="46"/>
      <c r="AZJ958" s="46"/>
      <c r="AZK958" s="46"/>
      <c r="AZL958" s="46"/>
      <c r="AZM958" s="46"/>
      <c r="AZN958" s="46"/>
      <c r="AZO958" s="46"/>
      <c r="AZP958" s="46"/>
      <c r="AZQ958" s="46"/>
      <c r="AZR958" s="46"/>
      <c r="AZS958" s="46"/>
      <c r="AZT958" s="46"/>
      <c r="AZU958" s="46"/>
      <c r="AZV958" s="46"/>
      <c r="AZW958" s="46"/>
      <c r="AZX958" s="46"/>
      <c r="AZY958" s="46"/>
      <c r="AZZ958" s="46"/>
      <c r="BAA958" s="46"/>
      <c r="BAB958" s="46"/>
      <c r="BAC958" s="46"/>
      <c r="BAD958" s="46"/>
      <c r="BAE958" s="46"/>
      <c r="BAF958" s="46"/>
      <c r="BAG958" s="46"/>
      <c r="BAH958" s="46"/>
      <c r="BAI958" s="46"/>
      <c r="BAJ958" s="46"/>
      <c r="BAK958" s="46"/>
      <c r="BAL958" s="46"/>
      <c r="BAM958" s="46"/>
      <c r="BAN958" s="46"/>
      <c r="BAO958" s="46"/>
      <c r="BAP958" s="46"/>
      <c r="BAQ958" s="46"/>
      <c r="BAR958" s="46"/>
      <c r="BAS958" s="46"/>
      <c r="BAT958" s="46"/>
      <c r="BAU958" s="46"/>
      <c r="BAV958" s="46"/>
      <c r="BAW958" s="46"/>
      <c r="BAX958" s="46"/>
      <c r="BAY958" s="46"/>
      <c r="BAZ958" s="46"/>
      <c r="BBA958" s="46"/>
      <c r="BBB958" s="46"/>
      <c r="BBC958" s="46"/>
      <c r="BBD958" s="46"/>
      <c r="BBE958" s="46"/>
      <c r="BBF958" s="46"/>
      <c r="BBG958" s="46"/>
      <c r="BBH958" s="46"/>
      <c r="BBI958" s="46"/>
      <c r="BBJ958" s="46"/>
      <c r="BBK958" s="46"/>
      <c r="BBL958" s="46"/>
      <c r="BBM958" s="46"/>
      <c r="BBN958" s="46"/>
      <c r="BBO958" s="46"/>
      <c r="BBP958" s="46"/>
      <c r="BBQ958" s="46"/>
      <c r="BBR958" s="46"/>
      <c r="BBS958" s="46"/>
      <c r="BBT958" s="46"/>
      <c r="BBU958" s="46"/>
      <c r="BBV958" s="46"/>
      <c r="BBW958" s="46"/>
      <c r="BBX958" s="46"/>
      <c r="BBY958" s="46"/>
      <c r="BBZ958" s="46"/>
      <c r="BCA958" s="46"/>
      <c r="BCB958" s="46"/>
      <c r="BCC958" s="46"/>
      <c r="BCD958" s="46"/>
      <c r="BCE958" s="46"/>
      <c r="BCF958" s="46"/>
      <c r="BCG958" s="46"/>
      <c r="BCH958" s="46"/>
      <c r="BCI958" s="46"/>
      <c r="BCJ958" s="46"/>
      <c r="BCK958" s="46"/>
      <c r="BCL958" s="46"/>
      <c r="BCM958" s="46"/>
      <c r="BCN958" s="46"/>
      <c r="BCO958" s="46"/>
      <c r="BCP958" s="46"/>
      <c r="BCQ958" s="46"/>
      <c r="BCR958" s="46"/>
      <c r="BCS958" s="46"/>
      <c r="BCT958" s="46"/>
      <c r="BCU958" s="46"/>
      <c r="BCV958" s="46"/>
      <c r="BCW958" s="46"/>
      <c r="BCX958" s="46"/>
      <c r="BCY958" s="46"/>
      <c r="BCZ958" s="46"/>
      <c r="BDA958" s="46"/>
      <c r="BDB958" s="46"/>
      <c r="BDC958" s="46"/>
      <c r="BDD958" s="46"/>
      <c r="BDE958" s="46"/>
      <c r="BDF958" s="46"/>
      <c r="BDG958" s="46"/>
      <c r="BDH958" s="46"/>
      <c r="BDI958" s="46"/>
      <c r="BDJ958" s="46"/>
      <c r="BDK958" s="46"/>
      <c r="BDL958" s="46"/>
      <c r="BDM958" s="46"/>
      <c r="BDN958" s="46"/>
      <c r="BDO958" s="46"/>
      <c r="BDP958" s="46"/>
      <c r="BDQ958" s="46"/>
      <c r="BDR958" s="46"/>
      <c r="BDS958" s="46"/>
      <c r="BDT958" s="46"/>
      <c r="BDU958" s="46"/>
      <c r="BDV958" s="46"/>
      <c r="BDW958" s="46"/>
      <c r="BDX958" s="46"/>
      <c r="BDY958" s="46"/>
      <c r="BDZ958" s="46"/>
      <c r="BEA958" s="46"/>
      <c r="BEB958" s="46"/>
      <c r="BEC958" s="46"/>
      <c r="BED958" s="46"/>
      <c r="BEE958" s="46"/>
      <c r="BEF958" s="46"/>
      <c r="BEG958" s="46"/>
      <c r="BEH958" s="46"/>
      <c r="BEI958" s="46"/>
      <c r="BEJ958" s="46"/>
      <c r="BEK958" s="46"/>
      <c r="BEL958" s="46"/>
      <c r="BEM958" s="46"/>
      <c r="BEN958" s="46"/>
      <c r="BEO958" s="46"/>
      <c r="BEP958" s="46"/>
      <c r="BEQ958" s="46"/>
      <c r="BER958" s="46"/>
      <c r="BES958" s="46"/>
      <c r="BET958" s="46"/>
      <c r="BEU958" s="46"/>
      <c r="BEV958" s="46"/>
      <c r="BEW958" s="46"/>
      <c r="BEX958" s="46"/>
      <c r="BEY958" s="46"/>
      <c r="BEZ958" s="46"/>
      <c r="BFA958" s="46"/>
      <c r="BFB958" s="46"/>
      <c r="BFC958" s="46"/>
      <c r="BFD958" s="46"/>
      <c r="BFE958" s="46"/>
      <c r="BFF958" s="46"/>
      <c r="BFG958" s="46"/>
      <c r="BFH958" s="46"/>
      <c r="BFI958" s="46"/>
      <c r="BFJ958" s="46"/>
      <c r="BFK958" s="46"/>
      <c r="BFL958" s="46"/>
      <c r="BFM958" s="46"/>
      <c r="BFN958" s="46"/>
      <c r="BFO958" s="46"/>
      <c r="BFP958" s="46"/>
      <c r="BFQ958" s="46"/>
      <c r="BFR958" s="46"/>
      <c r="BFS958" s="46"/>
      <c r="BFT958" s="46"/>
      <c r="BFU958" s="46"/>
      <c r="BFV958" s="46"/>
      <c r="BFW958" s="46"/>
      <c r="BFX958" s="46"/>
      <c r="BFY958" s="46"/>
      <c r="BFZ958" s="46"/>
      <c r="BGA958" s="46"/>
      <c r="BGB958" s="46"/>
      <c r="BGC958" s="46"/>
      <c r="BGD958" s="46"/>
      <c r="BGE958" s="46"/>
      <c r="BGF958" s="46"/>
      <c r="BGG958" s="46"/>
      <c r="BGH958" s="46"/>
      <c r="BGI958" s="46"/>
      <c r="BGJ958" s="46"/>
      <c r="BGK958" s="46"/>
      <c r="BGL958" s="46"/>
      <c r="BGM958" s="46"/>
      <c r="BGN958" s="46"/>
      <c r="BGO958" s="46"/>
      <c r="BGP958" s="46"/>
      <c r="BGQ958" s="46"/>
      <c r="BGR958" s="46"/>
      <c r="BGS958" s="46"/>
      <c r="BGT958" s="46"/>
      <c r="BGU958" s="46"/>
      <c r="BGV958" s="46"/>
      <c r="BGW958" s="46"/>
      <c r="BGX958" s="46"/>
      <c r="BGY958" s="46"/>
      <c r="BGZ958" s="46"/>
      <c r="BHA958" s="46"/>
      <c r="BHB958" s="46"/>
      <c r="BHC958" s="46"/>
      <c r="BHD958" s="46"/>
      <c r="BHE958" s="46"/>
      <c r="BHF958" s="46"/>
      <c r="BHG958" s="46"/>
      <c r="BHH958" s="46"/>
      <c r="BHI958" s="46"/>
      <c r="BHJ958" s="46"/>
      <c r="BHK958" s="46"/>
      <c r="BHL958" s="46"/>
      <c r="BHM958" s="46"/>
      <c r="BHN958" s="46"/>
      <c r="BHO958" s="46"/>
      <c r="BHP958" s="46"/>
      <c r="BHQ958" s="46"/>
      <c r="BHR958" s="46"/>
      <c r="BHS958" s="46"/>
      <c r="BHT958" s="46"/>
      <c r="BHU958" s="46"/>
      <c r="BHV958" s="46"/>
      <c r="BHW958" s="46"/>
      <c r="BHX958" s="46"/>
      <c r="BHY958" s="46"/>
      <c r="BHZ958" s="46"/>
      <c r="BIA958" s="46"/>
      <c r="BIB958" s="46"/>
      <c r="BIC958" s="46"/>
      <c r="BID958" s="46"/>
      <c r="BIE958" s="46"/>
      <c r="BIF958" s="46"/>
      <c r="BIG958" s="46"/>
      <c r="BIH958" s="46"/>
      <c r="BII958" s="46"/>
      <c r="BIJ958" s="46"/>
      <c r="BIK958" s="46"/>
      <c r="BIL958" s="46"/>
      <c r="BIM958" s="46"/>
      <c r="BIN958" s="46"/>
      <c r="BIO958" s="46"/>
      <c r="BIP958" s="46"/>
      <c r="BIQ958" s="46"/>
      <c r="BIR958" s="46"/>
      <c r="BIS958" s="46"/>
      <c r="BIT958" s="46"/>
      <c r="BIU958" s="46"/>
      <c r="BIV958" s="46"/>
      <c r="BIW958" s="46"/>
      <c r="BIX958" s="46"/>
      <c r="BIY958" s="46"/>
      <c r="BIZ958" s="46"/>
      <c r="BJA958" s="46"/>
      <c r="BJB958" s="46"/>
      <c r="BJC958" s="46"/>
      <c r="BJD958" s="46"/>
      <c r="BJE958" s="46"/>
      <c r="BJF958" s="46"/>
      <c r="BJG958" s="46"/>
      <c r="BJH958" s="46"/>
      <c r="BJI958" s="46"/>
      <c r="BJJ958" s="46"/>
      <c r="BJK958" s="46"/>
      <c r="BJL958" s="46"/>
      <c r="BJM958" s="46"/>
      <c r="BJN958" s="46"/>
      <c r="BJO958" s="46"/>
      <c r="BJP958" s="46"/>
      <c r="BJQ958" s="46"/>
      <c r="BJR958" s="46"/>
      <c r="BJS958" s="46"/>
      <c r="BJT958" s="46"/>
      <c r="BJU958" s="46"/>
      <c r="BJV958" s="46"/>
      <c r="BJW958" s="46"/>
      <c r="BJX958" s="46"/>
      <c r="BJY958" s="46"/>
      <c r="BJZ958" s="46"/>
      <c r="BKA958" s="46"/>
      <c r="BKB958" s="46"/>
      <c r="BKC958" s="46"/>
      <c r="BKD958" s="46"/>
      <c r="BKE958" s="46"/>
      <c r="BKF958" s="46"/>
      <c r="BKG958" s="46"/>
      <c r="BKH958" s="46"/>
      <c r="BKI958" s="46"/>
      <c r="BKJ958" s="46"/>
      <c r="BKK958" s="46"/>
      <c r="BKL958" s="46"/>
      <c r="BKM958" s="46"/>
      <c r="BKN958" s="46"/>
      <c r="BKO958" s="46"/>
      <c r="BKP958" s="46"/>
      <c r="BKQ958" s="46"/>
      <c r="BKR958" s="46"/>
      <c r="BKS958" s="46"/>
      <c r="BKT958" s="46"/>
      <c r="BKU958" s="46"/>
      <c r="BKV958" s="46"/>
      <c r="BKW958" s="46"/>
      <c r="BKX958" s="46"/>
      <c r="BKY958" s="46"/>
      <c r="BKZ958" s="46"/>
      <c r="BLA958" s="46"/>
      <c r="BLB958" s="46"/>
      <c r="BLC958" s="46"/>
      <c r="BLD958" s="46"/>
      <c r="BLE958" s="46"/>
      <c r="BLF958" s="46"/>
      <c r="BLG958" s="46"/>
      <c r="BLH958" s="46"/>
      <c r="BLI958" s="46"/>
      <c r="BLJ958" s="46"/>
      <c r="BLK958" s="46"/>
      <c r="BLL958" s="46"/>
      <c r="BLM958" s="46"/>
      <c r="BLN958" s="46"/>
      <c r="BLO958" s="46"/>
      <c r="BLP958" s="46"/>
      <c r="BLQ958" s="46"/>
      <c r="BLR958" s="46"/>
      <c r="BLS958" s="46"/>
      <c r="BLT958" s="46"/>
      <c r="BLU958" s="46"/>
      <c r="BLV958" s="46"/>
      <c r="BLW958" s="46"/>
      <c r="BLX958" s="46"/>
      <c r="BLY958" s="46"/>
      <c r="BLZ958" s="46"/>
      <c r="BMA958" s="46"/>
      <c r="BMB958" s="46"/>
      <c r="BMC958" s="46"/>
      <c r="BMD958" s="46"/>
      <c r="BME958" s="46"/>
      <c r="BMF958" s="46"/>
      <c r="BMG958" s="46"/>
      <c r="BMH958" s="46"/>
      <c r="BMI958" s="46"/>
      <c r="BMJ958" s="46"/>
      <c r="BMK958" s="46"/>
      <c r="BML958" s="46"/>
      <c r="BMM958" s="46"/>
      <c r="BMN958" s="46"/>
      <c r="BMO958" s="46"/>
      <c r="BMP958" s="46"/>
      <c r="BMQ958" s="46"/>
      <c r="BMR958" s="46"/>
      <c r="BMS958" s="46"/>
      <c r="BMT958" s="46"/>
      <c r="BMU958" s="46"/>
      <c r="BMV958" s="46"/>
      <c r="BMW958" s="46"/>
      <c r="BMX958" s="46"/>
      <c r="BMY958" s="46"/>
      <c r="BMZ958" s="46"/>
      <c r="BNA958" s="46"/>
      <c r="BNB958" s="46"/>
      <c r="BNC958" s="46"/>
      <c r="BND958" s="46"/>
      <c r="BNE958" s="46"/>
      <c r="BNF958" s="46"/>
      <c r="BNG958" s="46"/>
      <c r="BNH958" s="46"/>
      <c r="BNI958" s="46"/>
      <c r="BNJ958" s="46"/>
      <c r="BNK958" s="46"/>
      <c r="BNL958" s="46"/>
      <c r="BNM958" s="46"/>
      <c r="BNN958" s="46"/>
      <c r="BNO958" s="46"/>
      <c r="BNP958" s="46"/>
      <c r="BNQ958" s="46"/>
      <c r="BNR958" s="46"/>
      <c r="BNS958" s="46"/>
      <c r="BNT958" s="46"/>
      <c r="BNU958" s="46"/>
      <c r="BNV958" s="46"/>
      <c r="BNW958" s="46"/>
      <c r="BNX958" s="46"/>
      <c r="BNY958" s="46"/>
      <c r="BNZ958" s="46"/>
      <c r="BOA958" s="46"/>
      <c r="BOB958" s="46"/>
      <c r="BOC958" s="46"/>
      <c r="BOD958" s="46"/>
      <c r="BOE958" s="46"/>
      <c r="BOF958" s="46"/>
      <c r="BOG958" s="46"/>
      <c r="BOH958" s="46"/>
      <c r="BOI958" s="46"/>
      <c r="BOJ958" s="46"/>
      <c r="BOK958" s="46"/>
      <c r="BOL958" s="46"/>
      <c r="BOM958" s="46"/>
      <c r="BON958" s="46"/>
      <c r="BOO958" s="46"/>
      <c r="BOP958" s="46"/>
      <c r="BOQ958" s="46"/>
      <c r="BOR958" s="46"/>
      <c r="BOS958" s="46"/>
      <c r="BOT958" s="46"/>
      <c r="BOU958" s="46"/>
      <c r="BOV958" s="46"/>
      <c r="BOW958" s="46"/>
      <c r="BOX958" s="46"/>
      <c r="BOY958" s="46"/>
      <c r="BOZ958" s="46"/>
      <c r="BPA958" s="46"/>
      <c r="BPB958" s="46"/>
      <c r="BPC958" s="46"/>
      <c r="BPD958" s="46"/>
      <c r="BPE958" s="46"/>
      <c r="BPF958" s="46"/>
      <c r="BPG958" s="46"/>
      <c r="BPH958" s="46"/>
      <c r="BPI958" s="46"/>
      <c r="BPJ958" s="46"/>
      <c r="BPK958" s="46"/>
      <c r="BPL958" s="46"/>
      <c r="BPM958" s="46"/>
      <c r="BPN958" s="46"/>
      <c r="BPO958" s="46"/>
      <c r="BPP958" s="46"/>
      <c r="BPQ958" s="46"/>
      <c r="BPR958" s="46"/>
      <c r="BPS958" s="46"/>
      <c r="BPT958" s="46"/>
      <c r="BPU958" s="46"/>
      <c r="BPV958" s="46"/>
      <c r="BPW958" s="46"/>
      <c r="BPX958" s="46"/>
      <c r="BPY958" s="46"/>
      <c r="BPZ958" s="46"/>
      <c r="BQA958" s="46"/>
      <c r="BQB958" s="46"/>
      <c r="BQC958" s="46"/>
      <c r="BQD958" s="46"/>
      <c r="BQE958" s="46"/>
      <c r="BQF958" s="46"/>
      <c r="BQG958" s="46"/>
      <c r="BQH958" s="46"/>
      <c r="BQI958" s="46"/>
      <c r="BQJ958" s="46"/>
      <c r="BQK958" s="46"/>
      <c r="BQL958" s="46"/>
      <c r="BQM958" s="46"/>
      <c r="BQN958" s="46"/>
      <c r="BQO958" s="46"/>
      <c r="BQP958" s="46"/>
      <c r="BQQ958" s="46"/>
      <c r="BQR958" s="46"/>
      <c r="BQS958" s="46"/>
      <c r="BQT958" s="46"/>
      <c r="BQU958" s="46"/>
      <c r="BQV958" s="46"/>
      <c r="BQW958" s="46"/>
      <c r="BQX958" s="46"/>
      <c r="BQY958" s="46"/>
      <c r="BQZ958" s="46"/>
      <c r="BRA958" s="46"/>
      <c r="BRB958" s="46"/>
      <c r="BRC958" s="46"/>
      <c r="BRD958" s="46"/>
      <c r="BRE958" s="46"/>
      <c r="BRF958" s="46"/>
      <c r="BRG958" s="46"/>
      <c r="BRH958" s="46"/>
      <c r="BRI958" s="46"/>
      <c r="BRJ958" s="46"/>
      <c r="BRK958" s="46"/>
      <c r="BRL958" s="46"/>
      <c r="BRM958" s="46"/>
      <c r="BRN958" s="46"/>
      <c r="BRO958" s="46"/>
      <c r="BRP958" s="46"/>
      <c r="BRQ958" s="46"/>
      <c r="BRR958" s="46"/>
      <c r="BRS958" s="46"/>
      <c r="BRT958" s="46"/>
      <c r="BRU958" s="46"/>
      <c r="BRV958" s="46"/>
      <c r="BRW958" s="46"/>
      <c r="BRX958" s="46"/>
      <c r="BRY958" s="46"/>
      <c r="BRZ958" s="46"/>
      <c r="BSA958" s="46"/>
      <c r="BSB958" s="46"/>
      <c r="BSC958" s="46"/>
      <c r="BSD958" s="46"/>
      <c r="BSE958" s="46"/>
      <c r="BSF958" s="46"/>
      <c r="BSG958" s="46"/>
      <c r="BSH958" s="46"/>
      <c r="BSI958" s="46"/>
      <c r="BSJ958" s="46"/>
      <c r="BSK958" s="46"/>
      <c r="BSL958" s="46"/>
      <c r="BSM958" s="46"/>
      <c r="BSN958" s="46"/>
      <c r="BSO958" s="46"/>
      <c r="BSP958" s="46"/>
      <c r="BSQ958" s="46"/>
      <c r="BSR958" s="46"/>
      <c r="BSS958" s="46"/>
      <c r="BST958" s="46"/>
      <c r="BSU958" s="46"/>
      <c r="BSV958" s="46"/>
      <c r="BSW958" s="46"/>
      <c r="BSX958" s="46"/>
      <c r="BSY958" s="46"/>
      <c r="BSZ958" s="46"/>
      <c r="BTA958" s="46"/>
      <c r="BTB958" s="46"/>
      <c r="BTC958" s="46"/>
      <c r="BTD958" s="46"/>
      <c r="BTE958" s="46"/>
      <c r="BTF958" s="46"/>
      <c r="BTG958" s="46"/>
      <c r="BTH958" s="46"/>
      <c r="BTI958" s="46"/>
      <c r="BTJ958" s="46"/>
      <c r="BTK958" s="46"/>
      <c r="BTL958" s="46"/>
      <c r="BTM958" s="46"/>
      <c r="BTN958" s="46"/>
      <c r="BTO958" s="46"/>
      <c r="BTP958" s="46"/>
      <c r="BTQ958" s="46"/>
      <c r="BTR958" s="46"/>
      <c r="BTS958" s="46"/>
      <c r="BTT958" s="46"/>
      <c r="BTU958" s="46"/>
      <c r="BTV958" s="46"/>
      <c r="BTW958" s="46"/>
      <c r="BTX958" s="46"/>
      <c r="BTY958" s="46"/>
      <c r="BTZ958" s="46"/>
      <c r="BUA958" s="46"/>
      <c r="BUB958" s="46"/>
      <c r="BUC958" s="46"/>
      <c r="BUD958" s="46"/>
      <c r="BUE958" s="46"/>
      <c r="BUF958" s="46"/>
      <c r="BUG958" s="46"/>
      <c r="BUH958" s="46"/>
      <c r="BUI958" s="46"/>
      <c r="BUJ958" s="46"/>
      <c r="BUK958" s="46"/>
      <c r="BUL958" s="46"/>
      <c r="BUM958" s="46"/>
      <c r="BUN958" s="46"/>
      <c r="BUO958" s="46"/>
      <c r="BUP958" s="46"/>
      <c r="BUQ958" s="46"/>
      <c r="BUR958" s="46"/>
      <c r="BUS958" s="46"/>
      <c r="BUT958" s="46"/>
      <c r="BUU958" s="46"/>
      <c r="BUV958" s="46"/>
      <c r="BUW958" s="46"/>
      <c r="BUX958" s="46"/>
      <c r="BUY958" s="46"/>
      <c r="BUZ958" s="46"/>
      <c r="BVA958" s="46"/>
      <c r="BVB958" s="46"/>
      <c r="BVC958" s="46"/>
      <c r="BVD958" s="46"/>
      <c r="BVE958" s="46"/>
      <c r="BVF958" s="46"/>
      <c r="BVG958" s="46"/>
      <c r="BVH958" s="46"/>
      <c r="BVI958" s="46"/>
      <c r="BVJ958" s="46"/>
      <c r="BVK958" s="46"/>
      <c r="BVL958" s="46"/>
      <c r="BVM958" s="46"/>
      <c r="BVN958" s="46"/>
      <c r="BVO958" s="46"/>
      <c r="BVP958" s="46"/>
      <c r="BVQ958" s="46"/>
      <c r="BVR958" s="46"/>
      <c r="BVS958" s="46"/>
      <c r="BVT958" s="46"/>
      <c r="BVU958" s="46"/>
      <c r="BVV958" s="46"/>
      <c r="BVW958" s="46"/>
      <c r="BVX958" s="46"/>
      <c r="BVY958" s="46"/>
      <c r="BVZ958" s="46"/>
      <c r="BWA958" s="46"/>
      <c r="BWB958" s="46"/>
      <c r="BWC958" s="46"/>
      <c r="BWD958" s="46"/>
      <c r="BWE958" s="46"/>
      <c r="BWF958" s="46"/>
      <c r="BWG958" s="46"/>
      <c r="BWH958" s="46"/>
      <c r="BWI958" s="46"/>
      <c r="BWJ958" s="46"/>
      <c r="BWK958" s="46"/>
      <c r="BWL958" s="46"/>
      <c r="BWM958" s="46"/>
      <c r="BWN958" s="46"/>
      <c r="BWO958" s="46"/>
      <c r="BWP958" s="46"/>
      <c r="BWQ958" s="46"/>
      <c r="BWR958" s="46"/>
      <c r="BWS958" s="46"/>
      <c r="BWT958" s="46"/>
      <c r="BWU958" s="46"/>
      <c r="BWV958" s="46"/>
      <c r="BWW958" s="46"/>
      <c r="BWX958" s="46"/>
      <c r="BWY958" s="46"/>
      <c r="BWZ958" s="46"/>
      <c r="BXA958" s="46"/>
      <c r="BXB958" s="46"/>
      <c r="BXC958" s="46"/>
      <c r="BXD958" s="46"/>
      <c r="BXE958" s="46"/>
      <c r="BXF958" s="46"/>
      <c r="BXG958" s="46"/>
      <c r="BXH958" s="46"/>
      <c r="BXI958" s="46"/>
      <c r="BXJ958" s="46"/>
      <c r="BXK958" s="46"/>
      <c r="BXL958" s="46"/>
      <c r="BXM958" s="46"/>
      <c r="BXN958" s="46"/>
      <c r="BXO958" s="46"/>
      <c r="BXP958" s="46"/>
      <c r="BXQ958" s="46"/>
      <c r="BXR958" s="46"/>
      <c r="BXS958" s="46"/>
      <c r="BXT958" s="46"/>
      <c r="BXU958" s="46"/>
      <c r="BXV958" s="46"/>
      <c r="BXW958" s="46"/>
      <c r="BXX958" s="46"/>
      <c r="BXY958" s="46"/>
      <c r="BXZ958" s="46"/>
      <c r="BYA958" s="46"/>
      <c r="BYB958" s="46"/>
      <c r="BYC958" s="46"/>
      <c r="BYD958" s="46"/>
      <c r="BYE958" s="46"/>
      <c r="BYF958" s="46"/>
      <c r="BYG958" s="46"/>
      <c r="BYH958" s="46"/>
      <c r="BYI958" s="46"/>
      <c r="BYJ958" s="46"/>
      <c r="BYK958" s="46"/>
      <c r="BYL958" s="46"/>
      <c r="BYM958" s="46"/>
      <c r="BYN958" s="46"/>
      <c r="BYO958" s="46"/>
      <c r="BYP958" s="46"/>
      <c r="BYQ958" s="46"/>
      <c r="BYR958" s="46"/>
      <c r="BYS958" s="46"/>
      <c r="BYT958" s="46"/>
      <c r="BYU958" s="46"/>
      <c r="BYV958" s="46"/>
      <c r="BYW958" s="46"/>
      <c r="BYX958" s="46"/>
      <c r="BYY958" s="46"/>
      <c r="BYZ958" s="46"/>
      <c r="BZA958" s="46"/>
      <c r="BZB958" s="46"/>
      <c r="BZC958" s="46"/>
      <c r="BZD958" s="46"/>
      <c r="BZE958" s="46"/>
      <c r="BZF958" s="46"/>
      <c r="BZG958" s="46"/>
      <c r="BZH958" s="46"/>
      <c r="BZI958" s="46"/>
      <c r="BZJ958" s="46"/>
      <c r="BZK958" s="46"/>
      <c r="BZL958" s="46"/>
      <c r="BZM958" s="46"/>
      <c r="BZN958" s="46"/>
      <c r="BZO958" s="46"/>
      <c r="BZP958" s="46"/>
      <c r="BZQ958" s="46"/>
      <c r="BZR958" s="46"/>
      <c r="BZS958" s="46"/>
      <c r="BZT958" s="46"/>
      <c r="BZU958" s="46"/>
      <c r="BZV958" s="46"/>
      <c r="BZW958" s="46"/>
      <c r="BZX958" s="46"/>
      <c r="BZY958" s="46"/>
      <c r="BZZ958" s="46"/>
      <c r="CAA958" s="46"/>
      <c r="CAB958" s="46"/>
      <c r="CAC958" s="46"/>
      <c r="CAD958" s="46"/>
      <c r="CAE958" s="46"/>
      <c r="CAF958" s="46"/>
      <c r="CAG958" s="46"/>
      <c r="CAH958" s="46"/>
      <c r="CAI958" s="46"/>
      <c r="CAJ958" s="46"/>
      <c r="CAK958" s="46"/>
      <c r="CAL958" s="46"/>
      <c r="CAM958" s="46"/>
      <c r="CAN958" s="46"/>
      <c r="CAO958" s="46"/>
      <c r="CAP958" s="46"/>
      <c r="CAQ958" s="46"/>
      <c r="CAR958" s="46"/>
      <c r="CAS958" s="46"/>
      <c r="CAT958" s="46"/>
      <c r="CAU958" s="46"/>
      <c r="CAV958" s="46"/>
      <c r="CAW958" s="46"/>
      <c r="CAX958" s="46"/>
      <c r="CAY958" s="46"/>
      <c r="CAZ958" s="46"/>
      <c r="CBA958" s="46"/>
      <c r="CBB958" s="46"/>
      <c r="CBC958" s="46"/>
      <c r="CBD958" s="46"/>
      <c r="CBE958" s="46"/>
      <c r="CBF958" s="46"/>
      <c r="CBG958" s="46"/>
      <c r="CBH958" s="46"/>
      <c r="CBI958" s="46"/>
      <c r="CBJ958" s="46"/>
      <c r="CBK958" s="46"/>
      <c r="CBL958" s="46"/>
      <c r="CBM958" s="46"/>
      <c r="CBN958" s="46"/>
      <c r="CBO958" s="46"/>
      <c r="CBP958" s="46"/>
      <c r="CBQ958" s="46"/>
      <c r="CBR958" s="46"/>
      <c r="CBS958" s="46"/>
      <c r="CBT958" s="46"/>
      <c r="CBU958" s="46"/>
      <c r="CBV958" s="46"/>
      <c r="CBW958" s="46"/>
      <c r="CBX958" s="46"/>
      <c r="CBY958" s="46"/>
      <c r="CBZ958" s="46"/>
      <c r="CCA958" s="46"/>
      <c r="CCB958" s="46"/>
      <c r="CCC958" s="46"/>
      <c r="CCD958" s="46"/>
      <c r="CCE958" s="46"/>
      <c r="CCF958" s="46"/>
      <c r="CCG958" s="46"/>
      <c r="CCH958" s="46"/>
      <c r="CCI958" s="46"/>
      <c r="CCJ958" s="46"/>
      <c r="CCK958" s="46"/>
      <c r="CCL958" s="46"/>
      <c r="CCM958" s="46"/>
      <c r="CCN958" s="46"/>
      <c r="CCO958" s="46"/>
      <c r="CCP958" s="46"/>
      <c r="CCQ958" s="46"/>
      <c r="CCR958" s="46"/>
      <c r="CCS958" s="46"/>
      <c r="CCT958" s="46"/>
      <c r="CCU958" s="46"/>
      <c r="CCV958" s="46"/>
      <c r="CCW958" s="46"/>
      <c r="CCX958" s="46"/>
      <c r="CCY958" s="46"/>
      <c r="CCZ958" s="46"/>
      <c r="CDA958" s="46"/>
      <c r="CDB958" s="46"/>
      <c r="CDC958" s="46"/>
      <c r="CDD958" s="46"/>
      <c r="CDE958" s="46"/>
      <c r="CDF958" s="46"/>
      <c r="CDG958" s="46"/>
      <c r="CDH958" s="46"/>
      <c r="CDI958" s="46"/>
      <c r="CDJ958" s="46"/>
      <c r="CDK958" s="46"/>
      <c r="CDL958" s="46"/>
      <c r="CDM958" s="46"/>
      <c r="CDN958" s="46"/>
      <c r="CDO958" s="46"/>
      <c r="CDP958" s="46"/>
      <c r="CDQ958" s="46"/>
      <c r="CDR958" s="46"/>
      <c r="CDS958" s="46"/>
      <c r="CDT958" s="46"/>
      <c r="CDU958" s="46"/>
      <c r="CDV958" s="46"/>
      <c r="CDW958" s="46"/>
      <c r="CDX958" s="46"/>
      <c r="CDY958" s="46"/>
      <c r="CDZ958" s="46"/>
      <c r="CEA958" s="46"/>
      <c r="CEB958" s="46"/>
      <c r="CEC958" s="46"/>
      <c r="CED958" s="46"/>
      <c r="CEE958" s="46"/>
      <c r="CEF958" s="46"/>
      <c r="CEG958" s="46"/>
      <c r="CEH958" s="46"/>
      <c r="CEI958" s="46"/>
      <c r="CEJ958" s="46"/>
      <c r="CEK958" s="46"/>
      <c r="CEL958" s="46"/>
      <c r="CEM958" s="46"/>
      <c r="CEN958" s="46"/>
      <c r="CEO958" s="46"/>
      <c r="CEP958" s="46"/>
      <c r="CEQ958" s="46"/>
      <c r="CER958" s="46"/>
      <c r="CES958" s="46"/>
      <c r="CET958" s="46"/>
      <c r="CEU958" s="46"/>
      <c r="CEV958" s="46"/>
      <c r="CEW958" s="46"/>
      <c r="CEX958" s="46"/>
      <c r="CEY958" s="46"/>
      <c r="CEZ958" s="46"/>
      <c r="CFA958" s="46"/>
      <c r="CFB958" s="46"/>
      <c r="CFC958" s="46"/>
      <c r="CFD958" s="46"/>
      <c r="CFE958" s="46"/>
      <c r="CFF958" s="46"/>
      <c r="CFG958" s="46"/>
      <c r="CFH958" s="46"/>
      <c r="CFI958" s="46"/>
      <c r="CFJ958" s="46"/>
      <c r="CFK958" s="46"/>
      <c r="CFL958" s="46"/>
      <c r="CFM958" s="46"/>
      <c r="CFN958" s="46"/>
      <c r="CFO958" s="46"/>
      <c r="CFP958" s="46"/>
      <c r="CFQ958" s="46"/>
      <c r="CFR958" s="46"/>
      <c r="CFS958" s="46"/>
      <c r="CFT958" s="46"/>
      <c r="CFU958" s="46"/>
      <c r="CFV958" s="46"/>
      <c r="CFW958" s="46"/>
      <c r="CFX958" s="46"/>
      <c r="CFY958" s="46"/>
      <c r="CFZ958" s="46"/>
      <c r="CGA958" s="46"/>
      <c r="CGB958" s="46"/>
      <c r="CGC958" s="46"/>
      <c r="CGD958" s="46"/>
      <c r="CGE958" s="46"/>
      <c r="CGF958" s="46"/>
      <c r="CGG958" s="46"/>
      <c r="CGH958" s="46"/>
      <c r="CGI958" s="46"/>
      <c r="CGJ958" s="46"/>
      <c r="CGK958" s="46"/>
      <c r="CGL958" s="46"/>
      <c r="CGM958" s="46"/>
      <c r="CGN958" s="46"/>
      <c r="CGO958" s="46"/>
      <c r="CGP958" s="46"/>
      <c r="CGQ958" s="46"/>
      <c r="CGR958" s="46"/>
      <c r="CGS958" s="46"/>
      <c r="CGT958" s="46"/>
      <c r="CGU958" s="46"/>
      <c r="CGV958" s="46"/>
      <c r="CGW958" s="46"/>
      <c r="CGX958" s="46"/>
      <c r="CGY958" s="46"/>
      <c r="CGZ958" s="46"/>
      <c r="CHA958" s="46"/>
      <c r="CHB958" s="46"/>
      <c r="CHC958" s="46"/>
      <c r="CHD958" s="46"/>
      <c r="CHE958" s="46"/>
      <c r="CHF958" s="46"/>
      <c r="CHG958" s="46"/>
      <c r="CHH958" s="46"/>
      <c r="CHI958" s="46"/>
      <c r="CHJ958" s="46"/>
      <c r="CHK958" s="46"/>
      <c r="CHL958" s="46"/>
      <c r="CHM958" s="46"/>
      <c r="CHN958" s="46"/>
      <c r="CHO958" s="46"/>
      <c r="CHP958" s="46"/>
      <c r="CHQ958" s="46"/>
      <c r="CHR958" s="46"/>
      <c r="CHS958" s="46"/>
      <c r="CHT958" s="46"/>
      <c r="CHU958" s="46"/>
      <c r="CHV958" s="46"/>
      <c r="CHW958" s="46"/>
      <c r="CHX958" s="46"/>
      <c r="CHY958" s="46"/>
      <c r="CHZ958" s="46"/>
      <c r="CIA958" s="46"/>
      <c r="CIB958" s="46"/>
      <c r="CIC958" s="46"/>
      <c r="CID958" s="46"/>
      <c r="CIE958" s="46"/>
      <c r="CIF958" s="46"/>
      <c r="CIG958" s="46"/>
      <c r="CIH958" s="46"/>
      <c r="CII958" s="46"/>
      <c r="CIJ958" s="46"/>
      <c r="CIK958" s="46"/>
      <c r="CIL958" s="46"/>
      <c r="CIM958" s="46"/>
      <c r="CIN958" s="46"/>
      <c r="CIO958" s="46"/>
      <c r="CIP958" s="46"/>
      <c r="CIQ958" s="46"/>
      <c r="CIR958" s="46"/>
      <c r="CIS958" s="46"/>
      <c r="CIT958" s="46"/>
      <c r="CIU958" s="46"/>
      <c r="CIV958" s="46"/>
      <c r="CIW958" s="46"/>
      <c r="CIX958" s="46"/>
      <c r="CIY958" s="46"/>
      <c r="CIZ958" s="46"/>
      <c r="CJA958" s="46"/>
      <c r="CJB958" s="46"/>
      <c r="CJC958" s="46"/>
      <c r="CJD958" s="46"/>
      <c r="CJE958" s="46"/>
      <c r="CJF958" s="46"/>
      <c r="CJG958" s="46"/>
      <c r="CJH958" s="46"/>
      <c r="CJI958" s="46"/>
      <c r="CJJ958" s="46"/>
      <c r="CJK958" s="46"/>
      <c r="CJL958" s="46"/>
      <c r="CJM958" s="46"/>
      <c r="CJN958" s="46"/>
      <c r="CJO958" s="46"/>
      <c r="CJP958" s="46"/>
      <c r="CJQ958" s="46"/>
      <c r="CJR958" s="46"/>
      <c r="CJS958" s="46"/>
      <c r="CJT958" s="46"/>
      <c r="CJU958" s="46"/>
      <c r="CJV958" s="46"/>
      <c r="CJW958" s="46"/>
      <c r="CJX958" s="46"/>
      <c r="CJY958" s="46"/>
      <c r="CJZ958" s="46"/>
      <c r="CKA958" s="46"/>
      <c r="CKB958" s="46"/>
      <c r="CKC958" s="46"/>
      <c r="CKD958" s="46"/>
      <c r="CKE958" s="46"/>
      <c r="CKF958" s="46"/>
      <c r="CKG958" s="46"/>
      <c r="CKH958" s="46"/>
      <c r="CKI958" s="46"/>
      <c r="CKJ958" s="46"/>
      <c r="CKK958" s="46"/>
      <c r="CKL958" s="46"/>
      <c r="CKM958" s="46"/>
      <c r="CKN958" s="46"/>
      <c r="CKO958" s="46"/>
      <c r="CKP958" s="46"/>
      <c r="CKQ958" s="46"/>
      <c r="CKR958" s="46"/>
      <c r="CKS958" s="46"/>
      <c r="CKT958" s="46"/>
      <c r="CKU958" s="46"/>
      <c r="CKV958" s="46"/>
      <c r="CKW958" s="46"/>
      <c r="CKX958" s="46"/>
      <c r="CKY958" s="46"/>
      <c r="CKZ958" s="46"/>
      <c r="CLA958" s="46"/>
      <c r="CLB958" s="46"/>
      <c r="CLC958" s="46"/>
      <c r="CLD958" s="46"/>
      <c r="CLE958" s="46"/>
      <c r="CLF958" s="46"/>
      <c r="CLG958" s="46"/>
      <c r="CLH958" s="46"/>
      <c r="CLI958" s="46"/>
      <c r="CLJ958" s="46"/>
      <c r="CLK958" s="46"/>
      <c r="CLL958" s="46"/>
      <c r="CLM958" s="46"/>
      <c r="CLN958" s="46"/>
      <c r="CLO958" s="46"/>
      <c r="CLP958" s="46"/>
      <c r="CLQ958" s="46"/>
      <c r="CLR958" s="46"/>
      <c r="CLS958" s="46"/>
      <c r="CLT958" s="46"/>
      <c r="CLU958" s="46"/>
      <c r="CLV958" s="46"/>
      <c r="CLW958" s="46"/>
      <c r="CLX958" s="46"/>
      <c r="CLY958" s="46"/>
      <c r="CLZ958" s="46"/>
      <c r="CMA958" s="46"/>
      <c r="CMB958" s="46"/>
      <c r="CMC958" s="46"/>
      <c r="CMD958" s="46"/>
      <c r="CME958" s="46"/>
      <c r="CMF958" s="46"/>
      <c r="CMG958" s="46"/>
      <c r="CMH958" s="46"/>
      <c r="CMI958" s="46"/>
      <c r="CMJ958" s="46"/>
      <c r="CMK958" s="46"/>
      <c r="CML958" s="46"/>
      <c r="CMM958" s="46"/>
      <c r="CMN958" s="46"/>
      <c r="CMO958" s="46"/>
      <c r="CMP958" s="46"/>
      <c r="CMQ958" s="46"/>
      <c r="CMR958" s="46"/>
      <c r="CMS958" s="46"/>
      <c r="CMT958" s="46"/>
      <c r="CMU958" s="46"/>
      <c r="CMV958" s="46"/>
      <c r="CMW958" s="46"/>
      <c r="CMX958" s="46"/>
      <c r="CMY958" s="46"/>
      <c r="CMZ958" s="46"/>
      <c r="CNA958" s="46"/>
      <c r="CNB958" s="46"/>
      <c r="CNC958" s="46"/>
      <c r="CND958" s="46"/>
      <c r="CNE958" s="46"/>
      <c r="CNF958" s="46"/>
      <c r="CNG958" s="46"/>
      <c r="CNH958" s="46"/>
      <c r="CNI958" s="46"/>
      <c r="CNJ958" s="46"/>
      <c r="CNK958" s="46"/>
      <c r="CNL958" s="46"/>
      <c r="CNM958" s="46"/>
      <c r="CNN958" s="46"/>
      <c r="CNO958" s="46"/>
      <c r="CNP958" s="46"/>
      <c r="CNQ958" s="46"/>
      <c r="CNR958" s="46"/>
      <c r="CNS958" s="46"/>
      <c r="CNT958" s="46"/>
      <c r="CNU958" s="46"/>
      <c r="CNV958" s="46"/>
      <c r="CNW958" s="46"/>
      <c r="CNX958" s="46"/>
      <c r="CNY958" s="46"/>
      <c r="CNZ958" s="46"/>
      <c r="COA958" s="46"/>
      <c r="COB958" s="46"/>
      <c r="COC958" s="46"/>
      <c r="COD958" s="46"/>
      <c r="COE958" s="46"/>
      <c r="COF958" s="46"/>
      <c r="COG958" s="46"/>
      <c r="COH958" s="46"/>
      <c r="COI958" s="46"/>
      <c r="COJ958" s="46"/>
      <c r="COK958" s="46"/>
      <c r="COL958" s="46"/>
      <c r="COM958" s="46"/>
      <c r="CON958" s="46"/>
      <c r="COO958" s="46"/>
      <c r="COP958" s="46"/>
      <c r="COQ958" s="46"/>
      <c r="COR958" s="46"/>
      <c r="COS958" s="46"/>
      <c r="COT958" s="46"/>
      <c r="COU958" s="46"/>
      <c r="COV958" s="46"/>
      <c r="COW958" s="46"/>
      <c r="COX958" s="46"/>
      <c r="COY958" s="46"/>
      <c r="COZ958" s="46"/>
      <c r="CPA958" s="46"/>
      <c r="CPB958" s="46"/>
      <c r="CPC958" s="46"/>
      <c r="CPD958" s="46"/>
      <c r="CPE958" s="46"/>
      <c r="CPF958" s="46"/>
      <c r="CPG958" s="46"/>
      <c r="CPH958" s="46"/>
      <c r="CPI958" s="46"/>
      <c r="CPJ958" s="46"/>
      <c r="CPK958" s="46"/>
      <c r="CPL958" s="46"/>
      <c r="CPM958" s="46"/>
      <c r="CPN958" s="46"/>
      <c r="CPO958" s="46"/>
      <c r="CPP958" s="46"/>
      <c r="CPQ958" s="46"/>
      <c r="CPR958" s="46"/>
      <c r="CPS958" s="46"/>
      <c r="CPT958" s="46"/>
      <c r="CPU958" s="46"/>
      <c r="CPV958" s="46"/>
      <c r="CPW958" s="46"/>
      <c r="CPX958" s="46"/>
      <c r="CPY958" s="46"/>
      <c r="CPZ958" s="46"/>
      <c r="CQA958" s="46"/>
      <c r="CQB958" s="46"/>
      <c r="CQC958" s="46"/>
      <c r="CQD958" s="46"/>
      <c r="CQE958" s="46"/>
      <c r="CQF958" s="46"/>
      <c r="CQG958" s="46"/>
      <c r="CQH958" s="46"/>
      <c r="CQI958" s="46"/>
      <c r="CQJ958" s="46"/>
      <c r="CQK958" s="46"/>
      <c r="CQL958" s="46"/>
      <c r="CQM958" s="46"/>
      <c r="CQN958" s="46"/>
      <c r="CQO958" s="46"/>
      <c r="CQP958" s="46"/>
      <c r="CQQ958" s="46"/>
      <c r="CQR958" s="46"/>
      <c r="CQS958" s="46"/>
      <c r="CQT958" s="46"/>
      <c r="CQU958" s="46"/>
      <c r="CQV958" s="46"/>
      <c r="CQW958" s="46"/>
      <c r="CQX958" s="46"/>
      <c r="CQY958" s="46"/>
      <c r="CQZ958" s="46"/>
      <c r="CRA958" s="46"/>
      <c r="CRB958" s="46"/>
      <c r="CRC958" s="46"/>
      <c r="CRD958" s="46"/>
      <c r="CRE958" s="46"/>
      <c r="CRF958" s="46"/>
      <c r="CRG958" s="46"/>
      <c r="CRH958" s="46"/>
      <c r="CRI958" s="46"/>
      <c r="CRJ958" s="46"/>
      <c r="CRK958" s="46"/>
      <c r="CRL958" s="46"/>
      <c r="CRM958" s="46"/>
      <c r="CRN958" s="46"/>
      <c r="CRO958" s="46"/>
      <c r="CRP958" s="46"/>
      <c r="CRQ958" s="46"/>
      <c r="CRR958" s="46"/>
      <c r="CRS958" s="46"/>
      <c r="CRT958" s="46"/>
      <c r="CRU958" s="46"/>
      <c r="CRV958" s="46"/>
      <c r="CRW958" s="46"/>
      <c r="CRX958" s="46"/>
      <c r="CRY958" s="46"/>
      <c r="CRZ958" s="46"/>
      <c r="CSA958" s="46"/>
      <c r="CSB958" s="46"/>
      <c r="CSC958" s="46"/>
      <c r="CSD958" s="46"/>
      <c r="CSE958" s="46"/>
      <c r="CSF958" s="46"/>
      <c r="CSG958" s="46"/>
      <c r="CSH958" s="46"/>
      <c r="CSI958" s="46"/>
      <c r="CSJ958" s="46"/>
      <c r="CSK958" s="46"/>
      <c r="CSL958" s="46"/>
      <c r="CSM958" s="46"/>
      <c r="CSN958" s="46"/>
      <c r="CSO958" s="46"/>
      <c r="CSP958" s="46"/>
      <c r="CSQ958" s="46"/>
      <c r="CSR958" s="46"/>
      <c r="CSS958" s="46"/>
      <c r="CST958" s="46"/>
      <c r="CSU958" s="46"/>
      <c r="CSV958" s="46"/>
      <c r="CSW958" s="46"/>
      <c r="CSX958" s="46"/>
      <c r="CSY958" s="46"/>
      <c r="CSZ958" s="46"/>
      <c r="CTA958" s="46"/>
      <c r="CTB958" s="46"/>
      <c r="CTC958" s="46"/>
      <c r="CTD958" s="46"/>
      <c r="CTE958" s="46"/>
      <c r="CTF958" s="46"/>
      <c r="CTG958" s="46"/>
      <c r="CTH958" s="46"/>
      <c r="CTI958" s="46"/>
      <c r="CTJ958" s="46"/>
      <c r="CTK958" s="46"/>
      <c r="CTL958" s="46"/>
      <c r="CTM958" s="46"/>
      <c r="CTN958" s="46"/>
      <c r="CTO958" s="46"/>
      <c r="CTP958" s="46"/>
      <c r="CTQ958" s="46"/>
      <c r="CTR958" s="46"/>
      <c r="CTS958" s="46"/>
      <c r="CTT958" s="46"/>
      <c r="CTU958" s="46"/>
      <c r="CTV958" s="46"/>
      <c r="CTW958" s="46"/>
      <c r="CTX958" s="46"/>
      <c r="CTY958" s="46"/>
      <c r="CTZ958" s="46"/>
      <c r="CUA958" s="46"/>
      <c r="CUB958" s="46"/>
      <c r="CUC958" s="46"/>
      <c r="CUD958" s="46"/>
      <c r="CUE958" s="46"/>
      <c r="CUF958" s="46"/>
      <c r="CUG958" s="46"/>
      <c r="CUH958" s="46"/>
      <c r="CUI958" s="46"/>
      <c r="CUJ958" s="46"/>
      <c r="CUK958" s="46"/>
      <c r="CUL958" s="46"/>
      <c r="CUM958" s="46"/>
      <c r="CUN958" s="46"/>
      <c r="CUO958" s="46"/>
      <c r="CUP958" s="46"/>
      <c r="CUQ958" s="46"/>
      <c r="CUR958" s="46"/>
      <c r="CUS958" s="46"/>
      <c r="CUT958" s="46"/>
      <c r="CUU958" s="46"/>
      <c r="CUV958" s="46"/>
      <c r="CUW958" s="46"/>
      <c r="CUX958" s="46"/>
      <c r="CUY958" s="46"/>
      <c r="CUZ958" s="46"/>
      <c r="CVA958" s="46"/>
      <c r="CVB958" s="46"/>
      <c r="CVC958" s="46"/>
      <c r="CVD958" s="46"/>
      <c r="CVE958" s="46"/>
      <c r="CVF958" s="46"/>
      <c r="CVG958" s="46"/>
      <c r="CVH958" s="46"/>
      <c r="CVI958" s="46"/>
      <c r="CVJ958" s="46"/>
      <c r="CVK958" s="46"/>
      <c r="CVL958" s="46"/>
      <c r="CVM958" s="46"/>
      <c r="CVN958" s="46"/>
      <c r="CVO958" s="46"/>
      <c r="CVP958" s="46"/>
      <c r="CVQ958" s="46"/>
      <c r="CVR958" s="46"/>
      <c r="CVS958" s="46"/>
      <c r="CVT958" s="46"/>
      <c r="CVU958" s="46"/>
      <c r="CVV958" s="46"/>
      <c r="CVW958" s="46"/>
      <c r="CVX958" s="46"/>
      <c r="CVY958" s="46"/>
      <c r="CVZ958" s="46"/>
      <c r="CWA958" s="46"/>
      <c r="CWB958" s="46"/>
      <c r="CWC958" s="46"/>
      <c r="CWD958" s="46"/>
      <c r="CWE958" s="46"/>
      <c r="CWF958" s="46"/>
      <c r="CWG958" s="46"/>
      <c r="CWH958" s="46"/>
      <c r="CWI958" s="46"/>
      <c r="CWJ958" s="46"/>
      <c r="CWK958" s="46"/>
      <c r="CWL958" s="46"/>
      <c r="CWM958" s="46"/>
      <c r="CWN958" s="46"/>
      <c r="CWO958" s="46"/>
      <c r="CWP958" s="46"/>
      <c r="CWQ958" s="46"/>
      <c r="CWR958" s="46"/>
      <c r="CWS958" s="46"/>
      <c r="CWT958" s="46"/>
      <c r="CWU958" s="46"/>
      <c r="CWV958" s="46"/>
      <c r="CWW958" s="46"/>
      <c r="CWX958" s="46"/>
      <c r="CWY958" s="46"/>
      <c r="CWZ958" s="46"/>
      <c r="CXA958" s="46"/>
      <c r="CXB958" s="46"/>
      <c r="CXC958" s="46"/>
      <c r="CXD958" s="46"/>
      <c r="CXE958" s="46"/>
      <c r="CXF958" s="46"/>
      <c r="CXG958" s="46"/>
      <c r="CXH958" s="46"/>
      <c r="CXI958" s="46"/>
      <c r="CXJ958" s="46"/>
      <c r="CXK958" s="46"/>
      <c r="CXL958" s="46"/>
      <c r="CXM958" s="46"/>
      <c r="CXN958" s="46"/>
      <c r="CXO958" s="46"/>
      <c r="CXP958" s="46"/>
      <c r="CXQ958" s="46"/>
      <c r="CXR958" s="46"/>
      <c r="CXS958" s="46"/>
      <c r="CXT958" s="46"/>
      <c r="CXU958" s="46"/>
      <c r="CXV958" s="46"/>
      <c r="CXW958" s="46"/>
      <c r="CXX958" s="46"/>
      <c r="CXY958" s="46"/>
      <c r="CXZ958" s="46"/>
      <c r="CYA958" s="46"/>
      <c r="CYB958" s="46"/>
      <c r="CYC958" s="46"/>
      <c r="CYD958" s="46"/>
      <c r="CYE958" s="46"/>
      <c r="CYF958" s="46"/>
      <c r="CYG958" s="46"/>
      <c r="CYH958" s="46"/>
      <c r="CYI958" s="46"/>
      <c r="CYJ958" s="46"/>
      <c r="CYK958" s="46"/>
      <c r="CYL958" s="46"/>
      <c r="CYM958" s="46"/>
      <c r="CYN958" s="46"/>
      <c r="CYO958" s="46"/>
      <c r="CYP958" s="46"/>
      <c r="CYQ958" s="46"/>
      <c r="CYR958" s="46"/>
      <c r="CYS958" s="46"/>
      <c r="CYT958" s="46"/>
      <c r="CYU958" s="46"/>
      <c r="CYV958" s="46"/>
      <c r="CYW958" s="46"/>
      <c r="CYX958" s="46"/>
      <c r="CYY958" s="46"/>
      <c r="CYZ958" s="46"/>
      <c r="CZA958" s="46"/>
      <c r="CZB958" s="46"/>
      <c r="CZC958" s="46"/>
      <c r="CZD958" s="46"/>
      <c r="CZE958" s="46"/>
      <c r="CZF958" s="46"/>
      <c r="CZG958" s="46"/>
      <c r="CZH958" s="46"/>
      <c r="CZI958" s="46"/>
      <c r="CZJ958" s="46"/>
      <c r="CZK958" s="46"/>
      <c r="CZL958" s="46"/>
      <c r="CZM958" s="46"/>
      <c r="CZN958" s="46"/>
      <c r="CZO958" s="46"/>
      <c r="CZP958" s="46"/>
      <c r="CZQ958" s="46"/>
      <c r="CZR958" s="46"/>
      <c r="CZS958" s="46"/>
      <c r="CZT958" s="46"/>
      <c r="CZU958" s="46"/>
      <c r="CZV958" s="46"/>
      <c r="CZW958" s="46"/>
      <c r="CZX958" s="46"/>
      <c r="CZY958" s="46"/>
      <c r="CZZ958" s="46"/>
      <c r="DAA958" s="46"/>
      <c r="DAB958" s="46"/>
      <c r="DAC958" s="46"/>
      <c r="DAD958" s="46"/>
      <c r="DAE958" s="46"/>
      <c r="DAF958" s="46"/>
      <c r="DAG958" s="46"/>
      <c r="DAH958" s="46"/>
      <c r="DAI958" s="46"/>
      <c r="DAJ958" s="46"/>
      <c r="DAK958" s="46"/>
      <c r="DAL958" s="46"/>
      <c r="DAM958" s="46"/>
      <c r="DAN958" s="46"/>
      <c r="DAO958" s="46"/>
      <c r="DAP958" s="46"/>
      <c r="DAQ958" s="46"/>
      <c r="DAR958" s="46"/>
      <c r="DAS958" s="46"/>
      <c r="DAT958" s="46"/>
      <c r="DAU958" s="46"/>
      <c r="DAV958" s="46"/>
      <c r="DAW958" s="46"/>
      <c r="DAX958" s="46"/>
      <c r="DAY958" s="46"/>
      <c r="DAZ958" s="46"/>
      <c r="DBA958" s="46"/>
      <c r="DBB958" s="46"/>
      <c r="DBC958" s="46"/>
      <c r="DBD958" s="46"/>
      <c r="DBE958" s="46"/>
      <c r="DBF958" s="46"/>
      <c r="DBG958" s="46"/>
      <c r="DBH958" s="46"/>
      <c r="DBI958" s="46"/>
      <c r="DBJ958" s="46"/>
      <c r="DBK958" s="46"/>
      <c r="DBL958" s="46"/>
      <c r="DBM958" s="46"/>
      <c r="DBN958" s="46"/>
      <c r="DBO958" s="46"/>
      <c r="DBP958" s="46"/>
      <c r="DBQ958" s="46"/>
      <c r="DBR958" s="46"/>
      <c r="DBS958" s="46"/>
      <c r="DBT958" s="46"/>
      <c r="DBU958" s="46"/>
      <c r="DBV958" s="46"/>
      <c r="DBW958" s="46"/>
      <c r="DBX958" s="46"/>
      <c r="DBY958" s="46"/>
      <c r="DBZ958" s="46"/>
      <c r="DCA958" s="46"/>
      <c r="DCB958" s="46"/>
      <c r="DCC958" s="46"/>
      <c r="DCD958" s="46"/>
      <c r="DCE958" s="46"/>
      <c r="DCF958" s="46"/>
      <c r="DCG958" s="46"/>
      <c r="DCH958" s="46"/>
      <c r="DCI958" s="46"/>
      <c r="DCJ958" s="46"/>
      <c r="DCK958" s="46"/>
      <c r="DCL958" s="46"/>
      <c r="DCM958" s="46"/>
      <c r="DCN958" s="46"/>
      <c r="DCO958" s="46"/>
      <c r="DCP958" s="46"/>
      <c r="DCQ958" s="46"/>
      <c r="DCR958" s="46"/>
      <c r="DCS958" s="46"/>
      <c r="DCT958" s="46"/>
      <c r="DCU958" s="46"/>
      <c r="DCV958" s="46"/>
      <c r="DCW958" s="46"/>
      <c r="DCX958" s="46"/>
      <c r="DCY958" s="46"/>
      <c r="DCZ958" s="46"/>
      <c r="DDA958" s="46"/>
      <c r="DDB958" s="46"/>
      <c r="DDC958" s="46"/>
      <c r="DDD958" s="46"/>
      <c r="DDE958" s="46"/>
      <c r="DDF958" s="46"/>
      <c r="DDG958" s="46"/>
      <c r="DDH958" s="46"/>
      <c r="DDI958" s="46"/>
      <c r="DDJ958" s="46"/>
      <c r="DDK958" s="46"/>
      <c r="DDL958" s="46"/>
      <c r="DDM958" s="46"/>
      <c r="DDN958" s="46"/>
      <c r="DDO958" s="46"/>
      <c r="DDP958" s="46"/>
      <c r="DDQ958" s="46"/>
      <c r="DDR958" s="46"/>
      <c r="DDS958" s="46"/>
      <c r="DDT958" s="46"/>
      <c r="DDU958" s="46"/>
      <c r="DDV958" s="46"/>
      <c r="DDW958" s="46"/>
      <c r="DDX958" s="46"/>
      <c r="DDY958" s="46"/>
      <c r="DDZ958" s="46"/>
      <c r="DEA958" s="46"/>
      <c r="DEB958" s="46"/>
      <c r="DEC958" s="46"/>
      <c r="DED958" s="46"/>
      <c r="DEE958" s="46"/>
      <c r="DEF958" s="46"/>
      <c r="DEG958" s="46"/>
      <c r="DEH958" s="46"/>
      <c r="DEI958" s="46"/>
      <c r="DEJ958" s="46"/>
      <c r="DEK958" s="46"/>
      <c r="DEL958" s="46"/>
      <c r="DEM958" s="46"/>
      <c r="DEN958" s="46"/>
      <c r="DEO958" s="46"/>
      <c r="DEP958" s="46"/>
      <c r="DEQ958" s="46"/>
      <c r="DER958" s="46"/>
      <c r="DES958" s="46"/>
      <c r="DET958" s="46"/>
      <c r="DEU958" s="46"/>
      <c r="DEV958" s="46"/>
      <c r="DEW958" s="46"/>
      <c r="DEX958" s="46"/>
      <c r="DEY958" s="46"/>
      <c r="DEZ958" s="46"/>
      <c r="DFA958" s="46"/>
      <c r="DFB958" s="46"/>
      <c r="DFC958" s="46"/>
      <c r="DFD958" s="46"/>
      <c r="DFE958" s="46"/>
      <c r="DFF958" s="46"/>
      <c r="DFG958" s="46"/>
      <c r="DFH958" s="46"/>
      <c r="DFI958" s="46"/>
      <c r="DFJ958" s="46"/>
      <c r="DFK958" s="46"/>
      <c r="DFL958" s="46"/>
      <c r="DFM958" s="46"/>
      <c r="DFN958" s="46"/>
      <c r="DFO958" s="46"/>
      <c r="DFP958" s="46"/>
      <c r="DFQ958" s="46"/>
      <c r="DFR958" s="46"/>
      <c r="DFS958" s="46"/>
      <c r="DFT958" s="46"/>
      <c r="DFU958" s="46"/>
      <c r="DFV958" s="46"/>
      <c r="DFW958" s="46"/>
      <c r="DFX958" s="46"/>
      <c r="DFY958" s="46"/>
      <c r="DFZ958" s="46"/>
      <c r="DGA958" s="46"/>
      <c r="DGB958" s="46"/>
      <c r="DGC958" s="46"/>
      <c r="DGD958" s="46"/>
      <c r="DGE958" s="46"/>
      <c r="DGF958" s="46"/>
      <c r="DGG958" s="46"/>
      <c r="DGH958" s="46"/>
      <c r="DGI958" s="46"/>
      <c r="DGJ958" s="46"/>
      <c r="DGK958" s="46"/>
      <c r="DGL958" s="46"/>
      <c r="DGM958" s="46"/>
      <c r="DGN958" s="46"/>
      <c r="DGO958" s="46"/>
      <c r="DGP958" s="46"/>
      <c r="DGQ958" s="46"/>
      <c r="DGR958" s="46"/>
      <c r="DGS958" s="46"/>
      <c r="DGT958" s="46"/>
      <c r="DGU958" s="46"/>
      <c r="DGV958" s="46"/>
      <c r="DGW958" s="46"/>
      <c r="DGX958" s="46"/>
      <c r="DGY958" s="46"/>
      <c r="DGZ958" s="46"/>
      <c r="DHA958" s="46"/>
      <c r="DHB958" s="46"/>
      <c r="DHC958" s="46"/>
      <c r="DHD958" s="46"/>
      <c r="DHE958" s="46"/>
      <c r="DHF958" s="46"/>
      <c r="DHG958" s="46"/>
      <c r="DHH958" s="46"/>
      <c r="DHI958" s="46"/>
      <c r="DHJ958" s="46"/>
      <c r="DHK958" s="46"/>
      <c r="DHL958" s="46"/>
      <c r="DHM958" s="46"/>
      <c r="DHN958" s="46"/>
      <c r="DHO958" s="46"/>
      <c r="DHP958" s="46"/>
      <c r="DHQ958" s="46"/>
      <c r="DHR958" s="46"/>
      <c r="DHS958" s="46"/>
      <c r="DHT958" s="46"/>
      <c r="DHU958" s="46"/>
      <c r="DHV958" s="46"/>
      <c r="DHW958" s="46"/>
      <c r="DHX958" s="46"/>
      <c r="DHY958" s="46"/>
      <c r="DHZ958" s="46"/>
      <c r="DIA958" s="46"/>
      <c r="DIB958" s="46"/>
      <c r="DIC958" s="46"/>
      <c r="DID958" s="46"/>
      <c r="DIE958" s="46"/>
      <c r="DIF958" s="46"/>
      <c r="DIG958" s="46"/>
      <c r="DIH958" s="46"/>
      <c r="DII958" s="46"/>
      <c r="DIJ958" s="46"/>
      <c r="DIK958" s="46"/>
      <c r="DIL958" s="46"/>
      <c r="DIM958" s="46"/>
      <c r="DIN958" s="46"/>
      <c r="DIO958" s="46"/>
      <c r="DIP958" s="46"/>
      <c r="DIQ958" s="46"/>
      <c r="DIR958" s="46"/>
      <c r="DIS958" s="46"/>
      <c r="DIT958" s="46"/>
      <c r="DIU958" s="46"/>
      <c r="DIV958" s="46"/>
      <c r="DIW958" s="46"/>
      <c r="DIX958" s="46"/>
      <c r="DIY958" s="46"/>
      <c r="DIZ958" s="46"/>
      <c r="DJA958" s="46"/>
      <c r="DJB958" s="46"/>
      <c r="DJC958" s="46"/>
      <c r="DJD958" s="46"/>
      <c r="DJE958" s="46"/>
      <c r="DJF958" s="46"/>
      <c r="DJG958" s="46"/>
      <c r="DJH958" s="46"/>
      <c r="DJI958" s="46"/>
      <c r="DJJ958" s="46"/>
      <c r="DJK958" s="46"/>
      <c r="DJL958" s="46"/>
      <c r="DJM958" s="46"/>
      <c r="DJN958" s="46"/>
      <c r="DJO958" s="46"/>
      <c r="DJP958" s="46"/>
      <c r="DJQ958" s="46"/>
      <c r="DJR958" s="46"/>
      <c r="DJS958" s="46"/>
      <c r="DJT958" s="46"/>
      <c r="DJU958" s="46"/>
      <c r="DJV958" s="46"/>
      <c r="DJW958" s="46"/>
      <c r="DJX958" s="46"/>
      <c r="DJY958" s="46"/>
      <c r="DJZ958" s="46"/>
      <c r="DKA958" s="46"/>
      <c r="DKB958" s="46"/>
      <c r="DKC958" s="46"/>
      <c r="DKD958" s="46"/>
      <c r="DKE958" s="46"/>
      <c r="DKF958" s="46"/>
      <c r="DKG958" s="46"/>
      <c r="DKH958" s="46"/>
      <c r="DKI958" s="46"/>
      <c r="DKJ958" s="46"/>
      <c r="DKK958" s="46"/>
      <c r="DKL958" s="46"/>
      <c r="DKM958" s="46"/>
      <c r="DKN958" s="46"/>
      <c r="DKO958" s="46"/>
      <c r="DKP958" s="46"/>
      <c r="DKQ958" s="46"/>
      <c r="DKR958" s="46"/>
      <c r="DKS958" s="46"/>
      <c r="DKT958" s="46"/>
      <c r="DKU958" s="46"/>
      <c r="DKV958" s="46"/>
      <c r="DKW958" s="46"/>
      <c r="DKX958" s="46"/>
      <c r="DKY958" s="46"/>
      <c r="DKZ958" s="46"/>
      <c r="DLA958" s="46"/>
      <c r="DLB958" s="46"/>
      <c r="DLC958" s="46"/>
      <c r="DLD958" s="46"/>
      <c r="DLE958" s="46"/>
      <c r="DLF958" s="46"/>
      <c r="DLG958" s="46"/>
      <c r="DLH958" s="46"/>
      <c r="DLI958" s="46"/>
      <c r="DLJ958" s="46"/>
      <c r="DLK958" s="46"/>
      <c r="DLL958" s="46"/>
      <c r="DLM958" s="46"/>
      <c r="DLN958" s="46"/>
      <c r="DLO958" s="46"/>
      <c r="DLP958" s="46"/>
      <c r="DLQ958" s="46"/>
      <c r="DLR958" s="46"/>
      <c r="DLS958" s="46"/>
      <c r="DLT958" s="46"/>
      <c r="DLU958" s="46"/>
      <c r="DLV958" s="46"/>
      <c r="DLW958" s="46"/>
      <c r="DLX958" s="46"/>
      <c r="DLY958" s="46"/>
      <c r="DLZ958" s="46"/>
      <c r="DMA958" s="46"/>
      <c r="DMB958" s="46"/>
      <c r="DMC958" s="46"/>
      <c r="DMD958" s="46"/>
      <c r="DME958" s="46"/>
      <c r="DMF958" s="46"/>
      <c r="DMG958" s="46"/>
      <c r="DMH958" s="46"/>
      <c r="DMI958" s="46"/>
      <c r="DMJ958" s="46"/>
      <c r="DMK958" s="46"/>
      <c r="DML958" s="46"/>
      <c r="DMM958" s="46"/>
      <c r="DMN958" s="46"/>
      <c r="DMO958" s="46"/>
      <c r="DMP958" s="46"/>
      <c r="DMQ958" s="46"/>
      <c r="DMR958" s="46"/>
      <c r="DMS958" s="46"/>
      <c r="DMT958" s="46"/>
      <c r="DMU958" s="46"/>
      <c r="DMV958" s="46"/>
      <c r="DMW958" s="46"/>
      <c r="DMX958" s="46"/>
      <c r="DMY958" s="46"/>
      <c r="DMZ958" s="46"/>
      <c r="DNA958" s="46"/>
      <c r="DNB958" s="46"/>
      <c r="DNC958" s="46"/>
      <c r="DND958" s="46"/>
      <c r="DNE958" s="46"/>
      <c r="DNF958" s="46"/>
      <c r="DNG958" s="46"/>
      <c r="DNH958" s="46"/>
      <c r="DNI958" s="46"/>
      <c r="DNJ958" s="46"/>
      <c r="DNK958" s="46"/>
      <c r="DNL958" s="46"/>
      <c r="DNM958" s="46"/>
      <c r="DNN958" s="46"/>
      <c r="DNO958" s="46"/>
      <c r="DNP958" s="46"/>
      <c r="DNQ958" s="46"/>
      <c r="DNR958" s="46"/>
      <c r="DNS958" s="46"/>
      <c r="DNT958" s="46"/>
      <c r="DNU958" s="46"/>
      <c r="DNV958" s="46"/>
      <c r="DNW958" s="46"/>
      <c r="DNX958" s="46"/>
      <c r="DNY958" s="46"/>
      <c r="DNZ958" s="46"/>
      <c r="DOA958" s="46"/>
      <c r="DOB958" s="46"/>
      <c r="DOC958" s="46"/>
      <c r="DOD958" s="46"/>
      <c r="DOE958" s="46"/>
      <c r="DOF958" s="46"/>
      <c r="DOG958" s="46"/>
      <c r="DOH958" s="46"/>
      <c r="DOI958" s="46"/>
      <c r="DOJ958" s="46"/>
      <c r="DOK958" s="46"/>
      <c r="DOL958" s="46"/>
      <c r="DOM958" s="46"/>
      <c r="DON958" s="46"/>
      <c r="DOO958" s="46"/>
      <c r="DOP958" s="46"/>
      <c r="DOQ958" s="46"/>
      <c r="DOR958" s="46"/>
      <c r="DOS958" s="46"/>
      <c r="DOT958" s="46"/>
      <c r="DOU958" s="46"/>
      <c r="DOV958" s="46"/>
      <c r="DOW958" s="46"/>
      <c r="DOX958" s="46"/>
      <c r="DOY958" s="46"/>
      <c r="DOZ958" s="46"/>
      <c r="DPA958" s="46"/>
      <c r="DPB958" s="46"/>
      <c r="DPC958" s="46"/>
      <c r="DPD958" s="46"/>
      <c r="DPE958" s="46"/>
      <c r="DPF958" s="46"/>
      <c r="DPG958" s="46"/>
      <c r="DPH958" s="46"/>
      <c r="DPI958" s="46"/>
      <c r="DPJ958" s="46"/>
      <c r="DPK958" s="46"/>
      <c r="DPL958" s="46"/>
      <c r="DPM958" s="46"/>
      <c r="DPN958" s="46"/>
      <c r="DPO958" s="46"/>
      <c r="DPP958" s="46"/>
      <c r="DPQ958" s="46"/>
      <c r="DPR958" s="46"/>
      <c r="DPS958" s="46"/>
      <c r="DPT958" s="46"/>
      <c r="DPU958" s="46"/>
      <c r="DPV958" s="46"/>
      <c r="DPW958" s="46"/>
      <c r="DPX958" s="46"/>
      <c r="DPY958" s="46"/>
      <c r="DPZ958" s="46"/>
      <c r="DQA958" s="46"/>
      <c r="DQB958" s="46"/>
      <c r="DQC958" s="46"/>
      <c r="DQD958" s="46"/>
      <c r="DQE958" s="46"/>
      <c r="DQF958" s="46"/>
      <c r="DQG958" s="46"/>
      <c r="DQH958" s="46"/>
      <c r="DQI958" s="46"/>
      <c r="DQJ958" s="46"/>
      <c r="DQK958" s="46"/>
      <c r="DQL958" s="46"/>
      <c r="DQM958" s="46"/>
      <c r="DQN958" s="46"/>
      <c r="DQO958" s="46"/>
      <c r="DQP958" s="46"/>
      <c r="DQQ958" s="46"/>
      <c r="DQR958" s="46"/>
      <c r="DQS958" s="46"/>
      <c r="DQT958" s="46"/>
      <c r="DQU958" s="46"/>
      <c r="DQV958" s="46"/>
      <c r="DQW958" s="46"/>
      <c r="DQX958" s="46"/>
      <c r="DQY958" s="46"/>
      <c r="DQZ958" s="46"/>
      <c r="DRA958" s="46"/>
      <c r="DRB958" s="46"/>
      <c r="DRC958" s="46"/>
      <c r="DRD958" s="46"/>
      <c r="DRE958" s="46"/>
      <c r="DRF958" s="46"/>
      <c r="DRG958" s="46"/>
      <c r="DRH958" s="46"/>
      <c r="DRI958" s="46"/>
      <c r="DRJ958" s="46"/>
      <c r="DRK958" s="46"/>
      <c r="DRL958" s="46"/>
      <c r="DRM958" s="46"/>
      <c r="DRN958" s="46"/>
      <c r="DRO958" s="46"/>
      <c r="DRP958" s="46"/>
      <c r="DRQ958" s="46"/>
      <c r="DRR958" s="46"/>
      <c r="DRS958" s="46"/>
      <c r="DRT958" s="46"/>
      <c r="DRU958" s="46"/>
      <c r="DRV958" s="46"/>
      <c r="DRW958" s="46"/>
      <c r="DRX958" s="46"/>
      <c r="DRY958" s="46"/>
      <c r="DRZ958" s="46"/>
      <c r="DSA958" s="46"/>
      <c r="DSB958" s="46"/>
      <c r="DSC958" s="46"/>
      <c r="DSD958" s="46"/>
      <c r="DSE958" s="46"/>
      <c r="DSF958" s="46"/>
      <c r="DSG958" s="46"/>
      <c r="DSH958" s="46"/>
      <c r="DSI958" s="46"/>
      <c r="DSJ958" s="46"/>
      <c r="DSK958" s="46"/>
      <c r="DSL958" s="46"/>
      <c r="DSM958" s="46"/>
      <c r="DSN958" s="46"/>
      <c r="DSO958" s="46"/>
      <c r="DSP958" s="46"/>
      <c r="DSQ958" s="46"/>
      <c r="DSR958" s="46"/>
      <c r="DSS958" s="46"/>
      <c r="DST958" s="46"/>
      <c r="DSU958" s="46"/>
      <c r="DSV958" s="46"/>
      <c r="DSW958" s="46"/>
      <c r="DSX958" s="46"/>
      <c r="DSY958" s="46"/>
      <c r="DSZ958" s="46"/>
      <c r="DTA958" s="46"/>
      <c r="DTB958" s="46"/>
      <c r="DTC958" s="46"/>
      <c r="DTD958" s="46"/>
      <c r="DTE958" s="46"/>
      <c r="DTF958" s="46"/>
      <c r="DTG958" s="46"/>
      <c r="DTH958" s="46"/>
      <c r="DTI958" s="46"/>
      <c r="DTJ958" s="46"/>
      <c r="DTK958" s="46"/>
      <c r="DTL958" s="46"/>
      <c r="DTM958" s="46"/>
      <c r="DTN958" s="46"/>
      <c r="DTO958" s="46"/>
      <c r="DTP958" s="46"/>
      <c r="DTQ958" s="46"/>
      <c r="DTR958" s="46"/>
      <c r="DTS958" s="46"/>
      <c r="DTT958" s="46"/>
      <c r="DTU958" s="46"/>
      <c r="DTV958" s="46"/>
      <c r="DTW958" s="46"/>
      <c r="DTX958" s="46"/>
      <c r="DTY958" s="46"/>
      <c r="DTZ958" s="46"/>
      <c r="DUA958" s="46"/>
      <c r="DUB958" s="46"/>
      <c r="DUC958" s="46"/>
      <c r="DUD958" s="46"/>
      <c r="DUE958" s="46"/>
      <c r="DUF958" s="46"/>
      <c r="DUG958" s="46"/>
      <c r="DUH958" s="46"/>
      <c r="DUI958" s="46"/>
      <c r="DUJ958" s="46"/>
      <c r="DUK958" s="46"/>
      <c r="DUL958" s="46"/>
      <c r="DUM958" s="46"/>
      <c r="DUN958" s="46"/>
      <c r="DUO958" s="46"/>
      <c r="DUP958" s="46"/>
      <c r="DUQ958" s="46"/>
      <c r="DUR958" s="46"/>
      <c r="DUS958" s="46"/>
      <c r="DUT958" s="46"/>
      <c r="DUU958" s="46"/>
      <c r="DUV958" s="46"/>
      <c r="DUW958" s="46"/>
      <c r="DUX958" s="46"/>
      <c r="DUY958" s="46"/>
      <c r="DUZ958" s="46"/>
      <c r="DVA958" s="46"/>
      <c r="DVB958" s="46"/>
      <c r="DVC958" s="46"/>
      <c r="DVD958" s="46"/>
      <c r="DVE958" s="46"/>
      <c r="DVF958" s="46"/>
      <c r="DVG958" s="46"/>
      <c r="DVH958" s="46"/>
      <c r="DVI958" s="46"/>
      <c r="DVJ958" s="46"/>
      <c r="DVK958" s="46"/>
      <c r="DVL958" s="46"/>
      <c r="DVM958" s="46"/>
      <c r="DVN958" s="46"/>
      <c r="DVO958" s="46"/>
      <c r="DVP958" s="46"/>
      <c r="DVQ958" s="46"/>
      <c r="DVR958" s="46"/>
      <c r="DVS958" s="46"/>
      <c r="DVT958" s="46"/>
      <c r="DVU958" s="46"/>
      <c r="DVV958" s="46"/>
      <c r="DVW958" s="46"/>
      <c r="DVX958" s="46"/>
      <c r="DVY958" s="46"/>
      <c r="DVZ958" s="46"/>
      <c r="DWA958" s="46"/>
      <c r="DWB958" s="46"/>
      <c r="DWC958" s="46"/>
      <c r="DWD958" s="46"/>
      <c r="DWE958" s="46"/>
      <c r="DWF958" s="46"/>
      <c r="DWG958" s="46"/>
      <c r="DWH958" s="46"/>
      <c r="DWI958" s="46"/>
      <c r="DWJ958" s="46"/>
      <c r="DWK958" s="46"/>
      <c r="DWL958" s="46"/>
      <c r="DWM958" s="46"/>
      <c r="DWN958" s="46"/>
      <c r="DWO958" s="46"/>
      <c r="DWP958" s="46"/>
      <c r="DWQ958" s="46"/>
      <c r="DWR958" s="46"/>
      <c r="DWS958" s="46"/>
      <c r="DWT958" s="46"/>
      <c r="DWU958" s="46"/>
      <c r="DWV958" s="46"/>
      <c r="DWW958" s="46"/>
      <c r="DWX958" s="46"/>
      <c r="DWY958" s="46"/>
      <c r="DWZ958" s="46"/>
      <c r="DXA958" s="46"/>
      <c r="DXB958" s="46"/>
      <c r="DXC958" s="46"/>
      <c r="DXD958" s="46"/>
      <c r="DXE958" s="46"/>
      <c r="DXF958" s="46"/>
      <c r="DXG958" s="46"/>
      <c r="DXH958" s="46"/>
      <c r="DXI958" s="46"/>
      <c r="DXJ958" s="46"/>
      <c r="DXK958" s="46"/>
      <c r="DXL958" s="46"/>
      <c r="DXM958" s="46"/>
      <c r="DXN958" s="46"/>
      <c r="DXO958" s="46"/>
      <c r="DXP958" s="46"/>
      <c r="DXQ958" s="46"/>
      <c r="DXR958" s="46"/>
      <c r="DXS958" s="46"/>
      <c r="DXT958" s="46"/>
      <c r="DXU958" s="46"/>
      <c r="DXV958" s="46"/>
      <c r="DXW958" s="46"/>
      <c r="DXX958" s="46"/>
      <c r="DXY958" s="46"/>
      <c r="DXZ958" s="46"/>
      <c r="DYA958" s="46"/>
      <c r="DYB958" s="46"/>
      <c r="DYC958" s="46"/>
      <c r="DYD958" s="46"/>
      <c r="DYE958" s="46"/>
      <c r="DYF958" s="46"/>
      <c r="DYG958" s="46"/>
      <c r="DYH958" s="46"/>
      <c r="DYI958" s="46"/>
      <c r="DYJ958" s="46"/>
      <c r="DYK958" s="46"/>
      <c r="DYL958" s="46"/>
      <c r="DYM958" s="46"/>
      <c r="DYN958" s="46"/>
      <c r="DYO958" s="46"/>
      <c r="DYP958" s="46"/>
      <c r="DYQ958" s="46"/>
      <c r="DYR958" s="46"/>
      <c r="DYS958" s="46"/>
      <c r="DYT958" s="46"/>
      <c r="DYU958" s="46"/>
      <c r="DYV958" s="46"/>
      <c r="DYW958" s="46"/>
      <c r="DYX958" s="46"/>
      <c r="DYY958" s="46"/>
      <c r="DYZ958" s="46"/>
      <c r="DZA958" s="46"/>
      <c r="DZB958" s="46"/>
      <c r="DZC958" s="46"/>
      <c r="DZD958" s="46"/>
      <c r="DZE958" s="46"/>
      <c r="DZF958" s="46"/>
      <c r="DZG958" s="46"/>
      <c r="DZH958" s="46"/>
      <c r="DZI958" s="46"/>
      <c r="DZJ958" s="46"/>
      <c r="DZK958" s="46"/>
      <c r="DZL958" s="46"/>
      <c r="DZM958" s="46"/>
      <c r="DZN958" s="46"/>
      <c r="DZO958" s="46"/>
      <c r="DZP958" s="46"/>
      <c r="DZQ958" s="46"/>
      <c r="DZR958" s="46"/>
      <c r="DZS958" s="46"/>
      <c r="DZT958" s="46"/>
      <c r="DZU958" s="46"/>
      <c r="DZV958" s="46"/>
      <c r="DZW958" s="46"/>
      <c r="DZX958" s="46"/>
      <c r="DZY958" s="46"/>
      <c r="DZZ958" s="46"/>
      <c r="EAA958" s="46"/>
      <c r="EAB958" s="46"/>
      <c r="EAC958" s="46"/>
      <c r="EAD958" s="46"/>
      <c r="EAE958" s="46"/>
      <c r="EAF958" s="46"/>
      <c r="EAG958" s="46"/>
      <c r="EAH958" s="46"/>
      <c r="EAI958" s="46"/>
      <c r="EAJ958" s="46"/>
      <c r="EAK958" s="46"/>
      <c r="EAL958" s="46"/>
      <c r="EAM958" s="46"/>
      <c r="EAN958" s="46"/>
      <c r="EAO958" s="46"/>
      <c r="EAP958" s="46"/>
      <c r="EAQ958" s="46"/>
      <c r="EAR958" s="46"/>
      <c r="EAS958" s="46"/>
      <c r="EAT958" s="46"/>
      <c r="EAU958" s="46"/>
      <c r="EAV958" s="46"/>
      <c r="EAW958" s="46"/>
      <c r="EAX958" s="46"/>
      <c r="EAY958" s="46"/>
      <c r="EAZ958" s="46"/>
      <c r="EBA958" s="46"/>
      <c r="EBB958" s="46"/>
      <c r="EBC958" s="46"/>
      <c r="EBD958" s="46"/>
      <c r="EBE958" s="46"/>
      <c r="EBF958" s="46"/>
      <c r="EBG958" s="46"/>
      <c r="EBH958" s="46"/>
      <c r="EBI958" s="46"/>
      <c r="EBJ958" s="46"/>
      <c r="EBK958" s="46"/>
      <c r="EBL958" s="46"/>
      <c r="EBM958" s="46"/>
      <c r="EBN958" s="46"/>
      <c r="EBO958" s="46"/>
      <c r="EBP958" s="46"/>
      <c r="EBQ958" s="46"/>
      <c r="EBR958" s="46"/>
      <c r="EBS958" s="46"/>
      <c r="EBT958" s="46"/>
      <c r="EBU958" s="46"/>
      <c r="EBV958" s="46"/>
      <c r="EBW958" s="46"/>
      <c r="EBX958" s="46"/>
      <c r="EBY958" s="46"/>
      <c r="EBZ958" s="46"/>
      <c r="ECA958" s="46"/>
      <c r="ECB958" s="46"/>
      <c r="ECC958" s="46"/>
      <c r="ECD958" s="46"/>
      <c r="ECE958" s="46"/>
      <c r="ECF958" s="46"/>
      <c r="ECG958" s="46"/>
      <c r="ECH958" s="46"/>
      <c r="ECI958" s="46"/>
      <c r="ECJ958" s="46"/>
      <c r="ECK958" s="46"/>
      <c r="ECL958" s="46"/>
      <c r="ECM958" s="46"/>
      <c r="ECN958" s="46"/>
      <c r="ECO958" s="46"/>
      <c r="ECP958" s="46"/>
      <c r="ECQ958" s="46"/>
      <c r="ECR958" s="46"/>
      <c r="ECS958" s="46"/>
      <c r="ECT958" s="46"/>
      <c r="ECU958" s="46"/>
      <c r="ECV958" s="46"/>
      <c r="ECW958" s="46"/>
      <c r="ECX958" s="46"/>
      <c r="ECY958" s="46"/>
      <c r="ECZ958" s="46"/>
      <c r="EDA958" s="46"/>
      <c r="EDB958" s="46"/>
      <c r="EDC958" s="46"/>
      <c r="EDD958" s="46"/>
      <c r="EDE958" s="46"/>
      <c r="EDF958" s="46"/>
      <c r="EDG958" s="46"/>
      <c r="EDH958" s="46"/>
      <c r="EDI958" s="46"/>
      <c r="EDJ958" s="46"/>
      <c r="EDK958" s="46"/>
      <c r="EDL958" s="46"/>
      <c r="EDM958" s="46"/>
      <c r="EDN958" s="46"/>
      <c r="EDO958" s="46"/>
      <c r="EDP958" s="46"/>
      <c r="EDQ958" s="46"/>
      <c r="EDR958" s="46"/>
      <c r="EDS958" s="46"/>
      <c r="EDT958" s="46"/>
      <c r="EDU958" s="46"/>
      <c r="EDV958" s="46"/>
      <c r="EDW958" s="46"/>
      <c r="EDX958" s="46"/>
      <c r="EDY958" s="46"/>
      <c r="EDZ958" s="46"/>
      <c r="EEA958" s="46"/>
      <c r="EEB958" s="46"/>
      <c r="EEC958" s="46"/>
      <c r="EED958" s="46"/>
      <c r="EEE958" s="46"/>
      <c r="EEF958" s="46"/>
      <c r="EEG958" s="46"/>
      <c r="EEH958" s="46"/>
      <c r="EEI958" s="46"/>
      <c r="EEJ958" s="46"/>
      <c r="EEK958" s="46"/>
      <c r="EEL958" s="46"/>
      <c r="EEM958" s="46"/>
      <c r="EEN958" s="46"/>
      <c r="EEO958" s="46"/>
      <c r="EEP958" s="46"/>
      <c r="EEQ958" s="46"/>
      <c r="EER958" s="46"/>
      <c r="EES958" s="46"/>
      <c r="EET958" s="46"/>
      <c r="EEU958" s="46"/>
      <c r="EEV958" s="46"/>
      <c r="EEW958" s="46"/>
      <c r="EEX958" s="46"/>
      <c r="EEY958" s="46"/>
      <c r="EEZ958" s="46"/>
      <c r="EFA958" s="46"/>
      <c r="EFB958" s="46"/>
      <c r="EFC958" s="46"/>
      <c r="EFD958" s="46"/>
      <c r="EFE958" s="46"/>
      <c r="EFF958" s="46"/>
      <c r="EFG958" s="46"/>
      <c r="EFH958" s="46"/>
      <c r="EFI958" s="46"/>
      <c r="EFJ958" s="46"/>
      <c r="EFK958" s="46"/>
      <c r="EFL958" s="46"/>
      <c r="EFM958" s="46"/>
      <c r="EFN958" s="46"/>
      <c r="EFO958" s="46"/>
      <c r="EFP958" s="46"/>
      <c r="EFQ958" s="46"/>
      <c r="EFR958" s="46"/>
      <c r="EFS958" s="46"/>
      <c r="EFT958" s="46"/>
      <c r="EFU958" s="46"/>
      <c r="EFV958" s="46"/>
      <c r="EFW958" s="46"/>
      <c r="EFX958" s="46"/>
      <c r="EFY958" s="46"/>
      <c r="EFZ958" s="46"/>
      <c r="EGA958" s="46"/>
      <c r="EGB958" s="46"/>
      <c r="EGC958" s="46"/>
      <c r="EGD958" s="46"/>
      <c r="EGE958" s="46"/>
      <c r="EGF958" s="46"/>
      <c r="EGG958" s="46"/>
      <c r="EGH958" s="46"/>
      <c r="EGI958" s="46"/>
      <c r="EGJ958" s="46"/>
      <c r="EGK958" s="46"/>
      <c r="EGL958" s="46"/>
      <c r="EGM958" s="46"/>
      <c r="EGN958" s="46"/>
      <c r="EGO958" s="46"/>
      <c r="EGP958" s="46"/>
      <c r="EGQ958" s="46"/>
      <c r="EGR958" s="46"/>
      <c r="EGS958" s="46"/>
      <c r="EGT958" s="46"/>
      <c r="EGU958" s="46"/>
      <c r="EGV958" s="46"/>
      <c r="EGW958" s="46"/>
      <c r="EGX958" s="46"/>
      <c r="EGY958" s="46"/>
      <c r="EGZ958" s="46"/>
      <c r="EHA958" s="46"/>
      <c r="EHB958" s="46"/>
      <c r="EHC958" s="46"/>
      <c r="EHD958" s="46"/>
      <c r="EHE958" s="46"/>
      <c r="EHF958" s="46"/>
      <c r="EHG958" s="46"/>
      <c r="EHH958" s="46"/>
      <c r="EHI958" s="46"/>
      <c r="EHJ958" s="46"/>
      <c r="EHK958" s="46"/>
      <c r="EHL958" s="46"/>
      <c r="EHM958" s="46"/>
      <c r="EHN958" s="46"/>
      <c r="EHO958" s="46"/>
      <c r="EHP958" s="46"/>
      <c r="EHQ958" s="46"/>
      <c r="EHR958" s="46"/>
      <c r="EHS958" s="46"/>
      <c r="EHT958" s="46"/>
      <c r="EHU958" s="46"/>
      <c r="EHV958" s="46"/>
      <c r="EHW958" s="46"/>
      <c r="EHX958" s="46"/>
      <c r="EHY958" s="46"/>
      <c r="EHZ958" s="46"/>
      <c r="EIA958" s="46"/>
      <c r="EIB958" s="46"/>
      <c r="EIC958" s="46"/>
      <c r="EID958" s="46"/>
      <c r="EIE958" s="46"/>
      <c r="EIF958" s="46"/>
      <c r="EIG958" s="46"/>
      <c r="EIH958" s="46"/>
      <c r="EII958" s="46"/>
      <c r="EIJ958" s="46"/>
      <c r="EIK958" s="46"/>
      <c r="EIL958" s="46"/>
      <c r="EIM958" s="46"/>
      <c r="EIN958" s="46"/>
      <c r="EIO958" s="46"/>
      <c r="EIP958" s="46"/>
      <c r="EIQ958" s="46"/>
      <c r="EIR958" s="46"/>
      <c r="EIS958" s="46"/>
      <c r="EIT958" s="46"/>
      <c r="EIU958" s="46"/>
      <c r="EIV958" s="46"/>
      <c r="EIW958" s="46"/>
      <c r="EIX958" s="46"/>
      <c r="EIY958" s="46"/>
      <c r="EIZ958" s="46"/>
      <c r="EJA958" s="46"/>
      <c r="EJB958" s="46"/>
      <c r="EJC958" s="46"/>
      <c r="EJD958" s="46"/>
      <c r="EJE958" s="46"/>
      <c r="EJF958" s="46"/>
      <c r="EJG958" s="46"/>
      <c r="EJH958" s="46"/>
      <c r="EJI958" s="46"/>
      <c r="EJJ958" s="46"/>
      <c r="EJK958" s="46"/>
      <c r="EJL958" s="46"/>
      <c r="EJM958" s="46"/>
      <c r="EJN958" s="46"/>
      <c r="EJO958" s="46"/>
      <c r="EJP958" s="46"/>
      <c r="EJQ958" s="46"/>
      <c r="EJR958" s="46"/>
      <c r="EJS958" s="46"/>
      <c r="EJT958" s="46"/>
      <c r="EJU958" s="46"/>
      <c r="EJV958" s="46"/>
      <c r="EJW958" s="46"/>
      <c r="EJX958" s="46"/>
      <c r="EJY958" s="46"/>
      <c r="EJZ958" s="46"/>
      <c r="EKA958" s="46"/>
      <c r="EKB958" s="46"/>
      <c r="EKC958" s="46"/>
      <c r="EKD958" s="46"/>
      <c r="EKE958" s="46"/>
      <c r="EKF958" s="46"/>
      <c r="EKG958" s="46"/>
      <c r="EKH958" s="46"/>
      <c r="EKI958" s="46"/>
      <c r="EKJ958" s="46"/>
      <c r="EKK958" s="46"/>
      <c r="EKL958" s="46"/>
      <c r="EKM958" s="46"/>
      <c r="EKN958" s="46"/>
      <c r="EKO958" s="46"/>
      <c r="EKP958" s="46"/>
      <c r="EKQ958" s="46"/>
      <c r="EKR958" s="46"/>
      <c r="EKS958" s="46"/>
      <c r="EKT958" s="46"/>
      <c r="EKU958" s="46"/>
      <c r="EKV958" s="46"/>
      <c r="EKW958" s="46"/>
      <c r="EKX958" s="46"/>
      <c r="EKY958" s="46"/>
      <c r="EKZ958" s="46"/>
      <c r="ELA958" s="46"/>
      <c r="ELB958" s="46"/>
      <c r="ELC958" s="46"/>
      <c r="ELD958" s="46"/>
      <c r="ELE958" s="46"/>
      <c r="ELF958" s="46"/>
      <c r="ELG958" s="46"/>
      <c r="ELH958" s="46"/>
      <c r="ELI958" s="46"/>
      <c r="ELJ958" s="46"/>
      <c r="ELK958" s="46"/>
      <c r="ELL958" s="46"/>
      <c r="ELM958" s="46"/>
      <c r="ELN958" s="46"/>
      <c r="ELO958" s="46"/>
      <c r="ELP958" s="46"/>
      <c r="ELQ958" s="46"/>
      <c r="ELR958" s="46"/>
      <c r="ELS958" s="46"/>
      <c r="ELT958" s="46"/>
      <c r="ELU958" s="46"/>
      <c r="ELV958" s="46"/>
      <c r="ELW958" s="46"/>
      <c r="ELX958" s="46"/>
      <c r="ELY958" s="46"/>
      <c r="ELZ958" s="46"/>
      <c r="EMA958" s="46"/>
      <c r="EMB958" s="46"/>
      <c r="EMC958" s="46"/>
      <c r="EMD958" s="46"/>
      <c r="EME958" s="46"/>
      <c r="EMF958" s="46"/>
      <c r="EMG958" s="46"/>
      <c r="EMH958" s="46"/>
      <c r="EMI958" s="46"/>
      <c r="EMJ958" s="46"/>
      <c r="EMK958" s="46"/>
      <c r="EML958" s="46"/>
      <c r="EMM958" s="46"/>
      <c r="EMN958" s="46"/>
      <c r="EMO958" s="46"/>
      <c r="EMP958" s="46"/>
      <c r="EMQ958" s="46"/>
      <c r="EMR958" s="46"/>
      <c r="EMS958" s="46"/>
      <c r="EMT958" s="46"/>
      <c r="EMU958" s="46"/>
      <c r="EMV958" s="46"/>
      <c r="EMW958" s="46"/>
      <c r="EMX958" s="46"/>
      <c r="EMY958" s="46"/>
      <c r="EMZ958" s="46"/>
      <c r="ENA958" s="46"/>
      <c r="ENB958" s="46"/>
      <c r="ENC958" s="46"/>
      <c r="END958" s="46"/>
      <c r="ENE958" s="46"/>
      <c r="ENF958" s="46"/>
      <c r="ENG958" s="46"/>
      <c r="ENH958" s="46"/>
      <c r="ENI958" s="46"/>
      <c r="ENJ958" s="46"/>
      <c r="ENK958" s="46"/>
      <c r="ENL958" s="46"/>
      <c r="ENM958" s="46"/>
      <c r="ENN958" s="46"/>
      <c r="ENO958" s="46"/>
      <c r="ENP958" s="46"/>
      <c r="ENQ958" s="46"/>
      <c r="ENR958" s="46"/>
      <c r="ENS958" s="46"/>
      <c r="ENT958" s="46"/>
      <c r="ENU958" s="46"/>
      <c r="ENV958" s="46"/>
      <c r="ENW958" s="46"/>
      <c r="ENX958" s="46"/>
      <c r="ENY958" s="46"/>
      <c r="ENZ958" s="46"/>
      <c r="EOA958" s="46"/>
      <c r="EOB958" s="46"/>
      <c r="EOC958" s="46"/>
      <c r="EOD958" s="46"/>
      <c r="EOE958" s="46"/>
      <c r="EOF958" s="46"/>
      <c r="EOG958" s="46"/>
      <c r="EOH958" s="46"/>
      <c r="EOI958" s="46"/>
      <c r="EOJ958" s="46"/>
      <c r="EOK958" s="46"/>
      <c r="EOL958" s="46"/>
      <c r="EOM958" s="46"/>
      <c r="EON958" s="46"/>
      <c r="EOO958" s="46"/>
      <c r="EOP958" s="46"/>
      <c r="EOQ958" s="46"/>
      <c r="EOR958" s="46"/>
      <c r="EOS958" s="46"/>
      <c r="EOT958" s="46"/>
      <c r="EOU958" s="46"/>
      <c r="EOV958" s="46"/>
      <c r="EOW958" s="46"/>
      <c r="EOX958" s="46"/>
      <c r="EOY958" s="46"/>
      <c r="EOZ958" s="46"/>
      <c r="EPA958" s="46"/>
      <c r="EPB958" s="46"/>
      <c r="EPC958" s="46"/>
      <c r="EPD958" s="46"/>
      <c r="EPE958" s="46"/>
      <c r="EPF958" s="46"/>
      <c r="EPG958" s="46"/>
      <c r="EPH958" s="46"/>
      <c r="EPI958" s="46"/>
      <c r="EPJ958" s="46"/>
      <c r="EPK958" s="46"/>
      <c r="EPL958" s="46"/>
      <c r="EPM958" s="46"/>
      <c r="EPN958" s="46"/>
      <c r="EPO958" s="46"/>
      <c r="EPP958" s="46"/>
      <c r="EPQ958" s="46"/>
      <c r="EPR958" s="46"/>
      <c r="EPS958" s="46"/>
      <c r="EPT958" s="46"/>
      <c r="EPU958" s="46"/>
      <c r="EPV958" s="46"/>
      <c r="EPW958" s="46"/>
      <c r="EPX958" s="46"/>
      <c r="EPY958" s="46"/>
      <c r="EPZ958" s="46"/>
      <c r="EQA958" s="46"/>
      <c r="EQB958" s="46"/>
      <c r="EQC958" s="46"/>
      <c r="EQD958" s="46"/>
      <c r="EQE958" s="46"/>
      <c r="EQF958" s="46"/>
      <c r="EQG958" s="46"/>
      <c r="EQH958" s="46"/>
      <c r="EQI958" s="46"/>
      <c r="EQJ958" s="46"/>
      <c r="EQK958" s="46"/>
      <c r="EQL958" s="46"/>
      <c r="EQM958" s="46"/>
      <c r="EQN958" s="46"/>
      <c r="EQO958" s="46"/>
      <c r="EQP958" s="46"/>
      <c r="EQQ958" s="46"/>
      <c r="EQR958" s="46"/>
      <c r="EQS958" s="46"/>
      <c r="EQT958" s="46"/>
      <c r="EQU958" s="46"/>
      <c r="EQV958" s="46"/>
      <c r="EQW958" s="46"/>
      <c r="EQX958" s="46"/>
      <c r="EQY958" s="46"/>
      <c r="EQZ958" s="46"/>
      <c r="ERA958" s="46"/>
      <c r="ERB958" s="46"/>
      <c r="ERC958" s="46"/>
      <c r="ERD958" s="46"/>
      <c r="ERE958" s="46"/>
      <c r="ERF958" s="46"/>
      <c r="ERG958" s="46"/>
      <c r="ERH958" s="46"/>
      <c r="ERI958" s="46"/>
      <c r="ERJ958" s="46"/>
      <c r="ERK958" s="46"/>
      <c r="ERL958" s="46"/>
      <c r="ERM958" s="46"/>
      <c r="ERN958" s="46"/>
      <c r="ERO958" s="46"/>
      <c r="ERP958" s="46"/>
      <c r="ERQ958" s="46"/>
      <c r="ERR958" s="46"/>
      <c r="ERS958" s="46"/>
      <c r="ERT958" s="46"/>
      <c r="ERU958" s="46"/>
      <c r="ERV958" s="46"/>
      <c r="ERW958" s="46"/>
      <c r="ERX958" s="46"/>
      <c r="ERY958" s="46"/>
      <c r="ERZ958" s="46"/>
      <c r="ESA958" s="46"/>
      <c r="ESB958" s="46"/>
      <c r="ESC958" s="46"/>
      <c r="ESD958" s="46"/>
      <c r="ESE958" s="46"/>
      <c r="ESF958" s="46"/>
      <c r="ESG958" s="46"/>
      <c r="ESH958" s="46"/>
      <c r="ESI958" s="46"/>
      <c r="ESJ958" s="46"/>
      <c r="ESK958" s="46"/>
      <c r="ESL958" s="46"/>
      <c r="ESM958" s="46"/>
      <c r="ESN958" s="46"/>
      <c r="ESO958" s="46"/>
      <c r="ESP958" s="46"/>
      <c r="ESQ958" s="46"/>
      <c r="ESR958" s="46"/>
      <c r="ESS958" s="46"/>
      <c r="EST958" s="46"/>
      <c r="ESU958" s="46"/>
      <c r="ESV958" s="46"/>
      <c r="ESW958" s="46"/>
      <c r="ESX958" s="46"/>
      <c r="ESY958" s="46"/>
      <c r="ESZ958" s="46"/>
      <c r="ETA958" s="46"/>
      <c r="ETB958" s="46"/>
      <c r="ETC958" s="46"/>
      <c r="ETD958" s="46"/>
      <c r="ETE958" s="46"/>
      <c r="ETF958" s="46"/>
      <c r="ETG958" s="46"/>
      <c r="ETH958" s="46"/>
      <c r="ETI958" s="46"/>
      <c r="ETJ958" s="46"/>
      <c r="ETK958" s="46"/>
      <c r="ETL958" s="46"/>
      <c r="ETM958" s="46"/>
      <c r="ETN958" s="46"/>
      <c r="ETO958" s="46"/>
      <c r="ETP958" s="46"/>
      <c r="ETQ958" s="46"/>
      <c r="ETR958" s="46"/>
      <c r="ETS958" s="46"/>
      <c r="ETT958" s="46"/>
      <c r="ETU958" s="46"/>
      <c r="ETV958" s="46"/>
      <c r="ETW958" s="46"/>
      <c r="ETX958" s="46"/>
      <c r="ETY958" s="46"/>
      <c r="ETZ958" s="46"/>
      <c r="EUA958" s="46"/>
      <c r="EUB958" s="46"/>
      <c r="EUC958" s="46"/>
      <c r="EUD958" s="46"/>
      <c r="EUE958" s="46"/>
      <c r="EUF958" s="46"/>
      <c r="EUG958" s="46"/>
      <c r="EUH958" s="46"/>
      <c r="EUI958" s="46"/>
      <c r="EUJ958" s="46"/>
      <c r="EUK958" s="46"/>
      <c r="EUL958" s="46"/>
      <c r="EUM958" s="46"/>
      <c r="EUN958" s="46"/>
      <c r="EUO958" s="46"/>
      <c r="EUP958" s="46"/>
      <c r="EUQ958" s="46"/>
      <c r="EUR958" s="46"/>
      <c r="EUS958" s="46"/>
      <c r="EUT958" s="46"/>
      <c r="EUU958" s="46"/>
      <c r="EUV958" s="46"/>
      <c r="EUW958" s="46"/>
      <c r="EUX958" s="46"/>
      <c r="EUY958" s="46"/>
      <c r="EUZ958" s="46"/>
      <c r="EVA958" s="46"/>
      <c r="EVB958" s="46"/>
      <c r="EVC958" s="46"/>
      <c r="EVD958" s="46"/>
      <c r="EVE958" s="46"/>
      <c r="EVF958" s="46"/>
      <c r="EVG958" s="46"/>
      <c r="EVH958" s="46"/>
      <c r="EVI958" s="46"/>
      <c r="EVJ958" s="46"/>
      <c r="EVK958" s="46"/>
      <c r="EVL958" s="46"/>
      <c r="EVM958" s="46"/>
      <c r="EVN958" s="46"/>
      <c r="EVO958" s="46"/>
      <c r="EVP958" s="46"/>
      <c r="EVQ958" s="46"/>
      <c r="EVR958" s="46"/>
      <c r="EVS958" s="46"/>
      <c r="EVT958" s="46"/>
      <c r="EVU958" s="46"/>
      <c r="EVV958" s="46"/>
      <c r="EVW958" s="46"/>
      <c r="EVX958" s="46"/>
      <c r="EVY958" s="46"/>
      <c r="EVZ958" s="46"/>
      <c r="EWA958" s="46"/>
      <c r="EWB958" s="46"/>
      <c r="EWC958" s="46"/>
      <c r="EWD958" s="46"/>
      <c r="EWE958" s="46"/>
      <c r="EWF958" s="46"/>
      <c r="EWG958" s="46"/>
      <c r="EWH958" s="46"/>
      <c r="EWI958" s="46"/>
      <c r="EWJ958" s="46"/>
      <c r="EWK958" s="46"/>
      <c r="EWL958" s="46"/>
      <c r="EWM958" s="46"/>
      <c r="EWN958" s="46"/>
      <c r="EWO958" s="46"/>
      <c r="EWP958" s="46"/>
      <c r="EWQ958" s="46"/>
      <c r="EWR958" s="46"/>
      <c r="EWS958" s="46"/>
      <c r="EWT958" s="46"/>
      <c r="EWU958" s="46"/>
      <c r="EWV958" s="46"/>
      <c r="EWW958" s="46"/>
      <c r="EWX958" s="46"/>
      <c r="EWY958" s="46"/>
      <c r="EWZ958" s="46"/>
      <c r="EXA958" s="46"/>
      <c r="EXB958" s="46"/>
      <c r="EXC958" s="46"/>
      <c r="EXD958" s="46"/>
      <c r="EXE958" s="46"/>
      <c r="EXF958" s="46"/>
      <c r="EXG958" s="46"/>
      <c r="EXH958" s="46"/>
      <c r="EXI958" s="46"/>
      <c r="EXJ958" s="46"/>
      <c r="EXK958" s="46"/>
      <c r="EXL958" s="46"/>
      <c r="EXM958" s="46"/>
      <c r="EXN958" s="46"/>
      <c r="EXO958" s="46"/>
      <c r="EXP958" s="46"/>
      <c r="EXQ958" s="46"/>
      <c r="EXR958" s="46"/>
      <c r="EXS958" s="46"/>
      <c r="EXT958" s="46"/>
      <c r="EXU958" s="46"/>
      <c r="EXV958" s="46"/>
      <c r="EXW958" s="46"/>
      <c r="EXX958" s="46"/>
      <c r="EXY958" s="46"/>
      <c r="EXZ958" s="46"/>
      <c r="EYA958" s="46"/>
      <c r="EYB958" s="46"/>
      <c r="EYC958" s="46"/>
      <c r="EYD958" s="46"/>
      <c r="EYE958" s="46"/>
      <c r="EYF958" s="46"/>
      <c r="EYG958" s="46"/>
      <c r="EYH958" s="46"/>
      <c r="EYI958" s="46"/>
      <c r="EYJ958" s="46"/>
      <c r="EYK958" s="46"/>
      <c r="EYL958" s="46"/>
      <c r="EYM958" s="46"/>
      <c r="EYN958" s="46"/>
      <c r="EYO958" s="46"/>
      <c r="EYP958" s="46"/>
      <c r="EYQ958" s="46"/>
      <c r="EYR958" s="46"/>
      <c r="EYS958" s="46"/>
      <c r="EYT958" s="46"/>
      <c r="EYU958" s="46"/>
      <c r="EYV958" s="46"/>
      <c r="EYW958" s="46"/>
      <c r="EYX958" s="46"/>
      <c r="EYY958" s="46"/>
      <c r="EYZ958" s="46"/>
      <c r="EZA958" s="46"/>
      <c r="EZB958" s="46"/>
      <c r="EZC958" s="46"/>
      <c r="EZD958" s="46"/>
      <c r="EZE958" s="46"/>
      <c r="EZF958" s="46"/>
      <c r="EZG958" s="46"/>
      <c r="EZH958" s="46"/>
      <c r="EZI958" s="46"/>
      <c r="EZJ958" s="46"/>
      <c r="EZK958" s="46"/>
      <c r="EZL958" s="46"/>
      <c r="EZM958" s="46"/>
      <c r="EZN958" s="46"/>
      <c r="EZO958" s="46"/>
      <c r="EZP958" s="46"/>
      <c r="EZQ958" s="46"/>
      <c r="EZR958" s="46"/>
      <c r="EZS958" s="46"/>
      <c r="EZT958" s="46"/>
      <c r="EZU958" s="46"/>
      <c r="EZV958" s="46"/>
      <c r="EZW958" s="46"/>
      <c r="EZX958" s="46"/>
      <c r="EZY958" s="46"/>
      <c r="EZZ958" s="46"/>
      <c r="FAA958" s="46"/>
      <c r="FAB958" s="46"/>
      <c r="FAC958" s="46"/>
      <c r="FAD958" s="46"/>
      <c r="FAE958" s="46"/>
      <c r="FAF958" s="46"/>
      <c r="FAG958" s="46"/>
      <c r="FAH958" s="46"/>
      <c r="FAI958" s="46"/>
      <c r="FAJ958" s="46"/>
      <c r="FAK958" s="46"/>
      <c r="FAL958" s="46"/>
      <c r="FAM958" s="46"/>
      <c r="FAN958" s="46"/>
      <c r="FAO958" s="46"/>
      <c r="FAP958" s="46"/>
      <c r="FAQ958" s="46"/>
      <c r="FAR958" s="46"/>
      <c r="FAS958" s="46"/>
      <c r="FAT958" s="46"/>
      <c r="FAU958" s="46"/>
      <c r="FAV958" s="46"/>
      <c r="FAW958" s="46"/>
      <c r="FAX958" s="46"/>
      <c r="FAY958" s="46"/>
      <c r="FAZ958" s="46"/>
      <c r="FBA958" s="46"/>
      <c r="FBB958" s="46"/>
      <c r="FBC958" s="46"/>
      <c r="FBD958" s="46"/>
      <c r="FBE958" s="46"/>
      <c r="FBF958" s="46"/>
      <c r="FBG958" s="46"/>
      <c r="FBH958" s="46"/>
      <c r="FBI958" s="46"/>
      <c r="FBJ958" s="46"/>
      <c r="FBK958" s="46"/>
      <c r="FBL958" s="46"/>
      <c r="FBM958" s="46"/>
      <c r="FBN958" s="46"/>
      <c r="FBO958" s="46"/>
      <c r="FBP958" s="46"/>
      <c r="FBQ958" s="46"/>
      <c r="FBR958" s="46"/>
      <c r="FBS958" s="46"/>
      <c r="FBT958" s="46"/>
      <c r="FBU958" s="46"/>
      <c r="FBV958" s="46"/>
      <c r="FBW958" s="46"/>
      <c r="FBX958" s="46"/>
      <c r="FBY958" s="46"/>
      <c r="FBZ958" s="46"/>
      <c r="FCA958" s="46"/>
      <c r="FCB958" s="46"/>
      <c r="FCC958" s="46"/>
      <c r="FCD958" s="46"/>
      <c r="FCE958" s="46"/>
      <c r="FCF958" s="46"/>
      <c r="FCG958" s="46"/>
      <c r="FCH958" s="46"/>
      <c r="FCI958" s="46"/>
      <c r="FCJ958" s="46"/>
      <c r="FCK958" s="46"/>
      <c r="FCL958" s="46"/>
      <c r="FCM958" s="46"/>
      <c r="FCN958" s="46"/>
      <c r="FCO958" s="46"/>
      <c r="FCP958" s="46"/>
      <c r="FCQ958" s="46"/>
      <c r="FCR958" s="46"/>
      <c r="FCS958" s="46"/>
      <c r="FCT958" s="46"/>
      <c r="FCU958" s="46"/>
      <c r="FCV958" s="46"/>
      <c r="FCW958" s="46"/>
      <c r="FCX958" s="46"/>
      <c r="FCY958" s="46"/>
      <c r="FCZ958" s="46"/>
      <c r="FDA958" s="46"/>
      <c r="FDB958" s="46"/>
      <c r="FDC958" s="46"/>
      <c r="FDD958" s="46"/>
      <c r="FDE958" s="46"/>
      <c r="FDF958" s="46"/>
      <c r="FDG958" s="46"/>
      <c r="FDH958" s="46"/>
      <c r="FDI958" s="46"/>
      <c r="FDJ958" s="46"/>
      <c r="FDK958" s="46"/>
      <c r="FDL958" s="46"/>
      <c r="FDM958" s="46"/>
      <c r="FDN958" s="46"/>
      <c r="FDO958" s="46"/>
      <c r="FDP958" s="46"/>
      <c r="FDQ958" s="46"/>
      <c r="FDR958" s="46"/>
      <c r="FDS958" s="46"/>
      <c r="FDT958" s="46"/>
      <c r="FDU958" s="46"/>
      <c r="FDV958" s="46"/>
      <c r="FDW958" s="46"/>
      <c r="FDX958" s="46"/>
      <c r="FDY958" s="46"/>
      <c r="FDZ958" s="46"/>
      <c r="FEA958" s="46"/>
      <c r="FEB958" s="46"/>
      <c r="FEC958" s="46"/>
      <c r="FED958" s="46"/>
      <c r="FEE958" s="46"/>
      <c r="FEF958" s="46"/>
      <c r="FEG958" s="46"/>
      <c r="FEH958" s="46"/>
      <c r="FEI958" s="46"/>
      <c r="FEJ958" s="46"/>
      <c r="FEK958" s="46"/>
      <c r="FEL958" s="46"/>
      <c r="FEM958" s="46"/>
      <c r="FEN958" s="46"/>
      <c r="FEO958" s="46"/>
      <c r="FEP958" s="46"/>
      <c r="FEQ958" s="46"/>
      <c r="FER958" s="46"/>
      <c r="FES958" s="46"/>
      <c r="FET958" s="46"/>
      <c r="FEU958" s="46"/>
      <c r="FEV958" s="46"/>
      <c r="FEW958" s="46"/>
      <c r="FEX958" s="46"/>
      <c r="FEY958" s="46"/>
      <c r="FEZ958" s="46"/>
      <c r="FFA958" s="46"/>
      <c r="FFB958" s="46"/>
      <c r="FFC958" s="46"/>
      <c r="FFD958" s="46"/>
      <c r="FFE958" s="46"/>
      <c r="FFF958" s="46"/>
      <c r="FFG958" s="46"/>
      <c r="FFH958" s="46"/>
      <c r="FFI958" s="46"/>
      <c r="FFJ958" s="46"/>
      <c r="FFK958" s="46"/>
      <c r="FFL958" s="46"/>
      <c r="FFM958" s="46"/>
      <c r="FFN958" s="46"/>
      <c r="FFO958" s="46"/>
      <c r="FFP958" s="46"/>
      <c r="FFQ958" s="46"/>
      <c r="FFR958" s="46"/>
      <c r="FFS958" s="46"/>
      <c r="FFT958" s="46"/>
      <c r="FFU958" s="46"/>
      <c r="FFV958" s="46"/>
      <c r="FFW958" s="46"/>
      <c r="FFX958" s="46"/>
      <c r="FFY958" s="46"/>
      <c r="FFZ958" s="46"/>
      <c r="FGA958" s="46"/>
      <c r="FGB958" s="46"/>
      <c r="FGC958" s="46"/>
      <c r="FGD958" s="46"/>
      <c r="FGE958" s="46"/>
      <c r="FGF958" s="46"/>
      <c r="FGG958" s="46"/>
      <c r="FGH958" s="46"/>
      <c r="FGI958" s="46"/>
      <c r="FGJ958" s="46"/>
      <c r="FGK958" s="46"/>
      <c r="FGL958" s="46"/>
      <c r="FGM958" s="46"/>
      <c r="FGN958" s="46"/>
      <c r="FGO958" s="46"/>
      <c r="FGP958" s="46"/>
      <c r="FGQ958" s="46"/>
      <c r="FGR958" s="46"/>
      <c r="FGS958" s="46"/>
      <c r="FGT958" s="46"/>
      <c r="FGU958" s="46"/>
      <c r="FGV958" s="46"/>
      <c r="FGW958" s="46"/>
      <c r="FGX958" s="46"/>
      <c r="FGY958" s="46"/>
      <c r="FGZ958" s="46"/>
      <c r="FHA958" s="46"/>
      <c r="FHB958" s="46"/>
      <c r="FHC958" s="46"/>
      <c r="FHD958" s="46"/>
      <c r="FHE958" s="46"/>
      <c r="FHF958" s="46"/>
      <c r="FHG958" s="46"/>
      <c r="FHH958" s="46"/>
      <c r="FHI958" s="46"/>
      <c r="FHJ958" s="46"/>
      <c r="FHK958" s="46"/>
      <c r="FHL958" s="46"/>
      <c r="FHM958" s="46"/>
      <c r="FHN958" s="46"/>
      <c r="FHO958" s="46"/>
      <c r="FHP958" s="46"/>
      <c r="FHQ958" s="46"/>
      <c r="FHR958" s="46"/>
      <c r="FHS958" s="46"/>
      <c r="FHT958" s="46"/>
      <c r="FHU958" s="46"/>
      <c r="FHV958" s="46"/>
      <c r="FHW958" s="46"/>
      <c r="FHX958" s="46"/>
      <c r="FHY958" s="46"/>
      <c r="FHZ958" s="46"/>
      <c r="FIA958" s="46"/>
      <c r="FIB958" s="46"/>
      <c r="FIC958" s="46"/>
      <c r="FID958" s="46"/>
      <c r="FIE958" s="46"/>
      <c r="FIF958" s="46"/>
      <c r="FIG958" s="46"/>
      <c r="FIH958" s="46"/>
      <c r="FII958" s="46"/>
      <c r="FIJ958" s="46"/>
      <c r="FIK958" s="46"/>
      <c r="FIL958" s="46"/>
      <c r="FIM958" s="46"/>
      <c r="FIN958" s="46"/>
      <c r="FIO958" s="46"/>
      <c r="FIP958" s="46"/>
      <c r="FIQ958" s="46"/>
      <c r="FIR958" s="46"/>
      <c r="FIS958" s="46"/>
      <c r="FIT958" s="46"/>
      <c r="FIU958" s="46"/>
      <c r="FIV958" s="46"/>
      <c r="FIW958" s="46"/>
      <c r="FIX958" s="46"/>
      <c r="FIY958" s="46"/>
      <c r="FIZ958" s="46"/>
      <c r="FJA958" s="46"/>
      <c r="FJB958" s="46"/>
      <c r="FJC958" s="46"/>
      <c r="FJD958" s="46"/>
      <c r="FJE958" s="46"/>
      <c r="FJF958" s="46"/>
      <c r="FJG958" s="46"/>
      <c r="FJH958" s="46"/>
      <c r="FJI958" s="46"/>
      <c r="FJJ958" s="46"/>
      <c r="FJK958" s="46"/>
      <c r="FJL958" s="46"/>
      <c r="FJM958" s="46"/>
      <c r="FJN958" s="46"/>
      <c r="FJO958" s="46"/>
      <c r="FJP958" s="46"/>
      <c r="FJQ958" s="46"/>
      <c r="FJR958" s="46"/>
      <c r="FJS958" s="46"/>
      <c r="FJT958" s="46"/>
      <c r="FJU958" s="46"/>
      <c r="FJV958" s="46"/>
      <c r="FJW958" s="46"/>
      <c r="FJX958" s="46"/>
      <c r="FJY958" s="46"/>
      <c r="FJZ958" s="46"/>
      <c r="FKA958" s="46"/>
      <c r="FKB958" s="46"/>
      <c r="FKC958" s="46"/>
      <c r="FKD958" s="46"/>
      <c r="FKE958" s="46"/>
      <c r="FKF958" s="46"/>
      <c r="FKG958" s="46"/>
      <c r="FKH958" s="46"/>
      <c r="FKI958" s="46"/>
      <c r="FKJ958" s="46"/>
      <c r="FKK958" s="46"/>
      <c r="FKL958" s="46"/>
      <c r="FKM958" s="46"/>
      <c r="FKN958" s="46"/>
      <c r="FKO958" s="46"/>
      <c r="FKP958" s="46"/>
      <c r="FKQ958" s="46"/>
      <c r="FKR958" s="46"/>
      <c r="FKS958" s="46"/>
      <c r="FKT958" s="46"/>
      <c r="FKU958" s="46"/>
      <c r="FKV958" s="46"/>
      <c r="FKW958" s="46"/>
      <c r="FKX958" s="46"/>
      <c r="FKY958" s="46"/>
      <c r="FKZ958" s="46"/>
      <c r="FLA958" s="46"/>
      <c r="FLB958" s="46"/>
      <c r="FLC958" s="46"/>
      <c r="FLD958" s="46"/>
      <c r="FLE958" s="46"/>
      <c r="FLF958" s="46"/>
      <c r="FLG958" s="46"/>
      <c r="FLH958" s="46"/>
      <c r="FLI958" s="46"/>
      <c r="FLJ958" s="46"/>
      <c r="FLK958" s="46"/>
      <c r="FLL958" s="46"/>
      <c r="FLM958" s="46"/>
      <c r="FLN958" s="46"/>
      <c r="FLO958" s="46"/>
      <c r="FLP958" s="46"/>
      <c r="FLQ958" s="46"/>
      <c r="FLR958" s="46"/>
      <c r="FLS958" s="46"/>
      <c r="FLT958" s="46"/>
      <c r="FLU958" s="46"/>
      <c r="FLV958" s="46"/>
      <c r="FLW958" s="46"/>
      <c r="FLX958" s="46"/>
      <c r="FLY958" s="46"/>
      <c r="FLZ958" s="46"/>
      <c r="FMA958" s="46"/>
      <c r="FMB958" s="46"/>
      <c r="FMC958" s="46"/>
      <c r="FMD958" s="46"/>
      <c r="FME958" s="46"/>
      <c r="FMF958" s="46"/>
      <c r="FMG958" s="46"/>
      <c r="FMH958" s="46"/>
      <c r="FMI958" s="46"/>
      <c r="FMJ958" s="46"/>
      <c r="FMK958" s="46"/>
      <c r="FML958" s="46"/>
      <c r="FMM958" s="46"/>
      <c r="FMN958" s="46"/>
      <c r="FMO958" s="46"/>
      <c r="FMP958" s="46"/>
      <c r="FMQ958" s="46"/>
      <c r="FMR958" s="46"/>
      <c r="FMS958" s="46"/>
      <c r="FMT958" s="46"/>
      <c r="FMU958" s="46"/>
      <c r="FMV958" s="46"/>
      <c r="FMW958" s="46"/>
      <c r="FMX958" s="46"/>
      <c r="FMY958" s="46"/>
      <c r="FMZ958" s="46"/>
      <c r="FNA958" s="46"/>
      <c r="FNB958" s="46"/>
      <c r="FNC958" s="46"/>
      <c r="FND958" s="46"/>
      <c r="FNE958" s="46"/>
      <c r="FNF958" s="46"/>
      <c r="FNG958" s="46"/>
      <c r="FNH958" s="46"/>
      <c r="FNI958" s="46"/>
      <c r="FNJ958" s="46"/>
      <c r="FNK958" s="46"/>
      <c r="FNL958" s="46"/>
      <c r="FNM958" s="46"/>
      <c r="FNN958" s="46"/>
      <c r="FNO958" s="46"/>
      <c r="FNP958" s="46"/>
      <c r="FNQ958" s="46"/>
      <c r="FNR958" s="46"/>
      <c r="FNS958" s="46"/>
      <c r="FNT958" s="46"/>
      <c r="FNU958" s="46"/>
      <c r="FNV958" s="46"/>
      <c r="FNW958" s="46"/>
      <c r="FNX958" s="46"/>
      <c r="FNY958" s="46"/>
      <c r="FNZ958" s="46"/>
      <c r="FOA958" s="46"/>
      <c r="FOB958" s="46"/>
      <c r="FOC958" s="46"/>
      <c r="FOD958" s="46"/>
      <c r="FOE958" s="46"/>
      <c r="FOF958" s="46"/>
      <c r="FOG958" s="46"/>
      <c r="FOH958" s="46"/>
      <c r="FOI958" s="46"/>
      <c r="FOJ958" s="46"/>
      <c r="FOK958" s="46"/>
      <c r="FOL958" s="46"/>
      <c r="FOM958" s="46"/>
      <c r="FON958" s="46"/>
      <c r="FOO958" s="46"/>
      <c r="FOP958" s="46"/>
      <c r="FOQ958" s="46"/>
      <c r="FOR958" s="46"/>
      <c r="FOS958" s="46"/>
      <c r="FOT958" s="46"/>
      <c r="FOU958" s="46"/>
      <c r="FOV958" s="46"/>
      <c r="FOW958" s="46"/>
      <c r="FOX958" s="46"/>
      <c r="FOY958" s="46"/>
      <c r="FOZ958" s="46"/>
      <c r="FPA958" s="46"/>
      <c r="FPB958" s="46"/>
      <c r="FPC958" s="46"/>
      <c r="FPD958" s="46"/>
      <c r="FPE958" s="46"/>
      <c r="FPF958" s="46"/>
      <c r="FPG958" s="46"/>
      <c r="FPH958" s="46"/>
      <c r="FPI958" s="46"/>
      <c r="FPJ958" s="46"/>
      <c r="FPK958" s="46"/>
      <c r="FPL958" s="46"/>
      <c r="FPM958" s="46"/>
      <c r="FPN958" s="46"/>
      <c r="FPO958" s="46"/>
      <c r="FPP958" s="46"/>
      <c r="FPQ958" s="46"/>
      <c r="FPR958" s="46"/>
      <c r="FPS958" s="46"/>
      <c r="FPT958" s="46"/>
      <c r="FPU958" s="46"/>
      <c r="FPV958" s="46"/>
      <c r="FPW958" s="46"/>
      <c r="FPX958" s="46"/>
      <c r="FPY958" s="46"/>
      <c r="FPZ958" s="46"/>
      <c r="FQA958" s="46"/>
      <c r="FQB958" s="46"/>
      <c r="FQC958" s="46"/>
      <c r="FQD958" s="46"/>
      <c r="FQE958" s="46"/>
      <c r="FQF958" s="46"/>
      <c r="FQG958" s="46"/>
      <c r="FQH958" s="46"/>
      <c r="FQI958" s="46"/>
      <c r="FQJ958" s="46"/>
      <c r="FQK958" s="46"/>
      <c r="FQL958" s="46"/>
      <c r="FQM958" s="46"/>
      <c r="FQN958" s="46"/>
      <c r="FQO958" s="46"/>
      <c r="FQP958" s="46"/>
      <c r="FQQ958" s="46"/>
      <c r="FQR958" s="46"/>
      <c r="FQS958" s="46"/>
      <c r="FQT958" s="46"/>
      <c r="FQU958" s="46"/>
      <c r="FQV958" s="46"/>
      <c r="FQW958" s="46"/>
      <c r="FQX958" s="46"/>
      <c r="FQY958" s="46"/>
      <c r="FQZ958" s="46"/>
      <c r="FRA958" s="46"/>
      <c r="FRB958" s="46"/>
      <c r="FRC958" s="46"/>
      <c r="FRD958" s="46"/>
      <c r="FRE958" s="46"/>
      <c r="FRF958" s="46"/>
      <c r="FRG958" s="46"/>
      <c r="FRH958" s="46"/>
      <c r="FRI958" s="46"/>
      <c r="FRJ958" s="46"/>
      <c r="FRK958" s="46"/>
      <c r="FRL958" s="46"/>
      <c r="FRM958" s="46"/>
      <c r="FRN958" s="46"/>
      <c r="FRO958" s="46"/>
      <c r="FRP958" s="46"/>
      <c r="FRQ958" s="46"/>
      <c r="FRR958" s="46"/>
      <c r="FRS958" s="46"/>
      <c r="FRT958" s="46"/>
      <c r="FRU958" s="46"/>
      <c r="FRV958" s="46"/>
      <c r="FRW958" s="46"/>
      <c r="FRX958" s="46"/>
      <c r="FRY958" s="46"/>
      <c r="FRZ958" s="46"/>
      <c r="FSA958" s="46"/>
      <c r="FSB958" s="46"/>
      <c r="FSC958" s="46"/>
      <c r="FSD958" s="46"/>
      <c r="FSE958" s="46"/>
      <c r="FSF958" s="46"/>
      <c r="FSG958" s="46"/>
      <c r="FSH958" s="46"/>
      <c r="FSI958" s="46"/>
      <c r="FSJ958" s="46"/>
      <c r="FSK958" s="46"/>
      <c r="FSL958" s="46"/>
      <c r="FSM958" s="46"/>
      <c r="FSN958" s="46"/>
      <c r="FSO958" s="46"/>
      <c r="FSP958" s="46"/>
      <c r="FSQ958" s="46"/>
      <c r="FSR958" s="46"/>
      <c r="FSS958" s="46"/>
      <c r="FST958" s="46"/>
      <c r="FSU958" s="46"/>
      <c r="FSV958" s="46"/>
      <c r="FSW958" s="46"/>
      <c r="FSX958" s="46"/>
      <c r="FSY958" s="46"/>
      <c r="FSZ958" s="46"/>
      <c r="FTA958" s="46"/>
      <c r="FTB958" s="46"/>
      <c r="FTC958" s="46"/>
      <c r="FTD958" s="46"/>
      <c r="FTE958" s="46"/>
      <c r="FTF958" s="46"/>
      <c r="FTG958" s="46"/>
      <c r="FTH958" s="46"/>
      <c r="FTI958" s="46"/>
      <c r="FTJ958" s="46"/>
      <c r="FTK958" s="46"/>
      <c r="FTL958" s="46"/>
      <c r="FTM958" s="46"/>
      <c r="FTN958" s="46"/>
      <c r="FTO958" s="46"/>
      <c r="FTP958" s="46"/>
      <c r="FTQ958" s="46"/>
      <c r="FTR958" s="46"/>
      <c r="FTS958" s="46"/>
      <c r="FTT958" s="46"/>
      <c r="FTU958" s="46"/>
      <c r="FTV958" s="46"/>
      <c r="FTW958" s="46"/>
      <c r="FTX958" s="46"/>
      <c r="FTY958" s="46"/>
      <c r="FTZ958" s="46"/>
      <c r="FUA958" s="46"/>
      <c r="FUB958" s="46"/>
      <c r="FUC958" s="46"/>
      <c r="FUD958" s="46"/>
      <c r="FUE958" s="46"/>
      <c r="FUF958" s="46"/>
      <c r="FUG958" s="46"/>
      <c r="FUH958" s="46"/>
      <c r="FUI958" s="46"/>
      <c r="FUJ958" s="46"/>
      <c r="FUK958" s="46"/>
      <c r="FUL958" s="46"/>
      <c r="FUM958" s="46"/>
      <c r="FUN958" s="46"/>
      <c r="FUO958" s="46"/>
      <c r="FUP958" s="46"/>
      <c r="FUQ958" s="46"/>
      <c r="FUR958" s="46"/>
      <c r="FUS958" s="46"/>
      <c r="FUT958" s="46"/>
      <c r="FUU958" s="46"/>
      <c r="FUV958" s="46"/>
      <c r="FUW958" s="46"/>
      <c r="FUX958" s="46"/>
      <c r="FUY958" s="46"/>
      <c r="FUZ958" s="46"/>
      <c r="FVA958" s="46"/>
      <c r="FVB958" s="46"/>
      <c r="FVC958" s="46"/>
      <c r="FVD958" s="46"/>
      <c r="FVE958" s="46"/>
      <c r="FVF958" s="46"/>
      <c r="FVG958" s="46"/>
      <c r="FVH958" s="46"/>
      <c r="FVI958" s="46"/>
      <c r="FVJ958" s="46"/>
      <c r="FVK958" s="46"/>
      <c r="FVL958" s="46"/>
      <c r="FVM958" s="46"/>
      <c r="FVN958" s="46"/>
      <c r="FVO958" s="46"/>
      <c r="FVP958" s="46"/>
      <c r="FVQ958" s="46"/>
      <c r="FVR958" s="46"/>
      <c r="FVS958" s="46"/>
      <c r="FVT958" s="46"/>
      <c r="FVU958" s="46"/>
      <c r="FVV958" s="46"/>
      <c r="FVW958" s="46"/>
      <c r="FVX958" s="46"/>
      <c r="FVY958" s="46"/>
      <c r="FVZ958" s="46"/>
      <c r="FWA958" s="46"/>
      <c r="FWB958" s="46"/>
      <c r="FWC958" s="46"/>
      <c r="FWD958" s="46"/>
      <c r="FWE958" s="46"/>
      <c r="FWF958" s="46"/>
      <c r="FWG958" s="46"/>
      <c r="FWH958" s="46"/>
      <c r="FWI958" s="46"/>
      <c r="FWJ958" s="46"/>
      <c r="FWK958" s="46"/>
      <c r="FWL958" s="46"/>
      <c r="FWM958" s="46"/>
      <c r="FWN958" s="46"/>
      <c r="FWO958" s="46"/>
      <c r="FWP958" s="46"/>
      <c r="FWQ958" s="46"/>
      <c r="FWR958" s="46"/>
      <c r="FWS958" s="46"/>
      <c r="FWT958" s="46"/>
      <c r="FWU958" s="46"/>
      <c r="FWV958" s="46"/>
      <c r="FWW958" s="46"/>
      <c r="FWX958" s="46"/>
      <c r="FWY958" s="46"/>
      <c r="FWZ958" s="46"/>
      <c r="FXA958" s="46"/>
      <c r="FXB958" s="46"/>
      <c r="FXC958" s="46"/>
      <c r="FXD958" s="46"/>
      <c r="FXE958" s="46"/>
      <c r="FXF958" s="46"/>
      <c r="FXG958" s="46"/>
      <c r="FXH958" s="46"/>
      <c r="FXI958" s="46"/>
      <c r="FXJ958" s="46"/>
      <c r="FXK958" s="46"/>
      <c r="FXL958" s="46"/>
      <c r="FXM958" s="46"/>
      <c r="FXN958" s="46"/>
      <c r="FXO958" s="46"/>
      <c r="FXP958" s="46"/>
      <c r="FXQ958" s="46"/>
      <c r="FXR958" s="46"/>
      <c r="FXS958" s="46"/>
      <c r="FXT958" s="46"/>
      <c r="FXU958" s="46"/>
      <c r="FXV958" s="46"/>
      <c r="FXW958" s="46"/>
      <c r="FXX958" s="46"/>
      <c r="FXY958" s="46"/>
      <c r="FXZ958" s="46"/>
      <c r="FYA958" s="46"/>
      <c r="FYB958" s="46"/>
      <c r="FYC958" s="46"/>
      <c r="FYD958" s="46"/>
      <c r="FYE958" s="46"/>
      <c r="FYF958" s="46"/>
      <c r="FYG958" s="46"/>
      <c r="FYH958" s="46"/>
      <c r="FYI958" s="46"/>
      <c r="FYJ958" s="46"/>
      <c r="FYK958" s="46"/>
      <c r="FYL958" s="46"/>
      <c r="FYM958" s="46"/>
      <c r="FYN958" s="46"/>
      <c r="FYO958" s="46"/>
      <c r="FYP958" s="46"/>
      <c r="FYQ958" s="46"/>
      <c r="FYR958" s="46"/>
      <c r="FYS958" s="46"/>
      <c r="FYT958" s="46"/>
      <c r="FYU958" s="46"/>
      <c r="FYV958" s="46"/>
      <c r="FYW958" s="46"/>
      <c r="FYX958" s="46"/>
      <c r="FYY958" s="46"/>
      <c r="FYZ958" s="46"/>
      <c r="FZA958" s="46"/>
      <c r="FZB958" s="46"/>
      <c r="FZC958" s="46"/>
      <c r="FZD958" s="46"/>
      <c r="FZE958" s="46"/>
      <c r="FZF958" s="46"/>
      <c r="FZG958" s="46"/>
      <c r="FZH958" s="46"/>
      <c r="FZI958" s="46"/>
      <c r="FZJ958" s="46"/>
      <c r="FZK958" s="46"/>
      <c r="FZL958" s="46"/>
      <c r="FZM958" s="46"/>
      <c r="FZN958" s="46"/>
      <c r="FZO958" s="46"/>
      <c r="FZP958" s="46"/>
      <c r="FZQ958" s="46"/>
      <c r="FZR958" s="46"/>
      <c r="FZS958" s="46"/>
      <c r="FZT958" s="46"/>
      <c r="FZU958" s="46"/>
      <c r="FZV958" s="46"/>
      <c r="FZW958" s="46"/>
      <c r="FZX958" s="46"/>
      <c r="FZY958" s="46"/>
      <c r="FZZ958" s="46"/>
      <c r="GAA958" s="46"/>
      <c r="GAB958" s="46"/>
      <c r="GAC958" s="46"/>
      <c r="GAD958" s="46"/>
      <c r="GAE958" s="46"/>
      <c r="GAF958" s="46"/>
      <c r="GAG958" s="46"/>
      <c r="GAH958" s="46"/>
      <c r="GAI958" s="46"/>
      <c r="GAJ958" s="46"/>
      <c r="GAK958" s="46"/>
      <c r="GAL958" s="46"/>
      <c r="GAM958" s="46"/>
      <c r="GAN958" s="46"/>
      <c r="GAO958" s="46"/>
      <c r="GAP958" s="46"/>
      <c r="GAQ958" s="46"/>
      <c r="GAR958" s="46"/>
      <c r="GAS958" s="46"/>
      <c r="GAT958" s="46"/>
      <c r="GAU958" s="46"/>
      <c r="GAV958" s="46"/>
      <c r="GAW958" s="46"/>
      <c r="GAX958" s="46"/>
      <c r="GAY958" s="46"/>
      <c r="GAZ958" s="46"/>
      <c r="GBA958" s="46"/>
      <c r="GBB958" s="46"/>
      <c r="GBC958" s="46"/>
      <c r="GBD958" s="46"/>
      <c r="GBE958" s="46"/>
      <c r="GBF958" s="46"/>
      <c r="GBG958" s="46"/>
      <c r="GBH958" s="46"/>
      <c r="GBI958" s="46"/>
      <c r="GBJ958" s="46"/>
      <c r="GBK958" s="46"/>
      <c r="GBL958" s="46"/>
      <c r="GBM958" s="46"/>
      <c r="GBN958" s="46"/>
      <c r="GBO958" s="46"/>
      <c r="GBP958" s="46"/>
      <c r="GBQ958" s="46"/>
      <c r="GBR958" s="46"/>
      <c r="GBS958" s="46"/>
      <c r="GBT958" s="46"/>
      <c r="GBU958" s="46"/>
      <c r="GBV958" s="46"/>
      <c r="GBW958" s="46"/>
      <c r="GBX958" s="46"/>
      <c r="GBY958" s="46"/>
      <c r="GBZ958" s="46"/>
      <c r="GCA958" s="46"/>
      <c r="GCB958" s="46"/>
      <c r="GCC958" s="46"/>
      <c r="GCD958" s="46"/>
      <c r="GCE958" s="46"/>
      <c r="GCF958" s="46"/>
      <c r="GCG958" s="46"/>
      <c r="GCH958" s="46"/>
      <c r="GCI958" s="46"/>
      <c r="GCJ958" s="46"/>
      <c r="GCK958" s="46"/>
      <c r="GCL958" s="46"/>
      <c r="GCM958" s="46"/>
      <c r="GCN958" s="46"/>
      <c r="GCO958" s="46"/>
      <c r="GCP958" s="46"/>
      <c r="GCQ958" s="46"/>
      <c r="GCR958" s="46"/>
      <c r="GCS958" s="46"/>
      <c r="GCT958" s="46"/>
      <c r="GCU958" s="46"/>
      <c r="GCV958" s="46"/>
      <c r="GCW958" s="46"/>
      <c r="GCX958" s="46"/>
      <c r="GCY958" s="46"/>
      <c r="GCZ958" s="46"/>
      <c r="GDA958" s="46"/>
      <c r="GDB958" s="46"/>
      <c r="GDC958" s="46"/>
      <c r="GDD958" s="46"/>
      <c r="GDE958" s="46"/>
      <c r="GDF958" s="46"/>
      <c r="GDG958" s="46"/>
      <c r="GDH958" s="46"/>
      <c r="GDI958" s="46"/>
      <c r="GDJ958" s="46"/>
      <c r="GDK958" s="46"/>
      <c r="GDL958" s="46"/>
      <c r="GDM958" s="46"/>
      <c r="GDN958" s="46"/>
      <c r="GDO958" s="46"/>
      <c r="GDP958" s="46"/>
      <c r="GDQ958" s="46"/>
      <c r="GDR958" s="46"/>
      <c r="GDS958" s="46"/>
      <c r="GDT958" s="46"/>
      <c r="GDU958" s="46"/>
      <c r="GDV958" s="46"/>
      <c r="GDW958" s="46"/>
      <c r="GDX958" s="46"/>
      <c r="GDY958" s="46"/>
      <c r="GDZ958" s="46"/>
      <c r="GEA958" s="46"/>
      <c r="GEB958" s="46"/>
      <c r="GEC958" s="46"/>
      <c r="GED958" s="46"/>
      <c r="GEE958" s="46"/>
      <c r="GEF958" s="46"/>
      <c r="GEG958" s="46"/>
      <c r="GEH958" s="46"/>
      <c r="GEI958" s="46"/>
      <c r="GEJ958" s="46"/>
      <c r="GEK958" s="46"/>
      <c r="GEL958" s="46"/>
      <c r="GEM958" s="46"/>
      <c r="GEN958" s="46"/>
      <c r="GEO958" s="46"/>
      <c r="GEP958" s="46"/>
      <c r="GEQ958" s="46"/>
      <c r="GER958" s="46"/>
      <c r="GES958" s="46"/>
      <c r="GET958" s="46"/>
      <c r="GEU958" s="46"/>
      <c r="GEV958" s="46"/>
      <c r="GEW958" s="46"/>
      <c r="GEX958" s="46"/>
      <c r="GEY958" s="46"/>
      <c r="GEZ958" s="46"/>
      <c r="GFA958" s="46"/>
      <c r="GFB958" s="46"/>
      <c r="GFC958" s="46"/>
      <c r="GFD958" s="46"/>
      <c r="GFE958" s="46"/>
      <c r="GFF958" s="46"/>
      <c r="GFG958" s="46"/>
      <c r="GFH958" s="46"/>
      <c r="GFI958" s="46"/>
      <c r="GFJ958" s="46"/>
      <c r="GFK958" s="46"/>
      <c r="GFL958" s="46"/>
      <c r="GFM958" s="46"/>
      <c r="GFN958" s="46"/>
      <c r="GFO958" s="46"/>
      <c r="GFP958" s="46"/>
      <c r="GFQ958" s="46"/>
      <c r="GFR958" s="46"/>
      <c r="GFS958" s="46"/>
      <c r="GFT958" s="46"/>
      <c r="GFU958" s="46"/>
      <c r="GFV958" s="46"/>
      <c r="GFW958" s="46"/>
      <c r="GFX958" s="46"/>
      <c r="GFY958" s="46"/>
      <c r="GFZ958" s="46"/>
      <c r="GGA958" s="46"/>
      <c r="GGB958" s="46"/>
      <c r="GGC958" s="46"/>
      <c r="GGD958" s="46"/>
      <c r="GGE958" s="46"/>
      <c r="GGF958" s="46"/>
      <c r="GGG958" s="46"/>
      <c r="GGH958" s="46"/>
      <c r="GGI958" s="46"/>
      <c r="GGJ958" s="46"/>
      <c r="GGK958" s="46"/>
      <c r="GGL958" s="46"/>
      <c r="GGM958" s="46"/>
      <c r="GGN958" s="46"/>
      <c r="GGO958" s="46"/>
      <c r="GGP958" s="46"/>
      <c r="GGQ958" s="46"/>
      <c r="GGR958" s="46"/>
      <c r="GGS958" s="46"/>
      <c r="GGT958" s="46"/>
      <c r="GGU958" s="46"/>
      <c r="GGV958" s="46"/>
      <c r="GGW958" s="46"/>
      <c r="GGX958" s="46"/>
      <c r="GGY958" s="46"/>
      <c r="GGZ958" s="46"/>
      <c r="GHA958" s="46"/>
      <c r="GHB958" s="46"/>
      <c r="GHC958" s="46"/>
      <c r="GHD958" s="46"/>
      <c r="GHE958" s="46"/>
      <c r="GHF958" s="46"/>
      <c r="GHG958" s="46"/>
      <c r="GHH958" s="46"/>
      <c r="GHI958" s="46"/>
      <c r="GHJ958" s="46"/>
      <c r="GHK958" s="46"/>
      <c r="GHL958" s="46"/>
      <c r="GHM958" s="46"/>
      <c r="GHN958" s="46"/>
      <c r="GHO958" s="46"/>
      <c r="GHP958" s="46"/>
      <c r="GHQ958" s="46"/>
      <c r="GHR958" s="46"/>
      <c r="GHS958" s="46"/>
      <c r="GHT958" s="46"/>
      <c r="GHU958" s="46"/>
      <c r="GHV958" s="46"/>
      <c r="GHW958" s="46"/>
      <c r="GHX958" s="46"/>
      <c r="GHY958" s="46"/>
      <c r="GHZ958" s="46"/>
      <c r="GIA958" s="46"/>
      <c r="GIB958" s="46"/>
      <c r="GIC958" s="46"/>
      <c r="GID958" s="46"/>
      <c r="GIE958" s="46"/>
      <c r="GIF958" s="46"/>
      <c r="GIG958" s="46"/>
      <c r="GIH958" s="46"/>
      <c r="GII958" s="46"/>
      <c r="GIJ958" s="46"/>
      <c r="GIK958" s="46"/>
      <c r="GIL958" s="46"/>
      <c r="GIM958" s="46"/>
      <c r="GIN958" s="46"/>
      <c r="GIO958" s="46"/>
      <c r="GIP958" s="46"/>
      <c r="GIQ958" s="46"/>
      <c r="GIR958" s="46"/>
      <c r="GIS958" s="46"/>
      <c r="GIT958" s="46"/>
      <c r="GIU958" s="46"/>
      <c r="GIV958" s="46"/>
      <c r="GIW958" s="46"/>
      <c r="GIX958" s="46"/>
      <c r="GIY958" s="46"/>
      <c r="GIZ958" s="46"/>
      <c r="GJA958" s="46"/>
      <c r="GJB958" s="46"/>
      <c r="GJC958" s="46"/>
      <c r="GJD958" s="46"/>
      <c r="GJE958" s="46"/>
      <c r="GJF958" s="46"/>
      <c r="GJG958" s="46"/>
      <c r="GJH958" s="46"/>
      <c r="GJI958" s="46"/>
      <c r="GJJ958" s="46"/>
      <c r="GJK958" s="46"/>
      <c r="GJL958" s="46"/>
      <c r="GJM958" s="46"/>
      <c r="GJN958" s="46"/>
      <c r="GJO958" s="46"/>
      <c r="GJP958" s="46"/>
      <c r="GJQ958" s="46"/>
      <c r="GJR958" s="46"/>
      <c r="GJS958" s="46"/>
      <c r="GJT958" s="46"/>
      <c r="GJU958" s="46"/>
      <c r="GJV958" s="46"/>
      <c r="GJW958" s="46"/>
      <c r="GJX958" s="46"/>
      <c r="GJY958" s="46"/>
      <c r="GJZ958" s="46"/>
      <c r="GKA958" s="46"/>
      <c r="GKB958" s="46"/>
      <c r="GKC958" s="46"/>
      <c r="GKD958" s="46"/>
      <c r="GKE958" s="46"/>
      <c r="GKF958" s="46"/>
      <c r="GKG958" s="46"/>
      <c r="GKH958" s="46"/>
      <c r="GKI958" s="46"/>
      <c r="GKJ958" s="46"/>
      <c r="GKK958" s="46"/>
      <c r="GKL958" s="46"/>
      <c r="GKM958" s="46"/>
      <c r="GKN958" s="46"/>
      <c r="GKO958" s="46"/>
      <c r="GKP958" s="46"/>
      <c r="GKQ958" s="46"/>
      <c r="GKR958" s="46"/>
      <c r="GKS958" s="46"/>
      <c r="GKT958" s="46"/>
      <c r="GKU958" s="46"/>
      <c r="GKV958" s="46"/>
      <c r="GKW958" s="46"/>
      <c r="GKX958" s="46"/>
      <c r="GKY958" s="46"/>
      <c r="GKZ958" s="46"/>
      <c r="GLA958" s="46"/>
      <c r="GLB958" s="46"/>
      <c r="GLC958" s="46"/>
      <c r="GLD958" s="46"/>
      <c r="GLE958" s="46"/>
      <c r="GLF958" s="46"/>
      <c r="GLG958" s="46"/>
      <c r="GLH958" s="46"/>
      <c r="GLI958" s="46"/>
      <c r="GLJ958" s="46"/>
      <c r="GLK958" s="46"/>
      <c r="GLL958" s="46"/>
      <c r="GLM958" s="46"/>
      <c r="GLN958" s="46"/>
      <c r="GLO958" s="46"/>
      <c r="GLP958" s="46"/>
      <c r="GLQ958" s="46"/>
      <c r="GLR958" s="46"/>
      <c r="GLS958" s="46"/>
      <c r="GLT958" s="46"/>
      <c r="GLU958" s="46"/>
      <c r="GLV958" s="46"/>
      <c r="GLW958" s="46"/>
      <c r="GLX958" s="46"/>
      <c r="GLY958" s="46"/>
      <c r="GLZ958" s="46"/>
      <c r="GMA958" s="46"/>
      <c r="GMB958" s="46"/>
      <c r="GMC958" s="46"/>
      <c r="GMD958" s="46"/>
      <c r="GME958" s="46"/>
      <c r="GMF958" s="46"/>
      <c r="GMG958" s="46"/>
      <c r="GMH958" s="46"/>
      <c r="GMI958" s="46"/>
      <c r="GMJ958" s="46"/>
      <c r="GMK958" s="46"/>
      <c r="GML958" s="46"/>
      <c r="GMM958" s="46"/>
      <c r="GMN958" s="46"/>
      <c r="GMO958" s="46"/>
      <c r="GMP958" s="46"/>
      <c r="GMQ958" s="46"/>
      <c r="GMR958" s="46"/>
      <c r="GMS958" s="46"/>
      <c r="GMT958" s="46"/>
      <c r="GMU958" s="46"/>
      <c r="GMV958" s="46"/>
      <c r="GMW958" s="46"/>
      <c r="GMX958" s="46"/>
      <c r="GMY958" s="46"/>
      <c r="GMZ958" s="46"/>
      <c r="GNA958" s="46"/>
      <c r="GNB958" s="46"/>
      <c r="GNC958" s="46"/>
      <c r="GND958" s="46"/>
      <c r="GNE958" s="46"/>
      <c r="GNF958" s="46"/>
      <c r="GNG958" s="46"/>
      <c r="GNH958" s="46"/>
      <c r="GNI958" s="46"/>
      <c r="GNJ958" s="46"/>
      <c r="GNK958" s="46"/>
      <c r="GNL958" s="46"/>
      <c r="GNM958" s="46"/>
      <c r="GNN958" s="46"/>
      <c r="GNO958" s="46"/>
      <c r="GNP958" s="46"/>
      <c r="GNQ958" s="46"/>
      <c r="GNR958" s="46"/>
      <c r="GNS958" s="46"/>
      <c r="GNT958" s="46"/>
      <c r="GNU958" s="46"/>
      <c r="GNV958" s="46"/>
      <c r="GNW958" s="46"/>
      <c r="GNX958" s="46"/>
      <c r="GNY958" s="46"/>
      <c r="GNZ958" s="46"/>
      <c r="GOA958" s="46"/>
      <c r="GOB958" s="46"/>
      <c r="GOC958" s="46"/>
      <c r="GOD958" s="46"/>
      <c r="GOE958" s="46"/>
      <c r="GOF958" s="46"/>
      <c r="GOG958" s="46"/>
      <c r="GOH958" s="46"/>
      <c r="GOI958" s="46"/>
      <c r="GOJ958" s="46"/>
      <c r="GOK958" s="46"/>
      <c r="GOL958" s="46"/>
      <c r="GOM958" s="46"/>
      <c r="GON958" s="46"/>
      <c r="GOO958" s="46"/>
      <c r="GOP958" s="46"/>
      <c r="GOQ958" s="46"/>
      <c r="GOR958" s="46"/>
      <c r="GOS958" s="46"/>
      <c r="GOT958" s="46"/>
      <c r="GOU958" s="46"/>
      <c r="GOV958" s="46"/>
      <c r="GOW958" s="46"/>
      <c r="GOX958" s="46"/>
      <c r="GOY958" s="46"/>
      <c r="GOZ958" s="46"/>
      <c r="GPA958" s="46"/>
      <c r="GPB958" s="46"/>
      <c r="GPC958" s="46"/>
      <c r="GPD958" s="46"/>
      <c r="GPE958" s="46"/>
      <c r="GPF958" s="46"/>
      <c r="GPG958" s="46"/>
      <c r="GPH958" s="46"/>
      <c r="GPI958" s="46"/>
      <c r="GPJ958" s="46"/>
      <c r="GPK958" s="46"/>
      <c r="GPL958" s="46"/>
      <c r="GPM958" s="46"/>
      <c r="GPN958" s="46"/>
      <c r="GPO958" s="46"/>
      <c r="GPP958" s="46"/>
      <c r="GPQ958" s="46"/>
      <c r="GPR958" s="46"/>
      <c r="GPS958" s="46"/>
      <c r="GPT958" s="46"/>
      <c r="GPU958" s="46"/>
      <c r="GPV958" s="46"/>
      <c r="GPW958" s="46"/>
      <c r="GPX958" s="46"/>
      <c r="GPY958" s="46"/>
      <c r="GPZ958" s="46"/>
      <c r="GQA958" s="46"/>
      <c r="GQB958" s="46"/>
      <c r="GQC958" s="46"/>
      <c r="GQD958" s="46"/>
      <c r="GQE958" s="46"/>
      <c r="GQF958" s="46"/>
      <c r="GQG958" s="46"/>
      <c r="GQH958" s="46"/>
      <c r="GQI958" s="46"/>
      <c r="GQJ958" s="46"/>
      <c r="GQK958" s="46"/>
      <c r="GQL958" s="46"/>
      <c r="GQM958" s="46"/>
      <c r="GQN958" s="46"/>
      <c r="GQO958" s="46"/>
      <c r="GQP958" s="46"/>
      <c r="GQQ958" s="46"/>
      <c r="GQR958" s="46"/>
      <c r="GQS958" s="46"/>
      <c r="GQT958" s="46"/>
      <c r="GQU958" s="46"/>
      <c r="GQV958" s="46"/>
      <c r="GQW958" s="46"/>
      <c r="GQX958" s="46"/>
      <c r="GQY958" s="46"/>
      <c r="GQZ958" s="46"/>
      <c r="GRA958" s="46"/>
      <c r="GRB958" s="46"/>
      <c r="GRC958" s="46"/>
      <c r="GRD958" s="46"/>
      <c r="GRE958" s="46"/>
      <c r="GRF958" s="46"/>
      <c r="GRG958" s="46"/>
      <c r="GRH958" s="46"/>
      <c r="GRI958" s="46"/>
      <c r="GRJ958" s="46"/>
      <c r="GRK958" s="46"/>
      <c r="GRL958" s="46"/>
      <c r="GRM958" s="46"/>
      <c r="GRN958" s="46"/>
      <c r="GRO958" s="46"/>
      <c r="GRP958" s="46"/>
      <c r="GRQ958" s="46"/>
      <c r="GRR958" s="46"/>
      <c r="GRS958" s="46"/>
      <c r="GRT958" s="46"/>
      <c r="GRU958" s="46"/>
      <c r="GRV958" s="46"/>
      <c r="GRW958" s="46"/>
      <c r="GRX958" s="46"/>
      <c r="GRY958" s="46"/>
      <c r="GRZ958" s="46"/>
      <c r="GSA958" s="46"/>
      <c r="GSB958" s="46"/>
      <c r="GSC958" s="46"/>
      <c r="GSD958" s="46"/>
      <c r="GSE958" s="46"/>
      <c r="GSF958" s="46"/>
      <c r="GSG958" s="46"/>
      <c r="GSH958" s="46"/>
      <c r="GSI958" s="46"/>
      <c r="GSJ958" s="46"/>
      <c r="GSK958" s="46"/>
      <c r="GSL958" s="46"/>
      <c r="GSM958" s="46"/>
      <c r="GSN958" s="46"/>
      <c r="GSO958" s="46"/>
      <c r="GSP958" s="46"/>
      <c r="GSQ958" s="46"/>
      <c r="GSR958" s="46"/>
      <c r="GSS958" s="46"/>
      <c r="GST958" s="46"/>
      <c r="GSU958" s="46"/>
      <c r="GSV958" s="46"/>
      <c r="GSW958" s="46"/>
      <c r="GSX958" s="46"/>
      <c r="GSY958" s="46"/>
      <c r="GSZ958" s="46"/>
      <c r="GTA958" s="46"/>
      <c r="GTB958" s="46"/>
      <c r="GTC958" s="46"/>
      <c r="GTD958" s="46"/>
      <c r="GTE958" s="46"/>
      <c r="GTF958" s="46"/>
      <c r="GTG958" s="46"/>
      <c r="GTH958" s="46"/>
      <c r="GTI958" s="46"/>
      <c r="GTJ958" s="46"/>
      <c r="GTK958" s="46"/>
      <c r="GTL958" s="46"/>
      <c r="GTM958" s="46"/>
      <c r="GTN958" s="46"/>
      <c r="GTO958" s="46"/>
      <c r="GTP958" s="46"/>
      <c r="GTQ958" s="46"/>
      <c r="GTR958" s="46"/>
      <c r="GTS958" s="46"/>
      <c r="GTT958" s="46"/>
      <c r="GTU958" s="46"/>
      <c r="GTV958" s="46"/>
      <c r="GTW958" s="46"/>
      <c r="GTX958" s="46"/>
      <c r="GTY958" s="46"/>
      <c r="GTZ958" s="46"/>
      <c r="GUA958" s="46"/>
      <c r="GUB958" s="46"/>
      <c r="GUC958" s="46"/>
      <c r="GUD958" s="46"/>
      <c r="GUE958" s="46"/>
      <c r="GUF958" s="46"/>
      <c r="GUG958" s="46"/>
      <c r="GUH958" s="46"/>
      <c r="GUI958" s="46"/>
      <c r="GUJ958" s="46"/>
      <c r="GUK958" s="46"/>
      <c r="GUL958" s="46"/>
      <c r="GUM958" s="46"/>
      <c r="GUN958" s="46"/>
      <c r="GUO958" s="46"/>
      <c r="GUP958" s="46"/>
      <c r="GUQ958" s="46"/>
      <c r="GUR958" s="46"/>
      <c r="GUS958" s="46"/>
      <c r="GUT958" s="46"/>
      <c r="GUU958" s="46"/>
      <c r="GUV958" s="46"/>
      <c r="GUW958" s="46"/>
      <c r="GUX958" s="46"/>
      <c r="GUY958" s="46"/>
      <c r="GUZ958" s="46"/>
      <c r="GVA958" s="46"/>
      <c r="GVB958" s="46"/>
      <c r="GVC958" s="46"/>
      <c r="GVD958" s="46"/>
      <c r="GVE958" s="46"/>
      <c r="GVF958" s="46"/>
      <c r="GVG958" s="46"/>
      <c r="GVH958" s="46"/>
      <c r="GVI958" s="46"/>
      <c r="GVJ958" s="46"/>
      <c r="GVK958" s="46"/>
      <c r="GVL958" s="46"/>
      <c r="GVM958" s="46"/>
      <c r="GVN958" s="46"/>
      <c r="GVO958" s="46"/>
      <c r="GVP958" s="46"/>
      <c r="GVQ958" s="46"/>
      <c r="GVR958" s="46"/>
      <c r="GVS958" s="46"/>
      <c r="GVT958" s="46"/>
      <c r="GVU958" s="46"/>
      <c r="GVV958" s="46"/>
      <c r="GVW958" s="46"/>
      <c r="GVX958" s="46"/>
      <c r="GVY958" s="46"/>
      <c r="GVZ958" s="46"/>
      <c r="GWA958" s="46"/>
      <c r="GWB958" s="46"/>
      <c r="GWC958" s="46"/>
      <c r="GWD958" s="46"/>
      <c r="GWE958" s="46"/>
      <c r="GWF958" s="46"/>
      <c r="GWG958" s="46"/>
      <c r="GWH958" s="46"/>
      <c r="GWI958" s="46"/>
      <c r="GWJ958" s="46"/>
      <c r="GWK958" s="46"/>
      <c r="GWL958" s="46"/>
      <c r="GWM958" s="46"/>
      <c r="GWN958" s="46"/>
      <c r="GWO958" s="46"/>
      <c r="GWP958" s="46"/>
      <c r="GWQ958" s="46"/>
      <c r="GWR958" s="46"/>
      <c r="GWS958" s="46"/>
      <c r="GWT958" s="46"/>
      <c r="GWU958" s="46"/>
      <c r="GWV958" s="46"/>
      <c r="GWW958" s="46"/>
      <c r="GWX958" s="46"/>
      <c r="GWY958" s="46"/>
      <c r="GWZ958" s="46"/>
      <c r="GXA958" s="46"/>
      <c r="GXB958" s="46"/>
      <c r="GXC958" s="46"/>
      <c r="GXD958" s="46"/>
      <c r="GXE958" s="46"/>
      <c r="GXF958" s="46"/>
      <c r="GXG958" s="46"/>
      <c r="GXH958" s="46"/>
      <c r="GXI958" s="46"/>
      <c r="GXJ958" s="46"/>
      <c r="GXK958" s="46"/>
      <c r="GXL958" s="46"/>
      <c r="GXM958" s="46"/>
      <c r="GXN958" s="46"/>
      <c r="GXO958" s="46"/>
      <c r="GXP958" s="46"/>
      <c r="GXQ958" s="46"/>
      <c r="GXR958" s="46"/>
      <c r="GXS958" s="46"/>
      <c r="GXT958" s="46"/>
      <c r="GXU958" s="46"/>
      <c r="GXV958" s="46"/>
      <c r="GXW958" s="46"/>
      <c r="GXX958" s="46"/>
      <c r="GXY958" s="46"/>
      <c r="GXZ958" s="46"/>
      <c r="GYA958" s="46"/>
      <c r="GYB958" s="46"/>
      <c r="GYC958" s="46"/>
      <c r="GYD958" s="46"/>
      <c r="GYE958" s="46"/>
      <c r="GYF958" s="46"/>
      <c r="GYG958" s="46"/>
      <c r="GYH958" s="46"/>
      <c r="GYI958" s="46"/>
      <c r="GYJ958" s="46"/>
      <c r="GYK958" s="46"/>
      <c r="GYL958" s="46"/>
      <c r="GYM958" s="46"/>
      <c r="GYN958" s="46"/>
      <c r="GYO958" s="46"/>
      <c r="GYP958" s="46"/>
      <c r="GYQ958" s="46"/>
      <c r="GYR958" s="46"/>
      <c r="GYS958" s="46"/>
      <c r="GYT958" s="46"/>
      <c r="GYU958" s="46"/>
      <c r="GYV958" s="46"/>
      <c r="GYW958" s="46"/>
      <c r="GYX958" s="46"/>
      <c r="GYY958" s="46"/>
      <c r="GYZ958" s="46"/>
      <c r="GZA958" s="46"/>
      <c r="GZB958" s="46"/>
      <c r="GZC958" s="46"/>
      <c r="GZD958" s="46"/>
      <c r="GZE958" s="46"/>
      <c r="GZF958" s="46"/>
      <c r="GZG958" s="46"/>
      <c r="GZH958" s="46"/>
      <c r="GZI958" s="46"/>
      <c r="GZJ958" s="46"/>
      <c r="GZK958" s="46"/>
      <c r="GZL958" s="46"/>
      <c r="GZM958" s="46"/>
      <c r="GZN958" s="46"/>
      <c r="GZO958" s="46"/>
      <c r="GZP958" s="46"/>
      <c r="GZQ958" s="46"/>
      <c r="GZR958" s="46"/>
      <c r="GZS958" s="46"/>
      <c r="GZT958" s="46"/>
      <c r="GZU958" s="46"/>
      <c r="GZV958" s="46"/>
      <c r="GZW958" s="46"/>
      <c r="GZX958" s="46"/>
      <c r="GZY958" s="46"/>
      <c r="GZZ958" s="46"/>
      <c r="HAA958" s="46"/>
      <c r="HAB958" s="46"/>
      <c r="HAC958" s="46"/>
      <c r="HAD958" s="46"/>
      <c r="HAE958" s="46"/>
      <c r="HAF958" s="46"/>
      <c r="HAG958" s="46"/>
      <c r="HAH958" s="46"/>
      <c r="HAI958" s="46"/>
      <c r="HAJ958" s="46"/>
      <c r="HAK958" s="46"/>
      <c r="HAL958" s="46"/>
      <c r="HAM958" s="46"/>
      <c r="HAN958" s="46"/>
      <c r="HAO958" s="46"/>
      <c r="HAP958" s="46"/>
      <c r="HAQ958" s="46"/>
      <c r="HAR958" s="46"/>
      <c r="HAS958" s="46"/>
      <c r="HAT958" s="46"/>
      <c r="HAU958" s="46"/>
      <c r="HAV958" s="46"/>
      <c r="HAW958" s="46"/>
      <c r="HAX958" s="46"/>
      <c r="HAY958" s="46"/>
      <c r="HAZ958" s="46"/>
      <c r="HBA958" s="46"/>
      <c r="HBB958" s="46"/>
      <c r="HBC958" s="46"/>
      <c r="HBD958" s="46"/>
      <c r="HBE958" s="46"/>
      <c r="HBF958" s="46"/>
      <c r="HBG958" s="46"/>
      <c r="HBH958" s="46"/>
      <c r="HBI958" s="46"/>
      <c r="HBJ958" s="46"/>
      <c r="HBK958" s="46"/>
      <c r="HBL958" s="46"/>
      <c r="HBM958" s="46"/>
      <c r="HBN958" s="46"/>
      <c r="HBO958" s="46"/>
      <c r="HBP958" s="46"/>
      <c r="HBQ958" s="46"/>
      <c r="HBR958" s="46"/>
      <c r="HBS958" s="46"/>
      <c r="HBT958" s="46"/>
      <c r="HBU958" s="46"/>
      <c r="HBV958" s="46"/>
      <c r="HBW958" s="46"/>
      <c r="HBX958" s="46"/>
      <c r="HBY958" s="46"/>
      <c r="HBZ958" s="46"/>
      <c r="HCA958" s="46"/>
      <c r="HCB958" s="46"/>
      <c r="HCC958" s="46"/>
      <c r="HCD958" s="46"/>
      <c r="HCE958" s="46"/>
      <c r="HCF958" s="46"/>
      <c r="HCG958" s="46"/>
      <c r="HCH958" s="46"/>
      <c r="HCI958" s="46"/>
      <c r="HCJ958" s="46"/>
      <c r="HCK958" s="46"/>
      <c r="HCL958" s="46"/>
      <c r="HCM958" s="46"/>
      <c r="HCN958" s="46"/>
      <c r="HCO958" s="46"/>
      <c r="HCP958" s="46"/>
      <c r="HCQ958" s="46"/>
      <c r="HCR958" s="46"/>
      <c r="HCS958" s="46"/>
      <c r="HCT958" s="46"/>
      <c r="HCU958" s="46"/>
      <c r="HCV958" s="46"/>
      <c r="HCW958" s="46"/>
      <c r="HCX958" s="46"/>
      <c r="HCY958" s="46"/>
      <c r="HCZ958" s="46"/>
      <c r="HDA958" s="46"/>
      <c r="HDB958" s="46"/>
      <c r="HDC958" s="46"/>
      <c r="HDD958" s="46"/>
      <c r="HDE958" s="46"/>
      <c r="HDF958" s="46"/>
      <c r="HDG958" s="46"/>
      <c r="HDH958" s="46"/>
      <c r="HDI958" s="46"/>
      <c r="HDJ958" s="46"/>
      <c r="HDK958" s="46"/>
      <c r="HDL958" s="46"/>
      <c r="HDM958" s="46"/>
      <c r="HDN958" s="46"/>
      <c r="HDO958" s="46"/>
      <c r="HDP958" s="46"/>
      <c r="HDQ958" s="46"/>
      <c r="HDR958" s="46"/>
      <c r="HDS958" s="46"/>
      <c r="HDT958" s="46"/>
      <c r="HDU958" s="46"/>
      <c r="HDV958" s="46"/>
      <c r="HDW958" s="46"/>
      <c r="HDX958" s="46"/>
      <c r="HDY958" s="46"/>
      <c r="HDZ958" s="46"/>
      <c r="HEA958" s="46"/>
      <c r="HEB958" s="46"/>
      <c r="HEC958" s="46"/>
      <c r="HED958" s="46"/>
      <c r="HEE958" s="46"/>
      <c r="HEF958" s="46"/>
      <c r="HEG958" s="46"/>
      <c r="HEH958" s="46"/>
      <c r="HEI958" s="46"/>
      <c r="HEJ958" s="46"/>
      <c r="HEK958" s="46"/>
      <c r="HEL958" s="46"/>
      <c r="HEM958" s="46"/>
      <c r="HEN958" s="46"/>
      <c r="HEO958" s="46"/>
      <c r="HEP958" s="46"/>
      <c r="HEQ958" s="46"/>
      <c r="HER958" s="46"/>
      <c r="HES958" s="46"/>
      <c r="HET958" s="46"/>
      <c r="HEU958" s="46"/>
      <c r="HEV958" s="46"/>
      <c r="HEW958" s="46"/>
      <c r="HEX958" s="46"/>
      <c r="HEY958" s="46"/>
      <c r="HEZ958" s="46"/>
      <c r="HFA958" s="46"/>
      <c r="HFB958" s="46"/>
      <c r="HFC958" s="46"/>
      <c r="HFD958" s="46"/>
      <c r="HFE958" s="46"/>
      <c r="HFF958" s="46"/>
      <c r="HFG958" s="46"/>
      <c r="HFH958" s="46"/>
      <c r="HFI958" s="46"/>
      <c r="HFJ958" s="46"/>
      <c r="HFK958" s="46"/>
      <c r="HFL958" s="46"/>
      <c r="HFM958" s="46"/>
      <c r="HFN958" s="46"/>
      <c r="HFO958" s="46"/>
      <c r="HFP958" s="46"/>
      <c r="HFQ958" s="46"/>
      <c r="HFR958" s="46"/>
      <c r="HFS958" s="46"/>
      <c r="HFT958" s="46"/>
      <c r="HFU958" s="46"/>
      <c r="HFV958" s="46"/>
      <c r="HFW958" s="46"/>
      <c r="HFX958" s="46"/>
      <c r="HFY958" s="46"/>
      <c r="HFZ958" s="46"/>
      <c r="HGA958" s="46"/>
      <c r="HGB958" s="46"/>
      <c r="HGC958" s="46"/>
      <c r="HGD958" s="46"/>
      <c r="HGE958" s="46"/>
      <c r="HGF958" s="46"/>
      <c r="HGG958" s="46"/>
      <c r="HGH958" s="46"/>
      <c r="HGI958" s="46"/>
      <c r="HGJ958" s="46"/>
      <c r="HGK958" s="46"/>
      <c r="HGL958" s="46"/>
      <c r="HGM958" s="46"/>
      <c r="HGN958" s="46"/>
      <c r="HGO958" s="46"/>
      <c r="HGP958" s="46"/>
      <c r="HGQ958" s="46"/>
      <c r="HGR958" s="46"/>
      <c r="HGS958" s="46"/>
      <c r="HGT958" s="46"/>
      <c r="HGU958" s="46"/>
      <c r="HGV958" s="46"/>
      <c r="HGW958" s="46"/>
      <c r="HGX958" s="46"/>
      <c r="HGY958" s="46"/>
      <c r="HGZ958" s="46"/>
      <c r="HHA958" s="46"/>
      <c r="HHB958" s="46"/>
      <c r="HHC958" s="46"/>
      <c r="HHD958" s="46"/>
      <c r="HHE958" s="46"/>
      <c r="HHF958" s="46"/>
      <c r="HHG958" s="46"/>
      <c r="HHH958" s="46"/>
      <c r="HHI958" s="46"/>
      <c r="HHJ958" s="46"/>
      <c r="HHK958" s="46"/>
      <c r="HHL958" s="46"/>
      <c r="HHM958" s="46"/>
      <c r="HHN958" s="46"/>
      <c r="HHO958" s="46"/>
      <c r="HHP958" s="46"/>
      <c r="HHQ958" s="46"/>
      <c r="HHR958" s="46"/>
      <c r="HHS958" s="46"/>
      <c r="HHT958" s="46"/>
      <c r="HHU958" s="46"/>
      <c r="HHV958" s="46"/>
      <c r="HHW958" s="46"/>
      <c r="HHX958" s="46"/>
      <c r="HHY958" s="46"/>
      <c r="HHZ958" s="46"/>
      <c r="HIA958" s="46"/>
      <c r="HIB958" s="46"/>
      <c r="HIC958" s="46"/>
      <c r="HID958" s="46"/>
      <c r="HIE958" s="46"/>
      <c r="HIF958" s="46"/>
      <c r="HIG958" s="46"/>
      <c r="HIH958" s="46"/>
      <c r="HII958" s="46"/>
      <c r="HIJ958" s="46"/>
      <c r="HIK958" s="46"/>
      <c r="HIL958" s="46"/>
      <c r="HIM958" s="46"/>
      <c r="HIN958" s="46"/>
      <c r="HIO958" s="46"/>
      <c r="HIP958" s="46"/>
      <c r="HIQ958" s="46"/>
      <c r="HIR958" s="46"/>
      <c r="HIS958" s="46"/>
      <c r="HIT958" s="46"/>
      <c r="HIU958" s="46"/>
      <c r="HIV958" s="46"/>
      <c r="HIW958" s="46"/>
      <c r="HIX958" s="46"/>
      <c r="HIY958" s="46"/>
      <c r="HIZ958" s="46"/>
      <c r="HJA958" s="46"/>
      <c r="HJB958" s="46"/>
      <c r="HJC958" s="46"/>
      <c r="HJD958" s="46"/>
      <c r="HJE958" s="46"/>
      <c r="HJF958" s="46"/>
      <c r="HJG958" s="46"/>
      <c r="HJH958" s="46"/>
      <c r="HJI958" s="46"/>
      <c r="HJJ958" s="46"/>
      <c r="HJK958" s="46"/>
      <c r="HJL958" s="46"/>
      <c r="HJM958" s="46"/>
      <c r="HJN958" s="46"/>
      <c r="HJO958" s="46"/>
      <c r="HJP958" s="46"/>
      <c r="HJQ958" s="46"/>
      <c r="HJR958" s="46"/>
      <c r="HJS958" s="46"/>
      <c r="HJT958" s="46"/>
      <c r="HJU958" s="46"/>
      <c r="HJV958" s="46"/>
      <c r="HJW958" s="46"/>
      <c r="HJX958" s="46"/>
      <c r="HJY958" s="46"/>
      <c r="HJZ958" s="46"/>
      <c r="HKA958" s="46"/>
      <c r="HKB958" s="46"/>
      <c r="HKC958" s="46"/>
      <c r="HKD958" s="46"/>
      <c r="HKE958" s="46"/>
      <c r="HKF958" s="46"/>
      <c r="HKG958" s="46"/>
      <c r="HKH958" s="46"/>
      <c r="HKI958" s="46"/>
      <c r="HKJ958" s="46"/>
      <c r="HKK958" s="46"/>
      <c r="HKL958" s="46"/>
      <c r="HKM958" s="46"/>
      <c r="HKN958" s="46"/>
      <c r="HKO958" s="46"/>
      <c r="HKP958" s="46"/>
      <c r="HKQ958" s="46"/>
      <c r="HKR958" s="46"/>
      <c r="HKS958" s="46"/>
      <c r="HKT958" s="46"/>
      <c r="HKU958" s="46"/>
      <c r="HKV958" s="46"/>
      <c r="HKW958" s="46"/>
      <c r="HKX958" s="46"/>
      <c r="HKY958" s="46"/>
      <c r="HKZ958" s="46"/>
      <c r="HLA958" s="46"/>
      <c r="HLB958" s="46"/>
      <c r="HLC958" s="46"/>
      <c r="HLD958" s="46"/>
      <c r="HLE958" s="46"/>
      <c r="HLF958" s="46"/>
      <c r="HLG958" s="46"/>
      <c r="HLH958" s="46"/>
      <c r="HLI958" s="46"/>
      <c r="HLJ958" s="46"/>
      <c r="HLK958" s="46"/>
      <c r="HLL958" s="46"/>
      <c r="HLM958" s="46"/>
      <c r="HLN958" s="46"/>
      <c r="HLO958" s="46"/>
      <c r="HLP958" s="46"/>
      <c r="HLQ958" s="46"/>
      <c r="HLR958" s="46"/>
      <c r="HLS958" s="46"/>
      <c r="HLT958" s="46"/>
      <c r="HLU958" s="46"/>
      <c r="HLV958" s="46"/>
      <c r="HLW958" s="46"/>
      <c r="HLX958" s="46"/>
      <c r="HLY958" s="46"/>
      <c r="HLZ958" s="46"/>
      <c r="HMA958" s="46"/>
      <c r="HMB958" s="46"/>
      <c r="HMC958" s="46"/>
      <c r="HMD958" s="46"/>
      <c r="HME958" s="46"/>
      <c r="HMF958" s="46"/>
      <c r="HMG958" s="46"/>
      <c r="HMH958" s="46"/>
      <c r="HMI958" s="46"/>
      <c r="HMJ958" s="46"/>
      <c r="HMK958" s="46"/>
      <c r="HML958" s="46"/>
      <c r="HMM958" s="46"/>
      <c r="HMN958" s="46"/>
      <c r="HMO958" s="46"/>
      <c r="HMP958" s="46"/>
      <c r="HMQ958" s="46"/>
      <c r="HMR958" s="46"/>
      <c r="HMS958" s="46"/>
      <c r="HMT958" s="46"/>
      <c r="HMU958" s="46"/>
      <c r="HMV958" s="46"/>
      <c r="HMW958" s="46"/>
      <c r="HMX958" s="46"/>
      <c r="HMY958" s="46"/>
      <c r="HMZ958" s="46"/>
      <c r="HNA958" s="46"/>
      <c r="HNB958" s="46"/>
      <c r="HNC958" s="46"/>
      <c r="HND958" s="46"/>
      <c r="HNE958" s="46"/>
      <c r="HNF958" s="46"/>
      <c r="HNG958" s="46"/>
      <c r="HNH958" s="46"/>
      <c r="HNI958" s="46"/>
      <c r="HNJ958" s="46"/>
      <c r="HNK958" s="46"/>
      <c r="HNL958" s="46"/>
      <c r="HNM958" s="46"/>
      <c r="HNN958" s="46"/>
      <c r="HNO958" s="46"/>
      <c r="HNP958" s="46"/>
      <c r="HNQ958" s="46"/>
      <c r="HNR958" s="46"/>
      <c r="HNS958" s="46"/>
      <c r="HNT958" s="46"/>
      <c r="HNU958" s="46"/>
      <c r="HNV958" s="46"/>
      <c r="HNW958" s="46"/>
      <c r="HNX958" s="46"/>
      <c r="HNY958" s="46"/>
      <c r="HNZ958" s="46"/>
      <c r="HOA958" s="46"/>
      <c r="HOB958" s="46"/>
      <c r="HOC958" s="46"/>
      <c r="HOD958" s="46"/>
      <c r="HOE958" s="46"/>
      <c r="HOF958" s="46"/>
      <c r="HOG958" s="46"/>
      <c r="HOH958" s="46"/>
      <c r="HOI958" s="46"/>
      <c r="HOJ958" s="46"/>
      <c r="HOK958" s="46"/>
      <c r="HOL958" s="46"/>
      <c r="HOM958" s="46"/>
      <c r="HON958" s="46"/>
      <c r="HOO958" s="46"/>
      <c r="HOP958" s="46"/>
      <c r="HOQ958" s="46"/>
      <c r="HOR958" s="46"/>
      <c r="HOS958" s="46"/>
      <c r="HOT958" s="46"/>
      <c r="HOU958" s="46"/>
      <c r="HOV958" s="46"/>
      <c r="HOW958" s="46"/>
      <c r="HOX958" s="46"/>
      <c r="HOY958" s="46"/>
      <c r="HOZ958" s="46"/>
      <c r="HPA958" s="46"/>
      <c r="HPB958" s="46"/>
      <c r="HPC958" s="46"/>
      <c r="HPD958" s="46"/>
      <c r="HPE958" s="46"/>
      <c r="HPF958" s="46"/>
      <c r="HPG958" s="46"/>
      <c r="HPH958" s="46"/>
      <c r="HPI958" s="46"/>
      <c r="HPJ958" s="46"/>
      <c r="HPK958" s="46"/>
      <c r="HPL958" s="46"/>
      <c r="HPM958" s="46"/>
      <c r="HPN958" s="46"/>
      <c r="HPO958" s="46"/>
      <c r="HPP958" s="46"/>
      <c r="HPQ958" s="46"/>
      <c r="HPR958" s="46"/>
      <c r="HPS958" s="46"/>
      <c r="HPT958" s="46"/>
      <c r="HPU958" s="46"/>
      <c r="HPV958" s="46"/>
      <c r="HPW958" s="46"/>
      <c r="HPX958" s="46"/>
      <c r="HPY958" s="46"/>
      <c r="HPZ958" s="46"/>
      <c r="HQA958" s="46"/>
      <c r="HQB958" s="46"/>
      <c r="HQC958" s="46"/>
      <c r="HQD958" s="46"/>
      <c r="HQE958" s="46"/>
      <c r="HQF958" s="46"/>
      <c r="HQG958" s="46"/>
      <c r="HQH958" s="46"/>
      <c r="HQI958" s="46"/>
      <c r="HQJ958" s="46"/>
      <c r="HQK958" s="46"/>
      <c r="HQL958" s="46"/>
      <c r="HQM958" s="46"/>
      <c r="HQN958" s="46"/>
      <c r="HQO958" s="46"/>
      <c r="HQP958" s="46"/>
      <c r="HQQ958" s="46"/>
      <c r="HQR958" s="46"/>
      <c r="HQS958" s="46"/>
      <c r="HQT958" s="46"/>
      <c r="HQU958" s="46"/>
      <c r="HQV958" s="46"/>
      <c r="HQW958" s="46"/>
      <c r="HQX958" s="46"/>
      <c r="HQY958" s="46"/>
      <c r="HQZ958" s="46"/>
      <c r="HRA958" s="46"/>
      <c r="HRB958" s="46"/>
      <c r="HRC958" s="46"/>
      <c r="HRD958" s="46"/>
      <c r="HRE958" s="46"/>
      <c r="HRF958" s="46"/>
      <c r="HRG958" s="46"/>
      <c r="HRH958" s="46"/>
      <c r="HRI958" s="46"/>
      <c r="HRJ958" s="46"/>
      <c r="HRK958" s="46"/>
      <c r="HRL958" s="46"/>
      <c r="HRM958" s="46"/>
      <c r="HRN958" s="46"/>
      <c r="HRO958" s="46"/>
      <c r="HRP958" s="46"/>
      <c r="HRQ958" s="46"/>
      <c r="HRR958" s="46"/>
      <c r="HRS958" s="46"/>
      <c r="HRT958" s="46"/>
      <c r="HRU958" s="46"/>
      <c r="HRV958" s="46"/>
      <c r="HRW958" s="46"/>
      <c r="HRX958" s="46"/>
      <c r="HRY958" s="46"/>
      <c r="HRZ958" s="46"/>
      <c r="HSA958" s="46"/>
      <c r="HSB958" s="46"/>
      <c r="HSC958" s="46"/>
      <c r="HSD958" s="46"/>
      <c r="HSE958" s="46"/>
      <c r="HSF958" s="46"/>
      <c r="HSG958" s="46"/>
      <c r="HSH958" s="46"/>
      <c r="HSI958" s="46"/>
      <c r="HSJ958" s="46"/>
      <c r="HSK958" s="46"/>
      <c r="HSL958" s="46"/>
      <c r="HSM958" s="46"/>
      <c r="HSN958" s="46"/>
      <c r="HSO958" s="46"/>
      <c r="HSP958" s="46"/>
      <c r="HSQ958" s="46"/>
      <c r="HSR958" s="46"/>
      <c r="HSS958" s="46"/>
      <c r="HST958" s="46"/>
      <c r="HSU958" s="46"/>
      <c r="HSV958" s="46"/>
      <c r="HSW958" s="46"/>
      <c r="HSX958" s="46"/>
      <c r="HSY958" s="46"/>
      <c r="HSZ958" s="46"/>
      <c r="HTA958" s="46"/>
      <c r="HTB958" s="46"/>
      <c r="HTC958" s="46"/>
      <c r="HTD958" s="46"/>
      <c r="HTE958" s="46"/>
      <c r="HTF958" s="46"/>
      <c r="HTG958" s="46"/>
      <c r="HTH958" s="46"/>
      <c r="HTI958" s="46"/>
      <c r="HTJ958" s="46"/>
      <c r="HTK958" s="46"/>
      <c r="HTL958" s="46"/>
      <c r="HTM958" s="46"/>
      <c r="HTN958" s="46"/>
      <c r="HTO958" s="46"/>
      <c r="HTP958" s="46"/>
      <c r="HTQ958" s="46"/>
      <c r="HTR958" s="46"/>
      <c r="HTS958" s="46"/>
      <c r="HTT958" s="46"/>
      <c r="HTU958" s="46"/>
      <c r="HTV958" s="46"/>
      <c r="HTW958" s="46"/>
      <c r="HTX958" s="46"/>
      <c r="HTY958" s="46"/>
      <c r="HTZ958" s="46"/>
      <c r="HUA958" s="46"/>
      <c r="HUB958" s="46"/>
      <c r="HUC958" s="46"/>
      <c r="HUD958" s="46"/>
      <c r="HUE958" s="46"/>
      <c r="HUF958" s="46"/>
      <c r="HUG958" s="46"/>
      <c r="HUH958" s="46"/>
      <c r="HUI958" s="46"/>
      <c r="HUJ958" s="46"/>
      <c r="HUK958" s="46"/>
      <c r="HUL958" s="46"/>
      <c r="HUM958" s="46"/>
      <c r="HUN958" s="46"/>
      <c r="HUO958" s="46"/>
      <c r="HUP958" s="46"/>
      <c r="HUQ958" s="46"/>
      <c r="HUR958" s="46"/>
      <c r="HUS958" s="46"/>
      <c r="HUT958" s="46"/>
      <c r="HUU958" s="46"/>
      <c r="HUV958" s="46"/>
      <c r="HUW958" s="46"/>
      <c r="HUX958" s="46"/>
      <c r="HUY958" s="46"/>
      <c r="HUZ958" s="46"/>
      <c r="HVA958" s="46"/>
      <c r="HVB958" s="46"/>
      <c r="HVC958" s="46"/>
      <c r="HVD958" s="46"/>
      <c r="HVE958" s="46"/>
      <c r="HVF958" s="46"/>
      <c r="HVG958" s="46"/>
      <c r="HVH958" s="46"/>
      <c r="HVI958" s="46"/>
      <c r="HVJ958" s="46"/>
      <c r="HVK958" s="46"/>
      <c r="HVL958" s="46"/>
      <c r="HVM958" s="46"/>
      <c r="HVN958" s="46"/>
      <c r="HVO958" s="46"/>
      <c r="HVP958" s="46"/>
      <c r="HVQ958" s="46"/>
      <c r="HVR958" s="46"/>
      <c r="HVS958" s="46"/>
      <c r="HVT958" s="46"/>
      <c r="HVU958" s="46"/>
      <c r="HVV958" s="46"/>
      <c r="HVW958" s="46"/>
      <c r="HVX958" s="46"/>
      <c r="HVY958" s="46"/>
      <c r="HVZ958" s="46"/>
      <c r="HWA958" s="46"/>
      <c r="HWB958" s="46"/>
      <c r="HWC958" s="46"/>
      <c r="HWD958" s="46"/>
      <c r="HWE958" s="46"/>
      <c r="HWF958" s="46"/>
      <c r="HWG958" s="46"/>
      <c r="HWH958" s="46"/>
      <c r="HWI958" s="46"/>
      <c r="HWJ958" s="46"/>
      <c r="HWK958" s="46"/>
      <c r="HWL958" s="46"/>
      <c r="HWM958" s="46"/>
      <c r="HWN958" s="46"/>
      <c r="HWO958" s="46"/>
      <c r="HWP958" s="46"/>
      <c r="HWQ958" s="46"/>
      <c r="HWR958" s="46"/>
      <c r="HWS958" s="46"/>
      <c r="HWT958" s="46"/>
      <c r="HWU958" s="46"/>
      <c r="HWV958" s="46"/>
      <c r="HWW958" s="46"/>
      <c r="HWX958" s="46"/>
      <c r="HWY958" s="46"/>
      <c r="HWZ958" s="46"/>
      <c r="HXA958" s="46"/>
      <c r="HXB958" s="46"/>
      <c r="HXC958" s="46"/>
      <c r="HXD958" s="46"/>
      <c r="HXE958" s="46"/>
      <c r="HXF958" s="46"/>
      <c r="HXG958" s="46"/>
      <c r="HXH958" s="46"/>
      <c r="HXI958" s="46"/>
      <c r="HXJ958" s="46"/>
      <c r="HXK958" s="46"/>
      <c r="HXL958" s="46"/>
      <c r="HXM958" s="46"/>
      <c r="HXN958" s="46"/>
      <c r="HXO958" s="46"/>
      <c r="HXP958" s="46"/>
      <c r="HXQ958" s="46"/>
      <c r="HXR958" s="46"/>
      <c r="HXS958" s="46"/>
      <c r="HXT958" s="46"/>
      <c r="HXU958" s="46"/>
      <c r="HXV958" s="46"/>
      <c r="HXW958" s="46"/>
      <c r="HXX958" s="46"/>
      <c r="HXY958" s="46"/>
      <c r="HXZ958" s="46"/>
      <c r="HYA958" s="46"/>
      <c r="HYB958" s="46"/>
      <c r="HYC958" s="46"/>
      <c r="HYD958" s="46"/>
      <c r="HYE958" s="46"/>
      <c r="HYF958" s="46"/>
      <c r="HYG958" s="46"/>
      <c r="HYH958" s="46"/>
      <c r="HYI958" s="46"/>
      <c r="HYJ958" s="46"/>
      <c r="HYK958" s="46"/>
      <c r="HYL958" s="46"/>
      <c r="HYM958" s="46"/>
      <c r="HYN958" s="46"/>
      <c r="HYO958" s="46"/>
      <c r="HYP958" s="46"/>
      <c r="HYQ958" s="46"/>
      <c r="HYR958" s="46"/>
      <c r="HYS958" s="46"/>
      <c r="HYT958" s="46"/>
      <c r="HYU958" s="46"/>
      <c r="HYV958" s="46"/>
      <c r="HYW958" s="46"/>
      <c r="HYX958" s="46"/>
      <c r="HYY958" s="46"/>
      <c r="HYZ958" s="46"/>
      <c r="HZA958" s="46"/>
      <c r="HZB958" s="46"/>
      <c r="HZC958" s="46"/>
      <c r="HZD958" s="46"/>
      <c r="HZE958" s="46"/>
      <c r="HZF958" s="46"/>
      <c r="HZG958" s="46"/>
      <c r="HZH958" s="46"/>
      <c r="HZI958" s="46"/>
      <c r="HZJ958" s="46"/>
      <c r="HZK958" s="46"/>
      <c r="HZL958" s="46"/>
      <c r="HZM958" s="46"/>
      <c r="HZN958" s="46"/>
      <c r="HZO958" s="46"/>
      <c r="HZP958" s="46"/>
      <c r="HZQ958" s="46"/>
      <c r="HZR958" s="46"/>
      <c r="HZS958" s="46"/>
      <c r="HZT958" s="46"/>
      <c r="HZU958" s="46"/>
      <c r="HZV958" s="46"/>
      <c r="HZW958" s="46"/>
      <c r="HZX958" s="46"/>
      <c r="HZY958" s="46"/>
      <c r="HZZ958" s="46"/>
      <c r="IAA958" s="46"/>
      <c r="IAB958" s="46"/>
      <c r="IAC958" s="46"/>
      <c r="IAD958" s="46"/>
      <c r="IAE958" s="46"/>
      <c r="IAF958" s="46"/>
      <c r="IAG958" s="46"/>
      <c r="IAH958" s="46"/>
      <c r="IAI958" s="46"/>
      <c r="IAJ958" s="46"/>
      <c r="IAK958" s="46"/>
      <c r="IAL958" s="46"/>
      <c r="IAM958" s="46"/>
      <c r="IAN958" s="46"/>
      <c r="IAO958" s="46"/>
      <c r="IAP958" s="46"/>
      <c r="IAQ958" s="46"/>
      <c r="IAR958" s="46"/>
      <c r="IAS958" s="46"/>
      <c r="IAT958" s="46"/>
      <c r="IAU958" s="46"/>
      <c r="IAV958" s="46"/>
      <c r="IAW958" s="46"/>
      <c r="IAX958" s="46"/>
      <c r="IAY958" s="46"/>
      <c r="IAZ958" s="46"/>
      <c r="IBA958" s="46"/>
      <c r="IBB958" s="46"/>
      <c r="IBC958" s="46"/>
      <c r="IBD958" s="46"/>
      <c r="IBE958" s="46"/>
      <c r="IBF958" s="46"/>
      <c r="IBG958" s="46"/>
      <c r="IBH958" s="46"/>
      <c r="IBI958" s="46"/>
      <c r="IBJ958" s="46"/>
      <c r="IBK958" s="46"/>
      <c r="IBL958" s="46"/>
      <c r="IBM958" s="46"/>
      <c r="IBN958" s="46"/>
      <c r="IBO958" s="46"/>
      <c r="IBP958" s="46"/>
      <c r="IBQ958" s="46"/>
      <c r="IBR958" s="46"/>
      <c r="IBS958" s="46"/>
      <c r="IBT958" s="46"/>
      <c r="IBU958" s="46"/>
      <c r="IBV958" s="46"/>
      <c r="IBW958" s="46"/>
      <c r="IBX958" s="46"/>
      <c r="IBY958" s="46"/>
      <c r="IBZ958" s="46"/>
      <c r="ICA958" s="46"/>
      <c r="ICB958" s="46"/>
      <c r="ICC958" s="46"/>
      <c r="ICD958" s="46"/>
      <c r="ICE958" s="46"/>
      <c r="ICF958" s="46"/>
      <c r="ICG958" s="46"/>
      <c r="ICH958" s="46"/>
      <c r="ICI958" s="46"/>
      <c r="ICJ958" s="46"/>
      <c r="ICK958" s="46"/>
      <c r="ICL958" s="46"/>
      <c r="ICM958" s="46"/>
      <c r="ICN958" s="46"/>
      <c r="ICO958" s="46"/>
      <c r="ICP958" s="46"/>
      <c r="ICQ958" s="46"/>
      <c r="ICR958" s="46"/>
      <c r="ICS958" s="46"/>
      <c r="ICT958" s="46"/>
      <c r="ICU958" s="46"/>
      <c r="ICV958" s="46"/>
      <c r="ICW958" s="46"/>
      <c r="ICX958" s="46"/>
      <c r="ICY958" s="46"/>
      <c r="ICZ958" s="46"/>
      <c r="IDA958" s="46"/>
      <c r="IDB958" s="46"/>
      <c r="IDC958" s="46"/>
      <c r="IDD958" s="46"/>
      <c r="IDE958" s="46"/>
      <c r="IDF958" s="46"/>
      <c r="IDG958" s="46"/>
      <c r="IDH958" s="46"/>
      <c r="IDI958" s="46"/>
      <c r="IDJ958" s="46"/>
      <c r="IDK958" s="46"/>
      <c r="IDL958" s="46"/>
      <c r="IDM958" s="46"/>
      <c r="IDN958" s="46"/>
      <c r="IDO958" s="46"/>
      <c r="IDP958" s="46"/>
      <c r="IDQ958" s="46"/>
      <c r="IDR958" s="46"/>
      <c r="IDS958" s="46"/>
      <c r="IDT958" s="46"/>
      <c r="IDU958" s="46"/>
      <c r="IDV958" s="46"/>
      <c r="IDW958" s="46"/>
      <c r="IDX958" s="46"/>
      <c r="IDY958" s="46"/>
      <c r="IDZ958" s="46"/>
      <c r="IEA958" s="46"/>
      <c r="IEB958" s="46"/>
      <c r="IEC958" s="46"/>
      <c r="IED958" s="46"/>
      <c r="IEE958" s="46"/>
      <c r="IEF958" s="46"/>
      <c r="IEG958" s="46"/>
      <c r="IEH958" s="46"/>
      <c r="IEI958" s="46"/>
      <c r="IEJ958" s="46"/>
      <c r="IEK958" s="46"/>
      <c r="IEL958" s="46"/>
      <c r="IEM958" s="46"/>
      <c r="IEN958" s="46"/>
      <c r="IEO958" s="46"/>
      <c r="IEP958" s="46"/>
      <c r="IEQ958" s="46"/>
      <c r="IER958" s="46"/>
      <c r="IES958" s="46"/>
      <c r="IET958" s="46"/>
      <c r="IEU958" s="46"/>
      <c r="IEV958" s="46"/>
      <c r="IEW958" s="46"/>
      <c r="IEX958" s="46"/>
      <c r="IEY958" s="46"/>
      <c r="IEZ958" s="46"/>
      <c r="IFA958" s="46"/>
      <c r="IFB958" s="46"/>
      <c r="IFC958" s="46"/>
      <c r="IFD958" s="46"/>
      <c r="IFE958" s="46"/>
      <c r="IFF958" s="46"/>
      <c r="IFG958" s="46"/>
      <c r="IFH958" s="46"/>
      <c r="IFI958" s="46"/>
      <c r="IFJ958" s="46"/>
      <c r="IFK958" s="46"/>
      <c r="IFL958" s="46"/>
      <c r="IFM958" s="46"/>
      <c r="IFN958" s="46"/>
      <c r="IFO958" s="46"/>
      <c r="IFP958" s="46"/>
      <c r="IFQ958" s="46"/>
      <c r="IFR958" s="46"/>
      <c r="IFS958" s="46"/>
      <c r="IFT958" s="46"/>
      <c r="IFU958" s="46"/>
      <c r="IFV958" s="46"/>
      <c r="IFW958" s="46"/>
      <c r="IFX958" s="46"/>
      <c r="IFY958" s="46"/>
      <c r="IFZ958" s="46"/>
      <c r="IGA958" s="46"/>
      <c r="IGB958" s="46"/>
      <c r="IGC958" s="46"/>
      <c r="IGD958" s="46"/>
      <c r="IGE958" s="46"/>
      <c r="IGF958" s="46"/>
      <c r="IGG958" s="46"/>
      <c r="IGH958" s="46"/>
      <c r="IGI958" s="46"/>
      <c r="IGJ958" s="46"/>
      <c r="IGK958" s="46"/>
      <c r="IGL958" s="46"/>
      <c r="IGM958" s="46"/>
      <c r="IGN958" s="46"/>
      <c r="IGO958" s="46"/>
      <c r="IGP958" s="46"/>
      <c r="IGQ958" s="46"/>
      <c r="IGR958" s="46"/>
      <c r="IGS958" s="46"/>
      <c r="IGT958" s="46"/>
      <c r="IGU958" s="46"/>
      <c r="IGV958" s="46"/>
      <c r="IGW958" s="46"/>
      <c r="IGX958" s="46"/>
      <c r="IGY958" s="46"/>
      <c r="IGZ958" s="46"/>
      <c r="IHA958" s="46"/>
      <c r="IHB958" s="46"/>
      <c r="IHC958" s="46"/>
      <c r="IHD958" s="46"/>
      <c r="IHE958" s="46"/>
      <c r="IHF958" s="46"/>
      <c r="IHG958" s="46"/>
      <c r="IHH958" s="46"/>
      <c r="IHI958" s="46"/>
      <c r="IHJ958" s="46"/>
      <c r="IHK958" s="46"/>
      <c r="IHL958" s="46"/>
      <c r="IHM958" s="46"/>
      <c r="IHN958" s="46"/>
      <c r="IHO958" s="46"/>
      <c r="IHP958" s="46"/>
      <c r="IHQ958" s="46"/>
      <c r="IHR958" s="46"/>
      <c r="IHS958" s="46"/>
      <c r="IHT958" s="46"/>
      <c r="IHU958" s="46"/>
      <c r="IHV958" s="46"/>
      <c r="IHW958" s="46"/>
      <c r="IHX958" s="46"/>
      <c r="IHY958" s="46"/>
      <c r="IHZ958" s="46"/>
      <c r="IIA958" s="46"/>
      <c r="IIB958" s="46"/>
      <c r="IIC958" s="46"/>
      <c r="IID958" s="46"/>
      <c r="IIE958" s="46"/>
      <c r="IIF958" s="46"/>
      <c r="IIG958" s="46"/>
      <c r="IIH958" s="46"/>
      <c r="III958" s="46"/>
      <c r="IIJ958" s="46"/>
      <c r="IIK958" s="46"/>
      <c r="IIL958" s="46"/>
      <c r="IIM958" s="46"/>
      <c r="IIN958" s="46"/>
      <c r="IIO958" s="46"/>
      <c r="IIP958" s="46"/>
      <c r="IIQ958" s="46"/>
      <c r="IIR958" s="46"/>
      <c r="IIS958" s="46"/>
      <c r="IIT958" s="46"/>
      <c r="IIU958" s="46"/>
      <c r="IIV958" s="46"/>
      <c r="IIW958" s="46"/>
      <c r="IIX958" s="46"/>
      <c r="IIY958" s="46"/>
      <c r="IIZ958" s="46"/>
      <c r="IJA958" s="46"/>
      <c r="IJB958" s="46"/>
      <c r="IJC958" s="46"/>
      <c r="IJD958" s="46"/>
      <c r="IJE958" s="46"/>
      <c r="IJF958" s="46"/>
      <c r="IJG958" s="46"/>
      <c r="IJH958" s="46"/>
      <c r="IJI958" s="46"/>
      <c r="IJJ958" s="46"/>
      <c r="IJK958" s="46"/>
      <c r="IJL958" s="46"/>
      <c r="IJM958" s="46"/>
      <c r="IJN958" s="46"/>
      <c r="IJO958" s="46"/>
      <c r="IJP958" s="46"/>
      <c r="IJQ958" s="46"/>
      <c r="IJR958" s="46"/>
      <c r="IJS958" s="46"/>
      <c r="IJT958" s="46"/>
      <c r="IJU958" s="46"/>
      <c r="IJV958" s="46"/>
      <c r="IJW958" s="46"/>
      <c r="IJX958" s="46"/>
      <c r="IJY958" s="46"/>
      <c r="IJZ958" s="46"/>
      <c r="IKA958" s="46"/>
      <c r="IKB958" s="46"/>
      <c r="IKC958" s="46"/>
      <c r="IKD958" s="46"/>
      <c r="IKE958" s="46"/>
      <c r="IKF958" s="46"/>
      <c r="IKG958" s="46"/>
      <c r="IKH958" s="46"/>
      <c r="IKI958" s="46"/>
      <c r="IKJ958" s="46"/>
      <c r="IKK958" s="46"/>
      <c r="IKL958" s="46"/>
      <c r="IKM958" s="46"/>
      <c r="IKN958" s="46"/>
      <c r="IKO958" s="46"/>
      <c r="IKP958" s="46"/>
      <c r="IKQ958" s="46"/>
      <c r="IKR958" s="46"/>
      <c r="IKS958" s="46"/>
      <c r="IKT958" s="46"/>
      <c r="IKU958" s="46"/>
      <c r="IKV958" s="46"/>
      <c r="IKW958" s="46"/>
      <c r="IKX958" s="46"/>
      <c r="IKY958" s="46"/>
      <c r="IKZ958" s="46"/>
      <c r="ILA958" s="46"/>
      <c r="ILB958" s="46"/>
      <c r="ILC958" s="46"/>
      <c r="ILD958" s="46"/>
      <c r="ILE958" s="46"/>
      <c r="ILF958" s="46"/>
      <c r="ILG958" s="46"/>
      <c r="ILH958" s="46"/>
      <c r="ILI958" s="46"/>
      <c r="ILJ958" s="46"/>
      <c r="ILK958" s="46"/>
      <c r="ILL958" s="46"/>
      <c r="ILM958" s="46"/>
      <c r="ILN958" s="46"/>
      <c r="ILO958" s="46"/>
      <c r="ILP958" s="46"/>
      <c r="ILQ958" s="46"/>
      <c r="ILR958" s="46"/>
      <c r="ILS958" s="46"/>
      <c r="ILT958" s="46"/>
      <c r="ILU958" s="46"/>
      <c r="ILV958" s="46"/>
      <c r="ILW958" s="46"/>
      <c r="ILX958" s="46"/>
      <c r="ILY958" s="46"/>
      <c r="ILZ958" s="46"/>
      <c r="IMA958" s="46"/>
      <c r="IMB958" s="46"/>
      <c r="IMC958" s="46"/>
      <c r="IMD958" s="46"/>
      <c r="IME958" s="46"/>
      <c r="IMF958" s="46"/>
      <c r="IMG958" s="46"/>
      <c r="IMH958" s="46"/>
      <c r="IMI958" s="46"/>
      <c r="IMJ958" s="46"/>
      <c r="IMK958" s="46"/>
      <c r="IML958" s="46"/>
      <c r="IMM958" s="46"/>
      <c r="IMN958" s="46"/>
      <c r="IMO958" s="46"/>
      <c r="IMP958" s="46"/>
      <c r="IMQ958" s="46"/>
      <c r="IMR958" s="46"/>
      <c r="IMS958" s="46"/>
      <c r="IMT958" s="46"/>
      <c r="IMU958" s="46"/>
      <c r="IMV958" s="46"/>
      <c r="IMW958" s="46"/>
      <c r="IMX958" s="46"/>
      <c r="IMY958" s="46"/>
      <c r="IMZ958" s="46"/>
      <c r="INA958" s="46"/>
      <c r="INB958" s="46"/>
      <c r="INC958" s="46"/>
      <c r="IND958" s="46"/>
      <c r="INE958" s="46"/>
      <c r="INF958" s="46"/>
      <c r="ING958" s="46"/>
      <c r="INH958" s="46"/>
      <c r="INI958" s="46"/>
      <c r="INJ958" s="46"/>
      <c r="INK958" s="46"/>
      <c r="INL958" s="46"/>
      <c r="INM958" s="46"/>
      <c r="INN958" s="46"/>
      <c r="INO958" s="46"/>
      <c r="INP958" s="46"/>
      <c r="INQ958" s="46"/>
      <c r="INR958" s="46"/>
      <c r="INS958" s="46"/>
      <c r="INT958" s="46"/>
      <c r="INU958" s="46"/>
      <c r="INV958" s="46"/>
      <c r="INW958" s="46"/>
      <c r="INX958" s="46"/>
      <c r="INY958" s="46"/>
      <c r="INZ958" s="46"/>
      <c r="IOA958" s="46"/>
      <c r="IOB958" s="46"/>
      <c r="IOC958" s="46"/>
      <c r="IOD958" s="46"/>
      <c r="IOE958" s="46"/>
      <c r="IOF958" s="46"/>
      <c r="IOG958" s="46"/>
      <c r="IOH958" s="46"/>
      <c r="IOI958" s="46"/>
      <c r="IOJ958" s="46"/>
      <c r="IOK958" s="46"/>
      <c r="IOL958" s="46"/>
      <c r="IOM958" s="46"/>
      <c r="ION958" s="46"/>
      <c r="IOO958" s="46"/>
      <c r="IOP958" s="46"/>
      <c r="IOQ958" s="46"/>
      <c r="IOR958" s="46"/>
      <c r="IOS958" s="46"/>
      <c r="IOT958" s="46"/>
      <c r="IOU958" s="46"/>
      <c r="IOV958" s="46"/>
      <c r="IOW958" s="46"/>
      <c r="IOX958" s="46"/>
      <c r="IOY958" s="46"/>
      <c r="IOZ958" s="46"/>
      <c r="IPA958" s="46"/>
      <c r="IPB958" s="46"/>
      <c r="IPC958" s="46"/>
      <c r="IPD958" s="46"/>
      <c r="IPE958" s="46"/>
      <c r="IPF958" s="46"/>
      <c r="IPG958" s="46"/>
      <c r="IPH958" s="46"/>
      <c r="IPI958" s="46"/>
      <c r="IPJ958" s="46"/>
      <c r="IPK958" s="46"/>
      <c r="IPL958" s="46"/>
      <c r="IPM958" s="46"/>
      <c r="IPN958" s="46"/>
      <c r="IPO958" s="46"/>
      <c r="IPP958" s="46"/>
      <c r="IPQ958" s="46"/>
      <c r="IPR958" s="46"/>
      <c r="IPS958" s="46"/>
      <c r="IPT958" s="46"/>
      <c r="IPU958" s="46"/>
      <c r="IPV958" s="46"/>
      <c r="IPW958" s="46"/>
      <c r="IPX958" s="46"/>
      <c r="IPY958" s="46"/>
      <c r="IPZ958" s="46"/>
      <c r="IQA958" s="46"/>
      <c r="IQB958" s="46"/>
      <c r="IQC958" s="46"/>
      <c r="IQD958" s="46"/>
      <c r="IQE958" s="46"/>
      <c r="IQF958" s="46"/>
      <c r="IQG958" s="46"/>
      <c r="IQH958" s="46"/>
      <c r="IQI958" s="46"/>
      <c r="IQJ958" s="46"/>
      <c r="IQK958" s="46"/>
      <c r="IQL958" s="46"/>
      <c r="IQM958" s="46"/>
      <c r="IQN958" s="46"/>
      <c r="IQO958" s="46"/>
      <c r="IQP958" s="46"/>
      <c r="IQQ958" s="46"/>
      <c r="IQR958" s="46"/>
      <c r="IQS958" s="46"/>
      <c r="IQT958" s="46"/>
      <c r="IQU958" s="46"/>
      <c r="IQV958" s="46"/>
      <c r="IQW958" s="46"/>
      <c r="IQX958" s="46"/>
      <c r="IQY958" s="46"/>
      <c r="IQZ958" s="46"/>
      <c r="IRA958" s="46"/>
      <c r="IRB958" s="46"/>
      <c r="IRC958" s="46"/>
      <c r="IRD958" s="46"/>
      <c r="IRE958" s="46"/>
      <c r="IRF958" s="46"/>
      <c r="IRG958" s="46"/>
      <c r="IRH958" s="46"/>
      <c r="IRI958" s="46"/>
      <c r="IRJ958" s="46"/>
      <c r="IRK958" s="46"/>
      <c r="IRL958" s="46"/>
      <c r="IRM958" s="46"/>
      <c r="IRN958" s="46"/>
      <c r="IRO958" s="46"/>
      <c r="IRP958" s="46"/>
      <c r="IRQ958" s="46"/>
      <c r="IRR958" s="46"/>
      <c r="IRS958" s="46"/>
      <c r="IRT958" s="46"/>
      <c r="IRU958" s="46"/>
      <c r="IRV958" s="46"/>
      <c r="IRW958" s="46"/>
      <c r="IRX958" s="46"/>
      <c r="IRY958" s="46"/>
      <c r="IRZ958" s="46"/>
      <c r="ISA958" s="46"/>
      <c r="ISB958" s="46"/>
      <c r="ISC958" s="46"/>
      <c r="ISD958" s="46"/>
      <c r="ISE958" s="46"/>
      <c r="ISF958" s="46"/>
      <c r="ISG958" s="46"/>
      <c r="ISH958" s="46"/>
      <c r="ISI958" s="46"/>
      <c r="ISJ958" s="46"/>
      <c r="ISK958" s="46"/>
      <c r="ISL958" s="46"/>
      <c r="ISM958" s="46"/>
      <c r="ISN958" s="46"/>
      <c r="ISO958" s="46"/>
      <c r="ISP958" s="46"/>
      <c r="ISQ958" s="46"/>
      <c r="ISR958" s="46"/>
      <c r="ISS958" s="46"/>
      <c r="IST958" s="46"/>
      <c r="ISU958" s="46"/>
      <c r="ISV958" s="46"/>
      <c r="ISW958" s="46"/>
      <c r="ISX958" s="46"/>
      <c r="ISY958" s="46"/>
      <c r="ISZ958" s="46"/>
      <c r="ITA958" s="46"/>
      <c r="ITB958" s="46"/>
      <c r="ITC958" s="46"/>
      <c r="ITD958" s="46"/>
      <c r="ITE958" s="46"/>
      <c r="ITF958" s="46"/>
      <c r="ITG958" s="46"/>
      <c r="ITH958" s="46"/>
      <c r="ITI958" s="46"/>
      <c r="ITJ958" s="46"/>
      <c r="ITK958" s="46"/>
      <c r="ITL958" s="46"/>
      <c r="ITM958" s="46"/>
      <c r="ITN958" s="46"/>
      <c r="ITO958" s="46"/>
      <c r="ITP958" s="46"/>
      <c r="ITQ958" s="46"/>
      <c r="ITR958" s="46"/>
      <c r="ITS958" s="46"/>
      <c r="ITT958" s="46"/>
      <c r="ITU958" s="46"/>
      <c r="ITV958" s="46"/>
      <c r="ITW958" s="46"/>
      <c r="ITX958" s="46"/>
      <c r="ITY958" s="46"/>
      <c r="ITZ958" s="46"/>
      <c r="IUA958" s="46"/>
      <c r="IUB958" s="46"/>
      <c r="IUC958" s="46"/>
      <c r="IUD958" s="46"/>
      <c r="IUE958" s="46"/>
      <c r="IUF958" s="46"/>
      <c r="IUG958" s="46"/>
      <c r="IUH958" s="46"/>
      <c r="IUI958" s="46"/>
      <c r="IUJ958" s="46"/>
      <c r="IUK958" s="46"/>
      <c r="IUL958" s="46"/>
      <c r="IUM958" s="46"/>
      <c r="IUN958" s="46"/>
      <c r="IUO958" s="46"/>
      <c r="IUP958" s="46"/>
      <c r="IUQ958" s="46"/>
      <c r="IUR958" s="46"/>
      <c r="IUS958" s="46"/>
      <c r="IUT958" s="46"/>
      <c r="IUU958" s="46"/>
      <c r="IUV958" s="46"/>
      <c r="IUW958" s="46"/>
      <c r="IUX958" s="46"/>
      <c r="IUY958" s="46"/>
      <c r="IUZ958" s="46"/>
      <c r="IVA958" s="46"/>
      <c r="IVB958" s="46"/>
      <c r="IVC958" s="46"/>
      <c r="IVD958" s="46"/>
      <c r="IVE958" s="46"/>
      <c r="IVF958" s="46"/>
      <c r="IVG958" s="46"/>
      <c r="IVH958" s="46"/>
      <c r="IVI958" s="46"/>
      <c r="IVJ958" s="46"/>
      <c r="IVK958" s="46"/>
      <c r="IVL958" s="46"/>
      <c r="IVM958" s="46"/>
      <c r="IVN958" s="46"/>
      <c r="IVO958" s="46"/>
      <c r="IVP958" s="46"/>
      <c r="IVQ958" s="46"/>
      <c r="IVR958" s="46"/>
      <c r="IVS958" s="46"/>
      <c r="IVT958" s="46"/>
      <c r="IVU958" s="46"/>
      <c r="IVV958" s="46"/>
      <c r="IVW958" s="46"/>
      <c r="IVX958" s="46"/>
      <c r="IVY958" s="46"/>
      <c r="IVZ958" s="46"/>
      <c r="IWA958" s="46"/>
      <c r="IWB958" s="46"/>
      <c r="IWC958" s="46"/>
      <c r="IWD958" s="46"/>
      <c r="IWE958" s="46"/>
      <c r="IWF958" s="46"/>
      <c r="IWG958" s="46"/>
      <c r="IWH958" s="46"/>
      <c r="IWI958" s="46"/>
      <c r="IWJ958" s="46"/>
      <c r="IWK958" s="46"/>
      <c r="IWL958" s="46"/>
      <c r="IWM958" s="46"/>
      <c r="IWN958" s="46"/>
      <c r="IWO958" s="46"/>
      <c r="IWP958" s="46"/>
      <c r="IWQ958" s="46"/>
      <c r="IWR958" s="46"/>
      <c r="IWS958" s="46"/>
      <c r="IWT958" s="46"/>
      <c r="IWU958" s="46"/>
      <c r="IWV958" s="46"/>
      <c r="IWW958" s="46"/>
      <c r="IWX958" s="46"/>
      <c r="IWY958" s="46"/>
      <c r="IWZ958" s="46"/>
      <c r="IXA958" s="46"/>
      <c r="IXB958" s="46"/>
      <c r="IXC958" s="46"/>
      <c r="IXD958" s="46"/>
      <c r="IXE958" s="46"/>
      <c r="IXF958" s="46"/>
      <c r="IXG958" s="46"/>
      <c r="IXH958" s="46"/>
      <c r="IXI958" s="46"/>
      <c r="IXJ958" s="46"/>
      <c r="IXK958" s="46"/>
      <c r="IXL958" s="46"/>
      <c r="IXM958" s="46"/>
      <c r="IXN958" s="46"/>
      <c r="IXO958" s="46"/>
      <c r="IXP958" s="46"/>
      <c r="IXQ958" s="46"/>
      <c r="IXR958" s="46"/>
      <c r="IXS958" s="46"/>
      <c r="IXT958" s="46"/>
      <c r="IXU958" s="46"/>
      <c r="IXV958" s="46"/>
      <c r="IXW958" s="46"/>
      <c r="IXX958" s="46"/>
      <c r="IXY958" s="46"/>
      <c r="IXZ958" s="46"/>
      <c r="IYA958" s="46"/>
      <c r="IYB958" s="46"/>
      <c r="IYC958" s="46"/>
      <c r="IYD958" s="46"/>
      <c r="IYE958" s="46"/>
      <c r="IYF958" s="46"/>
      <c r="IYG958" s="46"/>
      <c r="IYH958" s="46"/>
      <c r="IYI958" s="46"/>
      <c r="IYJ958" s="46"/>
      <c r="IYK958" s="46"/>
      <c r="IYL958" s="46"/>
      <c r="IYM958" s="46"/>
      <c r="IYN958" s="46"/>
      <c r="IYO958" s="46"/>
      <c r="IYP958" s="46"/>
      <c r="IYQ958" s="46"/>
      <c r="IYR958" s="46"/>
      <c r="IYS958" s="46"/>
      <c r="IYT958" s="46"/>
      <c r="IYU958" s="46"/>
      <c r="IYV958" s="46"/>
      <c r="IYW958" s="46"/>
      <c r="IYX958" s="46"/>
      <c r="IYY958" s="46"/>
      <c r="IYZ958" s="46"/>
      <c r="IZA958" s="46"/>
      <c r="IZB958" s="46"/>
      <c r="IZC958" s="46"/>
      <c r="IZD958" s="46"/>
      <c r="IZE958" s="46"/>
      <c r="IZF958" s="46"/>
      <c r="IZG958" s="46"/>
      <c r="IZH958" s="46"/>
      <c r="IZI958" s="46"/>
      <c r="IZJ958" s="46"/>
      <c r="IZK958" s="46"/>
      <c r="IZL958" s="46"/>
      <c r="IZM958" s="46"/>
      <c r="IZN958" s="46"/>
      <c r="IZO958" s="46"/>
      <c r="IZP958" s="46"/>
      <c r="IZQ958" s="46"/>
      <c r="IZR958" s="46"/>
      <c r="IZS958" s="46"/>
      <c r="IZT958" s="46"/>
      <c r="IZU958" s="46"/>
      <c r="IZV958" s="46"/>
      <c r="IZW958" s="46"/>
      <c r="IZX958" s="46"/>
      <c r="IZY958" s="46"/>
      <c r="IZZ958" s="46"/>
      <c r="JAA958" s="46"/>
      <c r="JAB958" s="46"/>
      <c r="JAC958" s="46"/>
      <c r="JAD958" s="46"/>
      <c r="JAE958" s="46"/>
      <c r="JAF958" s="46"/>
      <c r="JAG958" s="46"/>
      <c r="JAH958" s="46"/>
      <c r="JAI958" s="46"/>
      <c r="JAJ958" s="46"/>
      <c r="JAK958" s="46"/>
      <c r="JAL958" s="46"/>
      <c r="JAM958" s="46"/>
      <c r="JAN958" s="46"/>
      <c r="JAO958" s="46"/>
      <c r="JAP958" s="46"/>
      <c r="JAQ958" s="46"/>
      <c r="JAR958" s="46"/>
      <c r="JAS958" s="46"/>
      <c r="JAT958" s="46"/>
      <c r="JAU958" s="46"/>
      <c r="JAV958" s="46"/>
      <c r="JAW958" s="46"/>
      <c r="JAX958" s="46"/>
      <c r="JAY958" s="46"/>
      <c r="JAZ958" s="46"/>
      <c r="JBA958" s="46"/>
      <c r="JBB958" s="46"/>
      <c r="JBC958" s="46"/>
      <c r="JBD958" s="46"/>
      <c r="JBE958" s="46"/>
      <c r="JBF958" s="46"/>
      <c r="JBG958" s="46"/>
      <c r="JBH958" s="46"/>
      <c r="JBI958" s="46"/>
      <c r="JBJ958" s="46"/>
      <c r="JBK958" s="46"/>
      <c r="JBL958" s="46"/>
      <c r="JBM958" s="46"/>
      <c r="JBN958" s="46"/>
      <c r="JBO958" s="46"/>
      <c r="JBP958" s="46"/>
      <c r="JBQ958" s="46"/>
      <c r="JBR958" s="46"/>
      <c r="JBS958" s="46"/>
      <c r="JBT958" s="46"/>
      <c r="JBU958" s="46"/>
      <c r="JBV958" s="46"/>
      <c r="JBW958" s="46"/>
      <c r="JBX958" s="46"/>
      <c r="JBY958" s="46"/>
      <c r="JBZ958" s="46"/>
      <c r="JCA958" s="46"/>
      <c r="JCB958" s="46"/>
      <c r="JCC958" s="46"/>
      <c r="JCD958" s="46"/>
      <c r="JCE958" s="46"/>
      <c r="JCF958" s="46"/>
      <c r="JCG958" s="46"/>
      <c r="JCH958" s="46"/>
      <c r="JCI958" s="46"/>
      <c r="JCJ958" s="46"/>
      <c r="JCK958" s="46"/>
      <c r="JCL958" s="46"/>
      <c r="JCM958" s="46"/>
      <c r="JCN958" s="46"/>
      <c r="JCO958" s="46"/>
      <c r="JCP958" s="46"/>
      <c r="JCQ958" s="46"/>
      <c r="JCR958" s="46"/>
      <c r="JCS958" s="46"/>
      <c r="JCT958" s="46"/>
      <c r="JCU958" s="46"/>
      <c r="JCV958" s="46"/>
      <c r="JCW958" s="46"/>
      <c r="JCX958" s="46"/>
      <c r="JCY958" s="46"/>
      <c r="JCZ958" s="46"/>
      <c r="JDA958" s="46"/>
      <c r="JDB958" s="46"/>
      <c r="JDC958" s="46"/>
      <c r="JDD958" s="46"/>
      <c r="JDE958" s="46"/>
      <c r="JDF958" s="46"/>
      <c r="JDG958" s="46"/>
      <c r="JDH958" s="46"/>
      <c r="JDI958" s="46"/>
      <c r="JDJ958" s="46"/>
      <c r="JDK958" s="46"/>
      <c r="JDL958" s="46"/>
      <c r="JDM958" s="46"/>
      <c r="JDN958" s="46"/>
      <c r="JDO958" s="46"/>
      <c r="JDP958" s="46"/>
      <c r="JDQ958" s="46"/>
      <c r="JDR958" s="46"/>
      <c r="JDS958" s="46"/>
      <c r="JDT958" s="46"/>
      <c r="JDU958" s="46"/>
      <c r="JDV958" s="46"/>
      <c r="JDW958" s="46"/>
      <c r="JDX958" s="46"/>
      <c r="JDY958" s="46"/>
      <c r="JDZ958" s="46"/>
      <c r="JEA958" s="46"/>
      <c r="JEB958" s="46"/>
      <c r="JEC958" s="46"/>
      <c r="JED958" s="46"/>
      <c r="JEE958" s="46"/>
      <c r="JEF958" s="46"/>
      <c r="JEG958" s="46"/>
      <c r="JEH958" s="46"/>
      <c r="JEI958" s="46"/>
      <c r="JEJ958" s="46"/>
      <c r="JEK958" s="46"/>
      <c r="JEL958" s="46"/>
      <c r="JEM958" s="46"/>
      <c r="JEN958" s="46"/>
      <c r="JEO958" s="46"/>
      <c r="JEP958" s="46"/>
      <c r="JEQ958" s="46"/>
      <c r="JER958" s="46"/>
      <c r="JES958" s="46"/>
      <c r="JET958" s="46"/>
      <c r="JEU958" s="46"/>
      <c r="JEV958" s="46"/>
      <c r="JEW958" s="46"/>
      <c r="JEX958" s="46"/>
      <c r="JEY958" s="46"/>
      <c r="JEZ958" s="46"/>
      <c r="JFA958" s="46"/>
      <c r="JFB958" s="46"/>
      <c r="JFC958" s="46"/>
      <c r="JFD958" s="46"/>
      <c r="JFE958" s="46"/>
      <c r="JFF958" s="46"/>
      <c r="JFG958" s="46"/>
      <c r="JFH958" s="46"/>
      <c r="JFI958" s="46"/>
      <c r="JFJ958" s="46"/>
      <c r="JFK958" s="46"/>
      <c r="JFL958" s="46"/>
      <c r="JFM958" s="46"/>
      <c r="JFN958" s="46"/>
      <c r="JFO958" s="46"/>
      <c r="JFP958" s="46"/>
      <c r="JFQ958" s="46"/>
      <c r="JFR958" s="46"/>
      <c r="JFS958" s="46"/>
      <c r="JFT958" s="46"/>
      <c r="JFU958" s="46"/>
      <c r="JFV958" s="46"/>
      <c r="JFW958" s="46"/>
      <c r="JFX958" s="46"/>
      <c r="JFY958" s="46"/>
      <c r="JFZ958" s="46"/>
      <c r="JGA958" s="46"/>
      <c r="JGB958" s="46"/>
      <c r="JGC958" s="46"/>
      <c r="JGD958" s="46"/>
      <c r="JGE958" s="46"/>
      <c r="JGF958" s="46"/>
      <c r="JGG958" s="46"/>
      <c r="JGH958" s="46"/>
      <c r="JGI958" s="46"/>
      <c r="JGJ958" s="46"/>
      <c r="JGK958" s="46"/>
      <c r="JGL958" s="46"/>
      <c r="JGM958" s="46"/>
      <c r="JGN958" s="46"/>
      <c r="JGO958" s="46"/>
      <c r="JGP958" s="46"/>
      <c r="JGQ958" s="46"/>
      <c r="JGR958" s="46"/>
      <c r="JGS958" s="46"/>
      <c r="JGT958" s="46"/>
      <c r="JGU958" s="46"/>
      <c r="JGV958" s="46"/>
      <c r="JGW958" s="46"/>
      <c r="JGX958" s="46"/>
      <c r="JGY958" s="46"/>
      <c r="JGZ958" s="46"/>
      <c r="JHA958" s="46"/>
      <c r="JHB958" s="46"/>
      <c r="JHC958" s="46"/>
      <c r="JHD958" s="46"/>
      <c r="JHE958" s="46"/>
      <c r="JHF958" s="46"/>
      <c r="JHG958" s="46"/>
      <c r="JHH958" s="46"/>
      <c r="JHI958" s="46"/>
      <c r="JHJ958" s="46"/>
      <c r="JHK958" s="46"/>
      <c r="JHL958" s="46"/>
      <c r="JHM958" s="46"/>
      <c r="JHN958" s="46"/>
      <c r="JHO958" s="46"/>
      <c r="JHP958" s="46"/>
      <c r="JHQ958" s="46"/>
      <c r="JHR958" s="46"/>
      <c r="JHS958" s="46"/>
      <c r="JHT958" s="46"/>
      <c r="JHU958" s="46"/>
      <c r="JHV958" s="46"/>
      <c r="JHW958" s="46"/>
      <c r="JHX958" s="46"/>
      <c r="JHY958" s="46"/>
      <c r="JHZ958" s="46"/>
      <c r="JIA958" s="46"/>
      <c r="JIB958" s="46"/>
      <c r="JIC958" s="46"/>
      <c r="JID958" s="46"/>
      <c r="JIE958" s="46"/>
      <c r="JIF958" s="46"/>
      <c r="JIG958" s="46"/>
      <c r="JIH958" s="46"/>
      <c r="JII958" s="46"/>
      <c r="JIJ958" s="46"/>
      <c r="JIK958" s="46"/>
      <c r="JIL958" s="46"/>
      <c r="JIM958" s="46"/>
      <c r="JIN958" s="46"/>
      <c r="JIO958" s="46"/>
      <c r="JIP958" s="46"/>
      <c r="JIQ958" s="46"/>
      <c r="JIR958" s="46"/>
      <c r="JIS958" s="46"/>
      <c r="JIT958" s="46"/>
      <c r="JIU958" s="46"/>
      <c r="JIV958" s="46"/>
      <c r="JIW958" s="46"/>
      <c r="JIX958" s="46"/>
      <c r="JIY958" s="46"/>
      <c r="JIZ958" s="46"/>
      <c r="JJA958" s="46"/>
      <c r="JJB958" s="46"/>
      <c r="JJC958" s="46"/>
      <c r="JJD958" s="46"/>
      <c r="JJE958" s="46"/>
      <c r="JJF958" s="46"/>
      <c r="JJG958" s="46"/>
      <c r="JJH958" s="46"/>
      <c r="JJI958" s="46"/>
      <c r="JJJ958" s="46"/>
      <c r="JJK958" s="46"/>
      <c r="JJL958" s="46"/>
      <c r="JJM958" s="46"/>
      <c r="JJN958" s="46"/>
      <c r="JJO958" s="46"/>
      <c r="JJP958" s="46"/>
      <c r="JJQ958" s="46"/>
      <c r="JJR958" s="46"/>
      <c r="JJS958" s="46"/>
      <c r="JJT958" s="46"/>
      <c r="JJU958" s="46"/>
      <c r="JJV958" s="46"/>
      <c r="JJW958" s="46"/>
      <c r="JJX958" s="46"/>
      <c r="JJY958" s="46"/>
      <c r="JJZ958" s="46"/>
      <c r="JKA958" s="46"/>
      <c r="JKB958" s="46"/>
      <c r="JKC958" s="46"/>
      <c r="JKD958" s="46"/>
      <c r="JKE958" s="46"/>
      <c r="JKF958" s="46"/>
      <c r="JKG958" s="46"/>
      <c r="JKH958" s="46"/>
      <c r="JKI958" s="46"/>
      <c r="JKJ958" s="46"/>
      <c r="JKK958" s="46"/>
      <c r="JKL958" s="46"/>
      <c r="JKM958" s="46"/>
      <c r="JKN958" s="46"/>
      <c r="JKO958" s="46"/>
      <c r="JKP958" s="46"/>
      <c r="JKQ958" s="46"/>
      <c r="JKR958" s="46"/>
      <c r="JKS958" s="46"/>
      <c r="JKT958" s="46"/>
      <c r="JKU958" s="46"/>
      <c r="JKV958" s="46"/>
      <c r="JKW958" s="46"/>
      <c r="JKX958" s="46"/>
      <c r="JKY958" s="46"/>
      <c r="JKZ958" s="46"/>
      <c r="JLA958" s="46"/>
      <c r="JLB958" s="46"/>
      <c r="JLC958" s="46"/>
      <c r="JLD958" s="46"/>
      <c r="JLE958" s="46"/>
      <c r="JLF958" s="46"/>
      <c r="JLG958" s="46"/>
      <c r="JLH958" s="46"/>
      <c r="JLI958" s="46"/>
      <c r="JLJ958" s="46"/>
      <c r="JLK958" s="46"/>
      <c r="JLL958" s="46"/>
      <c r="JLM958" s="46"/>
      <c r="JLN958" s="46"/>
      <c r="JLO958" s="46"/>
      <c r="JLP958" s="46"/>
      <c r="JLQ958" s="46"/>
      <c r="JLR958" s="46"/>
      <c r="JLS958" s="46"/>
      <c r="JLT958" s="46"/>
      <c r="JLU958" s="46"/>
      <c r="JLV958" s="46"/>
      <c r="JLW958" s="46"/>
      <c r="JLX958" s="46"/>
      <c r="JLY958" s="46"/>
      <c r="JLZ958" s="46"/>
      <c r="JMA958" s="46"/>
      <c r="JMB958" s="46"/>
      <c r="JMC958" s="46"/>
      <c r="JMD958" s="46"/>
      <c r="JME958" s="46"/>
      <c r="JMF958" s="46"/>
      <c r="JMG958" s="46"/>
      <c r="JMH958" s="46"/>
      <c r="JMI958" s="46"/>
      <c r="JMJ958" s="46"/>
      <c r="JMK958" s="46"/>
      <c r="JML958" s="46"/>
      <c r="JMM958" s="46"/>
      <c r="JMN958" s="46"/>
      <c r="JMO958" s="46"/>
      <c r="JMP958" s="46"/>
      <c r="JMQ958" s="46"/>
      <c r="JMR958" s="46"/>
      <c r="JMS958" s="46"/>
      <c r="JMT958" s="46"/>
      <c r="JMU958" s="46"/>
      <c r="JMV958" s="46"/>
      <c r="JMW958" s="46"/>
      <c r="JMX958" s="46"/>
      <c r="JMY958" s="46"/>
      <c r="JMZ958" s="46"/>
      <c r="JNA958" s="46"/>
      <c r="JNB958" s="46"/>
      <c r="JNC958" s="46"/>
      <c r="JND958" s="46"/>
      <c r="JNE958" s="46"/>
      <c r="JNF958" s="46"/>
      <c r="JNG958" s="46"/>
      <c r="JNH958" s="46"/>
      <c r="JNI958" s="46"/>
      <c r="JNJ958" s="46"/>
      <c r="JNK958" s="46"/>
      <c r="JNL958" s="46"/>
      <c r="JNM958" s="46"/>
      <c r="JNN958" s="46"/>
      <c r="JNO958" s="46"/>
      <c r="JNP958" s="46"/>
      <c r="JNQ958" s="46"/>
      <c r="JNR958" s="46"/>
      <c r="JNS958" s="46"/>
      <c r="JNT958" s="46"/>
      <c r="JNU958" s="46"/>
      <c r="JNV958" s="46"/>
      <c r="JNW958" s="46"/>
      <c r="JNX958" s="46"/>
      <c r="JNY958" s="46"/>
      <c r="JNZ958" s="46"/>
      <c r="JOA958" s="46"/>
      <c r="JOB958" s="46"/>
      <c r="JOC958" s="46"/>
      <c r="JOD958" s="46"/>
      <c r="JOE958" s="46"/>
      <c r="JOF958" s="46"/>
      <c r="JOG958" s="46"/>
      <c r="JOH958" s="46"/>
      <c r="JOI958" s="46"/>
      <c r="JOJ958" s="46"/>
      <c r="JOK958" s="46"/>
      <c r="JOL958" s="46"/>
      <c r="JOM958" s="46"/>
      <c r="JON958" s="46"/>
      <c r="JOO958" s="46"/>
      <c r="JOP958" s="46"/>
      <c r="JOQ958" s="46"/>
      <c r="JOR958" s="46"/>
      <c r="JOS958" s="46"/>
      <c r="JOT958" s="46"/>
      <c r="JOU958" s="46"/>
      <c r="JOV958" s="46"/>
      <c r="JOW958" s="46"/>
      <c r="JOX958" s="46"/>
      <c r="JOY958" s="46"/>
      <c r="JOZ958" s="46"/>
      <c r="JPA958" s="46"/>
      <c r="JPB958" s="46"/>
      <c r="JPC958" s="46"/>
      <c r="JPD958" s="46"/>
      <c r="JPE958" s="46"/>
      <c r="JPF958" s="46"/>
      <c r="JPG958" s="46"/>
      <c r="JPH958" s="46"/>
      <c r="JPI958" s="46"/>
      <c r="JPJ958" s="46"/>
      <c r="JPK958" s="46"/>
      <c r="JPL958" s="46"/>
      <c r="JPM958" s="46"/>
      <c r="JPN958" s="46"/>
      <c r="JPO958" s="46"/>
      <c r="JPP958" s="46"/>
      <c r="JPQ958" s="46"/>
      <c r="JPR958" s="46"/>
      <c r="JPS958" s="46"/>
      <c r="JPT958" s="46"/>
      <c r="JPU958" s="46"/>
      <c r="JPV958" s="46"/>
      <c r="JPW958" s="46"/>
      <c r="JPX958" s="46"/>
      <c r="JPY958" s="46"/>
      <c r="JPZ958" s="46"/>
      <c r="JQA958" s="46"/>
      <c r="JQB958" s="46"/>
      <c r="JQC958" s="46"/>
      <c r="JQD958" s="46"/>
      <c r="JQE958" s="46"/>
      <c r="JQF958" s="46"/>
      <c r="JQG958" s="46"/>
      <c r="JQH958" s="46"/>
      <c r="JQI958" s="46"/>
      <c r="JQJ958" s="46"/>
      <c r="JQK958" s="46"/>
      <c r="JQL958" s="46"/>
      <c r="JQM958" s="46"/>
      <c r="JQN958" s="46"/>
      <c r="JQO958" s="46"/>
      <c r="JQP958" s="46"/>
      <c r="JQQ958" s="46"/>
      <c r="JQR958" s="46"/>
      <c r="JQS958" s="46"/>
      <c r="JQT958" s="46"/>
      <c r="JQU958" s="46"/>
      <c r="JQV958" s="46"/>
      <c r="JQW958" s="46"/>
      <c r="JQX958" s="46"/>
      <c r="JQY958" s="46"/>
      <c r="JQZ958" s="46"/>
      <c r="JRA958" s="46"/>
      <c r="JRB958" s="46"/>
      <c r="JRC958" s="46"/>
      <c r="JRD958" s="46"/>
      <c r="JRE958" s="46"/>
      <c r="JRF958" s="46"/>
      <c r="JRG958" s="46"/>
      <c r="JRH958" s="46"/>
      <c r="JRI958" s="46"/>
      <c r="JRJ958" s="46"/>
      <c r="JRK958" s="46"/>
      <c r="JRL958" s="46"/>
      <c r="JRM958" s="46"/>
      <c r="JRN958" s="46"/>
      <c r="JRO958" s="46"/>
      <c r="JRP958" s="46"/>
      <c r="JRQ958" s="46"/>
      <c r="JRR958" s="46"/>
      <c r="JRS958" s="46"/>
      <c r="JRT958" s="46"/>
      <c r="JRU958" s="46"/>
      <c r="JRV958" s="46"/>
      <c r="JRW958" s="46"/>
      <c r="JRX958" s="46"/>
      <c r="JRY958" s="46"/>
      <c r="JRZ958" s="46"/>
      <c r="JSA958" s="46"/>
      <c r="JSB958" s="46"/>
      <c r="JSC958" s="46"/>
      <c r="JSD958" s="46"/>
      <c r="JSE958" s="46"/>
      <c r="JSF958" s="46"/>
      <c r="JSG958" s="46"/>
      <c r="JSH958" s="46"/>
      <c r="JSI958" s="46"/>
      <c r="JSJ958" s="46"/>
      <c r="JSK958" s="46"/>
      <c r="JSL958" s="46"/>
      <c r="JSM958" s="46"/>
      <c r="JSN958" s="46"/>
      <c r="JSO958" s="46"/>
      <c r="JSP958" s="46"/>
      <c r="JSQ958" s="46"/>
      <c r="JSR958" s="46"/>
      <c r="JSS958" s="46"/>
      <c r="JST958" s="46"/>
      <c r="JSU958" s="46"/>
      <c r="JSV958" s="46"/>
      <c r="JSW958" s="46"/>
      <c r="JSX958" s="46"/>
      <c r="JSY958" s="46"/>
      <c r="JSZ958" s="46"/>
      <c r="JTA958" s="46"/>
      <c r="JTB958" s="46"/>
      <c r="JTC958" s="46"/>
      <c r="JTD958" s="46"/>
      <c r="JTE958" s="46"/>
      <c r="JTF958" s="46"/>
      <c r="JTG958" s="46"/>
      <c r="JTH958" s="46"/>
      <c r="JTI958" s="46"/>
      <c r="JTJ958" s="46"/>
      <c r="JTK958" s="46"/>
      <c r="JTL958" s="46"/>
      <c r="JTM958" s="46"/>
      <c r="JTN958" s="46"/>
      <c r="JTO958" s="46"/>
      <c r="JTP958" s="46"/>
      <c r="JTQ958" s="46"/>
      <c r="JTR958" s="46"/>
      <c r="JTS958" s="46"/>
      <c r="JTT958" s="46"/>
      <c r="JTU958" s="46"/>
      <c r="JTV958" s="46"/>
      <c r="JTW958" s="46"/>
      <c r="JTX958" s="46"/>
      <c r="JTY958" s="46"/>
      <c r="JTZ958" s="46"/>
      <c r="JUA958" s="46"/>
      <c r="JUB958" s="46"/>
      <c r="JUC958" s="46"/>
      <c r="JUD958" s="46"/>
      <c r="JUE958" s="46"/>
      <c r="JUF958" s="46"/>
      <c r="JUG958" s="46"/>
      <c r="JUH958" s="46"/>
      <c r="JUI958" s="46"/>
      <c r="JUJ958" s="46"/>
      <c r="JUK958" s="46"/>
      <c r="JUL958" s="46"/>
      <c r="JUM958" s="46"/>
      <c r="JUN958" s="46"/>
      <c r="JUO958" s="46"/>
      <c r="JUP958" s="46"/>
      <c r="JUQ958" s="46"/>
      <c r="JUR958" s="46"/>
      <c r="JUS958" s="46"/>
      <c r="JUT958" s="46"/>
      <c r="JUU958" s="46"/>
      <c r="JUV958" s="46"/>
      <c r="JUW958" s="46"/>
      <c r="JUX958" s="46"/>
      <c r="JUY958" s="46"/>
      <c r="JUZ958" s="46"/>
      <c r="JVA958" s="46"/>
      <c r="JVB958" s="46"/>
      <c r="JVC958" s="46"/>
      <c r="JVD958" s="46"/>
      <c r="JVE958" s="46"/>
      <c r="JVF958" s="46"/>
      <c r="JVG958" s="46"/>
      <c r="JVH958" s="46"/>
      <c r="JVI958" s="46"/>
      <c r="JVJ958" s="46"/>
      <c r="JVK958" s="46"/>
      <c r="JVL958" s="46"/>
      <c r="JVM958" s="46"/>
      <c r="JVN958" s="46"/>
      <c r="JVO958" s="46"/>
      <c r="JVP958" s="46"/>
      <c r="JVQ958" s="46"/>
      <c r="JVR958" s="46"/>
      <c r="JVS958" s="46"/>
      <c r="JVT958" s="46"/>
      <c r="JVU958" s="46"/>
      <c r="JVV958" s="46"/>
      <c r="JVW958" s="46"/>
      <c r="JVX958" s="46"/>
      <c r="JVY958" s="46"/>
      <c r="JVZ958" s="46"/>
      <c r="JWA958" s="46"/>
      <c r="JWB958" s="46"/>
      <c r="JWC958" s="46"/>
      <c r="JWD958" s="46"/>
      <c r="JWE958" s="46"/>
      <c r="JWF958" s="46"/>
      <c r="JWG958" s="46"/>
      <c r="JWH958" s="46"/>
      <c r="JWI958" s="46"/>
      <c r="JWJ958" s="46"/>
      <c r="JWK958" s="46"/>
      <c r="JWL958" s="46"/>
      <c r="JWM958" s="46"/>
      <c r="JWN958" s="46"/>
      <c r="JWO958" s="46"/>
      <c r="JWP958" s="46"/>
      <c r="JWQ958" s="46"/>
      <c r="JWR958" s="46"/>
      <c r="JWS958" s="46"/>
      <c r="JWT958" s="46"/>
      <c r="JWU958" s="46"/>
      <c r="JWV958" s="46"/>
      <c r="JWW958" s="46"/>
      <c r="JWX958" s="46"/>
      <c r="JWY958" s="46"/>
      <c r="JWZ958" s="46"/>
      <c r="JXA958" s="46"/>
      <c r="JXB958" s="46"/>
      <c r="JXC958" s="46"/>
      <c r="JXD958" s="46"/>
      <c r="JXE958" s="46"/>
      <c r="JXF958" s="46"/>
      <c r="JXG958" s="46"/>
      <c r="JXH958" s="46"/>
      <c r="JXI958" s="46"/>
      <c r="JXJ958" s="46"/>
      <c r="JXK958" s="46"/>
      <c r="JXL958" s="46"/>
      <c r="JXM958" s="46"/>
      <c r="JXN958" s="46"/>
      <c r="JXO958" s="46"/>
      <c r="JXP958" s="46"/>
      <c r="JXQ958" s="46"/>
      <c r="JXR958" s="46"/>
      <c r="JXS958" s="46"/>
      <c r="JXT958" s="46"/>
      <c r="JXU958" s="46"/>
      <c r="JXV958" s="46"/>
      <c r="JXW958" s="46"/>
      <c r="JXX958" s="46"/>
      <c r="JXY958" s="46"/>
      <c r="JXZ958" s="46"/>
      <c r="JYA958" s="46"/>
      <c r="JYB958" s="46"/>
      <c r="JYC958" s="46"/>
      <c r="JYD958" s="46"/>
      <c r="JYE958" s="46"/>
      <c r="JYF958" s="46"/>
      <c r="JYG958" s="46"/>
      <c r="JYH958" s="46"/>
      <c r="JYI958" s="46"/>
      <c r="JYJ958" s="46"/>
      <c r="JYK958" s="46"/>
      <c r="JYL958" s="46"/>
      <c r="JYM958" s="46"/>
      <c r="JYN958" s="46"/>
      <c r="JYO958" s="46"/>
      <c r="JYP958" s="46"/>
      <c r="JYQ958" s="46"/>
      <c r="JYR958" s="46"/>
      <c r="JYS958" s="46"/>
      <c r="JYT958" s="46"/>
      <c r="JYU958" s="46"/>
      <c r="JYV958" s="46"/>
      <c r="JYW958" s="46"/>
      <c r="JYX958" s="46"/>
      <c r="JYY958" s="46"/>
      <c r="JYZ958" s="46"/>
      <c r="JZA958" s="46"/>
      <c r="JZB958" s="46"/>
      <c r="JZC958" s="46"/>
      <c r="JZD958" s="46"/>
      <c r="JZE958" s="46"/>
      <c r="JZF958" s="46"/>
      <c r="JZG958" s="46"/>
      <c r="JZH958" s="46"/>
      <c r="JZI958" s="46"/>
      <c r="JZJ958" s="46"/>
      <c r="JZK958" s="46"/>
      <c r="JZL958" s="46"/>
      <c r="JZM958" s="46"/>
      <c r="JZN958" s="46"/>
      <c r="JZO958" s="46"/>
      <c r="JZP958" s="46"/>
      <c r="JZQ958" s="46"/>
      <c r="JZR958" s="46"/>
      <c r="JZS958" s="46"/>
      <c r="JZT958" s="46"/>
      <c r="JZU958" s="46"/>
      <c r="JZV958" s="46"/>
      <c r="JZW958" s="46"/>
      <c r="JZX958" s="46"/>
      <c r="JZY958" s="46"/>
      <c r="JZZ958" s="46"/>
      <c r="KAA958" s="46"/>
      <c r="KAB958" s="46"/>
      <c r="KAC958" s="46"/>
      <c r="KAD958" s="46"/>
      <c r="KAE958" s="46"/>
      <c r="KAF958" s="46"/>
      <c r="KAG958" s="46"/>
      <c r="KAH958" s="46"/>
      <c r="KAI958" s="46"/>
      <c r="KAJ958" s="46"/>
      <c r="KAK958" s="46"/>
      <c r="KAL958" s="46"/>
      <c r="KAM958" s="46"/>
      <c r="KAN958" s="46"/>
      <c r="KAO958" s="46"/>
      <c r="KAP958" s="46"/>
      <c r="KAQ958" s="46"/>
      <c r="KAR958" s="46"/>
      <c r="KAS958" s="46"/>
      <c r="KAT958" s="46"/>
      <c r="KAU958" s="46"/>
      <c r="KAV958" s="46"/>
      <c r="KAW958" s="46"/>
      <c r="KAX958" s="46"/>
      <c r="KAY958" s="46"/>
      <c r="KAZ958" s="46"/>
      <c r="KBA958" s="46"/>
      <c r="KBB958" s="46"/>
      <c r="KBC958" s="46"/>
      <c r="KBD958" s="46"/>
      <c r="KBE958" s="46"/>
      <c r="KBF958" s="46"/>
      <c r="KBG958" s="46"/>
      <c r="KBH958" s="46"/>
      <c r="KBI958" s="46"/>
      <c r="KBJ958" s="46"/>
      <c r="KBK958" s="46"/>
      <c r="KBL958" s="46"/>
      <c r="KBM958" s="46"/>
      <c r="KBN958" s="46"/>
      <c r="KBO958" s="46"/>
      <c r="KBP958" s="46"/>
      <c r="KBQ958" s="46"/>
      <c r="KBR958" s="46"/>
      <c r="KBS958" s="46"/>
      <c r="KBT958" s="46"/>
      <c r="KBU958" s="46"/>
      <c r="KBV958" s="46"/>
      <c r="KBW958" s="46"/>
      <c r="KBX958" s="46"/>
      <c r="KBY958" s="46"/>
      <c r="KBZ958" s="46"/>
      <c r="KCA958" s="46"/>
      <c r="KCB958" s="46"/>
      <c r="KCC958" s="46"/>
      <c r="KCD958" s="46"/>
      <c r="KCE958" s="46"/>
      <c r="KCF958" s="46"/>
      <c r="KCG958" s="46"/>
      <c r="KCH958" s="46"/>
      <c r="KCI958" s="46"/>
      <c r="KCJ958" s="46"/>
      <c r="KCK958" s="46"/>
      <c r="KCL958" s="46"/>
      <c r="KCM958" s="46"/>
      <c r="KCN958" s="46"/>
      <c r="KCO958" s="46"/>
      <c r="KCP958" s="46"/>
      <c r="KCQ958" s="46"/>
      <c r="KCR958" s="46"/>
      <c r="KCS958" s="46"/>
      <c r="KCT958" s="46"/>
      <c r="KCU958" s="46"/>
      <c r="KCV958" s="46"/>
      <c r="KCW958" s="46"/>
      <c r="KCX958" s="46"/>
      <c r="KCY958" s="46"/>
      <c r="KCZ958" s="46"/>
      <c r="KDA958" s="46"/>
      <c r="KDB958" s="46"/>
      <c r="KDC958" s="46"/>
      <c r="KDD958" s="46"/>
      <c r="KDE958" s="46"/>
      <c r="KDF958" s="46"/>
      <c r="KDG958" s="46"/>
      <c r="KDH958" s="46"/>
      <c r="KDI958" s="46"/>
      <c r="KDJ958" s="46"/>
      <c r="KDK958" s="46"/>
      <c r="KDL958" s="46"/>
      <c r="KDM958" s="46"/>
      <c r="KDN958" s="46"/>
      <c r="KDO958" s="46"/>
      <c r="KDP958" s="46"/>
      <c r="KDQ958" s="46"/>
      <c r="KDR958" s="46"/>
      <c r="KDS958" s="46"/>
      <c r="KDT958" s="46"/>
      <c r="KDU958" s="46"/>
      <c r="KDV958" s="46"/>
      <c r="KDW958" s="46"/>
      <c r="KDX958" s="46"/>
      <c r="KDY958" s="46"/>
      <c r="KDZ958" s="46"/>
      <c r="KEA958" s="46"/>
      <c r="KEB958" s="46"/>
      <c r="KEC958" s="46"/>
      <c r="KED958" s="46"/>
      <c r="KEE958" s="46"/>
      <c r="KEF958" s="46"/>
      <c r="KEG958" s="46"/>
      <c r="KEH958" s="46"/>
      <c r="KEI958" s="46"/>
      <c r="KEJ958" s="46"/>
      <c r="KEK958" s="46"/>
      <c r="KEL958" s="46"/>
      <c r="KEM958" s="46"/>
      <c r="KEN958" s="46"/>
      <c r="KEO958" s="46"/>
      <c r="KEP958" s="46"/>
      <c r="KEQ958" s="46"/>
      <c r="KER958" s="46"/>
      <c r="KES958" s="46"/>
      <c r="KET958" s="46"/>
      <c r="KEU958" s="46"/>
      <c r="KEV958" s="46"/>
      <c r="KEW958" s="46"/>
      <c r="KEX958" s="46"/>
      <c r="KEY958" s="46"/>
      <c r="KEZ958" s="46"/>
      <c r="KFA958" s="46"/>
      <c r="KFB958" s="46"/>
      <c r="KFC958" s="46"/>
      <c r="KFD958" s="46"/>
      <c r="KFE958" s="46"/>
      <c r="KFF958" s="46"/>
      <c r="KFG958" s="46"/>
      <c r="KFH958" s="46"/>
      <c r="KFI958" s="46"/>
      <c r="KFJ958" s="46"/>
      <c r="KFK958" s="46"/>
      <c r="KFL958" s="46"/>
      <c r="KFM958" s="46"/>
      <c r="KFN958" s="46"/>
      <c r="KFO958" s="46"/>
      <c r="KFP958" s="46"/>
      <c r="KFQ958" s="46"/>
      <c r="KFR958" s="46"/>
      <c r="KFS958" s="46"/>
      <c r="KFT958" s="46"/>
      <c r="KFU958" s="46"/>
      <c r="KFV958" s="46"/>
      <c r="KFW958" s="46"/>
      <c r="KFX958" s="46"/>
      <c r="KFY958" s="46"/>
      <c r="KFZ958" s="46"/>
      <c r="KGA958" s="46"/>
      <c r="KGB958" s="46"/>
      <c r="KGC958" s="46"/>
      <c r="KGD958" s="46"/>
      <c r="KGE958" s="46"/>
      <c r="KGF958" s="46"/>
      <c r="KGG958" s="46"/>
      <c r="KGH958" s="46"/>
      <c r="KGI958" s="46"/>
      <c r="KGJ958" s="46"/>
      <c r="KGK958" s="46"/>
      <c r="KGL958" s="46"/>
      <c r="KGM958" s="46"/>
      <c r="KGN958" s="46"/>
      <c r="KGO958" s="46"/>
      <c r="KGP958" s="46"/>
      <c r="KGQ958" s="46"/>
      <c r="KGR958" s="46"/>
      <c r="KGS958" s="46"/>
      <c r="KGT958" s="46"/>
      <c r="KGU958" s="46"/>
      <c r="KGV958" s="46"/>
      <c r="KGW958" s="46"/>
      <c r="KGX958" s="46"/>
      <c r="KGY958" s="46"/>
      <c r="KGZ958" s="46"/>
      <c r="KHA958" s="46"/>
      <c r="KHB958" s="46"/>
      <c r="KHC958" s="46"/>
      <c r="KHD958" s="46"/>
      <c r="KHE958" s="46"/>
      <c r="KHF958" s="46"/>
      <c r="KHG958" s="46"/>
      <c r="KHH958" s="46"/>
      <c r="KHI958" s="46"/>
      <c r="KHJ958" s="46"/>
      <c r="KHK958" s="46"/>
      <c r="KHL958" s="46"/>
      <c r="KHM958" s="46"/>
      <c r="KHN958" s="46"/>
      <c r="KHO958" s="46"/>
      <c r="KHP958" s="46"/>
      <c r="KHQ958" s="46"/>
      <c r="KHR958" s="46"/>
      <c r="KHS958" s="46"/>
      <c r="KHT958" s="46"/>
      <c r="KHU958" s="46"/>
      <c r="KHV958" s="46"/>
      <c r="KHW958" s="46"/>
      <c r="KHX958" s="46"/>
      <c r="KHY958" s="46"/>
      <c r="KHZ958" s="46"/>
      <c r="KIA958" s="46"/>
      <c r="KIB958" s="46"/>
      <c r="KIC958" s="46"/>
      <c r="KID958" s="46"/>
      <c r="KIE958" s="46"/>
      <c r="KIF958" s="46"/>
      <c r="KIG958" s="46"/>
      <c r="KIH958" s="46"/>
      <c r="KII958" s="46"/>
      <c r="KIJ958" s="46"/>
      <c r="KIK958" s="46"/>
      <c r="KIL958" s="46"/>
      <c r="KIM958" s="46"/>
      <c r="KIN958" s="46"/>
      <c r="KIO958" s="46"/>
      <c r="KIP958" s="46"/>
      <c r="KIQ958" s="46"/>
      <c r="KIR958" s="46"/>
      <c r="KIS958" s="46"/>
      <c r="KIT958" s="46"/>
      <c r="KIU958" s="46"/>
      <c r="KIV958" s="46"/>
      <c r="KIW958" s="46"/>
      <c r="KIX958" s="46"/>
      <c r="KIY958" s="46"/>
      <c r="KIZ958" s="46"/>
      <c r="KJA958" s="46"/>
      <c r="KJB958" s="46"/>
      <c r="KJC958" s="46"/>
      <c r="KJD958" s="46"/>
      <c r="KJE958" s="46"/>
      <c r="KJF958" s="46"/>
      <c r="KJG958" s="46"/>
      <c r="KJH958" s="46"/>
      <c r="KJI958" s="46"/>
      <c r="KJJ958" s="46"/>
      <c r="KJK958" s="46"/>
      <c r="KJL958" s="46"/>
      <c r="KJM958" s="46"/>
      <c r="KJN958" s="46"/>
      <c r="KJO958" s="46"/>
      <c r="KJP958" s="46"/>
      <c r="KJQ958" s="46"/>
      <c r="KJR958" s="46"/>
      <c r="KJS958" s="46"/>
      <c r="KJT958" s="46"/>
      <c r="KJU958" s="46"/>
      <c r="KJV958" s="46"/>
      <c r="KJW958" s="46"/>
      <c r="KJX958" s="46"/>
      <c r="KJY958" s="46"/>
      <c r="KJZ958" s="46"/>
      <c r="KKA958" s="46"/>
      <c r="KKB958" s="46"/>
      <c r="KKC958" s="46"/>
      <c r="KKD958" s="46"/>
      <c r="KKE958" s="46"/>
      <c r="KKF958" s="46"/>
      <c r="KKG958" s="46"/>
      <c r="KKH958" s="46"/>
      <c r="KKI958" s="46"/>
      <c r="KKJ958" s="46"/>
      <c r="KKK958" s="46"/>
      <c r="KKL958" s="46"/>
      <c r="KKM958" s="46"/>
      <c r="KKN958" s="46"/>
      <c r="KKO958" s="46"/>
      <c r="KKP958" s="46"/>
      <c r="KKQ958" s="46"/>
      <c r="KKR958" s="46"/>
      <c r="KKS958" s="46"/>
      <c r="KKT958" s="46"/>
      <c r="KKU958" s="46"/>
      <c r="KKV958" s="46"/>
      <c r="KKW958" s="46"/>
      <c r="KKX958" s="46"/>
      <c r="KKY958" s="46"/>
      <c r="KKZ958" s="46"/>
      <c r="KLA958" s="46"/>
      <c r="KLB958" s="46"/>
      <c r="KLC958" s="46"/>
      <c r="KLD958" s="46"/>
      <c r="KLE958" s="46"/>
      <c r="KLF958" s="46"/>
      <c r="KLG958" s="46"/>
      <c r="KLH958" s="46"/>
      <c r="KLI958" s="46"/>
      <c r="KLJ958" s="46"/>
      <c r="KLK958" s="46"/>
      <c r="KLL958" s="46"/>
      <c r="KLM958" s="46"/>
      <c r="KLN958" s="46"/>
      <c r="KLO958" s="46"/>
      <c r="KLP958" s="46"/>
      <c r="KLQ958" s="46"/>
      <c r="KLR958" s="46"/>
      <c r="KLS958" s="46"/>
      <c r="KLT958" s="46"/>
      <c r="KLU958" s="46"/>
      <c r="KLV958" s="46"/>
      <c r="KLW958" s="46"/>
      <c r="KLX958" s="46"/>
      <c r="KLY958" s="46"/>
      <c r="KLZ958" s="46"/>
      <c r="KMA958" s="46"/>
      <c r="KMB958" s="46"/>
      <c r="KMC958" s="46"/>
      <c r="KMD958" s="46"/>
      <c r="KME958" s="46"/>
      <c r="KMF958" s="46"/>
      <c r="KMG958" s="46"/>
      <c r="KMH958" s="46"/>
      <c r="KMI958" s="46"/>
      <c r="KMJ958" s="46"/>
      <c r="KMK958" s="46"/>
      <c r="KML958" s="46"/>
      <c r="KMM958" s="46"/>
      <c r="KMN958" s="46"/>
      <c r="KMO958" s="46"/>
      <c r="KMP958" s="46"/>
      <c r="KMQ958" s="46"/>
      <c r="KMR958" s="46"/>
      <c r="KMS958" s="46"/>
      <c r="KMT958" s="46"/>
      <c r="KMU958" s="46"/>
      <c r="KMV958" s="46"/>
      <c r="KMW958" s="46"/>
      <c r="KMX958" s="46"/>
      <c r="KMY958" s="46"/>
      <c r="KMZ958" s="46"/>
      <c r="KNA958" s="46"/>
      <c r="KNB958" s="46"/>
      <c r="KNC958" s="46"/>
      <c r="KND958" s="46"/>
      <c r="KNE958" s="46"/>
      <c r="KNF958" s="46"/>
      <c r="KNG958" s="46"/>
      <c r="KNH958" s="46"/>
      <c r="KNI958" s="46"/>
      <c r="KNJ958" s="46"/>
      <c r="KNK958" s="46"/>
      <c r="KNL958" s="46"/>
      <c r="KNM958" s="46"/>
      <c r="KNN958" s="46"/>
      <c r="KNO958" s="46"/>
      <c r="KNP958" s="46"/>
      <c r="KNQ958" s="46"/>
      <c r="KNR958" s="46"/>
      <c r="KNS958" s="46"/>
      <c r="KNT958" s="46"/>
      <c r="KNU958" s="46"/>
      <c r="KNV958" s="46"/>
      <c r="KNW958" s="46"/>
      <c r="KNX958" s="46"/>
      <c r="KNY958" s="46"/>
      <c r="KNZ958" s="46"/>
      <c r="KOA958" s="46"/>
      <c r="KOB958" s="46"/>
      <c r="KOC958" s="46"/>
      <c r="KOD958" s="46"/>
      <c r="KOE958" s="46"/>
      <c r="KOF958" s="46"/>
      <c r="KOG958" s="46"/>
      <c r="KOH958" s="46"/>
      <c r="KOI958" s="46"/>
      <c r="KOJ958" s="46"/>
      <c r="KOK958" s="46"/>
      <c r="KOL958" s="46"/>
      <c r="KOM958" s="46"/>
      <c r="KON958" s="46"/>
      <c r="KOO958" s="46"/>
      <c r="KOP958" s="46"/>
      <c r="KOQ958" s="46"/>
      <c r="KOR958" s="46"/>
      <c r="KOS958" s="46"/>
      <c r="KOT958" s="46"/>
      <c r="KOU958" s="46"/>
      <c r="KOV958" s="46"/>
      <c r="KOW958" s="46"/>
      <c r="KOX958" s="46"/>
      <c r="KOY958" s="46"/>
      <c r="KOZ958" s="46"/>
      <c r="KPA958" s="46"/>
      <c r="KPB958" s="46"/>
      <c r="KPC958" s="46"/>
      <c r="KPD958" s="46"/>
      <c r="KPE958" s="46"/>
      <c r="KPF958" s="46"/>
      <c r="KPG958" s="46"/>
      <c r="KPH958" s="46"/>
      <c r="KPI958" s="46"/>
      <c r="KPJ958" s="46"/>
      <c r="KPK958" s="46"/>
      <c r="KPL958" s="46"/>
      <c r="KPM958" s="46"/>
      <c r="KPN958" s="46"/>
      <c r="KPO958" s="46"/>
      <c r="KPP958" s="46"/>
      <c r="KPQ958" s="46"/>
      <c r="KPR958" s="46"/>
      <c r="KPS958" s="46"/>
      <c r="KPT958" s="46"/>
      <c r="KPU958" s="46"/>
      <c r="KPV958" s="46"/>
      <c r="KPW958" s="46"/>
      <c r="KPX958" s="46"/>
      <c r="KPY958" s="46"/>
      <c r="KPZ958" s="46"/>
      <c r="KQA958" s="46"/>
      <c r="KQB958" s="46"/>
      <c r="KQC958" s="46"/>
      <c r="KQD958" s="46"/>
      <c r="KQE958" s="46"/>
      <c r="KQF958" s="46"/>
      <c r="KQG958" s="46"/>
      <c r="KQH958" s="46"/>
      <c r="KQI958" s="46"/>
      <c r="KQJ958" s="46"/>
      <c r="KQK958" s="46"/>
      <c r="KQL958" s="46"/>
      <c r="KQM958" s="46"/>
      <c r="KQN958" s="46"/>
      <c r="KQO958" s="46"/>
      <c r="KQP958" s="46"/>
      <c r="KQQ958" s="46"/>
      <c r="KQR958" s="46"/>
      <c r="KQS958" s="46"/>
      <c r="KQT958" s="46"/>
      <c r="KQU958" s="46"/>
      <c r="KQV958" s="46"/>
      <c r="KQW958" s="46"/>
      <c r="KQX958" s="46"/>
      <c r="KQY958" s="46"/>
      <c r="KQZ958" s="46"/>
      <c r="KRA958" s="46"/>
      <c r="KRB958" s="46"/>
      <c r="KRC958" s="46"/>
      <c r="KRD958" s="46"/>
      <c r="KRE958" s="46"/>
      <c r="KRF958" s="46"/>
      <c r="KRG958" s="46"/>
      <c r="KRH958" s="46"/>
      <c r="KRI958" s="46"/>
      <c r="KRJ958" s="46"/>
      <c r="KRK958" s="46"/>
      <c r="KRL958" s="46"/>
      <c r="KRM958" s="46"/>
      <c r="KRN958" s="46"/>
      <c r="KRO958" s="46"/>
      <c r="KRP958" s="46"/>
      <c r="KRQ958" s="46"/>
      <c r="KRR958" s="46"/>
      <c r="KRS958" s="46"/>
      <c r="KRT958" s="46"/>
      <c r="KRU958" s="46"/>
      <c r="KRV958" s="46"/>
      <c r="KRW958" s="46"/>
      <c r="KRX958" s="46"/>
      <c r="KRY958" s="46"/>
      <c r="KRZ958" s="46"/>
      <c r="KSA958" s="46"/>
      <c r="KSB958" s="46"/>
      <c r="KSC958" s="46"/>
      <c r="KSD958" s="46"/>
      <c r="KSE958" s="46"/>
      <c r="KSF958" s="46"/>
      <c r="KSG958" s="46"/>
      <c r="KSH958" s="46"/>
      <c r="KSI958" s="46"/>
      <c r="KSJ958" s="46"/>
      <c r="KSK958" s="46"/>
      <c r="KSL958" s="46"/>
      <c r="KSM958" s="46"/>
      <c r="KSN958" s="46"/>
      <c r="KSO958" s="46"/>
      <c r="KSP958" s="46"/>
      <c r="KSQ958" s="46"/>
      <c r="KSR958" s="46"/>
      <c r="KSS958" s="46"/>
      <c r="KST958" s="46"/>
      <c r="KSU958" s="46"/>
      <c r="KSV958" s="46"/>
      <c r="KSW958" s="46"/>
      <c r="KSX958" s="46"/>
      <c r="KSY958" s="46"/>
      <c r="KSZ958" s="46"/>
      <c r="KTA958" s="46"/>
      <c r="KTB958" s="46"/>
      <c r="KTC958" s="46"/>
      <c r="KTD958" s="46"/>
      <c r="KTE958" s="46"/>
      <c r="KTF958" s="46"/>
      <c r="KTG958" s="46"/>
      <c r="KTH958" s="46"/>
      <c r="KTI958" s="46"/>
      <c r="KTJ958" s="46"/>
      <c r="KTK958" s="46"/>
      <c r="KTL958" s="46"/>
      <c r="KTM958" s="46"/>
      <c r="KTN958" s="46"/>
      <c r="KTO958" s="46"/>
      <c r="KTP958" s="46"/>
      <c r="KTQ958" s="46"/>
      <c r="KTR958" s="46"/>
      <c r="KTS958" s="46"/>
      <c r="KTT958" s="46"/>
      <c r="KTU958" s="46"/>
      <c r="KTV958" s="46"/>
      <c r="KTW958" s="46"/>
      <c r="KTX958" s="46"/>
      <c r="KTY958" s="46"/>
      <c r="KTZ958" s="46"/>
      <c r="KUA958" s="46"/>
      <c r="KUB958" s="46"/>
      <c r="KUC958" s="46"/>
      <c r="KUD958" s="46"/>
      <c r="KUE958" s="46"/>
      <c r="KUF958" s="46"/>
      <c r="KUG958" s="46"/>
      <c r="KUH958" s="46"/>
      <c r="KUI958" s="46"/>
      <c r="KUJ958" s="46"/>
      <c r="KUK958" s="46"/>
      <c r="KUL958" s="46"/>
      <c r="KUM958" s="46"/>
      <c r="KUN958" s="46"/>
      <c r="KUO958" s="46"/>
      <c r="KUP958" s="46"/>
      <c r="KUQ958" s="46"/>
      <c r="KUR958" s="46"/>
      <c r="KUS958" s="46"/>
      <c r="KUT958" s="46"/>
      <c r="KUU958" s="46"/>
      <c r="KUV958" s="46"/>
      <c r="KUW958" s="46"/>
      <c r="KUX958" s="46"/>
      <c r="KUY958" s="46"/>
      <c r="KUZ958" s="46"/>
      <c r="KVA958" s="46"/>
      <c r="KVB958" s="46"/>
      <c r="KVC958" s="46"/>
      <c r="KVD958" s="46"/>
      <c r="KVE958" s="46"/>
      <c r="KVF958" s="46"/>
      <c r="KVG958" s="46"/>
      <c r="KVH958" s="46"/>
      <c r="KVI958" s="46"/>
      <c r="KVJ958" s="46"/>
      <c r="KVK958" s="46"/>
      <c r="KVL958" s="46"/>
      <c r="KVM958" s="46"/>
      <c r="KVN958" s="46"/>
      <c r="KVO958" s="46"/>
      <c r="KVP958" s="46"/>
      <c r="KVQ958" s="46"/>
      <c r="KVR958" s="46"/>
      <c r="KVS958" s="46"/>
      <c r="KVT958" s="46"/>
      <c r="KVU958" s="46"/>
      <c r="KVV958" s="46"/>
      <c r="KVW958" s="46"/>
      <c r="KVX958" s="46"/>
      <c r="KVY958" s="46"/>
      <c r="KVZ958" s="46"/>
      <c r="KWA958" s="46"/>
      <c r="KWB958" s="46"/>
      <c r="KWC958" s="46"/>
      <c r="KWD958" s="46"/>
      <c r="KWE958" s="46"/>
      <c r="KWF958" s="46"/>
      <c r="KWG958" s="46"/>
      <c r="KWH958" s="46"/>
      <c r="KWI958" s="46"/>
      <c r="KWJ958" s="46"/>
      <c r="KWK958" s="46"/>
      <c r="KWL958" s="46"/>
      <c r="KWM958" s="46"/>
      <c r="KWN958" s="46"/>
      <c r="KWO958" s="46"/>
      <c r="KWP958" s="46"/>
      <c r="KWQ958" s="46"/>
      <c r="KWR958" s="46"/>
      <c r="KWS958" s="46"/>
      <c r="KWT958" s="46"/>
      <c r="KWU958" s="46"/>
      <c r="KWV958" s="46"/>
      <c r="KWW958" s="46"/>
      <c r="KWX958" s="46"/>
      <c r="KWY958" s="46"/>
      <c r="KWZ958" s="46"/>
      <c r="KXA958" s="46"/>
      <c r="KXB958" s="46"/>
      <c r="KXC958" s="46"/>
      <c r="KXD958" s="46"/>
      <c r="KXE958" s="46"/>
      <c r="KXF958" s="46"/>
      <c r="KXG958" s="46"/>
      <c r="KXH958" s="46"/>
      <c r="KXI958" s="46"/>
      <c r="KXJ958" s="46"/>
      <c r="KXK958" s="46"/>
      <c r="KXL958" s="46"/>
      <c r="KXM958" s="46"/>
      <c r="KXN958" s="46"/>
      <c r="KXO958" s="46"/>
      <c r="KXP958" s="46"/>
      <c r="KXQ958" s="46"/>
      <c r="KXR958" s="46"/>
      <c r="KXS958" s="46"/>
      <c r="KXT958" s="46"/>
      <c r="KXU958" s="46"/>
      <c r="KXV958" s="46"/>
      <c r="KXW958" s="46"/>
      <c r="KXX958" s="46"/>
      <c r="KXY958" s="46"/>
      <c r="KXZ958" s="46"/>
      <c r="KYA958" s="46"/>
      <c r="KYB958" s="46"/>
      <c r="KYC958" s="46"/>
      <c r="KYD958" s="46"/>
      <c r="KYE958" s="46"/>
      <c r="KYF958" s="46"/>
      <c r="KYG958" s="46"/>
      <c r="KYH958" s="46"/>
      <c r="KYI958" s="46"/>
      <c r="KYJ958" s="46"/>
      <c r="KYK958" s="46"/>
      <c r="KYL958" s="46"/>
      <c r="KYM958" s="46"/>
      <c r="KYN958" s="46"/>
      <c r="KYO958" s="46"/>
      <c r="KYP958" s="46"/>
      <c r="KYQ958" s="46"/>
      <c r="KYR958" s="46"/>
      <c r="KYS958" s="46"/>
      <c r="KYT958" s="46"/>
      <c r="KYU958" s="46"/>
      <c r="KYV958" s="46"/>
      <c r="KYW958" s="46"/>
      <c r="KYX958" s="46"/>
      <c r="KYY958" s="46"/>
      <c r="KYZ958" s="46"/>
      <c r="KZA958" s="46"/>
      <c r="KZB958" s="46"/>
      <c r="KZC958" s="46"/>
      <c r="KZD958" s="46"/>
      <c r="KZE958" s="46"/>
      <c r="KZF958" s="46"/>
      <c r="KZG958" s="46"/>
      <c r="KZH958" s="46"/>
      <c r="KZI958" s="46"/>
      <c r="KZJ958" s="46"/>
      <c r="KZK958" s="46"/>
      <c r="KZL958" s="46"/>
      <c r="KZM958" s="46"/>
      <c r="KZN958" s="46"/>
      <c r="KZO958" s="46"/>
      <c r="KZP958" s="46"/>
      <c r="KZQ958" s="46"/>
      <c r="KZR958" s="46"/>
      <c r="KZS958" s="46"/>
      <c r="KZT958" s="46"/>
      <c r="KZU958" s="46"/>
      <c r="KZV958" s="46"/>
      <c r="KZW958" s="46"/>
      <c r="KZX958" s="46"/>
      <c r="KZY958" s="46"/>
      <c r="KZZ958" s="46"/>
      <c r="LAA958" s="46"/>
      <c r="LAB958" s="46"/>
      <c r="LAC958" s="46"/>
      <c r="LAD958" s="46"/>
      <c r="LAE958" s="46"/>
      <c r="LAF958" s="46"/>
      <c r="LAG958" s="46"/>
      <c r="LAH958" s="46"/>
      <c r="LAI958" s="46"/>
      <c r="LAJ958" s="46"/>
      <c r="LAK958" s="46"/>
      <c r="LAL958" s="46"/>
      <c r="LAM958" s="46"/>
      <c r="LAN958" s="46"/>
      <c r="LAO958" s="46"/>
      <c r="LAP958" s="46"/>
      <c r="LAQ958" s="46"/>
      <c r="LAR958" s="46"/>
      <c r="LAS958" s="46"/>
      <c r="LAT958" s="46"/>
      <c r="LAU958" s="46"/>
      <c r="LAV958" s="46"/>
      <c r="LAW958" s="46"/>
      <c r="LAX958" s="46"/>
      <c r="LAY958" s="46"/>
      <c r="LAZ958" s="46"/>
      <c r="LBA958" s="46"/>
      <c r="LBB958" s="46"/>
      <c r="LBC958" s="46"/>
      <c r="LBD958" s="46"/>
      <c r="LBE958" s="46"/>
      <c r="LBF958" s="46"/>
      <c r="LBG958" s="46"/>
      <c r="LBH958" s="46"/>
      <c r="LBI958" s="46"/>
      <c r="LBJ958" s="46"/>
      <c r="LBK958" s="46"/>
      <c r="LBL958" s="46"/>
      <c r="LBM958" s="46"/>
      <c r="LBN958" s="46"/>
      <c r="LBO958" s="46"/>
      <c r="LBP958" s="46"/>
      <c r="LBQ958" s="46"/>
      <c r="LBR958" s="46"/>
      <c r="LBS958" s="46"/>
      <c r="LBT958" s="46"/>
      <c r="LBU958" s="46"/>
      <c r="LBV958" s="46"/>
      <c r="LBW958" s="46"/>
      <c r="LBX958" s="46"/>
      <c r="LBY958" s="46"/>
      <c r="LBZ958" s="46"/>
      <c r="LCA958" s="46"/>
      <c r="LCB958" s="46"/>
      <c r="LCC958" s="46"/>
      <c r="LCD958" s="46"/>
      <c r="LCE958" s="46"/>
      <c r="LCF958" s="46"/>
      <c r="LCG958" s="46"/>
      <c r="LCH958" s="46"/>
      <c r="LCI958" s="46"/>
      <c r="LCJ958" s="46"/>
      <c r="LCK958" s="46"/>
      <c r="LCL958" s="46"/>
      <c r="LCM958" s="46"/>
      <c r="LCN958" s="46"/>
      <c r="LCO958" s="46"/>
      <c r="LCP958" s="46"/>
      <c r="LCQ958" s="46"/>
      <c r="LCR958" s="46"/>
      <c r="LCS958" s="46"/>
      <c r="LCT958" s="46"/>
      <c r="LCU958" s="46"/>
      <c r="LCV958" s="46"/>
      <c r="LCW958" s="46"/>
      <c r="LCX958" s="46"/>
      <c r="LCY958" s="46"/>
      <c r="LCZ958" s="46"/>
      <c r="LDA958" s="46"/>
      <c r="LDB958" s="46"/>
      <c r="LDC958" s="46"/>
      <c r="LDD958" s="46"/>
      <c r="LDE958" s="46"/>
      <c r="LDF958" s="46"/>
      <c r="LDG958" s="46"/>
      <c r="LDH958" s="46"/>
      <c r="LDI958" s="46"/>
      <c r="LDJ958" s="46"/>
      <c r="LDK958" s="46"/>
      <c r="LDL958" s="46"/>
      <c r="LDM958" s="46"/>
      <c r="LDN958" s="46"/>
      <c r="LDO958" s="46"/>
      <c r="LDP958" s="46"/>
      <c r="LDQ958" s="46"/>
      <c r="LDR958" s="46"/>
      <c r="LDS958" s="46"/>
      <c r="LDT958" s="46"/>
      <c r="LDU958" s="46"/>
      <c r="LDV958" s="46"/>
      <c r="LDW958" s="46"/>
      <c r="LDX958" s="46"/>
      <c r="LDY958" s="46"/>
      <c r="LDZ958" s="46"/>
      <c r="LEA958" s="46"/>
      <c r="LEB958" s="46"/>
      <c r="LEC958" s="46"/>
      <c r="LED958" s="46"/>
      <c r="LEE958" s="46"/>
      <c r="LEF958" s="46"/>
      <c r="LEG958" s="46"/>
      <c r="LEH958" s="46"/>
      <c r="LEI958" s="46"/>
      <c r="LEJ958" s="46"/>
      <c r="LEK958" s="46"/>
      <c r="LEL958" s="46"/>
      <c r="LEM958" s="46"/>
      <c r="LEN958" s="46"/>
      <c r="LEO958" s="46"/>
      <c r="LEP958" s="46"/>
      <c r="LEQ958" s="46"/>
      <c r="LER958" s="46"/>
      <c r="LES958" s="46"/>
      <c r="LET958" s="46"/>
      <c r="LEU958" s="46"/>
      <c r="LEV958" s="46"/>
      <c r="LEW958" s="46"/>
      <c r="LEX958" s="46"/>
      <c r="LEY958" s="46"/>
      <c r="LEZ958" s="46"/>
      <c r="LFA958" s="46"/>
      <c r="LFB958" s="46"/>
      <c r="LFC958" s="46"/>
      <c r="LFD958" s="46"/>
      <c r="LFE958" s="46"/>
      <c r="LFF958" s="46"/>
      <c r="LFG958" s="46"/>
      <c r="LFH958" s="46"/>
      <c r="LFI958" s="46"/>
      <c r="LFJ958" s="46"/>
      <c r="LFK958" s="46"/>
      <c r="LFL958" s="46"/>
      <c r="LFM958" s="46"/>
      <c r="LFN958" s="46"/>
      <c r="LFO958" s="46"/>
      <c r="LFP958" s="46"/>
      <c r="LFQ958" s="46"/>
      <c r="LFR958" s="46"/>
      <c r="LFS958" s="46"/>
      <c r="LFT958" s="46"/>
      <c r="LFU958" s="46"/>
      <c r="LFV958" s="46"/>
      <c r="LFW958" s="46"/>
      <c r="LFX958" s="46"/>
      <c r="LFY958" s="46"/>
      <c r="LFZ958" s="46"/>
      <c r="LGA958" s="46"/>
      <c r="LGB958" s="46"/>
      <c r="LGC958" s="46"/>
      <c r="LGD958" s="46"/>
      <c r="LGE958" s="46"/>
      <c r="LGF958" s="46"/>
      <c r="LGG958" s="46"/>
      <c r="LGH958" s="46"/>
      <c r="LGI958" s="46"/>
      <c r="LGJ958" s="46"/>
      <c r="LGK958" s="46"/>
      <c r="LGL958" s="46"/>
      <c r="LGM958" s="46"/>
      <c r="LGN958" s="46"/>
      <c r="LGO958" s="46"/>
      <c r="LGP958" s="46"/>
      <c r="LGQ958" s="46"/>
      <c r="LGR958" s="46"/>
      <c r="LGS958" s="46"/>
      <c r="LGT958" s="46"/>
      <c r="LGU958" s="46"/>
      <c r="LGV958" s="46"/>
      <c r="LGW958" s="46"/>
      <c r="LGX958" s="46"/>
      <c r="LGY958" s="46"/>
      <c r="LGZ958" s="46"/>
      <c r="LHA958" s="46"/>
      <c r="LHB958" s="46"/>
      <c r="LHC958" s="46"/>
      <c r="LHD958" s="46"/>
      <c r="LHE958" s="46"/>
      <c r="LHF958" s="46"/>
      <c r="LHG958" s="46"/>
      <c r="LHH958" s="46"/>
      <c r="LHI958" s="46"/>
      <c r="LHJ958" s="46"/>
      <c r="LHK958" s="46"/>
      <c r="LHL958" s="46"/>
      <c r="LHM958" s="46"/>
      <c r="LHN958" s="46"/>
      <c r="LHO958" s="46"/>
      <c r="LHP958" s="46"/>
      <c r="LHQ958" s="46"/>
      <c r="LHR958" s="46"/>
      <c r="LHS958" s="46"/>
      <c r="LHT958" s="46"/>
      <c r="LHU958" s="46"/>
      <c r="LHV958" s="46"/>
      <c r="LHW958" s="46"/>
      <c r="LHX958" s="46"/>
      <c r="LHY958" s="46"/>
      <c r="LHZ958" s="46"/>
      <c r="LIA958" s="46"/>
      <c r="LIB958" s="46"/>
      <c r="LIC958" s="46"/>
      <c r="LID958" s="46"/>
      <c r="LIE958" s="46"/>
      <c r="LIF958" s="46"/>
      <c r="LIG958" s="46"/>
      <c r="LIH958" s="46"/>
      <c r="LII958" s="46"/>
      <c r="LIJ958" s="46"/>
      <c r="LIK958" s="46"/>
      <c r="LIL958" s="46"/>
      <c r="LIM958" s="46"/>
      <c r="LIN958" s="46"/>
      <c r="LIO958" s="46"/>
      <c r="LIP958" s="46"/>
      <c r="LIQ958" s="46"/>
      <c r="LIR958" s="46"/>
      <c r="LIS958" s="46"/>
      <c r="LIT958" s="46"/>
      <c r="LIU958" s="46"/>
      <c r="LIV958" s="46"/>
      <c r="LIW958" s="46"/>
      <c r="LIX958" s="46"/>
      <c r="LIY958" s="46"/>
      <c r="LIZ958" s="46"/>
      <c r="LJA958" s="46"/>
      <c r="LJB958" s="46"/>
      <c r="LJC958" s="46"/>
      <c r="LJD958" s="46"/>
      <c r="LJE958" s="46"/>
      <c r="LJF958" s="46"/>
      <c r="LJG958" s="46"/>
      <c r="LJH958" s="46"/>
      <c r="LJI958" s="46"/>
      <c r="LJJ958" s="46"/>
      <c r="LJK958" s="46"/>
      <c r="LJL958" s="46"/>
      <c r="LJM958" s="46"/>
      <c r="LJN958" s="46"/>
      <c r="LJO958" s="46"/>
      <c r="LJP958" s="46"/>
      <c r="LJQ958" s="46"/>
      <c r="LJR958" s="46"/>
      <c r="LJS958" s="46"/>
      <c r="LJT958" s="46"/>
      <c r="LJU958" s="46"/>
      <c r="LJV958" s="46"/>
      <c r="LJW958" s="46"/>
      <c r="LJX958" s="46"/>
      <c r="LJY958" s="46"/>
      <c r="LJZ958" s="46"/>
      <c r="LKA958" s="46"/>
      <c r="LKB958" s="46"/>
      <c r="LKC958" s="46"/>
      <c r="LKD958" s="46"/>
      <c r="LKE958" s="46"/>
      <c r="LKF958" s="46"/>
      <c r="LKG958" s="46"/>
      <c r="LKH958" s="46"/>
      <c r="LKI958" s="46"/>
      <c r="LKJ958" s="46"/>
      <c r="LKK958" s="46"/>
      <c r="LKL958" s="46"/>
      <c r="LKM958" s="46"/>
      <c r="LKN958" s="46"/>
      <c r="LKO958" s="46"/>
      <c r="LKP958" s="46"/>
      <c r="LKQ958" s="46"/>
      <c r="LKR958" s="46"/>
      <c r="LKS958" s="46"/>
      <c r="LKT958" s="46"/>
      <c r="LKU958" s="46"/>
      <c r="LKV958" s="46"/>
      <c r="LKW958" s="46"/>
      <c r="LKX958" s="46"/>
      <c r="LKY958" s="46"/>
      <c r="LKZ958" s="46"/>
      <c r="LLA958" s="46"/>
      <c r="LLB958" s="46"/>
      <c r="LLC958" s="46"/>
      <c r="LLD958" s="46"/>
      <c r="LLE958" s="46"/>
      <c r="LLF958" s="46"/>
      <c r="LLG958" s="46"/>
      <c r="LLH958" s="46"/>
      <c r="LLI958" s="46"/>
      <c r="LLJ958" s="46"/>
      <c r="LLK958" s="46"/>
      <c r="LLL958" s="46"/>
      <c r="LLM958" s="46"/>
      <c r="LLN958" s="46"/>
      <c r="LLO958" s="46"/>
      <c r="LLP958" s="46"/>
      <c r="LLQ958" s="46"/>
      <c r="LLR958" s="46"/>
      <c r="LLS958" s="46"/>
      <c r="LLT958" s="46"/>
      <c r="LLU958" s="46"/>
      <c r="LLV958" s="46"/>
      <c r="LLW958" s="46"/>
      <c r="LLX958" s="46"/>
      <c r="LLY958" s="46"/>
      <c r="LLZ958" s="46"/>
      <c r="LMA958" s="46"/>
      <c r="LMB958" s="46"/>
      <c r="LMC958" s="46"/>
      <c r="LMD958" s="46"/>
      <c r="LME958" s="46"/>
      <c r="LMF958" s="46"/>
      <c r="LMG958" s="46"/>
      <c r="LMH958" s="46"/>
      <c r="LMI958" s="46"/>
      <c r="LMJ958" s="46"/>
      <c r="LMK958" s="46"/>
      <c r="LML958" s="46"/>
      <c r="LMM958" s="46"/>
      <c r="LMN958" s="46"/>
      <c r="LMO958" s="46"/>
      <c r="LMP958" s="46"/>
      <c r="LMQ958" s="46"/>
      <c r="LMR958" s="46"/>
      <c r="LMS958" s="46"/>
      <c r="LMT958" s="46"/>
      <c r="LMU958" s="46"/>
      <c r="LMV958" s="46"/>
      <c r="LMW958" s="46"/>
      <c r="LMX958" s="46"/>
      <c r="LMY958" s="46"/>
      <c r="LMZ958" s="46"/>
      <c r="LNA958" s="46"/>
      <c r="LNB958" s="46"/>
      <c r="LNC958" s="46"/>
      <c r="LND958" s="46"/>
      <c r="LNE958" s="46"/>
      <c r="LNF958" s="46"/>
      <c r="LNG958" s="46"/>
      <c r="LNH958" s="46"/>
      <c r="LNI958" s="46"/>
      <c r="LNJ958" s="46"/>
      <c r="LNK958" s="46"/>
      <c r="LNL958" s="46"/>
      <c r="LNM958" s="46"/>
      <c r="LNN958" s="46"/>
      <c r="LNO958" s="46"/>
      <c r="LNP958" s="46"/>
      <c r="LNQ958" s="46"/>
      <c r="LNR958" s="46"/>
      <c r="LNS958" s="46"/>
      <c r="LNT958" s="46"/>
      <c r="LNU958" s="46"/>
      <c r="LNV958" s="46"/>
      <c r="LNW958" s="46"/>
      <c r="LNX958" s="46"/>
      <c r="LNY958" s="46"/>
      <c r="LNZ958" s="46"/>
      <c r="LOA958" s="46"/>
      <c r="LOB958" s="46"/>
      <c r="LOC958" s="46"/>
      <c r="LOD958" s="46"/>
      <c r="LOE958" s="46"/>
      <c r="LOF958" s="46"/>
      <c r="LOG958" s="46"/>
      <c r="LOH958" s="46"/>
      <c r="LOI958" s="46"/>
      <c r="LOJ958" s="46"/>
      <c r="LOK958" s="46"/>
      <c r="LOL958" s="46"/>
      <c r="LOM958" s="46"/>
      <c r="LON958" s="46"/>
      <c r="LOO958" s="46"/>
      <c r="LOP958" s="46"/>
      <c r="LOQ958" s="46"/>
      <c r="LOR958" s="46"/>
      <c r="LOS958" s="46"/>
      <c r="LOT958" s="46"/>
      <c r="LOU958" s="46"/>
      <c r="LOV958" s="46"/>
      <c r="LOW958" s="46"/>
      <c r="LOX958" s="46"/>
      <c r="LOY958" s="46"/>
      <c r="LOZ958" s="46"/>
      <c r="LPA958" s="46"/>
      <c r="LPB958" s="46"/>
      <c r="LPC958" s="46"/>
      <c r="LPD958" s="46"/>
      <c r="LPE958" s="46"/>
      <c r="LPF958" s="46"/>
      <c r="LPG958" s="46"/>
      <c r="LPH958" s="46"/>
      <c r="LPI958" s="46"/>
      <c r="LPJ958" s="46"/>
      <c r="LPK958" s="46"/>
      <c r="LPL958" s="46"/>
      <c r="LPM958" s="46"/>
      <c r="LPN958" s="46"/>
      <c r="LPO958" s="46"/>
      <c r="LPP958" s="46"/>
      <c r="LPQ958" s="46"/>
      <c r="LPR958" s="46"/>
      <c r="LPS958" s="46"/>
      <c r="LPT958" s="46"/>
      <c r="LPU958" s="46"/>
      <c r="LPV958" s="46"/>
      <c r="LPW958" s="46"/>
      <c r="LPX958" s="46"/>
      <c r="LPY958" s="46"/>
      <c r="LPZ958" s="46"/>
      <c r="LQA958" s="46"/>
      <c r="LQB958" s="46"/>
      <c r="LQC958" s="46"/>
      <c r="LQD958" s="46"/>
      <c r="LQE958" s="46"/>
      <c r="LQF958" s="46"/>
      <c r="LQG958" s="46"/>
      <c r="LQH958" s="46"/>
      <c r="LQI958" s="46"/>
      <c r="LQJ958" s="46"/>
      <c r="LQK958" s="46"/>
      <c r="LQL958" s="46"/>
      <c r="LQM958" s="46"/>
      <c r="LQN958" s="46"/>
      <c r="LQO958" s="46"/>
      <c r="LQP958" s="46"/>
      <c r="LQQ958" s="46"/>
      <c r="LQR958" s="46"/>
      <c r="LQS958" s="46"/>
      <c r="LQT958" s="46"/>
      <c r="LQU958" s="46"/>
      <c r="LQV958" s="46"/>
      <c r="LQW958" s="46"/>
      <c r="LQX958" s="46"/>
      <c r="LQY958" s="46"/>
      <c r="LQZ958" s="46"/>
      <c r="LRA958" s="46"/>
      <c r="LRB958" s="46"/>
      <c r="LRC958" s="46"/>
      <c r="LRD958" s="46"/>
      <c r="LRE958" s="46"/>
      <c r="LRF958" s="46"/>
      <c r="LRG958" s="46"/>
      <c r="LRH958" s="46"/>
      <c r="LRI958" s="46"/>
      <c r="LRJ958" s="46"/>
      <c r="LRK958" s="46"/>
      <c r="LRL958" s="46"/>
      <c r="LRM958" s="46"/>
      <c r="LRN958" s="46"/>
      <c r="LRO958" s="46"/>
      <c r="LRP958" s="46"/>
      <c r="LRQ958" s="46"/>
      <c r="LRR958" s="46"/>
      <c r="LRS958" s="46"/>
      <c r="LRT958" s="46"/>
      <c r="LRU958" s="46"/>
      <c r="LRV958" s="46"/>
      <c r="LRW958" s="46"/>
      <c r="LRX958" s="46"/>
      <c r="LRY958" s="46"/>
      <c r="LRZ958" s="46"/>
      <c r="LSA958" s="46"/>
      <c r="LSB958" s="46"/>
      <c r="LSC958" s="46"/>
      <c r="LSD958" s="46"/>
      <c r="LSE958" s="46"/>
      <c r="LSF958" s="46"/>
      <c r="LSG958" s="46"/>
      <c r="LSH958" s="46"/>
      <c r="LSI958" s="46"/>
      <c r="LSJ958" s="46"/>
      <c r="LSK958" s="46"/>
      <c r="LSL958" s="46"/>
      <c r="LSM958" s="46"/>
      <c r="LSN958" s="46"/>
      <c r="LSO958" s="46"/>
      <c r="LSP958" s="46"/>
      <c r="LSQ958" s="46"/>
      <c r="LSR958" s="46"/>
      <c r="LSS958" s="46"/>
      <c r="LST958" s="46"/>
      <c r="LSU958" s="46"/>
      <c r="LSV958" s="46"/>
      <c r="LSW958" s="46"/>
      <c r="LSX958" s="46"/>
      <c r="LSY958" s="46"/>
      <c r="LSZ958" s="46"/>
      <c r="LTA958" s="46"/>
      <c r="LTB958" s="46"/>
      <c r="LTC958" s="46"/>
      <c r="LTD958" s="46"/>
      <c r="LTE958" s="46"/>
      <c r="LTF958" s="46"/>
      <c r="LTG958" s="46"/>
      <c r="LTH958" s="46"/>
      <c r="LTI958" s="46"/>
      <c r="LTJ958" s="46"/>
      <c r="LTK958" s="46"/>
      <c r="LTL958" s="46"/>
      <c r="LTM958" s="46"/>
      <c r="LTN958" s="46"/>
      <c r="LTO958" s="46"/>
      <c r="LTP958" s="46"/>
      <c r="LTQ958" s="46"/>
      <c r="LTR958" s="46"/>
      <c r="LTS958" s="46"/>
      <c r="LTT958" s="46"/>
      <c r="LTU958" s="46"/>
      <c r="LTV958" s="46"/>
      <c r="LTW958" s="46"/>
      <c r="LTX958" s="46"/>
      <c r="LTY958" s="46"/>
      <c r="LTZ958" s="46"/>
      <c r="LUA958" s="46"/>
      <c r="LUB958" s="46"/>
      <c r="LUC958" s="46"/>
      <c r="LUD958" s="46"/>
      <c r="LUE958" s="46"/>
      <c r="LUF958" s="46"/>
      <c r="LUG958" s="46"/>
      <c r="LUH958" s="46"/>
      <c r="LUI958" s="46"/>
      <c r="LUJ958" s="46"/>
      <c r="LUK958" s="46"/>
      <c r="LUL958" s="46"/>
      <c r="LUM958" s="46"/>
      <c r="LUN958" s="46"/>
      <c r="LUO958" s="46"/>
      <c r="LUP958" s="46"/>
      <c r="LUQ958" s="46"/>
      <c r="LUR958" s="46"/>
      <c r="LUS958" s="46"/>
      <c r="LUT958" s="46"/>
      <c r="LUU958" s="46"/>
      <c r="LUV958" s="46"/>
      <c r="LUW958" s="46"/>
      <c r="LUX958" s="46"/>
      <c r="LUY958" s="46"/>
      <c r="LUZ958" s="46"/>
      <c r="LVA958" s="46"/>
      <c r="LVB958" s="46"/>
      <c r="LVC958" s="46"/>
      <c r="LVD958" s="46"/>
      <c r="LVE958" s="46"/>
      <c r="LVF958" s="46"/>
      <c r="LVG958" s="46"/>
      <c r="LVH958" s="46"/>
      <c r="LVI958" s="46"/>
      <c r="LVJ958" s="46"/>
      <c r="LVK958" s="46"/>
      <c r="LVL958" s="46"/>
      <c r="LVM958" s="46"/>
      <c r="LVN958" s="46"/>
      <c r="LVO958" s="46"/>
      <c r="LVP958" s="46"/>
      <c r="LVQ958" s="46"/>
      <c r="LVR958" s="46"/>
      <c r="LVS958" s="46"/>
      <c r="LVT958" s="46"/>
      <c r="LVU958" s="46"/>
      <c r="LVV958" s="46"/>
      <c r="LVW958" s="46"/>
      <c r="LVX958" s="46"/>
      <c r="LVY958" s="46"/>
      <c r="LVZ958" s="46"/>
      <c r="LWA958" s="46"/>
      <c r="LWB958" s="46"/>
      <c r="LWC958" s="46"/>
      <c r="LWD958" s="46"/>
      <c r="LWE958" s="46"/>
      <c r="LWF958" s="46"/>
      <c r="LWG958" s="46"/>
      <c r="LWH958" s="46"/>
      <c r="LWI958" s="46"/>
      <c r="LWJ958" s="46"/>
      <c r="LWK958" s="46"/>
      <c r="LWL958" s="46"/>
      <c r="LWM958" s="46"/>
      <c r="LWN958" s="46"/>
      <c r="LWO958" s="46"/>
      <c r="LWP958" s="46"/>
      <c r="LWQ958" s="46"/>
      <c r="LWR958" s="46"/>
      <c r="LWS958" s="46"/>
      <c r="LWT958" s="46"/>
      <c r="LWU958" s="46"/>
      <c r="LWV958" s="46"/>
      <c r="LWW958" s="46"/>
      <c r="LWX958" s="46"/>
      <c r="LWY958" s="46"/>
      <c r="LWZ958" s="46"/>
      <c r="LXA958" s="46"/>
      <c r="LXB958" s="46"/>
      <c r="LXC958" s="46"/>
      <c r="LXD958" s="46"/>
      <c r="LXE958" s="46"/>
      <c r="LXF958" s="46"/>
      <c r="LXG958" s="46"/>
      <c r="LXH958" s="46"/>
      <c r="LXI958" s="46"/>
      <c r="LXJ958" s="46"/>
      <c r="LXK958" s="46"/>
      <c r="LXL958" s="46"/>
      <c r="LXM958" s="46"/>
      <c r="LXN958" s="46"/>
      <c r="LXO958" s="46"/>
      <c r="LXP958" s="46"/>
      <c r="LXQ958" s="46"/>
      <c r="LXR958" s="46"/>
      <c r="LXS958" s="46"/>
      <c r="LXT958" s="46"/>
      <c r="LXU958" s="46"/>
      <c r="LXV958" s="46"/>
      <c r="LXW958" s="46"/>
      <c r="LXX958" s="46"/>
      <c r="LXY958" s="46"/>
      <c r="LXZ958" s="46"/>
      <c r="LYA958" s="46"/>
      <c r="LYB958" s="46"/>
      <c r="LYC958" s="46"/>
      <c r="LYD958" s="46"/>
      <c r="LYE958" s="46"/>
      <c r="LYF958" s="46"/>
      <c r="LYG958" s="46"/>
      <c r="LYH958" s="46"/>
      <c r="LYI958" s="46"/>
      <c r="LYJ958" s="46"/>
      <c r="LYK958" s="46"/>
      <c r="LYL958" s="46"/>
      <c r="LYM958" s="46"/>
      <c r="LYN958" s="46"/>
      <c r="LYO958" s="46"/>
      <c r="LYP958" s="46"/>
      <c r="LYQ958" s="46"/>
      <c r="LYR958" s="46"/>
      <c r="LYS958" s="46"/>
      <c r="LYT958" s="46"/>
      <c r="LYU958" s="46"/>
      <c r="LYV958" s="46"/>
      <c r="LYW958" s="46"/>
      <c r="LYX958" s="46"/>
      <c r="LYY958" s="46"/>
      <c r="LYZ958" s="46"/>
      <c r="LZA958" s="46"/>
      <c r="LZB958" s="46"/>
      <c r="LZC958" s="46"/>
      <c r="LZD958" s="46"/>
      <c r="LZE958" s="46"/>
      <c r="LZF958" s="46"/>
      <c r="LZG958" s="46"/>
      <c r="LZH958" s="46"/>
      <c r="LZI958" s="46"/>
      <c r="LZJ958" s="46"/>
      <c r="LZK958" s="46"/>
      <c r="LZL958" s="46"/>
      <c r="LZM958" s="46"/>
      <c r="LZN958" s="46"/>
      <c r="LZO958" s="46"/>
      <c r="LZP958" s="46"/>
      <c r="LZQ958" s="46"/>
      <c r="LZR958" s="46"/>
      <c r="LZS958" s="46"/>
      <c r="LZT958" s="46"/>
      <c r="LZU958" s="46"/>
      <c r="LZV958" s="46"/>
      <c r="LZW958" s="46"/>
      <c r="LZX958" s="46"/>
      <c r="LZY958" s="46"/>
      <c r="LZZ958" s="46"/>
      <c r="MAA958" s="46"/>
      <c r="MAB958" s="46"/>
      <c r="MAC958" s="46"/>
      <c r="MAD958" s="46"/>
      <c r="MAE958" s="46"/>
      <c r="MAF958" s="46"/>
      <c r="MAG958" s="46"/>
      <c r="MAH958" s="46"/>
      <c r="MAI958" s="46"/>
      <c r="MAJ958" s="46"/>
      <c r="MAK958" s="46"/>
      <c r="MAL958" s="46"/>
      <c r="MAM958" s="46"/>
      <c r="MAN958" s="46"/>
      <c r="MAO958" s="46"/>
      <c r="MAP958" s="46"/>
      <c r="MAQ958" s="46"/>
      <c r="MAR958" s="46"/>
      <c r="MAS958" s="46"/>
      <c r="MAT958" s="46"/>
      <c r="MAU958" s="46"/>
      <c r="MAV958" s="46"/>
      <c r="MAW958" s="46"/>
      <c r="MAX958" s="46"/>
      <c r="MAY958" s="46"/>
      <c r="MAZ958" s="46"/>
      <c r="MBA958" s="46"/>
      <c r="MBB958" s="46"/>
      <c r="MBC958" s="46"/>
      <c r="MBD958" s="46"/>
      <c r="MBE958" s="46"/>
      <c r="MBF958" s="46"/>
      <c r="MBG958" s="46"/>
      <c r="MBH958" s="46"/>
      <c r="MBI958" s="46"/>
      <c r="MBJ958" s="46"/>
      <c r="MBK958" s="46"/>
      <c r="MBL958" s="46"/>
      <c r="MBM958" s="46"/>
      <c r="MBN958" s="46"/>
      <c r="MBO958" s="46"/>
      <c r="MBP958" s="46"/>
      <c r="MBQ958" s="46"/>
      <c r="MBR958" s="46"/>
      <c r="MBS958" s="46"/>
      <c r="MBT958" s="46"/>
      <c r="MBU958" s="46"/>
      <c r="MBV958" s="46"/>
      <c r="MBW958" s="46"/>
      <c r="MBX958" s="46"/>
      <c r="MBY958" s="46"/>
      <c r="MBZ958" s="46"/>
      <c r="MCA958" s="46"/>
      <c r="MCB958" s="46"/>
      <c r="MCC958" s="46"/>
      <c r="MCD958" s="46"/>
      <c r="MCE958" s="46"/>
      <c r="MCF958" s="46"/>
      <c r="MCG958" s="46"/>
      <c r="MCH958" s="46"/>
      <c r="MCI958" s="46"/>
      <c r="MCJ958" s="46"/>
      <c r="MCK958" s="46"/>
      <c r="MCL958" s="46"/>
      <c r="MCM958" s="46"/>
      <c r="MCN958" s="46"/>
      <c r="MCO958" s="46"/>
      <c r="MCP958" s="46"/>
      <c r="MCQ958" s="46"/>
      <c r="MCR958" s="46"/>
      <c r="MCS958" s="46"/>
      <c r="MCT958" s="46"/>
      <c r="MCU958" s="46"/>
      <c r="MCV958" s="46"/>
      <c r="MCW958" s="46"/>
      <c r="MCX958" s="46"/>
      <c r="MCY958" s="46"/>
      <c r="MCZ958" s="46"/>
      <c r="MDA958" s="46"/>
      <c r="MDB958" s="46"/>
      <c r="MDC958" s="46"/>
      <c r="MDD958" s="46"/>
      <c r="MDE958" s="46"/>
      <c r="MDF958" s="46"/>
      <c r="MDG958" s="46"/>
      <c r="MDH958" s="46"/>
      <c r="MDI958" s="46"/>
      <c r="MDJ958" s="46"/>
      <c r="MDK958" s="46"/>
      <c r="MDL958" s="46"/>
      <c r="MDM958" s="46"/>
      <c r="MDN958" s="46"/>
      <c r="MDO958" s="46"/>
      <c r="MDP958" s="46"/>
      <c r="MDQ958" s="46"/>
      <c r="MDR958" s="46"/>
      <c r="MDS958" s="46"/>
      <c r="MDT958" s="46"/>
      <c r="MDU958" s="46"/>
      <c r="MDV958" s="46"/>
      <c r="MDW958" s="46"/>
      <c r="MDX958" s="46"/>
      <c r="MDY958" s="46"/>
      <c r="MDZ958" s="46"/>
      <c r="MEA958" s="46"/>
      <c r="MEB958" s="46"/>
      <c r="MEC958" s="46"/>
      <c r="MED958" s="46"/>
      <c r="MEE958" s="46"/>
      <c r="MEF958" s="46"/>
      <c r="MEG958" s="46"/>
      <c r="MEH958" s="46"/>
      <c r="MEI958" s="46"/>
      <c r="MEJ958" s="46"/>
      <c r="MEK958" s="46"/>
      <c r="MEL958" s="46"/>
      <c r="MEM958" s="46"/>
      <c r="MEN958" s="46"/>
      <c r="MEO958" s="46"/>
      <c r="MEP958" s="46"/>
      <c r="MEQ958" s="46"/>
      <c r="MER958" s="46"/>
      <c r="MES958" s="46"/>
      <c r="MET958" s="46"/>
      <c r="MEU958" s="46"/>
      <c r="MEV958" s="46"/>
      <c r="MEW958" s="46"/>
      <c r="MEX958" s="46"/>
      <c r="MEY958" s="46"/>
      <c r="MEZ958" s="46"/>
      <c r="MFA958" s="46"/>
      <c r="MFB958" s="46"/>
      <c r="MFC958" s="46"/>
      <c r="MFD958" s="46"/>
      <c r="MFE958" s="46"/>
      <c r="MFF958" s="46"/>
      <c r="MFG958" s="46"/>
      <c r="MFH958" s="46"/>
      <c r="MFI958" s="46"/>
      <c r="MFJ958" s="46"/>
      <c r="MFK958" s="46"/>
      <c r="MFL958" s="46"/>
      <c r="MFM958" s="46"/>
      <c r="MFN958" s="46"/>
      <c r="MFO958" s="46"/>
      <c r="MFP958" s="46"/>
      <c r="MFQ958" s="46"/>
      <c r="MFR958" s="46"/>
      <c r="MFS958" s="46"/>
      <c r="MFT958" s="46"/>
      <c r="MFU958" s="46"/>
      <c r="MFV958" s="46"/>
      <c r="MFW958" s="46"/>
      <c r="MFX958" s="46"/>
      <c r="MFY958" s="46"/>
      <c r="MFZ958" s="46"/>
      <c r="MGA958" s="46"/>
      <c r="MGB958" s="46"/>
      <c r="MGC958" s="46"/>
      <c r="MGD958" s="46"/>
      <c r="MGE958" s="46"/>
      <c r="MGF958" s="46"/>
      <c r="MGG958" s="46"/>
      <c r="MGH958" s="46"/>
      <c r="MGI958" s="46"/>
      <c r="MGJ958" s="46"/>
      <c r="MGK958" s="46"/>
      <c r="MGL958" s="46"/>
      <c r="MGM958" s="46"/>
      <c r="MGN958" s="46"/>
      <c r="MGO958" s="46"/>
      <c r="MGP958" s="46"/>
      <c r="MGQ958" s="46"/>
      <c r="MGR958" s="46"/>
      <c r="MGS958" s="46"/>
      <c r="MGT958" s="46"/>
      <c r="MGU958" s="46"/>
      <c r="MGV958" s="46"/>
      <c r="MGW958" s="46"/>
      <c r="MGX958" s="46"/>
      <c r="MGY958" s="46"/>
      <c r="MGZ958" s="46"/>
      <c r="MHA958" s="46"/>
      <c r="MHB958" s="46"/>
      <c r="MHC958" s="46"/>
      <c r="MHD958" s="46"/>
      <c r="MHE958" s="46"/>
      <c r="MHF958" s="46"/>
      <c r="MHG958" s="46"/>
      <c r="MHH958" s="46"/>
      <c r="MHI958" s="46"/>
      <c r="MHJ958" s="46"/>
      <c r="MHK958" s="46"/>
      <c r="MHL958" s="46"/>
      <c r="MHM958" s="46"/>
      <c r="MHN958" s="46"/>
      <c r="MHO958" s="46"/>
      <c r="MHP958" s="46"/>
      <c r="MHQ958" s="46"/>
      <c r="MHR958" s="46"/>
      <c r="MHS958" s="46"/>
      <c r="MHT958" s="46"/>
      <c r="MHU958" s="46"/>
      <c r="MHV958" s="46"/>
      <c r="MHW958" s="46"/>
      <c r="MHX958" s="46"/>
      <c r="MHY958" s="46"/>
      <c r="MHZ958" s="46"/>
      <c r="MIA958" s="46"/>
      <c r="MIB958" s="46"/>
      <c r="MIC958" s="46"/>
      <c r="MID958" s="46"/>
      <c r="MIE958" s="46"/>
      <c r="MIF958" s="46"/>
      <c r="MIG958" s="46"/>
      <c r="MIH958" s="46"/>
      <c r="MII958" s="46"/>
      <c r="MIJ958" s="46"/>
      <c r="MIK958" s="46"/>
      <c r="MIL958" s="46"/>
      <c r="MIM958" s="46"/>
      <c r="MIN958" s="46"/>
      <c r="MIO958" s="46"/>
      <c r="MIP958" s="46"/>
      <c r="MIQ958" s="46"/>
      <c r="MIR958" s="46"/>
      <c r="MIS958" s="46"/>
      <c r="MIT958" s="46"/>
      <c r="MIU958" s="46"/>
      <c r="MIV958" s="46"/>
      <c r="MIW958" s="46"/>
      <c r="MIX958" s="46"/>
      <c r="MIY958" s="46"/>
      <c r="MIZ958" s="46"/>
      <c r="MJA958" s="46"/>
      <c r="MJB958" s="46"/>
      <c r="MJC958" s="46"/>
      <c r="MJD958" s="46"/>
      <c r="MJE958" s="46"/>
      <c r="MJF958" s="46"/>
      <c r="MJG958" s="46"/>
      <c r="MJH958" s="46"/>
      <c r="MJI958" s="46"/>
      <c r="MJJ958" s="46"/>
      <c r="MJK958" s="46"/>
      <c r="MJL958" s="46"/>
      <c r="MJM958" s="46"/>
      <c r="MJN958" s="46"/>
      <c r="MJO958" s="46"/>
      <c r="MJP958" s="46"/>
      <c r="MJQ958" s="46"/>
      <c r="MJR958" s="46"/>
      <c r="MJS958" s="46"/>
      <c r="MJT958" s="46"/>
      <c r="MJU958" s="46"/>
      <c r="MJV958" s="46"/>
      <c r="MJW958" s="46"/>
      <c r="MJX958" s="46"/>
      <c r="MJY958" s="46"/>
      <c r="MJZ958" s="46"/>
      <c r="MKA958" s="46"/>
      <c r="MKB958" s="46"/>
      <c r="MKC958" s="46"/>
      <c r="MKD958" s="46"/>
      <c r="MKE958" s="46"/>
      <c r="MKF958" s="46"/>
      <c r="MKG958" s="46"/>
      <c r="MKH958" s="46"/>
      <c r="MKI958" s="46"/>
      <c r="MKJ958" s="46"/>
      <c r="MKK958" s="46"/>
      <c r="MKL958" s="46"/>
      <c r="MKM958" s="46"/>
      <c r="MKN958" s="46"/>
      <c r="MKO958" s="46"/>
      <c r="MKP958" s="46"/>
      <c r="MKQ958" s="46"/>
      <c r="MKR958" s="46"/>
      <c r="MKS958" s="46"/>
      <c r="MKT958" s="46"/>
      <c r="MKU958" s="46"/>
      <c r="MKV958" s="46"/>
      <c r="MKW958" s="46"/>
      <c r="MKX958" s="46"/>
      <c r="MKY958" s="46"/>
      <c r="MKZ958" s="46"/>
      <c r="MLA958" s="46"/>
      <c r="MLB958" s="46"/>
      <c r="MLC958" s="46"/>
      <c r="MLD958" s="46"/>
      <c r="MLE958" s="46"/>
      <c r="MLF958" s="46"/>
      <c r="MLG958" s="46"/>
      <c r="MLH958" s="46"/>
      <c r="MLI958" s="46"/>
      <c r="MLJ958" s="46"/>
      <c r="MLK958" s="46"/>
      <c r="MLL958" s="46"/>
      <c r="MLM958" s="46"/>
      <c r="MLN958" s="46"/>
      <c r="MLO958" s="46"/>
      <c r="MLP958" s="46"/>
      <c r="MLQ958" s="46"/>
      <c r="MLR958" s="46"/>
      <c r="MLS958" s="46"/>
      <c r="MLT958" s="46"/>
      <c r="MLU958" s="46"/>
      <c r="MLV958" s="46"/>
      <c r="MLW958" s="46"/>
      <c r="MLX958" s="46"/>
      <c r="MLY958" s="46"/>
      <c r="MLZ958" s="46"/>
      <c r="MMA958" s="46"/>
      <c r="MMB958" s="46"/>
      <c r="MMC958" s="46"/>
      <c r="MMD958" s="46"/>
      <c r="MME958" s="46"/>
      <c r="MMF958" s="46"/>
      <c r="MMG958" s="46"/>
      <c r="MMH958" s="46"/>
      <c r="MMI958" s="46"/>
      <c r="MMJ958" s="46"/>
      <c r="MMK958" s="46"/>
      <c r="MML958" s="46"/>
      <c r="MMM958" s="46"/>
      <c r="MMN958" s="46"/>
      <c r="MMO958" s="46"/>
      <c r="MMP958" s="46"/>
      <c r="MMQ958" s="46"/>
      <c r="MMR958" s="46"/>
      <c r="MMS958" s="46"/>
      <c r="MMT958" s="46"/>
      <c r="MMU958" s="46"/>
      <c r="MMV958" s="46"/>
      <c r="MMW958" s="46"/>
      <c r="MMX958" s="46"/>
      <c r="MMY958" s="46"/>
      <c r="MMZ958" s="46"/>
      <c r="MNA958" s="46"/>
      <c r="MNB958" s="46"/>
      <c r="MNC958" s="46"/>
      <c r="MND958" s="46"/>
      <c r="MNE958" s="46"/>
      <c r="MNF958" s="46"/>
      <c r="MNG958" s="46"/>
      <c r="MNH958" s="46"/>
      <c r="MNI958" s="46"/>
      <c r="MNJ958" s="46"/>
      <c r="MNK958" s="46"/>
      <c r="MNL958" s="46"/>
      <c r="MNM958" s="46"/>
      <c r="MNN958" s="46"/>
      <c r="MNO958" s="46"/>
      <c r="MNP958" s="46"/>
      <c r="MNQ958" s="46"/>
      <c r="MNR958" s="46"/>
      <c r="MNS958" s="46"/>
      <c r="MNT958" s="46"/>
      <c r="MNU958" s="46"/>
      <c r="MNV958" s="46"/>
      <c r="MNW958" s="46"/>
      <c r="MNX958" s="46"/>
      <c r="MNY958" s="46"/>
      <c r="MNZ958" s="46"/>
      <c r="MOA958" s="46"/>
      <c r="MOB958" s="46"/>
      <c r="MOC958" s="46"/>
      <c r="MOD958" s="46"/>
      <c r="MOE958" s="46"/>
      <c r="MOF958" s="46"/>
      <c r="MOG958" s="46"/>
      <c r="MOH958" s="46"/>
      <c r="MOI958" s="46"/>
      <c r="MOJ958" s="46"/>
      <c r="MOK958" s="46"/>
      <c r="MOL958" s="46"/>
      <c r="MOM958" s="46"/>
      <c r="MON958" s="46"/>
      <c r="MOO958" s="46"/>
      <c r="MOP958" s="46"/>
      <c r="MOQ958" s="46"/>
      <c r="MOR958" s="46"/>
      <c r="MOS958" s="46"/>
      <c r="MOT958" s="46"/>
      <c r="MOU958" s="46"/>
      <c r="MOV958" s="46"/>
      <c r="MOW958" s="46"/>
      <c r="MOX958" s="46"/>
      <c r="MOY958" s="46"/>
      <c r="MOZ958" s="46"/>
      <c r="MPA958" s="46"/>
      <c r="MPB958" s="46"/>
      <c r="MPC958" s="46"/>
      <c r="MPD958" s="46"/>
      <c r="MPE958" s="46"/>
      <c r="MPF958" s="46"/>
      <c r="MPG958" s="46"/>
      <c r="MPH958" s="46"/>
      <c r="MPI958" s="46"/>
      <c r="MPJ958" s="46"/>
      <c r="MPK958" s="46"/>
      <c r="MPL958" s="46"/>
      <c r="MPM958" s="46"/>
      <c r="MPN958" s="46"/>
      <c r="MPO958" s="46"/>
      <c r="MPP958" s="46"/>
      <c r="MPQ958" s="46"/>
      <c r="MPR958" s="46"/>
      <c r="MPS958" s="46"/>
      <c r="MPT958" s="46"/>
      <c r="MPU958" s="46"/>
      <c r="MPV958" s="46"/>
      <c r="MPW958" s="46"/>
      <c r="MPX958" s="46"/>
      <c r="MPY958" s="46"/>
      <c r="MPZ958" s="46"/>
      <c r="MQA958" s="46"/>
      <c r="MQB958" s="46"/>
      <c r="MQC958" s="46"/>
      <c r="MQD958" s="46"/>
      <c r="MQE958" s="46"/>
      <c r="MQF958" s="46"/>
      <c r="MQG958" s="46"/>
      <c r="MQH958" s="46"/>
      <c r="MQI958" s="46"/>
      <c r="MQJ958" s="46"/>
      <c r="MQK958" s="46"/>
      <c r="MQL958" s="46"/>
      <c r="MQM958" s="46"/>
      <c r="MQN958" s="46"/>
      <c r="MQO958" s="46"/>
      <c r="MQP958" s="46"/>
      <c r="MQQ958" s="46"/>
      <c r="MQR958" s="46"/>
      <c r="MQS958" s="46"/>
      <c r="MQT958" s="46"/>
      <c r="MQU958" s="46"/>
      <c r="MQV958" s="46"/>
      <c r="MQW958" s="46"/>
      <c r="MQX958" s="46"/>
      <c r="MQY958" s="46"/>
      <c r="MQZ958" s="46"/>
      <c r="MRA958" s="46"/>
      <c r="MRB958" s="46"/>
      <c r="MRC958" s="46"/>
      <c r="MRD958" s="46"/>
      <c r="MRE958" s="46"/>
      <c r="MRF958" s="46"/>
      <c r="MRG958" s="46"/>
      <c r="MRH958" s="46"/>
      <c r="MRI958" s="46"/>
      <c r="MRJ958" s="46"/>
      <c r="MRK958" s="46"/>
      <c r="MRL958" s="46"/>
      <c r="MRM958" s="46"/>
      <c r="MRN958" s="46"/>
      <c r="MRO958" s="46"/>
      <c r="MRP958" s="46"/>
      <c r="MRQ958" s="46"/>
      <c r="MRR958" s="46"/>
      <c r="MRS958" s="46"/>
      <c r="MRT958" s="46"/>
      <c r="MRU958" s="46"/>
      <c r="MRV958" s="46"/>
      <c r="MRW958" s="46"/>
      <c r="MRX958" s="46"/>
      <c r="MRY958" s="46"/>
      <c r="MRZ958" s="46"/>
      <c r="MSA958" s="46"/>
      <c r="MSB958" s="46"/>
      <c r="MSC958" s="46"/>
      <c r="MSD958" s="46"/>
      <c r="MSE958" s="46"/>
      <c r="MSF958" s="46"/>
      <c r="MSG958" s="46"/>
      <c r="MSH958" s="46"/>
      <c r="MSI958" s="46"/>
      <c r="MSJ958" s="46"/>
      <c r="MSK958" s="46"/>
      <c r="MSL958" s="46"/>
      <c r="MSM958" s="46"/>
      <c r="MSN958" s="46"/>
      <c r="MSO958" s="46"/>
      <c r="MSP958" s="46"/>
      <c r="MSQ958" s="46"/>
      <c r="MSR958" s="46"/>
      <c r="MSS958" s="46"/>
      <c r="MST958" s="46"/>
      <c r="MSU958" s="46"/>
      <c r="MSV958" s="46"/>
      <c r="MSW958" s="46"/>
      <c r="MSX958" s="46"/>
      <c r="MSY958" s="46"/>
      <c r="MSZ958" s="46"/>
      <c r="MTA958" s="46"/>
      <c r="MTB958" s="46"/>
      <c r="MTC958" s="46"/>
      <c r="MTD958" s="46"/>
      <c r="MTE958" s="46"/>
      <c r="MTF958" s="46"/>
      <c r="MTG958" s="46"/>
      <c r="MTH958" s="46"/>
      <c r="MTI958" s="46"/>
      <c r="MTJ958" s="46"/>
      <c r="MTK958" s="46"/>
      <c r="MTL958" s="46"/>
      <c r="MTM958" s="46"/>
      <c r="MTN958" s="46"/>
      <c r="MTO958" s="46"/>
      <c r="MTP958" s="46"/>
      <c r="MTQ958" s="46"/>
      <c r="MTR958" s="46"/>
      <c r="MTS958" s="46"/>
      <c r="MTT958" s="46"/>
      <c r="MTU958" s="46"/>
      <c r="MTV958" s="46"/>
      <c r="MTW958" s="46"/>
      <c r="MTX958" s="46"/>
      <c r="MTY958" s="46"/>
      <c r="MTZ958" s="46"/>
      <c r="MUA958" s="46"/>
      <c r="MUB958" s="46"/>
      <c r="MUC958" s="46"/>
      <c r="MUD958" s="46"/>
      <c r="MUE958" s="46"/>
      <c r="MUF958" s="46"/>
      <c r="MUG958" s="46"/>
      <c r="MUH958" s="46"/>
      <c r="MUI958" s="46"/>
      <c r="MUJ958" s="46"/>
      <c r="MUK958" s="46"/>
      <c r="MUL958" s="46"/>
      <c r="MUM958" s="46"/>
      <c r="MUN958" s="46"/>
      <c r="MUO958" s="46"/>
      <c r="MUP958" s="46"/>
      <c r="MUQ958" s="46"/>
      <c r="MUR958" s="46"/>
      <c r="MUS958" s="46"/>
      <c r="MUT958" s="46"/>
      <c r="MUU958" s="46"/>
      <c r="MUV958" s="46"/>
      <c r="MUW958" s="46"/>
      <c r="MUX958" s="46"/>
      <c r="MUY958" s="46"/>
      <c r="MUZ958" s="46"/>
      <c r="MVA958" s="46"/>
      <c r="MVB958" s="46"/>
      <c r="MVC958" s="46"/>
      <c r="MVD958" s="46"/>
      <c r="MVE958" s="46"/>
      <c r="MVF958" s="46"/>
      <c r="MVG958" s="46"/>
      <c r="MVH958" s="46"/>
      <c r="MVI958" s="46"/>
      <c r="MVJ958" s="46"/>
      <c r="MVK958" s="46"/>
      <c r="MVL958" s="46"/>
      <c r="MVM958" s="46"/>
      <c r="MVN958" s="46"/>
      <c r="MVO958" s="46"/>
      <c r="MVP958" s="46"/>
      <c r="MVQ958" s="46"/>
      <c r="MVR958" s="46"/>
      <c r="MVS958" s="46"/>
      <c r="MVT958" s="46"/>
      <c r="MVU958" s="46"/>
      <c r="MVV958" s="46"/>
      <c r="MVW958" s="46"/>
      <c r="MVX958" s="46"/>
      <c r="MVY958" s="46"/>
      <c r="MVZ958" s="46"/>
      <c r="MWA958" s="46"/>
      <c r="MWB958" s="46"/>
      <c r="MWC958" s="46"/>
      <c r="MWD958" s="46"/>
      <c r="MWE958" s="46"/>
      <c r="MWF958" s="46"/>
      <c r="MWG958" s="46"/>
      <c r="MWH958" s="46"/>
      <c r="MWI958" s="46"/>
      <c r="MWJ958" s="46"/>
      <c r="MWK958" s="46"/>
      <c r="MWL958" s="46"/>
      <c r="MWM958" s="46"/>
      <c r="MWN958" s="46"/>
      <c r="MWO958" s="46"/>
      <c r="MWP958" s="46"/>
      <c r="MWQ958" s="46"/>
      <c r="MWR958" s="46"/>
      <c r="MWS958" s="46"/>
      <c r="MWT958" s="46"/>
      <c r="MWU958" s="46"/>
      <c r="MWV958" s="46"/>
      <c r="MWW958" s="46"/>
      <c r="MWX958" s="46"/>
      <c r="MWY958" s="46"/>
      <c r="MWZ958" s="46"/>
      <c r="MXA958" s="46"/>
      <c r="MXB958" s="46"/>
      <c r="MXC958" s="46"/>
      <c r="MXD958" s="46"/>
      <c r="MXE958" s="46"/>
      <c r="MXF958" s="46"/>
      <c r="MXG958" s="46"/>
      <c r="MXH958" s="46"/>
      <c r="MXI958" s="46"/>
      <c r="MXJ958" s="46"/>
      <c r="MXK958" s="46"/>
      <c r="MXL958" s="46"/>
      <c r="MXM958" s="46"/>
      <c r="MXN958" s="46"/>
      <c r="MXO958" s="46"/>
      <c r="MXP958" s="46"/>
      <c r="MXQ958" s="46"/>
      <c r="MXR958" s="46"/>
      <c r="MXS958" s="46"/>
      <c r="MXT958" s="46"/>
      <c r="MXU958" s="46"/>
      <c r="MXV958" s="46"/>
      <c r="MXW958" s="46"/>
      <c r="MXX958" s="46"/>
      <c r="MXY958" s="46"/>
      <c r="MXZ958" s="46"/>
      <c r="MYA958" s="46"/>
      <c r="MYB958" s="46"/>
      <c r="MYC958" s="46"/>
      <c r="MYD958" s="46"/>
      <c r="MYE958" s="46"/>
      <c r="MYF958" s="46"/>
      <c r="MYG958" s="46"/>
      <c r="MYH958" s="46"/>
      <c r="MYI958" s="46"/>
      <c r="MYJ958" s="46"/>
      <c r="MYK958" s="46"/>
      <c r="MYL958" s="46"/>
      <c r="MYM958" s="46"/>
      <c r="MYN958" s="46"/>
      <c r="MYO958" s="46"/>
      <c r="MYP958" s="46"/>
      <c r="MYQ958" s="46"/>
      <c r="MYR958" s="46"/>
      <c r="MYS958" s="46"/>
      <c r="MYT958" s="46"/>
      <c r="MYU958" s="46"/>
      <c r="MYV958" s="46"/>
      <c r="MYW958" s="46"/>
      <c r="MYX958" s="46"/>
      <c r="MYY958" s="46"/>
      <c r="MYZ958" s="46"/>
      <c r="MZA958" s="46"/>
      <c r="MZB958" s="46"/>
      <c r="MZC958" s="46"/>
      <c r="MZD958" s="46"/>
      <c r="MZE958" s="46"/>
      <c r="MZF958" s="46"/>
      <c r="MZG958" s="46"/>
      <c r="MZH958" s="46"/>
      <c r="MZI958" s="46"/>
      <c r="MZJ958" s="46"/>
      <c r="MZK958" s="46"/>
      <c r="MZL958" s="46"/>
      <c r="MZM958" s="46"/>
      <c r="MZN958" s="46"/>
      <c r="MZO958" s="46"/>
      <c r="MZP958" s="46"/>
      <c r="MZQ958" s="46"/>
      <c r="MZR958" s="46"/>
      <c r="MZS958" s="46"/>
      <c r="MZT958" s="46"/>
      <c r="MZU958" s="46"/>
      <c r="MZV958" s="46"/>
      <c r="MZW958" s="46"/>
      <c r="MZX958" s="46"/>
      <c r="MZY958" s="46"/>
      <c r="MZZ958" s="46"/>
      <c r="NAA958" s="46"/>
      <c r="NAB958" s="46"/>
      <c r="NAC958" s="46"/>
      <c r="NAD958" s="46"/>
      <c r="NAE958" s="46"/>
      <c r="NAF958" s="46"/>
      <c r="NAG958" s="46"/>
      <c r="NAH958" s="46"/>
      <c r="NAI958" s="46"/>
      <c r="NAJ958" s="46"/>
      <c r="NAK958" s="46"/>
      <c r="NAL958" s="46"/>
      <c r="NAM958" s="46"/>
      <c r="NAN958" s="46"/>
      <c r="NAO958" s="46"/>
      <c r="NAP958" s="46"/>
      <c r="NAQ958" s="46"/>
      <c r="NAR958" s="46"/>
      <c r="NAS958" s="46"/>
      <c r="NAT958" s="46"/>
      <c r="NAU958" s="46"/>
      <c r="NAV958" s="46"/>
      <c r="NAW958" s="46"/>
      <c r="NAX958" s="46"/>
      <c r="NAY958" s="46"/>
      <c r="NAZ958" s="46"/>
      <c r="NBA958" s="46"/>
      <c r="NBB958" s="46"/>
      <c r="NBC958" s="46"/>
      <c r="NBD958" s="46"/>
      <c r="NBE958" s="46"/>
      <c r="NBF958" s="46"/>
      <c r="NBG958" s="46"/>
      <c r="NBH958" s="46"/>
      <c r="NBI958" s="46"/>
      <c r="NBJ958" s="46"/>
      <c r="NBK958" s="46"/>
      <c r="NBL958" s="46"/>
      <c r="NBM958" s="46"/>
      <c r="NBN958" s="46"/>
      <c r="NBO958" s="46"/>
      <c r="NBP958" s="46"/>
      <c r="NBQ958" s="46"/>
      <c r="NBR958" s="46"/>
      <c r="NBS958" s="46"/>
      <c r="NBT958" s="46"/>
      <c r="NBU958" s="46"/>
      <c r="NBV958" s="46"/>
      <c r="NBW958" s="46"/>
      <c r="NBX958" s="46"/>
      <c r="NBY958" s="46"/>
      <c r="NBZ958" s="46"/>
      <c r="NCA958" s="46"/>
      <c r="NCB958" s="46"/>
      <c r="NCC958" s="46"/>
      <c r="NCD958" s="46"/>
      <c r="NCE958" s="46"/>
      <c r="NCF958" s="46"/>
      <c r="NCG958" s="46"/>
      <c r="NCH958" s="46"/>
      <c r="NCI958" s="46"/>
      <c r="NCJ958" s="46"/>
      <c r="NCK958" s="46"/>
      <c r="NCL958" s="46"/>
      <c r="NCM958" s="46"/>
      <c r="NCN958" s="46"/>
      <c r="NCO958" s="46"/>
      <c r="NCP958" s="46"/>
      <c r="NCQ958" s="46"/>
      <c r="NCR958" s="46"/>
      <c r="NCS958" s="46"/>
      <c r="NCT958" s="46"/>
      <c r="NCU958" s="46"/>
      <c r="NCV958" s="46"/>
      <c r="NCW958" s="46"/>
      <c r="NCX958" s="46"/>
      <c r="NCY958" s="46"/>
      <c r="NCZ958" s="46"/>
      <c r="NDA958" s="46"/>
      <c r="NDB958" s="46"/>
      <c r="NDC958" s="46"/>
      <c r="NDD958" s="46"/>
      <c r="NDE958" s="46"/>
      <c r="NDF958" s="46"/>
      <c r="NDG958" s="46"/>
      <c r="NDH958" s="46"/>
      <c r="NDI958" s="46"/>
      <c r="NDJ958" s="46"/>
      <c r="NDK958" s="46"/>
      <c r="NDL958" s="46"/>
      <c r="NDM958" s="46"/>
      <c r="NDN958" s="46"/>
      <c r="NDO958" s="46"/>
      <c r="NDP958" s="46"/>
      <c r="NDQ958" s="46"/>
      <c r="NDR958" s="46"/>
      <c r="NDS958" s="46"/>
      <c r="NDT958" s="46"/>
      <c r="NDU958" s="46"/>
      <c r="NDV958" s="46"/>
      <c r="NDW958" s="46"/>
      <c r="NDX958" s="46"/>
      <c r="NDY958" s="46"/>
      <c r="NDZ958" s="46"/>
      <c r="NEA958" s="46"/>
      <c r="NEB958" s="46"/>
      <c r="NEC958" s="46"/>
      <c r="NED958" s="46"/>
      <c r="NEE958" s="46"/>
      <c r="NEF958" s="46"/>
      <c r="NEG958" s="46"/>
      <c r="NEH958" s="46"/>
      <c r="NEI958" s="46"/>
      <c r="NEJ958" s="46"/>
      <c r="NEK958" s="46"/>
      <c r="NEL958" s="46"/>
      <c r="NEM958" s="46"/>
      <c r="NEN958" s="46"/>
      <c r="NEO958" s="46"/>
      <c r="NEP958" s="46"/>
      <c r="NEQ958" s="46"/>
      <c r="NER958" s="46"/>
      <c r="NES958" s="46"/>
      <c r="NET958" s="46"/>
      <c r="NEU958" s="46"/>
      <c r="NEV958" s="46"/>
      <c r="NEW958" s="46"/>
      <c r="NEX958" s="46"/>
      <c r="NEY958" s="46"/>
      <c r="NEZ958" s="46"/>
      <c r="NFA958" s="46"/>
      <c r="NFB958" s="46"/>
      <c r="NFC958" s="46"/>
      <c r="NFD958" s="46"/>
      <c r="NFE958" s="46"/>
      <c r="NFF958" s="46"/>
      <c r="NFG958" s="46"/>
      <c r="NFH958" s="46"/>
      <c r="NFI958" s="46"/>
      <c r="NFJ958" s="46"/>
      <c r="NFK958" s="46"/>
      <c r="NFL958" s="46"/>
      <c r="NFM958" s="46"/>
      <c r="NFN958" s="46"/>
      <c r="NFO958" s="46"/>
      <c r="NFP958" s="46"/>
      <c r="NFQ958" s="46"/>
      <c r="NFR958" s="46"/>
      <c r="NFS958" s="46"/>
      <c r="NFT958" s="46"/>
      <c r="NFU958" s="46"/>
      <c r="NFV958" s="46"/>
      <c r="NFW958" s="46"/>
      <c r="NFX958" s="46"/>
      <c r="NFY958" s="46"/>
      <c r="NFZ958" s="46"/>
      <c r="NGA958" s="46"/>
      <c r="NGB958" s="46"/>
      <c r="NGC958" s="46"/>
      <c r="NGD958" s="46"/>
      <c r="NGE958" s="46"/>
      <c r="NGF958" s="46"/>
      <c r="NGG958" s="46"/>
      <c r="NGH958" s="46"/>
      <c r="NGI958" s="46"/>
      <c r="NGJ958" s="46"/>
      <c r="NGK958" s="46"/>
      <c r="NGL958" s="46"/>
      <c r="NGM958" s="46"/>
      <c r="NGN958" s="46"/>
      <c r="NGO958" s="46"/>
      <c r="NGP958" s="46"/>
      <c r="NGQ958" s="46"/>
      <c r="NGR958" s="46"/>
      <c r="NGS958" s="46"/>
      <c r="NGT958" s="46"/>
      <c r="NGU958" s="46"/>
      <c r="NGV958" s="46"/>
      <c r="NGW958" s="46"/>
      <c r="NGX958" s="46"/>
      <c r="NGY958" s="46"/>
      <c r="NGZ958" s="46"/>
      <c r="NHA958" s="46"/>
      <c r="NHB958" s="46"/>
      <c r="NHC958" s="46"/>
      <c r="NHD958" s="46"/>
      <c r="NHE958" s="46"/>
      <c r="NHF958" s="46"/>
      <c r="NHG958" s="46"/>
      <c r="NHH958" s="46"/>
      <c r="NHI958" s="46"/>
      <c r="NHJ958" s="46"/>
      <c r="NHK958" s="46"/>
      <c r="NHL958" s="46"/>
      <c r="NHM958" s="46"/>
      <c r="NHN958" s="46"/>
      <c r="NHO958" s="46"/>
      <c r="NHP958" s="46"/>
      <c r="NHQ958" s="46"/>
      <c r="NHR958" s="46"/>
      <c r="NHS958" s="46"/>
      <c r="NHT958" s="46"/>
      <c r="NHU958" s="46"/>
      <c r="NHV958" s="46"/>
      <c r="NHW958" s="46"/>
      <c r="NHX958" s="46"/>
      <c r="NHY958" s="46"/>
      <c r="NHZ958" s="46"/>
      <c r="NIA958" s="46"/>
      <c r="NIB958" s="46"/>
      <c r="NIC958" s="46"/>
      <c r="NID958" s="46"/>
      <c r="NIE958" s="46"/>
      <c r="NIF958" s="46"/>
      <c r="NIG958" s="46"/>
      <c r="NIH958" s="46"/>
      <c r="NII958" s="46"/>
      <c r="NIJ958" s="46"/>
      <c r="NIK958" s="46"/>
      <c r="NIL958" s="46"/>
      <c r="NIM958" s="46"/>
      <c r="NIN958" s="46"/>
      <c r="NIO958" s="46"/>
      <c r="NIP958" s="46"/>
      <c r="NIQ958" s="46"/>
      <c r="NIR958" s="46"/>
      <c r="NIS958" s="46"/>
      <c r="NIT958" s="46"/>
      <c r="NIU958" s="46"/>
      <c r="NIV958" s="46"/>
      <c r="NIW958" s="46"/>
      <c r="NIX958" s="46"/>
      <c r="NIY958" s="46"/>
      <c r="NIZ958" s="46"/>
      <c r="NJA958" s="46"/>
      <c r="NJB958" s="46"/>
      <c r="NJC958" s="46"/>
      <c r="NJD958" s="46"/>
      <c r="NJE958" s="46"/>
      <c r="NJF958" s="46"/>
      <c r="NJG958" s="46"/>
      <c r="NJH958" s="46"/>
      <c r="NJI958" s="46"/>
      <c r="NJJ958" s="46"/>
      <c r="NJK958" s="46"/>
      <c r="NJL958" s="46"/>
      <c r="NJM958" s="46"/>
      <c r="NJN958" s="46"/>
      <c r="NJO958" s="46"/>
      <c r="NJP958" s="46"/>
      <c r="NJQ958" s="46"/>
      <c r="NJR958" s="46"/>
      <c r="NJS958" s="46"/>
      <c r="NJT958" s="46"/>
      <c r="NJU958" s="46"/>
      <c r="NJV958" s="46"/>
      <c r="NJW958" s="46"/>
      <c r="NJX958" s="46"/>
      <c r="NJY958" s="46"/>
      <c r="NJZ958" s="46"/>
      <c r="NKA958" s="46"/>
      <c r="NKB958" s="46"/>
      <c r="NKC958" s="46"/>
      <c r="NKD958" s="46"/>
      <c r="NKE958" s="46"/>
      <c r="NKF958" s="46"/>
      <c r="NKG958" s="46"/>
      <c r="NKH958" s="46"/>
      <c r="NKI958" s="46"/>
      <c r="NKJ958" s="46"/>
      <c r="NKK958" s="46"/>
      <c r="NKL958" s="46"/>
      <c r="NKM958" s="46"/>
      <c r="NKN958" s="46"/>
      <c r="NKO958" s="46"/>
      <c r="NKP958" s="46"/>
      <c r="NKQ958" s="46"/>
      <c r="NKR958" s="46"/>
      <c r="NKS958" s="46"/>
      <c r="NKT958" s="46"/>
      <c r="NKU958" s="46"/>
      <c r="NKV958" s="46"/>
      <c r="NKW958" s="46"/>
      <c r="NKX958" s="46"/>
      <c r="NKY958" s="46"/>
      <c r="NKZ958" s="46"/>
      <c r="NLA958" s="46"/>
      <c r="NLB958" s="46"/>
      <c r="NLC958" s="46"/>
      <c r="NLD958" s="46"/>
      <c r="NLE958" s="46"/>
      <c r="NLF958" s="46"/>
      <c r="NLG958" s="46"/>
      <c r="NLH958" s="46"/>
      <c r="NLI958" s="46"/>
      <c r="NLJ958" s="46"/>
      <c r="NLK958" s="46"/>
      <c r="NLL958" s="46"/>
      <c r="NLM958" s="46"/>
      <c r="NLN958" s="46"/>
      <c r="NLO958" s="46"/>
      <c r="NLP958" s="46"/>
      <c r="NLQ958" s="46"/>
      <c r="NLR958" s="46"/>
      <c r="NLS958" s="46"/>
      <c r="NLT958" s="46"/>
      <c r="NLU958" s="46"/>
      <c r="NLV958" s="46"/>
      <c r="NLW958" s="46"/>
      <c r="NLX958" s="46"/>
      <c r="NLY958" s="46"/>
      <c r="NLZ958" s="46"/>
      <c r="NMA958" s="46"/>
      <c r="NMB958" s="46"/>
      <c r="NMC958" s="46"/>
      <c r="NMD958" s="46"/>
      <c r="NME958" s="46"/>
      <c r="NMF958" s="46"/>
      <c r="NMG958" s="46"/>
      <c r="NMH958" s="46"/>
      <c r="NMI958" s="46"/>
      <c r="NMJ958" s="46"/>
      <c r="NMK958" s="46"/>
      <c r="NML958" s="46"/>
      <c r="NMM958" s="46"/>
      <c r="NMN958" s="46"/>
      <c r="NMO958" s="46"/>
      <c r="NMP958" s="46"/>
      <c r="NMQ958" s="46"/>
      <c r="NMR958" s="46"/>
      <c r="NMS958" s="46"/>
      <c r="NMT958" s="46"/>
      <c r="NMU958" s="46"/>
      <c r="NMV958" s="46"/>
      <c r="NMW958" s="46"/>
      <c r="NMX958" s="46"/>
      <c r="NMY958" s="46"/>
      <c r="NMZ958" s="46"/>
      <c r="NNA958" s="46"/>
      <c r="NNB958" s="46"/>
      <c r="NNC958" s="46"/>
      <c r="NND958" s="46"/>
      <c r="NNE958" s="46"/>
      <c r="NNF958" s="46"/>
      <c r="NNG958" s="46"/>
      <c r="NNH958" s="46"/>
      <c r="NNI958" s="46"/>
      <c r="NNJ958" s="46"/>
      <c r="NNK958" s="46"/>
      <c r="NNL958" s="46"/>
      <c r="NNM958" s="46"/>
      <c r="NNN958" s="46"/>
      <c r="NNO958" s="46"/>
      <c r="NNP958" s="46"/>
      <c r="NNQ958" s="46"/>
      <c r="NNR958" s="46"/>
      <c r="NNS958" s="46"/>
      <c r="NNT958" s="46"/>
      <c r="NNU958" s="46"/>
      <c r="NNV958" s="46"/>
      <c r="NNW958" s="46"/>
      <c r="NNX958" s="46"/>
      <c r="NNY958" s="46"/>
      <c r="NNZ958" s="46"/>
      <c r="NOA958" s="46"/>
      <c r="NOB958" s="46"/>
      <c r="NOC958" s="46"/>
      <c r="NOD958" s="46"/>
      <c r="NOE958" s="46"/>
      <c r="NOF958" s="46"/>
      <c r="NOG958" s="46"/>
      <c r="NOH958" s="46"/>
      <c r="NOI958" s="46"/>
      <c r="NOJ958" s="46"/>
      <c r="NOK958" s="46"/>
      <c r="NOL958" s="46"/>
      <c r="NOM958" s="46"/>
      <c r="NON958" s="46"/>
      <c r="NOO958" s="46"/>
      <c r="NOP958" s="46"/>
      <c r="NOQ958" s="46"/>
      <c r="NOR958" s="46"/>
      <c r="NOS958" s="46"/>
      <c r="NOT958" s="46"/>
      <c r="NOU958" s="46"/>
      <c r="NOV958" s="46"/>
      <c r="NOW958" s="46"/>
      <c r="NOX958" s="46"/>
      <c r="NOY958" s="46"/>
      <c r="NOZ958" s="46"/>
      <c r="NPA958" s="46"/>
      <c r="NPB958" s="46"/>
      <c r="NPC958" s="46"/>
      <c r="NPD958" s="46"/>
      <c r="NPE958" s="46"/>
      <c r="NPF958" s="46"/>
      <c r="NPG958" s="46"/>
      <c r="NPH958" s="46"/>
      <c r="NPI958" s="46"/>
      <c r="NPJ958" s="46"/>
      <c r="NPK958" s="46"/>
      <c r="NPL958" s="46"/>
      <c r="NPM958" s="46"/>
      <c r="NPN958" s="46"/>
      <c r="NPO958" s="46"/>
      <c r="NPP958" s="46"/>
      <c r="NPQ958" s="46"/>
      <c r="NPR958" s="46"/>
      <c r="NPS958" s="46"/>
      <c r="NPT958" s="46"/>
      <c r="NPU958" s="46"/>
      <c r="NPV958" s="46"/>
      <c r="NPW958" s="46"/>
      <c r="NPX958" s="46"/>
      <c r="NPY958" s="46"/>
      <c r="NPZ958" s="46"/>
      <c r="NQA958" s="46"/>
      <c r="NQB958" s="46"/>
      <c r="NQC958" s="46"/>
      <c r="NQD958" s="46"/>
      <c r="NQE958" s="46"/>
      <c r="NQF958" s="46"/>
      <c r="NQG958" s="46"/>
      <c r="NQH958" s="46"/>
      <c r="NQI958" s="46"/>
      <c r="NQJ958" s="46"/>
      <c r="NQK958" s="46"/>
      <c r="NQL958" s="46"/>
      <c r="NQM958" s="46"/>
      <c r="NQN958" s="46"/>
      <c r="NQO958" s="46"/>
      <c r="NQP958" s="46"/>
      <c r="NQQ958" s="46"/>
      <c r="NQR958" s="46"/>
      <c r="NQS958" s="46"/>
      <c r="NQT958" s="46"/>
      <c r="NQU958" s="46"/>
      <c r="NQV958" s="46"/>
      <c r="NQW958" s="46"/>
      <c r="NQX958" s="46"/>
      <c r="NQY958" s="46"/>
      <c r="NQZ958" s="46"/>
      <c r="NRA958" s="46"/>
      <c r="NRB958" s="46"/>
      <c r="NRC958" s="46"/>
      <c r="NRD958" s="46"/>
      <c r="NRE958" s="46"/>
      <c r="NRF958" s="46"/>
      <c r="NRG958" s="46"/>
      <c r="NRH958" s="46"/>
      <c r="NRI958" s="46"/>
      <c r="NRJ958" s="46"/>
      <c r="NRK958" s="46"/>
      <c r="NRL958" s="46"/>
      <c r="NRM958" s="46"/>
      <c r="NRN958" s="46"/>
      <c r="NRO958" s="46"/>
      <c r="NRP958" s="46"/>
      <c r="NRQ958" s="46"/>
      <c r="NRR958" s="46"/>
      <c r="NRS958" s="46"/>
      <c r="NRT958" s="46"/>
      <c r="NRU958" s="46"/>
      <c r="NRV958" s="46"/>
      <c r="NRW958" s="46"/>
      <c r="NRX958" s="46"/>
      <c r="NRY958" s="46"/>
      <c r="NRZ958" s="46"/>
      <c r="NSA958" s="46"/>
      <c r="NSB958" s="46"/>
      <c r="NSC958" s="46"/>
      <c r="NSD958" s="46"/>
      <c r="NSE958" s="46"/>
      <c r="NSF958" s="46"/>
      <c r="NSG958" s="46"/>
      <c r="NSH958" s="46"/>
      <c r="NSI958" s="46"/>
      <c r="NSJ958" s="46"/>
      <c r="NSK958" s="46"/>
      <c r="NSL958" s="46"/>
      <c r="NSM958" s="46"/>
      <c r="NSN958" s="46"/>
      <c r="NSO958" s="46"/>
      <c r="NSP958" s="46"/>
      <c r="NSQ958" s="46"/>
      <c r="NSR958" s="46"/>
      <c r="NSS958" s="46"/>
      <c r="NST958" s="46"/>
      <c r="NSU958" s="46"/>
      <c r="NSV958" s="46"/>
      <c r="NSW958" s="46"/>
      <c r="NSX958" s="46"/>
      <c r="NSY958" s="46"/>
      <c r="NSZ958" s="46"/>
      <c r="NTA958" s="46"/>
      <c r="NTB958" s="46"/>
      <c r="NTC958" s="46"/>
      <c r="NTD958" s="46"/>
      <c r="NTE958" s="46"/>
      <c r="NTF958" s="46"/>
      <c r="NTG958" s="46"/>
      <c r="NTH958" s="46"/>
      <c r="NTI958" s="46"/>
      <c r="NTJ958" s="46"/>
      <c r="NTK958" s="46"/>
      <c r="NTL958" s="46"/>
      <c r="NTM958" s="46"/>
      <c r="NTN958" s="46"/>
      <c r="NTO958" s="46"/>
      <c r="NTP958" s="46"/>
      <c r="NTQ958" s="46"/>
      <c r="NTR958" s="46"/>
      <c r="NTS958" s="46"/>
      <c r="NTT958" s="46"/>
      <c r="NTU958" s="46"/>
      <c r="NTV958" s="46"/>
      <c r="NTW958" s="46"/>
      <c r="NTX958" s="46"/>
      <c r="NTY958" s="46"/>
      <c r="NTZ958" s="46"/>
      <c r="NUA958" s="46"/>
      <c r="NUB958" s="46"/>
      <c r="NUC958" s="46"/>
      <c r="NUD958" s="46"/>
      <c r="NUE958" s="46"/>
      <c r="NUF958" s="46"/>
      <c r="NUG958" s="46"/>
      <c r="NUH958" s="46"/>
      <c r="NUI958" s="46"/>
      <c r="NUJ958" s="46"/>
      <c r="NUK958" s="46"/>
      <c r="NUL958" s="46"/>
      <c r="NUM958" s="46"/>
      <c r="NUN958" s="46"/>
      <c r="NUO958" s="46"/>
      <c r="NUP958" s="46"/>
      <c r="NUQ958" s="46"/>
      <c r="NUR958" s="46"/>
      <c r="NUS958" s="46"/>
      <c r="NUT958" s="46"/>
      <c r="NUU958" s="46"/>
      <c r="NUV958" s="46"/>
      <c r="NUW958" s="46"/>
      <c r="NUX958" s="46"/>
      <c r="NUY958" s="46"/>
      <c r="NUZ958" s="46"/>
      <c r="NVA958" s="46"/>
      <c r="NVB958" s="46"/>
      <c r="NVC958" s="46"/>
      <c r="NVD958" s="46"/>
      <c r="NVE958" s="46"/>
      <c r="NVF958" s="46"/>
      <c r="NVG958" s="46"/>
      <c r="NVH958" s="46"/>
      <c r="NVI958" s="46"/>
      <c r="NVJ958" s="46"/>
      <c r="NVK958" s="46"/>
      <c r="NVL958" s="46"/>
      <c r="NVM958" s="46"/>
      <c r="NVN958" s="46"/>
      <c r="NVO958" s="46"/>
      <c r="NVP958" s="46"/>
      <c r="NVQ958" s="46"/>
      <c r="NVR958" s="46"/>
      <c r="NVS958" s="46"/>
      <c r="NVT958" s="46"/>
      <c r="NVU958" s="46"/>
      <c r="NVV958" s="46"/>
      <c r="NVW958" s="46"/>
      <c r="NVX958" s="46"/>
      <c r="NVY958" s="46"/>
      <c r="NVZ958" s="46"/>
      <c r="NWA958" s="46"/>
      <c r="NWB958" s="46"/>
      <c r="NWC958" s="46"/>
      <c r="NWD958" s="46"/>
      <c r="NWE958" s="46"/>
      <c r="NWF958" s="46"/>
      <c r="NWG958" s="46"/>
      <c r="NWH958" s="46"/>
      <c r="NWI958" s="46"/>
      <c r="NWJ958" s="46"/>
      <c r="NWK958" s="46"/>
      <c r="NWL958" s="46"/>
      <c r="NWM958" s="46"/>
      <c r="NWN958" s="46"/>
      <c r="NWO958" s="46"/>
      <c r="NWP958" s="46"/>
      <c r="NWQ958" s="46"/>
      <c r="NWR958" s="46"/>
      <c r="NWS958" s="46"/>
      <c r="NWT958" s="46"/>
      <c r="NWU958" s="46"/>
      <c r="NWV958" s="46"/>
      <c r="NWW958" s="46"/>
      <c r="NWX958" s="46"/>
      <c r="NWY958" s="46"/>
      <c r="NWZ958" s="46"/>
      <c r="NXA958" s="46"/>
      <c r="NXB958" s="46"/>
      <c r="NXC958" s="46"/>
      <c r="NXD958" s="46"/>
      <c r="NXE958" s="46"/>
      <c r="NXF958" s="46"/>
      <c r="NXG958" s="46"/>
      <c r="NXH958" s="46"/>
      <c r="NXI958" s="46"/>
      <c r="NXJ958" s="46"/>
      <c r="NXK958" s="46"/>
      <c r="NXL958" s="46"/>
      <c r="NXM958" s="46"/>
      <c r="NXN958" s="46"/>
      <c r="NXO958" s="46"/>
      <c r="NXP958" s="46"/>
      <c r="NXQ958" s="46"/>
      <c r="NXR958" s="46"/>
      <c r="NXS958" s="46"/>
      <c r="NXT958" s="46"/>
      <c r="NXU958" s="46"/>
      <c r="NXV958" s="46"/>
      <c r="NXW958" s="46"/>
      <c r="NXX958" s="46"/>
      <c r="NXY958" s="46"/>
      <c r="NXZ958" s="46"/>
      <c r="NYA958" s="46"/>
      <c r="NYB958" s="46"/>
      <c r="NYC958" s="46"/>
      <c r="NYD958" s="46"/>
      <c r="NYE958" s="46"/>
      <c r="NYF958" s="46"/>
      <c r="NYG958" s="46"/>
      <c r="NYH958" s="46"/>
      <c r="NYI958" s="46"/>
      <c r="NYJ958" s="46"/>
      <c r="NYK958" s="46"/>
      <c r="NYL958" s="46"/>
      <c r="NYM958" s="46"/>
      <c r="NYN958" s="46"/>
      <c r="NYO958" s="46"/>
      <c r="NYP958" s="46"/>
      <c r="NYQ958" s="46"/>
      <c r="NYR958" s="46"/>
      <c r="NYS958" s="46"/>
      <c r="NYT958" s="46"/>
      <c r="NYU958" s="46"/>
      <c r="NYV958" s="46"/>
      <c r="NYW958" s="46"/>
      <c r="NYX958" s="46"/>
      <c r="NYY958" s="46"/>
      <c r="NYZ958" s="46"/>
      <c r="NZA958" s="46"/>
      <c r="NZB958" s="46"/>
      <c r="NZC958" s="46"/>
      <c r="NZD958" s="46"/>
      <c r="NZE958" s="46"/>
      <c r="NZF958" s="46"/>
      <c r="NZG958" s="46"/>
      <c r="NZH958" s="46"/>
      <c r="NZI958" s="46"/>
      <c r="NZJ958" s="46"/>
      <c r="NZK958" s="46"/>
      <c r="NZL958" s="46"/>
      <c r="NZM958" s="46"/>
      <c r="NZN958" s="46"/>
      <c r="NZO958" s="46"/>
      <c r="NZP958" s="46"/>
      <c r="NZQ958" s="46"/>
      <c r="NZR958" s="46"/>
      <c r="NZS958" s="46"/>
      <c r="NZT958" s="46"/>
      <c r="NZU958" s="46"/>
      <c r="NZV958" s="46"/>
      <c r="NZW958" s="46"/>
      <c r="NZX958" s="46"/>
      <c r="NZY958" s="46"/>
      <c r="NZZ958" s="46"/>
      <c r="OAA958" s="46"/>
      <c r="OAB958" s="46"/>
      <c r="OAC958" s="46"/>
      <c r="OAD958" s="46"/>
      <c r="OAE958" s="46"/>
      <c r="OAF958" s="46"/>
      <c r="OAG958" s="46"/>
      <c r="OAH958" s="46"/>
      <c r="OAI958" s="46"/>
      <c r="OAJ958" s="46"/>
      <c r="OAK958" s="46"/>
      <c r="OAL958" s="46"/>
      <c r="OAM958" s="46"/>
      <c r="OAN958" s="46"/>
      <c r="OAO958" s="46"/>
      <c r="OAP958" s="46"/>
      <c r="OAQ958" s="46"/>
      <c r="OAR958" s="46"/>
      <c r="OAS958" s="46"/>
      <c r="OAT958" s="46"/>
      <c r="OAU958" s="46"/>
      <c r="OAV958" s="46"/>
      <c r="OAW958" s="46"/>
      <c r="OAX958" s="46"/>
      <c r="OAY958" s="46"/>
      <c r="OAZ958" s="46"/>
      <c r="OBA958" s="46"/>
      <c r="OBB958" s="46"/>
      <c r="OBC958" s="46"/>
      <c r="OBD958" s="46"/>
      <c r="OBE958" s="46"/>
      <c r="OBF958" s="46"/>
      <c r="OBG958" s="46"/>
      <c r="OBH958" s="46"/>
      <c r="OBI958" s="46"/>
      <c r="OBJ958" s="46"/>
      <c r="OBK958" s="46"/>
      <c r="OBL958" s="46"/>
      <c r="OBM958" s="46"/>
      <c r="OBN958" s="46"/>
      <c r="OBO958" s="46"/>
      <c r="OBP958" s="46"/>
      <c r="OBQ958" s="46"/>
      <c r="OBR958" s="46"/>
      <c r="OBS958" s="46"/>
      <c r="OBT958" s="46"/>
      <c r="OBU958" s="46"/>
      <c r="OBV958" s="46"/>
      <c r="OBW958" s="46"/>
      <c r="OBX958" s="46"/>
      <c r="OBY958" s="46"/>
      <c r="OBZ958" s="46"/>
      <c r="OCA958" s="46"/>
      <c r="OCB958" s="46"/>
      <c r="OCC958" s="46"/>
      <c r="OCD958" s="46"/>
      <c r="OCE958" s="46"/>
      <c r="OCF958" s="46"/>
      <c r="OCG958" s="46"/>
      <c r="OCH958" s="46"/>
      <c r="OCI958" s="46"/>
      <c r="OCJ958" s="46"/>
      <c r="OCK958" s="46"/>
      <c r="OCL958" s="46"/>
      <c r="OCM958" s="46"/>
      <c r="OCN958" s="46"/>
      <c r="OCO958" s="46"/>
      <c r="OCP958" s="46"/>
      <c r="OCQ958" s="46"/>
      <c r="OCR958" s="46"/>
      <c r="OCS958" s="46"/>
      <c r="OCT958" s="46"/>
      <c r="OCU958" s="46"/>
      <c r="OCV958" s="46"/>
      <c r="OCW958" s="46"/>
      <c r="OCX958" s="46"/>
      <c r="OCY958" s="46"/>
      <c r="OCZ958" s="46"/>
      <c r="ODA958" s="46"/>
      <c r="ODB958" s="46"/>
      <c r="ODC958" s="46"/>
      <c r="ODD958" s="46"/>
      <c r="ODE958" s="46"/>
      <c r="ODF958" s="46"/>
      <c r="ODG958" s="46"/>
      <c r="ODH958" s="46"/>
      <c r="ODI958" s="46"/>
      <c r="ODJ958" s="46"/>
      <c r="ODK958" s="46"/>
      <c r="ODL958" s="46"/>
      <c r="ODM958" s="46"/>
      <c r="ODN958" s="46"/>
      <c r="ODO958" s="46"/>
      <c r="ODP958" s="46"/>
      <c r="ODQ958" s="46"/>
      <c r="ODR958" s="46"/>
      <c r="ODS958" s="46"/>
      <c r="ODT958" s="46"/>
      <c r="ODU958" s="46"/>
      <c r="ODV958" s="46"/>
      <c r="ODW958" s="46"/>
      <c r="ODX958" s="46"/>
      <c r="ODY958" s="46"/>
      <c r="ODZ958" s="46"/>
      <c r="OEA958" s="46"/>
      <c r="OEB958" s="46"/>
      <c r="OEC958" s="46"/>
      <c r="OED958" s="46"/>
      <c r="OEE958" s="46"/>
      <c r="OEF958" s="46"/>
      <c r="OEG958" s="46"/>
      <c r="OEH958" s="46"/>
      <c r="OEI958" s="46"/>
      <c r="OEJ958" s="46"/>
      <c r="OEK958" s="46"/>
      <c r="OEL958" s="46"/>
      <c r="OEM958" s="46"/>
      <c r="OEN958" s="46"/>
      <c r="OEO958" s="46"/>
      <c r="OEP958" s="46"/>
      <c r="OEQ958" s="46"/>
      <c r="OER958" s="46"/>
      <c r="OES958" s="46"/>
      <c r="OET958" s="46"/>
      <c r="OEU958" s="46"/>
      <c r="OEV958" s="46"/>
      <c r="OEW958" s="46"/>
      <c r="OEX958" s="46"/>
      <c r="OEY958" s="46"/>
      <c r="OEZ958" s="46"/>
      <c r="OFA958" s="46"/>
      <c r="OFB958" s="46"/>
      <c r="OFC958" s="46"/>
      <c r="OFD958" s="46"/>
      <c r="OFE958" s="46"/>
      <c r="OFF958" s="46"/>
      <c r="OFG958" s="46"/>
      <c r="OFH958" s="46"/>
      <c r="OFI958" s="46"/>
      <c r="OFJ958" s="46"/>
      <c r="OFK958" s="46"/>
      <c r="OFL958" s="46"/>
      <c r="OFM958" s="46"/>
      <c r="OFN958" s="46"/>
      <c r="OFO958" s="46"/>
      <c r="OFP958" s="46"/>
      <c r="OFQ958" s="46"/>
      <c r="OFR958" s="46"/>
      <c r="OFS958" s="46"/>
      <c r="OFT958" s="46"/>
      <c r="OFU958" s="46"/>
      <c r="OFV958" s="46"/>
      <c r="OFW958" s="46"/>
      <c r="OFX958" s="46"/>
      <c r="OFY958" s="46"/>
      <c r="OFZ958" s="46"/>
      <c r="OGA958" s="46"/>
      <c r="OGB958" s="46"/>
      <c r="OGC958" s="46"/>
      <c r="OGD958" s="46"/>
      <c r="OGE958" s="46"/>
      <c r="OGF958" s="46"/>
      <c r="OGG958" s="46"/>
      <c r="OGH958" s="46"/>
      <c r="OGI958" s="46"/>
      <c r="OGJ958" s="46"/>
      <c r="OGK958" s="46"/>
      <c r="OGL958" s="46"/>
      <c r="OGM958" s="46"/>
      <c r="OGN958" s="46"/>
      <c r="OGO958" s="46"/>
      <c r="OGP958" s="46"/>
      <c r="OGQ958" s="46"/>
      <c r="OGR958" s="46"/>
      <c r="OGS958" s="46"/>
      <c r="OGT958" s="46"/>
      <c r="OGU958" s="46"/>
      <c r="OGV958" s="46"/>
      <c r="OGW958" s="46"/>
      <c r="OGX958" s="46"/>
      <c r="OGY958" s="46"/>
      <c r="OGZ958" s="46"/>
      <c r="OHA958" s="46"/>
      <c r="OHB958" s="46"/>
      <c r="OHC958" s="46"/>
      <c r="OHD958" s="46"/>
      <c r="OHE958" s="46"/>
      <c r="OHF958" s="46"/>
      <c r="OHG958" s="46"/>
      <c r="OHH958" s="46"/>
      <c r="OHI958" s="46"/>
      <c r="OHJ958" s="46"/>
      <c r="OHK958" s="46"/>
      <c r="OHL958" s="46"/>
      <c r="OHM958" s="46"/>
      <c r="OHN958" s="46"/>
      <c r="OHO958" s="46"/>
      <c r="OHP958" s="46"/>
      <c r="OHQ958" s="46"/>
      <c r="OHR958" s="46"/>
      <c r="OHS958" s="46"/>
      <c r="OHT958" s="46"/>
      <c r="OHU958" s="46"/>
      <c r="OHV958" s="46"/>
      <c r="OHW958" s="46"/>
      <c r="OHX958" s="46"/>
      <c r="OHY958" s="46"/>
      <c r="OHZ958" s="46"/>
      <c r="OIA958" s="46"/>
      <c r="OIB958" s="46"/>
      <c r="OIC958" s="46"/>
      <c r="OID958" s="46"/>
      <c r="OIE958" s="46"/>
      <c r="OIF958" s="46"/>
      <c r="OIG958" s="46"/>
      <c r="OIH958" s="46"/>
      <c r="OII958" s="46"/>
      <c r="OIJ958" s="46"/>
      <c r="OIK958" s="46"/>
      <c r="OIL958" s="46"/>
      <c r="OIM958" s="46"/>
      <c r="OIN958" s="46"/>
      <c r="OIO958" s="46"/>
      <c r="OIP958" s="46"/>
      <c r="OIQ958" s="46"/>
      <c r="OIR958" s="46"/>
      <c r="OIS958" s="46"/>
      <c r="OIT958" s="46"/>
      <c r="OIU958" s="46"/>
      <c r="OIV958" s="46"/>
      <c r="OIW958" s="46"/>
      <c r="OIX958" s="46"/>
      <c r="OIY958" s="46"/>
      <c r="OIZ958" s="46"/>
      <c r="OJA958" s="46"/>
      <c r="OJB958" s="46"/>
      <c r="OJC958" s="46"/>
      <c r="OJD958" s="46"/>
      <c r="OJE958" s="46"/>
      <c r="OJF958" s="46"/>
      <c r="OJG958" s="46"/>
      <c r="OJH958" s="46"/>
      <c r="OJI958" s="46"/>
      <c r="OJJ958" s="46"/>
      <c r="OJK958" s="46"/>
      <c r="OJL958" s="46"/>
      <c r="OJM958" s="46"/>
      <c r="OJN958" s="46"/>
      <c r="OJO958" s="46"/>
      <c r="OJP958" s="46"/>
      <c r="OJQ958" s="46"/>
      <c r="OJR958" s="46"/>
      <c r="OJS958" s="46"/>
      <c r="OJT958" s="46"/>
      <c r="OJU958" s="46"/>
      <c r="OJV958" s="46"/>
      <c r="OJW958" s="46"/>
      <c r="OJX958" s="46"/>
      <c r="OJY958" s="46"/>
      <c r="OJZ958" s="46"/>
      <c r="OKA958" s="46"/>
      <c r="OKB958" s="46"/>
      <c r="OKC958" s="46"/>
      <c r="OKD958" s="46"/>
      <c r="OKE958" s="46"/>
      <c r="OKF958" s="46"/>
      <c r="OKG958" s="46"/>
      <c r="OKH958" s="46"/>
      <c r="OKI958" s="46"/>
      <c r="OKJ958" s="46"/>
      <c r="OKK958" s="46"/>
      <c r="OKL958" s="46"/>
      <c r="OKM958" s="46"/>
      <c r="OKN958" s="46"/>
      <c r="OKO958" s="46"/>
      <c r="OKP958" s="46"/>
      <c r="OKQ958" s="46"/>
      <c r="OKR958" s="46"/>
      <c r="OKS958" s="46"/>
      <c r="OKT958" s="46"/>
      <c r="OKU958" s="46"/>
      <c r="OKV958" s="46"/>
      <c r="OKW958" s="46"/>
      <c r="OKX958" s="46"/>
      <c r="OKY958" s="46"/>
      <c r="OKZ958" s="46"/>
      <c r="OLA958" s="46"/>
      <c r="OLB958" s="46"/>
      <c r="OLC958" s="46"/>
      <c r="OLD958" s="46"/>
      <c r="OLE958" s="46"/>
      <c r="OLF958" s="46"/>
      <c r="OLG958" s="46"/>
      <c r="OLH958" s="46"/>
      <c r="OLI958" s="46"/>
      <c r="OLJ958" s="46"/>
      <c r="OLK958" s="46"/>
      <c r="OLL958" s="46"/>
      <c r="OLM958" s="46"/>
      <c r="OLN958" s="46"/>
      <c r="OLO958" s="46"/>
      <c r="OLP958" s="46"/>
      <c r="OLQ958" s="46"/>
      <c r="OLR958" s="46"/>
      <c r="OLS958" s="46"/>
      <c r="OLT958" s="46"/>
      <c r="OLU958" s="46"/>
      <c r="OLV958" s="46"/>
      <c r="OLW958" s="46"/>
      <c r="OLX958" s="46"/>
      <c r="OLY958" s="46"/>
      <c r="OLZ958" s="46"/>
      <c r="OMA958" s="46"/>
      <c r="OMB958" s="46"/>
      <c r="OMC958" s="46"/>
      <c r="OMD958" s="46"/>
      <c r="OME958" s="46"/>
      <c r="OMF958" s="46"/>
      <c r="OMG958" s="46"/>
      <c r="OMH958" s="46"/>
      <c r="OMI958" s="46"/>
      <c r="OMJ958" s="46"/>
      <c r="OMK958" s="46"/>
      <c r="OML958" s="46"/>
      <c r="OMM958" s="46"/>
      <c r="OMN958" s="46"/>
      <c r="OMO958" s="46"/>
      <c r="OMP958" s="46"/>
      <c r="OMQ958" s="46"/>
      <c r="OMR958" s="46"/>
      <c r="OMS958" s="46"/>
      <c r="OMT958" s="46"/>
      <c r="OMU958" s="46"/>
      <c r="OMV958" s="46"/>
      <c r="OMW958" s="46"/>
      <c r="OMX958" s="46"/>
      <c r="OMY958" s="46"/>
      <c r="OMZ958" s="46"/>
      <c r="ONA958" s="46"/>
      <c r="ONB958" s="46"/>
      <c r="ONC958" s="46"/>
      <c r="OND958" s="46"/>
      <c r="ONE958" s="46"/>
      <c r="ONF958" s="46"/>
      <c r="ONG958" s="46"/>
      <c r="ONH958" s="46"/>
      <c r="ONI958" s="46"/>
      <c r="ONJ958" s="46"/>
      <c r="ONK958" s="46"/>
      <c r="ONL958" s="46"/>
      <c r="ONM958" s="46"/>
      <c r="ONN958" s="46"/>
      <c r="ONO958" s="46"/>
      <c r="ONP958" s="46"/>
      <c r="ONQ958" s="46"/>
      <c r="ONR958" s="46"/>
      <c r="ONS958" s="46"/>
      <c r="ONT958" s="46"/>
      <c r="ONU958" s="46"/>
      <c r="ONV958" s="46"/>
      <c r="ONW958" s="46"/>
      <c r="ONX958" s="46"/>
      <c r="ONY958" s="46"/>
      <c r="ONZ958" s="46"/>
      <c r="OOA958" s="46"/>
      <c r="OOB958" s="46"/>
      <c r="OOC958" s="46"/>
      <c r="OOD958" s="46"/>
      <c r="OOE958" s="46"/>
      <c r="OOF958" s="46"/>
      <c r="OOG958" s="46"/>
      <c r="OOH958" s="46"/>
      <c r="OOI958" s="46"/>
      <c r="OOJ958" s="46"/>
      <c r="OOK958" s="46"/>
      <c r="OOL958" s="46"/>
      <c r="OOM958" s="46"/>
      <c r="OON958" s="46"/>
      <c r="OOO958" s="46"/>
      <c r="OOP958" s="46"/>
      <c r="OOQ958" s="46"/>
      <c r="OOR958" s="46"/>
      <c r="OOS958" s="46"/>
      <c r="OOT958" s="46"/>
      <c r="OOU958" s="46"/>
      <c r="OOV958" s="46"/>
      <c r="OOW958" s="46"/>
      <c r="OOX958" s="46"/>
      <c r="OOY958" s="46"/>
      <c r="OOZ958" s="46"/>
      <c r="OPA958" s="46"/>
      <c r="OPB958" s="46"/>
      <c r="OPC958" s="46"/>
      <c r="OPD958" s="46"/>
      <c r="OPE958" s="46"/>
      <c r="OPF958" s="46"/>
      <c r="OPG958" s="46"/>
      <c r="OPH958" s="46"/>
      <c r="OPI958" s="46"/>
      <c r="OPJ958" s="46"/>
      <c r="OPK958" s="46"/>
      <c r="OPL958" s="46"/>
      <c r="OPM958" s="46"/>
      <c r="OPN958" s="46"/>
      <c r="OPO958" s="46"/>
      <c r="OPP958" s="46"/>
      <c r="OPQ958" s="46"/>
      <c r="OPR958" s="46"/>
      <c r="OPS958" s="46"/>
      <c r="OPT958" s="46"/>
      <c r="OPU958" s="46"/>
      <c r="OPV958" s="46"/>
      <c r="OPW958" s="46"/>
      <c r="OPX958" s="46"/>
      <c r="OPY958" s="46"/>
      <c r="OPZ958" s="46"/>
      <c r="OQA958" s="46"/>
      <c r="OQB958" s="46"/>
      <c r="OQC958" s="46"/>
      <c r="OQD958" s="46"/>
      <c r="OQE958" s="46"/>
      <c r="OQF958" s="46"/>
      <c r="OQG958" s="46"/>
      <c r="OQH958" s="46"/>
      <c r="OQI958" s="46"/>
      <c r="OQJ958" s="46"/>
      <c r="OQK958" s="46"/>
      <c r="OQL958" s="46"/>
      <c r="OQM958" s="46"/>
      <c r="OQN958" s="46"/>
      <c r="OQO958" s="46"/>
      <c r="OQP958" s="46"/>
      <c r="OQQ958" s="46"/>
      <c r="OQR958" s="46"/>
      <c r="OQS958" s="46"/>
      <c r="OQT958" s="46"/>
      <c r="OQU958" s="46"/>
      <c r="OQV958" s="46"/>
      <c r="OQW958" s="46"/>
      <c r="OQX958" s="46"/>
      <c r="OQY958" s="46"/>
      <c r="OQZ958" s="46"/>
      <c r="ORA958" s="46"/>
      <c r="ORB958" s="46"/>
      <c r="ORC958" s="46"/>
      <c r="ORD958" s="46"/>
      <c r="ORE958" s="46"/>
      <c r="ORF958" s="46"/>
      <c r="ORG958" s="46"/>
      <c r="ORH958" s="46"/>
      <c r="ORI958" s="46"/>
      <c r="ORJ958" s="46"/>
      <c r="ORK958" s="46"/>
      <c r="ORL958" s="46"/>
      <c r="ORM958" s="46"/>
      <c r="ORN958" s="46"/>
      <c r="ORO958" s="46"/>
      <c r="ORP958" s="46"/>
      <c r="ORQ958" s="46"/>
      <c r="ORR958" s="46"/>
      <c r="ORS958" s="46"/>
      <c r="ORT958" s="46"/>
      <c r="ORU958" s="46"/>
      <c r="ORV958" s="46"/>
      <c r="ORW958" s="46"/>
      <c r="ORX958" s="46"/>
      <c r="ORY958" s="46"/>
      <c r="ORZ958" s="46"/>
      <c r="OSA958" s="46"/>
      <c r="OSB958" s="46"/>
      <c r="OSC958" s="46"/>
      <c r="OSD958" s="46"/>
      <c r="OSE958" s="46"/>
      <c r="OSF958" s="46"/>
      <c r="OSG958" s="46"/>
      <c r="OSH958" s="46"/>
      <c r="OSI958" s="46"/>
      <c r="OSJ958" s="46"/>
      <c r="OSK958" s="46"/>
      <c r="OSL958" s="46"/>
      <c r="OSM958" s="46"/>
      <c r="OSN958" s="46"/>
      <c r="OSO958" s="46"/>
      <c r="OSP958" s="46"/>
      <c r="OSQ958" s="46"/>
      <c r="OSR958" s="46"/>
      <c r="OSS958" s="46"/>
      <c r="OST958" s="46"/>
      <c r="OSU958" s="46"/>
      <c r="OSV958" s="46"/>
      <c r="OSW958" s="46"/>
      <c r="OSX958" s="46"/>
      <c r="OSY958" s="46"/>
      <c r="OSZ958" s="46"/>
      <c r="OTA958" s="46"/>
      <c r="OTB958" s="46"/>
      <c r="OTC958" s="46"/>
      <c r="OTD958" s="46"/>
      <c r="OTE958" s="46"/>
      <c r="OTF958" s="46"/>
      <c r="OTG958" s="46"/>
      <c r="OTH958" s="46"/>
      <c r="OTI958" s="46"/>
      <c r="OTJ958" s="46"/>
      <c r="OTK958" s="46"/>
      <c r="OTL958" s="46"/>
      <c r="OTM958" s="46"/>
      <c r="OTN958" s="46"/>
      <c r="OTO958" s="46"/>
      <c r="OTP958" s="46"/>
      <c r="OTQ958" s="46"/>
      <c r="OTR958" s="46"/>
      <c r="OTS958" s="46"/>
      <c r="OTT958" s="46"/>
      <c r="OTU958" s="46"/>
      <c r="OTV958" s="46"/>
      <c r="OTW958" s="46"/>
      <c r="OTX958" s="46"/>
      <c r="OTY958" s="46"/>
      <c r="OTZ958" s="46"/>
      <c r="OUA958" s="46"/>
      <c r="OUB958" s="46"/>
      <c r="OUC958" s="46"/>
      <c r="OUD958" s="46"/>
      <c r="OUE958" s="46"/>
      <c r="OUF958" s="46"/>
      <c r="OUG958" s="46"/>
      <c r="OUH958" s="46"/>
      <c r="OUI958" s="46"/>
      <c r="OUJ958" s="46"/>
      <c r="OUK958" s="46"/>
      <c r="OUL958" s="46"/>
      <c r="OUM958" s="46"/>
      <c r="OUN958" s="46"/>
      <c r="OUO958" s="46"/>
      <c r="OUP958" s="46"/>
      <c r="OUQ958" s="46"/>
      <c r="OUR958" s="46"/>
      <c r="OUS958" s="46"/>
      <c r="OUT958" s="46"/>
      <c r="OUU958" s="46"/>
      <c r="OUV958" s="46"/>
      <c r="OUW958" s="46"/>
      <c r="OUX958" s="46"/>
      <c r="OUY958" s="46"/>
      <c r="OUZ958" s="46"/>
      <c r="OVA958" s="46"/>
      <c r="OVB958" s="46"/>
      <c r="OVC958" s="46"/>
      <c r="OVD958" s="46"/>
      <c r="OVE958" s="46"/>
      <c r="OVF958" s="46"/>
      <c r="OVG958" s="46"/>
      <c r="OVH958" s="46"/>
      <c r="OVI958" s="46"/>
      <c r="OVJ958" s="46"/>
      <c r="OVK958" s="46"/>
      <c r="OVL958" s="46"/>
      <c r="OVM958" s="46"/>
      <c r="OVN958" s="46"/>
      <c r="OVO958" s="46"/>
      <c r="OVP958" s="46"/>
      <c r="OVQ958" s="46"/>
      <c r="OVR958" s="46"/>
      <c r="OVS958" s="46"/>
      <c r="OVT958" s="46"/>
      <c r="OVU958" s="46"/>
      <c r="OVV958" s="46"/>
      <c r="OVW958" s="46"/>
      <c r="OVX958" s="46"/>
      <c r="OVY958" s="46"/>
      <c r="OVZ958" s="46"/>
      <c r="OWA958" s="46"/>
      <c r="OWB958" s="46"/>
      <c r="OWC958" s="46"/>
      <c r="OWD958" s="46"/>
      <c r="OWE958" s="46"/>
      <c r="OWF958" s="46"/>
      <c r="OWG958" s="46"/>
      <c r="OWH958" s="46"/>
      <c r="OWI958" s="46"/>
      <c r="OWJ958" s="46"/>
      <c r="OWK958" s="46"/>
      <c r="OWL958" s="46"/>
      <c r="OWM958" s="46"/>
      <c r="OWN958" s="46"/>
      <c r="OWO958" s="46"/>
      <c r="OWP958" s="46"/>
      <c r="OWQ958" s="46"/>
      <c r="OWR958" s="46"/>
      <c r="OWS958" s="46"/>
      <c r="OWT958" s="46"/>
      <c r="OWU958" s="46"/>
      <c r="OWV958" s="46"/>
      <c r="OWW958" s="46"/>
      <c r="OWX958" s="46"/>
      <c r="OWY958" s="46"/>
      <c r="OWZ958" s="46"/>
      <c r="OXA958" s="46"/>
      <c r="OXB958" s="46"/>
      <c r="OXC958" s="46"/>
      <c r="OXD958" s="46"/>
      <c r="OXE958" s="46"/>
      <c r="OXF958" s="46"/>
      <c r="OXG958" s="46"/>
      <c r="OXH958" s="46"/>
      <c r="OXI958" s="46"/>
      <c r="OXJ958" s="46"/>
      <c r="OXK958" s="46"/>
      <c r="OXL958" s="46"/>
      <c r="OXM958" s="46"/>
      <c r="OXN958" s="46"/>
      <c r="OXO958" s="46"/>
      <c r="OXP958" s="46"/>
      <c r="OXQ958" s="46"/>
      <c r="OXR958" s="46"/>
      <c r="OXS958" s="46"/>
      <c r="OXT958" s="46"/>
      <c r="OXU958" s="46"/>
      <c r="OXV958" s="46"/>
      <c r="OXW958" s="46"/>
      <c r="OXX958" s="46"/>
      <c r="OXY958" s="46"/>
      <c r="OXZ958" s="46"/>
      <c r="OYA958" s="46"/>
      <c r="OYB958" s="46"/>
      <c r="OYC958" s="46"/>
      <c r="OYD958" s="46"/>
      <c r="OYE958" s="46"/>
      <c r="OYF958" s="46"/>
      <c r="OYG958" s="46"/>
      <c r="OYH958" s="46"/>
      <c r="OYI958" s="46"/>
      <c r="OYJ958" s="46"/>
      <c r="OYK958" s="46"/>
      <c r="OYL958" s="46"/>
      <c r="OYM958" s="46"/>
      <c r="OYN958" s="46"/>
      <c r="OYO958" s="46"/>
      <c r="OYP958" s="46"/>
      <c r="OYQ958" s="46"/>
      <c r="OYR958" s="46"/>
      <c r="OYS958" s="46"/>
      <c r="OYT958" s="46"/>
      <c r="OYU958" s="46"/>
      <c r="OYV958" s="46"/>
      <c r="OYW958" s="46"/>
      <c r="OYX958" s="46"/>
      <c r="OYY958" s="46"/>
      <c r="OYZ958" s="46"/>
      <c r="OZA958" s="46"/>
      <c r="OZB958" s="46"/>
      <c r="OZC958" s="46"/>
      <c r="OZD958" s="46"/>
      <c r="OZE958" s="46"/>
      <c r="OZF958" s="46"/>
      <c r="OZG958" s="46"/>
      <c r="OZH958" s="46"/>
      <c r="OZI958" s="46"/>
      <c r="OZJ958" s="46"/>
      <c r="OZK958" s="46"/>
      <c r="OZL958" s="46"/>
      <c r="OZM958" s="46"/>
      <c r="OZN958" s="46"/>
      <c r="OZO958" s="46"/>
      <c r="OZP958" s="46"/>
      <c r="OZQ958" s="46"/>
      <c r="OZR958" s="46"/>
      <c r="OZS958" s="46"/>
      <c r="OZT958" s="46"/>
      <c r="OZU958" s="46"/>
      <c r="OZV958" s="46"/>
      <c r="OZW958" s="46"/>
      <c r="OZX958" s="46"/>
      <c r="OZY958" s="46"/>
      <c r="OZZ958" s="46"/>
      <c r="PAA958" s="46"/>
      <c r="PAB958" s="46"/>
      <c r="PAC958" s="46"/>
      <c r="PAD958" s="46"/>
      <c r="PAE958" s="46"/>
      <c r="PAF958" s="46"/>
      <c r="PAG958" s="46"/>
      <c r="PAH958" s="46"/>
      <c r="PAI958" s="46"/>
      <c r="PAJ958" s="46"/>
      <c r="PAK958" s="46"/>
      <c r="PAL958" s="46"/>
      <c r="PAM958" s="46"/>
      <c r="PAN958" s="46"/>
      <c r="PAO958" s="46"/>
      <c r="PAP958" s="46"/>
      <c r="PAQ958" s="46"/>
      <c r="PAR958" s="46"/>
      <c r="PAS958" s="46"/>
      <c r="PAT958" s="46"/>
      <c r="PAU958" s="46"/>
      <c r="PAV958" s="46"/>
      <c r="PAW958" s="46"/>
      <c r="PAX958" s="46"/>
      <c r="PAY958" s="46"/>
      <c r="PAZ958" s="46"/>
      <c r="PBA958" s="46"/>
      <c r="PBB958" s="46"/>
      <c r="PBC958" s="46"/>
      <c r="PBD958" s="46"/>
      <c r="PBE958" s="46"/>
      <c r="PBF958" s="46"/>
      <c r="PBG958" s="46"/>
      <c r="PBH958" s="46"/>
      <c r="PBI958" s="46"/>
      <c r="PBJ958" s="46"/>
      <c r="PBK958" s="46"/>
      <c r="PBL958" s="46"/>
      <c r="PBM958" s="46"/>
      <c r="PBN958" s="46"/>
      <c r="PBO958" s="46"/>
      <c r="PBP958" s="46"/>
      <c r="PBQ958" s="46"/>
      <c r="PBR958" s="46"/>
      <c r="PBS958" s="46"/>
      <c r="PBT958" s="46"/>
      <c r="PBU958" s="46"/>
      <c r="PBV958" s="46"/>
      <c r="PBW958" s="46"/>
      <c r="PBX958" s="46"/>
      <c r="PBY958" s="46"/>
      <c r="PBZ958" s="46"/>
      <c r="PCA958" s="46"/>
      <c r="PCB958" s="46"/>
      <c r="PCC958" s="46"/>
      <c r="PCD958" s="46"/>
      <c r="PCE958" s="46"/>
      <c r="PCF958" s="46"/>
      <c r="PCG958" s="46"/>
      <c r="PCH958" s="46"/>
      <c r="PCI958" s="46"/>
      <c r="PCJ958" s="46"/>
      <c r="PCK958" s="46"/>
      <c r="PCL958" s="46"/>
      <c r="PCM958" s="46"/>
      <c r="PCN958" s="46"/>
      <c r="PCO958" s="46"/>
      <c r="PCP958" s="46"/>
      <c r="PCQ958" s="46"/>
      <c r="PCR958" s="46"/>
      <c r="PCS958" s="46"/>
      <c r="PCT958" s="46"/>
      <c r="PCU958" s="46"/>
      <c r="PCV958" s="46"/>
      <c r="PCW958" s="46"/>
      <c r="PCX958" s="46"/>
      <c r="PCY958" s="46"/>
      <c r="PCZ958" s="46"/>
      <c r="PDA958" s="46"/>
      <c r="PDB958" s="46"/>
      <c r="PDC958" s="46"/>
      <c r="PDD958" s="46"/>
      <c r="PDE958" s="46"/>
      <c r="PDF958" s="46"/>
      <c r="PDG958" s="46"/>
      <c r="PDH958" s="46"/>
      <c r="PDI958" s="46"/>
      <c r="PDJ958" s="46"/>
      <c r="PDK958" s="46"/>
      <c r="PDL958" s="46"/>
      <c r="PDM958" s="46"/>
      <c r="PDN958" s="46"/>
      <c r="PDO958" s="46"/>
      <c r="PDP958" s="46"/>
      <c r="PDQ958" s="46"/>
      <c r="PDR958" s="46"/>
      <c r="PDS958" s="46"/>
      <c r="PDT958" s="46"/>
      <c r="PDU958" s="46"/>
      <c r="PDV958" s="46"/>
      <c r="PDW958" s="46"/>
      <c r="PDX958" s="46"/>
      <c r="PDY958" s="46"/>
      <c r="PDZ958" s="46"/>
      <c r="PEA958" s="46"/>
      <c r="PEB958" s="46"/>
      <c r="PEC958" s="46"/>
      <c r="PED958" s="46"/>
      <c r="PEE958" s="46"/>
      <c r="PEF958" s="46"/>
      <c r="PEG958" s="46"/>
      <c r="PEH958" s="46"/>
      <c r="PEI958" s="46"/>
      <c r="PEJ958" s="46"/>
      <c r="PEK958" s="46"/>
      <c r="PEL958" s="46"/>
      <c r="PEM958" s="46"/>
      <c r="PEN958" s="46"/>
      <c r="PEO958" s="46"/>
      <c r="PEP958" s="46"/>
      <c r="PEQ958" s="46"/>
      <c r="PER958" s="46"/>
      <c r="PES958" s="46"/>
      <c r="PET958" s="46"/>
      <c r="PEU958" s="46"/>
      <c r="PEV958" s="46"/>
      <c r="PEW958" s="46"/>
      <c r="PEX958" s="46"/>
      <c r="PEY958" s="46"/>
      <c r="PEZ958" s="46"/>
      <c r="PFA958" s="46"/>
      <c r="PFB958" s="46"/>
      <c r="PFC958" s="46"/>
      <c r="PFD958" s="46"/>
      <c r="PFE958" s="46"/>
      <c r="PFF958" s="46"/>
      <c r="PFG958" s="46"/>
      <c r="PFH958" s="46"/>
      <c r="PFI958" s="46"/>
      <c r="PFJ958" s="46"/>
      <c r="PFK958" s="46"/>
      <c r="PFL958" s="46"/>
      <c r="PFM958" s="46"/>
      <c r="PFN958" s="46"/>
      <c r="PFO958" s="46"/>
      <c r="PFP958" s="46"/>
      <c r="PFQ958" s="46"/>
      <c r="PFR958" s="46"/>
      <c r="PFS958" s="46"/>
      <c r="PFT958" s="46"/>
      <c r="PFU958" s="46"/>
      <c r="PFV958" s="46"/>
      <c r="PFW958" s="46"/>
      <c r="PFX958" s="46"/>
      <c r="PFY958" s="46"/>
      <c r="PFZ958" s="46"/>
      <c r="PGA958" s="46"/>
      <c r="PGB958" s="46"/>
      <c r="PGC958" s="46"/>
      <c r="PGD958" s="46"/>
      <c r="PGE958" s="46"/>
      <c r="PGF958" s="46"/>
      <c r="PGG958" s="46"/>
      <c r="PGH958" s="46"/>
      <c r="PGI958" s="46"/>
      <c r="PGJ958" s="46"/>
      <c r="PGK958" s="46"/>
      <c r="PGL958" s="46"/>
      <c r="PGM958" s="46"/>
      <c r="PGN958" s="46"/>
      <c r="PGO958" s="46"/>
      <c r="PGP958" s="46"/>
      <c r="PGQ958" s="46"/>
      <c r="PGR958" s="46"/>
      <c r="PGS958" s="46"/>
      <c r="PGT958" s="46"/>
      <c r="PGU958" s="46"/>
      <c r="PGV958" s="46"/>
      <c r="PGW958" s="46"/>
      <c r="PGX958" s="46"/>
      <c r="PGY958" s="46"/>
      <c r="PGZ958" s="46"/>
      <c r="PHA958" s="46"/>
      <c r="PHB958" s="46"/>
      <c r="PHC958" s="46"/>
      <c r="PHD958" s="46"/>
      <c r="PHE958" s="46"/>
      <c r="PHF958" s="46"/>
      <c r="PHG958" s="46"/>
      <c r="PHH958" s="46"/>
      <c r="PHI958" s="46"/>
      <c r="PHJ958" s="46"/>
      <c r="PHK958" s="46"/>
      <c r="PHL958" s="46"/>
      <c r="PHM958" s="46"/>
      <c r="PHN958" s="46"/>
      <c r="PHO958" s="46"/>
      <c r="PHP958" s="46"/>
      <c r="PHQ958" s="46"/>
      <c r="PHR958" s="46"/>
      <c r="PHS958" s="46"/>
      <c r="PHT958" s="46"/>
      <c r="PHU958" s="46"/>
      <c r="PHV958" s="46"/>
      <c r="PHW958" s="46"/>
      <c r="PHX958" s="46"/>
      <c r="PHY958" s="46"/>
      <c r="PHZ958" s="46"/>
      <c r="PIA958" s="46"/>
      <c r="PIB958" s="46"/>
      <c r="PIC958" s="46"/>
      <c r="PID958" s="46"/>
      <c r="PIE958" s="46"/>
      <c r="PIF958" s="46"/>
      <c r="PIG958" s="46"/>
      <c r="PIH958" s="46"/>
      <c r="PII958" s="46"/>
      <c r="PIJ958" s="46"/>
      <c r="PIK958" s="46"/>
      <c r="PIL958" s="46"/>
      <c r="PIM958" s="46"/>
      <c r="PIN958" s="46"/>
      <c r="PIO958" s="46"/>
      <c r="PIP958" s="46"/>
      <c r="PIQ958" s="46"/>
      <c r="PIR958" s="46"/>
      <c r="PIS958" s="46"/>
      <c r="PIT958" s="46"/>
      <c r="PIU958" s="46"/>
      <c r="PIV958" s="46"/>
      <c r="PIW958" s="46"/>
      <c r="PIX958" s="46"/>
      <c r="PIY958" s="46"/>
      <c r="PIZ958" s="46"/>
      <c r="PJA958" s="46"/>
      <c r="PJB958" s="46"/>
      <c r="PJC958" s="46"/>
      <c r="PJD958" s="46"/>
      <c r="PJE958" s="46"/>
      <c r="PJF958" s="46"/>
      <c r="PJG958" s="46"/>
      <c r="PJH958" s="46"/>
      <c r="PJI958" s="46"/>
      <c r="PJJ958" s="46"/>
      <c r="PJK958" s="46"/>
      <c r="PJL958" s="46"/>
      <c r="PJM958" s="46"/>
      <c r="PJN958" s="46"/>
      <c r="PJO958" s="46"/>
      <c r="PJP958" s="46"/>
      <c r="PJQ958" s="46"/>
      <c r="PJR958" s="46"/>
      <c r="PJS958" s="46"/>
      <c r="PJT958" s="46"/>
      <c r="PJU958" s="46"/>
      <c r="PJV958" s="46"/>
      <c r="PJW958" s="46"/>
      <c r="PJX958" s="46"/>
      <c r="PJY958" s="46"/>
      <c r="PJZ958" s="46"/>
      <c r="PKA958" s="46"/>
      <c r="PKB958" s="46"/>
      <c r="PKC958" s="46"/>
      <c r="PKD958" s="46"/>
      <c r="PKE958" s="46"/>
      <c r="PKF958" s="46"/>
      <c r="PKG958" s="46"/>
      <c r="PKH958" s="46"/>
      <c r="PKI958" s="46"/>
      <c r="PKJ958" s="46"/>
      <c r="PKK958" s="46"/>
      <c r="PKL958" s="46"/>
      <c r="PKM958" s="46"/>
      <c r="PKN958" s="46"/>
      <c r="PKO958" s="46"/>
      <c r="PKP958" s="46"/>
      <c r="PKQ958" s="46"/>
      <c r="PKR958" s="46"/>
      <c r="PKS958" s="46"/>
      <c r="PKT958" s="46"/>
      <c r="PKU958" s="46"/>
      <c r="PKV958" s="46"/>
      <c r="PKW958" s="46"/>
      <c r="PKX958" s="46"/>
      <c r="PKY958" s="46"/>
      <c r="PKZ958" s="46"/>
      <c r="PLA958" s="46"/>
      <c r="PLB958" s="46"/>
      <c r="PLC958" s="46"/>
      <c r="PLD958" s="46"/>
      <c r="PLE958" s="46"/>
      <c r="PLF958" s="46"/>
      <c r="PLG958" s="46"/>
      <c r="PLH958" s="46"/>
      <c r="PLI958" s="46"/>
      <c r="PLJ958" s="46"/>
      <c r="PLK958" s="46"/>
      <c r="PLL958" s="46"/>
      <c r="PLM958" s="46"/>
      <c r="PLN958" s="46"/>
      <c r="PLO958" s="46"/>
      <c r="PLP958" s="46"/>
      <c r="PLQ958" s="46"/>
      <c r="PLR958" s="46"/>
      <c r="PLS958" s="46"/>
      <c r="PLT958" s="46"/>
      <c r="PLU958" s="46"/>
      <c r="PLV958" s="46"/>
      <c r="PLW958" s="46"/>
      <c r="PLX958" s="46"/>
      <c r="PLY958" s="46"/>
      <c r="PLZ958" s="46"/>
      <c r="PMA958" s="46"/>
      <c r="PMB958" s="46"/>
      <c r="PMC958" s="46"/>
      <c r="PMD958" s="46"/>
      <c r="PME958" s="46"/>
      <c r="PMF958" s="46"/>
      <c r="PMG958" s="46"/>
      <c r="PMH958" s="46"/>
      <c r="PMI958" s="46"/>
      <c r="PMJ958" s="46"/>
      <c r="PMK958" s="46"/>
      <c r="PML958" s="46"/>
      <c r="PMM958" s="46"/>
      <c r="PMN958" s="46"/>
      <c r="PMO958" s="46"/>
      <c r="PMP958" s="46"/>
      <c r="PMQ958" s="46"/>
      <c r="PMR958" s="46"/>
      <c r="PMS958" s="46"/>
      <c r="PMT958" s="46"/>
      <c r="PMU958" s="46"/>
      <c r="PMV958" s="46"/>
      <c r="PMW958" s="46"/>
      <c r="PMX958" s="46"/>
      <c r="PMY958" s="46"/>
      <c r="PMZ958" s="46"/>
      <c r="PNA958" s="46"/>
      <c r="PNB958" s="46"/>
      <c r="PNC958" s="46"/>
      <c r="PND958" s="46"/>
      <c r="PNE958" s="46"/>
      <c r="PNF958" s="46"/>
      <c r="PNG958" s="46"/>
      <c r="PNH958" s="46"/>
      <c r="PNI958" s="46"/>
      <c r="PNJ958" s="46"/>
      <c r="PNK958" s="46"/>
      <c r="PNL958" s="46"/>
      <c r="PNM958" s="46"/>
      <c r="PNN958" s="46"/>
      <c r="PNO958" s="46"/>
      <c r="PNP958" s="46"/>
      <c r="PNQ958" s="46"/>
      <c r="PNR958" s="46"/>
      <c r="PNS958" s="46"/>
      <c r="PNT958" s="46"/>
      <c r="PNU958" s="46"/>
      <c r="PNV958" s="46"/>
      <c r="PNW958" s="46"/>
      <c r="PNX958" s="46"/>
      <c r="PNY958" s="46"/>
      <c r="PNZ958" s="46"/>
      <c r="POA958" s="46"/>
      <c r="POB958" s="46"/>
      <c r="POC958" s="46"/>
      <c r="POD958" s="46"/>
      <c r="POE958" s="46"/>
      <c r="POF958" s="46"/>
      <c r="POG958" s="46"/>
      <c r="POH958" s="46"/>
      <c r="POI958" s="46"/>
      <c r="POJ958" s="46"/>
      <c r="POK958" s="46"/>
      <c r="POL958" s="46"/>
      <c r="POM958" s="46"/>
      <c r="PON958" s="46"/>
      <c r="POO958" s="46"/>
      <c r="POP958" s="46"/>
      <c r="POQ958" s="46"/>
      <c r="POR958" s="46"/>
      <c r="POS958" s="46"/>
      <c r="POT958" s="46"/>
      <c r="POU958" s="46"/>
      <c r="POV958" s="46"/>
      <c r="POW958" s="46"/>
      <c r="POX958" s="46"/>
      <c r="POY958" s="46"/>
      <c r="POZ958" s="46"/>
      <c r="PPA958" s="46"/>
      <c r="PPB958" s="46"/>
      <c r="PPC958" s="46"/>
      <c r="PPD958" s="46"/>
      <c r="PPE958" s="46"/>
      <c r="PPF958" s="46"/>
      <c r="PPG958" s="46"/>
      <c r="PPH958" s="46"/>
      <c r="PPI958" s="46"/>
      <c r="PPJ958" s="46"/>
      <c r="PPK958" s="46"/>
      <c r="PPL958" s="46"/>
      <c r="PPM958" s="46"/>
      <c r="PPN958" s="46"/>
      <c r="PPO958" s="46"/>
      <c r="PPP958" s="46"/>
      <c r="PPQ958" s="46"/>
      <c r="PPR958" s="46"/>
      <c r="PPS958" s="46"/>
      <c r="PPT958" s="46"/>
      <c r="PPU958" s="46"/>
      <c r="PPV958" s="46"/>
      <c r="PPW958" s="46"/>
      <c r="PPX958" s="46"/>
      <c r="PPY958" s="46"/>
      <c r="PPZ958" s="46"/>
      <c r="PQA958" s="46"/>
      <c r="PQB958" s="46"/>
      <c r="PQC958" s="46"/>
      <c r="PQD958" s="46"/>
      <c r="PQE958" s="46"/>
      <c r="PQF958" s="46"/>
      <c r="PQG958" s="46"/>
      <c r="PQH958" s="46"/>
      <c r="PQI958" s="46"/>
      <c r="PQJ958" s="46"/>
      <c r="PQK958" s="46"/>
      <c r="PQL958" s="46"/>
      <c r="PQM958" s="46"/>
      <c r="PQN958" s="46"/>
      <c r="PQO958" s="46"/>
      <c r="PQP958" s="46"/>
      <c r="PQQ958" s="46"/>
      <c r="PQR958" s="46"/>
      <c r="PQS958" s="46"/>
      <c r="PQT958" s="46"/>
      <c r="PQU958" s="46"/>
      <c r="PQV958" s="46"/>
      <c r="PQW958" s="46"/>
      <c r="PQX958" s="46"/>
      <c r="PQY958" s="46"/>
      <c r="PQZ958" s="46"/>
      <c r="PRA958" s="46"/>
      <c r="PRB958" s="46"/>
      <c r="PRC958" s="46"/>
      <c r="PRD958" s="46"/>
      <c r="PRE958" s="46"/>
      <c r="PRF958" s="46"/>
      <c r="PRG958" s="46"/>
      <c r="PRH958" s="46"/>
      <c r="PRI958" s="46"/>
      <c r="PRJ958" s="46"/>
      <c r="PRK958" s="46"/>
      <c r="PRL958" s="46"/>
      <c r="PRM958" s="46"/>
      <c r="PRN958" s="46"/>
      <c r="PRO958" s="46"/>
      <c r="PRP958" s="46"/>
      <c r="PRQ958" s="46"/>
      <c r="PRR958" s="46"/>
      <c r="PRS958" s="46"/>
      <c r="PRT958" s="46"/>
      <c r="PRU958" s="46"/>
      <c r="PRV958" s="46"/>
      <c r="PRW958" s="46"/>
      <c r="PRX958" s="46"/>
      <c r="PRY958" s="46"/>
      <c r="PRZ958" s="46"/>
      <c r="PSA958" s="46"/>
      <c r="PSB958" s="46"/>
      <c r="PSC958" s="46"/>
      <c r="PSD958" s="46"/>
      <c r="PSE958" s="46"/>
      <c r="PSF958" s="46"/>
      <c r="PSG958" s="46"/>
      <c r="PSH958" s="46"/>
      <c r="PSI958" s="46"/>
      <c r="PSJ958" s="46"/>
      <c r="PSK958" s="46"/>
      <c r="PSL958" s="46"/>
      <c r="PSM958" s="46"/>
      <c r="PSN958" s="46"/>
      <c r="PSO958" s="46"/>
      <c r="PSP958" s="46"/>
      <c r="PSQ958" s="46"/>
      <c r="PSR958" s="46"/>
      <c r="PSS958" s="46"/>
      <c r="PST958" s="46"/>
      <c r="PSU958" s="46"/>
      <c r="PSV958" s="46"/>
      <c r="PSW958" s="46"/>
      <c r="PSX958" s="46"/>
      <c r="PSY958" s="46"/>
      <c r="PSZ958" s="46"/>
      <c r="PTA958" s="46"/>
      <c r="PTB958" s="46"/>
      <c r="PTC958" s="46"/>
      <c r="PTD958" s="46"/>
      <c r="PTE958" s="46"/>
      <c r="PTF958" s="46"/>
      <c r="PTG958" s="46"/>
      <c r="PTH958" s="46"/>
      <c r="PTI958" s="46"/>
      <c r="PTJ958" s="46"/>
      <c r="PTK958" s="46"/>
      <c r="PTL958" s="46"/>
      <c r="PTM958" s="46"/>
      <c r="PTN958" s="46"/>
      <c r="PTO958" s="46"/>
      <c r="PTP958" s="46"/>
      <c r="PTQ958" s="46"/>
      <c r="PTR958" s="46"/>
      <c r="PTS958" s="46"/>
      <c r="PTT958" s="46"/>
      <c r="PTU958" s="46"/>
      <c r="PTV958" s="46"/>
      <c r="PTW958" s="46"/>
      <c r="PTX958" s="46"/>
      <c r="PTY958" s="46"/>
      <c r="PTZ958" s="46"/>
      <c r="PUA958" s="46"/>
      <c r="PUB958" s="46"/>
      <c r="PUC958" s="46"/>
      <c r="PUD958" s="46"/>
      <c r="PUE958" s="46"/>
      <c r="PUF958" s="46"/>
      <c r="PUG958" s="46"/>
      <c r="PUH958" s="46"/>
      <c r="PUI958" s="46"/>
      <c r="PUJ958" s="46"/>
      <c r="PUK958" s="46"/>
      <c r="PUL958" s="46"/>
      <c r="PUM958" s="46"/>
      <c r="PUN958" s="46"/>
      <c r="PUO958" s="46"/>
      <c r="PUP958" s="46"/>
      <c r="PUQ958" s="46"/>
      <c r="PUR958" s="46"/>
      <c r="PUS958" s="46"/>
      <c r="PUT958" s="46"/>
      <c r="PUU958" s="46"/>
      <c r="PUV958" s="46"/>
      <c r="PUW958" s="46"/>
      <c r="PUX958" s="46"/>
      <c r="PUY958" s="46"/>
      <c r="PUZ958" s="46"/>
      <c r="PVA958" s="46"/>
      <c r="PVB958" s="46"/>
      <c r="PVC958" s="46"/>
      <c r="PVD958" s="46"/>
      <c r="PVE958" s="46"/>
      <c r="PVF958" s="46"/>
      <c r="PVG958" s="46"/>
      <c r="PVH958" s="46"/>
      <c r="PVI958" s="46"/>
      <c r="PVJ958" s="46"/>
      <c r="PVK958" s="46"/>
      <c r="PVL958" s="46"/>
      <c r="PVM958" s="46"/>
      <c r="PVN958" s="46"/>
      <c r="PVO958" s="46"/>
      <c r="PVP958" s="46"/>
      <c r="PVQ958" s="46"/>
      <c r="PVR958" s="46"/>
      <c r="PVS958" s="46"/>
      <c r="PVT958" s="46"/>
      <c r="PVU958" s="46"/>
      <c r="PVV958" s="46"/>
      <c r="PVW958" s="46"/>
      <c r="PVX958" s="46"/>
      <c r="PVY958" s="46"/>
      <c r="PVZ958" s="46"/>
      <c r="PWA958" s="46"/>
      <c r="PWB958" s="46"/>
      <c r="PWC958" s="46"/>
      <c r="PWD958" s="46"/>
      <c r="PWE958" s="46"/>
      <c r="PWF958" s="46"/>
      <c r="PWG958" s="46"/>
      <c r="PWH958" s="46"/>
      <c r="PWI958" s="46"/>
      <c r="PWJ958" s="46"/>
      <c r="PWK958" s="46"/>
      <c r="PWL958" s="46"/>
      <c r="PWM958" s="46"/>
      <c r="PWN958" s="46"/>
      <c r="PWO958" s="46"/>
      <c r="PWP958" s="46"/>
      <c r="PWQ958" s="46"/>
      <c r="PWR958" s="46"/>
      <c r="PWS958" s="46"/>
      <c r="PWT958" s="46"/>
      <c r="PWU958" s="46"/>
      <c r="PWV958" s="46"/>
      <c r="PWW958" s="46"/>
      <c r="PWX958" s="46"/>
      <c r="PWY958" s="46"/>
      <c r="PWZ958" s="46"/>
      <c r="PXA958" s="46"/>
      <c r="PXB958" s="46"/>
      <c r="PXC958" s="46"/>
      <c r="PXD958" s="46"/>
      <c r="PXE958" s="46"/>
      <c r="PXF958" s="46"/>
      <c r="PXG958" s="46"/>
      <c r="PXH958" s="46"/>
      <c r="PXI958" s="46"/>
      <c r="PXJ958" s="46"/>
      <c r="PXK958" s="46"/>
      <c r="PXL958" s="46"/>
      <c r="PXM958" s="46"/>
      <c r="PXN958" s="46"/>
      <c r="PXO958" s="46"/>
      <c r="PXP958" s="46"/>
      <c r="PXQ958" s="46"/>
      <c r="PXR958" s="46"/>
      <c r="PXS958" s="46"/>
      <c r="PXT958" s="46"/>
      <c r="PXU958" s="46"/>
      <c r="PXV958" s="46"/>
      <c r="PXW958" s="46"/>
      <c r="PXX958" s="46"/>
      <c r="PXY958" s="46"/>
      <c r="PXZ958" s="46"/>
      <c r="PYA958" s="46"/>
      <c r="PYB958" s="46"/>
      <c r="PYC958" s="46"/>
      <c r="PYD958" s="46"/>
      <c r="PYE958" s="46"/>
      <c r="PYF958" s="46"/>
      <c r="PYG958" s="46"/>
      <c r="PYH958" s="46"/>
      <c r="PYI958" s="46"/>
      <c r="PYJ958" s="46"/>
      <c r="PYK958" s="46"/>
      <c r="PYL958" s="46"/>
      <c r="PYM958" s="46"/>
      <c r="PYN958" s="46"/>
      <c r="PYO958" s="46"/>
      <c r="PYP958" s="46"/>
      <c r="PYQ958" s="46"/>
      <c r="PYR958" s="46"/>
      <c r="PYS958" s="46"/>
      <c r="PYT958" s="46"/>
      <c r="PYU958" s="46"/>
      <c r="PYV958" s="46"/>
      <c r="PYW958" s="46"/>
      <c r="PYX958" s="46"/>
      <c r="PYY958" s="46"/>
      <c r="PYZ958" s="46"/>
      <c r="PZA958" s="46"/>
      <c r="PZB958" s="46"/>
      <c r="PZC958" s="46"/>
      <c r="PZD958" s="46"/>
      <c r="PZE958" s="46"/>
      <c r="PZF958" s="46"/>
      <c r="PZG958" s="46"/>
      <c r="PZH958" s="46"/>
      <c r="PZI958" s="46"/>
      <c r="PZJ958" s="46"/>
      <c r="PZK958" s="46"/>
      <c r="PZL958" s="46"/>
      <c r="PZM958" s="46"/>
      <c r="PZN958" s="46"/>
      <c r="PZO958" s="46"/>
      <c r="PZP958" s="46"/>
      <c r="PZQ958" s="46"/>
      <c r="PZR958" s="46"/>
      <c r="PZS958" s="46"/>
      <c r="PZT958" s="46"/>
      <c r="PZU958" s="46"/>
      <c r="PZV958" s="46"/>
      <c r="PZW958" s="46"/>
      <c r="PZX958" s="46"/>
      <c r="PZY958" s="46"/>
      <c r="PZZ958" s="46"/>
      <c r="QAA958" s="46"/>
      <c r="QAB958" s="46"/>
      <c r="QAC958" s="46"/>
      <c r="QAD958" s="46"/>
      <c r="QAE958" s="46"/>
      <c r="QAF958" s="46"/>
      <c r="QAG958" s="46"/>
      <c r="QAH958" s="46"/>
      <c r="QAI958" s="46"/>
      <c r="QAJ958" s="46"/>
      <c r="QAK958" s="46"/>
      <c r="QAL958" s="46"/>
      <c r="QAM958" s="46"/>
      <c r="QAN958" s="46"/>
      <c r="QAO958" s="46"/>
      <c r="QAP958" s="46"/>
      <c r="QAQ958" s="46"/>
      <c r="QAR958" s="46"/>
      <c r="QAS958" s="46"/>
      <c r="QAT958" s="46"/>
      <c r="QAU958" s="46"/>
      <c r="QAV958" s="46"/>
      <c r="QAW958" s="46"/>
      <c r="QAX958" s="46"/>
      <c r="QAY958" s="46"/>
      <c r="QAZ958" s="46"/>
      <c r="QBA958" s="46"/>
      <c r="QBB958" s="46"/>
      <c r="QBC958" s="46"/>
      <c r="QBD958" s="46"/>
      <c r="QBE958" s="46"/>
      <c r="QBF958" s="46"/>
      <c r="QBG958" s="46"/>
      <c r="QBH958" s="46"/>
      <c r="QBI958" s="46"/>
      <c r="QBJ958" s="46"/>
      <c r="QBK958" s="46"/>
      <c r="QBL958" s="46"/>
      <c r="QBM958" s="46"/>
      <c r="QBN958" s="46"/>
      <c r="QBO958" s="46"/>
      <c r="QBP958" s="46"/>
      <c r="QBQ958" s="46"/>
      <c r="QBR958" s="46"/>
      <c r="QBS958" s="46"/>
      <c r="QBT958" s="46"/>
      <c r="QBU958" s="46"/>
      <c r="QBV958" s="46"/>
      <c r="QBW958" s="46"/>
      <c r="QBX958" s="46"/>
      <c r="QBY958" s="46"/>
      <c r="QBZ958" s="46"/>
      <c r="QCA958" s="46"/>
      <c r="QCB958" s="46"/>
      <c r="QCC958" s="46"/>
      <c r="QCD958" s="46"/>
      <c r="QCE958" s="46"/>
      <c r="QCF958" s="46"/>
      <c r="QCG958" s="46"/>
      <c r="QCH958" s="46"/>
      <c r="QCI958" s="46"/>
      <c r="QCJ958" s="46"/>
      <c r="QCK958" s="46"/>
      <c r="QCL958" s="46"/>
      <c r="QCM958" s="46"/>
      <c r="QCN958" s="46"/>
      <c r="QCO958" s="46"/>
      <c r="QCP958" s="46"/>
      <c r="QCQ958" s="46"/>
      <c r="QCR958" s="46"/>
      <c r="QCS958" s="46"/>
      <c r="QCT958" s="46"/>
      <c r="QCU958" s="46"/>
      <c r="QCV958" s="46"/>
      <c r="QCW958" s="46"/>
      <c r="QCX958" s="46"/>
      <c r="QCY958" s="46"/>
      <c r="QCZ958" s="46"/>
      <c r="QDA958" s="46"/>
      <c r="QDB958" s="46"/>
      <c r="QDC958" s="46"/>
      <c r="QDD958" s="46"/>
      <c r="QDE958" s="46"/>
      <c r="QDF958" s="46"/>
      <c r="QDG958" s="46"/>
      <c r="QDH958" s="46"/>
      <c r="QDI958" s="46"/>
      <c r="QDJ958" s="46"/>
      <c r="QDK958" s="46"/>
      <c r="QDL958" s="46"/>
      <c r="QDM958" s="46"/>
      <c r="QDN958" s="46"/>
      <c r="QDO958" s="46"/>
      <c r="QDP958" s="46"/>
      <c r="QDQ958" s="46"/>
      <c r="QDR958" s="46"/>
      <c r="QDS958" s="46"/>
      <c r="QDT958" s="46"/>
      <c r="QDU958" s="46"/>
      <c r="QDV958" s="46"/>
      <c r="QDW958" s="46"/>
      <c r="QDX958" s="46"/>
      <c r="QDY958" s="46"/>
      <c r="QDZ958" s="46"/>
      <c r="QEA958" s="46"/>
      <c r="QEB958" s="46"/>
      <c r="QEC958" s="46"/>
      <c r="QED958" s="46"/>
      <c r="QEE958" s="46"/>
      <c r="QEF958" s="46"/>
      <c r="QEG958" s="46"/>
      <c r="QEH958" s="46"/>
      <c r="QEI958" s="46"/>
      <c r="QEJ958" s="46"/>
      <c r="QEK958" s="46"/>
      <c r="QEL958" s="46"/>
      <c r="QEM958" s="46"/>
      <c r="QEN958" s="46"/>
      <c r="QEO958" s="46"/>
      <c r="QEP958" s="46"/>
      <c r="QEQ958" s="46"/>
      <c r="QER958" s="46"/>
      <c r="QES958" s="46"/>
      <c r="QET958" s="46"/>
      <c r="QEU958" s="46"/>
      <c r="QEV958" s="46"/>
      <c r="QEW958" s="46"/>
      <c r="QEX958" s="46"/>
      <c r="QEY958" s="46"/>
      <c r="QEZ958" s="46"/>
      <c r="QFA958" s="46"/>
      <c r="QFB958" s="46"/>
      <c r="QFC958" s="46"/>
      <c r="QFD958" s="46"/>
      <c r="QFE958" s="46"/>
      <c r="QFF958" s="46"/>
      <c r="QFG958" s="46"/>
      <c r="QFH958" s="46"/>
      <c r="QFI958" s="46"/>
      <c r="QFJ958" s="46"/>
      <c r="QFK958" s="46"/>
      <c r="QFL958" s="46"/>
      <c r="QFM958" s="46"/>
      <c r="QFN958" s="46"/>
      <c r="QFO958" s="46"/>
      <c r="QFP958" s="46"/>
      <c r="QFQ958" s="46"/>
      <c r="QFR958" s="46"/>
      <c r="QFS958" s="46"/>
      <c r="QFT958" s="46"/>
      <c r="QFU958" s="46"/>
      <c r="QFV958" s="46"/>
      <c r="QFW958" s="46"/>
      <c r="QFX958" s="46"/>
      <c r="QFY958" s="46"/>
      <c r="QFZ958" s="46"/>
      <c r="QGA958" s="46"/>
      <c r="QGB958" s="46"/>
      <c r="QGC958" s="46"/>
      <c r="QGD958" s="46"/>
      <c r="QGE958" s="46"/>
      <c r="QGF958" s="46"/>
      <c r="QGG958" s="46"/>
      <c r="QGH958" s="46"/>
      <c r="QGI958" s="46"/>
      <c r="QGJ958" s="46"/>
      <c r="QGK958" s="46"/>
      <c r="QGL958" s="46"/>
      <c r="QGM958" s="46"/>
      <c r="QGN958" s="46"/>
      <c r="QGO958" s="46"/>
      <c r="QGP958" s="46"/>
      <c r="QGQ958" s="46"/>
      <c r="QGR958" s="46"/>
      <c r="QGS958" s="46"/>
      <c r="QGT958" s="46"/>
      <c r="QGU958" s="46"/>
      <c r="QGV958" s="46"/>
      <c r="QGW958" s="46"/>
      <c r="QGX958" s="46"/>
      <c r="QGY958" s="46"/>
      <c r="QGZ958" s="46"/>
      <c r="QHA958" s="46"/>
      <c r="QHB958" s="46"/>
      <c r="QHC958" s="46"/>
      <c r="QHD958" s="46"/>
      <c r="QHE958" s="46"/>
      <c r="QHF958" s="46"/>
      <c r="QHG958" s="46"/>
      <c r="QHH958" s="46"/>
      <c r="QHI958" s="46"/>
      <c r="QHJ958" s="46"/>
      <c r="QHK958" s="46"/>
      <c r="QHL958" s="46"/>
      <c r="QHM958" s="46"/>
      <c r="QHN958" s="46"/>
      <c r="QHO958" s="46"/>
      <c r="QHP958" s="46"/>
      <c r="QHQ958" s="46"/>
      <c r="QHR958" s="46"/>
      <c r="QHS958" s="46"/>
      <c r="QHT958" s="46"/>
      <c r="QHU958" s="46"/>
      <c r="QHV958" s="46"/>
      <c r="QHW958" s="46"/>
      <c r="QHX958" s="46"/>
      <c r="QHY958" s="46"/>
      <c r="QHZ958" s="46"/>
      <c r="QIA958" s="46"/>
      <c r="QIB958" s="46"/>
      <c r="QIC958" s="46"/>
      <c r="QID958" s="46"/>
      <c r="QIE958" s="46"/>
      <c r="QIF958" s="46"/>
      <c r="QIG958" s="46"/>
      <c r="QIH958" s="46"/>
      <c r="QII958" s="46"/>
      <c r="QIJ958" s="46"/>
      <c r="QIK958" s="46"/>
      <c r="QIL958" s="46"/>
      <c r="QIM958" s="46"/>
      <c r="QIN958" s="46"/>
      <c r="QIO958" s="46"/>
      <c r="QIP958" s="46"/>
      <c r="QIQ958" s="46"/>
      <c r="QIR958" s="46"/>
      <c r="QIS958" s="46"/>
      <c r="QIT958" s="46"/>
      <c r="QIU958" s="46"/>
      <c r="QIV958" s="46"/>
      <c r="QIW958" s="46"/>
      <c r="QIX958" s="46"/>
      <c r="QIY958" s="46"/>
      <c r="QIZ958" s="46"/>
      <c r="QJA958" s="46"/>
      <c r="QJB958" s="46"/>
      <c r="QJC958" s="46"/>
      <c r="QJD958" s="46"/>
      <c r="QJE958" s="46"/>
      <c r="QJF958" s="46"/>
      <c r="QJG958" s="46"/>
      <c r="QJH958" s="46"/>
      <c r="QJI958" s="46"/>
      <c r="QJJ958" s="46"/>
      <c r="QJK958" s="46"/>
      <c r="QJL958" s="46"/>
      <c r="QJM958" s="46"/>
      <c r="QJN958" s="46"/>
      <c r="QJO958" s="46"/>
      <c r="QJP958" s="46"/>
      <c r="QJQ958" s="46"/>
      <c r="QJR958" s="46"/>
      <c r="QJS958" s="46"/>
      <c r="QJT958" s="46"/>
      <c r="QJU958" s="46"/>
      <c r="QJV958" s="46"/>
      <c r="QJW958" s="46"/>
      <c r="QJX958" s="46"/>
      <c r="QJY958" s="46"/>
      <c r="QJZ958" s="46"/>
      <c r="QKA958" s="46"/>
      <c r="QKB958" s="46"/>
      <c r="QKC958" s="46"/>
      <c r="QKD958" s="46"/>
      <c r="QKE958" s="46"/>
      <c r="QKF958" s="46"/>
      <c r="QKG958" s="46"/>
      <c r="QKH958" s="46"/>
      <c r="QKI958" s="46"/>
      <c r="QKJ958" s="46"/>
      <c r="QKK958" s="46"/>
      <c r="QKL958" s="46"/>
      <c r="QKM958" s="46"/>
      <c r="QKN958" s="46"/>
      <c r="QKO958" s="46"/>
      <c r="QKP958" s="46"/>
      <c r="QKQ958" s="46"/>
      <c r="QKR958" s="46"/>
      <c r="QKS958" s="46"/>
      <c r="QKT958" s="46"/>
      <c r="QKU958" s="46"/>
      <c r="QKV958" s="46"/>
      <c r="QKW958" s="46"/>
      <c r="QKX958" s="46"/>
      <c r="QKY958" s="46"/>
      <c r="QKZ958" s="46"/>
      <c r="QLA958" s="46"/>
      <c r="QLB958" s="46"/>
      <c r="QLC958" s="46"/>
      <c r="QLD958" s="46"/>
      <c r="QLE958" s="46"/>
      <c r="QLF958" s="46"/>
      <c r="QLG958" s="46"/>
      <c r="QLH958" s="46"/>
      <c r="QLI958" s="46"/>
      <c r="QLJ958" s="46"/>
      <c r="QLK958" s="46"/>
      <c r="QLL958" s="46"/>
      <c r="QLM958" s="46"/>
      <c r="QLN958" s="46"/>
      <c r="QLO958" s="46"/>
      <c r="QLP958" s="46"/>
      <c r="QLQ958" s="46"/>
      <c r="QLR958" s="46"/>
      <c r="QLS958" s="46"/>
      <c r="QLT958" s="46"/>
      <c r="QLU958" s="46"/>
      <c r="QLV958" s="46"/>
      <c r="QLW958" s="46"/>
      <c r="QLX958" s="46"/>
      <c r="QLY958" s="46"/>
      <c r="QLZ958" s="46"/>
      <c r="QMA958" s="46"/>
      <c r="QMB958" s="46"/>
      <c r="QMC958" s="46"/>
      <c r="QMD958" s="46"/>
      <c r="QME958" s="46"/>
      <c r="QMF958" s="46"/>
      <c r="QMG958" s="46"/>
      <c r="QMH958" s="46"/>
      <c r="QMI958" s="46"/>
      <c r="QMJ958" s="46"/>
      <c r="QMK958" s="46"/>
      <c r="QML958" s="46"/>
      <c r="QMM958" s="46"/>
      <c r="QMN958" s="46"/>
      <c r="QMO958" s="46"/>
      <c r="QMP958" s="46"/>
      <c r="QMQ958" s="46"/>
      <c r="QMR958" s="46"/>
      <c r="QMS958" s="46"/>
      <c r="QMT958" s="46"/>
      <c r="QMU958" s="46"/>
      <c r="QMV958" s="46"/>
      <c r="QMW958" s="46"/>
      <c r="QMX958" s="46"/>
      <c r="QMY958" s="46"/>
      <c r="QMZ958" s="46"/>
      <c r="QNA958" s="46"/>
      <c r="QNB958" s="46"/>
      <c r="QNC958" s="46"/>
      <c r="QND958" s="46"/>
      <c r="QNE958" s="46"/>
      <c r="QNF958" s="46"/>
      <c r="QNG958" s="46"/>
      <c r="QNH958" s="46"/>
      <c r="QNI958" s="46"/>
      <c r="QNJ958" s="46"/>
      <c r="QNK958" s="46"/>
      <c r="QNL958" s="46"/>
      <c r="QNM958" s="46"/>
      <c r="QNN958" s="46"/>
      <c r="QNO958" s="46"/>
      <c r="QNP958" s="46"/>
      <c r="QNQ958" s="46"/>
      <c r="QNR958" s="46"/>
      <c r="QNS958" s="46"/>
      <c r="QNT958" s="46"/>
      <c r="QNU958" s="46"/>
      <c r="QNV958" s="46"/>
      <c r="QNW958" s="46"/>
      <c r="QNX958" s="46"/>
      <c r="QNY958" s="46"/>
      <c r="QNZ958" s="46"/>
      <c r="QOA958" s="46"/>
      <c r="QOB958" s="46"/>
      <c r="QOC958" s="46"/>
      <c r="QOD958" s="46"/>
      <c r="QOE958" s="46"/>
      <c r="QOF958" s="46"/>
      <c r="QOG958" s="46"/>
      <c r="QOH958" s="46"/>
      <c r="QOI958" s="46"/>
      <c r="QOJ958" s="46"/>
      <c r="QOK958" s="46"/>
      <c r="QOL958" s="46"/>
      <c r="QOM958" s="46"/>
      <c r="QON958" s="46"/>
      <c r="QOO958" s="46"/>
      <c r="QOP958" s="46"/>
      <c r="QOQ958" s="46"/>
      <c r="QOR958" s="46"/>
      <c r="QOS958" s="46"/>
      <c r="QOT958" s="46"/>
      <c r="QOU958" s="46"/>
      <c r="QOV958" s="46"/>
      <c r="QOW958" s="46"/>
      <c r="QOX958" s="46"/>
      <c r="QOY958" s="46"/>
      <c r="QOZ958" s="46"/>
      <c r="QPA958" s="46"/>
      <c r="QPB958" s="46"/>
      <c r="QPC958" s="46"/>
      <c r="QPD958" s="46"/>
      <c r="QPE958" s="46"/>
      <c r="QPF958" s="46"/>
      <c r="QPG958" s="46"/>
      <c r="QPH958" s="46"/>
      <c r="QPI958" s="46"/>
      <c r="QPJ958" s="46"/>
      <c r="QPK958" s="46"/>
      <c r="QPL958" s="46"/>
      <c r="QPM958" s="46"/>
      <c r="QPN958" s="46"/>
      <c r="QPO958" s="46"/>
      <c r="QPP958" s="46"/>
      <c r="QPQ958" s="46"/>
      <c r="QPR958" s="46"/>
      <c r="QPS958" s="46"/>
      <c r="QPT958" s="46"/>
      <c r="QPU958" s="46"/>
      <c r="QPV958" s="46"/>
      <c r="QPW958" s="46"/>
      <c r="QPX958" s="46"/>
      <c r="QPY958" s="46"/>
      <c r="QPZ958" s="46"/>
      <c r="QQA958" s="46"/>
      <c r="QQB958" s="46"/>
      <c r="QQC958" s="46"/>
      <c r="QQD958" s="46"/>
      <c r="QQE958" s="46"/>
      <c r="QQF958" s="46"/>
      <c r="QQG958" s="46"/>
      <c r="QQH958" s="46"/>
      <c r="QQI958" s="46"/>
      <c r="QQJ958" s="46"/>
      <c r="QQK958" s="46"/>
      <c r="QQL958" s="46"/>
      <c r="QQM958" s="46"/>
      <c r="QQN958" s="46"/>
      <c r="QQO958" s="46"/>
      <c r="QQP958" s="46"/>
      <c r="QQQ958" s="46"/>
      <c r="QQR958" s="46"/>
      <c r="QQS958" s="46"/>
      <c r="QQT958" s="46"/>
      <c r="QQU958" s="46"/>
      <c r="QQV958" s="46"/>
      <c r="QQW958" s="46"/>
      <c r="QQX958" s="46"/>
      <c r="QQY958" s="46"/>
      <c r="QQZ958" s="46"/>
      <c r="QRA958" s="46"/>
      <c r="QRB958" s="46"/>
      <c r="QRC958" s="46"/>
      <c r="QRD958" s="46"/>
      <c r="QRE958" s="46"/>
      <c r="QRF958" s="46"/>
      <c r="QRG958" s="46"/>
      <c r="QRH958" s="46"/>
      <c r="QRI958" s="46"/>
      <c r="QRJ958" s="46"/>
      <c r="QRK958" s="46"/>
      <c r="QRL958" s="46"/>
      <c r="QRM958" s="46"/>
      <c r="QRN958" s="46"/>
      <c r="QRO958" s="46"/>
      <c r="QRP958" s="46"/>
      <c r="QRQ958" s="46"/>
      <c r="QRR958" s="46"/>
      <c r="QRS958" s="46"/>
      <c r="QRT958" s="46"/>
      <c r="QRU958" s="46"/>
      <c r="QRV958" s="46"/>
      <c r="QRW958" s="46"/>
      <c r="QRX958" s="46"/>
      <c r="QRY958" s="46"/>
      <c r="QRZ958" s="46"/>
      <c r="QSA958" s="46"/>
      <c r="QSB958" s="46"/>
      <c r="QSC958" s="46"/>
      <c r="QSD958" s="46"/>
      <c r="QSE958" s="46"/>
      <c r="QSF958" s="46"/>
      <c r="QSG958" s="46"/>
      <c r="QSH958" s="46"/>
      <c r="QSI958" s="46"/>
      <c r="QSJ958" s="46"/>
      <c r="QSK958" s="46"/>
      <c r="QSL958" s="46"/>
      <c r="QSM958" s="46"/>
      <c r="QSN958" s="46"/>
      <c r="QSO958" s="46"/>
      <c r="QSP958" s="46"/>
      <c r="QSQ958" s="46"/>
      <c r="QSR958" s="46"/>
      <c r="QSS958" s="46"/>
      <c r="QST958" s="46"/>
      <c r="QSU958" s="46"/>
      <c r="QSV958" s="46"/>
      <c r="QSW958" s="46"/>
      <c r="QSX958" s="46"/>
      <c r="QSY958" s="46"/>
      <c r="QSZ958" s="46"/>
      <c r="QTA958" s="46"/>
      <c r="QTB958" s="46"/>
      <c r="QTC958" s="46"/>
      <c r="QTD958" s="46"/>
      <c r="QTE958" s="46"/>
      <c r="QTF958" s="46"/>
      <c r="QTG958" s="46"/>
      <c r="QTH958" s="46"/>
      <c r="QTI958" s="46"/>
      <c r="QTJ958" s="46"/>
      <c r="QTK958" s="46"/>
      <c r="QTL958" s="46"/>
      <c r="QTM958" s="46"/>
      <c r="QTN958" s="46"/>
      <c r="QTO958" s="46"/>
      <c r="QTP958" s="46"/>
      <c r="QTQ958" s="46"/>
      <c r="QTR958" s="46"/>
      <c r="QTS958" s="46"/>
      <c r="QTT958" s="46"/>
      <c r="QTU958" s="46"/>
      <c r="QTV958" s="46"/>
      <c r="QTW958" s="46"/>
      <c r="QTX958" s="46"/>
      <c r="QTY958" s="46"/>
      <c r="QTZ958" s="46"/>
      <c r="QUA958" s="46"/>
      <c r="QUB958" s="46"/>
      <c r="QUC958" s="46"/>
      <c r="QUD958" s="46"/>
      <c r="QUE958" s="46"/>
      <c r="QUF958" s="46"/>
      <c r="QUG958" s="46"/>
      <c r="QUH958" s="46"/>
      <c r="QUI958" s="46"/>
      <c r="QUJ958" s="46"/>
      <c r="QUK958" s="46"/>
      <c r="QUL958" s="46"/>
      <c r="QUM958" s="46"/>
      <c r="QUN958" s="46"/>
      <c r="QUO958" s="46"/>
      <c r="QUP958" s="46"/>
      <c r="QUQ958" s="46"/>
      <c r="QUR958" s="46"/>
      <c r="QUS958" s="46"/>
      <c r="QUT958" s="46"/>
      <c r="QUU958" s="46"/>
      <c r="QUV958" s="46"/>
      <c r="QUW958" s="46"/>
      <c r="QUX958" s="46"/>
      <c r="QUY958" s="46"/>
      <c r="QUZ958" s="46"/>
      <c r="QVA958" s="46"/>
      <c r="QVB958" s="46"/>
      <c r="QVC958" s="46"/>
      <c r="QVD958" s="46"/>
      <c r="QVE958" s="46"/>
      <c r="QVF958" s="46"/>
      <c r="QVG958" s="46"/>
      <c r="QVH958" s="46"/>
      <c r="QVI958" s="46"/>
      <c r="QVJ958" s="46"/>
      <c r="QVK958" s="46"/>
      <c r="QVL958" s="46"/>
      <c r="QVM958" s="46"/>
      <c r="QVN958" s="46"/>
      <c r="QVO958" s="46"/>
      <c r="QVP958" s="46"/>
      <c r="QVQ958" s="46"/>
      <c r="QVR958" s="46"/>
      <c r="QVS958" s="46"/>
      <c r="QVT958" s="46"/>
      <c r="QVU958" s="46"/>
      <c r="QVV958" s="46"/>
      <c r="QVW958" s="46"/>
      <c r="QVX958" s="46"/>
      <c r="QVY958" s="46"/>
      <c r="QVZ958" s="46"/>
      <c r="QWA958" s="46"/>
      <c r="QWB958" s="46"/>
      <c r="QWC958" s="46"/>
      <c r="QWD958" s="46"/>
      <c r="QWE958" s="46"/>
      <c r="QWF958" s="46"/>
      <c r="QWG958" s="46"/>
      <c r="QWH958" s="46"/>
      <c r="QWI958" s="46"/>
      <c r="QWJ958" s="46"/>
      <c r="QWK958" s="46"/>
      <c r="QWL958" s="46"/>
      <c r="QWM958" s="46"/>
      <c r="QWN958" s="46"/>
      <c r="QWO958" s="46"/>
      <c r="QWP958" s="46"/>
      <c r="QWQ958" s="46"/>
      <c r="QWR958" s="46"/>
      <c r="QWS958" s="46"/>
      <c r="QWT958" s="46"/>
      <c r="QWU958" s="46"/>
      <c r="QWV958" s="46"/>
      <c r="QWW958" s="46"/>
      <c r="QWX958" s="46"/>
      <c r="QWY958" s="46"/>
      <c r="QWZ958" s="46"/>
      <c r="QXA958" s="46"/>
      <c r="QXB958" s="46"/>
      <c r="QXC958" s="46"/>
      <c r="QXD958" s="46"/>
      <c r="QXE958" s="46"/>
      <c r="QXF958" s="46"/>
      <c r="QXG958" s="46"/>
      <c r="QXH958" s="46"/>
      <c r="QXI958" s="46"/>
      <c r="QXJ958" s="46"/>
      <c r="QXK958" s="46"/>
      <c r="QXL958" s="46"/>
      <c r="QXM958" s="46"/>
      <c r="QXN958" s="46"/>
      <c r="QXO958" s="46"/>
      <c r="QXP958" s="46"/>
      <c r="QXQ958" s="46"/>
      <c r="QXR958" s="46"/>
      <c r="QXS958" s="46"/>
      <c r="QXT958" s="46"/>
      <c r="QXU958" s="46"/>
      <c r="QXV958" s="46"/>
      <c r="QXW958" s="46"/>
      <c r="QXX958" s="46"/>
      <c r="QXY958" s="46"/>
      <c r="QXZ958" s="46"/>
      <c r="QYA958" s="46"/>
      <c r="QYB958" s="46"/>
      <c r="QYC958" s="46"/>
      <c r="QYD958" s="46"/>
      <c r="QYE958" s="46"/>
      <c r="QYF958" s="46"/>
      <c r="QYG958" s="46"/>
      <c r="QYH958" s="46"/>
      <c r="QYI958" s="46"/>
      <c r="QYJ958" s="46"/>
      <c r="QYK958" s="46"/>
      <c r="QYL958" s="46"/>
      <c r="QYM958" s="46"/>
      <c r="QYN958" s="46"/>
      <c r="QYO958" s="46"/>
      <c r="QYP958" s="46"/>
      <c r="QYQ958" s="46"/>
      <c r="QYR958" s="46"/>
      <c r="QYS958" s="46"/>
      <c r="QYT958" s="46"/>
      <c r="QYU958" s="46"/>
      <c r="QYV958" s="46"/>
      <c r="QYW958" s="46"/>
      <c r="QYX958" s="46"/>
      <c r="QYY958" s="46"/>
      <c r="QYZ958" s="46"/>
      <c r="QZA958" s="46"/>
      <c r="QZB958" s="46"/>
      <c r="QZC958" s="46"/>
      <c r="QZD958" s="46"/>
      <c r="QZE958" s="46"/>
      <c r="QZF958" s="46"/>
      <c r="QZG958" s="46"/>
      <c r="QZH958" s="46"/>
      <c r="QZI958" s="46"/>
      <c r="QZJ958" s="46"/>
      <c r="QZK958" s="46"/>
      <c r="QZL958" s="46"/>
      <c r="QZM958" s="46"/>
      <c r="QZN958" s="46"/>
      <c r="QZO958" s="46"/>
      <c r="QZP958" s="46"/>
      <c r="QZQ958" s="46"/>
      <c r="QZR958" s="46"/>
      <c r="QZS958" s="46"/>
      <c r="QZT958" s="46"/>
      <c r="QZU958" s="46"/>
      <c r="QZV958" s="46"/>
      <c r="QZW958" s="46"/>
      <c r="QZX958" s="46"/>
      <c r="QZY958" s="46"/>
      <c r="QZZ958" s="46"/>
      <c r="RAA958" s="46"/>
      <c r="RAB958" s="46"/>
      <c r="RAC958" s="46"/>
      <c r="RAD958" s="46"/>
      <c r="RAE958" s="46"/>
      <c r="RAF958" s="46"/>
      <c r="RAG958" s="46"/>
      <c r="RAH958" s="46"/>
      <c r="RAI958" s="46"/>
      <c r="RAJ958" s="46"/>
      <c r="RAK958" s="46"/>
      <c r="RAL958" s="46"/>
      <c r="RAM958" s="46"/>
      <c r="RAN958" s="46"/>
      <c r="RAO958" s="46"/>
      <c r="RAP958" s="46"/>
      <c r="RAQ958" s="46"/>
      <c r="RAR958" s="46"/>
      <c r="RAS958" s="46"/>
      <c r="RAT958" s="46"/>
      <c r="RAU958" s="46"/>
      <c r="RAV958" s="46"/>
      <c r="RAW958" s="46"/>
      <c r="RAX958" s="46"/>
      <c r="RAY958" s="46"/>
      <c r="RAZ958" s="46"/>
      <c r="RBA958" s="46"/>
      <c r="RBB958" s="46"/>
      <c r="RBC958" s="46"/>
      <c r="RBD958" s="46"/>
      <c r="RBE958" s="46"/>
      <c r="RBF958" s="46"/>
      <c r="RBG958" s="46"/>
      <c r="RBH958" s="46"/>
      <c r="RBI958" s="46"/>
      <c r="RBJ958" s="46"/>
      <c r="RBK958" s="46"/>
      <c r="RBL958" s="46"/>
      <c r="RBM958" s="46"/>
      <c r="RBN958" s="46"/>
      <c r="RBO958" s="46"/>
      <c r="RBP958" s="46"/>
      <c r="RBQ958" s="46"/>
      <c r="RBR958" s="46"/>
      <c r="RBS958" s="46"/>
      <c r="RBT958" s="46"/>
      <c r="RBU958" s="46"/>
      <c r="RBV958" s="46"/>
      <c r="RBW958" s="46"/>
      <c r="RBX958" s="46"/>
      <c r="RBY958" s="46"/>
      <c r="RBZ958" s="46"/>
      <c r="RCA958" s="46"/>
      <c r="RCB958" s="46"/>
      <c r="RCC958" s="46"/>
      <c r="RCD958" s="46"/>
      <c r="RCE958" s="46"/>
      <c r="RCF958" s="46"/>
      <c r="RCG958" s="46"/>
      <c r="RCH958" s="46"/>
      <c r="RCI958" s="46"/>
      <c r="RCJ958" s="46"/>
      <c r="RCK958" s="46"/>
      <c r="RCL958" s="46"/>
      <c r="RCM958" s="46"/>
      <c r="RCN958" s="46"/>
      <c r="RCO958" s="46"/>
      <c r="RCP958" s="46"/>
      <c r="RCQ958" s="46"/>
      <c r="RCR958" s="46"/>
      <c r="RCS958" s="46"/>
      <c r="RCT958" s="46"/>
      <c r="RCU958" s="46"/>
      <c r="RCV958" s="46"/>
      <c r="RCW958" s="46"/>
      <c r="RCX958" s="46"/>
      <c r="RCY958" s="46"/>
      <c r="RCZ958" s="46"/>
      <c r="RDA958" s="46"/>
      <c r="RDB958" s="46"/>
      <c r="RDC958" s="46"/>
      <c r="RDD958" s="46"/>
      <c r="RDE958" s="46"/>
      <c r="RDF958" s="46"/>
      <c r="RDG958" s="46"/>
      <c r="RDH958" s="46"/>
      <c r="RDI958" s="46"/>
      <c r="RDJ958" s="46"/>
      <c r="RDK958" s="46"/>
      <c r="RDL958" s="46"/>
      <c r="RDM958" s="46"/>
      <c r="RDN958" s="46"/>
      <c r="RDO958" s="46"/>
      <c r="RDP958" s="46"/>
      <c r="RDQ958" s="46"/>
      <c r="RDR958" s="46"/>
      <c r="RDS958" s="46"/>
      <c r="RDT958" s="46"/>
      <c r="RDU958" s="46"/>
      <c r="RDV958" s="46"/>
      <c r="RDW958" s="46"/>
      <c r="RDX958" s="46"/>
      <c r="RDY958" s="46"/>
      <c r="RDZ958" s="46"/>
      <c r="REA958" s="46"/>
      <c r="REB958" s="46"/>
      <c r="REC958" s="46"/>
      <c r="RED958" s="46"/>
      <c r="REE958" s="46"/>
      <c r="REF958" s="46"/>
      <c r="REG958" s="46"/>
      <c r="REH958" s="46"/>
      <c r="REI958" s="46"/>
      <c r="REJ958" s="46"/>
      <c r="REK958" s="46"/>
      <c r="REL958" s="46"/>
      <c r="REM958" s="46"/>
      <c r="REN958" s="46"/>
      <c r="REO958" s="46"/>
      <c r="REP958" s="46"/>
      <c r="REQ958" s="46"/>
      <c r="RER958" s="46"/>
      <c r="RES958" s="46"/>
      <c r="RET958" s="46"/>
      <c r="REU958" s="46"/>
      <c r="REV958" s="46"/>
      <c r="REW958" s="46"/>
      <c r="REX958" s="46"/>
      <c r="REY958" s="46"/>
      <c r="REZ958" s="46"/>
      <c r="RFA958" s="46"/>
      <c r="RFB958" s="46"/>
      <c r="RFC958" s="46"/>
      <c r="RFD958" s="46"/>
      <c r="RFE958" s="46"/>
      <c r="RFF958" s="46"/>
      <c r="RFG958" s="46"/>
      <c r="RFH958" s="46"/>
      <c r="RFI958" s="46"/>
      <c r="RFJ958" s="46"/>
      <c r="RFK958" s="46"/>
      <c r="RFL958" s="46"/>
      <c r="RFM958" s="46"/>
      <c r="RFN958" s="46"/>
      <c r="RFO958" s="46"/>
      <c r="RFP958" s="46"/>
      <c r="RFQ958" s="46"/>
      <c r="RFR958" s="46"/>
      <c r="RFS958" s="46"/>
      <c r="RFT958" s="46"/>
      <c r="RFU958" s="46"/>
      <c r="RFV958" s="46"/>
      <c r="RFW958" s="46"/>
      <c r="RFX958" s="46"/>
      <c r="RFY958" s="46"/>
      <c r="RFZ958" s="46"/>
      <c r="RGA958" s="46"/>
      <c r="RGB958" s="46"/>
      <c r="RGC958" s="46"/>
      <c r="RGD958" s="46"/>
      <c r="RGE958" s="46"/>
      <c r="RGF958" s="46"/>
      <c r="RGG958" s="46"/>
      <c r="RGH958" s="46"/>
      <c r="RGI958" s="46"/>
      <c r="RGJ958" s="46"/>
      <c r="RGK958" s="46"/>
      <c r="RGL958" s="46"/>
      <c r="RGM958" s="46"/>
      <c r="RGN958" s="46"/>
      <c r="RGO958" s="46"/>
      <c r="RGP958" s="46"/>
      <c r="RGQ958" s="46"/>
      <c r="RGR958" s="46"/>
      <c r="RGS958" s="46"/>
      <c r="RGT958" s="46"/>
      <c r="RGU958" s="46"/>
      <c r="RGV958" s="46"/>
      <c r="RGW958" s="46"/>
      <c r="RGX958" s="46"/>
      <c r="RGY958" s="46"/>
      <c r="RGZ958" s="46"/>
      <c r="RHA958" s="46"/>
      <c r="RHB958" s="46"/>
      <c r="RHC958" s="46"/>
      <c r="RHD958" s="46"/>
      <c r="RHE958" s="46"/>
      <c r="RHF958" s="46"/>
      <c r="RHG958" s="46"/>
      <c r="RHH958" s="46"/>
      <c r="RHI958" s="46"/>
      <c r="RHJ958" s="46"/>
      <c r="RHK958" s="46"/>
      <c r="RHL958" s="46"/>
      <c r="RHM958" s="46"/>
      <c r="RHN958" s="46"/>
      <c r="RHO958" s="46"/>
      <c r="RHP958" s="46"/>
      <c r="RHQ958" s="46"/>
      <c r="RHR958" s="46"/>
      <c r="RHS958" s="46"/>
      <c r="RHT958" s="46"/>
      <c r="RHU958" s="46"/>
      <c r="RHV958" s="46"/>
      <c r="RHW958" s="46"/>
      <c r="RHX958" s="46"/>
      <c r="RHY958" s="46"/>
      <c r="RHZ958" s="46"/>
      <c r="RIA958" s="46"/>
      <c r="RIB958" s="46"/>
      <c r="RIC958" s="46"/>
      <c r="RID958" s="46"/>
      <c r="RIE958" s="46"/>
      <c r="RIF958" s="46"/>
      <c r="RIG958" s="46"/>
      <c r="RIH958" s="46"/>
      <c r="RII958" s="46"/>
      <c r="RIJ958" s="46"/>
      <c r="RIK958" s="46"/>
      <c r="RIL958" s="46"/>
      <c r="RIM958" s="46"/>
      <c r="RIN958" s="46"/>
      <c r="RIO958" s="46"/>
      <c r="RIP958" s="46"/>
      <c r="RIQ958" s="46"/>
      <c r="RIR958" s="46"/>
      <c r="RIS958" s="46"/>
      <c r="RIT958" s="46"/>
      <c r="RIU958" s="46"/>
      <c r="RIV958" s="46"/>
      <c r="RIW958" s="46"/>
      <c r="RIX958" s="46"/>
      <c r="RIY958" s="46"/>
      <c r="RIZ958" s="46"/>
      <c r="RJA958" s="46"/>
      <c r="RJB958" s="46"/>
      <c r="RJC958" s="46"/>
      <c r="RJD958" s="46"/>
      <c r="RJE958" s="46"/>
      <c r="RJF958" s="46"/>
      <c r="RJG958" s="46"/>
      <c r="RJH958" s="46"/>
      <c r="RJI958" s="46"/>
      <c r="RJJ958" s="46"/>
      <c r="RJK958" s="46"/>
      <c r="RJL958" s="46"/>
      <c r="RJM958" s="46"/>
      <c r="RJN958" s="46"/>
      <c r="RJO958" s="46"/>
      <c r="RJP958" s="46"/>
      <c r="RJQ958" s="46"/>
      <c r="RJR958" s="46"/>
      <c r="RJS958" s="46"/>
      <c r="RJT958" s="46"/>
      <c r="RJU958" s="46"/>
      <c r="RJV958" s="46"/>
      <c r="RJW958" s="46"/>
      <c r="RJX958" s="46"/>
      <c r="RJY958" s="46"/>
      <c r="RJZ958" s="46"/>
      <c r="RKA958" s="46"/>
      <c r="RKB958" s="46"/>
      <c r="RKC958" s="46"/>
      <c r="RKD958" s="46"/>
      <c r="RKE958" s="46"/>
      <c r="RKF958" s="46"/>
      <c r="RKG958" s="46"/>
      <c r="RKH958" s="46"/>
      <c r="RKI958" s="46"/>
      <c r="RKJ958" s="46"/>
      <c r="RKK958" s="46"/>
      <c r="RKL958" s="46"/>
      <c r="RKM958" s="46"/>
      <c r="RKN958" s="46"/>
      <c r="RKO958" s="46"/>
      <c r="RKP958" s="46"/>
      <c r="RKQ958" s="46"/>
      <c r="RKR958" s="46"/>
      <c r="RKS958" s="46"/>
      <c r="RKT958" s="46"/>
      <c r="RKU958" s="46"/>
      <c r="RKV958" s="46"/>
      <c r="RKW958" s="46"/>
      <c r="RKX958" s="46"/>
      <c r="RKY958" s="46"/>
      <c r="RKZ958" s="46"/>
      <c r="RLA958" s="46"/>
      <c r="RLB958" s="46"/>
      <c r="RLC958" s="46"/>
      <c r="RLD958" s="46"/>
      <c r="RLE958" s="46"/>
      <c r="RLF958" s="46"/>
      <c r="RLG958" s="46"/>
      <c r="RLH958" s="46"/>
      <c r="RLI958" s="46"/>
      <c r="RLJ958" s="46"/>
      <c r="RLK958" s="46"/>
      <c r="RLL958" s="46"/>
      <c r="RLM958" s="46"/>
      <c r="RLN958" s="46"/>
      <c r="RLO958" s="46"/>
      <c r="RLP958" s="46"/>
      <c r="RLQ958" s="46"/>
      <c r="RLR958" s="46"/>
      <c r="RLS958" s="46"/>
      <c r="RLT958" s="46"/>
      <c r="RLU958" s="46"/>
      <c r="RLV958" s="46"/>
      <c r="RLW958" s="46"/>
      <c r="RLX958" s="46"/>
      <c r="RLY958" s="46"/>
      <c r="RLZ958" s="46"/>
      <c r="RMA958" s="46"/>
      <c r="RMB958" s="46"/>
      <c r="RMC958" s="46"/>
      <c r="RMD958" s="46"/>
      <c r="RME958" s="46"/>
      <c r="RMF958" s="46"/>
      <c r="RMG958" s="46"/>
      <c r="RMH958" s="46"/>
      <c r="RMI958" s="46"/>
      <c r="RMJ958" s="46"/>
      <c r="RMK958" s="46"/>
      <c r="RML958" s="46"/>
      <c r="RMM958" s="46"/>
      <c r="RMN958" s="46"/>
      <c r="RMO958" s="46"/>
      <c r="RMP958" s="46"/>
      <c r="RMQ958" s="46"/>
      <c r="RMR958" s="46"/>
      <c r="RMS958" s="46"/>
      <c r="RMT958" s="46"/>
      <c r="RMU958" s="46"/>
      <c r="RMV958" s="46"/>
      <c r="RMW958" s="46"/>
      <c r="RMX958" s="46"/>
      <c r="RMY958" s="46"/>
      <c r="RMZ958" s="46"/>
      <c r="RNA958" s="46"/>
      <c r="RNB958" s="46"/>
      <c r="RNC958" s="46"/>
      <c r="RND958" s="46"/>
      <c r="RNE958" s="46"/>
      <c r="RNF958" s="46"/>
      <c r="RNG958" s="46"/>
      <c r="RNH958" s="46"/>
      <c r="RNI958" s="46"/>
      <c r="RNJ958" s="46"/>
      <c r="RNK958" s="46"/>
      <c r="RNL958" s="46"/>
      <c r="RNM958" s="46"/>
      <c r="RNN958" s="46"/>
      <c r="RNO958" s="46"/>
      <c r="RNP958" s="46"/>
      <c r="RNQ958" s="46"/>
      <c r="RNR958" s="46"/>
      <c r="RNS958" s="46"/>
      <c r="RNT958" s="46"/>
      <c r="RNU958" s="46"/>
      <c r="RNV958" s="46"/>
      <c r="RNW958" s="46"/>
      <c r="RNX958" s="46"/>
      <c r="RNY958" s="46"/>
      <c r="RNZ958" s="46"/>
      <c r="ROA958" s="46"/>
      <c r="ROB958" s="46"/>
      <c r="ROC958" s="46"/>
      <c r="ROD958" s="46"/>
      <c r="ROE958" s="46"/>
      <c r="ROF958" s="46"/>
      <c r="ROG958" s="46"/>
      <c r="ROH958" s="46"/>
      <c r="ROI958" s="46"/>
      <c r="ROJ958" s="46"/>
      <c r="ROK958" s="46"/>
      <c r="ROL958" s="46"/>
      <c r="ROM958" s="46"/>
      <c r="RON958" s="46"/>
      <c r="ROO958" s="46"/>
      <c r="ROP958" s="46"/>
      <c r="ROQ958" s="46"/>
      <c r="ROR958" s="46"/>
      <c r="ROS958" s="46"/>
      <c r="ROT958" s="46"/>
      <c r="ROU958" s="46"/>
      <c r="ROV958" s="46"/>
      <c r="ROW958" s="46"/>
      <c r="ROX958" s="46"/>
      <c r="ROY958" s="46"/>
      <c r="ROZ958" s="46"/>
      <c r="RPA958" s="46"/>
      <c r="RPB958" s="46"/>
      <c r="RPC958" s="46"/>
      <c r="RPD958" s="46"/>
      <c r="RPE958" s="46"/>
      <c r="RPF958" s="46"/>
      <c r="RPG958" s="46"/>
      <c r="RPH958" s="46"/>
      <c r="RPI958" s="46"/>
      <c r="RPJ958" s="46"/>
      <c r="RPK958" s="46"/>
      <c r="RPL958" s="46"/>
      <c r="RPM958" s="46"/>
      <c r="RPN958" s="46"/>
      <c r="RPO958" s="46"/>
      <c r="RPP958" s="46"/>
      <c r="RPQ958" s="46"/>
      <c r="RPR958" s="46"/>
      <c r="RPS958" s="46"/>
      <c r="RPT958" s="46"/>
      <c r="RPU958" s="46"/>
      <c r="RPV958" s="46"/>
      <c r="RPW958" s="46"/>
      <c r="RPX958" s="46"/>
      <c r="RPY958" s="46"/>
      <c r="RPZ958" s="46"/>
      <c r="RQA958" s="46"/>
      <c r="RQB958" s="46"/>
      <c r="RQC958" s="46"/>
      <c r="RQD958" s="46"/>
      <c r="RQE958" s="46"/>
      <c r="RQF958" s="46"/>
      <c r="RQG958" s="46"/>
      <c r="RQH958" s="46"/>
      <c r="RQI958" s="46"/>
      <c r="RQJ958" s="46"/>
      <c r="RQK958" s="46"/>
      <c r="RQL958" s="46"/>
      <c r="RQM958" s="46"/>
      <c r="RQN958" s="46"/>
      <c r="RQO958" s="46"/>
      <c r="RQP958" s="46"/>
      <c r="RQQ958" s="46"/>
      <c r="RQR958" s="46"/>
      <c r="RQS958" s="46"/>
      <c r="RQT958" s="46"/>
      <c r="RQU958" s="46"/>
      <c r="RQV958" s="46"/>
      <c r="RQW958" s="46"/>
      <c r="RQX958" s="46"/>
      <c r="RQY958" s="46"/>
      <c r="RQZ958" s="46"/>
      <c r="RRA958" s="46"/>
      <c r="RRB958" s="46"/>
      <c r="RRC958" s="46"/>
      <c r="RRD958" s="46"/>
      <c r="RRE958" s="46"/>
      <c r="RRF958" s="46"/>
      <c r="RRG958" s="46"/>
      <c r="RRH958" s="46"/>
      <c r="RRI958" s="46"/>
      <c r="RRJ958" s="46"/>
      <c r="RRK958" s="46"/>
      <c r="RRL958" s="46"/>
      <c r="RRM958" s="46"/>
      <c r="RRN958" s="46"/>
      <c r="RRO958" s="46"/>
      <c r="RRP958" s="46"/>
      <c r="RRQ958" s="46"/>
      <c r="RRR958" s="46"/>
      <c r="RRS958" s="46"/>
      <c r="RRT958" s="46"/>
      <c r="RRU958" s="46"/>
      <c r="RRV958" s="46"/>
      <c r="RRW958" s="46"/>
      <c r="RRX958" s="46"/>
      <c r="RRY958" s="46"/>
      <c r="RRZ958" s="46"/>
      <c r="RSA958" s="46"/>
      <c r="RSB958" s="46"/>
      <c r="RSC958" s="46"/>
      <c r="RSD958" s="46"/>
      <c r="RSE958" s="46"/>
      <c r="RSF958" s="46"/>
      <c r="RSG958" s="46"/>
      <c r="RSH958" s="46"/>
      <c r="RSI958" s="46"/>
      <c r="RSJ958" s="46"/>
      <c r="RSK958" s="46"/>
      <c r="RSL958" s="46"/>
      <c r="RSM958" s="46"/>
      <c r="RSN958" s="46"/>
      <c r="RSO958" s="46"/>
      <c r="RSP958" s="46"/>
      <c r="RSQ958" s="46"/>
      <c r="RSR958" s="46"/>
      <c r="RSS958" s="46"/>
      <c r="RST958" s="46"/>
      <c r="RSU958" s="46"/>
      <c r="RSV958" s="46"/>
      <c r="RSW958" s="46"/>
      <c r="RSX958" s="46"/>
      <c r="RSY958" s="46"/>
      <c r="RSZ958" s="46"/>
      <c r="RTA958" s="46"/>
      <c r="RTB958" s="46"/>
      <c r="RTC958" s="46"/>
      <c r="RTD958" s="46"/>
      <c r="RTE958" s="46"/>
      <c r="RTF958" s="46"/>
      <c r="RTG958" s="46"/>
      <c r="RTH958" s="46"/>
      <c r="RTI958" s="46"/>
      <c r="RTJ958" s="46"/>
      <c r="RTK958" s="46"/>
      <c r="RTL958" s="46"/>
      <c r="RTM958" s="46"/>
      <c r="RTN958" s="46"/>
      <c r="RTO958" s="46"/>
      <c r="RTP958" s="46"/>
      <c r="RTQ958" s="46"/>
      <c r="RTR958" s="46"/>
      <c r="RTS958" s="46"/>
      <c r="RTT958" s="46"/>
      <c r="RTU958" s="46"/>
      <c r="RTV958" s="46"/>
      <c r="RTW958" s="46"/>
      <c r="RTX958" s="46"/>
      <c r="RTY958" s="46"/>
      <c r="RTZ958" s="46"/>
      <c r="RUA958" s="46"/>
      <c r="RUB958" s="46"/>
      <c r="RUC958" s="46"/>
      <c r="RUD958" s="46"/>
      <c r="RUE958" s="46"/>
      <c r="RUF958" s="46"/>
      <c r="RUG958" s="46"/>
      <c r="RUH958" s="46"/>
      <c r="RUI958" s="46"/>
      <c r="RUJ958" s="46"/>
      <c r="RUK958" s="46"/>
      <c r="RUL958" s="46"/>
      <c r="RUM958" s="46"/>
      <c r="RUN958" s="46"/>
      <c r="RUO958" s="46"/>
      <c r="RUP958" s="46"/>
      <c r="RUQ958" s="46"/>
      <c r="RUR958" s="46"/>
      <c r="RUS958" s="46"/>
      <c r="RUT958" s="46"/>
      <c r="RUU958" s="46"/>
      <c r="RUV958" s="46"/>
      <c r="RUW958" s="46"/>
      <c r="RUX958" s="46"/>
      <c r="RUY958" s="46"/>
      <c r="RUZ958" s="46"/>
      <c r="RVA958" s="46"/>
      <c r="RVB958" s="46"/>
      <c r="RVC958" s="46"/>
      <c r="RVD958" s="46"/>
      <c r="RVE958" s="46"/>
      <c r="RVF958" s="46"/>
      <c r="RVG958" s="46"/>
      <c r="RVH958" s="46"/>
      <c r="RVI958" s="46"/>
      <c r="RVJ958" s="46"/>
      <c r="RVK958" s="46"/>
      <c r="RVL958" s="46"/>
      <c r="RVM958" s="46"/>
      <c r="RVN958" s="46"/>
      <c r="RVO958" s="46"/>
      <c r="RVP958" s="46"/>
      <c r="RVQ958" s="46"/>
      <c r="RVR958" s="46"/>
      <c r="RVS958" s="46"/>
      <c r="RVT958" s="46"/>
      <c r="RVU958" s="46"/>
      <c r="RVV958" s="46"/>
      <c r="RVW958" s="46"/>
      <c r="RVX958" s="46"/>
      <c r="RVY958" s="46"/>
      <c r="RVZ958" s="46"/>
      <c r="RWA958" s="46"/>
      <c r="RWB958" s="46"/>
      <c r="RWC958" s="46"/>
      <c r="RWD958" s="46"/>
      <c r="RWE958" s="46"/>
      <c r="RWF958" s="46"/>
      <c r="RWG958" s="46"/>
      <c r="RWH958" s="46"/>
      <c r="RWI958" s="46"/>
      <c r="RWJ958" s="46"/>
      <c r="RWK958" s="46"/>
      <c r="RWL958" s="46"/>
      <c r="RWM958" s="46"/>
      <c r="RWN958" s="46"/>
      <c r="RWO958" s="46"/>
      <c r="RWP958" s="46"/>
      <c r="RWQ958" s="46"/>
      <c r="RWR958" s="46"/>
      <c r="RWS958" s="46"/>
      <c r="RWT958" s="46"/>
      <c r="RWU958" s="46"/>
      <c r="RWV958" s="46"/>
      <c r="RWW958" s="46"/>
      <c r="RWX958" s="46"/>
      <c r="RWY958" s="46"/>
      <c r="RWZ958" s="46"/>
      <c r="RXA958" s="46"/>
      <c r="RXB958" s="46"/>
      <c r="RXC958" s="46"/>
      <c r="RXD958" s="46"/>
      <c r="RXE958" s="46"/>
      <c r="RXF958" s="46"/>
      <c r="RXG958" s="46"/>
      <c r="RXH958" s="46"/>
      <c r="RXI958" s="46"/>
      <c r="RXJ958" s="46"/>
      <c r="RXK958" s="46"/>
      <c r="RXL958" s="46"/>
      <c r="RXM958" s="46"/>
      <c r="RXN958" s="46"/>
      <c r="RXO958" s="46"/>
      <c r="RXP958" s="46"/>
      <c r="RXQ958" s="46"/>
      <c r="RXR958" s="46"/>
      <c r="RXS958" s="46"/>
      <c r="RXT958" s="46"/>
      <c r="RXU958" s="46"/>
      <c r="RXV958" s="46"/>
      <c r="RXW958" s="46"/>
      <c r="RXX958" s="46"/>
      <c r="RXY958" s="46"/>
      <c r="RXZ958" s="46"/>
      <c r="RYA958" s="46"/>
      <c r="RYB958" s="46"/>
      <c r="RYC958" s="46"/>
      <c r="RYD958" s="46"/>
      <c r="RYE958" s="46"/>
      <c r="RYF958" s="46"/>
      <c r="RYG958" s="46"/>
      <c r="RYH958" s="46"/>
      <c r="RYI958" s="46"/>
      <c r="RYJ958" s="46"/>
      <c r="RYK958" s="46"/>
      <c r="RYL958" s="46"/>
      <c r="RYM958" s="46"/>
      <c r="RYN958" s="46"/>
      <c r="RYO958" s="46"/>
      <c r="RYP958" s="46"/>
      <c r="RYQ958" s="46"/>
      <c r="RYR958" s="46"/>
      <c r="RYS958" s="46"/>
      <c r="RYT958" s="46"/>
      <c r="RYU958" s="46"/>
      <c r="RYV958" s="46"/>
      <c r="RYW958" s="46"/>
      <c r="RYX958" s="46"/>
      <c r="RYY958" s="46"/>
      <c r="RYZ958" s="46"/>
      <c r="RZA958" s="46"/>
      <c r="RZB958" s="46"/>
      <c r="RZC958" s="46"/>
      <c r="RZD958" s="46"/>
      <c r="RZE958" s="46"/>
      <c r="RZF958" s="46"/>
      <c r="RZG958" s="46"/>
      <c r="RZH958" s="46"/>
      <c r="RZI958" s="46"/>
      <c r="RZJ958" s="46"/>
      <c r="RZK958" s="46"/>
      <c r="RZL958" s="46"/>
      <c r="RZM958" s="46"/>
      <c r="RZN958" s="46"/>
      <c r="RZO958" s="46"/>
      <c r="RZP958" s="46"/>
      <c r="RZQ958" s="46"/>
      <c r="RZR958" s="46"/>
      <c r="RZS958" s="46"/>
      <c r="RZT958" s="46"/>
      <c r="RZU958" s="46"/>
      <c r="RZV958" s="46"/>
      <c r="RZW958" s="46"/>
      <c r="RZX958" s="46"/>
      <c r="RZY958" s="46"/>
      <c r="RZZ958" s="46"/>
      <c r="SAA958" s="46"/>
      <c r="SAB958" s="46"/>
      <c r="SAC958" s="46"/>
      <c r="SAD958" s="46"/>
      <c r="SAE958" s="46"/>
      <c r="SAF958" s="46"/>
      <c r="SAG958" s="46"/>
      <c r="SAH958" s="46"/>
      <c r="SAI958" s="46"/>
      <c r="SAJ958" s="46"/>
      <c r="SAK958" s="46"/>
      <c r="SAL958" s="46"/>
      <c r="SAM958" s="46"/>
      <c r="SAN958" s="46"/>
      <c r="SAO958" s="46"/>
      <c r="SAP958" s="46"/>
      <c r="SAQ958" s="46"/>
      <c r="SAR958" s="46"/>
      <c r="SAS958" s="46"/>
      <c r="SAT958" s="46"/>
      <c r="SAU958" s="46"/>
      <c r="SAV958" s="46"/>
      <c r="SAW958" s="46"/>
      <c r="SAX958" s="46"/>
      <c r="SAY958" s="46"/>
      <c r="SAZ958" s="46"/>
      <c r="SBA958" s="46"/>
      <c r="SBB958" s="46"/>
      <c r="SBC958" s="46"/>
      <c r="SBD958" s="46"/>
      <c r="SBE958" s="46"/>
      <c r="SBF958" s="46"/>
      <c r="SBG958" s="46"/>
      <c r="SBH958" s="46"/>
      <c r="SBI958" s="46"/>
      <c r="SBJ958" s="46"/>
      <c r="SBK958" s="46"/>
      <c r="SBL958" s="46"/>
      <c r="SBM958" s="46"/>
      <c r="SBN958" s="46"/>
      <c r="SBO958" s="46"/>
      <c r="SBP958" s="46"/>
      <c r="SBQ958" s="46"/>
      <c r="SBR958" s="46"/>
      <c r="SBS958" s="46"/>
      <c r="SBT958" s="46"/>
      <c r="SBU958" s="46"/>
      <c r="SBV958" s="46"/>
      <c r="SBW958" s="46"/>
      <c r="SBX958" s="46"/>
      <c r="SBY958" s="46"/>
      <c r="SBZ958" s="46"/>
      <c r="SCA958" s="46"/>
      <c r="SCB958" s="46"/>
      <c r="SCC958" s="46"/>
      <c r="SCD958" s="46"/>
      <c r="SCE958" s="46"/>
      <c r="SCF958" s="46"/>
      <c r="SCG958" s="46"/>
      <c r="SCH958" s="46"/>
      <c r="SCI958" s="46"/>
      <c r="SCJ958" s="46"/>
      <c r="SCK958" s="46"/>
      <c r="SCL958" s="46"/>
      <c r="SCM958" s="46"/>
      <c r="SCN958" s="46"/>
      <c r="SCO958" s="46"/>
      <c r="SCP958" s="46"/>
      <c r="SCQ958" s="46"/>
      <c r="SCR958" s="46"/>
      <c r="SCS958" s="46"/>
      <c r="SCT958" s="46"/>
      <c r="SCU958" s="46"/>
      <c r="SCV958" s="46"/>
      <c r="SCW958" s="46"/>
      <c r="SCX958" s="46"/>
      <c r="SCY958" s="46"/>
      <c r="SCZ958" s="46"/>
      <c r="SDA958" s="46"/>
      <c r="SDB958" s="46"/>
      <c r="SDC958" s="46"/>
      <c r="SDD958" s="46"/>
      <c r="SDE958" s="46"/>
      <c r="SDF958" s="46"/>
      <c r="SDG958" s="46"/>
      <c r="SDH958" s="46"/>
      <c r="SDI958" s="46"/>
      <c r="SDJ958" s="46"/>
      <c r="SDK958" s="46"/>
      <c r="SDL958" s="46"/>
      <c r="SDM958" s="46"/>
      <c r="SDN958" s="46"/>
      <c r="SDO958" s="46"/>
      <c r="SDP958" s="46"/>
      <c r="SDQ958" s="46"/>
      <c r="SDR958" s="46"/>
      <c r="SDS958" s="46"/>
      <c r="SDT958" s="46"/>
      <c r="SDU958" s="46"/>
      <c r="SDV958" s="46"/>
      <c r="SDW958" s="46"/>
      <c r="SDX958" s="46"/>
      <c r="SDY958" s="46"/>
      <c r="SDZ958" s="46"/>
      <c r="SEA958" s="46"/>
      <c r="SEB958" s="46"/>
      <c r="SEC958" s="46"/>
      <c r="SED958" s="46"/>
      <c r="SEE958" s="46"/>
      <c r="SEF958" s="46"/>
      <c r="SEG958" s="46"/>
      <c r="SEH958" s="46"/>
      <c r="SEI958" s="46"/>
      <c r="SEJ958" s="46"/>
      <c r="SEK958" s="46"/>
      <c r="SEL958" s="46"/>
      <c r="SEM958" s="46"/>
      <c r="SEN958" s="46"/>
      <c r="SEO958" s="46"/>
      <c r="SEP958" s="46"/>
      <c r="SEQ958" s="46"/>
      <c r="SER958" s="46"/>
      <c r="SES958" s="46"/>
      <c r="SET958" s="46"/>
      <c r="SEU958" s="46"/>
      <c r="SEV958" s="46"/>
      <c r="SEW958" s="46"/>
      <c r="SEX958" s="46"/>
      <c r="SEY958" s="46"/>
      <c r="SEZ958" s="46"/>
      <c r="SFA958" s="46"/>
      <c r="SFB958" s="46"/>
      <c r="SFC958" s="46"/>
      <c r="SFD958" s="46"/>
      <c r="SFE958" s="46"/>
      <c r="SFF958" s="46"/>
      <c r="SFG958" s="46"/>
      <c r="SFH958" s="46"/>
      <c r="SFI958" s="46"/>
      <c r="SFJ958" s="46"/>
      <c r="SFK958" s="46"/>
      <c r="SFL958" s="46"/>
      <c r="SFM958" s="46"/>
      <c r="SFN958" s="46"/>
      <c r="SFO958" s="46"/>
      <c r="SFP958" s="46"/>
      <c r="SFQ958" s="46"/>
      <c r="SFR958" s="46"/>
      <c r="SFS958" s="46"/>
      <c r="SFT958" s="46"/>
      <c r="SFU958" s="46"/>
      <c r="SFV958" s="46"/>
      <c r="SFW958" s="46"/>
      <c r="SFX958" s="46"/>
      <c r="SFY958" s="46"/>
      <c r="SFZ958" s="46"/>
      <c r="SGA958" s="46"/>
      <c r="SGB958" s="46"/>
      <c r="SGC958" s="46"/>
      <c r="SGD958" s="46"/>
      <c r="SGE958" s="46"/>
      <c r="SGF958" s="46"/>
      <c r="SGG958" s="46"/>
      <c r="SGH958" s="46"/>
      <c r="SGI958" s="46"/>
      <c r="SGJ958" s="46"/>
      <c r="SGK958" s="46"/>
      <c r="SGL958" s="46"/>
      <c r="SGM958" s="46"/>
      <c r="SGN958" s="46"/>
      <c r="SGO958" s="46"/>
      <c r="SGP958" s="46"/>
      <c r="SGQ958" s="46"/>
      <c r="SGR958" s="46"/>
      <c r="SGS958" s="46"/>
      <c r="SGT958" s="46"/>
      <c r="SGU958" s="46"/>
      <c r="SGV958" s="46"/>
      <c r="SGW958" s="46"/>
      <c r="SGX958" s="46"/>
      <c r="SGY958" s="46"/>
      <c r="SGZ958" s="46"/>
      <c r="SHA958" s="46"/>
      <c r="SHB958" s="46"/>
      <c r="SHC958" s="46"/>
      <c r="SHD958" s="46"/>
      <c r="SHE958" s="46"/>
      <c r="SHF958" s="46"/>
      <c r="SHG958" s="46"/>
      <c r="SHH958" s="46"/>
      <c r="SHI958" s="46"/>
      <c r="SHJ958" s="46"/>
      <c r="SHK958" s="46"/>
      <c r="SHL958" s="46"/>
      <c r="SHM958" s="46"/>
      <c r="SHN958" s="46"/>
      <c r="SHO958" s="46"/>
      <c r="SHP958" s="46"/>
      <c r="SHQ958" s="46"/>
      <c r="SHR958" s="46"/>
      <c r="SHS958" s="46"/>
      <c r="SHT958" s="46"/>
      <c r="SHU958" s="46"/>
      <c r="SHV958" s="46"/>
      <c r="SHW958" s="46"/>
      <c r="SHX958" s="46"/>
      <c r="SHY958" s="46"/>
      <c r="SHZ958" s="46"/>
      <c r="SIA958" s="46"/>
      <c r="SIB958" s="46"/>
      <c r="SIC958" s="46"/>
      <c r="SID958" s="46"/>
      <c r="SIE958" s="46"/>
      <c r="SIF958" s="46"/>
      <c r="SIG958" s="46"/>
      <c r="SIH958" s="46"/>
      <c r="SII958" s="46"/>
      <c r="SIJ958" s="46"/>
      <c r="SIK958" s="46"/>
      <c r="SIL958" s="46"/>
      <c r="SIM958" s="46"/>
      <c r="SIN958" s="46"/>
      <c r="SIO958" s="46"/>
      <c r="SIP958" s="46"/>
      <c r="SIQ958" s="46"/>
      <c r="SIR958" s="46"/>
      <c r="SIS958" s="46"/>
      <c r="SIT958" s="46"/>
      <c r="SIU958" s="46"/>
      <c r="SIV958" s="46"/>
      <c r="SIW958" s="46"/>
      <c r="SIX958" s="46"/>
      <c r="SIY958" s="46"/>
      <c r="SIZ958" s="46"/>
      <c r="SJA958" s="46"/>
      <c r="SJB958" s="46"/>
      <c r="SJC958" s="46"/>
      <c r="SJD958" s="46"/>
      <c r="SJE958" s="46"/>
      <c r="SJF958" s="46"/>
      <c r="SJG958" s="46"/>
      <c r="SJH958" s="46"/>
      <c r="SJI958" s="46"/>
      <c r="SJJ958" s="46"/>
      <c r="SJK958" s="46"/>
      <c r="SJL958" s="46"/>
      <c r="SJM958" s="46"/>
      <c r="SJN958" s="46"/>
      <c r="SJO958" s="46"/>
      <c r="SJP958" s="46"/>
      <c r="SJQ958" s="46"/>
      <c r="SJR958" s="46"/>
      <c r="SJS958" s="46"/>
      <c r="SJT958" s="46"/>
      <c r="SJU958" s="46"/>
      <c r="SJV958" s="46"/>
      <c r="SJW958" s="46"/>
      <c r="SJX958" s="46"/>
      <c r="SJY958" s="46"/>
      <c r="SJZ958" s="46"/>
      <c r="SKA958" s="46"/>
      <c r="SKB958" s="46"/>
      <c r="SKC958" s="46"/>
      <c r="SKD958" s="46"/>
      <c r="SKE958" s="46"/>
      <c r="SKF958" s="46"/>
      <c r="SKG958" s="46"/>
      <c r="SKH958" s="46"/>
      <c r="SKI958" s="46"/>
      <c r="SKJ958" s="46"/>
      <c r="SKK958" s="46"/>
      <c r="SKL958" s="46"/>
      <c r="SKM958" s="46"/>
      <c r="SKN958" s="46"/>
      <c r="SKO958" s="46"/>
      <c r="SKP958" s="46"/>
      <c r="SKQ958" s="46"/>
      <c r="SKR958" s="46"/>
      <c r="SKS958" s="46"/>
      <c r="SKT958" s="46"/>
      <c r="SKU958" s="46"/>
      <c r="SKV958" s="46"/>
      <c r="SKW958" s="46"/>
      <c r="SKX958" s="46"/>
      <c r="SKY958" s="46"/>
      <c r="SKZ958" s="46"/>
      <c r="SLA958" s="46"/>
      <c r="SLB958" s="46"/>
      <c r="SLC958" s="46"/>
      <c r="SLD958" s="46"/>
      <c r="SLE958" s="46"/>
      <c r="SLF958" s="46"/>
      <c r="SLG958" s="46"/>
      <c r="SLH958" s="46"/>
      <c r="SLI958" s="46"/>
      <c r="SLJ958" s="46"/>
      <c r="SLK958" s="46"/>
      <c r="SLL958" s="46"/>
      <c r="SLM958" s="46"/>
      <c r="SLN958" s="46"/>
      <c r="SLO958" s="46"/>
      <c r="SLP958" s="46"/>
      <c r="SLQ958" s="46"/>
      <c r="SLR958" s="46"/>
      <c r="SLS958" s="46"/>
      <c r="SLT958" s="46"/>
      <c r="SLU958" s="46"/>
      <c r="SLV958" s="46"/>
      <c r="SLW958" s="46"/>
      <c r="SLX958" s="46"/>
      <c r="SLY958" s="46"/>
      <c r="SLZ958" s="46"/>
      <c r="SMA958" s="46"/>
      <c r="SMB958" s="46"/>
      <c r="SMC958" s="46"/>
      <c r="SMD958" s="46"/>
      <c r="SME958" s="46"/>
      <c r="SMF958" s="46"/>
      <c r="SMG958" s="46"/>
      <c r="SMH958" s="46"/>
      <c r="SMI958" s="46"/>
      <c r="SMJ958" s="46"/>
      <c r="SMK958" s="46"/>
      <c r="SML958" s="46"/>
      <c r="SMM958" s="46"/>
      <c r="SMN958" s="46"/>
      <c r="SMO958" s="46"/>
      <c r="SMP958" s="46"/>
      <c r="SMQ958" s="46"/>
      <c r="SMR958" s="46"/>
      <c r="SMS958" s="46"/>
      <c r="SMT958" s="46"/>
      <c r="SMU958" s="46"/>
      <c r="SMV958" s="46"/>
      <c r="SMW958" s="46"/>
      <c r="SMX958" s="46"/>
      <c r="SMY958" s="46"/>
      <c r="SMZ958" s="46"/>
      <c r="SNA958" s="46"/>
      <c r="SNB958" s="46"/>
      <c r="SNC958" s="46"/>
      <c r="SND958" s="46"/>
      <c r="SNE958" s="46"/>
      <c r="SNF958" s="46"/>
      <c r="SNG958" s="46"/>
      <c r="SNH958" s="46"/>
      <c r="SNI958" s="46"/>
      <c r="SNJ958" s="46"/>
      <c r="SNK958" s="46"/>
      <c r="SNL958" s="46"/>
      <c r="SNM958" s="46"/>
      <c r="SNN958" s="46"/>
      <c r="SNO958" s="46"/>
      <c r="SNP958" s="46"/>
      <c r="SNQ958" s="46"/>
      <c r="SNR958" s="46"/>
      <c r="SNS958" s="46"/>
      <c r="SNT958" s="46"/>
      <c r="SNU958" s="46"/>
      <c r="SNV958" s="46"/>
      <c r="SNW958" s="46"/>
      <c r="SNX958" s="46"/>
      <c r="SNY958" s="46"/>
      <c r="SNZ958" s="46"/>
      <c r="SOA958" s="46"/>
      <c r="SOB958" s="46"/>
      <c r="SOC958" s="46"/>
      <c r="SOD958" s="46"/>
      <c r="SOE958" s="46"/>
      <c r="SOF958" s="46"/>
      <c r="SOG958" s="46"/>
      <c r="SOH958" s="46"/>
      <c r="SOI958" s="46"/>
      <c r="SOJ958" s="46"/>
      <c r="SOK958" s="46"/>
      <c r="SOL958" s="46"/>
      <c r="SOM958" s="46"/>
      <c r="SON958" s="46"/>
      <c r="SOO958" s="46"/>
      <c r="SOP958" s="46"/>
      <c r="SOQ958" s="46"/>
      <c r="SOR958" s="46"/>
      <c r="SOS958" s="46"/>
      <c r="SOT958" s="46"/>
      <c r="SOU958" s="46"/>
      <c r="SOV958" s="46"/>
      <c r="SOW958" s="46"/>
      <c r="SOX958" s="46"/>
      <c r="SOY958" s="46"/>
      <c r="SOZ958" s="46"/>
      <c r="SPA958" s="46"/>
      <c r="SPB958" s="46"/>
      <c r="SPC958" s="46"/>
      <c r="SPD958" s="46"/>
      <c r="SPE958" s="46"/>
      <c r="SPF958" s="46"/>
      <c r="SPG958" s="46"/>
      <c r="SPH958" s="46"/>
      <c r="SPI958" s="46"/>
      <c r="SPJ958" s="46"/>
      <c r="SPK958" s="46"/>
      <c r="SPL958" s="46"/>
      <c r="SPM958" s="46"/>
      <c r="SPN958" s="46"/>
      <c r="SPO958" s="46"/>
      <c r="SPP958" s="46"/>
      <c r="SPQ958" s="46"/>
      <c r="SPR958" s="46"/>
      <c r="SPS958" s="46"/>
      <c r="SPT958" s="46"/>
      <c r="SPU958" s="46"/>
      <c r="SPV958" s="46"/>
      <c r="SPW958" s="46"/>
      <c r="SPX958" s="46"/>
      <c r="SPY958" s="46"/>
      <c r="SPZ958" s="46"/>
      <c r="SQA958" s="46"/>
      <c r="SQB958" s="46"/>
      <c r="SQC958" s="46"/>
      <c r="SQD958" s="46"/>
      <c r="SQE958" s="46"/>
      <c r="SQF958" s="46"/>
      <c r="SQG958" s="46"/>
      <c r="SQH958" s="46"/>
      <c r="SQI958" s="46"/>
      <c r="SQJ958" s="46"/>
      <c r="SQK958" s="46"/>
      <c r="SQL958" s="46"/>
      <c r="SQM958" s="46"/>
      <c r="SQN958" s="46"/>
      <c r="SQO958" s="46"/>
      <c r="SQP958" s="46"/>
      <c r="SQQ958" s="46"/>
      <c r="SQR958" s="46"/>
      <c r="SQS958" s="46"/>
      <c r="SQT958" s="46"/>
      <c r="SQU958" s="46"/>
      <c r="SQV958" s="46"/>
      <c r="SQW958" s="46"/>
      <c r="SQX958" s="46"/>
      <c r="SQY958" s="46"/>
      <c r="SQZ958" s="46"/>
      <c r="SRA958" s="46"/>
      <c r="SRB958" s="46"/>
      <c r="SRC958" s="46"/>
      <c r="SRD958" s="46"/>
      <c r="SRE958" s="46"/>
      <c r="SRF958" s="46"/>
      <c r="SRG958" s="46"/>
      <c r="SRH958" s="46"/>
      <c r="SRI958" s="46"/>
      <c r="SRJ958" s="46"/>
      <c r="SRK958" s="46"/>
      <c r="SRL958" s="46"/>
      <c r="SRM958" s="46"/>
      <c r="SRN958" s="46"/>
      <c r="SRO958" s="46"/>
      <c r="SRP958" s="46"/>
      <c r="SRQ958" s="46"/>
      <c r="SRR958" s="46"/>
      <c r="SRS958" s="46"/>
      <c r="SRT958" s="46"/>
      <c r="SRU958" s="46"/>
      <c r="SRV958" s="46"/>
      <c r="SRW958" s="46"/>
      <c r="SRX958" s="46"/>
      <c r="SRY958" s="46"/>
      <c r="SRZ958" s="46"/>
      <c r="SSA958" s="46"/>
      <c r="SSB958" s="46"/>
      <c r="SSC958" s="46"/>
      <c r="SSD958" s="46"/>
      <c r="SSE958" s="46"/>
      <c r="SSF958" s="46"/>
      <c r="SSG958" s="46"/>
      <c r="SSH958" s="46"/>
      <c r="SSI958" s="46"/>
      <c r="SSJ958" s="46"/>
      <c r="SSK958" s="46"/>
      <c r="SSL958" s="46"/>
      <c r="SSM958" s="46"/>
      <c r="SSN958" s="46"/>
      <c r="SSO958" s="46"/>
      <c r="SSP958" s="46"/>
      <c r="SSQ958" s="46"/>
      <c r="SSR958" s="46"/>
      <c r="SSS958" s="46"/>
      <c r="SST958" s="46"/>
      <c r="SSU958" s="46"/>
      <c r="SSV958" s="46"/>
      <c r="SSW958" s="46"/>
      <c r="SSX958" s="46"/>
      <c r="SSY958" s="46"/>
      <c r="SSZ958" s="46"/>
      <c r="STA958" s="46"/>
      <c r="STB958" s="46"/>
      <c r="STC958" s="46"/>
      <c r="STD958" s="46"/>
      <c r="STE958" s="46"/>
      <c r="STF958" s="46"/>
      <c r="STG958" s="46"/>
      <c r="STH958" s="46"/>
      <c r="STI958" s="46"/>
      <c r="STJ958" s="46"/>
      <c r="STK958" s="46"/>
      <c r="STL958" s="46"/>
      <c r="STM958" s="46"/>
      <c r="STN958" s="46"/>
      <c r="STO958" s="46"/>
      <c r="STP958" s="46"/>
      <c r="STQ958" s="46"/>
      <c r="STR958" s="46"/>
      <c r="STS958" s="46"/>
      <c r="STT958" s="46"/>
      <c r="STU958" s="46"/>
      <c r="STV958" s="46"/>
      <c r="STW958" s="46"/>
      <c r="STX958" s="46"/>
      <c r="STY958" s="46"/>
      <c r="STZ958" s="46"/>
      <c r="SUA958" s="46"/>
      <c r="SUB958" s="46"/>
      <c r="SUC958" s="46"/>
      <c r="SUD958" s="46"/>
      <c r="SUE958" s="46"/>
      <c r="SUF958" s="46"/>
      <c r="SUG958" s="46"/>
      <c r="SUH958" s="46"/>
      <c r="SUI958" s="46"/>
      <c r="SUJ958" s="46"/>
      <c r="SUK958" s="46"/>
      <c r="SUL958" s="46"/>
      <c r="SUM958" s="46"/>
      <c r="SUN958" s="46"/>
      <c r="SUO958" s="46"/>
      <c r="SUP958" s="46"/>
      <c r="SUQ958" s="46"/>
      <c r="SUR958" s="46"/>
      <c r="SUS958" s="46"/>
      <c r="SUT958" s="46"/>
      <c r="SUU958" s="46"/>
      <c r="SUV958" s="46"/>
      <c r="SUW958" s="46"/>
      <c r="SUX958" s="46"/>
      <c r="SUY958" s="46"/>
      <c r="SUZ958" s="46"/>
      <c r="SVA958" s="46"/>
      <c r="SVB958" s="46"/>
      <c r="SVC958" s="46"/>
      <c r="SVD958" s="46"/>
      <c r="SVE958" s="46"/>
      <c r="SVF958" s="46"/>
      <c r="SVG958" s="46"/>
      <c r="SVH958" s="46"/>
      <c r="SVI958" s="46"/>
      <c r="SVJ958" s="46"/>
      <c r="SVK958" s="46"/>
      <c r="SVL958" s="46"/>
      <c r="SVM958" s="46"/>
      <c r="SVN958" s="46"/>
      <c r="SVO958" s="46"/>
      <c r="SVP958" s="46"/>
      <c r="SVQ958" s="46"/>
      <c r="SVR958" s="46"/>
      <c r="SVS958" s="46"/>
      <c r="SVT958" s="46"/>
      <c r="SVU958" s="46"/>
      <c r="SVV958" s="46"/>
      <c r="SVW958" s="46"/>
      <c r="SVX958" s="46"/>
      <c r="SVY958" s="46"/>
      <c r="SVZ958" s="46"/>
      <c r="SWA958" s="46"/>
      <c r="SWB958" s="46"/>
      <c r="SWC958" s="46"/>
      <c r="SWD958" s="46"/>
      <c r="SWE958" s="46"/>
      <c r="SWF958" s="46"/>
      <c r="SWG958" s="46"/>
      <c r="SWH958" s="46"/>
      <c r="SWI958" s="46"/>
      <c r="SWJ958" s="46"/>
      <c r="SWK958" s="46"/>
      <c r="SWL958" s="46"/>
      <c r="SWM958" s="46"/>
      <c r="SWN958" s="46"/>
      <c r="SWO958" s="46"/>
      <c r="SWP958" s="46"/>
      <c r="SWQ958" s="46"/>
      <c r="SWR958" s="46"/>
      <c r="SWS958" s="46"/>
      <c r="SWT958" s="46"/>
      <c r="SWU958" s="46"/>
      <c r="SWV958" s="46"/>
      <c r="SWW958" s="46"/>
      <c r="SWX958" s="46"/>
      <c r="SWY958" s="46"/>
      <c r="SWZ958" s="46"/>
      <c r="SXA958" s="46"/>
      <c r="SXB958" s="46"/>
      <c r="SXC958" s="46"/>
      <c r="SXD958" s="46"/>
      <c r="SXE958" s="46"/>
      <c r="SXF958" s="46"/>
      <c r="SXG958" s="46"/>
      <c r="SXH958" s="46"/>
      <c r="SXI958" s="46"/>
      <c r="SXJ958" s="46"/>
      <c r="SXK958" s="46"/>
      <c r="SXL958" s="46"/>
      <c r="SXM958" s="46"/>
      <c r="SXN958" s="46"/>
      <c r="SXO958" s="46"/>
      <c r="SXP958" s="46"/>
      <c r="SXQ958" s="46"/>
      <c r="SXR958" s="46"/>
      <c r="SXS958" s="46"/>
      <c r="SXT958" s="46"/>
      <c r="SXU958" s="46"/>
      <c r="SXV958" s="46"/>
      <c r="SXW958" s="46"/>
      <c r="SXX958" s="46"/>
      <c r="SXY958" s="46"/>
      <c r="SXZ958" s="46"/>
      <c r="SYA958" s="46"/>
      <c r="SYB958" s="46"/>
      <c r="SYC958" s="46"/>
      <c r="SYD958" s="46"/>
      <c r="SYE958" s="46"/>
      <c r="SYF958" s="46"/>
      <c r="SYG958" s="46"/>
      <c r="SYH958" s="46"/>
      <c r="SYI958" s="46"/>
      <c r="SYJ958" s="46"/>
      <c r="SYK958" s="46"/>
      <c r="SYL958" s="46"/>
      <c r="SYM958" s="46"/>
      <c r="SYN958" s="46"/>
      <c r="SYO958" s="46"/>
      <c r="SYP958" s="46"/>
      <c r="SYQ958" s="46"/>
      <c r="SYR958" s="46"/>
      <c r="SYS958" s="46"/>
      <c r="SYT958" s="46"/>
      <c r="SYU958" s="46"/>
      <c r="SYV958" s="46"/>
      <c r="SYW958" s="46"/>
      <c r="SYX958" s="46"/>
      <c r="SYY958" s="46"/>
      <c r="SYZ958" s="46"/>
      <c r="SZA958" s="46"/>
      <c r="SZB958" s="46"/>
      <c r="SZC958" s="46"/>
      <c r="SZD958" s="46"/>
      <c r="SZE958" s="46"/>
      <c r="SZF958" s="46"/>
      <c r="SZG958" s="46"/>
      <c r="SZH958" s="46"/>
      <c r="SZI958" s="46"/>
      <c r="SZJ958" s="46"/>
      <c r="SZK958" s="46"/>
      <c r="SZL958" s="46"/>
      <c r="SZM958" s="46"/>
      <c r="SZN958" s="46"/>
      <c r="SZO958" s="46"/>
      <c r="SZP958" s="46"/>
      <c r="SZQ958" s="46"/>
      <c r="SZR958" s="46"/>
      <c r="SZS958" s="46"/>
      <c r="SZT958" s="46"/>
      <c r="SZU958" s="46"/>
      <c r="SZV958" s="46"/>
      <c r="SZW958" s="46"/>
      <c r="SZX958" s="46"/>
      <c r="SZY958" s="46"/>
      <c r="SZZ958" s="46"/>
      <c r="TAA958" s="46"/>
      <c r="TAB958" s="46"/>
      <c r="TAC958" s="46"/>
      <c r="TAD958" s="46"/>
      <c r="TAE958" s="46"/>
      <c r="TAF958" s="46"/>
      <c r="TAG958" s="46"/>
      <c r="TAH958" s="46"/>
      <c r="TAI958" s="46"/>
      <c r="TAJ958" s="46"/>
      <c r="TAK958" s="46"/>
      <c r="TAL958" s="46"/>
      <c r="TAM958" s="46"/>
      <c r="TAN958" s="46"/>
      <c r="TAO958" s="46"/>
      <c r="TAP958" s="46"/>
      <c r="TAQ958" s="46"/>
      <c r="TAR958" s="46"/>
      <c r="TAS958" s="46"/>
      <c r="TAT958" s="46"/>
      <c r="TAU958" s="46"/>
      <c r="TAV958" s="46"/>
      <c r="TAW958" s="46"/>
      <c r="TAX958" s="46"/>
      <c r="TAY958" s="46"/>
      <c r="TAZ958" s="46"/>
      <c r="TBA958" s="46"/>
      <c r="TBB958" s="46"/>
      <c r="TBC958" s="46"/>
      <c r="TBD958" s="46"/>
      <c r="TBE958" s="46"/>
      <c r="TBF958" s="46"/>
      <c r="TBG958" s="46"/>
      <c r="TBH958" s="46"/>
      <c r="TBI958" s="46"/>
      <c r="TBJ958" s="46"/>
      <c r="TBK958" s="46"/>
      <c r="TBL958" s="46"/>
      <c r="TBM958" s="46"/>
      <c r="TBN958" s="46"/>
      <c r="TBO958" s="46"/>
      <c r="TBP958" s="46"/>
      <c r="TBQ958" s="46"/>
      <c r="TBR958" s="46"/>
      <c r="TBS958" s="46"/>
      <c r="TBT958" s="46"/>
      <c r="TBU958" s="46"/>
      <c r="TBV958" s="46"/>
      <c r="TBW958" s="46"/>
      <c r="TBX958" s="46"/>
      <c r="TBY958" s="46"/>
      <c r="TBZ958" s="46"/>
      <c r="TCA958" s="46"/>
      <c r="TCB958" s="46"/>
      <c r="TCC958" s="46"/>
      <c r="TCD958" s="46"/>
      <c r="TCE958" s="46"/>
      <c r="TCF958" s="46"/>
      <c r="TCG958" s="46"/>
      <c r="TCH958" s="46"/>
      <c r="TCI958" s="46"/>
      <c r="TCJ958" s="46"/>
      <c r="TCK958" s="46"/>
      <c r="TCL958" s="46"/>
      <c r="TCM958" s="46"/>
      <c r="TCN958" s="46"/>
      <c r="TCO958" s="46"/>
      <c r="TCP958" s="46"/>
      <c r="TCQ958" s="46"/>
      <c r="TCR958" s="46"/>
      <c r="TCS958" s="46"/>
      <c r="TCT958" s="46"/>
      <c r="TCU958" s="46"/>
      <c r="TCV958" s="46"/>
      <c r="TCW958" s="46"/>
      <c r="TCX958" s="46"/>
      <c r="TCY958" s="46"/>
      <c r="TCZ958" s="46"/>
      <c r="TDA958" s="46"/>
      <c r="TDB958" s="46"/>
      <c r="TDC958" s="46"/>
      <c r="TDD958" s="46"/>
      <c r="TDE958" s="46"/>
      <c r="TDF958" s="46"/>
      <c r="TDG958" s="46"/>
      <c r="TDH958" s="46"/>
      <c r="TDI958" s="46"/>
      <c r="TDJ958" s="46"/>
      <c r="TDK958" s="46"/>
      <c r="TDL958" s="46"/>
      <c r="TDM958" s="46"/>
      <c r="TDN958" s="46"/>
      <c r="TDO958" s="46"/>
      <c r="TDP958" s="46"/>
      <c r="TDQ958" s="46"/>
      <c r="TDR958" s="46"/>
      <c r="TDS958" s="46"/>
      <c r="TDT958" s="46"/>
      <c r="TDU958" s="46"/>
      <c r="TDV958" s="46"/>
      <c r="TDW958" s="46"/>
      <c r="TDX958" s="46"/>
      <c r="TDY958" s="46"/>
      <c r="TDZ958" s="46"/>
      <c r="TEA958" s="46"/>
      <c r="TEB958" s="46"/>
      <c r="TEC958" s="46"/>
      <c r="TED958" s="46"/>
      <c r="TEE958" s="46"/>
      <c r="TEF958" s="46"/>
      <c r="TEG958" s="46"/>
      <c r="TEH958" s="46"/>
      <c r="TEI958" s="46"/>
      <c r="TEJ958" s="46"/>
      <c r="TEK958" s="46"/>
      <c r="TEL958" s="46"/>
      <c r="TEM958" s="46"/>
      <c r="TEN958" s="46"/>
      <c r="TEO958" s="46"/>
      <c r="TEP958" s="46"/>
      <c r="TEQ958" s="46"/>
      <c r="TER958" s="46"/>
      <c r="TES958" s="46"/>
      <c r="TET958" s="46"/>
      <c r="TEU958" s="46"/>
      <c r="TEV958" s="46"/>
      <c r="TEW958" s="46"/>
      <c r="TEX958" s="46"/>
      <c r="TEY958" s="46"/>
      <c r="TEZ958" s="46"/>
      <c r="TFA958" s="46"/>
      <c r="TFB958" s="46"/>
      <c r="TFC958" s="46"/>
      <c r="TFD958" s="46"/>
      <c r="TFE958" s="46"/>
      <c r="TFF958" s="46"/>
      <c r="TFG958" s="46"/>
      <c r="TFH958" s="46"/>
      <c r="TFI958" s="46"/>
      <c r="TFJ958" s="46"/>
      <c r="TFK958" s="46"/>
      <c r="TFL958" s="46"/>
      <c r="TFM958" s="46"/>
      <c r="TFN958" s="46"/>
      <c r="TFO958" s="46"/>
      <c r="TFP958" s="46"/>
      <c r="TFQ958" s="46"/>
      <c r="TFR958" s="46"/>
      <c r="TFS958" s="46"/>
      <c r="TFT958" s="46"/>
      <c r="TFU958" s="46"/>
      <c r="TFV958" s="46"/>
      <c r="TFW958" s="46"/>
      <c r="TFX958" s="46"/>
      <c r="TFY958" s="46"/>
      <c r="TFZ958" s="46"/>
      <c r="TGA958" s="46"/>
      <c r="TGB958" s="46"/>
      <c r="TGC958" s="46"/>
      <c r="TGD958" s="46"/>
      <c r="TGE958" s="46"/>
      <c r="TGF958" s="46"/>
      <c r="TGG958" s="46"/>
      <c r="TGH958" s="46"/>
      <c r="TGI958" s="46"/>
      <c r="TGJ958" s="46"/>
      <c r="TGK958" s="46"/>
      <c r="TGL958" s="46"/>
      <c r="TGM958" s="46"/>
      <c r="TGN958" s="46"/>
      <c r="TGO958" s="46"/>
      <c r="TGP958" s="46"/>
      <c r="TGQ958" s="46"/>
      <c r="TGR958" s="46"/>
      <c r="TGS958" s="46"/>
      <c r="TGT958" s="46"/>
      <c r="TGU958" s="46"/>
      <c r="TGV958" s="46"/>
      <c r="TGW958" s="46"/>
      <c r="TGX958" s="46"/>
      <c r="TGY958" s="46"/>
      <c r="TGZ958" s="46"/>
      <c r="THA958" s="46"/>
      <c r="THB958" s="46"/>
      <c r="THC958" s="46"/>
      <c r="THD958" s="46"/>
      <c r="THE958" s="46"/>
      <c r="THF958" s="46"/>
      <c r="THG958" s="46"/>
      <c r="THH958" s="46"/>
      <c r="THI958" s="46"/>
      <c r="THJ958" s="46"/>
      <c r="THK958" s="46"/>
      <c r="THL958" s="46"/>
      <c r="THM958" s="46"/>
      <c r="THN958" s="46"/>
      <c r="THO958" s="46"/>
      <c r="THP958" s="46"/>
      <c r="THQ958" s="46"/>
      <c r="THR958" s="46"/>
      <c r="THS958" s="46"/>
      <c r="THT958" s="46"/>
      <c r="THU958" s="46"/>
      <c r="THV958" s="46"/>
      <c r="THW958" s="46"/>
      <c r="THX958" s="46"/>
      <c r="THY958" s="46"/>
      <c r="THZ958" s="46"/>
      <c r="TIA958" s="46"/>
      <c r="TIB958" s="46"/>
      <c r="TIC958" s="46"/>
      <c r="TID958" s="46"/>
      <c r="TIE958" s="46"/>
      <c r="TIF958" s="46"/>
      <c r="TIG958" s="46"/>
      <c r="TIH958" s="46"/>
      <c r="TII958" s="46"/>
      <c r="TIJ958" s="46"/>
      <c r="TIK958" s="46"/>
      <c r="TIL958" s="46"/>
      <c r="TIM958" s="46"/>
      <c r="TIN958" s="46"/>
      <c r="TIO958" s="46"/>
      <c r="TIP958" s="46"/>
      <c r="TIQ958" s="46"/>
      <c r="TIR958" s="46"/>
      <c r="TIS958" s="46"/>
      <c r="TIT958" s="46"/>
      <c r="TIU958" s="46"/>
      <c r="TIV958" s="46"/>
      <c r="TIW958" s="46"/>
      <c r="TIX958" s="46"/>
      <c r="TIY958" s="46"/>
      <c r="TIZ958" s="46"/>
      <c r="TJA958" s="46"/>
      <c r="TJB958" s="46"/>
      <c r="TJC958" s="46"/>
      <c r="TJD958" s="46"/>
      <c r="TJE958" s="46"/>
      <c r="TJF958" s="46"/>
      <c r="TJG958" s="46"/>
      <c r="TJH958" s="46"/>
      <c r="TJI958" s="46"/>
      <c r="TJJ958" s="46"/>
      <c r="TJK958" s="46"/>
      <c r="TJL958" s="46"/>
      <c r="TJM958" s="46"/>
      <c r="TJN958" s="46"/>
      <c r="TJO958" s="46"/>
      <c r="TJP958" s="46"/>
      <c r="TJQ958" s="46"/>
      <c r="TJR958" s="46"/>
      <c r="TJS958" s="46"/>
      <c r="TJT958" s="46"/>
      <c r="TJU958" s="46"/>
      <c r="TJV958" s="46"/>
      <c r="TJW958" s="46"/>
      <c r="TJX958" s="46"/>
      <c r="TJY958" s="46"/>
      <c r="TJZ958" s="46"/>
      <c r="TKA958" s="46"/>
      <c r="TKB958" s="46"/>
      <c r="TKC958" s="46"/>
      <c r="TKD958" s="46"/>
      <c r="TKE958" s="46"/>
      <c r="TKF958" s="46"/>
      <c r="TKG958" s="46"/>
      <c r="TKH958" s="46"/>
      <c r="TKI958" s="46"/>
      <c r="TKJ958" s="46"/>
      <c r="TKK958" s="46"/>
      <c r="TKL958" s="46"/>
      <c r="TKM958" s="46"/>
      <c r="TKN958" s="46"/>
      <c r="TKO958" s="46"/>
      <c r="TKP958" s="46"/>
      <c r="TKQ958" s="46"/>
      <c r="TKR958" s="46"/>
      <c r="TKS958" s="46"/>
      <c r="TKT958" s="46"/>
      <c r="TKU958" s="46"/>
      <c r="TKV958" s="46"/>
      <c r="TKW958" s="46"/>
      <c r="TKX958" s="46"/>
      <c r="TKY958" s="46"/>
      <c r="TKZ958" s="46"/>
      <c r="TLA958" s="46"/>
      <c r="TLB958" s="46"/>
      <c r="TLC958" s="46"/>
      <c r="TLD958" s="46"/>
      <c r="TLE958" s="46"/>
      <c r="TLF958" s="46"/>
      <c r="TLG958" s="46"/>
      <c r="TLH958" s="46"/>
      <c r="TLI958" s="46"/>
      <c r="TLJ958" s="46"/>
      <c r="TLK958" s="46"/>
      <c r="TLL958" s="46"/>
      <c r="TLM958" s="46"/>
      <c r="TLN958" s="46"/>
      <c r="TLO958" s="46"/>
      <c r="TLP958" s="46"/>
      <c r="TLQ958" s="46"/>
      <c r="TLR958" s="46"/>
      <c r="TLS958" s="46"/>
      <c r="TLT958" s="46"/>
      <c r="TLU958" s="46"/>
      <c r="TLV958" s="46"/>
      <c r="TLW958" s="46"/>
      <c r="TLX958" s="46"/>
      <c r="TLY958" s="46"/>
      <c r="TLZ958" s="46"/>
      <c r="TMA958" s="46"/>
      <c r="TMB958" s="46"/>
      <c r="TMC958" s="46"/>
      <c r="TMD958" s="46"/>
      <c r="TME958" s="46"/>
      <c r="TMF958" s="46"/>
      <c r="TMG958" s="46"/>
      <c r="TMH958" s="46"/>
      <c r="TMI958" s="46"/>
      <c r="TMJ958" s="46"/>
      <c r="TMK958" s="46"/>
      <c r="TML958" s="46"/>
      <c r="TMM958" s="46"/>
      <c r="TMN958" s="46"/>
      <c r="TMO958" s="46"/>
      <c r="TMP958" s="46"/>
      <c r="TMQ958" s="46"/>
      <c r="TMR958" s="46"/>
      <c r="TMS958" s="46"/>
      <c r="TMT958" s="46"/>
      <c r="TMU958" s="46"/>
      <c r="TMV958" s="46"/>
      <c r="TMW958" s="46"/>
      <c r="TMX958" s="46"/>
      <c r="TMY958" s="46"/>
      <c r="TMZ958" s="46"/>
      <c r="TNA958" s="46"/>
      <c r="TNB958" s="46"/>
      <c r="TNC958" s="46"/>
      <c r="TND958" s="46"/>
      <c r="TNE958" s="46"/>
      <c r="TNF958" s="46"/>
      <c r="TNG958" s="46"/>
      <c r="TNH958" s="46"/>
      <c r="TNI958" s="46"/>
      <c r="TNJ958" s="46"/>
      <c r="TNK958" s="46"/>
      <c r="TNL958" s="46"/>
      <c r="TNM958" s="46"/>
      <c r="TNN958" s="46"/>
      <c r="TNO958" s="46"/>
      <c r="TNP958" s="46"/>
      <c r="TNQ958" s="46"/>
      <c r="TNR958" s="46"/>
      <c r="TNS958" s="46"/>
      <c r="TNT958" s="46"/>
      <c r="TNU958" s="46"/>
      <c r="TNV958" s="46"/>
      <c r="TNW958" s="46"/>
      <c r="TNX958" s="46"/>
      <c r="TNY958" s="46"/>
      <c r="TNZ958" s="46"/>
      <c r="TOA958" s="46"/>
      <c r="TOB958" s="46"/>
      <c r="TOC958" s="46"/>
      <c r="TOD958" s="46"/>
      <c r="TOE958" s="46"/>
      <c r="TOF958" s="46"/>
      <c r="TOG958" s="46"/>
      <c r="TOH958" s="46"/>
      <c r="TOI958" s="46"/>
      <c r="TOJ958" s="46"/>
      <c r="TOK958" s="46"/>
      <c r="TOL958" s="46"/>
      <c r="TOM958" s="46"/>
      <c r="TON958" s="46"/>
      <c r="TOO958" s="46"/>
      <c r="TOP958" s="46"/>
      <c r="TOQ958" s="46"/>
      <c r="TOR958" s="46"/>
      <c r="TOS958" s="46"/>
      <c r="TOT958" s="46"/>
      <c r="TOU958" s="46"/>
      <c r="TOV958" s="46"/>
      <c r="TOW958" s="46"/>
      <c r="TOX958" s="46"/>
      <c r="TOY958" s="46"/>
      <c r="TOZ958" s="46"/>
      <c r="TPA958" s="46"/>
      <c r="TPB958" s="46"/>
      <c r="TPC958" s="46"/>
      <c r="TPD958" s="46"/>
      <c r="TPE958" s="46"/>
      <c r="TPF958" s="46"/>
      <c r="TPG958" s="46"/>
      <c r="TPH958" s="46"/>
      <c r="TPI958" s="46"/>
      <c r="TPJ958" s="46"/>
      <c r="TPK958" s="46"/>
      <c r="TPL958" s="46"/>
      <c r="TPM958" s="46"/>
      <c r="TPN958" s="46"/>
      <c r="TPO958" s="46"/>
      <c r="TPP958" s="46"/>
      <c r="TPQ958" s="46"/>
      <c r="TPR958" s="46"/>
      <c r="TPS958" s="46"/>
      <c r="TPT958" s="46"/>
      <c r="TPU958" s="46"/>
      <c r="TPV958" s="46"/>
      <c r="TPW958" s="46"/>
      <c r="TPX958" s="46"/>
      <c r="TPY958" s="46"/>
      <c r="TPZ958" s="46"/>
      <c r="TQA958" s="46"/>
      <c r="TQB958" s="46"/>
      <c r="TQC958" s="46"/>
      <c r="TQD958" s="46"/>
      <c r="TQE958" s="46"/>
      <c r="TQF958" s="46"/>
      <c r="TQG958" s="46"/>
      <c r="TQH958" s="46"/>
      <c r="TQI958" s="46"/>
      <c r="TQJ958" s="46"/>
      <c r="TQK958" s="46"/>
      <c r="TQL958" s="46"/>
      <c r="TQM958" s="46"/>
      <c r="TQN958" s="46"/>
      <c r="TQO958" s="46"/>
      <c r="TQP958" s="46"/>
      <c r="TQQ958" s="46"/>
      <c r="TQR958" s="46"/>
      <c r="TQS958" s="46"/>
      <c r="TQT958" s="46"/>
      <c r="TQU958" s="46"/>
      <c r="TQV958" s="46"/>
      <c r="TQW958" s="46"/>
      <c r="TQX958" s="46"/>
      <c r="TQY958" s="46"/>
      <c r="TQZ958" s="46"/>
      <c r="TRA958" s="46"/>
      <c r="TRB958" s="46"/>
      <c r="TRC958" s="46"/>
      <c r="TRD958" s="46"/>
      <c r="TRE958" s="46"/>
      <c r="TRF958" s="46"/>
      <c r="TRG958" s="46"/>
      <c r="TRH958" s="46"/>
      <c r="TRI958" s="46"/>
      <c r="TRJ958" s="46"/>
      <c r="TRK958" s="46"/>
      <c r="TRL958" s="46"/>
      <c r="TRM958" s="46"/>
      <c r="TRN958" s="46"/>
      <c r="TRO958" s="46"/>
      <c r="TRP958" s="46"/>
      <c r="TRQ958" s="46"/>
      <c r="TRR958" s="46"/>
      <c r="TRS958" s="46"/>
      <c r="TRT958" s="46"/>
      <c r="TRU958" s="46"/>
      <c r="TRV958" s="46"/>
      <c r="TRW958" s="46"/>
      <c r="TRX958" s="46"/>
      <c r="TRY958" s="46"/>
      <c r="TRZ958" s="46"/>
      <c r="TSA958" s="46"/>
      <c r="TSB958" s="46"/>
      <c r="TSC958" s="46"/>
      <c r="TSD958" s="46"/>
      <c r="TSE958" s="46"/>
      <c r="TSF958" s="46"/>
      <c r="TSG958" s="46"/>
      <c r="TSH958" s="46"/>
      <c r="TSI958" s="46"/>
      <c r="TSJ958" s="46"/>
      <c r="TSK958" s="46"/>
      <c r="TSL958" s="46"/>
      <c r="TSM958" s="46"/>
      <c r="TSN958" s="46"/>
      <c r="TSO958" s="46"/>
      <c r="TSP958" s="46"/>
      <c r="TSQ958" s="46"/>
      <c r="TSR958" s="46"/>
      <c r="TSS958" s="46"/>
      <c r="TST958" s="46"/>
      <c r="TSU958" s="46"/>
      <c r="TSV958" s="46"/>
      <c r="TSW958" s="46"/>
      <c r="TSX958" s="46"/>
      <c r="TSY958" s="46"/>
      <c r="TSZ958" s="46"/>
      <c r="TTA958" s="46"/>
      <c r="TTB958" s="46"/>
      <c r="TTC958" s="46"/>
      <c r="TTD958" s="46"/>
      <c r="TTE958" s="46"/>
      <c r="TTF958" s="46"/>
      <c r="TTG958" s="46"/>
      <c r="TTH958" s="46"/>
      <c r="TTI958" s="46"/>
      <c r="TTJ958" s="46"/>
      <c r="TTK958" s="46"/>
      <c r="TTL958" s="46"/>
      <c r="TTM958" s="46"/>
      <c r="TTN958" s="46"/>
      <c r="TTO958" s="46"/>
      <c r="TTP958" s="46"/>
      <c r="TTQ958" s="46"/>
      <c r="TTR958" s="46"/>
      <c r="TTS958" s="46"/>
      <c r="TTT958" s="46"/>
      <c r="TTU958" s="46"/>
      <c r="TTV958" s="46"/>
      <c r="TTW958" s="46"/>
      <c r="TTX958" s="46"/>
      <c r="TTY958" s="46"/>
      <c r="TTZ958" s="46"/>
      <c r="TUA958" s="46"/>
      <c r="TUB958" s="46"/>
      <c r="TUC958" s="46"/>
      <c r="TUD958" s="46"/>
      <c r="TUE958" s="46"/>
      <c r="TUF958" s="46"/>
      <c r="TUG958" s="46"/>
      <c r="TUH958" s="46"/>
      <c r="TUI958" s="46"/>
      <c r="TUJ958" s="46"/>
      <c r="TUK958" s="46"/>
      <c r="TUL958" s="46"/>
      <c r="TUM958" s="46"/>
      <c r="TUN958" s="46"/>
      <c r="TUO958" s="46"/>
      <c r="TUP958" s="46"/>
      <c r="TUQ958" s="46"/>
      <c r="TUR958" s="46"/>
      <c r="TUS958" s="46"/>
      <c r="TUT958" s="46"/>
      <c r="TUU958" s="46"/>
      <c r="TUV958" s="46"/>
      <c r="TUW958" s="46"/>
      <c r="TUX958" s="46"/>
      <c r="TUY958" s="46"/>
      <c r="TUZ958" s="46"/>
      <c r="TVA958" s="46"/>
      <c r="TVB958" s="46"/>
      <c r="TVC958" s="46"/>
      <c r="TVD958" s="46"/>
      <c r="TVE958" s="46"/>
      <c r="TVF958" s="46"/>
      <c r="TVG958" s="46"/>
      <c r="TVH958" s="46"/>
      <c r="TVI958" s="46"/>
      <c r="TVJ958" s="46"/>
      <c r="TVK958" s="46"/>
      <c r="TVL958" s="46"/>
      <c r="TVM958" s="46"/>
      <c r="TVN958" s="46"/>
      <c r="TVO958" s="46"/>
      <c r="TVP958" s="46"/>
      <c r="TVQ958" s="46"/>
      <c r="TVR958" s="46"/>
      <c r="TVS958" s="46"/>
      <c r="TVT958" s="46"/>
      <c r="TVU958" s="46"/>
      <c r="TVV958" s="46"/>
      <c r="TVW958" s="46"/>
      <c r="TVX958" s="46"/>
      <c r="TVY958" s="46"/>
      <c r="TVZ958" s="46"/>
      <c r="TWA958" s="46"/>
      <c r="TWB958" s="46"/>
      <c r="TWC958" s="46"/>
      <c r="TWD958" s="46"/>
      <c r="TWE958" s="46"/>
      <c r="TWF958" s="46"/>
      <c r="TWG958" s="46"/>
      <c r="TWH958" s="46"/>
      <c r="TWI958" s="46"/>
      <c r="TWJ958" s="46"/>
      <c r="TWK958" s="46"/>
      <c r="TWL958" s="46"/>
      <c r="TWM958" s="46"/>
      <c r="TWN958" s="46"/>
      <c r="TWO958" s="46"/>
      <c r="TWP958" s="46"/>
      <c r="TWQ958" s="46"/>
      <c r="TWR958" s="46"/>
      <c r="TWS958" s="46"/>
      <c r="TWT958" s="46"/>
      <c r="TWU958" s="46"/>
      <c r="TWV958" s="46"/>
      <c r="TWW958" s="46"/>
      <c r="TWX958" s="46"/>
      <c r="TWY958" s="46"/>
      <c r="TWZ958" s="46"/>
      <c r="TXA958" s="46"/>
      <c r="TXB958" s="46"/>
      <c r="TXC958" s="46"/>
      <c r="TXD958" s="46"/>
      <c r="TXE958" s="46"/>
      <c r="TXF958" s="46"/>
      <c r="TXG958" s="46"/>
      <c r="TXH958" s="46"/>
      <c r="TXI958" s="46"/>
      <c r="TXJ958" s="46"/>
      <c r="TXK958" s="46"/>
      <c r="TXL958" s="46"/>
      <c r="TXM958" s="46"/>
      <c r="TXN958" s="46"/>
      <c r="TXO958" s="46"/>
      <c r="TXP958" s="46"/>
      <c r="TXQ958" s="46"/>
      <c r="TXR958" s="46"/>
      <c r="TXS958" s="46"/>
      <c r="TXT958" s="46"/>
      <c r="TXU958" s="46"/>
      <c r="TXV958" s="46"/>
      <c r="TXW958" s="46"/>
      <c r="TXX958" s="46"/>
      <c r="TXY958" s="46"/>
      <c r="TXZ958" s="46"/>
      <c r="TYA958" s="46"/>
      <c r="TYB958" s="46"/>
      <c r="TYC958" s="46"/>
      <c r="TYD958" s="46"/>
      <c r="TYE958" s="46"/>
      <c r="TYF958" s="46"/>
      <c r="TYG958" s="46"/>
      <c r="TYH958" s="46"/>
      <c r="TYI958" s="46"/>
      <c r="TYJ958" s="46"/>
      <c r="TYK958" s="46"/>
      <c r="TYL958" s="46"/>
      <c r="TYM958" s="46"/>
      <c r="TYN958" s="46"/>
      <c r="TYO958" s="46"/>
      <c r="TYP958" s="46"/>
      <c r="TYQ958" s="46"/>
      <c r="TYR958" s="46"/>
      <c r="TYS958" s="46"/>
      <c r="TYT958" s="46"/>
      <c r="TYU958" s="46"/>
      <c r="TYV958" s="46"/>
      <c r="TYW958" s="46"/>
      <c r="TYX958" s="46"/>
      <c r="TYY958" s="46"/>
      <c r="TYZ958" s="46"/>
      <c r="TZA958" s="46"/>
      <c r="TZB958" s="46"/>
      <c r="TZC958" s="46"/>
      <c r="TZD958" s="46"/>
      <c r="TZE958" s="46"/>
      <c r="TZF958" s="46"/>
      <c r="TZG958" s="46"/>
      <c r="TZH958" s="46"/>
      <c r="TZI958" s="46"/>
      <c r="TZJ958" s="46"/>
      <c r="TZK958" s="46"/>
      <c r="TZL958" s="46"/>
      <c r="TZM958" s="46"/>
      <c r="TZN958" s="46"/>
      <c r="TZO958" s="46"/>
      <c r="TZP958" s="46"/>
      <c r="TZQ958" s="46"/>
      <c r="TZR958" s="46"/>
      <c r="TZS958" s="46"/>
      <c r="TZT958" s="46"/>
      <c r="TZU958" s="46"/>
      <c r="TZV958" s="46"/>
      <c r="TZW958" s="46"/>
      <c r="TZX958" s="46"/>
      <c r="TZY958" s="46"/>
      <c r="TZZ958" s="46"/>
      <c r="UAA958" s="46"/>
      <c r="UAB958" s="46"/>
      <c r="UAC958" s="46"/>
      <c r="UAD958" s="46"/>
      <c r="UAE958" s="46"/>
      <c r="UAF958" s="46"/>
      <c r="UAG958" s="46"/>
      <c r="UAH958" s="46"/>
      <c r="UAI958" s="46"/>
      <c r="UAJ958" s="46"/>
      <c r="UAK958" s="46"/>
      <c r="UAL958" s="46"/>
      <c r="UAM958" s="46"/>
      <c r="UAN958" s="46"/>
      <c r="UAO958" s="46"/>
      <c r="UAP958" s="46"/>
      <c r="UAQ958" s="46"/>
      <c r="UAR958" s="46"/>
      <c r="UAS958" s="46"/>
      <c r="UAT958" s="46"/>
      <c r="UAU958" s="46"/>
      <c r="UAV958" s="46"/>
      <c r="UAW958" s="46"/>
      <c r="UAX958" s="46"/>
      <c r="UAY958" s="46"/>
      <c r="UAZ958" s="46"/>
      <c r="UBA958" s="46"/>
      <c r="UBB958" s="46"/>
      <c r="UBC958" s="46"/>
      <c r="UBD958" s="46"/>
      <c r="UBE958" s="46"/>
      <c r="UBF958" s="46"/>
      <c r="UBG958" s="46"/>
      <c r="UBH958" s="46"/>
      <c r="UBI958" s="46"/>
      <c r="UBJ958" s="46"/>
      <c r="UBK958" s="46"/>
      <c r="UBL958" s="46"/>
      <c r="UBM958" s="46"/>
      <c r="UBN958" s="46"/>
      <c r="UBO958" s="46"/>
      <c r="UBP958" s="46"/>
      <c r="UBQ958" s="46"/>
      <c r="UBR958" s="46"/>
      <c r="UBS958" s="46"/>
      <c r="UBT958" s="46"/>
      <c r="UBU958" s="46"/>
      <c r="UBV958" s="46"/>
      <c r="UBW958" s="46"/>
      <c r="UBX958" s="46"/>
      <c r="UBY958" s="46"/>
      <c r="UBZ958" s="46"/>
      <c r="UCA958" s="46"/>
      <c r="UCB958" s="46"/>
      <c r="UCC958" s="46"/>
      <c r="UCD958" s="46"/>
      <c r="UCE958" s="46"/>
      <c r="UCF958" s="46"/>
      <c r="UCG958" s="46"/>
      <c r="UCH958" s="46"/>
      <c r="UCI958" s="46"/>
      <c r="UCJ958" s="46"/>
      <c r="UCK958" s="46"/>
      <c r="UCL958" s="46"/>
      <c r="UCM958" s="46"/>
      <c r="UCN958" s="46"/>
      <c r="UCO958" s="46"/>
      <c r="UCP958" s="46"/>
      <c r="UCQ958" s="46"/>
      <c r="UCR958" s="46"/>
      <c r="UCS958" s="46"/>
      <c r="UCT958" s="46"/>
      <c r="UCU958" s="46"/>
      <c r="UCV958" s="46"/>
      <c r="UCW958" s="46"/>
      <c r="UCX958" s="46"/>
      <c r="UCY958" s="46"/>
      <c r="UCZ958" s="46"/>
      <c r="UDA958" s="46"/>
      <c r="UDB958" s="46"/>
      <c r="UDC958" s="46"/>
      <c r="UDD958" s="46"/>
      <c r="UDE958" s="46"/>
      <c r="UDF958" s="46"/>
      <c r="UDG958" s="46"/>
      <c r="UDH958" s="46"/>
      <c r="UDI958" s="46"/>
      <c r="UDJ958" s="46"/>
      <c r="UDK958" s="46"/>
      <c r="UDL958" s="46"/>
      <c r="UDM958" s="46"/>
      <c r="UDN958" s="46"/>
      <c r="UDO958" s="46"/>
      <c r="UDP958" s="46"/>
      <c r="UDQ958" s="46"/>
      <c r="UDR958" s="46"/>
      <c r="UDS958" s="46"/>
      <c r="UDT958" s="46"/>
      <c r="UDU958" s="46"/>
      <c r="UDV958" s="46"/>
      <c r="UDW958" s="46"/>
      <c r="UDX958" s="46"/>
      <c r="UDY958" s="46"/>
      <c r="UDZ958" s="46"/>
      <c r="UEA958" s="46"/>
      <c r="UEB958" s="46"/>
      <c r="UEC958" s="46"/>
      <c r="UED958" s="46"/>
      <c r="UEE958" s="46"/>
      <c r="UEF958" s="46"/>
      <c r="UEG958" s="46"/>
      <c r="UEH958" s="46"/>
      <c r="UEI958" s="46"/>
      <c r="UEJ958" s="46"/>
      <c r="UEK958" s="46"/>
      <c r="UEL958" s="46"/>
      <c r="UEM958" s="46"/>
      <c r="UEN958" s="46"/>
      <c r="UEO958" s="46"/>
      <c r="UEP958" s="46"/>
      <c r="UEQ958" s="46"/>
      <c r="UER958" s="46"/>
      <c r="UES958" s="46"/>
      <c r="UET958" s="46"/>
      <c r="UEU958" s="46"/>
      <c r="UEV958" s="46"/>
      <c r="UEW958" s="46"/>
      <c r="UEX958" s="46"/>
      <c r="UEY958" s="46"/>
      <c r="UEZ958" s="46"/>
      <c r="UFA958" s="46"/>
      <c r="UFB958" s="46"/>
      <c r="UFC958" s="46"/>
      <c r="UFD958" s="46"/>
      <c r="UFE958" s="46"/>
      <c r="UFF958" s="46"/>
      <c r="UFG958" s="46"/>
      <c r="UFH958" s="46"/>
      <c r="UFI958" s="46"/>
      <c r="UFJ958" s="46"/>
      <c r="UFK958" s="46"/>
      <c r="UFL958" s="46"/>
      <c r="UFM958" s="46"/>
      <c r="UFN958" s="46"/>
      <c r="UFO958" s="46"/>
      <c r="UFP958" s="46"/>
      <c r="UFQ958" s="46"/>
      <c r="UFR958" s="46"/>
      <c r="UFS958" s="46"/>
      <c r="UFT958" s="46"/>
      <c r="UFU958" s="46"/>
      <c r="UFV958" s="46"/>
      <c r="UFW958" s="46"/>
      <c r="UFX958" s="46"/>
      <c r="UFY958" s="46"/>
      <c r="UFZ958" s="46"/>
      <c r="UGA958" s="46"/>
      <c r="UGB958" s="46"/>
      <c r="UGC958" s="46"/>
      <c r="UGD958" s="46"/>
      <c r="UGE958" s="46"/>
      <c r="UGF958" s="46"/>
      <c r="UGG958" s="46"/>
      <c r="UGH958" s="46"/>
      <c r="UGI958" s="46"/>
      <c r="UGJ958" s="46"/>
      <c r="UGK958" s="46"/>
      <c r="UGL958" s="46"/>
      <c r="UGM958" s="46"/>
      <c r="UGN958" s="46"/>
      <c r="UGO958" s="46"/>
      <c r="UGP958" s="46"/>
      <c r="UGQ958" s="46"/>
      <c r="UGR958" s="46"/>
      <c r="UGS958" s="46"/>
      <c r="UGT958" s="46"/>
      <c r="UGU958" s="46"/>
      <c r="UGV958" s="46"/>
      <c r="UGW958" s="46"/>
      <c r="UGX958" s="46"/>
      <c r="UGY958" s="46"/>
      <c r="UGZ958" s="46"/>
      <c r="UHA958" s="46"/>
      <c r="UHB958" s="46"/>
      <c r="UHC958" s="46"/>
      <c r="UHD958" s="46"/>
      <c r="UHE958" s="46"/>
      <c r="UHF958" s="46"/>
      <c r="UHG958" s="46"/>
      <c r="UHH958" s="46"/>
      <c r="UHI958" s="46"/>
      <c r="UHJ958" s="46"/>
      <c r="UHK958" s="46"/>
      <c r="UHL958" s="46"/>
      <c r="UHM958" s="46"/>
      <c r="UHN958" s="46"/>
      <c r="UHO958" s="46"/>
      <c r="UHP958" s="46"/>
      <c r="UHQ958" s="46"/>
      <c r="UHR958" s="46"/>
      <c r="UHS958" s="46"/>
      <c r="UHT958" s="46"/>
      <c r="UHU958" s="46"/>
      <c r="UHV958" s="46"/>
      <c r="UHW958" s="46"/>
      <c r="UHX958" s="46"/>
      <c r="UHY958" s="46"/>
      <c r="UHZ958" s="46"/>
      <c r="UIA958" s="46"/>
      <c r="UIB958" s="46"/>
      <c r="UIC958" s="46"/>
      <c r="UID958" s="46"/>
      <c r="UIE958" s="46"/>
      <c r="UIF958" s="46"/>
      <c r="UIG958" s="46"/>
      <c r="UIH958" s="46"/>
      <c r="UII958" s="46"/>
      <c r="UIJ958" s="46"/>
      <c r="UIK958" s="46"/>
      <c r="UIL958" s="46"/>
      <c r="UIM958" s="46"/>
      <c r="UIN958" s="46"/>
      <c r="UIO958" s="46"/>
      <c r="UIP958" s="46"/>
      <c r="UIQ958" s="46"/>
      <c r="UIR958" s="46"/>
      <c r="UIS958" s="46"/>
      <c r="UIT958" s="46"/>
      <c r="UIU958" s="46"/>
      <c r="UIV958" s="46"/>
      <c r="UIW958" s="46"/>
      <c r="UIX958" s="46"/>
      <c r="UIY958" s="46"/>
      <c r="UIZ958" s="46"/>
      <c r="UJA958" s="46"/>
      <c r="UJB958" s="46"/>
      <c r="UJC958" s="46"/>
      <c r="UJD958" s="46"/>
      <c r="UJE958" s="46"/>
      <c r="UJF958" s="46"/>
      <c r="UJG958" s="46"/>
      <c r="UJH958" s="46"/>
      <c r="UJI958" s="46"/>
      <c r="UJJ958" s="46"/>
      <c r="UJK958" s="46"/>
      <c r="UJL958" s="46"/>
      <c r="UJM958" s="46"/>
      <c r="UJN958" s="46"/>
      <c r="UJO958" s="46"/>
      <c r="UJP958" s="46"/>
      <c r="UJQ958" s="46"/>
      <c r="UJR958" s="46"/>
      <c r="UJS958" s="46"/>
      <c r="UJT958" s="46"/>
      <c r="UJU958" s="46"/>
      <c r="UJV958" s="46"/>
      <c r="UJW958" s="46"/>
      <c r="UJX958" s="46"/>
      <c r="UJY958" s="46"/>
      <c r="UJZ958" s="46"/>
      <c r="UKA958" s="46"/>
      <c r="UKB958" s="46"/>
      <c r="UKC958" s="46"/>
      <c r="UKD958" s="46"/>
      <c r="UKE958" s="46"/>
      <c r="UKF958" s="46"/>
      <c r="UKG958" s="46"/>
      <c r="UKH958" s="46"/>
      <c r="UKI958" s="46"/>
      <c r="UKJ958" s="46"/>
      <c r="UKK958" s="46"/>
      <c r="UKL958" s="46"/>
      <c r="UKM958" s="46"/>
      <c r="UKN958" s="46"/>
      <c r="UKO958" s="46"/>
      <c r="UKP958" s="46"/>
      <c r="UKQ958" s="46"/>
      <c r="UKR958" s="46"/>
      <c r="UKS958" s="46"/>
      <c r="UKT958" s="46"/>
      <c r="UKU958" s="46"/>
      <c r="UKV958" s="46"/>
      <c r="UKW958" s="46"/>
      <c r="UKX958" s="46"/>
      <c r="UKY958" s="46"/>
      <c r="UKZ958" s="46"/>
      <c r="ULA958" s="46"/>
      <c r="ULB958" s="46"/>
      <c r="ULC958" s="46"/>
      <c r="ULD958" s="46"/>
      <c r="ULE958" s="46"/>
      <c r="ULF958" s="46"/>
      <c r="ULG958" s="46"/>
      <c r="ULH958" s="46"/>
      <c r="ULI958" s="46"/>
      <c r="ULJ958" s="46"/>
      <c r="ULK958" s="46"/>
      <c r="ULL958" s="46"/>
      <c r="ULM958" s="46"/>
      <c r="ULN958" s="46"/>
      <c r="ULO958" s="46"/>
      <c r="ULP958" s="46"/>
      <c r="ULQ958" s="46"/>
      <c r="ULR958" s="46"/>
      <c r="ULS958" s="46"/>
      <c r="ULT958" s="46"/>
      <c r="ULU958" s="46"/>
      <c r="ULV958" s="46"/>
      <c r="ULW958" s="46"/>
      <c r="ULX958" s="46"/>
      <c r="ULY958" s="46"/>
      <c r="ULZ958" s="46"/>
      <c r="UMA958" s="46"/>
      <c r="UMB958" s="46"/>
      <c r="UMC958" s="46"/>
      <c r="UMD958" s="46"/>
      <c r="UME958" s="46"/>
      <c r="UMF958" s="46"/>
      <c r="UMG958" s="46"/>
      <c r="UMH958" s="46"/>
      <c r="UMI958" s="46"/>
      <c r="UMJ958" s="46"/>
      <c r="UMK958" s="46"/>
      <c r="UML958" s="46"/>
      <c r="UMM958" s="46"/>
      <c r="UMN958" s="46"/>
      <c r="UMO958" s="46"/>
      <c r="UMP958" s="46"/>
      <c r="UMQ958" s="46"/>
      <c r="UMR958" s="46"/>
      <c r="UMS958" s="46"/>
      <c r="UMT958" s="46"/>
      <c r="UMU958" s="46"/>
      <c r="UMV958" s="46"/>
      <c r="UMW958" s="46"/>
      <c r="UMX958" s="46"/>
      <c r="UMY958" s="46"/>
      <c r="UMZ958" s="46"/>
      <c r="UNA958" s="46"/>
      <c r="UNB958" s="46"/>
      <c r="UNC958" s="46"/>
      <c r="UND958" s="46"/>
      <c r="UNE958" s="46"/>
      <c r="UNF958" s="46"/>
      <c r="UNG958" s="46"/>
      <c r="UNH958" s="46"/>
      <c r="UNI958" s="46"/>
      <c r="UNJ958" s="46"/>
      <c r="UNK958" s="46"/>
      <c r="UNL958" s="46"/>
      <c r="UNM958" s="46"/>
      <c r="UNN958" s="46"/>
      <c r="UNO958" s="46"/>
      <c r="UNP958" s="46"/>
      <c r="UNQ958" s="46"/>
      <c r="UNR958" s="46"/>
      <c r="UNS958" s="46"/>
      <c r="UNT958" s="46"/>
      <c r="UNU958" s="46"/>
      <c r="UNV958" s="46"/>
      <c r="UNW958" s="46"/>
      <c r="UNX958" s="46"/>
      <c r="UNY958" s="46"/>
      <c r="UNZ958" s="46"/>
      <c r="UOA958" s="46"/>
      <c r="UOB958" s="46"/>
      <c r="UOC958" s="46"/>
      <c r="UOD958" s="46"/>
      <c r="UOE958" s="46"/>
      <c r="UOF958" s="46"/>
      <c r="UOG958" s="46"/>
      <c r="UOH958" s="46"/>
      <c r="UOI958" s="46"/>
      <c r="UOJ958" s="46"/>
      <c r="UOK958" s="46"/>
      <c r="UOL958" s="46"/>
      <c r="UOM958" s="46"/>
      <c r="UON958" s="46"/>
      <c r="UOO958" s="46"/>
      <c r="UOP958" s="46"/>
      <c r="UOQ958" s="46"/>
      <c r="UOR958" s="46"/>
      <c r="UOS958" s="46"/>
      <c r="UOT958" s="46"/>
      <c r="UOU958" s="46"/>
      <c r="UOV958" s="46"/>
      <c r="UOW958" s="46"/>
      <c r="UOX958" s="46"/>
      <c r="UOY958" s="46"/>
      <c r="UOZ958" s="46"/>
      <c r="UPA958" s="46"/>
      <c r="UPB958" s="46"/>
      <c r="UPC958" s="46"/>
      <c r="UPD958" s="46"/>
      <c r="UPE958" s="46"/>
      <c r="UPF958" s="46"/>
      <c r="UPG958" s="46"/>
      <c r="UPH958" s="46"/>
      <c r="UPI958" s="46"/>
      <c r="UPJ958" s="46"/>
      <c r="UPK958" s="46"/>
      <c r="UPL958" s="46"/>
      <c r="UPM958" s="46"/>
      <c r="UPN958" s="46"/>
      <c r="UPO958" s="46"/>
      <c r="UPP958" s="46"/>
      <c r="UPQ958" s="46"/>
      <c r="UPR958" s="46"/>
      <c r="UPS958" s="46"/>
      <c r="UPT958" s="46"/>
      <c r="UPU958" s="46"/>
      <c r="UPV958" s="46"/>
      <c r="UPW958" s="46"/>
      <c r="UPX958" s="46"/>
      <c r="UPY958" s="46"/>
      <c r="UPZ958" s="46"/>
      <c r="UQA958" s="46"/>
      <c r="UQB958" s="46"/>
      <c r="UQC958" s="46"/>
      <c r="UQD958" s="46"/>
      <c r="UQE958" s="46"/>
      <c r="UQF958" s="46"/>
      <c r="UQG958" s="46"/>
      <c r="UQH958" s="46"/>
      <c r="UQI958" s="46"/>
      <c r="UQJ958" s="46"/>
      <c r="UQK958" s="46"/>
      <c r="UQL958" s="46"/>
      <c r="UQM958" s="46"/>
      <c r="UQN958" s="46"/>
      <c r="UQO958" s="46"/>
      <c r="UQP958" s="46"/>
      <c r="UQQ958" s="46"/>
      <c r="UQR958" s="46"/>
      <c r="UQS958" s="46"/>
      <c r="UQT958" s="46"/>
      <c r="UQU958" s="46"/>
      <c r="UQV958" s="46"/>
      <c r="UQW958" s="46"/>
      <c r="UQX958" s="46"/>
      <c r="UQY958" s="46"/>
      <c r="UQZ958" s="46"/>
      <c r="URA958" s="46"/>
      <c r="URB958" s="46"/>
      <c r="URC958" s="46"/>
      <c r="URD958" s="46"/>
      <c r="URE958" s="46"/>
      <c r="URF958" s="46"/>
      <c r="URG958" s="46"/>
      <c r="URH958" s="46"/>
      <c r="URI958" s="46"/>
      <c r="URJ958" s="46"/>
      <c r="URK958" s="46"/>
      <c r="URL958" s="46"/>
      <c r="URM958" s="46"/>
      <c r="URN958" s="46"/>
      <c r="URO958" s="46"/>
      <c r="URP958" s="46"/>
      <c r="URQ958" s="46"/>
      <c r="URR958" s="46"/>
      <c r="URS958" s="46"/>
      <c r="URT958" s="46"/>
      <c r="URU958" s="46"/>
      <c r="URV958" s="46"/>
      <c r="URW958" s="46"/>
      <c r="URX958" s="46"/>
      <c r="URY958" s="46"/>
      <c r="URZ958" s="46"/>
      <c r="USA958" s="46"/>
      <c r="USB958" s="46"/>
      <c r="USC958" s="46"/>
      <c r="USD958" s="46"/>
      <c r="USE958" s="46"/>
      <c r="USF958" s="46"/>
      <c r="USG958" s="46"/>
      <c r="USH958" s="46"/>
      <c r="USI958" s="46"/>
      <c r="USJ958" s="46"/>
      <c r="USK958" s="46"/>
      <c r="USL958" s="46"/>
      <c r="USM958" s="46"/>
      <c r="USN958" s="46"/>
      <c r="USO958" s="46"/>
      <c r="USP958" s="46"/>
      <c r="USQ958" s="46"/>
      <c r="USR958" s="46"/>
      <c r="USS958" s="46"/>
      <c r="UST958" s="46"/>
      <c r="USU958" s="46"/>
      <c r="USV958" s="46"/>
      <c r="USW958" s="46"/>
      <c r="USX958" s="46"/>
      <c r="USY958" s="46"/>
      <c r="USZ958" s="46"/>
      <c r="UTA958" s="46"/>
      <c r="UTB958" s="46"/>
      <c r="UTC958" s="46"/>
      <c r="UTD958" s="46"/>
      <c r="UTE958" s="46"/>
      <c r="UTF958" s="46"/>
      <c r="UTG958" s="46"/>
      <c r="UTH958" s="46"/>
      <c r="UTI958" s="46"/>
      <c r="UTJ958" s="46"/>
      <c r="UTK958" s="46"/>
      <c r="UTL958" s="46"/>
      <c r="UTM958" s="46"/>
      <c r="UTN958" s="46"/>
      <c r="UTO958" s="46"/>
      <c r="UTP958" s="46"/>
      <c r="UTQ958" s="46"/>
      <c r="UTR958" s="46"/>
      <c r="UTS958" s="46"/>
      <c r="UTT958" s="46"/>
      <c r="UTU958" s="46"/>
      <c r="UTV958" s="46"/>
      <c r="UTW958" s="46"/>
      <c r="UTX958" s="46"/>
      <c r="UTY958" s="46"/>
      <c r="UTZ958" s="46"/>
      <c r="UUA958" s="46"/>
      <c r="UUB958" s="46"/>
      <c r="UUC958" s="46"/>
      <c r="UUD958" s="46"/>
      <c r="UUE958" s="46"/>
      <c r="UUF958" s="46"/>
      <c r="UUG958" s="46"/>
      <c r="UUH958" s="46"/>
      <c r="UUI958" s="46"/>
      <c r="UUJ958" s="46"/>
      <c r="UUK958" s="46"/>
      <c r="UUL958" s="46"/>
      <c r="UUM958" s="46"/>
      <c r="UUN958" s="46"/>
      <c r="UUO958" s="46"/>
      <c r="UUP958" s="46"/>
      <c r="UUQ958" s="46"/>
      <c r="UUR958" s="46"/>
      <c r="UUS958" s="46"/>
      <c r="UUT958" s="46"/>
      <c r="UUU958" s="46"/>
      <c r="UUV958" s="46"/>
      <c r="UUW958" s="46"/>
      <c r="UUX958" s="46"/>
      <c r="UUY958" s="46"/>
      <c r="UUZ958" s="46"/>
      <c r="UVA958" s="46"/>
      <c r="UVB958" s="46"/>
      <c r="UVC958" s="46"/>
      <c r="UVD958" s="46"/>
      <c r="UVE958" s="46"/>
      <c r="UVF958" s="46"/>
      <c r="UVG958" s="46"/>
      <c r="UVH958" s="46"/>
      <c r="UVI958" s="46"/>
      <c r="UVJ958" s="46"/>
      <c r="UVK958" s="46"/>
      <c r="UVL958" s="46"/>
      <c r="UVM958" s="46"/>
      <c r="UVN958" s="46"/>
      <c r="UVO958" s="46"/>
      <c r="UVP958" s="46"/>
      <c r="UVQ958" s="46"/>
      <c r="UVR958" s="46"/>
      <c r="UVS958" s="46"/>
      <c r="UVT958" s="46"/>
      <c r="UVU958" s="46"/>
      <c r="UVV958" s="46"/>
      <c r="UVW958" s="46"/>
      <c r="UVX958" s="46"/>
      <c r="UVY958" s="46"/>
      <c r="UVZ958" s="46"/>
      <c r="UWA958" s="46"/>
      <c r="UWB958" s="46"/>
      <c r="UWC958" s="46"/>
      <c r="UWD958" s="46"/>
      <c r="UWE958" s="46"/>
      <c r="UWF958" s="46"/>
      <c r="UWG958" s="46"/>
      <c r="UWH958" s="46"/>
      <c r="UWI958" s="46"/>
      <c r="UWJ958" s="46"/>
      <c r="UWK958" s="46"/>
      <c r="UWL958" s="46"/>
      <c r="UWM958" s="46"/>
      <c r="UWN958" s="46"/>
      <c r="UWO958" s="46"/>
      <c r="UWP958" s="46"/>
      <c r="UWQ958" s="46"/>
      <c r="UWR958" s="46"/>
      <c r="UWS958" s="46"/>
      <c r="UWT958" s="46"/>
      <c r="UWU958" s="46"/>
      <c r="UWV958" s="46"/>
      <c r="UWW958" s="46"/>
      <c r="UWX958" s="46"/>
      <c r="UWY958" s="46"/>
      <c r="UWZ958" s="46"/>
      <c r="UXA958" s="46"/>
      <c r="UXB958" s="46"/>
      <c r="UXC958" s="46"/>
      <c r="UXD958" s="46"/>
      <c r="UXE958" s="46"/>
      <c r="UXF958" s="46"/>
      <c r="UXG958" s="46"/>
      <c r="UXH958" s="46"/>
      <c r="UXI958" s="46"/>
      <c r="UXJ958" s="46"/>
      <c r="UXK958" s="46"/>
      <c r="UXL958" s="46"/>
      <c r="UXM958" s="46"/>
      <c r="UXN958" s="46"/>
      <c r="UXO958" s="46"/>
      <c r="UXP958" s="46"/>
      <c r="UXQ958" s="46"/>
      <c r="UXR958" s="46"/>
      <c r="UXS958" s="46"/>
      <c r="UXT958" s="46"/>
      <c r="UXU958" s="46"/>
      <c r="UXV958" s="46"/>
      <c r="UXW958" s="46"/>
      <c r="UXX958" s="46"/>
      <c r="UXY958" s="46"/>
      <c r="UXZ958" s="46"/>
      <c r="UYA958" s="46"/>
      <c r="UYB958" s="46"/>
      <c r="UYC958" s="46"/>
      <c r="UYD958" s="46"/>
      <c r="UYE958" s="46"/>
      <c r="UYF958" s="46"/>
      <c r="UYG958" s="46"/>
      <c r="UYH958" s="46"/>
      <c r="UYI958" s="46"/>
      <c r="UYJ958" s="46"/>
      <c r="UYK958" s="46"/>
      <c r="UYL958" s="46"/>
      <c r="UYM958" s="46"/>
      <c r="UYN958" s="46"/>
      <c r="UYO958" s="46"/>
      <c r="UYP958" s="46"/>
      <c r="UYQ958" s="46"/>
      <c r="UYR958" s="46"/>
      <c r="UYS958" s="46"/>
      <c r="UYT958" s="46"/>
      <c r="UYU958" s="46"/>
      <c r="UYV958" s="46"/>
      <c r="UYW958" s="46"/>
      <c r="UYX958" s="46"/>
      <c r="UYY958" s="46"/>
      <c r="UYZ958" s="46"/>
      <c r="UZA958" s="46"/>
      <c r="UZB958" s="46"/>
      <c r="UZC958" s="46"/>
      <c r="UZD958" s="46"/>
      <c r="UZE958" s="46"/>
      <c r="UZF958" s="46"/>
      <c r="UZG958" s="46"/>
      <c r="UZH958" s="46"/>
      <c r="UZI958" s="46"/>
      <c r="UZJ958" s="46"/>
      <c r="UZK958" s="46"/>
      <c r="UZL958" s="46"/>
      <c r="UZM958" s="46"/>
      <c r="UZN958" s="46"/>
      <c r="UZO958" s="46"/>
      <c r="UZP958" s="46"/>
      <c r="UZQ958" s="46"/>
      <c r="UZR958" s="46"/>
      <c r="UZS958" s="46"/>
      <c r="UZT958" s="46"/>
      <c r="UZU958" s="46"/>
      <c r="UZV958" s="46"/>
      <c r="UZW958" s="46"/>
      <c r="UZX958" s="46"/>
      <c r="UZY958" s="46"/>
      <c r="UZZ958" s="46"/>
      <c r="VAA958" s="46"/>
      <c r="VAB958" s="46"/>
      <c r="VAC958" s="46"/>
      <c r="VAD958" s="46"/>
      <c r="VAE958" s="46"/>
      <c r="VAF958" s="46"/>
      <c r="VAG958" s="46"/>
      <c r="VAH958" s="46"/>
      <c r="VAI958" s="46"/>
      <c r="VAJ958" s="46"/>
      <c r="VAK958" s="46"/>
      <c r="VAL958" s="46"/>
      <c r="VAM958" s="46"/>
      <c r="VAN958" s="46"/>
      <c r="VAO958" s="46"/>
      <c r="VAP958" s="46"/>
      <c r="VAQ958" s="46"/>
      <c r="VAR958" s="46"/>
      <c r="VAS958" s="46"/>
      <c r="VAT958" s="46"/>
      <c r="VAU958" s="46"/>
      <c r="VAV958" s="46"/>
      <c r="VAW958" s="46"/>
      <c r="VAX958" s="46"/>
      <c r="VAY958" s="46"/>
      <c r="VAZ958" s="46"/>
      <c r="VBA958" s="46"/>
      <c r="VBB958" s="46"/>
      <c r="VBC958" s="46"/>
      <c r="VBD958" s="46"/>
      <c r="VBE958" s="46"/>
      <c r="VBF958" s="46"/>
      <c r="VBG958" s="46"/>
      <c r="VBH958" s="46"/>
      <c r="VBI958" s="46"/>
      <c r="VBJ958" s="46"/>
      <c r="VBK958" s="46"/>
      <c r="VBL958" s="46"/>
      <c r="VBM958" s="46"/>
      <c r="VBN958" s="46"/>
      <c r="VBO958" s="46"/>
      <c r="VBP958" s="46"/>
      <c r="VBQ958" s="46"/>
      <c r="VBR958" s="46"/>
      <c r="VBS958" s="46"/>
      <c r="VBT958" s="46"/>
      <c r="VBU958" s="46"/>
      <c r="VBV958" s="46"/>
      <c r="VBW958" s="46"/>
      <c r="VBX958" s="46"/>
      <c r="VBY958" s="46"/>
      <c r="VBZ958" s="46"/>
      <c r="VCA958" s="46"/>
      <c r="VCB958" s="46"/>
      <c r="VCC958" s="46"/>
      <c r="VCD958" s="46"/>
      <c r="VCE958" s="46"/>
      <c r="VCF958" s="46"/>
      <c r="VCG958" s="46"/>
      <c r="VCH958" s="46"/>
      <c r="VCI958" s="46"/>
      <c r="VCJ958" s="46"/>
      <c r="VCK958" s="46"/>
      <c r="VCL958" s="46"/>
      <c r="VCM958" s="46"/>
      <c r="VCN958" s="46"/>
      <c r="VCO958" s="46"/>
      <c r="VCP958" s="46"/>
      <c r="VCQ958" s="46"/>
      <c r="VCR958" s="46"/>
      <c r="VCS958" s="46"/>
      <c r="VCT958" s="46"/>
      <c r="VCU958" s="46"/>
      <c r="VCV958" s="46"/>
      <c r="VCW958" s="46"/>
      <c r="VCX958" s="46"/>
      <c r="VCY958" s="46"/>
      <c r="VCZ958" s="46"/>
      <c r="VDA958" s="46"/>
      <c r="VDB958" s="46"/>
      <c r="VDC958" s="46"/>
      <c r="VDD958" s="46"/>
      <c r="VDE958" s="46"/>
      <c r="VDF958" s="46"/>
      <c r="VDG958" s="46"/>
      <c r="VDH958" s="46"/>
      <c r="VDI958" s="46"/>
      <c r="VDJ958" s="46"/>
      <c r="VDK958" s="46"/>
      <c r="VDL958" s="46"/>
      <c r="VDM958" s="46"/>
      <c r="VDN958" s="46"/>
      <c r="VDO958" s="46"/>
      <c r="VDP958" s="46"/>
      <c r="VDQ958" s="46"/>
      <c r="VDR958" s="46"/>
      <c r="VDS958" s="46"/>
      <c r="VDT958" s="46"/>
      <c r="VDU958" s="46"/>
      <c r="VDV958" s="46"/>
      <c r="VDW958" s="46"/>
      <c r="VDX958" s="46"/>
      <c r="VDY958" s="46"/>
      <c r="VDZ958" s="46"/>
      <c r="VEA958" s="46"/>
      <c r="VEB958" s="46"/>
      <c r="VEC958" s="46"/>
      <c r="VED958" s="46"/>
      <c r="VEE958" s="46"/>
      <c r="VEF958" s="46"/>
      <c r="VEG958" s="46"/>
      <c r="VEH958" s="46"/>
      <c r="VEI958" s="46"/>
      <c r="VEJ958" s="46"/>
      <c r="VEK958" s="46"/>
      <c r="VEL958" s="46"/>
      <c r="VEM958" s="46"/>
      <c r="VEN958" s="46"/>
      <c r="VEO958" s="46"/>
      <c r="VEP958" s="46"/>
      <c r="VEQ958" s="46"/>
      <c r="VER958" s="46"/>
      <c r="VES958" s="46"/>
      <c r="VET958" s="46"/>
      <c r="VEU958" s="46"/>
      <c r="VEV958" s="46"/>
      <c r="VEW958" s="46"/>
      <c r="VEX958" s="46"/>
      <c r="VEY958" s="46"/>
      <c r="VEZ958" s="46"/>
      <c r="VFA958" s="46"/>
      <c r="VFB958" s="46"/>
      <c r="VFC958" s="46"/>
      <c r="VFD958" s="46"/>
      <c r="VFE958" s="46"/>
      <c r="VFF958" s="46"/>
      <c r="VFG958" s="46"/>
      <c r="VFH958" s="46"/>
      <c r="VFI958" s="46"/>
      <c r="VFJ958" s="46"/>
      <c r="VFK958" s="46"/>
      <c r="VFL958" s="46"/>
      <c r="VFM958" s="46"/>
      <c r="VFN958" s="46"/>
      <c r="VFO958" s="46"/>
      <c r="VFP958" s="46"/>
      <c r="VFQ958" s="46"/>
      <c r="VFR958" s="46"/>
      <c r="VFS958" s="46"/>
      <c r="VFT958" s="46"/>
      <c r="VFU958" s="46"/>
      <c r="VFV958" s="46"/>
      <c r="VFW958" s="46"/>
      <c r="VFX958" s="46"/>
      <c r="VFY958" s="46"/>
      <c r="VFZ958" s="46"/>
      <c r="VGA958" s="46"/>
      <c r="VGB958" s="46"/>
      <c r="VGC958" s="46"/>
      <c r="VGD958" s="46"/>
      <c r="VGE958" s="46"/>
      <c r="VGF958" s="46"/>
      <c r="VGG958" s="46"/>
      <c r="VGH958" s="46"/>
      <c r="VGI958" s="46"/>
      <c r="VGJ958" s="46"/>
      <c r="VGK958" s="46"/>
      <c r="VGL958" s="46"/>
      <c r="VGM958" s="46"/>
      <c r="VGN958" s="46"/>
      <c r="VGO958" s="46"/>
      <c r="VGP958" s="46"/>
      <c r="VGQ958" s="46"/>
      <c r="VGR958" s="46"/>
      <c r="VGS958" s="46"/>
      <c r="VGT958" s="46"/>
      <c r="VGU958" s="46"/>
      <c r="VGV958" s="46"/>
      <c r="VGW958" s="46"/>
      <c r="VGX958" s="46"/>
      <c r="VGY958" s="46"/>
      <c r="VGZ958" s="46"/>
      <c r="VHA958" s="46"/>
      <c r="VHB958" s="46"/>
      <c r="VHC958" s="46"/>
      <c r="VHD958" s="46"/>
      <c r="VHE958" s="46"/>
      <c r="VHF958" s="46"/>
      <c r="VHG958" s="46"/>
      <c r="VHH958" s="46"/>
      <c r="VHI958" s="46"/>
      <c r="VHJ958" s="46"/>
      <c r="VHK958" s="46"/>
      <c r="VHL958" s="46"/>
      <c r="VHM958" s="46"/>
      <c r="VHN958" s="46"/>
      <c r="VHO958" s="46"/>
      <c r="VHP958" s="46"/>
      <c r="VHQ958" s="46"/>
      <c r="VHR958" s="46"/>
      <c r="VHS958" s="46"/>
      <c r="VHT958" s="46"/>
      <c r="VHU958" s="46"/>
      <c r="VHV958" s="46"/>
      <c r="VHW958" s="46"/>
      <c r="VHX958" s="46"/>
      <c r="VHY958" s="46"/>
      <c r="VHZ958" s="46"/>
      <c r="VIA958" s="46"/>
      <c r="VIB958" s="46"/>
      <c r="VIC958" s="46"/>
      <c r="VID958" s="46"/>
      <c r="VIE958" s="46"/>
      <c r="VIF958" s="46"/>
      <c r="VIG958" s="46"/>
      <c r="VIH958" s="46"/>
      <c r="VII958" s="46"/>
      <c r="VIJ958" s="46"/>
      <c r="VIK958" s="46"/>
      <c r="VIL958" s="46"/>
      <c r="VIM958" s="46"/>
      <c r="VIN958" s="46"/>
      <c r="VIO958" s="46"/>
      <c r="VIP958" s="46"/>
      <c r="VIQ958" s="46"/>
      <c r="VIR958" s="46"/>
      <c r="VIS958" s="46"/>
      <c r="VIT958" s="46"/>
      <c r="VIU958" s="46"/>
      <c r="VIV958" s="46"/>
      <c r="VIW958" s="46"/>
      <c r="VIX958" s="46"/>
      <c r="VIY958" s="46"/>
      <c r="VIZ958" s="46"/>
      <c r="VJA958" s="46"/>
      <c r="VJB958" s="46"/>
      <c r="VJC958" s="46"/>
      <c r="VJD958" s="46"/>
      <c r="VJE958" s="46"/>
      <c r="VJF958" s="46"/>
      <c r="VJG958" s="46"/>
      <c r="VJH958" s="46"/>
      <c r="VJI958" s="46"/>
      <c r="VJJ958" s="46"/>
      <c r="VJK958" s="46"/>
      <c r="VJL958" s="46"/>
      <c r="VJM958" s="46"/>
      <c r="VJN958" s="46"/>
      <c r="VJO958" s="46"/>
      <c r="VJP958" s="46"/>
      <c r="VJQ958" s="46"/>
      <c r="VJR958" s="46"/>
      <c r="VJS958" s="46"/>
      <c r="VJT958" s="46"/>
      <c r="VJU958" s="46"/>
      <c r="VJV958" s="46"/>
      <c r="VJW958" s="46"/>
      <c r="VJX958" s="46"/>
      <c r="VJY958" s="46"/>
      <c r="VJZ958" s="46"/>
      <c r="VKA958" s="46"/>
      <c r="VKB958" s="46"/>
      <c r="VKC958" s="46"/>
      <c r="VKD958" s="46"/>
      <c r="VKE958" s="46"/>
      <c r="VKF958" s="46"/>
      <c r="VKG958" s="46"/>
      <c r="VKH958" s="46"/>
      <c r="VKI958" s="46"/>
      <c r="VKJ958" s="46"/>
      <c r="VKK958" s="46"/>
      <c r="VKL958" s="46"/>
      <c r="VKM958" s="46"/>
      <c r="VKN958" s="46"/>
      <c r="VKO958" s="46"/>
      <c r="VKP958" s="46"/>
      <c r="VKQ958" s="46"/>
      <c r="VKR958" s="46"/>
      <c r="VKS958" s="46"/>
      <c r="VKT958" s="46"/>
      <c r="VKU958" s="46"/>
      <c r="VKV958" s="46"/>
      <c r="VKW958" s="46"/>
      <c r="VKX958" s="46"/>
      <c r="VKY958" s="46"/>
      <c r="VKZ958" s="46"/>
      <c r="VLA958" s="46"/>
      <c r="VLB958" s="46"/>
      <c r="VLC958" s="46"/>
      <c r="VLD958" s="46"/>
      <c r="VLE958" s="46"/>
      <c r="VLF958" s="46"/>
      <c r="VLG958" s="46"/>
      <c r="VLH958" s="46"/>
      <c r="VLI958" s="46"/>
      <c r="VLJ958" s="46"/>
      <c r="VLK958" s="46"/>
      <c r="VLL958" s="46"/>
      <c r="VLM958" s="46"/>
      <c r="VLN958" s="46"/>
      <c r="VLO958" s="46"/>
      <c r="VLP958" s="46"/>
      <c r="VLQ958" s="46"/>
      <c r="VLR958" s="46"/>
      <c r="VLS958" s="46"/>
      <c r="VLT958" s="46"/>
      <c r="VLU958" s="46"/>
      <c r="VLV958" s="46"/>
      <c r="VLW958" s="46"/>
      <c r="VLX958" s="46"/>
      <c r="VLY958" s="46"/>
      <c r="VLZ958" s="46"/>
      <c r="VMA958" s="46"/>
      <c r="VMB958" s="46"/>
      <c r="VMC958" s="46"/>
      <c r="VMD958" s="46"/>
      <c r="VME958" s="46"/>
      <c r="VMF958" s="46"/>
      <c r="VMG958" s="46"/>
      <c r="VMH958" s="46"/>
      <c r="VMI958" s="46"/>
      <c r="VMJ958" s="46"/>
      <c r="VMK958" s="46"/>
      <c r="VML958" s="46"/>
      <c r="VMM958" s="46"/>
      <c r="VMN958" s="46"/>
      <c r="VMO958" s="46"/>
      <c r="VMP958" s="46"/>
      <c r="VMQ958" s="46"/>
      <c r="VMR958" s="46"/>
      <c r="VMS958" s="46"/>
      <c r="VMT958" s="46"/>
      <c r="VMU958" s="46"/>
      <c r="VMV958" s="46"/>
      <c r="VMW958" s="46"/>
      <c r="VMX958" s="46"/>
      <c r="VMY958" s="46"/>
      <c r="VMZ958" s="46"/>
      <c r="VNA958" s="46"/>
      <c r="VNB958" s="46"/>
      <c r="VNC958" s="46"/>
      <c r="VND958" s="46"/>
      <c r="VNE958" s="46"/>
      <c r="VNF958" s="46"/>
      <c r="VNG958" s="46"/>
      <c r="VNH958" s="46"/>
      <c r="VNI958" s="46"/>
      <c r="VNJ958" s="46"/>
      <c r="VNK958" s="46"/>
      <c r="VNL958" s="46"/>
      <c r="VNM958" s="46"/>
      <c r="VNN958" s="46"/>
      <c r="VNO958" s="46"/>
      <c r="VNP958" s="46"/>
      <c r="VNQ958" s="46"/>
      <c r="VNR958" s="46"/>
      <c r="VNS958" s="46"/>
      <c r="VNT958" s="46"/>
      <c r="VNU958" s="46"/>
      <c r="VNV958" s="46"/>
      <c r="VNW958" s="46"/>
      <c r="VNX958" s="46"/>
      <c r="VNY958" s="46"/>
      <c r="VNZ958" s="46"/>
      <c r="VOA958" s="46"/>
      <c r="VOB958" s="46"/>
      <c r="VOC958" s="46"/>
      <c r="VOD958" s="46"/>
      <c r="VOE958" s="46"/>
      <c r="VOF958" s="46"/>
      <c r="VOG958" s="46"/>
      <c r="VOH958" s="46"/>
      <c r="VOI958" s="46"/>
      <c r="VOJ958" s="46"/>
      <c r="VOK958" s="46"/>
      <c r="VOL958" s="46"/>
      <c r="VOM958" s="46"/>
      <c r="VON958" s="46"/>
      <c r="VOO958" s="46"/>
      <c r="VOP958" s="46"/>
      <c r="VOQ958" s="46"/>
      <c r="VOR958" s="46"/>
      <c r="VOS958" s="46"/>
      <c r="VOT958" s="46"/>
      <c r="VOU958" s="46"/>
      <c r="VOV958" s="46"/>
      <c r="VOW958" s="46"/>
      <c r="VOX958" s="46"/>
      <c r="VOY958" s="46"/>
      <c r="VOZ958" s="46"/>
      <c r="VPA958" s="46"/>
      <c r="VPB958" s="46"/>
      <c r="VPC958" s="46"/>
      <c r="VPD958" s="46"/>
      <c r="VPE958" s="46"/>
      <c r="VPF958" s="46"/>
      <c r="VPG958" s="46"/>
      <c r="VPH958" s="46"/>
      <c r="VPI958" s="46"/>
      <c r="VPJ958" s="46"/>
      <c r="VPK958" s="46"/>
      <c r="VPL958" s="46"/>
      <c r="VPM958" s="46"/>
      <c r="VPN958" s="46"/>
      <c r="VPO958" s="46"/>
      <c r="VPP958" s="46"/>
      <c r="VPQ958" s="46"/>
      <c r="VPR958" s="46"/>
      <c r="VPS958" s="46"/>
      <c r="VPT958" s="46"/>
      <c r="VPU958" s="46"/>
      <c r="VPV958" s="46"/>
      <c r="VPW958" s="46"/>
      <c r="VPX958" s="46"/>
      <c r="VPY958" s="46"/>
      <c r="VPZ958" s="46"/>
      <c r="VQA958" s="46"/>
      <c r="VQB958" s="46"/>
      <c r="VQC958" s="46"/>
      <c r="VQD958" s="46"/>
      <c r="VQE958" s="46"/>
      <c r="VQF958" s="46"/>
      <c r="VQG958" s="46"/>
      <c r="VQH958" s="46"/>
      <c r="VQI958" s="46"/>
      <c r="VQJ958" s="46"/>
      <c r="VQK958" s="46"/>
      <c r="VQL958" s="46"/>
      <c r="VQM958" s="46"/>
      <c r="VQN958" s="46"/>
      <c r="VQO958" s="46"/>
      <c r="VQP958" s="46"/>
      <c r="VQQ958" s="46"/>
      <c r="VQR958" s="46"/>
      <c r="VQS958" s="46"/>
      <c r="VQT958" s="46"/>
      <c r="VQU958" s="46"/>
      <c r="VQV958" s="46"/>
      <c r="VQW958" s="46"/>
      <c r="VQX958" s="46"/>
      <c r="VQY958" s="46"/>
      <c r="VQZ958" s="46"/>
      <c r="VRA958" s="46"/>
      <c r="VRB958" s="46"/>
      <c r="VRC958" s="46"/>
      <c r="VRD958" s="46"/>
      <c r="VRE958" s="46"/>
      <c r="VRF958" s="46"/>
      <c r="VRG958" s="46"/>
      <c r="VRH958" s="46"/>
      <c r="VRI958" s="46"/>
      <c r="VRJ958" s="46"/>
      <c r="VRK958" s="46"/>
      <c r="VRL958" s="46"/>
      <c r="VRM958" s="46"/>
      <c r="VRN958" s="46"/>
      <c r="VRO958" s="46"/>
      <c r="VRP958" s="46"/>
      <c r="VRQ958" s="46"/>
      <c r="VRR958" s="46"/>
      <c r="VRS958" s="46"/>
      <c r="VRT958" s="46"/>
      <c r="VRU958" s="46"/>
      <c r="VRV958" s="46"/>
      <c r="VRW958" s="46"/>
      <c r="VRX958" s="46"/>
      <c r="VRY958" s="46"/>
      <c r="VRZ958" s="46"/>
      <c r="VSA958" s="46"/>
      <c r="VSB958" s="46"/>
      <c r="VSC958" s="46"/>
      <c r="VSD958" s="46"/>
      <c r="VSE958" s="46"/>
      <c r="VSF958" s="46"/>
      <c r="VSG958" s="46"/>
      <c r="VSH958" s="46"/>
      <c r="VSI958" s="46"/>
      <c r="VSJ958" s="46"/>
      <c r="VSK958" s="46"/>
      <c r="VSL958" s="46"/>
      <c r="VSM958" s="46"/>
      <c r="VSN958" s="46"/>
      <c r="VSO958" s="46"/>
      <c r="VSP958" s="46"/>
      <c r="VSQ958" s="46"/>
      <c r="VSR958" s="46"/>
      <c r="VSS958" s="46"/>
      <c r="VST958" s="46"/>
      <c r="VSU958" s="46"/>
      <c r="VSV958" s="46"/>
      <c r="VSW958" s="46"/>
      <c r="VSX958" s="46"/>
      <c r="VSY958" s="46"/>
      <c r="VSZ958" s="46"/>
      <c r="VTA958" s="46"/>
      <c r="VTB958" s="46"/>
      <c r="VTC958" s="46"/>
      <c r="VTD958" s="46"/>
      <c r="VTE958" s="46"/>
      <c r="VTF958" s="46"/>
      <c r="VTG958" s="46"/>
      <c r="VTH958" s="46"/>
      <c r="VTI958" s="46"/>
      <c r="VTJ958" s="46"/>
      <c r="VTK958" s="46"/>
      <c r="VTL958" s="46"/>
      <c r="VTM958" s="46"/>
      <c r="VTN958" s="46"/>
      <c r="VTO958" s="46"/>
      <c r="VTP958" s="46"/>
      <c r="VTQ958" s="46"/>
      <c r="VTR958" s="46"/>
      <c r="VTS958" s="46"/>
      <c r="VTT958" s="46"/>
      <c r="VTU958" s="46"/>
      <c r="VTV958" s="46"/>
      <c r="VTW958" s="46"/>
      <c r="VTX958" s="46"/>
      <c r="VTY958" s="46"/>
      <c r="VTZ958" s="46"/>
      <c r="VUA958" s="46"/>
      <c r="VUB958" s="46"/>
      <c r="VUC958" s="46"/>
      <c r="VUD958" s="46"/>
      <c r="VUE958" s="46"/>
      <c r="VUF958" s="46"/>
      <c r="VUG958" s="46"/>
      <c r="VUH958" s="46"/>
      <c r="VUI958" s="46"/>
      <c r="VUJ958" s="46"/>
      <c r="VUK958" s="46"/>
      <c r="VUL958" s="46"/>
      <c r="VUM958" s="46"/>
      <c r="VUN958" s="46"/>
      <c r="VUO958" s="46"/>
      <c r="VUP958" s="46"/>
      <c r="VUQ958" s="46"/>
      <c r="VUR958" s="46"/>
      <c r="VUS958" s="46"/>
      <c r="VUT958" s="46"/>
      <c r="VUU958" s="46"/>
      <c r="VUV958" s="46"/>
      <c r="VUW958" s="46"/>
      <c r="VUX958" s="46"/>
      <c r="VUY958" s="46"/>
      <c r="VUZ958" s="46"/>
      <c r="VVA958" s="46"/>
      <c r="VVB958" s="46"/>
      <c r="VVC958" s="46"/>
      <c r="VVD958" s="46"/>
      <c r="VVE958" s="46"/>
      <c r="VVF958" s="46"/>
      <c r="VVG958" s="46"/>
      <c r="VVH958" s="46"/>
      <c r="VVI958" s="46"/>
      <c r="VVJ958" s="46"/>
      <c r="VVK958" s="46"/>
      <c r="VVL958" s="46"/>
      <c r="VVM958" s="46"/>
      <c r="VVN958" s="46"/>
      <c r="VVO958" s="46"/>
      <c r="VVP958" s="46"/>
      <c r="VVQ958" s="46"/>
      <c r="VVR958" s="46"/>
      <c r="VVS958" s="46"/>
      <c r="VVT958" s="46"/>
      <c r="VVU958" s="46"/>
      <c r="VVV958" s="46"/>
      <c r="VVW958" s="46"/>
      <c r="VVX958" s="46"/>
      <c r="VVY958" s="46"/>
      <c r="VVZ958" s="46"/>
      <c r="VWA958" s="46"/>
      <c r="VWB958" s="46"/>
      <c r="VWC958" s="46"/>
      <c r="VWD958" s="46"/>
      <c r="VWE958" s="46"/>
      <c r="VWF958" s="46"/>
      <c r="VWG958" s="46"/>
      <c r="VWH958" s="46"/>
      <c r="VWI958" s="46"/>
      <c r="VWJ958" s="46"/>
      <c r="VWK958" s="46"/>
      <c r="VWL958" s="46"/>
      <c r="VWM958" s="46"/>
      <c r="VWN958" s="46"/>
      <c r="VWO958" s="46"/>
      <c r="VWP958" s="46"/>
      <c r="VWQ958" s="46"/>
      <c r="VWR958" s="46"/>
      <c r="VWS958" s="46"/>
      <c r="VWT958" s="46"/>
      <c r="VWU958" s="46"/>
      <c r="VWV958" s="46"/>
      <c r="VWW958" s="46"/>
      <c r="VWX958" s="46"/>
      <c r="VWY958" s="46"/>
      <c r="VWZ958" s="46"/>
      <c r="VXA958" s="46"/>
      <c r="VXB958" s="46"/>
      <c r="VXC958" s="46"/>
      <c r="VXD958" s="46"/>
      <c r="VXE958" s="46"/>
      <c r="VXF958" s="46"/>
      <c r="VXG958" s="46"/>
      <c r="VXH958" s="46"/>
      <c r="VXI958" s="46"/>
      <c r="VXJ958" s="46"/>
      <c r="VXK958" s="46"/>
      <c r="VXL958" s="46"/>
      <c r="VXM958" s="46"/>
      <c r="VXN958" s="46"/>
      <c r="VXO958" s="46"/>
      <c r="VXP958" s="46"/>
      <c r="VXQ958" s="46"/>
      <c r="VXR958" s="46"/>
      <c r="VXS958" s="46"/>
      <c r="VXT958" s="46"/>
      <c r="VXU958" s="46"/>
      <c r="VXV958" s="46"/>
      <c r="VXW958" s="46"/>
      <c r="VXX958" s="46"/>
      <c r="VXY958" s="46"/>
      <c r="VXZ958" s="46"/>
      <c r="VYA958" s="46"/>
      <c r="VYB958" s="46"/>
      <c r="VYC958" s="46"/>
      <c r="VYD958" s="46"/>
      <c r="VYE958" s="46"/>
      <c r="VYF958" s="46"/>
      <c r="VYG958" s="46"/>
      <c r="VYH958" s="46"/>
      <c r="VYI958" s="46"/>
      <c r="VYJ958" s="46"/>
      <c r="VYK958" s="46"/>
      <c r="VYL958" s="46"/>
      <c r="VYM958" s="46"/>
      <c r="VYN958" s="46"/>
      <c r="VYO958" s="46"/>
      <c r="VYP958" s="46"/>
      <c r="VYQ958" s="46"/>
      <c r="VYR958" s="46"/>
      <c r="VYS958" s="46"/>
      <c r="VYT958" s="46"/>
      <c r="VYU958" s="46"/>
      <c r="VYV958" s="46"/>
      <c r="VYW958" s="46"/>
      <c r="VYX958" s="46"/>
      <c r="VYY958" s="46"/>
      <c r="VYZ958" s="46"/>
      <c r="VZA958" s="46"/>
      <c r="VZB958" s="46"/>
      <c r="VZC958" s="46"/>
      <c r="VZD958" s="46"/>
      <c r="VZE958" s="46"/>
      <c r="VZF958" s="46"/>
      <c r="VZG958" s="46"/>
      <c r="VZH958" s="46"/>
      <c r="VZI958" s="46"/>
      <c r="VZJ958" s="46"/>
      <c r="VZK958" s="46"/>
      <c r="VZL958" s="46"/>
      <c r="VZM958" s="46"/>
      <c r="VZN958" s="46"/>
      <c r="VZO958" s="46"/>
      <c r="VZP958" s="46"/>
      <c r="VZQ958" s="46"/>
      <c r="VZR958" s="46"/>
      <c r="VZS958" s="46"/>
      <c r="VZT958" s="46"/>
      <c r="VZU958" s="46"/>
      <c r="VZV958" s="46"/>
      <c r="VZW958" s="46"/>
      <c r="VZX958" s="46"/>
      <c r="VZY958" s="46"/>
      <c r="VZZ958" s="46"/>
      <c r="WAA958" s="46"/>
      <c r="WAB958" s="46"/>
      <c r="WAC958" s="46"/>
      <c r="WAD958" s="46"/>
      <c r="WAE958" s="46"/>
      <c r="WAF958" s="46"/>
      <c r="WAG958" s="46"/>
      <c r="WAH958" s="46"/>
      <c r="WAI958" s="46"/>
      <c r="WAJ958" s="46"/>
      <c r="WAK958" s="46"/>
      <c r="WAL958" s="46"/>
      <c r="WAM958" s="46"/>
      <c r="WAN958" s="46"/>
      <c r="WAO958" s="46"/>
      <c r="WAP958" s="46"/>
      <c r="WAQ958" s="46"/>
      <c r="WAR958" s="46"/>
      <c r="WAS958" s="46"/>
      <c r="WAT958" s="46"/>
      <c r="WAU958" s="46"/>
      <c r="WAV958" s="46"/>
      <c r="WAW958" s="46"/>
      <c r="WAX958" s="46"/>
      <c r="WAY958" s="46"/>
      <c r="WAZ958" s="46"/>
      <c r="WBA958" s="46"/>
      <c r="WBB958" s="46"/>
      <c r="WBC958" s="46"/>
      <c r="WBD958" s="46"/>
      <c r="WBE958" s="46"/>
      <c r="WBF958" s="46"/>
      <c r="WBG958" s="46"/>
      <c r="WBH958" s="46"/>
      <c r="WBI958" s="46"/>
      <c r="WBJ958" s="46"/>
      <c r="WBK958" s="46"/>
      <c r="WBL958" s="46"/>
      <c r="WBM958" s="46"/>
      <c r="WBN958" s="46"/>
      <c r="WBO958" s="46"/>
      <c r="WBP958" s="46"/>
      <c r="WBQ958" s="46"/>
      <c r="WBR958" s="46"/>
      <c r="WBS958" s="46"/>
      <c r="WBT958" s="46"/>
      <c r="WBU958" s="46"/>
      <c r="WBV958" s="46"/>
      <c r="WBW958" s="46"/>
      <c r="WBX958" s="46"/>
      <c r="WBY958" s="46"/>
      <c r="WBZ958" s="46"/>
      <c r="WCA958" s="46"/>
      <c r="WCB958" s="46"/>
      <c r="WCC958" s="46"/>
      <c r="WCD958" s="46"/>
      <c r="WCE958" s="46"/>
      <c r="WCF958" s="46"/>
      <c r="WCG958" s="46"/>
      <c r="WCH958" s="46"/>
      <c r="WCI958" s="46"/>
      <c r="WCJ958" s="46"/>
      <c r="WCK958" s="46"/>
      <c r="WCL958" s="46"/>
      <c r="WCM958" s="46"/>
      <c r="WCN958" s="46"/>
      <c r="WCO958" s="46"/>
      <c r="WCP958" s="46"/>
      <c r="WCQ958" s="46"/>
      <c r="WCR958" s="46"/>
      <c r="WCS958" s="46"/>
      <c r="WCT958" s="46"/>
      <c r="WCU958" s="46"/>
      <c r="WCV958" s="46"/>
      <c r="WCW958" s="46"/>
      <c r="WCX958" s="46"/>
      <c r="WCY958" s="46"/>
      <c r="WCZ958" s="46"/>
      <c r="WDA958" s="46"/>
      <c r="WDB958" s="46"/>
      <c r="WDC958" s="46"/>
      <c r="WDD958" s="46"/>
      <c r="WDE958" s="46"/>
      <c r="WDF958" s="46"/>
      <c r="WDG958" s="46"/>
      <c r="WDH958" s="46"/>
      <c r="WDI958" s="46"/>
      <c r="WDJ958" s="46"/>
      <c r="WDK958" s="46"/>
      <c r="WDL958" s="46"/>
      <c r="WDM958" s="46"/>
      <c r="WDN958" s="46"/>
      <c r="WDO958" s="46"/>
      <c r="WDP958" s="46"/>
      <c r="WDQ958" s="46"/>
      <c r="WDR958" s="46"/>
      <c r="WDS958" s="46"/>
      <c r="WDT958" s="46"/>
      <c r="WDU958" s="46"/>
      <c r="WDV958" s="46"/>
      <c r="WDW958" s="46"/>
      <c r="WDX958" s="46"/>
      <c r="WDY958" s="46"/>
      <c r="WDZ958" s="46"/>
      <c r="WEA958" s="46"/>
      <c r="WEB958" s="46"/>
      <c r="WEC958" s="46"/>
      <c r="WED958" s="46"/>
      <c r="WEE958" s="46"/>
      <c r="WEF958" s="46"/>
      <c r="WEG958" s="46"/>
      <c r="WEH958" s="46"/>
      <c r="WEI958" s="46"/>
      <c r="WEJ958" s="46"/>
      <c r="WEK958" s="46"/>
      <c r="WEL958" s="46"/>
      <c r="WEM958" s="46"/>
      <c r="WEN958" s="46"/>
      <c r="WEO958" s="46"/>
      <c r="WEP958" s="46"/>
      <c r="WEQ958" s="46"/>
      <c r="WER958" s="46"/>
      <c r="WES958" s="46"/>
      <c r="WET958" s="46"/>
      <c r="WEU958" s="46"/>
      <c r="WEV958" s="46"/>
      <c r="WEW958" s="46"/>
      <c r="WEX958" s="46"/>
      <c r="WEY958" s="46"/>
      <c r="WEZ958" s="46"/>
      <c r="WFA958" s="46"/>
      <c r="WFB958" s="46"/>
      <c r="WFC958" s="46"/>
      <c r="WFD958" s="46"/>
      <c r="WFE958" s="46"/>
      <c r="WFF958" s="46"/>
      <c r="WFG958" s="46"/>
      <c r="WFH958" s="46"/>
      <c r="WFI958" s="46"/>
      <c r="WFJ958" s="46"/>
      <c r="WFK958" s="46"/>
      <c r="WFL958" s="46"/>
      <c r="WFM958" s="46"/>
      <c r="WFN958" s="46"/>
      <c r="WFO958" s="46"/>
      <c r="WFP958" s="46"/>
      <c r="WFQ958" s="46"/>
      <c r="WFR958" s="46"/>
      <c r="WFS958" s="46"/>
      <c r="WFT958" s="46"/>
      <c r="WFU958" s="46"/>
      <c r="WFV958" s="46"/>
      <c r="WFW958" s="46"/>
      <c r="WFX958" s="46"/>
      <c r="WFY958" s="46"/>
      <c r="WFZ958" s="46"/>
      <c r="WGA958" s="46"/>
      <c r="WGB958" s="46"/>
      <c r="WGC958" s="46"/>
      <c r="WGD958" s="46"/>
      <c r="WGE958" s="46"/>
      <c r="WGF958" s="46"/>
      <c r="WGG958" s="46"/>
      <c r="WGH958" s="46"/>
      <c r="WGI958" s="46"/>
      <c r="WGJ958" s="46"/>
      <c r="WGK958" s="46"/>
      <c r="WGL958" s="46"/>
      <c r="WGM958" s="46"/>
      <c r="WGN958" s="46"/>
      <c r="WGO958" s="46"/>
      <c r="WGP958" s="46"/>
      <c r="WGQ958" s="46"/>
      <c r="WGR958" s="46"/>
      <c r="WGS958" s="46"/>
      <c r="WGT958" s="46"/>
      <c r="WGU958" s="46"/>
      <c r="WGV958" s="46"/>
      <c r="WGW958" s="46"/>
      <c r="WGX958" s="46"/>
      <c r="WGY958" s="46"/>
      <c r="WGZ958" s="46"/>
      <c r="WHA958" s="46"/>
      <c r="WHB958" s="46"/>
      <c r="WHC958" s="46"/>
      <c r="WHD958" s="46"/>
      <c r="WHE958" s="46"/>
      <c r="WHF958" s="46"/>
      <c r="WHG958" s="46"/>
      <c r="WHH958" s="46"/>
      <c r="WHI958" s="46"/>
      <c r="WHJ958" s="46"/>
      <c r="WHK958" s="46"/>
      <c r="WHL958" s="46"/>
      <c r="WHM958" s="46"/>
      <c r="WHN958" s="46"/>
      <c r="WHO958" s="46"/>
      <c r="WHP958" s="46"/>
      <c r="WHQ958" s="46"/>
      <c r="WHR958" s="46"/>
      <c r="WHS958" s="46"/>
      <c r="WHT958" s="46"/>
      <c r="WHU958" s="46"/>
      <c r="WHV958" s="46"/>
      <c r="WHW958" s="46"/>
      <c r="WHX958" s="46"/>
      <c r="WHY958" s="46"/>
      <c r="WHZ958" s="46"/>
      <c r="WIA958" s="46"/>
      <c r="WIB958" s="46"/>
      <c r="WIC958" s="46"/>
      <c r="WID958" s="46"/>
      <c r="WIE958" s="46"/>
      <c r="WIF958" s="46"/>
      <c r="WIG958" s="46"/>
      <c r="WIH958" s="46"/>
      <c r="WII958" s="46"/>
      <c r="WIJ958" s="46"/>
      <c r="WIK958" s="46"/>
      <c r="WIL958" s="46"/>
      <c r="WIM958" s="46"/>
      <c r="WIN958" s="46"/>
      <c r="WIO958" s="46"/>
      <c r="WIP958" s="46"/>
      <c r="WIQ958" s="46"/>
      <c r="WIR958" s="46"/>
      <c r="WIS958" s="46"/>
      <c r="WIT958" s="46"/>
      <c r="WIU958" s="46"/>
      <c r="WIV958" s="46"/>
      <c r="WIW958" s="46"/>
      <c r="WIX958" s="46"/>
      <c r="WIY958" s="46"/>
      <c r="WIZ958" s="46"/>
      <c r="WJA958" s="46"/>
      <c r="WJB958" s="46"/>
      <c r="WJC958" s="46"/>
      <c r="WJD958" s="46"/>
      <c r="WJE958" s="46"/>
      <c r="WJF958" s="46"/>
      <c r="WJG958" s="46"/>
      <c r="WJH958" s="46"/>
      <c r="WJI958" s="46"/>
      <c r="WJJ958" s="46"/>
      <c r="WJK958" s="46"/>
      <c r="WJL958" s="46"/>
      <c r="WJM958" s="46"/>
      <c r="WJN958" s="46"/>
      <c r="WJO958" s="46"/>
      <c r="WJP958" s="46"/>
      <c r="WJQ958" s="46"/>
      <c r="WJR958" s="46"/>
      <c r="WJS958" s="46"/>
      <c r="WJT958" s="46"/>
      <c r="WJU958" s="46"/>
      <c r="WJV958" s="46"/>
      <c r="WJW958" s="46"/>
      <c r="WJX958" s="46"/>
      <c r="WJY958" s="46"/>
      <c r="WJZ958" s="46"/>
      <c r="WKA958" s="46"/>
      <c r="WKB958" s="46"/>
      <c r="WKC958" s="46"/>
      <c r="WKD958" s="46"/>
      <c r="WKE958" s="46"/>
      <c r="WKF958" s="46"/>
      <c r="WKG958" s="46"/>
      <c r="WKH958" s="46"/>
      <c r="WKI958" s="46"/>
      <c r="WKJ958" s="46"/>
      <c r="WKK958" s="46"/>
      <c r="WKL958" s="46"/>
      <c r="WKM958" s="46"/>
      <c r="WKN958" s="46"/>
      <c r="WKO958" s="46"/>
      <c r="WKP958" s="46"/>
      <c r="WKQ958" s="46"/>
      <c r="WKR958" s="46"/>
      <c r="WKS958" s="46"/>
      <c r="WKT958" s="46"/>
      <c r="WKU958" s="46"/>
      <c r="WKV958" s="46"/>
      <c r="WKW958" s="46"/>
      <c r="WKX958" s="46"/>
      <c r="WKY958" s="46"/>
      <c r="WKZ958" s="46"/>
      <c r="WLA958" s="46"/>
      <c r="WLB958" s="46"/>
      <c r="WLC958" s="46"/>
      <c r="WLD958" s="46"/>
      <c r="WLE958" s="46"/>
      <c r="WLF958" s="46"/>
      <c r="WLG958" s="46"/>
      <c r="WLH958" s="46"/>
      <c r="WLI958" s="46"/>
      <c r="WLJ958" s="46"/>
      <c r="WLK958" s="46"/>
      <c r="WLL958" s="46"/>
      <c r="WLM958" s="46"/>
      <c r="WLN958" s="46"/>
      <c r="WLO958" s="46"/>
      <c r="WLP958" s="46"/>
      <c r="WLQ958" s="46"/>
      <c r="WLR958" s="46"/>
      <c r="WLS958" s="46"/>
      <c r="WLT958" s="46"/>
      <c r="WLU958" s="46"/>
      <c r="WLV958" s="46"/>
      <c r="WLW958" s="46"/>
      <c r="WLX958" s="46"/>
      <c r="WLY958" s="46"/>
      <c r="WLZ958" s="46"/>
      <c r="WMA958" s="46"/>
      <c r="WMB958" s="46"/>
      <c r="WMC958" s="46"/>
      <c r="WMD958" s="46"/>
      <c r="WME958" s="46"/>
      <c r="WMF958" s="46"/>
      <c r="WMG958" s="46"/>
      <c r="WMH958" s="46"/>
      <c r="WMI958" s="46"/>
      <c r="WMJ958" s="46"/>
      <c r="WMK958" s="46"/>
      <c r="WML958" s="46"/>
      <c r="WMM958" s="46"/>
      <c r="WMN958" s="46"/>
      <c r="WMO958" s="46"/>
      <c r="WMP958" s="46"/>
      <c r="WMQ958" s="46"/>
      <c r="WMR958" s="46"/>
      <c r="WMS958" s="46"/>
      <c r="WMT958" s="46"/>
      <c r="WMU958" s="46"/>
      <c r="WMV958" s="46"/>
      <c r="WMW958" s="46"/>
      <c r="WMX958" s="46"/>
      <c r="WMY958" s="46"/>
      <c r="WMZ958" s="46"/>
      <c r="WNA958" s="46"/>
      <c r="WNB958" s="46"/>
      <c r="WNC958" s="46"/>
      <c r="WND958" s="46"/>
      <c r="WNE958" s="46"/>
      <c r="WNF958" s="46"/>
      <c r="WNG958" s="46"/>
      <c r="WNH958" s="46"/>
      <c r="WNI958" s="46"/>
      <c r="WNJ958" s="46"/>
      <c r="WNK958" s="46"/>
      <c r="WNL958" s="46"/>
      <c r="WNM958" s="46"/>
      <c r="WNN958" s="46"/>
      <c r="WNO958" s="46"/>
      <c r="WNP958" s="46"/>
      <c r="WNQ958" s="46"/>
      <c r="WNR958" s="46"/>
      <c r="WNS958" s="46"/>
      <c r="WNT958" s="46"/>
      <c r="WNU958" s="46"/>
      <c r="WNV958" s="46"/>
      <c r="WNW958" s="46"/>
      <c r="WNX958" s="46"/>
      <c r="WNY958" s="46"/>
      <c r="WNZ958" s="46"/>
      <c r="WOA958" s="46"/>
      <c r="WOB958" s="46"/>
      <c r="WOC958" s="46"/>
      <c r="WOD958" s="46"/>
      <c r="WOE958" s="46"/>
      <c r="WOF958" s="46"/>
      <c r="WOG958" s="46"/>
      <c r="WOH958" s="46"/>
      <c r="WOI958" s="46"/>
      <c r="WOJ958" s="46"/>
      <c r="WOK958" s="46"/>
      <c r="WOL958" s="46"/>
      <c r="WOM958" s="46"/>
      <c r="WON958" s="46"/>
      <c r="WOO958" s="46"/>
      <c r="WOP958" s="46"/>
      <c r="WOQ958" s="46"/>
      <c r="WOR958" s="46"/>
      <c r="WOS958" s="46"/>
      <c r="WOT958" s="46"/>
      <c r="WOU958" s="46"/>
      <c r="WOV958" s="46"/>
      <c r="WOW958" s="46"/>
      <c r="WOX958" s="46"/>
      <c r="WOY958" s="46"/>
      <c r="WOZ958" s="46"/>
      <c r="WPA958" s="46"/>
      <c r="WPB958" s="46"/>
      <c r="WPC958" s="46"/>
      <c r="WPD958" s="46"/>
      <c r="WPE958" s="46"/>
      <c r="WPF958" s="46"/>
      <c r="WPG958" s="46"/>
      <c r="WPH958" s="46"/>
      <c r="WPI958" s="46"/>
      <c r="WPJ958" s="46"/>
      <c r="WPK958" s="46"/>
      <c r="WPL958" s="46"/>
      <c r="WPM958" s="46"/>
      <c r="WPN958" s="46"/>
      <c r="WPO958" s="46"/>
      <c r="WPP958" s="46"/>
      <c r="WPQ958" s="46"/>
      <c r="WPR958" s="46"/>
      <c r="WPS958" s="46"/>
      <c r="WPT958" s="46"/>
      <c r="WPU958" s="46"/>
      <c r="WPV958" s="46"/>
      <c r="WPW958" s="46"/>
      <c r="WPX958" s="46"/>
      <c r="WPY958" s="46"/>
      <c r="WPZ958" s="46"/>
      <c r="WQA958" s="46"/>
      <c r="WQB958" s="46"/>
      <c r="WQC958" s="46"/>
      <c r="WQD958" s="46"/>
      <c r="WQE958" s="46"/>
      <c r="WQF958" s="46"/>
      <c r="WQG958" s="46"/>
      <c r="WQH958" s="46"/>
      <c r="WQI958" s="46"/>
      <c r="WQJ958" s="46"/>
      <c r="WQK958" s="46"/>
      <c r="WQL958" s="46"/>
      <c r="WQM958" s="46"/>
      <c r="WQN958" s="46"/>
      <c r="WQO958" s="46"/>
      <c r="WQP958" s="46"/>
      <c r="WQQ958" s="46"/>
      <c r="WQR958" s="46"/>
      <c r="WQS958" s="46"/>
      <c r="WQT958" s="46"/>
      <c r="WQU958" s="46"/>
      <c r="WQV958" s="46"/>
      <c r="WQW958" s="46"/>
      <c r="WQX958" s="46"/>
      <c r="WQY958" s="46"/>
      <c r="WQZ958" s="46"/>
      <c r="WRA958" s="46"/>
      <c r="WRB958" s="46"/>
      <c r="WRC958" s="46"/>
      <c r="WRD958" s="46"/>
      <c r="WRE958" s="46"/>
      <c r="WRF958" s="46"/>
      <c r="WRG958" s="46"/>
      <c r="WRH958" s="46"/>
      <c r="WRI958" s="46"/>
      <c r="WRJ958" s="46"/>
      <c r="WRK958" s="46"/>
      <c r="WRL958" s="46"/>
      <c r="WRM958" s="46"/>
      <c r="WRN958" s="46"/>
      <c r="WRO958" s="46"/>
      <c r="WRP958" s="46"/>
      <c r="WRQ958" s="46"/>
      <c r="WRR958" s="46"/>
      <c r="WRS958" s="46"/>
      <c r="WRT958" s="46"/>
      <c r="WRU958" s="46"/>
      <c r="WRV958" s="46"/>
      <c r="WRW958" s="46"/>
      <c r="WRX958" s="46"/>
      <c r="WRY958" s="46"/>
      <c r="WRZ958" s="46"/>
      <c r="WSA958" s="46"/>
      <c r="WSB958" s="46"/>
      <c r="WSC958" s="46"/>
      <c r="WSD958" s="46"/>
      <c r="WSE958" s="46"/>
      <c r="WSF958" s="46"/>
      <c r="WSG958" s="46"/>
      <c r="WSH958" s="46"/>
      <c r="WSI958" s="46"/>
      <c r="WSJ958" s="46"/>
      <c r="WSK958" s="46"/>
      <c r="WSL958" s="46"/>
      <c r="WSM958" s="46"/>
      <c r="WSN958" s="46"/>
      <c r="WSO958" s="46"/>
      <c r="WSP958" s="46"/>
      <c r="WSQ958" s="46"/>
      <c r="WSR958" s="46"/>
      <c r="WSS958" s="46"/>
      <c r="WST958" s="46"/>
      <c r="WSU958" s="46"/>
      <c r="WSV958" s="46"/>
      <c r="WSW958" s="46"/>
      <c r="WSX958" s="46"/>
      <c r="WSY958" s="46"/>
      <c r="WSZ958" s="46"/>
      <c r="WTA958" s="46"/>
      <c r="WTB958" s="46"/>
      <c r="WTC958" s="46"/>
      <c r="WTD958" s="46"/>
      <c r="WTE958" s="46"/>
      <c r="WTF958" s="46"/>
      <c r="WTG958" s="46"/>
      <c r="WTH958" s="46"/>
      <c r="WTI958" s="46"/>
      <c r="WTJ958" s="46"/>
      <c r="WTK958" s="46"/>
      <c r="WTL958" s="46"/>
      <c r="WTM958" s="46"/>
      <c r="WTN958" s="46"/>
      <c r="WTO958" s="46"/>
      <c r="WTP958" s="46"/>
      <c r="WTQ958" s="46"/>
      <c r="WTR958" s="46"/>
      <c r="WTS958" s="46"/>
      <c r="WTT958" s="46"/>
      <c r="WTU958" s="46"/>
      <c r="WTV958" s="46"/>
      <c r="WTW958" s="46"/>
      <c r="WTX958" s="46"/>
      <c r="WTY958" s="46"/>
      <c r="WTZ958" s="46"/>
      <c r="WUA958" s="46"/>
      <c r="WUB958" s="46"/>
      <c r="WUC958" s="46"/>
      <c r="WUD958" s="46"/>
      <c r="WUE958" s="46"/>
      <c r="WUF958" s="46"/>
      <c r="WUG958" s="46"/>
      <c r="WUH958" s="46"/>
      <c r="WUI958" s="46"/>
      <c r="WUJ958" s="46"/>
      <c r="WUK958" s="46"/>
      <c r="WUL958" s="46"/>
      <c r="WUM958" s="46"/>
      <c r="WUN958" s="46"/>
      <c r="WUO958" s="46"/>
      <c r="WUP958" s="46"/>
      <c r="WUQ958" s="46"/>
      <c r="WUR958" s="46"/>
      <c r="WUS958" s="46"/>
      <c r="WUT958" s="46"/>
      <c r="WUU958" s="46"/>
      <c r="WUV958" s="46"/>
      <c r="WUW958" s="46"/>
      <c r="WUX958" s="46"/>
      <c r="WUY958" s="46"/>
      <c r="WUZ958" s="46"/>
      <c r="WVA958" s="46"/>
      <c r="WVB958" s="46"/>
      <c r="WVC958" s="46"/>
      <c r="WVD958" s="46"/>
      <c r="WVE958" s="46"/>
      <c r="WVF958" s="46"/>
      <c r="WVG958" s="46"/>
      <c r="WVH958" s="46"/>
      <c r="WVI958" s="46"/>
      <c r="WVJ958" s="46"/>
      <c r="WVK958" s="46"/>
      <c r="WVL958" s="46"/>
      <c r="WVM958" s="46"/>
      <c r="WVN958" s="46"/>
      <c r="WVO958" s="46"/>
      <c r="WVP958" s="46"/>
      <c r="WVQ958" s="46"/>
      <c r="WVR958" s="46"/>
      <c r="WVS958" s="46"/>
      <c r="WVT958" s="46"/>
      <c r="WVU958" s="46"/>
      <c r="WVV958" s="46"/>
      <c r="WVW958" s="46"/>
      <c r="WVX958" s="46"/>
      <c r="WVY958" s="46"/>
      <c r="WVZ958" s="46"/>
      <c r="WWA958" s="46"/>
      <c r="WWB958" s="46"/>
      <c r="WWC958" s="46"/>
      <c r="WWD958" s="46"/>
      <c r="WWE958" s="46"/>
      <c r="WWF958" s="46"/>
      <c r="WWG958" s="46"/>
      <c r="WWH958" s="46"/>
      <c r="WWI958" s="46"/>
      <c r="WWJ958" s="46"/>
      <c r="WWK958" s="46"/>
      <c r="WWL958" s="46"/>
      <c r="WWM958" s="46"/>
      <c r="WWN958" s="46"/>
      <c r="WWO958" s="46"/>
      <c r="WWP958" s="46"/>
      <c r="WWQ958" s="46"/>
      <c r="WWR958" s="46"/>
      <c r="WWS958" s="46"/>
      <c r="WWT958" s="46"/>
      <c r="WWU958" s="46"/>
      <c r="WWV958" s="46"/>
      <c r="WWW958" s="46"/>
      <c r="WWX958" s="46"/>
      <c r="WWY958" s="46"/>
      <c r="WWZ958" s="46"/>
      <c r="WXA958" s="46"/>
      <c r="WXB958" s="46"/>
      <c r="WXC958" s="46"/>
      <c r="WXD958" s="46"/>
      <c r="WXE958" s="46"/>
      <c r="WXF958" s="46"/>
      <c r="WXG958" s="46"/>
      <c r="WXH958" s="46"/>
      <c r="WXI958" s="46"/>
      <c r="WXJ958" s="46"/>
      <c r="WXK958" s="46"/>
      <c r="WXL958" s="46"/>
      <c r="WXM958" s="46"/>
      <c r="WXN958" s="46"/>
      <c r="WXO958" s="46"/>
      <c r="WXP958" s="46"/>
      <c r="WXQ958" s="46"/>
      <c r="WXR958" s="46"/>
      <c r="WXS958" s="46"/>
      <c r="WXT958" s="46"/>
      <c r="WXU958" s="46"/>
      <c r="WXV958" s="46"/>
      <c r="WXW958" s="46"/>
      <c r="WXX958" s="46"/>
      <c r="WXY958" s="46"/>
      <c r="WXZ958" s="46"/>
      <c r="WYA958" s="46"/>
      <c r="WYB958" s="46"/>
      <c r="WYC958" s="46"/>
      <c r="WYD958" s="46"/>
      <c r="WYE958" s="46"/>
      <c r="WYF958" s="46"/>
      <c r="WYG958" s="46"/>
      <c r="WYH958" s="46"/>
      <c r="WYI958" s="46"/>
      <c r="WYJ958" s="46"/>
      <c r="WYK958" s="46"/>
      <c r="WYL958" s="46"/>
      <c r="WYM958" s="46"/>
      <c r="WYN958" s="46"/>
      <c r="WYO958" s="46"/>
      <c r="WYP958" s="46"/>
      <c r="WYQ958" s="46"/>
      <c r="WYR958" s="46"/>
      <c r="WYS958" s="46"/>
      <c r="WYT958" s="46"/>
      <c r="WYU958" s="46"/>
      <c r="WYV958" s="46"/>
      <c r="WYW958" s="46"/>
      <c r="WYX958" s="46"/>
      <c r="WYY958" s="46"/>
      <c r="WYZ958" s="46"/>
      <c r="WZA958" s="46"/>
      <c r="WZB958" s="46"/>
      <c r="WZC958" s="46"/>
      <c r="WZD958" s="46"/>
      <c r="WZE958" s="46"/>
      <c r="WZF958" s="46"/>
      <c r="WZG958" s="46"/>
      <c r="WZH958" s="46"/>
      <c r="WZI958" s="46"/>
      <c r="WZJ958" s="46"/>
      <c r="WZK958" s="46"/>
      <c r="WZL958" s="46"/>
      <c r="WZM958" s="46"/>
      <c r="WZN958" s="46"/>
      <c r="WZO958" s="46"/>
      <c r="WZP958" s="46"/>
      <c r="WZQ958" s="46"/>
      <c r="WZR958" s="46"/>
      <c r="WZS958" s="46"/>
      <c r="WZT958" s="46"/>
      <c r="WZU958" s="46"/>
      <c r="WZV958" s="46"/>
      <c r="WZW958" s="46"/>
      <c r="WZX958" s="46"/>
      <c r="WZY958" s="46"/>
      <c r="WZZ958" s="46"/>
      <c r="XAA958" s="46"/>
      <c r="XAB958" s="46"/>
      <c r="XAC958" s="46"/>
      <c r="XAD958" s="46"/>
      <c r="XAE958" s="46"/>
      <c r="XAF958" s="46"/>
      <c r="XAG958" s="46"/>
      <c r="XAH958" s="46"/>
      <c r="XAI958" s="46"/>
      <c r="XAJ958" s="46"/>
      <c r="XAK958" s="46"/>
      <c r="XAL958" s="46"/>
      <c r="XAM958" s="46"/>
      <c r="XAN958" s="46"/>
      <c r="XAO958" s="46"/>
      <c r="XAP958" s="46"/>
      <c r="XAQ958" s="46"/>
      <c r="XAR958" s="46"/>
      <c r="XAS958" s="46"/>
      <c r="XAT958" s="46"/>
      <c r="XAU958" s="46"/>
      <c r="XAV958" s="46"/>
      <c r="XAW958" s="46"/>
      <c r="XAX958" s="46"/>
      <c r="XAY958" s="46"/>
      <c r="XAZ958" s="46"/>
      <c r="XBA958" s="46"/>
      <c r="XBB958" s="46"/>
      <c r="XBC958" s="46"/>
      <c r="XBD958" s="46"/>
      <c r="XBE958" s="46"/>
      <c r="XBF958" s="46"/>
      <c r="XBG958" s="46"/>
      <c r="XBH958" s="46"/>
      <c r="XBI958" s="46"/>
      <c r="XBJ958" s="46"/>
      <c r="XBK958" s="46"/>
      <c r="XBL958" s="46"/>
      <c r="XBM958" s="46"/>
      <c r="XBN958" s="46"/>
      <c r="XBO958" s="46"/>
      <c r="XBP958" s="46"/>
      <c r="XBQ958" s="46"/>
      <c r="XBR958" s="46"/>
      <c r="XBS958" s="46"/>
      <c r="XBT958" s="46"/>
      <c r="XBU958" s="46"/>
      <c r="XBV958" s="46"/>
      <c r="XBW958" s="46"/>
      <c r="XBX958" s="46"/>
      <c r="XBY958" s="46"/>
      <c r="XBZ958" s="46"/>
      <c r="XCA958" s="46"/>
      <c r="XCB958" s="46"/>
      <c r="XCC958" s="46"/>
      <c r="XCD958" s="46"/>
      <c r="XCE958" s="46"/>
      <c r="XCF958" s="46"/>
      <c r="XCG958" s="46"/>
      <c r="XCH958" s="46"/>
      <c r="XCI958" s="46"/>
      <c r="XCJ958" s="46"/>
      <c r="XCK958" s="46"/>
      <c r="XCL958" s="46"/>
      <c r="XCM958" s="46"/>
      <c r="XCN958" s="46"/>
      <c r="XCO958" s="46"/>
      <c r="XCP958" s="46"/>
      <c r="XCQ958" s="46"/>
      <c r="XCR958" s="46"/>
      <c r="XCS958" s="46"/>
      <c r="XCT958" s="46"/>
      <c r="XCU958" s="46"/>
      <c r="XCV958" s="46"/>
      <c r="XCW958" s="46"/>
      <c r="XCX958" s="46"/>
      <c r="XCY958" s="46"/>
      <c r="XCZ958" s="46"/>
      <c r="XDA958" s="46"/>
      <c r="XDB958" s="46"/>
      <c r="XDC958" s="46"/>
      <c r="XDD958" s="46"/>
      <c r="XDE958" s="46"/>
      <c r="XDF958" s="46"/>
      <c r="XDG958" s="46"/>
      <c r="XDH958" s="46"/>
      <c r="XDI958" s="46"/>
      <c r="XDJ958" s="46"/>
      <c r="XDK958" s="46"/>
      <c r="XDL958" s="46"/>
      <c r="XDM958" s="46"/>
      <c r="XDN958" s="46"/>
      <c r="XDO958" s="46"/>
      <c r="XDP958" s="46"/>
      <c r="XDQ958" s="46"/>
      <c r="XDR958" s="46"/>
      <c r="XDS958" s="46"/>
      <c r="XDT958" s="46"/>
      <c r="XDU958" s="46"/>
      <c r="XDV958" s="46"/>
      <c r="XDW958" s="46"/>
      <c r="XDX958" s="46"/>
      <c r="XDY958" s="46"/>
      <c r="XDZ958" s="46"/>
      <c r="XEA958" s="46"/>
      <c r="XEB958" s="46"/>
      <c r="XEC958" s="46"/>
      <c r="XED958" s="46"/>
      <c r="XEE958" s="46"/>
      <c r="XEF958" s="46"/>
      <c r="XEG958" s="46"/>
      <c r="XEH958" s="46"/>
      <c r="XEI958" s="46"/>
      <c r="XEJ958" s="46"/>
      <c r="XEK958" s="46"/>
      <c r="XEL958" s="46"/>
      <c r="XEM958" s="46"/>
      <c r="XEN958" s="46"/>
      <c r="XEO958" s="46"/>
      <c r="XEP958" s="46"/>
      <c r="XEQ958" s="46"/>
      <c r="XER958" s="46"/>
      <c r="XES958" s="46"/>
      <c r="XET958" s="46"/>
      <c r="XEU958" s="46"/>
      <c r="XEV958" s="46"/>
      <c r="XEW958" s="46"/>
      <c r="XEX958" s="46"/>
      <c r="XEY958" s="46"/>
      <c r="XEZ958" s="46"/>
      <c r="XFA958" s="46"/>
      <c r="XFB958" s="46"/>
      <c r="XFC958" s="46"/>
    </row>
    <row r="959" spans="1:16383" s="107" customFormat="1">
      <c r="A959" s="127">
        <v>41918</v>
      </c>
      <c r="B959" s="128" t="s">
        <v>925</v>
      </c>
      <c r="C959" s="127" t="s">
        <v>4692</v>
      </c>
      <c r="D959" s="129" t="s">
        <v>2380</v>
      </c>
      <c r="E959" s="24"/>
      <c r="F959" s="130" t="s">
        <v>243</v>
      </c>
      <c r="G959" s="130" t="s">
        <v>200</v>
      </c>
      <c r="H959" s="130">
        <v>1800000</v>
      </c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  <c r="BQ959" s="46"/>
      <c r="BR959" s="46"/>
      <c r="BS959" s="46"/>
      <c r="BT959" s="46"/>
      <c r="BU959" s="46"/>
      <c r="BV959" s="46"/>
      <c r="BW959" s="46"/>
      <c r="BX959" s="46"/>
      <c r="BY959" s="46"/>
      <c r="BZ959" s="46"/>
      <c r="CA959" s="46"/>
      <c r="CB959" s="46"/>
      <c r="CC959" s="46"/>
      <c r="CD959" s="46"/>
      <c r="CE959" s="46"/>
      <c r="CF959" s="46"/>
      <c r="CG959" s="46"/>
      <c r="CH959" s="46"/>
      <c r="CI959" s="46"/>
      <c r="CJ959" s="46"/>
      <c r="CK959" s="46"/>
      <c r="CL959" s="46"/>
      <c r="CM959" s="46"/>
      <c r="CN959" s="46"/>
      <c r="CO959" s="46"/>
      <c r="CP959" s="46"/>
      <c r="CQ959" s="46"/>
      <c r="CR959" s="46"/>
      <c r="CS959" s="46"/>
      <c r="CT959" s="46"/>
      <c r="CU959" s="46"/>
      <c r="CV959" s="46"/>
      <c r="CW959" s="46"/>
      <c r="CX959" s="46"/>
      <c r="CY959" s="46"/>
      <c r="CZ959" s="46"/>
      <c r="DA959" s="46"/>
      <c r="DB959" s="46"/>
      <c r="DC959" s="46"/>
      <c r="DD959" s="46"/>
      <c r="DE959" s="46"/>
      <c r="DF959" s="46"/>
      <c r="DG959" s="46"/>
      <c r="DH959" s="46"/>
      <c r="DI959" s="46"/>
      <c r="DJ959" s="46"/>
      <c r="DK959" s="46"/>
      <c r="DL959" s="46"/>
      <c r="DM959" s="46"/>
      <c r="DN959" s="46"/>
      <c r="DO959" s="46"/>
      <c r="DP959" s="46"/>
      <c r="DQ959" s="46"/>
      <c r="DR959" s="46"/>
      <c r="DS959" s="46"/>
      <c r="DT959" s="46"/>
      <c r="DU959" s="46"/>
      <c r="DV959" s="46"/>
      <c r="DW959" s="46"/>
      <c r="DX959" s="46"/>
      <c r="DY959" s="46"/>
      <c r="DZ959" s="46"/>
      <c r="EA959" s="46"/>
      <c r="EB959" s="46"/>
      <c r="EC959" s="46"/>
      <c r="ED959" s="46"/>
      <c r="EE959" s="46"/>
      <c r="EF959" s="46"/>
      <c r="EG959" s="46"/>
      <c r="EH959" s="46"/>
      <c r="EI959" s="46"/>
      <c r="EJ959" s="46"/>
      <c r="EK959" s="46"/>
      <c r="EL959" s="46"/>
      <c r="EM959" s="46"/>
      <c r="EN959" s="46"/>
      <c r="EO959" s="46"/>
      <c r="EP959" s="46"/>
      <c r="EQ959" s="46"/>
      <c r="ER959" s="46"/>
      <c r="ES959" s="46"/>
      <c r="ET959" s="46"/>
      <c r="EU959" s="46"/>
      <c r="EV959" s="46"/>
      <c r="EW959" s="46"/>
      <c r="EX959" s="46"/>
      <c r="EY959" s="46"/>
      <c r="EZ959" s="46"/>
      <c r="FA959" s="46"/>
      <c r="FB959" s="46"/>
      <c r="FC959" s="46"/>
      <c r="FD959" s="46"/>
      <c r="FE959" s="46"/>
      <c r="FF959" s="46"/>
      <c r="FG959" s="46"/>
      <c r="FH959" s="46"/>
      <c r="FI959" s="46"/>
      <c r="FJ959" s="46"/>
      <c r="FK959" s="46"/>
      <c r="FL959" s="46"/>
      <c r="FM959" s="46"/>
      <c r="FN959" s="46"/>
      <c r="FO959" s="46"/>
      <c r="FP959" s="46"/>
      <c r="FQ959" s="46"/>
      <c r="FR959" s="46"/>
      <c r="FS959" s="46"/>
      <c r="FT959" s="46"/>
      <c r="FU959" s="46"/>
      <c r="FV959" s="46"/>
      <c r="FW959" s="46"/>
      <c r="FX959" s="46"/>
      <c r="FY959" s="46"/>
      <c r="FZ959" s="46"/>
      <c r="GA959" s="46"/>
      <c r="GB959" s="46"/>
      <c r="GC959" s="46"/>
      <c r="GD959" s="46"/>
      <c r="GE959" s="46"/>
      <c r="GF959" s="46"/>
      <c r="GG959" s="46"/>
      <c r="GH959" s="46"/>
      <c r="GI959" s="46"/>
      <c r="GJ959" s="46"/>
      <c r="GK959" s="46"/>
      <c r="GL959" s="46"/>
      <c r="GM959" s="46"/>
      <c r="GN959" s="46"/>
      <c r="GO959" s="46"/>
      <c r="GP959" s="46"/>
      <c r="GQ959" s="46"/>
      <c r="GR959" s="46"/>
      <c r="GS959" s="46"/>
      <c r="GT959" s="46"/>
      <c r="GU959" s="46"/>
      <c r="GV959" s="46"/>
      <c r="GW959" s="46"/>
      <c r="GX959" s="46"/>
      <c r="GY959" s="46"/>
      <c r="GZ959" s="46"/>
      <c r="HA959" s="46"/>
      <c r="HB959" s="46"/>
      <c r="HC959" s="46"/>
      <c r="HD959" s="46"/>
      <c r="HE959" s="46"/>
      <c r="HF959" s="46"/>
      <c r="HG959" s="46"/>
      <c r="HH959" s="46"/>
      <c r="HI959" s="46"/>
      <c r="HJ959" s="46"/>
      <c r="HK959" s="46"/>
      <c r="HL959" s="46"/>
      <c r="HM959" s="46"/>
      <c r="HN959" s="46"/>
      <c r="HO959" s="46"/>
      <c r="HP959" s="46"/>
      <c r="HQ959" s="46"/>
      <c r="HR959" s="46"/>
      <c r="HS959" s="46"/>
      <c r="HT959" s="46"/>
      <c r="HU959" s="46"/>
      <c r="HV959" s="46"/>
      <c r="HW959" s="46"/>
      <c r="HX959" s="46"/>
      <c r="HY959" s="46"/>
      <c r="HZ959" s="46"/>
      <c r="IA959" s="46"/>
      <c r="IB959" s="46"/>
      <c r="IC959" s="46"/>
      <c r="ID959" s="46"/>
      <c r="IE959" s="46"/>
      <c r="IF959" s="46"/>
      <c r="IG959" s="46"/>
      <c r="IH959" s="46"/>
      <c r="II959" s="46"/>
      <c r="IJ959" s="46"/>
      <c r="IK959" s="46"/>
      <c r="IL959" s="46"/>
      <c r="IM959" s="46"/>
      <c r="IN959" s="46"/>
      <c r="IO959" s="46"/>
      <c r="IP959" s="46"/>
      <c r="IQ959" s="46"/>
      <c r="IR959" s="46"/>
      <c r="IS959" s="46"/>
      <c r="IT959" s="46"/>
      <c r="IU959" s="46"/>
      <c r="IV959" s="46"/>
      <c r="IW959" s="46"/>
      <c r="IX959" s="46"/>
      <c r="IY959" s="46"/>
      <c r="IZ959" s="46"/>
      <c r="JA959" s="46"/>
      <c r="JB959" s="46"/>
      <c r="JC959" s="46"/>
      <c r="JD959" s="46"/>
      <c r="JE959" s="46"/>
      <c r="JF959" s="46"/>
      <c r="JG959" s="46"/>
      <c r="JH959" s="46"/>
      <c r="JI959" s="46"/>
      <c r="JJ959" s="46"/>
      <c r="JK959" s="46"/>
      <c r="JL959" s="46"/>
      <c r="JM959" s="46"/>
      <c r="JN959" s="46"/>
      <c r="JO959" s="46"/>
      <c r="JP959" s="46"/>
      <c r="JQ959" s="46"/>
      <c r="JR959" s="46"/>
      <c r="JS959" s="46"/>
      <c r="JT959" s="46"/>
      <c r="JU959" s="46"/>
      <c r="JV959" s="46"/>
      <c r="JW959" s="46"/>
      <c r="JX959" s="46"/>
      <c r="JY959" s="46"/>
      <c r="JZ959" s="46"/>
      <c r="KA959" s="46"/>
      <c r="KB959" s="46"/>
      <c r="KC959" s="46"/>
      <c r="KD959" s="46"/>
      <c r="KE959" s="46"/>
      <c r="KF959" s="46"/>
      <c r="KG959" s="46"/>
      <c r="KH959" s="46"/>
      <c r="KI959" s="46"/>
      <c r="KJ959" s="46"/>
      <c r="KK959" s="46"/>
      <c r="KL959" s="46"/>
      <c r="KM959" s="46"/>
      <c r="KN959" s="46"/>
      <c r="KO959" s="46"/>
      <c r="KP959" s="46"/>
      <c r="KQ959" s="46"/>
      <c r="KR959" s="46"/>
      <c r="KS959" s="46"/>
      <c r="KT959" s="46"/>
      <c r="KU959" s="46"/>
      <c r="KV959" s="46"/>
      <c r="KW959" s="46"/>
      <c r="KX959" s="46"/>
      <c r="KY959" s="46"/>
      <c r="KZ959" s="46"/>
      <c r="LA959" s="46"/>
      <c r="LB959" s="46"/>
      <c r="LC959" s="46"/>
      <c r="LD959" s="46"/>
      <c r="LE959" s="46"/>
      <c r="LF959" s="46"/>
      <c r="LG959" s="46"/>
      <c r="LH959" s="46"/>
      <c r="LI959" s="46"/>
      <c r="LJ959" s="46"/>
      <c r="LK959" s="46"/>
      <c r="LL959" s="46"/>
      <c r="LM959" s="46"/>
      <c r="LN959" s="46"/>
      <c r="LO959" s="46"/>
      <c r="LP959" s="46"/>
      <c r="LQ959" s="46"/>
      <c r="LR959" s="46"/>
      <c r="LS959" s="46"/>
      <c r="LT959" s="46"/>
      <c r="LU959" s="46"/>
      <c r="LV959" s="46"/>
      <c r="LW959" s="46"/>
      <c r="LX959" s="46"/>
      <c r="LY959" s="46"/>
      <c r="LZ959" s="46"/>
      <c r="MA959" s="46"/>
      <c r="MB959" s="46"/>
      <c r="MC959" s="46"/>
      <c r="MD959" s="46"/>
      <c r="ME959" s="46"/>
      <c r="MF959" s="46"/>
      <c r="MG959" s="46"/>
      <c r="MH959" s="46"/>
      <c r="MI959" s="46"/>
      <c r="MJ959" s="46"/>
      <c r="MK959" s="46"/>
      <c r="ML959" s="46"/>
      <c r="MM959" s="46"/>
      <c r="MN959" s="46"/>
      <c r="MO959" s="46"/>
      <c r="MP959" s="46"/>
      <c r="MQ959" s="46"/>
      <c r="MR959" s="46"/>
      <c r="MS959" s="46"/>
      <c r="MT959" s="46"/>
      <c r="MU959" s="46"/>
      <c r="MV959" s="46"/>
      <c r="MW959" s="46"/>
      <c r="MX959" s="46"/>
      <c r="MY959" s="46"/>
      <c r="MZ959" s="46"/>
      <c r="NA959" s="46"/>
      <c r="NB959" s="46"/>
      <c r="NC959" s="46"/>
      <c r="ND959" s="46"/>
      <c r="NE959" s="46"/>
      <c r="NF959" s="46"/>
      <c r="NG959" s="46"/>
      <c r="NH959" s="46"/>
      <c r="NI959" s="46"/>
      <c r="NJ959" s="46"/>
      <c r="NK959" s="46"/>
      <c r="NL959" s="46"/>
      <c r="NM959" s="46"/>
      <c r="NN959" s="46"/>
      <c r="NO959" s="46"/>
      <c r="NP959" s="46"/>
      <c r="NQ959" s="46"/>
      <c r="NR959" s="46"/>
      <c r="NS959" s="46"/>
      <c r="NT959" s="46"/>
      <c r="NU959" s="46"/>
      <c r="NV959" s="46"/>
      <c r="NW959" s="46"/>
      <c r="NX959" s="46"/>
      <c r="NY959" s="46"/>
      <c r="NZ959" s="46"/>
      <c r="OA959" s="46"/>
      <c r="OB959" s="46"/>
      <c r="OC959" s="46"/>
      <c r="OD959" s="46"/>
      <c r="OE959" s="46"/>
      <c r="OF959" s="46"/>
      <c r="OG959" s="46"/>
      <c r="OH959" s="46"/>
      <c r="OI959" s="46"/>
      <c r="OJ959" s="46"/>
      <c r="OK959" s="46"/>
      <c r="OL959" s="46"/>
      <c r="OM959" s="46"/>
      <c r="ON959" s="46"/>
      <c r="OO959" s="46"/>
      <c r="OP959" s="46"/>
      <c r="OQ959" s="46"/>
      <c r="OR959" s="46"/>
      <c r="OS959" s="46"/>
      <c r="OT959" s="46"/>
      <c r="OU959" s="46"/>
      <c r="OV959" s="46"/>
      <c r="OW959" s="46"/>
      <c r="OX959" s="46"/>
      <c r="OY959" s="46"/>
      <c r="OZ959" s="46"/>
      <c r="PA959" s="46"/>
      <c r="PB959" s="46"/>
      <c r="PC959" s="46"/>
      <c r="PD959" s="46"/>
      <c r="PE959" s="46"/>
      <c r="PF959" s="46"/>
      <c r="PG959" s="46"/>
      <c r="PH959" s="46"/>
      <c r="PI959" s="46"/>
      <c r="PJ959" s="46"/>
      <c r="PK959" s="46"/>
      <c r="PL959" s="46"/>
      <c r="PM959" s="46"/>
      <c r="PN959" s="46"/>
      <c r="PO959" s="46"/>
      <c r="PP959" s="46"/>
      <c r="PQ959" s="46"/>
      <c r="PR959" s="46"/>
      <c r="PS959" s="46"/>
      <c r="PT959" s="46"/>
      <c r="PU959" s="46"/>
      <c r="PV959" s="46"/>
      <c r="PW959" s="46"/>
      <c r="PX959" s="46"/>
      <c r="PY959" s="46"/>
      <c r="PZ959" s="46"/>
      <c r="QA959" s="46"/>
      <c r="QB959" s="46"/>
      <c r="QC959" s="46"/>
      <c r="QD959" s="46"/>
      <c r="QE959" s="46"/>
      <c r="QF959" s="46"/>
      <c r="QG959" s="46"/>
      <c r="QH959" s="46"/>
      <c r="QI959" s="46"/>
      <c r="QJ959" s="46"/>
      <c r="QK959" s="46"/>
      <c r="QL959" s="46"/>
      <c r="QM959" s="46"/>
      <c r="QN959" s="46"/>
      <c r="QO959" s="46"/>
      <c r="QP959" s="46"/>
      <c r="QQ959" s="46"/>
      <c r="QR959" s="46"/>
      <c r="QS959" s="46"/>
      <c r="QT959" s="46"/>
      <c r="QU959" s="46"/>
      <c r="QV959" s="46"/>
      <c r="QW959" s="46"/>
      <c r="QX959" s="46"/>
      <c r="QY959" s="46"/>
      <c r="QZ959" s="46"/>
      <c r="RA959" s="46"/>
      <c r="RB959" s="46"/>
      <c r="RC959" s="46"/>
      <c r="RD959" s="46"/>
      <c r="RE959" s="46"/>
      <c r="RF959" s="46"/>
      <c r="RG959" s="46"/>
      <c r="RH959" s="46"/>
      <c r="RI959" s="46"/>
      <c r="RJ959" s="46"/>
      <c r="RK959" s="46"/>
      <c r="RL959" s="46"/>
      <c r="RM959" s="46"/>
      <c r="RN959" s="46"/>
      <c r="RO959" s="46"/>
      <c r="RP959" s="46"/>
      <c r="RQ959" s="46"/>
      <c r="RR959" s="46"/>
      <c r="RS959" s="46"/>
      <c r="RT959" s="46"/>
      <c r="RU959" s="46"/>
      <c r="RV959" s="46"/>
      <c r="RW959" s="46"/>
      <c r="RX959" s="46"/>
      <c r="RY959" s="46"/>
      <c r="RZ959" s="46"/>
      <c r="SA959" s="46"/>
      <c r="SB959" s="46"/>
      <c r="SC959" s="46"/>
      <c r="SD959" s="46"/>
      <c r="SE959" s="46"/>
      <c r="SF959" s="46"/>
      <c r="SG959" s="46"/>
      <c r="SH959" s="46"/>
      <c r="SI959" s="46"/>
      <c r="SJ959" s="46"/>
      <c r="SK959" s="46"/>
      <c r="SL959" s="46"/>
      <c r="SM959" s="46"/>
      <c r="SN959" s="46"/>
      <c r="SO959" s="46"/>
      <c r="SP959" s="46"/>
      <c r="SQ959" s="46"/>
      <c r="SR959" s="46"/>
      <c r="SS959" s="46"/>
      <c r="ST959" s="46"/>
      <c r="SU959" s="46"/>
      <c r="SV959" s="46"/>
      <c r="SW959" s="46"/>
      <c r="SX959" s="46"/>
      <c r="SY959" s="46"/>
      <c r="SZ959" s="46"/>
      <c r="TA959" s="46"/>
      <c r="TB959" s="46"/>
      <c r="TC959" s="46"/>
      <c r="TD959" s="46"/>
      <c r="TE959" s="46"/>
      <c r="TF959" s="46"/>
      <c r="TG959" s="46"/>
      <c r="TH959" s="46"/>
      <c r="TI959" s="46"/>
      <c r="TJ959" s="46"/>
      <c r="TK959" s="46"/>
      <c r="TL959" s="46"/>
      <c r="TM959" s="46"/>
      <c r="TN959" s="46"/>
      <c r="TO959" s="46"/>
      <c r="TP959" s="46"/>
      <c r="TQ959" s="46"/>
      <c r="TR959" s="46"/>
      <c r="TS959" s="46"/>
      <c r="TT959" s="46"/>
      <c r="TU959" s="46"/>
      <c r="TV959" s="46"/>
      <c r="TW959" s="46"/>
      <c r="TX959" s="46"/>
      <c r="TY959" s="46"/>
      <c r="TZ959" s="46"/>
      <c r="UA959" s="46"/>
      <c r="UB959" s="46"/>
      <c r="UC959" s="46"/>
      <c r="UD959" s="46"/>
      <c r="UE959" s="46"/>
      <c r="UF959" s="46"/>
      <c r="UG959" s="46"/>
      <c r="UH959" s="46"/>
      <c r="UI959" s="46"/>
      <c r="UJ959" s="46"/>
      <c r="UK959" s="46"/>
      <c r="UL959" s="46"/>
      <c r="UM959" s="46"/>
      <c r="UN959" s="46"/>
      <c r="UO959" s="46"/>
      <c r="UP959" s="46"/>
      <c r="UQ959" s="46"/>
      <c r="UR959" s="46"/>
      <c r="US959" s="46"/>
      <c r="UT959" s="46"/>
      <c r="UU959" s="46"/>
      <c r="UV959" s="46"/>
      <c r="UW959" s="46"/>
      <c r="UX959" s="46"/>
      <c r="UY959" s="46"/>
      <c r="UZ959" s="46"/>
      <c r="VA959" s="46"/>
      <c r="VB959" s="46"/>
      <c r="VC959" s="46"/>
      <c r="VD959" s="46"/>
      <c r="VE959" s="46"/>
      <c r="VF959" s="46"/>
      <c r="VG959" s="46"/>
      <c r="VH959" s="46"/>
      <c r="VI959" s="46"/>
      <c r="VJ959" s="46"/>
      <c r="VK959" s="46"/>
      <c r="VL959" s="46"/>
      <c r="VM959" s="46"/>
      <c r="VN959" s="46"/>
      <c r="VO959" s="46"/>
      <c r="VP959" s="46"/>
      <c r="VQ959" s="46"/>
      <c r="VR959" s="46"/>
      <c r="VS959" s="46"/>
      <c r="VT959" s="46"/>
      <c r="VU959" s="46"/>
      <c r="VV959" s="46"/>
      <c r="VW959" s="46"/>
      <c r="VX959" s="46"/>
      <c r="VY959" s="46"/>
      <c r="VZ959" s="46"/>
      <c r="WA959" s="46"/>
      <c r="WB959" s="46"/>
      <c r="WC959" s="46"/>
      <c r="WD959" s="46"/>
      <c r="WE959" s="46"/>
      <c r="WF959" s="46"/>
      <c r="WG959" s="46"/>
      <c r="WH959" s="46"/>
      <c r="WI959" s="46"/>
      <c r="WJ959" s="46"/>
      <c r="WK959" s="46"/>
      <c r="WL959" s="46"/>
      <c r="WM959" s="46"/>
      <c r="WN959" s="46"/>
      <c r="WO959" s="46"/>
      <c r="WP959" s="46"/>
      <c r="WQ959" s="46"/>
      <c r="WR959" s="46"/>
      <c r="WS959" s="46"/>
      <c r="WT959" s="46"/>
      <c r="WU959" s="46"/>
      <c r="WV959" s="46"/>
      <c r="WW959" s="46"/>
      <c r="WX959" s="46"/>
      <c r="WY959" s="46"/>
      <c r="WZ959" s="46"/>
      <c r="XA959" s="46"/>
      <c r="XB959" s="46"/>
      <c r="XC959" s="46"/>
      <c r="XD959" s="46"/>
      <c r="XE959" s="46"/>
      <c r="XF959" s="46"/>
      <c r="XG959" s="46"/>
      <c r="XH959" s="46"/>
      <c r="XI959" s="46"/>
      <c r="XJ959" s="46"/>
      <c r="XK959" s="46"/>
      <c r="XL959" s="46"/>
      <c r="XM959" s="46"/>
      <c r="XN959" s="46"/>
      <c r="XO959" s="46"/>
      <c r="XP959" s="46"/>
      <c r="XQ959" s="46"/>
      <c r="XR959" s="46"/>
      <c r="XS959" s="46"/>
      <c r="XT959" s="46"/>
      <c r="XU959" s="46"/>
      <c r="XV959" s="46"/>
      <c r="XW959" s="46"/>
      <c r="XX959" s="46"/>
      <c r="XY959" s="46"/>
      <c r="XZ959" s="46"/>
      <c r="YA959" s="46"/>
      <c r="YB959" s="46"/>
      <c r="YC959" s="46"/>
      <c r="YD959" s="46"/>
      <c r="YE959" s="46"/>
      <c r="YF959" s="46"/>
      <c r="YG959" s="46"/>
      <c r="YH959" s="46"/>
      <c r="YI959" s="46"/>
      <c r="YJ959" s="46"/>
      <c r="YK959" s="46"/>
      <c r="YL959" s="46"/>
      <c r="YM959" s="46"/>
      <c r="YN959" s="46"/>
      <c r="YO959" s="46"/>
      <c r="YP959" s="46"/>
      <c r="YQ959" s="46"/>
      <c r="YR959" s="46"/>
      <c r="YS959" s="46"/>
      <c r="YT959" s="46"/>
      <c r="YU959" s="46"/>
      <c r="YV959" s="46"/>
      <c r="YW959" s="46"/>
      <c r="YX959" s="46"/>
      <c r="YY959" s="46"/>
      <c r="YZ959" s="46"/>
      <c r="ZA959" s="46"/>
      <c r="ZB959" s="46"/>
      <c r="ZC959" s="46"/>
      <c r="ZD959" s="46"/>
      <c r="ZE959" s="46"/>
      <c r="ZF959" s="46"/>
      <c r="ZG959" s="46"/>
      <c r="ZH959" s="46"/>
      <c r="ZI959" s="46"/>
      <c r="ZJ959" s="46"/>
      <c r="ZK959" s="46"/>
      <c r="ZL959" s="46"/>
      <c r="ZM959" s="46"/>
      <c r="ZN959" s="46"/>
      <c r="ZO959" s="46"/>
      <c r="ZP959" s="46"/>
      <c r="ZQ959" s="46"/>
      <c r="ZR959" s="46"/>
      <c r="ZS959" s="46"/>
      <c r="ZT959" s="46"/>
      <c r="ZU959" s="46"/>
      <c r="ZV959" s="46"/>
      <c r="ZW959" s="46"/>
      <c r="ZX959" s="46"/>
      <c r="ZY959" s="46"/>
      <c r="ZZ959" s="46"/>
      <c r="AAA959" s="46"/>
      <c r="AAB959" s="46"/>
      <c r="AAC959" s="46"/>
      <c r="AAD959" s="46"/>
      <c r="AAE959" s="46"/>
      <c r="AAF959" s="46"/>
      <c r="AAG959" s="46"/>
      <c r="AAH959" s="46"/>
      <c r="AAI959" s="46"/>
      <c r="AAJ959" s="46"/>
      <c r="AAK959" s="46"/>
      <c r="AAL959" s="46"/>
      <c r="AAM959" s="46"/>
      <c r="AAN959" s="46"/>
      <c r="AAO959" s="46"/>
      <c r="AAP959" s="46"/>
      <c r="AAQ959" s="46"/>
      <c r="AAR959" s="46"/>
      <c r="AAS959" s="46"/>
      <c r="AAT959" s="46"/>
      <c r="AAU959" s="46"/>
      <c r="AAV959" s="46"/>
      <c r="AAW959" s="46"/>
      <c r="AAX959" s="46"/>
      <c r="AAY959" s="46"/>
      <c r="AAZ959" s="46"/>
      <c r="ABA959" s="46"/>
      <c r="ABB959" s="46"/>
      <c r="ABC959" s="46"/>
      <c r="ABD959" s="46"/>
      <c r="ABE959" s="46"/>
      <c r="ABF959" s="46"/>
      <c r="ABG959" s="46"/>
      <c r="ABH959" s="46"/>
      <c r="ABI959" s="46"/>
      <c r="ABJ959" s="46"/>
      <c r="ABK959" s="46"/>
      <c r="ABL959" s="46"/>
      <c r="ABM959" s="46"/>
      <c r="ABN959" s="46"/>
      <c r="ABO959" s="46"/>
      <c r="ABP959" s="46"/>
      <c r="ABQ959" s="46"/>
      <c r="ABR959" s="46"/>
      <c r="ABS959" s="46"/>
      <c r="ABT959" s="46"/>
      <c r="ABU959" s="46"/>
      <c r="ABV959" s="46"/>
      <c r="ABW959" s="46"/>
      <c r="ABX959" s="46"/>
      <c r="ABY959" s="46"/>
      <c r="ABZ959" s="46"/>
      <c r="ACA959" s="46"/>
      <c r="ACB959" s="46"/>
      <c r="ACC959" s="46"/>
      <c r="ACD959" s="46"/>
      <c r="ACE959" s="46"/>
      <c r="ACF959" s="46"/>
      <c r="ACG959" s="46"/>
      <c r="ACH959" s="46"/>
      <c r="ACI959" s="46"/>
      <c r="ACJ959" s="46"/>
      <c r="ACK959" s="46"/>
      <c r="ACL959" s="46"/>
      <c r="ACM959" s="46"/>
      <c r="ACN959" s="46"/>
      <c r="ACO959" s="46"/>
      <c r="ACP959" s="46"/>
      <c r="ACQ959" s="46"/>
      <c r="ACR959" s="46"/>
      <c r="ACS959" s="46"/>
      <c r="ACT959" s="46"/>
      <c r="ACU959" s="46"/>
      <c r="ACV959" s="46"/>
      <c r="ACW959" s="46"/>
      <c r="ACX959" s="46"/>
      <c r="ACY959" s="46"/>
      <c r="ACZ959" s="46"/>
      <c r="ADA959" s="46"/>
      <c r="ADB959" s="46"/>
      <c r="ADC959" s="46"/>
      <c r="ADD959" s="46"/>
      <c r="ADE959" s="46"/>
      <c r="ADF959" s="46"/>
      <c r="ADG959" s="46"/>
      <c r="ADH959" s="46"/>
      <c r="ADI959" s="46"/>
      <c r="ADJ959" s="46"/>
      <c r="ADK959" s="46"/>
      <c r="ADL959" s="46"/>
      <c r="ADM959" s="46"/>
      <c r="ADN959" s="46"/>
      <c r="ADO959" s="46"/>
      <c r="ADP959" s="46"/>
      <c r="ADQ959" s="46"/>
      <c r="ADR959" s="46"/>
      <c r="ADS959" s="46"/>
      <c r="ADT959" s="46"/>
      <c r="ADU959" s="46"/>
      <c r="ADV959" s="46"/>
      <c r="ADW959" s="46"/>
      <c r="ADX959" s="46"/>
      <c r="ADY959" s="46"/>
      <c r="ADZ959" s="46"/>
      <c r="AEA959" s="46"/>
      <c r="AEB959" s="46"/>
      <c r="AEC959" s="46"/>
      <c r="AED959" s="46"/>
      <c r="AEE959" s="46"/>
      <c r="AEF959" s="46"/>
      <c r="AEG959" s="46"/>
      <c r="AEH959" s="46"/>
      <c r="AEI959" s="46"/>
      <c r="AEJ959" s="46"/>
      <c r="AEK959" s="46"/>
      <c r="AEL959" s="46"/>
      <c r="AEM959" s="46"/>
      <c r="AEN959" s="46"/>
      <c r="AEO959" s="46"/>
      <c r="AEP959" s="46"/>
      <c r="AEQ959" s="46"/>
      <c r="AER959" s="46"/>
      <c r="AES959" s="46"/>
      <c r="AET959" s="46"/>
      <c r="AEU959" s="46"/>
      <c r="AEV959" s="46"/>
      <c r="AEW959" s="46"/>
      <c r="AEX959" s="46"/>
      <c r="AEY959" s="46"/>
      <c r="AEZ959" s="46"/>
      <c r="AFA959" s="46"/>
      <c r="AFB959" s="46"/>
      <c r="AFC959" s="46"/>
      <c r="AFD959" s="46"/>
      <c r="AFE959" s="46"/>
      <c r="AFF959" s="46"/>
      <c r="AFG959" s="46"/>
      <c r="AFH959" s="46"/>
      <c r="AFI959" s="46"/>
      <c r="AFJ959" s="46"/>
      <c r="AFK959" s="46"/>
      <c r="AFL959" s="46"/>
      <c r="AFM959" s="46"/>
      <c r="AFN959" s="46"/>
      <c r="AFO959" s="46"/>
      <c r="AFP959" s="46"/>
      <c r="AFQ959" s="46"/>
      <c r="AFR959" s="46"/>
      <c r="AFS959" s="46"/>
      <c r="AFT959" s="46"/>
      <c r="AFU959" s="46"/>
      <c r="AFV959" s="46"/>
      <c r="AFW959" s="46"/>
      <c r="AFX959" s="46"/>
      <c r="AFY959" s="46"/>
      <c r="AFZ959" s="46"/>
      <c r="AGA959" s="46"/>
      <c r="AGB959" s="46"/>
      <c r="AGC959" s="46"/>
      <c r="AGD959" s="46"/>
      <c r="AGE959" s="46"/>
      <c r="AGF959" s="46"/>
      <c r="AGG959" s="46"/>
      <c r="AGH959" s="46"/>
      <c r="AGI959" s="46"/>
      <c r="AGJ959" s="46"/>
      <c r="AGK959" s="46"/>
      <c r="AGL959" s="46"/>
      <c r="AGM959" s="46"/>
      <c r="AGN959" s="46"/>
      <c r="AGO959" s="46"/>
      <c r="AGP959" s="46"/>
      <c r="AGQ959" s="46"/>
      <c r="AGR959" s="46"/>
      <c r="AGS959" s="46"/>
      <c r="AGT959" s="46"/>
      <c r="AGU959" s="46"/>
      <c r="AGV959" s="46"/>
      <c r="AGW959" s="46"/>
      <c r="AGX959" s="46"/>
      <c r="AGY959" s="46"/>
      <c r="AGZ959" s="46"/>
      <c r="AHA959" s="46"/>
      <c r="AHB959" s="46"/>
      <c r="AHC959" s="46"/>
      <c r="AHD959" s="46"/>
      <c r="AHE959" s="46"/>
      <c r="AHF959" s="46"/>
      <c r="AHG959" s="46"/>
      <c r="AHH959" s="46"/>
      <c r="AHI959" s="46"/>
      <c r="AHJ959" s="46"/>
      <c r="AHK959" s="46"/>
      <c r="AHL959" s="46"/>
      <c r="AHM959" s="46"/>
      <c r="AHN959" s="46"/>
      <c r="AHO959" s="46"/>
      <c r="AHP959" s="46"/>
      <c r="AHQ959" s="46"/>
      <c r="AHR959" s="46"/>
      <c r="AHS959" s="46"/>
      <c r="AHT959" s="46"/>
      <c r="AHU959" s="46"/>
      <c r="AHV959" s="46"/>
      <c r="AHW959" s="46"/>
      <c r="AHX959" s="46"/>
      <c r="AHY959" s="46"/>
      <c r="AHZ959" s="46"/>
      <c r="AIA959" s="46"/>
      <c r="AIB959" s="46"/>
      <c r="AIC959" s="46"/>
      <c r="AID959" s="46"/>
      <c r="AIE959" s="46"/>
      <c r="AIF959" s="46"/>
      <c r="AIG959" s="46"/>
      <c r="AIH959" s="46"/>
      <c r="AII959" s="46"/>
      <c r="AIJ959" s="46"/>
      <c r="AIK959" s="46"/>
      <c r="AIL959" s="46"/>
      <c r="AIM959" s="46"/>
      <c r="AIN959" s="46"/>
      <c r="AIO959" s="46"/>
      <c r="AIP959" s="46"/>
      <c r="AIQ959" s="46"/>
      <c r="AIR959" s="46"/>
      <c r="AIS959" s="46"/>
      <c r="AIT959" s="46"/>
      <c r="AIU959" s="46"/>
      <c r="AIV959" s="46"/>
      <c r="AIW959" s="46"/>
      <c r="AIX959" s="46"/>
      <c r="AIY959" s="46"/>
      <c r="AIZ959" s="46"/>
      <c r="AJA959" s="46"/>
      <c r="AJB959" s="46"/>
      <c r="AJC959" s="46"/>
      <c r="AJD959" s="46"/>
      <c r="AJE959" s="46"/>
      <c r="AJF959" s="46"/>
      <c r="AJG959" s="46"/>
      <c r="AJH959" s="46"/>
      <c r="AJI959" s="46"/>
      <c r="AJJ959" s="46"/>
      <c r="AJK959" s="46"/>
      <c r="AJL959" s="46"/>
      <c r="AJM959" s="46"/>
      <c r="AJN959" s="46"/>
      <c r="AJO959" s="46"/>
      <c r="AJP959" s="46"/>
      <c r="AJQ959" s="46"/>
      <c r="AJR959" s="46"/>
      <c r="AJS959" s="46"/>
      <c r="AJT959" s="46"/>
      <c r="AJU959" s="46"/>
      <c r="AJV959" s="46"/>
      <c r="AJW959" s="46"/>
      <c r="AJX959" s="46"/>
      <c r="AJY959" s="46"/>
      <c r="AJZ959" s="46"/>
      <c r="AKA959" s="46"/>
      <c r="AKB959" s="46"/>
      <c r="AKC959" s="46"/>
      <c r="AKD959" s="46"/>
      <c r="AKE959" s="46"/>
      <c r="AKF959" s="46"/>
      <c r="AKG959" s="46"/>
      <c r="AKH959" s="46"/>
      <c r="AKI959" s="46"/>
      <c r="AKJ959" s="46"/>
      <c r="AKK959" s="46"/>
      <c r="AKL959" s="46"/>
      <c r="AKM959" s="46"/>
      <c r="AKN959" s="46"/>
      <c r="AKO959" s="46"/>
      <c r="AKP959" s="46"/>
      <c r="AKQ959" s="46"/>
      <c r="AKR959" s="46"/>
      <c r="AKS959" s="46"/>
      <c r="AKT959" s="46"/>
      <c r="AKU959" s="46"/>
      <c r="AKV959" s="46"/>
      <c r="AKW959" s="46"/>
      <c r="AKX959" s="46"/>
      <c r="AKY959" s="46"/>
      <c r="AKZ959" s="46"/>
      <c r="ALA959" s="46"/>
      <c r="ALB959" s="46"/>
      <c r="ALC959" s="46"/>
      <c r="ALD959" s="46"/>
      <c r="ALE959" s="46"/>
      <c r="ALF959" s="46"/>
      <c r="ALG959" s="46"/>
      <c r="ALH959" s="46"/>
      <c r="ALI959" s="46"/>
      <c r="ALJ959" s="46"/>
      <c r="ALK959" s="46"/>
      <c r="ALL959" s="46"/>
      <c r="ALM959" s="46"/>
      <c r="ALN959" s="46"/>
      <c r="ALO959" s="46"/>
      <c r="ALP959" s="46"/>
      <c r="ALQ959" s="46"/>
      <c r="ALR959" s="46"/>
      <c r="ALS959" s="46"/>
      <c r="ALT959" s="46"/>
      <c r="ALU959" s="46"/>
      <c r="ALV959" s="46"/>
      <c r="ALW959" s="46"/>
      <c r="ALX959" s="46"/>
      <c r="ALY959" s="46"/>
      <c r="ALZ959" s="46"/>
      <c r="AMA959" s="46"/>
      <c r="AMB959" s="46"/>
      <c r="AMC959" s="46"/>
      <c r="AMD959" s="46"/>
      <c r="AME959" s="46"/>
      <c r="AMF959" s="46"/>
      <c r="AMG959" s="46"/>
      <c r="AMH959" s="46"/>
      <c r="AMI959" s="46"/>
      <c r="AMJ959" s="46"/>
      <c r="AMK959" s="46"/>
      <c r="AML959" s="46"/>
      <c r="AMM959" s="46"/>
      <c r="AMN959" s="46"/>
      <c r="AMO959" s="46"/>
      <c r="AMP959" s="46"/>
      <c r="AMQ959" s="46"/>
      <c r="AMR959" s="46"/>
      <c r="AMS959" s="46"/>
      <c r="AMT959" s="46"/>
      <c r="AMU959" s="46"/>
      <c r="AMV959" s="46"/>
      <c r="AMW959" s="46"/>
      <c r="AMX959" s="46"/>
      <c r="AMY959" s="46"/>
      <c r="AMZ959" s="46"/>
      <c r="ANA959" s="46"/>
      <c r="ANB959" s="46"/>
      <c r="ANC959" s="46"/>
      <c r="AND959" s="46"/>
      <c r="ANE959" s="46"/>
      <c r="ANF959" s="46"/>
      <c r="ANG959" s="46"/>
      <c r="ANH959" s="46"/>
      <c r="ANI959" s="46"/>
      <c r="ANJ959" s="46"/>
      <c r="ANK959" s="46"/>
      <c r="ANL959" s="46"/>
      <c r="ANM959" s="46"/>
      <c r="ANN959" s="46"/>
      <c r="ANO959" s="46"/>
      <c r="ANP959" s="46"/>
      <c r="ANQ959" s="46"/>
      <c r="ANR959" s="46"/>
      <c r="ANS959" s="46"/>
      <c r="ANT959" s="46"/>
      <c r="ANU959" s="46"/>
      <c r="ANV959" s="46"/>
      <c r="ANW959" s="46"/>
      <c r="ANX959" s="46"/>
      <c r="ANY959" s="46"/>
      <c r="ANZ959" s="46"/>
      <c r="AOA959" s="46"/>
      <c r="AOB959" s="46"/>
      <c r="AOC959" s="46"/>
      <c r="AOD959" s="46"/>
      <c r="AOE959" s="46"/>
      <c r="AOF959" s="46"/>
      <c r="AOG959" s="46"/>
      <c r="AOH959" s="46"/>
      <c r="AOI959" s="46"/>
      <c r="AOJ959" s="46"/>
      <c r="AOK959" s="46"/>
      <c r="AOL959" s="46"/>
      <c r="AOM959" s="46"/>
      <c r="AON959" s="46"/>
      <c r="AOO959" s="46"/>
      <c r="AOP959" s="46"/>
      <c r="AOQ959" s="46"/>
      <c r="AOR959" s="46"/>
      <c r="AOS959" s="46"/>
      <c r="AOT959" s="46"/>
      <c r="AOU959" s="46"/>
      <c r="AOV959" s="46"/>
      <c r="AOW959" s="46"/>
      <c r="AOX959" s="46"/>
      <c r="AOY959" s="46"/>
      <c r="AOZ959" s="46"/>
      <c r="APA959" s="46"/>
      <c r="APB959" s="46"/>
      <c r="APC959" s="46"/>
      <c r="APD959" s="46"/>
      <c r="APE959" s="46"/>
      <c r="APF959" s="46"/>
      <c r="APG959" s="46"/>
      <c r="APH959" s="46"/>
      <c r="API959" s="46"/>
      <c r="APJ959" s="46"/>
      <c r="APK959" s="46"/>
      <c r="APL959" s="46"/>
      <c r="APM959" s="46"/>
      <c r="APN959" s="46"/>
      <c r="APO959" s="46"/>
      <c r="APP959" s="46"/>
      <c r="APQ959" s="46"/>
      <c r="APR959" s="46"/>
      <c r="APS959" s="46"/>
      <c r="APT959" s="46"/>
      <c r="APU959" s="46"/>
      <c r="APV959" s="46"/>
      <c r="APW959" s="46"/>
      <c r="APX959" s="46"/>
      <c r="APY959" s="46"/>
      <c r="APZ959" s="46"/>
      <c r="AQA959" s="46"/>
      <c r="AQB959" s="46"/>
      <c r="AQC959" s="46"/>
      <c r="AQD959" s="46"/>
      <c r="AQE959" s="46"/>
      <c r="AQF959" s="46"/>
      <c r="AQG959" s="46"/>
      <c r="AQH959" s="46"/>
      <c r="AQI959" s="46"/>
      <c r="AQJ959" s="46"/>
      <c r="AQK959" s="46"/>
      <c r="AQL959" s="46"/>
      <c r="AQM959" s="46"/>
      <c r="AQN959" s="46"/>
      <c r="AQO959" s="46"/>
      <c r="AQP959" s="46"/>
      <c r="AQQ959" s="46"/>
      <c r="AQR959" s="46"/>
      <c r="AQS959" s="46"/>
      <c r="AQT959" s="46"/>
      <c r="AQU959" s="46"/>
      <c r="AQV959" s="46"/>
      <c r="AQW959" s="46"/>
      <c r="AQX959" s="46"/>
      <c r="AQY959" s="46"/>
      <c r="AQZ959" s="46"/>
      <c r="ARA959" s="46"/>
      <c r="ARB959" s="46"/>
      <c r="ARC959" s="46"/>
      <c r="ARD959" s="46"/>
      <c r="ARE959" s="46"/>
      <c r="ARF959" s="46"/>
      <c r="ARG959" s="46"/>
      <c r="ARH959" s="46"/>
      <c r="ARI959" s="46"/>
      <c r="ARJ959" s="46"/>
      <c r="ARK959" s="46"/>
      <c r="ARL959" s="46"/>
      <c r="ARM959" s="46"/>
      <c r="ARN959" s="46"/>
      <c r="ARO959" s="46"/>
      <c r="ARP959" s="46"/>
      <c r="ARQ959" s="46"/>
      <c r="ARR959" s="46"/>
      <c r="ARS959" s="46"/>
      <c r="ART959" s="46"/>
      <c r="ARU959" s="46"/>
      <c r="ARV959" s="46"/>
      <c r="ARW959" s="46"/>
      <c r="ARX959" s="46"/>
      <c r="ARY959" s="46"/>
      <c r="ARZ959" s="46"/>
      <c r="ASA959" s="46"/>
      <c r="ASB959" s="46"/>
      <c r="ASC959" s="46"/>
      <c r="ASD959" s="46"/>
      <c r="ASE959" s="46"/>
      <c r="ASF959" s="46"/>
      <c r="ASG959" s="46"/>
      <c r="ASH959" s="46"/>
      <c r="ASI959" s="46"/>
      <c r="ASJ959" s="46"/>
      <c r="ASK959" s="46"/>
      <c r="ASL959" s="46"/>
      <c r="ASM959" s="46"/>
      <c r="ASN959" s="46"/>
      <c r="ASO959" s="46"/>
      <c r="ASP959" s="46"/>
      <c r="ASQ959" s="46"/>
      <c r="ASR959" s="46"/>
      <c r="ASS959" s="46"/>
      <c r="AST959" s="46"/>
      <c r="ASU959" s="46"/>
      <c r="ASV959" s="46"/>
      <c r="ASW959" s="46"/>
      <c r="ASX959" s="46"/>
      <c r="ASY959" s="46"/>
      <c r="ASZ959" s="46"/>
      <c r="ATA959" s="46"/>
      <c r="ATB959" s="46"/>
      <c r="ATC959" s="46"/>
      <c r="ATD959" s="46"/>
      <c r="ATE959" s="46"/>
      <c r="ATF959" s="46"/>
      <c r="ATG959" s="46"/>
      <c r="ATH959" s="46"/>
      <c r="ATI959" s="46"/>
      <c r="ATJ959" s="46"/>
      <c r="ATK959" s="46"/>
      <c r="ATL959" s="46"/>
      <c r="ATM959" s="46"/>
      <c r="ATN959" s="46"/>
      <c r="ATO959" s="46"/>
      <c r="ATP959" s="46"/>
      <c r="ATQ959" s="46"/>
      <c r="ATR959" s="46"/>
      <c r="ATS959" s="46"/>
      <c r="ATT959" s="46"/>
      <c r="ATU959" s="46"/>
      <c r="ATV959" s="46"/>
      <c r="ATW959" s="46"/>
      <c r="ATX959" s="46"/>
      <c r="ATY959" s="46"/>
      <c r="ATZ959" s="46"/>
      <c r="AUA959" s="46"/>
      <c r="AUB959" s="46"/>
      <c r="AUC959" s="46"/>
      <c r="AUD959" s="46"/>
      <c r="AUE959" s="46"/>
      <c r="AUF959" s="46"/>
      <c r="AUG959" s="46"/>
      <c r="AUH959" s="46"/>
      <c r="AUI959" s="46"/>
      <c r="AUJ959" s="46"/>
      <c r="AUK959" s="46"/>
      <c r="AUL959" s="46"/>
      <c r="AUM959" s="46"/>
      <c r="AUN959" s="46"/>
      <c r="AUO959" s="46"/>
      <c r="AUP959" s="46"/>
      <c r="AUQ959" s="46"/>
      <c r="AUR959" s="46"/>
      <c r="AUS959" s="46"/>
      <c r="AUT959" s="46"/>
      <c r="AUU959" s="46"/>
      <c r="AUV959" s="46"/>
      <c r="AUW959" s="46"/>
      <c r="AUX959" s="46"/>
      <c r="AUY959" s="46"/>
      <c r="AUZ959" s="46"/>
      <c r="AVA959" s="46"/>
      <c r="AVB959" s="46"/>
      <c r="AVC959" s="46"/>
      <c r="AVD959" s="46"/>
      <c r="AVE959" s="46"/>
      <c r="AVF959" s="46"/>
      <c r="AVG959" s="46"/>
      <c r="AVH959" s="46"/>
      <c r="AVI959" s="46"/>
      <c r="AVJ959" s="46"/>
      <c r="AVK959" s="46"/>
      <c r="AVL959" s="46"/>
      <c r="AVM959" s="46"/>
      <c r="AVN959" s="46"/>
      <c r="AVO959" s="46"/>
      <c r="AVP959" s="46"/>
      <c r="AVQ959" s="46"/>
      <c r="AVR959" s="46"/>
      <c r="AVS959" s="46"/>
      <c r="AVT959" s="46"/>
      <c r="AVU959" s="46"/>
      <c r="AVV959" s="46"/>
      <c r="AVW959" s="46"/>
      <c r="AVX959" s="46"/>
      <c r="AVY959" s="46"/>
      <c r="AVZ959" s="46"/>
      <c r="AWA959" s="46"/>
      <c r="AWB959" s="46"/>
      <c r="AWC959" s="46"/>
      <c r="AWD959" s="46"/>
      <c r="AWE959" s="46"/>
      <c r="AWF959" s="46"/>
      <c r="AWG959" s="46"/>
      <c r="AWH959" s="46"/>
      <c r="AWI959" s="46"/>
      <c r="AWJ959" s="46"/>
      <c r="AWK959" s="46"/>
      <c r="AWL959" s="46"/>
      <c r="AWM959" s="46"/>
      <c r="AWN959" s="46"/>
      <c r="AWO959" s="46"/>
      <c r="AWP959" s="46"/>
      <c r="AWQ959" s="46"/>
      <c r="AWR959" s="46"/>
      <c r="AWS959" s="46"/>
      <c r="AWT959" s="46"/>
      <c r="AWU959" s="46"/>
      <c r="AWV959" s="46"/>
      <c r="AWW959" s="46"/>
      <c r="AWX959" s="46"/>
      <c r="AWY959" s="46"/>
      <c r="AWZ959" s="46"/>
      <c r="AXA959" s="46"/>
      <c r="AXB959" s="46"/>
      <c r="AXC959" s="46"/>
      <c r="AXD959" s="46"/>
      <c r="AXE959" s="46"/>
      <c r="AXF959" s="46"/>
      <c r="AXG959" s="46"/>
      <c r="AXH959" s="46"/>
      <c r="AXI959" s="46"/>
      <c r="AXJ959" s="46"/>
      <c r="AXK959" s="46"/>
      <c r="AXL959" s="46"/>
      <c r="AXM959" s="46"/>
      <c r="AXN959" s="46"/>
      <c r="AXO959" s="46"/>
      <c r="AXP959" s="46"/>
      <c r="AXQ959" s="46"/>
      <c r="AXR959" s="46"/>
      <c r="AXS959" s="46"/>
      <c r="AXT959" s="46"/>
      <c r="AXU959" s="46"/>
      <c r="AXV959" s="46"/>
      <c r="AXW959" s="46"/>
      <c r="AXX959" s="46"/>
      <c r="AXY959" s="46"/>
      <c r="AXZ959" s="46"/>
      <c r="AYA959" s="46"/>
      <c r="AYB959" s="46"/>
      <c r="AYC959" s="46"/>
      <c r="AYD959" s="46"/>
      <c r="AYE959" s="46"/>
      <c r="AYF959" s="46"/>
      <c r="AYG959" s="46"/>
      <c r="AYH959" s="46"/>
      <c r="AYI959" s="46"/>
      <c r="AYJ959" s="46"/>
      <c r="AYK959" s="46"/>
      <c r="AYL959" s="46"/>
      <c r="AYM959" s="46"/>
      <c r="AYN959" s="46"/>
      <c r="AYO959" s="46"/>
      <c r="AYP959" s="46"/>
      <c r="AYQ959" s="46"/>
      <c r="AYR959" s="46"/>
      <c r="AYS959" s="46"/>
      <c r="AYT959" s="46"/>
      <c r="AYU959" s="46"/>
      <c r="AYV959" s="46"/>
      <c r="AYW959" s="46"/>
      <c r="AYX959" s="46"/>
      <c r="AYY959" s="46"/>
      <c r="AYZ959" s="46"/>
      <c r="AZA959" s="46"/>
      <c r="AZB959" s="46"/>
      <c r="AZC959" s="46"/>
      <c r="AZD959" s="46"/>
      <c r="AZE959" s="46"/>
      <c r="AZF959" s="46"/>
      <c r="AZG959" s="46"/>
      <c r="AZH959" s="46"/>
      <c r="AZI959" s="46"/>
      <c r="AZJ959" s="46"/>
      <c r="AZK959" s="46"/>
      <c r="AZL959" s="46"/>
      <c r="AZM959" s="46"/>
      <c r="AZN959" s="46"/>
      <c r="AZO959" s="46"/>
      <c r="AZP959" s="46"/>
      <c r="AZQ959" s="46"/>
      <c r="AZR959" s="46"/>
      <c r="AZS959" s="46"/>
      <c r="AZT959" s="46"/>
      <c r="AZU959" s="46"/>
      <c r="AZV959" s="46"/>
      <c r="AZW959" s="46"/>
      <c r="AZX959" s="46"/>
      <c r="AZY959" s="46"/>
      <c r="AZZ959" s="46"/>
      <c r="BAA959" s="46"/>
      <c r="BAB959" s="46"/>
      <c r="BAC959" s="46"/>
      <c r="BAD959" s="46"/>
      <c r="BAE959" s="46"/>
      <c r="BAF959" s="46"/>
      <c r="BAG959" s="46"/>
      <c r="BAH959" s="46"/>
      <c r="BAI959" s="46"/>
      <c r="BAJ959" s="46"/>
      <c r="BAK959" s="46"/>
      <c r="BAL959" s="46"/>
      <c r="BAM959" s="46"/>
      <c r="BAN959" s="46"/>
      <c r="BAO959" s="46"/>
      <c r="BAP959" s="46"/>
      <c r="BAQ959" s="46"/>
      <c r="BAR959" s="46"/>
      <c r="BAS959" s="46"/>
      <c r="BAT959" s="46"/>
      <c r="BAU959" s="46"/>
      <c r="BAV959" s="46"/>
      <c r="BAW959" s="46"/>
      <c r="BAX959" s="46"/>
      <c r="BAY959" s="46"/>
      <c r="BAZ959" s="46"/>
      <c r="BBA959" s="46"/>
      <c r="BBB959" s="46"/>
      <c r="BBC959" s="46"/>
      <c r="BBD959" s="46"/>
      <c r="BBE959" s="46"/>
      <c r="BBF959" s="46"/>
      <c r="BBG959" s="46"/>
      <c r="BBH959" s="46"/>
      <c r="BBI959" s="46"/>
      <c r="BBJ959" s="46"/>
      <c r="BBK959" s="46"/>
      <c r="BBL959" s="46"/>
      <c r="BBM959" s="46"/>
      <c r="BBN959" s="46"/>
      <c r="BBO959" s="46"/>
      <c r="BBP959" s="46"/>
      <c r="BBQ959" s="46"/>
      <c r="BBR959" s="46"/>
      <c r="BBS959" s="46"/>
      <c r="BBT959" s="46"/>
      <c r="BBU959" s="46"/>
      <c r="BBV959" s="46"/>
      <c r="BBW959" s="46"/>
      <c r="BBX959" s="46"/>
      <c r="BBY959" s="46"/>
      <c r="BBZ959" s="46"/>
      <c r="BCA959" s="46"/>
      <c r="BCB959" s="46"/>
      <c r="BCC959" s="46"/>
      <c r="BCD959" s="46"/>
      <c r="BCE959" s="46"/>
      <c r="BCF959" s="46"/>
      <c r="BCG959" s="46"/>
      <c r="BCH959" s="46"/>
      <c r="BCI959" s="46"/>
      <c r="BCJ959" s="46"/>
      <c r="BCK959" s="46"/>
      <c r="BCL959" s="46"/>
      <c r="BCM959" s="46"/>
      <c r="BCN959" s="46"/>
      <c r="BCO959" s="46"/>
      <c r="BCP959" s="46"/>
      <c r="BCQ959" s="46"/>
      <c r="BCR959" s="46"/>
      <c r="BCS959" s="46"/>
      <c r="BCT959" s="46"/>
      <c r="BCU959" s="46"/>
      <c r="BCV959" s="46"/>
      <c r="BCW959" s="46"/>
      <c r="BCX959" s="46"/>
      <c r="BCY959" s="46"/>
      <c r="BCZ959" s="46"/>
      <c r="BDA959" s="46"/>
      <c r="BDB959" s="46"/>
      <c r="BDC959" s="46"/>
      <c r="BDD959" s="46"/>
      <c r="BDE959" s="46"/>
      <c r="BDF959" s="46"/>
      <c r="BDG959" s="46"/>
      <c r="BDH959" s="46"/>
      <c r="BDI959" s="46"/>
      <c r="BDJ959" s="46"/>
      <c r="BDK959" s="46"/>
      <c r="BDL959" s="46"/>
      <c r="BDM959" s="46"/>
      <c r="BDN959" s="46"/>
      <c r="BDO959" s="46"/>
      <c r="BDP959" s="46"/>
      <c r="BDQ959" s="46"/>
      <c r="BDR959" s="46"/>
      <c r="BDS959" s="46"/>
      <c r="BDT959" s="46"/>
      <c r="BDU959" s="46"/>
      <c r="BDV959" s="46"/>
      <c r="BDW959" s="46"/>
      <c r="BDX959" s="46"/>
      <c r="BDY959" s="46"/>
      <c r="BDZ959" s="46"/>
      <c r="BEA959" s="46"/>
      <c r="BEB959" s="46"/>
      <c r="BEC959" s="46"/>
      <c r="BED959" s="46"/>
      <c r="BEE959" s="46"/>
      <c r="BEF959" s="46"/>
      <c r="BEG959" s="46"/>
      <c r="BEH959" s="46"/>
      <c r="BEI959" s="46"/>
      <c r="BEJ959" s="46"/>
      <c r="BEK959" s="46"/>
      <c r="BEL959" s="46"/>
      <c r="BEM959" s="46"/>
      <c r="BEN959" s="46"/>
      <c r="BEO959" s="46"/>
      <c r="BEP959" s="46"/>
      <c r="BEQ959" s="46"/>
      <c r="BER959" s="46"/>
      <c r="BES959" s="46"/>
      <c r="BET959" s="46"/>
      <c r="BEU959" s="46"/>
      <c r="BEV959" s="46"/>
      <c r="BEW959" s="46"/>
      <c r="BEX959" s="46"/>
      <c r="BEY959" s="46"/>
      <c r="BEZ959" s="46"/>
      <c r="BFA959" s="46"/>
      <c r="BFB959" s="46"/>
      <c r="BFC959" s="46"/>
      <c r="BFD959" s="46"/>
      <c r="BFE959" s="46"/>
      <c r="BFF959" s="46"/>
      <c r="BFG959" s="46"/>
      <c r="BFH959" s="46"/>
      <c r="BFI959" s="46"/>
      <c r="BFJ959" s="46"/>
      <c r="BFK959" s="46"/>
      <c r="BFL959" s="46"/>
      <c r="BFM959" s="46"/>
      <c r="BFN959" s="46"/>
      <c r="BFO959" s="46"/>
      <c r="BFP959" s="46"/>
      <c r="BFQ959" s="46"/>
      <c r="BFR959" s="46"/>
      <c r="BFS959" s="46"/>
      <c r="BFT959" s="46"/>
      <c r="BFU959" s="46"/>
      <c r="BFV959" s="46"/>
      <c r="BFW959" s="46"/>
      <c r="BFX959" s="46"/>
      <c r="BFY959" s="46"/>
      <c r="BFZ959" s="46"/>
      <c r="BGA959" s="46"/>
      <c r="BGB959" s="46"/>
      <c r="BGC959" s="46"/>
      <c r="BGD959" s="46"/>
      <c r="BGE959" s="46"/>
      <c r="BGF959" s="46"/>
      <c r="BGG959" s="46"/>
      <c r="BGH959" s="46"/>
      <c r="BGI959" s="46"/>
      <c r="BGJ959" s="46"/>
      <c r="BGK959" s="46"/>
      <c r="BGL959" s="46"/>
      <c r="BGM959" s="46"/>
      <c r="BGN959" s="46"/>
      <c r="BGO959" s="46"/>
      <c r="BGP959" s="46"/>
      <c r="BGQ959" s="46"/>
      <c r="BGR959" s="46"/>
      <c r="BGS959" s="46"/>
      <c r="BGT959" s="46"/>
      <c r="BGU959" s="46"/>
      <c r="BGV959" s="46"/>
      <c r="BGW959" s="46"/>
      <c r="BGX959" s="46"/>
      <c r="BGY959" s="46"/>
      <c r="BGZ959" s="46"/>
      <c r="BHA959" s="46"/>
      <c r="BHB959" s="46"/>
      <c r="BHC959" s="46"/>
      <c r="BHD959" s="46"/>
      <c r="BHE959" s="46"/>
      <c r="BHF959" s="46"/>
      <c r="BHG959" s="46"/>
      <c r="BHH959" s="46"/>
      <c r="BHI959" s="46"/>
      <c r="BHJ959" s="46"/>
      <c r="BHK959" s="46"/>
      <c r="BHL959" s="46"/>
      <c r="BHM959" s="46"/>
      <c r="BHN959" s="46"/>
      <c r="BHO959" s="46"/>
      <c r="BHP959" s="46"/>
      <c r="BHQ959" s="46"/>
      <c r="BHR959" s="46"/>
      <c r="BHS959" s="46"/>
      <c r="BHT959" s="46"/>
      <c r="BHU959" s="46"/>
      <c r="BHV959" s="46"/>
      <c r="BHW959" s="46"/>
      <c r="BHX959" s="46"/>
      <c r="BHY959" s="46"/>
      <c r="BHZ959" s="46"/>
      <c r="BIA959" s="46"/>
      <c r="BIB959" s="46"/>
      <c r="BIC959" s="46"/>
      <c r="BID959" s="46"/>
      <c r="BIE959" s="46"/>
      <c r="BIF959" s="46"/>
      <c r="BIG959" s="46"/>
      <c r="BIH959" s="46"/>
      <c r="BII959" s="46"/>
      <c r="BIJ959" s="46"/>
      <c r="BIK959" s="46"/>
      <c r="BIL959" s="46"/>
      <c r="BIM959" s="46"/>
      <c r="BIN959" s="46"/>
      <c r="BIO959" s="46"/>
      <c r="BIP959" s="46"/>
      <c r="BIQ959" s="46"/>
      <c r="BIR959" s="46"/>
      <c r="BIS959" s="46"/>
      <c r="BIT959" s="46"/>
      <c r="BIU959" s="46"/>
      <c r="BIV959" s="46"/>
      <c r="BIW959" s="46"/>
      <c r="BIX959" s="46"/>
      <c r="BIY959" s="46"/>
      <c r="BIZ959" s="46"/>
      <c r="BJA959" s="46"/>
      <c r="BJB959" s="46"/>
      <c r="BJC959" s="46"/>
      <c r="BJD959" s="46"/>
      <c r="BJE959" s="46"/>
      <c r="BJF959" s="46"/>
      <c r="BJG959" s="46"/>
      <c r="BJH959" s="46"/>
      <c r="BJI959" s="46"/>
      <c r="BJJ959" s="46"/>
      <c r="BJK959" s="46"/>
      <c r="BJL959" s="46"/>
      <c r="BJM959" s="46"/>
      <c r="BJN959" s="46"/>
      <c r="BJO959" s="46"/>
      <c r="BJP959" s="46"/>
      <c r="BJQ959" s="46"/>
      <c r="BJR959" s="46"/>
      <c r="BJS959" s="46"/>
      <c r="BJT959" s="46"/>
      <c r="BJU959" s="46"/>
      <c r="BJV959" s="46"/>
      <c r="BJW959" s="46"/>
      <c r="BJX959" s="46"/>
      <c r="BJY959" s="46"/>
      <c r="BJZ959" s="46"/>
      <c r="BKA959" s="46"/>
      <c r="BKB959" s="46"/>
      <c r="BKC959" s="46"/>
      <c r="BKD959" s="46"/>
      <c r="BKE959" s="46"/>
      <c r="BKF959" s="46"/>
      <c r="BKG959" s="46"/>
      <c r="BKH959" s="46"/>
      <c r="BKI959" s="46"/>
      <c r="BKJ959" s="46"/>
      <c r="BKK959" s="46"/>
      <c r="BKL959" s="46"/>
      <c r="BKM959" s="46"/>
      <c r="BKN959" s="46"/>
      <c r="BKO959" s="46"/>
      <c r="BKP959" s="46"/>
      <c r="BKQ959" s="46"/>
      <c r="BKR959" s="46"/>
      <c r="BKS959" s="46"/>
      <c r="BKT959" s="46"/>
      <c r="BKU959" s="46"/>
      <c r="BKV959" s="46"/>
      <c r="BKW959" s="46"/>
      <c r="BKX959" s="46"/>
      <c r="BKY959" s="46"/>
      <c r="BKZ959" s="46"/>
      <c r="BLA959" s="46"/>
      <c r="BLB959" s="46"/>
      <c r="BLC959" s="46"/>
      <c r="BLD959" s="46"/>
      <c r="BLE959" s="46"/>
      <c r="BLF959" s="46"/>
      <c r="BLG959" s="46"/>
      <c r="BLH959" s="46"/>
      <c r="BLI959" s="46"/>
      <c r="BLJ959" s="46"/>
      <c r="BLK959" s="46"/>
      <c r="BLL959" s="46"/>
      <c r="BLM959" s="46"/>
      <c r="BLN959" s="46"/>
      <c r="BLO959" s="46"/>
      <c r="BLP959" s="46"/>
      <c r="BLQ959" s="46"/>
      <c r="BLR959" s="46"/>
      <c r="BLS959" s="46"/>
      <c r="BLT959" s="46"/>
      <c r="BLU959" s="46"/>
      <c r="BLV959" s="46"/>
      <c r="BLW959" s="46"/>
      <c r="BLX959" s="46"/>
      <c r="BLY959" s="46"/>
      <c r="BLZ959" s="46"/>
      <c r="BMA959" s="46"/>
      <c r="BMB959" s="46"/>
      <c r="BMC959" s="46"/>
      <c r="BMD959" s="46"/>
      <c r="BME959" s="46"/>
      <c r="BMF959" s="46"/>
      <c r="BMG959" s="46"/>
      <c r="BMH959" s="46"/>
      <c r="BMI959" s="46"/>
      <c r="BMJ959" s="46"/>
      <c r="BMK959" s="46"/>
      <c r="BML959" s="46"/>
      <c r="BMM959" s="46"/>
      <c r="BMN959" s="46"/>
      <c r="BMO959" s="46"/>
      <c r="BMP959" s="46"/>
      <c r="BMQ959" s="46"/>
      <c r="BMR959" s="46"/>
      <c r="BMS959" s="46"/>
      <c r="BMT959" s="46"/>
      <c r="BMU959" s="46"/>
      <c r="BMV959" s="46"/>
      <c r="BMW959" s="46"/>
      <c r="BMX959" s="46"/>
      <c r="BMY959" s="46"/>
      <c r="BMZ959" s="46"/>
      <c r="BNA959" s="46"/>
      <c r="BNB959" s="46"/>
      <c r="BNC959" s="46"/>
      <c r="BND959" s="46"/>
      <c r="BNE959" s="46"/>
      <c r="BNF959" s="46"/>
      <c r="BNG959" s="46"/>
      <c r="BNH959" s="46"/>
      <c r="BNI959" s="46"/>
      <c r="BNJ959" s="46"/>
      <c r="BNK959" s="46"/>
      <c r="BNL959" s="46"/>
      <c r="BNM959" s="46"/>
      <c r="BNN959" s="46"/>
      <c r="BNO959" s="46"/>
      <c r="BNP959" s="46"/>
      <c r="BNQ959" s="46"/>
      <c r="BNR959" s="46"/>
      <c r="BNS959" s="46"/>
      <c r="BNT959" s="46"/>
      <c r="BNU959" s="46"/>
      <c r="BNV959" s="46"/>
      <c r="BNW959" s="46"/>
      <c r="BNX959" s="46"/>
      <c r="BNY959" s="46"/>
      <c r="BNZ959" s="46"/>
      <c r="BOA959" s="46"/>
      <c r="BOB959" s="46"/>
      <c r="BOC959" s="46"/>
      <c r="BOD959" s="46"/>
      <c r="BOE959" s="46"/>
      <c r="BOF959" s="46"/>
      <c r="BOG959" s="46"/>
      <c r="BOH959" s="46"/>
      <c r="BOI959" s="46"/>
      <c r="BOJ959" s="46"/>
      <c r="BOK959" s="46"/>
      <c r="BOL959" s="46"/>
      <c r="BOM959" s="46"/>
      <c r="BON959" s="46"/>
      <c r="BOO959" s="46"/>
      <c r="BOP959" s="46"/>
      <c r="BOQ959" s="46"/>
      <c r="BOR959" s="46"/>
      <c r="BOS959" s="46"/>
      <c r="BOT959" s="46"/>
      <c r="BOU959" s="46"/>
      <c r="BOV959" s="46"/>
      <c r="BOW959" s="46"/>
      <c r="BOX959" s="46"/>
      <c r="BOY959" s="46"/>
      <c r="BOZ959" s="46"/>
      <c r="BPA959" s="46"/>
      <c r="BPB959" s="46"/>
      <c r="BPC959" s="46"/>
      <c r="BPD959" s="46"/>
      <c r="BPE959" s="46"/>
      <c r="BPF959" s="46"/>
      <c r="BPG959" s="46"/>
      <c r="BPH959" s="46"/>
      <c r="BPI959" s="46"/>
      <c r="BPJ959" s="46"/>
      <c r="BPK959" s="46"/>
      <c r="BPL959" s="46"/>
      <c r="BPM959" s="46"/>
      <c r="BPN959" s="46"/>
      <c r="BPO959" s="46"/>
      <c r="BPP959" s="46"/>
      <c r="BPQ959" s="46"/>
      <c r="BPR959" s="46"/>
      <c r="BPS959" s="46"/>
      <c r="BPT959" s="46"/>
      <c r="BPU959" s="46"/>
      <c r="BPV959" s="46"/>
      <c r="BPW959" s="46"/>
      <c r="BPX959" s="46"/>
      <c r="BPY959" s="46"/>
      <c r="BPZ959" s="46"/>
      <c r="BQA959" s="46"/>
      <c r="BQB959" s="46"/>
      <c r="BQC959" s="46"/>
      <c r="BQD959" s="46"/>
      <c r="BQE959" s="46"/>
      <c r="BQF959" s="46"/>
      <c r="BQG959" s="46"/>
      <c r="BQH959" s="46"/>
      <c r="BQI959" s="46"/>
      <c r="BQJ959" s="46"/>
      <c r="BQK959" s="46"/>
      <c r="BQL959" s="46"/>
      <c r="BQM959" s="46"/>
      <c r="BQN959" s="46"/>
      <c r="BQO959" s="46"/>
      <c r="BQP959" s="46"/>
      <c r="BQQ959" s="46"/>
      <c r="BQR959" s="46"/>
      <c r="BQS959" s="46"/>
      <c r="BQT959" s="46"/>
      <c r="BQU959" s="46"/>
      <c r="BQV959" s="46"/>
      <c r="BQW959" s="46"/>
      <c r="BQX959" s="46"/>
      <c r="BQY959" s="46"/>
      <c r="BQZ959" s="46"/>
      <c r="BRA959" s="46"/>
      <c r="BRB959" s="46"/>
      <c r="BRC959" s="46"/>
      <c r="BRD959" s="46"/>
      <c r="BRE959" s="46"/>
      <c r="BRF959" s="46"/>
      <c r="BRG959" s="46"/>
      <c r="BRH959" s="46"/>
      <c r="BRI959" s="46"/>
      <c r="BRJ959" s="46"/>
      <c r="BRK959" s="46"/>
      <c r="BRL959" s="46"/>
      <c r="BRM959" s="46"/>
      <c r="BRN959" s="46"/>
      <c r="BRO959" s="46"/>
      <c r="BRP959" s="46"/>
      <c r="BRQ959" s="46"/>
      <c r="BRR959" s="46"/>
      <c r="BRS959" s="46"/>
      <c r="BRT959" s="46"/>
      <c r="BRU959" s="46"/>
      <c r="BRV959" s="46"/>
      <c r="BRW959" s="46"/>
      <c r="BRX959" s="46"/>
      <c r="BRY959" s="46"/>
      <c r="BRZ959" s="46"/>
      <c r="BSA959" s="46"/>
      <c r="BSB959" s="46"/>
      <c r="BSC959" s="46"/>
      <c r="BSD959" s="46"/>
      <c r="BSE959" s="46"/>
      <c r="BSF959" s="46"/>
      <c r="BSG959" s="46"/>
      <c r="BSH959" s="46"/>
      <c r="BSI959" s="46"/>
      <c r="BSJ959" s="46"/>
      <c r="BSK959" s="46"/>
      <c r="BSL959" s="46"/>
      <c r="BSM959" s="46"/>
      <c r="BSN959" s="46"/>
      <c r="BSO959" s="46"/>
      <c r="BSP959" s="46"/>
      <c r="BSQ959" s="46"/>
      <c r="BSR959" s="46"/>
      <c r="BSS959" s="46"/>
      <c r="BST959" s="46"/>
      <c r="BSU959" s="46"/>
      <c r="BSV959" s="46"/>
      <c r="BSW959" s="46"/>
      <c r="BSX959" s="46"/>
      <c r="BSY959" s="46"/>
      <c r="BSZ959" s="46"/>
      <c r="BTA959" s="46"/>
      <c r="BTB959" s="46"/>
      <c r="BTC959" s="46"/>
      <c r="BTD959" s="46"/>
      <c r="BTE959" s="46"/>
      <c r="BTF959" s="46"/>
      <c r="BTG959" s="46"/>
      <c r="BTH959" s="46"/>
      <c r="BTI959" s="46"/>
      <c r="BTJ959" s="46"/>
      <c r="BTK959" s="46"/>
      <c r="BTL959" s="46"/>
      <c r="BTM959" s="46"/>
      <c r="BTN959" s="46"/>
      <c r="BTO959" s="46"/>
      <c r="BTP959" s="46"/>
      <c r="BTQ959" s="46"/>
      <c r="BTR959" s="46"/>
      <c r="BTS959" s="46"/>
      <c r="BTT959" s="46"/>
      <c r="BTU959" s="46"/>
      <c r="BTV959" s="46"/>
      <c r="BTW959" s="46"/>
      <c r="BTX959" s="46"/>
      <c r="BTY959" s="46"/>
      <c r="BTZ959" s="46"/>
      <c r="BUA959" s="46"/>
      <c r="BUB959" s="46"/>
      <c r="BUC959" s="46"/>
      <c r="BUD959" s="46"/>
      <c r="BUE959" s="46"/>
      <c r="BUF959" s="46"/>
      <c r="BUG959" s="46"/>
      <c r="BUH959" s="46"/>
      <c r="BUI959" s="46"/>
      <c r="BUJ959" s="46"/>
      <c r="BUK959" s="46"/>
      <c r="BUL959" s="46"/>
      <c r="BUM959" s="46"/>
      <c r="BUN959" s="46"/>
      <c r="BUO959" s="46"/>
      <c r="BUP959" s="46"/>
      <c r="BUQ959" s="46"/>
      <c r="BUR959" s="46"/>
      <c r="BUS959" s="46"/>
      <c r="BUT959" s="46"/>
      <c r="BUU959" s="46"/>
      <c r="BUV959" s="46"/>
      <c r="BUW959" s="46"/>
      <c r="BUX959" s="46"/>
      <c r="BUY959" s="46"/>
      <c r="BUZ959" s="46"/>
      <c r="BVA959" s="46"/>
      <c r="BVB959" s="46"/>
      <c r="BVC959" s="46"/>
      <c r="BVD959" s="46"/>
      <c r="BVE959" s="46"/>
      <c r="BVF959" s="46"/>
      <c r="BVG959" s="46"/>
      <c r="BVH959" s="46"/>
      <c r="BVI959" s="46"/>
      <c r="BVJ959" s="46"/>
      <c r="BVK959" s="46"/>
      <c r="BVL959" s="46"/>
      <c r="BVM959" s="46"/>
      <c r="BVN959" s="46"/>
      <c r="BVO959" s="46"/>
      <c r="BVP959" s="46"/>
      <c r="BVQ959" s="46"/>
      <c r="BVR959" s="46"/>
      <c r="BVS959" s="46"/>
      <c r="BVT959" s="46"/>
      <c r="BVU959" s="46"/>
      <c r="BVV959" s="46"/>
      <c r="BVW959" s="46"/>
      <c r="BVX959" s="46"/>
      <c r="BVY959" s="46"/>
      <c r="BVZ959" s="46"/>
      <c r="BWA959" s="46"/>
      <c r="BWB959" s="46"/>
      <c r="BWC959" s="46"/>
      <c r="BWD959" s="46"/>
      <c r="BWE959" s="46"/>
      <c r="BWF959" s="46"/>
      <c r="BWG959" s="46"/>
      <c r="BWH959" s="46"/>
      <c r="BWI959" s="46"/>
      <c r="BWJ959" s="46"/>
      <c r="BWK959" s="46"/>
      <c r="BWL959" s="46"/>
      <c r="BWM959" s="46"/>
      <c r="BWN959" s="46"/>
      <c r="BWO959" s="46"/>
      <c r="BWP959" s="46"/>
      <c r="BWQ959" s="46"/>
      <c r="BWR959" s="46"/>
      <c r="BWS959" s="46"/>
      <c r="BWT959" s="46"/>
      <c r="BWU959" s="46"/>
      <c r="BWV959" s="46"/>
      <c r="BWW959" s="46"/>
      <c r="BWX959" s="46"/>
      <c r="BWY959" s="46"/>
      <c r="BWZ959" s="46"/>
      <c r="BXA959" s="46"/>
      <c r="BXB959" s="46"/>
      <c r="BXC959" s="46"/>
      <c r="BXD959" s="46"/>
      <c r="BXE959" s="46"/>
      <c r="BXF959" s="46"/>
      <c r="BXG959" s="46"/>
      <c r="BXH959" s="46"/>
      <c r="BXI959" s="46"/>
      <c r="BXJ959" s="46"/>
      <c r="BXK959" s="46"/>
      <c r="BXL959" s="46"/>
      <c r="BXM959" s="46"/>
      <c r="BXN959" s="46"/>
      <c r="BXO959" s="46"/>
      <c r="BXP959" s="46"/>
      <c r="BXQ959" s="46"/>
      <c r="BXR959" s="46"/>
      <c r="BXS959" s="46"/>
      <c r="BXT959" s="46"/>
      <c r="BXU959" s="46"/>
      <c r="BXV959" s="46"/>
      <c r="BXW959" s="46"/>
      <c r="BXX959" s="46"/>
      <c r="BXY959" s="46"/>
      <c r="BXZ959" s="46"/>
      <c r="BYA959" s="46"/>
      <c r="BYB959" s="46"/>
      <c r="BYC959" s="46"/>
      <c r="BYD959" s="46"/>
      <c r="BYE959" s="46"/>
      <c r="BYF959" s="46"/>
      <c r="BYG959" s="46"/>
      <c r="BYH959" s="46"/>
      <c r="BYI959" s="46"/>
      <c r="BYJ959" s="46"/>
      <c r="BYK959" s="46"/>
      <c r="BYL959" s="46"/>
      <c r="BYM959" s="46"/>
      <c r="BYN959" s="46"/>
      <c r="BYO959" s="46"/>
      <c r="BYP959" s="46"/>
      <c r="BYQ959" s="46"/>
      <c r="BYR959" s="46"/>
      <c r="BYS959" s="46"/>
      <c r="BYT959" s="46"/>
      <c r="BYU959" s="46"/>
      <c r="BYV959" s="46"/>
      <c r="BYW959" s="46"/>
      <c r="BYX959" s="46"/>
      <c r="BYY959" s="46"/>
      <c r="BYZ959" s="46"/>
      <c r="BZA959" s="46"/>
      <c r="BZB959" s="46"/>
      <c r="BZC959" s="46"/>
      <c r="BZD959" s="46"/>
      <c r="BZE959" s="46"/>
      <c r="BZF959" s="46"/>
      <c r="BZG959" s="46"/>
      <c r="BZH959" s="46"/>
      <c r="BZI959" s="46"/>
      <c r="BZJ959" s="46"/>
      <c r="BZK959" s="46"/>
      <c r="BZL959" s="46"/>
      <c r="BZM959" s="46"/>
      <c r="BZN959" s="46"/>
      <c r="BZO959" s="46"/>
      <c r="BZP959" s="46"/>
      <c r="BZQ959" s="46"/>
      <c r="BZR959" s="46"/>
      <c r="BZS959" s="46"/>
      <c r="BZT959" s="46"/>
      <c r="BZU959" s="46"/>
      <c r="BZV959" s="46"/>
      <c r="BZW959" s="46"/>
      <c r="BZX959" s="46"/>
      <c r="BZY959" s="46"/>
      <c r="BZZ959" s="46"/>
      <c r="CAA959" s="46"/>
      <c r="CAB959" s="46"/>
      <c r="CAC959" s="46"/>
      <c r="CAD959" s="46"/>
      <c r="CAE959" s="46"/>
      <c r="CAF959" s="46"/>
      <c r="CAG959" s="46"/>
      <c r="CAH959" s="46"/>
      <c r="CAI959" s="46"/>
      <c r="CAJ959" s="46"/>
      <c r="CAK959" s="46"/>
      <c r="CAL959" s="46"/>
      <c r="CAM959" s="46"/>
      <c r="CAN959" s="46"/>
      <c r="CAO959" s="46"/>
      <c r="CAP959" s="46"/>
      <c r="CAQ959" s="46"/>
      <c r="CAR959" s="46"/>
      <c r="CAS959" s="46"/>
      <c r="CAT959" s="46"/>
      <c r="CAU959" s="46"/>
      <c r="CAV959" s="46"/>
      <c r="CAW959" s="46"/>
      <c r="CAX959" s="46"/>
      <c r="CAY959" s="46"/>
      <c r="CAZ959" s="46"/>
      <c r="CBA959" s="46"/>
      <c r="CBB959" s="46"/>
      <c r="CBC959" s="46"/>
      <c r="CBD959" s="46"/>
      <c r="CBE959" s="46"/>
      <c r="CBF959" s="46"/>
      <c r="CBG959" s="46"/>
      <c r="CBH959" s="46"/>
      <c r="CBI959" s="46"/>
      <c r="CBJ959" s="46"/>
      <c r="CBK959" s="46"/>
      <c r="CBL959" s="46"/>
      <c r="CBM959" s="46"/>
      <c r="CBN959" s="46"/>
      <c r="CBO959" s="46"/>
      <c r="CBP959" s="46"/>
      <c r="CBQ959" s="46"/>
      <c r="CBR959" s="46"/>
      <c r="CBS959" s="46"/>
      <c r="CBT959" s="46"/>
      <c r="CBU959" s="46"/>
      <c r="CBV959" s="46"/>
      <c r="CBW959" s="46"/>
      <c r="CBX959" s="46"/>
      <c r="CBY959" s="46"/>
      <c r="CBZ959" s="46"/>
      <c r="CCA959" s="46"/>
      <c r="CCB959" s="46"/>
      <c r="CCC959" s="46"/>
      <c r="CCD959" s="46"/>
      <c r="CCE959" s="46"/>
      <c r="CCF959" s="46"/>
      <c r="CCG959" s="46"/>
      <c r="CCH959" s="46"/>
      <c r="CCI959" s="46"/>
      <c r="CCJ959" s="46"/>
      <c r="CCK959" s="46"/>
      <c r="CCL959" s="46"/>
      <c r="CCM959" s="46"/>
      <c r="CCN959" s="46"/>
      <c r="CCO959" s="46"/>
      <c r="CCP959" s="46"/>
      <c r="CCQ959" s="46"/>
      <c r="CCR959" s="46"/>
      <c r="CCS959" s="46"/>
      <c r="CCT959" s="46"/>
      <c r="CCU959" s="46"/>
      <c r="CCV959" s="46"/>
      <c r="CCW959" s="46"/>
      <c r="CCX959" s="46"/>
      <c r="CCY959" s="46"/>
      <c r="CCZ959" s="46"/>
      <c r="CDA959" s="46"/>
      <c r="CDB959" s="46"/>
      <c r="CDC959" s="46"/>
      <c r="CDD959" s="46"/>
      <c r="CDE959" s="46"/>
      <c r="CDF959" s="46"/>
      <c r="CDG959" s="46"/>
      <c r="CDH959" s="46"/>
      <c r="CDI959" s="46"/>
      <c r="CDJ959" s="46"/>
      <c r="CDK959" s="46"/>
      <c r="CDL959" s="46"/>
      <c r="CDM959" s="46"/>
      <c r="CDN959" s="46"/>
      <c r="CDO959" s="46"/>
      <c r="CDP959" s="46"/>
      <c r="CDQ959" s="46"/>
      <c r="CDR959" s="46"/>
      <c r="CDS959" s="46"/>
      <c r="CDT959" s="46"/>
      <c r="CDU959" s="46"/>
      <c r="CDV959" s="46"/>
      <c r="CDW959" s="46"/>
      <c r="CDX959" s="46"/>
      <c r="CDY959" s="46"/>
      <c r="CDZ959" s="46"/>
      <c r="CEA959" s="46"/>
      <c r="CEB959" s="46"/>
      <c r="CEC959" s="46"/>
      <c r="CED959" s="46"/>
      <c r="CEE959" s="46"/>
      <c r="CEF959" s="46"/>
      <c r="CEG959" s="46"/>
      <c r="CEH959" s="46"/>
      <c r="CEI959" s="46"/>
      <c r="CEJ959" s="46"/>
      <c r="CEK959" s="46"/>
      <c r="CEL959" s="46"/>
      <c r="CEM959" s="46"/>
      <c r="CEN959" s="46"/>
      <c r="CEO959" s="46"/>
      <c r="CEP959" s="46"/>
      <c r="CEQ959" s="46"/>
      <c r="CER959" s="46"/>
      <c r="CES959" s="46"/>
      <c r="CET959" s="46"/>
      <c r="CEU959" s="46"/>
      <c r="CEV959" s="46"/>
      <c r="CEW959" s="46"/>
      <c r="CEX959" s="46"/>
      <c r="CEY959" s="46"/>
      <c r="CEZ959" s="46"/>
      <c r="CFA959" s="46"/>
      <c r="CFB959" s="46"/>
      <c r="CFC959" s="46"/>
      <c r="CFD959" s="46"/>
      <c r="CFE959" s="46"/>
      <c r="CFF959" s="46"/>
      <c r="CFG959" s="46"/>
      <c r="CFH959" s="46"/>
      <c r="CFI959" s="46"/>
      <c r="CFJ959" s="46"/>
      <c r="CFK959" s="46"/>
      <c r="CFL959" s="46"/>
      <c r="CFM959" s="46"/>
      <c r="CFN959" s="46"/>
      <c r="CFO959" s="46"/>
      <c r="CFP959" s="46"/>
      <c r="CFQ959" s="46"/>
      <c r="CFR959" s="46"/>
      <c r="CFS959" s="46"/>
      <c r="CFT959" s="46"/>
      <c r="CFU959" s="46"/>
      <c r="CFV959" s="46"/>
      <c r="CFW959" s="46"/>
      <c r="CFX959" s="46"/>
      <c r="CFY959" s="46"/>
      <c r="CFZ959" s="46"/>
      <c r="CGA959" s="46"/>
      <c r="CGB959" s="46"/>
      <c r="CGC959" s="46"/>
      <c r="CGD959" s="46"/>
      <c r="CGE959" s="46"/>
      <c r="CGF959" s="46"/>
      <c r="CGG959" s="46"/>
      <c r="CGH959" s="46"/>
      <c r="CGI959" s="46"/>
      <c r="CGJ959" s="46"/>
      <c r="CGK959" s="46"/>
      <c r="CGL959" s="46"/>
      <c r="CGM959" s="46"/>
      <c r="CGN959" s="46"/>
      <c r="CGO959" s="46"/>
      <c r="CGP959" s="46"/>
      <c r="CGQ959" s="46"/>
      <c r="CGR959" s="46"/>
      <c r="CGS959" s="46"/>
      <c r="CGT959" s="46"/>
      <c r="CGU959" s="46"/>
      <c r="CGV959" s="46"/>
      <c r="CGW959" s="46"/>
      <c r="CGX959" s="46"/>
      <c r="CGY959" s="46"/>
      <c r="CGZ959" s="46"/>
      <c r="CHA959" s="46"/>
      <c r="CHB959" s="46"/>
      <c r="CHC959" s="46"/>
      <c r="CHD959" s="46"/>
      <c r="CHE959" s="46"/>
      <c r="CHF959" s="46"/>
      <c r="CHG959" s="46"/>
      <c r="CHH959" s="46"/>
      <c r="CHI959" s="46"/>
      <c r="CHJ959" s="46"/>
      <c r="CHK959" s="46"/>
      <c r="CHL959" s="46"/>
      <c r="CHM959" s="46"/>
      <c r="CHN959" s="46"/>
      <c r="CHO959" s="46"/>
      <c r="CHP959" s="46"/>
      <c r="CHQ959" s="46"/>
      <c r="CHR959" s="46"/>
      <c r="CHS959" s="46"/>
      <c r="CHT959" s="46"/>
      <c r="CHU959" s="46"/>
      <c r="CHV959" s="46"/>
      <c r="CHW959" s="46"/>
      <c r="CHX959" s="46"/>
      <c r="CHY959" s="46"/>
      <c r="CHZ959" s="46"/>
      <c r="CIA959" s="46"/>
      <c r="CIB959" s="46"/>
      <c r="CIC959" s="46"/>
      <c r="CID959" s="46"/>
      <c r="CIE959" s="46"/>
      <c r="CIF959" s="46"/>
      <c r="CIG959" s="46"/>
      <c r="CIH959" s="46"/>
      <c r="CII959" s="46"/>
      <c r="CIJ959" s="46"/>
      <c r="CIK959" s="46"/>
      <c r="CIL959" s="46"/>
      <c r="CIM959" s="46"/>
      <c r="CIN959" s="46"/>
      <c r="CIO959" s="46"/>
      <c r="CIP959" s="46"/>
      <c r="CIQ959" s="46"/>
      <c r="CIR959" s="46"/>
      <c r="CIS959" s="46"/>
      <c r="CIT959" s="46"/>
      <c r="CIU959" s="46"/>
      <c r="CIV959" s="46"/>
      <c r="CIW959" s="46"/>
      <c r="CIX959" s="46"/>
      <c r="CIY959" s="46"/>
      <c r="CIZ959" s="46"/>
      <c r="CJA959" s="46"/>
      <c r="CJB959" s="46"/>
      <c r="CJC959" s="46"/>
      <c r="CJD959" s="46"/>
      <c r="CJE959" s="46"/>
      <c r="CJF959" s="46"/>
      <c r="CJG959" s="46"/>
      <c r="CJH959" s="46"/>
      <c r="CJI959" s="46"/>
      <c r="CJJ959" s="46"/>
      <c r="CJK959" s="46"/>
      <c r="CJL959" s="46"/>
      <c r="CJM959" s="46"/>
      <c r="CJN959" s="46"/>
      <c r="CJO959" s="46"/>
      <c r="CJP959" s="46"/>
      <c r="CJQ959" s="46"/>
      <c r="CJR959" s="46"/>
      <c r="CJS959" s="46"/>
      <c r="CJT959" s="46"/>
      <c r="CJU959" s="46"/>
      <c r="CJV959" s="46"/>
      <c r="CJW959" s="46"/>
      <c r="CJX959" s="46"/>
      <c r="CJY959" s="46"/>
      <c r="CJZ959" s="46"/>
      <c r="CKA959" s="46"/>
      <c r="CKB959" s="46"/>
      <c r="CKC959" s="46"/>
      <c r="CKD959" s="46"/>
      <c r="CKE959" s="46"/>
      <c r="CKF959" s="46"/>
      <c r="CKG959" s="46"/>
      <c r="CKH959" s="46"/>
      <c r="CKI959" s="46"/>
      <c r="CKJ959" s="46"/>
      <c r="CKK959" s="46"/>
      <c r="CKL959" s="46"/>
      <c r="CKM959" s="46"/>
      <c r="CKN959" s="46"/>
      <c r="CKO959" s="46"/>
      <c r="CKP959" s="46"/>
      <c r="CKQ959" s="46"/>
      <c r="CKR959" s="46"/>
      <c r="CKS959" s="46"/>
      <c r="CKT959" s="46"/>
      <c r="CKU959" s="46"/>
      <c r="CKV959" s="46"/>
      <c r="CKW959" s="46"/>
      <c r="CKX959" s="46"/>
      <c r="CKY959" s="46"/>
      <c r="CKZ959" s="46"/>
      <c r="CLA959" s="46"/>
      <c r="CLB959" s="46"/>
      <c r="CLC959" s="46"/>
      <c r="CLD959" s="46"/>
      <c r="CLE959" s="46"/>
      <c r="CLF959" s="46"/>
      <c r="CLG959" s="46"/>
      <c r="CLH959" s="46"/>
      <c r="CLI959" s="46"/>
      <c r="CLJ959" s="46"/>
      <c r="CLK959" s="46"/>
      <c r="CLL959" s="46"/>
      <c r="CLM959" s="46"/>
      <c r="CLN959" s="46"/>
      <c r="CLO959" s="46"/>
      <c r="CLP959" s="46"/>
      <c r="CLQ959" s="46"/>
      <c r="CLR959" s="46"/>
      <c r="CLS959" s="46"/>
      <c r="CLT959" s="46"/>
      <c r="CLU959" s="46"/>
      <c r="CLV959" s="46"/>
      <c r="CLW959" s="46"/>
      <c r="CLX959" s="46"/>
      <c r="CLY959" s="46"/>
      <c r="CLZ959" s="46"/>
      <c r="CMA959" s="46"/>
      <c r="CMB959" s="46"/>
      <c r="CMC959" s="46"/>
      <c r="CMD959" s="46"/>
      <c r="CME959" s="46"/>
      <c r="CMF959" s="46"/>
      <c r="CMG959" s="46"/>
      <c r="CMH959" s="46"/>
      <c r="CMI959" s="46"/>
      <c r="CMJ959" s="46"/>
      <c r="CMK959" s="46"/>
      <c r="CML959" s="46"/>
      <c r="CMM959" s="46"/>
      <c r="CMN959" s="46"/>
      <c r="CMO959" s="46"/>
      <c r="CMP959" s="46"/>
      <c r="CMQ959" s="46"/>
      <c r="CMR959" s="46"/>
      <c r="CMS959" s="46"/>
      <c r="CMT959" s="46"/>
      <c r="CMU959" s="46"/>
      <c r="CMV959" s="46"/>
      <c r="CMW959" s="46"/>
      <c r="CMX959" s="46"/>
      <c r="CMY959" s="46"/>
      <c r="CMZ959" s="46"/>
      <c r="CNA959" s="46"/>
      <c r="CNB959" s="46"/>
      <c r="CNC959" s="46"/>
      <c r="CND959" s="46"/>
      <c r="CNE959" s="46"/>
      <c r="CNF959" s="46"/>
      <c r="CNG959" s="46"/>
      <c r="CNH959" s="46"/>
      <c r="CNI959" s="46"/>
      <c r="CNJ959" s="46"/>
      <c r="CNK959" s="46"/>
      <c r="CNL959" s="46"/>
      <c r="CNM959" s="46"/>
      <c r="CNN959" s="46"/>
      <c r="CNO959" s="46"/>
      <c r="CNP959" s="46"/>
      <c r="CNQ959" s="46"/>
      <c r="CNR959" s="46"/>
      <c r="CNS959" s="46"/>
      <c r="CNT959" s="46"/>
      <c r="CNU959" s="46"/>
      <c r="CNV959" s="46"/>
      <c r="CNW959" s="46"/>
      <c r="CNX959" s="46"/>
      <c r="CNY959" s="46"/>
      <c r="CNZ959" s="46"/>
      <c r="COA959" s="46"/>
      <c r="COB959" s="46"/>
      <c r="COC959" s="46"/>
      <c r="COD959" s="46"/>
      <c r="COE959" s="46"/>
      <c r="COF959" s="46"/>
      <c r="COG959" s="46"/>
      <c r="COH959" s="46"/>
      <c r="COI959" s="46"/>
      <c r="COJ959" s="46"/>
      <c r="COK959" s="46"/>
      <c r="COL959" s="46"/>
      <c r="COM959" s="46"/>
      <c r="CON959" s="46"/>
      <c r="COO959" s="46"/>
      <c r="COP959" s="46"/>
      <c r="COQ959" s="46"/>
      <c r="COR959" s="46"/>
      <c r="COS959" s="46"/>
      <c r="COT959" s="46"/>
      <c r="COU959" s="46"/>
      <c r="COV959" s="46"/>
      <c r="COW959" s="46"/>
      <c r="COX959" s="46"/>
      <c r="COY959" s="46"/>
      <c r="COZ959" s="46"/>
      <c r="CPA959" s="46"/>
      <c r="CPB959" s="46"/>
      <c r="CPC959" s="46"/>
      <c r="CPD959" s="46"/>
      <c r="CPE959" s="46"/>
      <c r="CPF959" s="46"/>
      <c r="CPG959" s="46"/>
      <c r="CPH959" s="46"/>
      <c r="CPI959" s="46"/>
      <c r="CPJ959" s="46"/>
      <c r="CPK959" s="46"/>
      <c r="CPL959" s="46"/>
      <c r="CPM959" s="46"/>
      <c r="CPN959" s="46"/>
      <c r="CPO959" s="46"/>
      <c r="CPP959" s="46"/>
      <c r="CPQ959" s="46"/>
      <c r="CPR959" s="46"/>
      <c r="CPS959" s="46"/>
      <c r="CPT959" s="46"/>
      <c r="CPU959" s="46"/>
      <c r="CPV959" s="46"/>
      <c r="CPW959" s="46"/>
      <c r="CPX959" s="46"/>
      <c r="CPY959" s="46"/>
      <c r="CPZ959" s="46"/>
      <c r="CQA959" s="46"/>
      <c r="CQB959" s="46"/>
      <c r="CQC959" s="46"/>
      <c r="CQD959" s="46"/>
      <c r="CQE959" s="46"/>
      <c r="CQF959" s="46"/>
      <c r="CQG959" s="46"/>
      <c r="CQH959" s="46"/>
      <c r="CQI959" s="46"/>
      <c r="CQJ959" s="46"/>
      <c r="CQK959" s="46"/>
      <c r="CQL959" s="46"/>
      <c r="CQM959" s="46"/>
      <c r="CQN959" s="46"/>
      <c r="CQO959" s="46"/>
      <c r="CQP959" s="46"/>
      <c r="CQQ959" s="46"/>
      <c r="CQR959" s="46"/>
      <c r="CQS959" s="46"/>
      <c r="CQT959" s="46"/>
      <c r="CQU959" s="46"/>
      <c r="CQV959" s="46"/>
      <c r="CQW959" s="46"/>
      <c r="CQX959" s="46"/>
      <c r="CQY959" s="46"/>
      <c r="CQZ959" s="46"/>
      <c r="CRA959" s="46"/>
      <c r="CRB959" s="46"/>
      <c r="CRC959" s="46"/>
      <c r="CRD959" s="46"/>
      <c r="CRE959" s="46"/>
      <c r="CRF959" s="46"/>
      <c r="CRG959" s="46"/>
      <c r="CRH959" s="46"/>
      <c r="CRI959" s="46"/>
      <c r="CRJ959" s="46"/>
      <c r="CRK959" s="46"/>
      <c r="CRL959" s="46"/>
      <c r="CRM959" s="46"/>
      <c r="CRN959" s="46"/>
      <c r="CRO959" s="46"/>
      <c r="CRP959" s="46"/>
      <c r="CRQ959" s="46"/>
      <c r="CRR959" s="46"/>
      <c r="CRS959" s="46"/>
      <c r="CRT959" s="46"/>
      <c r="CRU959" s="46"/>
      <c r="CRV959" s="46"/>
      <c r="CRW959" s="46"/>
      <c r="CRX959" s="46"/>
      <c r="CRY959" s="46"/>
      <c r="CRZ959" s="46"/>
      <c r="CSA959" s="46"/>
      <c r="CSB959" s="46"/>
      <c r="CSC959" s="46"/>
      <c r="CSD959" s="46"/>
      <c r="CSE959" s="46"/>
      <c r="CSF959" s="46"/>
      <c r="CSG959" s="46"/>
      <c r="CSH959" s="46"/>
      <c r="CSI959" s="46"/>
      <c r="CSJ959" s="46"/>
      <c r="CSK959" s="46"/>
      <c r="CSL959" s="46"/>
      <c r="CSM959" s="46"/>
      <c r="CSN959" s="46"/>
      <c r="CSO959" s="46"/>
      <c r="CSP959" s="46"/>
      <c r="CSQ959" s="46"/>
      <c r="CSR959" s="46"/>
      <c r="CSS959" s="46"/>
      <c r="CST959" s="46"/>
      <c r="CSU959" s="46"/>
      <c r="CSV959" s="46"/>
      <c r="CSW959" s="46"/>
      <c r="CSX959" s="46"/>
      <c r="CSY959" s="46"/>
      <c r="CSZ959" s="46"/>
      <c r="CTA959" s="46"/>
      <c r="CTB959" s="46"/>
      <c r="CTC959" s="46"/>
      <c r="CTD959" s="46"/>
      <c r="CTE959" s="46"/>
      <c r="CTF959" s="46"/>
      <c r="CTG959" s="46"/>
      <c r="CTH959" s="46"/>
      <c r="CTI959" s="46"/>
      <c r="CTJ959" s="46"/>
      <c r="CTK959" s="46"/>
      <c r="CTL959" s="46"/>
      <c r="CTM959" s="46"/>
      <c r="CTN959" s="46"/>
      <c r="CTO959" s="46"/>
      <c r="CTP959" s="46"/>
      <c r="CTQ959" s="46"/>
      <c r="CTR959" s="46"/>
      <c r="CTS959" s="46"/>
      <c r="CTT959" s="46"/>
      <c r="CTU959" s="46"/>
      <c r="CTV959" s="46"/>
      <c r="CTW959" s="46"/>
      <c r="CTX959" s="46"/>
      <c r="CTY959" s="46"/>
      <c r="CTZ959" s="46"/>
      <c r="CUA959" s="46"/>
      <c r="CUB959" s="46"/>
      <c r="CUC959" s="46"/>
      <c r="CUD959" s="46"/>
      <c r="CUE959" s="46"/>
      <c r="CUF959" s="46"/>
      <c r="CUG959" s="46"/>
      <c r="CUH959" s="46"/>
      <c r="CUI959" s="46"/>
      <c r="CUJ959" s="46"/>
      <c r="CUK959" s="46"/>
      <c r="CUL959" s="46"/>
      <c r="CUM959" s="46"/>
      <c r="CUN959" s="46"/>
      <c r="CUO959" s="46"/>
      <c r="CUP959" s="46"/>
      <c r="CUQ959" s="46"/>
      <c r="CUR959" s="46"/>
      <c r="CUS959" s="46"/>
      <c r="CUT959" s="46"/>
      <c r="CUU959" s="46"/>
      <c r="CUV959" s="46"/>
      <c r="CUW959" s="46"/>
      <c r="CUX959" s="46"/>
      <c r="CUY959" s="46"/>
      <c r="CUZ959" s="46"/>
      <c r="CVA959" s="46"/>
      <c r="CVB959" s="46"/>
      <c r="CVC959" s="46"/>
      <c r="CVD959" s="46"/>
      <c r="CVE959" s="46"/>
      <c r="CVF959" s="46"/>
      <c r="CVG959" s="46"/>
      <c r="CVH959" s="46"/>
      <c r="CVI959" s="46"/>
      <c r="CVJ959" s="46"/>
      <c r="CVK959" s="46"/>
      <c r="CVL959" s="46"/>
      <c r="CVM959" s="46"/>
      <c r="CVN959" s="46"/>
      <c r="CVO959" s="46"/>
      <c r="CVP959" s="46"/>
      <c r="CVQ959" s="46"/>
      <c r="CVR959" s="46"/>
      <c r="CVS959" s="46"/>
      <c r="CVT959" s="46"/>
      <c r="CVU959" s="46"/>
      <c r="CVV959" s="46"/>
      <c r="CVW959" s="46"/>
      <c r="CVX959" s="46"/>
      <c r="CVY959" s="46"/>
      <c r="CVZ959" s="46"/>
      <c r="CWA959" s="46"/>
      <c r="CWB959" s="46"/>
      <c r="CWC959" s="46"/>
      <c r="CWD959" s="46"/>
      <c r="CWE959" s="46"/>
      <c r="CWF959" s="46"/>
      <c r="CWG959" s="46"/>
      <c r="CWH959" s="46"/>
      <c r="CWI959" s="46"/>
      <c r="CWJ959" s="46"/>
      <c r="CWK959" s="46"/>
      <c r="CWL959" s="46"/>
      <c r="CWM959" s="46"/>
      <c r="CWN959" s="46"/>
      <c r="CWO959" s="46"/>
      <c r="CWP959" s="46"/>
      <c r="CWQ959" s="46"/>
      <c r="CWR959" s="46"/>
      <c r="CWS959" s="46"/>
      <c r="CWT959" s="46"/>
      <c r="CWU959" s="46"/>
      <c r="CWV959" s="46"/>
      <c r="CWW959" s="46"/>
      <c r="CWX959" s="46"/>
      <c r="CWY959" s="46"/>
      <c r="CWZ959" s="46"/>
      <c r="CXA959" s="46"/>
      <c r="CXB959" s="46"/>
      <c r="CXC959" s="46"/>
      <c r="CXD959" s="46"/>
      <c r="CXE959" s="46"/>
      <c r="CXF959" s="46"/>
      <c r="CXG959" s="46"/>
      <c r="CXH959" s="46"/>
      <c r="CXI959" s="46"/>
      <c r="CXJ959" s="46"/>
      <c r="CXK959" s="46"/>
      <c r="CXL959" s="46"/>
      <c r="CXM959" s="46"/>
      <c r="CXN959" s="46"/>
      <c r="CXO959" s="46"/>
      <c r="CXP959" s="46"/>
      <c r="CXQ959" s="46"/>
      <c r="CXR959" s="46"/>
      <c r="CXS959" s="46"/>
      <c r="CXT959" s="46"/>
      <c r="CXU959" s="46"/>
      <c r="CXV959" s="46"/>
      <c r="CXW959" s="46"/>
      <c r="CXX959" s="46"/>
      <c r="CXY959" s="46"/>
      <c r="CXZ959" s="46"/>
      <c r="CYA959" s="46"/>
      <c r="CYB959" s="46"/>
      <c r="CYC959" s="46"/>
      <c r="CYD959" s="46"/>
      <c r="CYE959" s="46"/>
      <c r="CYF959" s="46"/>
      <c r="CYG959" s="46"/>
      <c r="CYH959" s="46"/>
      <c r="CYI959" s="46"/>
      <c r="CYJ959" s="46"/>
      <c r="CYK959" s="46"/>
      <c r="CYL959" s="46"/>
      <c r="CYM959" s="46"/>
      <c r="CYN959" s="46"/>
      <c r="CYO959" s="46"/>
      <c r="CYP959" s="46"/>
      <c r="CYQ959" s="46"/>
      <c r="CYR959" s="46"/>
      <c r="CYS959" s="46"/>
      <c r="CYT959" s="46"/>
      <c r="CYU959" s="46"/>
      <c r="CYV959" s="46"/>
      <c r="CYW959" s="46"/>
      <c r="CYX959" s="46"/>
      <c r="CYY959" s="46"/>
      <c r="CYZ959" s="46"/>
      <c r="CZA959" s="46"/>
      <c r="CZB959" s="46"/>
      <c r="CZC959" s="46"/>
      <c r="CZD959" s="46"/>
      <c r="CZE959" s="46"/>
      <c r="CZF959" s="46"/>
      <c r="CZG959" s="46"/>
      <c r="CZH959" s="46"/>
      <c r="CZI959" s="46"/>
      <c r="CZJ959" s="46"/>
      <c r="CZK959" s="46"/>
      <c r="CZL959" s="46"/>
      <c r="CZM959" s="46"/>
      <c r="CZN959" s="46"/>
      <c r="CZO959" s="46"/>
      <c r="CZP959" s="46"/>
      <c r="CZQ959" s="46"/>
      <c r="CZR959" s="46"/>
      <c r="CZS959" s="46"/>
      <c r="CZT959" s="46"/>
      <c r="CZU959" s="46"/>
      <c r="CZV959" s="46"/>
      <c r="CZW959" s="46"/>
      <c r="CZX959" s="46"/>
      <c r="CZY959" s="46"/>
      <c r="CZZ959" s="46"/>
      <c r="DAA959" s="46"/>
      <c r="DAB959" s="46"/>
      <c r="DAC959" s="46"/>
      <c r="DAD959" s="46"/>
      <c r="DAE959" s="46"/>
      <c r="DAF959" s="46"/>
      <c r="DAG959" s="46"/>
      <c r="DAH959" s="46"/>
      <c r="DAI959" s="46"/>
      <c r="DAJ959" s="46"/>
      <c r="DAK959" s="46"/>
      <c r="DAL959" s="46"/>
      <c r="DAM959" s="46"/>
      <c r="DAN959" s="46"/>
      <c r="DAO959" s="46"/>
      <c r="DAP959" s="46"/>
      <c r="DAQ959" s="46"/>
      <c r="DAR959" s="46"/>
      <c r="DAS959" s="46"/>
      <c r="DAT959" s="46"/>
      <c r="DAU959" s="46"/>
      <c r="DAV959" s="46"/>
      <c r="DAW959" s="46"/>
      <c r="DAX959" s="46"/>
      <c r="DAY959" s="46"/>
      <c r="DAZ959" s="46"/>
      <c r="DBA959" s="46"/>
      <c r="DBB959" s="46"/>
      <c r="DBC959" s="46"/>
      <c r="DBD959" s="46"/>
      <c r="DBE959" s="46"/>
      <c r="DBF959" s="46"/>
      <c r="DBG959" s="46"/>
      <c r="DBH959" s="46"/>
      <c r="DBI959" s="46"/>
      <c r="DBJ959" s="46"/>
      <c r="DBK959" s="46"/>
      <c r="DBL959" s="46"/>
      <c r="DBM959" s="46"/>
      <c r="DBN959" s="46"/>
      <c r="DBO959" s="46"/>
      <c r="DBP959" s="46"/>
      <c r="DBQ959" s="46"/>
      <c r="DBR959" s="46"/>
      <c r="DBS959" s="46"/>
      <c r="DBT959" s="46"/>
      <c r="DBU959" s="46"/>
      <c r="DBV959" s="46"/>
      <c r="DBW959" s="46"/>
      <c r="DBX959" s="46"/>
      <c r="DBY959" s="46"/>
      <c r="DBZ959" s="46"/>
      <c r="DCA959" s="46"/>
      <c r="DCB959" s="46"/>
      <c r="DCC959" s="46"/>
      <c r="DCD959" s="46"/>
      <c r="DCE959" s="46"/>
      <c r="DCF959" s="46"/>
      <c r="DCG959" s="46"/>
      <c r="DCH959" s="46"/>
      <c r="DCI959" s="46"/>
      <c r="DCJ959" s="46"/>
      <c r="DCK959" s="46"/>
      <c r="DCL959" s="46"/>
      <c r="DCM959" s="46"/>
      <c r="DCN959" s="46"/>
      <c r="DCO959" s="46"/>
      <c r="DCP959" s="46"/>
      <c r="DCQ959" s="46"/>
      <c r="DCR959" s="46"/>
      <c r="DCS959" s="46"/>
      <c r="DCT959" s="46"/>
      <c r="DCU959" s="46"/>
      <c r="DCV959" s="46"/>
      <c r="DCW959" s="46"/>
      <c r="DCX959" s="46"/>
      <c r="DCY959" s="46"/>
      <c r="DCZ959" s="46"/>
      <c r="DDA959" s="46"/>
      <c r="DDB959" s="46"/>
      <c r="DDC959" s="46"/>
      <c r="DDD959" s="46"/>
      <c r="DDE959" s="46"/>
      <c r="DDF959" s="46"/>
      <c r="DDG959" s="46"/>
      <c r="DDH959" s="46"/>
      <c r="DDI959" s="46"/>
      <c r="DDJ959" s="46"/>
      <c r="DDK959" s="46"/>
      <c r="DDL959" s="46"/>
      <c r="DDM959" s="46"/>
      <c r="DDN959" s="46"/>
      <c r="DDO959" s="46"/>
      <c r="DDP959" s="46"/>
      <c r="DDQ959" s="46"/>
      <c r="DDR959" s="46"/>
      <c r="DDS959" s="46"/>
      <c r="DDT959" s="46"/>
      <c r="DDU959" s="46"/>
      <c r="DDV959" s="46"/>
      <c r="DDW959" s="46"/>
      <c r="DDX959" s="46"/>
      <c r="DDY959" s="46"/>
      <c r="DDZ959" s="46"/>
      <c r="DEA959" s="46"/>
      <c r="DEB959" s="46"/>
      <c r="DEC959" s="46"/>
      <c r="DED959" s="46"/>
      <c r="DEE959" s="46"/>
      <c r="DEF959" s="46"/>
      <c r="DEG959" s="46"/>
      <c r="DEH959" s="46"/>
      <c r="DEI959" s="46"/>
      <c r="DEJ959" s="46"/>
      <c r="DEK959" s="46"/>
      <c r="DEL959" s="46"/>
      <c r="DEM959" s="46"/>
      <c r="DEN959" s="46"/>
      <c r="DEO959" s="46"/>
      <c r="DEP959" s="46"/>
      <c r="DEQ959" s="46"/>
      <c r="DER959" s="46"/>
      <c r="DES959" s="46"/>
      <c r="DET959" s="46"/>
      <c r="DEU959" s="46"/>
      <c r="DEV959" s="46"/>
      <c r="DEW959" s="46"/>
      <c r="DEX959" s="46"/>
      <c r="DEY959" s="46"/>
      <c r="DEZ959" s="46"/>
      <c r="DFA959" s="46"/>
      <c r="DFB959" s="46"/>
      <c r="DFC959" s="46"/>
      <c r="DFD959" s="46"/>
      <c r="DFE959" s="46"/>
      <c r="DFF959" s="46"/>
      <c r="DFG959" s="46"/>
      <c r="DFH959" s="46"/>
      <c r="DFI959" s="46"/>
      <c r="DFJ959" s="46"/>
      <c r="DFK959" s="46"/>
      <c r="DFL959" s="46"/>
      <c r="DFM959" s="46"/>
      <c r="DFN959" s="46"/>
      <c r="DFO959" s="46"/>
      <c r="DFP959" s="46"/>
      <c r="DFQ959" s="46"/>
      <c r="DFR959" s="46"/>
      <c r="DFS959" s="46"/>
      <c r="DFT959" s="46"/>
      <c r="DFU959" s="46"/>
      <c r="DFV959" s="46"/>
      <c r="DFW959" s="46"/>
      <c r="DFX959" s="46"/>
      <c r="DFY959" s="46"/>
      <c r="DFZ959" s="46"/>
      <c r="DGA959" s="46"/>
      <c r="DGB959" s="46"/>
      <c r="DGC959" s="46"/>
      <c r="DGD959" s="46"/>
      <c r="DGE959" s="46"/>
      <c r="DGF959" s="46"/>
      <c r="DGG959" s="46"/>
      <c r="DGH959" s="46"/>
      <c r="DGI959" s="46"/>
      <c r="DGJ959" s="46"/>
      <c r="DGK959" s="46"/>
      <c r="DGL959" s="46"/>
      <c r="DGM959" s="46"/>
      <c r="DGN959" s="46"/>
      <c r="DGO959" s="46"/>
      <c r="DGP959" s="46"/>
      <c r="DGQ959" s="46"/>
      <c r="DGR959" s="46"/>
      <c r="DGS959" s="46"/>
      <c r="DGT959" s="46"/>
      <c r="DGU959" s="46"/>
      <c r="DGV959" s="46"/>
      <c r="DGW959" s="46"/>
      <c r="DGX959" s="46"/>
      <c r="DGY959" s="46"/>
      <c r="DGZ959" s="46"/>
      <c r="DHA959" s="46"/>
      <c r="DHB959" s="46"/>
      <c r="DHC959" s="46"/>
      <c r="DHD959" s="46"/>
      <c r="DHE959" s="46"/>
      <c r="DHF959" s="46"/>
      <c r="DHG959" s="46"/>
      <c r="DHH959" s="46"/>
      <c r="DHI959" s="46"/>
      <c r="DHJ959" s="46"/>
      <c r="DHK959" s="46"/>
      <c r="DHL959" s="46"/>
      <c r="DHM959" s="46"/>
      <c r="DHN959" s="46"/>
      <c r="DHO959" s="46"/>
      <c r="DHP959" s="46"/>
      <c r="DHQ959" s="46"/>
      <c r="DHR959" s="46"/>
      <c r="DHS959" s="46"/>
      <c r="DHT959" s="46"/>
      <c r="DHU959" s="46"/>
      <c r="DHV959" s="46"/>
      <c r="DHW959" s="46"/>
      <c r="DHX959" s="46"/>
      <c r="DHY959" s="46"/>
      <c r="DHZ959" s="46"/>
      <c r="DIA959" s="46"/>
      <c r="DIB959" s="46"/>
      <c r="DIC959" s="46"/>
      <c r="DID959" s="46"/>
      <c r="DIE959" s="46"/>
      <c r="DIF959" s="46"/>
      <c r="DIG959" s="46"/>
      <c r="DIH959" s="46"/>
      <c r="DII959" s="46"/>
      <c r="DIJ959" s="46"/>
      <c r="DIK959" s="46"/>
      <c r="DIL959" s="46"/>
      <c r="DIM959" s="46"/>
      <c r="DIN959" s="46"/>
      <c r="DIO959" s="46"/>
      <c r="DIP959" s="46"/>
      <c r="DIQ959" s="46"/>
      <c r="DIR959" s="46"/>
      <c r="DIS959" s="46"/>
      <c r="DIT959" s="46"/>
      <c r="DIU959" s="46"/>
      <c r="DIV959" s="46"/>
      <c r="DIW959" s="46"/>
      <c r="DIX959" s="46"/>
      <c r="DIY959" s="46"/>
      <c r="DIZ959" s="46"/>
      <c r="DJA959" s="46"/>
      <c r="DJB959" s="46"/>
      <c r="DJC959" s="46"/>
      <c r="DJD959" s="46"/>
      <c r="DJE959" s="46"/>
      <c r="DJF959" s="46"/>
      <c r="DJG959" s="46"/>
      <c r="DJH959" s="46"/>
      <c r="DJI959" s="46"/>
      <c r="DJJ959" s="46"/>
      <c r="DJK959" s="46"/>
      <c r="DJL959" s="46"/>
      <c r="DJM959" s="46"/>
      <c r="DJN959" s="46"/>
      <c r="DJO959" s="46"/>
      <c r="DJP959" s="46"/>
      <c r="DJQ959" s="46"/>
      <c r="DJR959" s="46"/>
      <c r="DJS959" s="46"/>
      <c r="DJT959" s="46"/>
      <c r="DJU959" s="46"/>
      <c r="DJV959" s="46"/>
      <c r="DJW959" s="46"/>
      <c r="DJX959" s="46"/>
      <c r="DJY959" s="46"/>
      <c r="DJZ959" s="46"/>
      <c r="DKA959" s="46"/>
      <c r="DKB959" s="46"/>
      <c r="DKC959" s="46"/>
      <c r="DKD959" s="46"/>
      <c r="DKE959" s="46"/>
      <c r="DKF959" s="46"/>
      <c r="DKG959" s="46"/>
      <c r="DKH959" s="46"/>
      <c r="DKI959" s="46"/>
      <c r="DKJ959" s="46"/>
      <c r="DKK959" s="46"/>
      <c r="DKL959" s="46"/>
      <c r="DKM959" s="46"/>
      <c r="DKN959" s="46"/>
      <c r="DKO959" s="46"/>
      <c r="DKP959" s="46"/>
      <c r="DKQ959" s="46"/>
      <c r="DKR959" s="46"/>
      <c r="DKS959" s="46"/>
      <c r="DKT959" s="46"/>
      <c r="DKU959" s="46"/>
      <c r="DKV959" s="46"/>
      <c r="DKW959" s="46"/>
      <c r="DKX959" s="46"/>
      <c r="DKY959" s="46"/>
      <c r="DKZ959" s="46"/>
      <c r="DLA959" s="46"/>
      <c r="DLB959" s="46"/>
      <c r="DLC959" s="46"/>
      <c r="DLD959" s="46"/>
      <c r="DLE959" s="46"/>
      <c r="DLF959" s="46"/>
      <c r="DLG959" s="46"/>
      <c r="DLH959" s="46"/>
      <c r="DLI959" s="46"/>
      <c r="DLJ959" s="46"/>
      <c r="DLK959" s="46"/>
      <c r="DLL959" s="46"/>
      <c r="DLM959" s="46"/>
      <c r="DLN959" s="46"/>
      <c r="DLO959" s="46"/>
      <c r="DLP959" s="46"/>
      <c r="DLQ959" s="46"/>
      <c r="DLR959" s="46"/>
      <c r="DLS959" s="46"/>
      <c r="DLT959" s="46"/>
      <c r="DLU959" s="46"/>
      <c r="DLV959" s="46"/>
      <c r="DLW959" s="46"/>
      <c r="DLX959" s="46"/>
      <c r="DLY959" s="46"/>
      <c r="DLZ959" s="46"/>
      <c r="DMA959" s="46"/>
      <c r="DMB959" s="46"/>
      <c r="DMC959" s="46"/>
      <c r="DMD959" s="46"/>
      <c r="DME959" s="46"/>
      <c r="DMF959" s="46"/>
      <c r="DMG959" s="46"/>
      <c r="DMH959" s="46"/>
      <c r="DMI959" s="46"/>
      <c r="DMJ959" s="46"/>
      <c r="DMK959" s="46"/>
      <c r="DML959" s="46"/>
      <c r="DMM959" s="46"/>
      <c r="DMN959" s="46"/>
      <c r="DMO959" s="46"/>
      <c r="DMP959" s="46"/>
      <c r="DMQ959" s="46"/>
      <c r="DMR959" s="46"/>
      <c r="DMS959" s="46"/>
      <c r="DMT959" s="46"/>
      <c r="DMU959" s="46"/>
      <c r="DMV959" s="46"/>
      <c r="DMW959" s="46"/>
      <c r="DMX959" s="46"/>
      <c r="DMY959" s="46"/>
      <c r="DMZ959" s="46"/>
      <c r="DNA959" s="46"/>
      <c r="DNB959" s="46"/>
      <c r="DNC959" s="46"/>
      <c r="DND959" s="46"/>
      <c r="DNE959" s="46"/>
      <c r="DNF959" s="46"/>
      <c r="DNG959" s="46"/>
      <c r="DNH959" s="46"/>
      <c r="DNI959" s="46"/>
      <c r="DNJ959" s="46"/>
      <c r="DNK959" s="46"/>
      <c r="DNL959" s="46"/>
      <c r="DNM959" s="46"/>
      <c r="DNN959" s="46"/>
      <c r="DNO959" s="46"/>
      <c r="DNP959" s="46"/>
      <c r="DNQ959" s="46"/>
      <c r="DNR959" s="46"/>
      <c r="DNS959" s="46"/>
      <c r="DNT959" s="46"/>
      <c r="DNU959" s="46"/>
      <c r="DNV959" s="46"/>
      <c r="DNW959" s="46"/>
      <c r="DNX959" s="46"/>
      <c r="DNY959" s="46"/>
      <c r="DNZ959" s="46"/>
      <c r="DOA959" s="46"/>
      <c r="DOB959" s="46"/>
      <c r="DOC959" s="46"/>
      <c r="DOD959" s="46"/>
      <c r="DOE959" s="46"/>
      <c r="DOF959" s="46"/>
      <c r="DOG959" s="46"/>
      <c r="DOH959" s="46"/>
      <c r="DOI959" s="46"/>
      <c r="DOJ959" s="46"/>
      <c r="DOK959" s="46"/>
      <c r="DOL959" s="46"/>
      <c r="DOM959" s="46"/>
      <c r="DON959" s="46"/>
      <c r="DOO959" s="46"/>
      <c r="DOP959" s="46"/>
      <c r="DOQ959" s="46"/>
      <c r="DOR959" s="46"/>
      <c r="DOS959" s="46"/>
      <c r="DOT959" s="46"/>
      <c r="DOU959" s="46"/>
      <c r="DOV959" s="46"/>
      <c r="DOW959" s="46"/>
      <c r="DOX959" s="46"/>
      <c r="DOY959" s="46"/>
      <c r="DOZ959" s="46"/>
      <c r="DPA959" s="46"/>
      <c r="DPB959" s="46"/>
      <c r="DPC959" s="46"/>
      <c r="DPD959" s="46"/>
      <c r="DPE959" s="46"/>
      <c r="DPF959" s="46"/>
      <c r="DPG959" s="46"/>
      <c r="DPH959" s="46"/>
      <c r="DPI959" s="46"/>
      <c r="DPJ959" s="46"/>
      <c r="DPK959" s="46"/>
      <c r="DPL959" s="46"/>
      <c r="DPM959" s="46"/>
      <c r="DPN959" s="46"/>
      <c r="DPO959" s="46"/>
      <c r="DPP959" s="46"/>
      <c r="DPQ959" s="46"/>
      <c r="DPR959" s="46"/>
      <c r="DPS959" s="46"/>
      <c r="DPT959" s="46"/>
      <c r="DPU959" s="46"/>
      <c r="DPV959" s="46"/>
      <c r="DPW959" s="46"/>
      <c r="DPX959" s="46"/>
      <c r="DPY959" s="46"/>
      <c r="DPZ959" s="46"/>
      <c r="DQA959" s="46"/>
      <c r="DQB959" s="46"/>
      <c r="DQC959" s="46"/>
      <c r="DQD959" s="46"/>
      <c r="DQE959" s="46"/>
      <c r="DQF959" s="46"/>
      <c r="DQG959" s="46"/>
      <c r="DQH959" s="46"/>
      <c r="DQI959" s="46"/>
      <c r="DQJ959" s="46"/>
      <c r="DQK959" s="46"/>
      <c r="DQL959" s="46"/>
      <c r="DQM959" s="46"/>
      <c r="DQN959" s="46"/>
      <c r="DQO959" s="46"/>
      <c r="DQP959" s="46"/>
      <c r="DQQ959" s="46"/>
      <c r="DQR959" s="46"/>
      <c r="DQS959" s="46"/>
      <c r="DQT959" s="46"/>
      <c r="DQU959" s="46"/>
      <c r="DQV959" s="46"/>
      <c r="DQW959" s="46"/>
      <c r="DQX959" s="46"/>
      <c r="DQY959" s="46"/>
      <c r="DQZ959" s="46"/>
      <c r="DRA959" s="46"/>
      <c r="DRB959" s="46"/>
      <c r="DRC959" s="46"/>
      <c r="DRD959" s="46"/>
      <c r="DRE959" s="46"/>
      <c r="DRF959" s="46"/>
      <c r="DRG959" s="46"/>
      <c r="DRH959" s="46"/>
      <c r="DRI959" s="46"/>
      <c r="DRJ959" s="46"/>
      <c r="DRK959" s="46"/>
      <c r="DRL959" s="46"/>
      <c r="DRM959" s="46"/>
      <c r="DRN959" s="46"/>
      <c r="DRO959" s="46"/>
      <c r="DRP959" s="46"/>
      <c r="DRQ959" s="46"/>
      <c r="DRR959" s="46"/>
      <c r="DRS959" s="46"/>
      <c r="DRT959" s="46"/>
      <c r="DRU959" s="46"/>
      <c r="DRV959" s="46"/>
      <c r="DRW959" s="46"/>
      <c r="DRX959" s="46"/>
      <c r="DRY959" s="46"/>
      <c r="DRZ959" s="46"/>
      <c r="DSA959" s="46"/>
      <c r="DSB959" s="46"/>
      <c r="DSC959" s="46"/>
      <c r="DSD959" s="46"/>
      <c r="DSE959" s="46"/>
      <c r="DSF959" s="46"/>
      <c r="DSG959" s="46"/>
      <c r="DSH959" s="46"/>
      <c r="DSI959" s="46"/>
      <c r="DSJ959" s="46"/>
      <c r="DSK959" s="46"/>
      <c r="DSL959" s="46"/>
      <c r="DSM959" s="46"/>
      <c r="DSN959" s="46"/>
      <c r="DSO959" s="46"/>
      <c r="DSP959" s="46"/>
      <c r="DSQ959" s="46"/>
      <c r="DSR959" s="46"/>
      <c r="DSS959" s="46"/>
      <c r="DST959" s="46"/>
      <c r="DSU959" s="46"/>
      <c r="DSV959" s="46"/>
      <c r="DSW959" s="46"/>
      <c r="DSX959" s="46"/>
      <c r="DSY959" s="46"/>
      <c r="DSZ959" s="46"/>
      <c r="DTA959" s="46"/>
      <c r="DTB959" s="46"/>
      <c r="DTC959" s="46"/>
      <c r="DTD959" s="46"/>
      <c r="DTE959" s="46"/>
      <c r="DTF959" s="46"/>
      <c r="DTG959" s="46"/>
      <c r="DTH959" s="46"/>
      <c r="DTI959" s="46"/>
      <c r="DTJ959" s="46"/>
      <c r="DTK959" s="46"/>
      <c r="DTL959" s="46"/>
      <c r="DTM959" s="46"/>
      <c r="DTN959" s="46"/>
      <c r="DTO959" s="46"/>
      <c r="DTP959" s="46"/>
      <c r="DTQ959" s="46"/>
      <c r="DTR959" s="46"/>
      <c r="DTS959" s="46"/>
      <c r="DTT959" s="46"/>
      <c r="DTU959" s="46"/>
      <c r="DTV959" s="46"/>
      <c r="DTW959" s="46"/>
      <c r="DTX959" s="46"/>
      <c r="DTY959" s="46"/>
      <c r="DTZ959" s="46"/>
      <c r="DUA959" s="46"/>
      <c r="DUB959" s="46"/>
      <c r="DUC959" s="46"/>
      <c r="DUD959" s="46"/>
      <c r="DUE959" s="46"/>
      <c r="DUF959" s="46"/>
      <c r="DUG959" s="46"/>
      <c r="DUH959" s="46"/>
      <c r="DUI959" s="46"/>
      <c r="DUJ959" s="46"/>
      <c r="DUK959" s="46"/>
      <c r="DUL959" s="46"/>
      <c r="DUM959" s="46"/>
      <c r="DUN959" s="46"/>
      <c r="DUO959" s="46"/>
      <c r="DUP959" s="46"/>
      <c r="DUQ959" s="46"/>
      <c r="DUR959" s="46"/>
      <c r="DUS959" s="46"/>
      <c r="DUT959" s="46"/>
      <c r="DUU959" s="46"/>
      <c r="DUV959" s="46"/>
      <c r="DUW959" s="46"/>
      <c r="DUX959" s="46"/>
      <c r="DUY959" s="46"/>
      <c r="DUZ959" s="46"/>
      <c r="DVA959" s="46"/>
      <c r="DVB959" s="46"/>
      <c r="DVC959" s="46"/>
      <c r="DVD959" s="46"/>
      <c r="DVE959" s="46"/>
      <c r="DVF959" s="46"/>
      <c r="DVG959" s="46"/>
      <c r="DVH959" s="46"/>
      <c r="DVI959" s="46"/>
      <c r="DVJ959" s="46"/>
      <c r="DVK959" s="46"/>
      <c r="DVL959" s="46"/>
      <c r="DVM959" s="46"/>
      <c r="DVN959" s="46"/>
      <c r="DVO959" s="46"/>
      <c r="DVP959" s="46"/>
      <c r="DVQ959" s="46"/>
      <c r="DVR959" s="46"/>
      <c r="DVS959" s="46"/>
      <c r="DVT959" s="46"/>
      <c r="DVU959" s="46"/>
      <c r="DVV959" s="46"/>
      <c r="DVW959" s="46"/>
      <c r="DVX959" s="46"/>
      <c r="DVY959" s="46"/>
      <c r="DVZ959" s="46"/>
      <c r="DWA959" s="46"/>
      <c r="DWB959" s="46"/>
      <c r="DWC959" s="46"/>
      <c r="DWD959" s="46"/>
      <c r="DWE959" s="46"/>
      <c r="DWF959" s="46"/>
      <c r="DWG959" s="46"/>
      <c r="DWH959" s="46"/>
      <c r="DWI959" s="46"/>
      <c r="DWJ959" s="46"/>
      <c r="DWK959" s="46"/>
      <c r="DWL959" s="46"/>
      <c r="DWM959" s="46"/>
      <c r="DWN959" s="46"/>
      <c r="DWO959" s="46"/>
      <c r="DWP959" s="46"/>
      <c r="DWQ959" s="46"/>
      <c r="DWR959" s="46"/>
      <c r="DWS959" s="46"/>
      <c r="DWT959" s="46"/>
      <c r="DWU959" s="46"/>
      <c r="DWV959" s="46"/>
      <c r="DWW959" s="46"/>
      <c r="DWX959" s="46"/>
      <c r="DWY959" s="46"/>
      <c r="DWZ959" s="46"/>
      <c r="DXA959" s="46"/>
      <c r="DXB959" s="46"/>
      <c r="DXC959" s="46"/>
      <c r="DXD959" s="46"/>
      <c r="DXE959" s="46"/>
      <c r="DXF959" s="46"/>
      <c r="DXG959" s="46"/>
      <c r="DXH959" s="46"/>
      <c r="DXI959" s="46"/>
      <c r="DXJ959" s="46"/>
      <c r="DXK959" s="46"/>
      <c r="DXL959" s="46"/>
      <c r="DXM959" s="46"/>
      <c r="DXN959" s="46"/>
      <c r="DXO959" s="46"/>
      <c r="DXP959" s="46"/>
      <c r="DXQ959" s="46"/>
      <c r="DXR959" s="46"/>
      <c r="DXS959" s="46"/>
      <c r="DXT959" s="46"/>
      <c r="DXU959" s="46"/>
      <c r="DXV959" s="46"/>
      <c r="DXW959" s="46"/>
      <c r="DXX959" s="46"/>
      <c r="DXY959" s="46"/>
      <c r="DXZ959" s="46"/>
      <c r="DYA959" s="46"/>
      <c r="DYB959" s="46"/>
      <c r="DYC959" s="46"/>
      <c r="DYD959" s="46"/>
      <c r="DYE959" s="46"/>
      <c r="DYF959" s="46"/>
      <c r="DYG959" s="46"/>
      <c r="DYH959" s="46"/>
      <c r="DYI959" s="46"/>
      <c r="DYJ959" s="46"/>
      <c r="DYK959" s="46"/>
      <c r="DYL959" s="46"/>
      <c r="DYM959" s="46"/>
      <c r="DYN959" s="46"/>
      <c r="DYO959" s="46"/>
      <c r="DYP959" s="46"/>
      <c r="DYQ959" s="46"/>
      <c r="DYR959" s="46"/>
      <c r="DYS959" s="46"/>
      <c r="DYT959" s="46"/>
      <c r="DYU959" s="46"/>
      <c r="DYV959" s="46"/>
      <c r="DYW959" s="46"/>
      <c r="DYX959" s="46"/>
      <c r="DYY959" s="46"/>
      <c r="DYZ959" s="46"/>
      <c r="DZA959" s="46"/>
      <c r="DZB959" s="46"/>
      <c r="DZC959" s="46"/>
      <c r="DZD959" s="46"/>
      <c r="DZE959" s="46"/>
      <c r="DZF959" s="46"/>
      <c r="DZG959" s="46"/>
      <c r="DZH959" s="46"/>
      <c r="DZI959" s="46"/>
      <c r="DZJ959" s="46"/>
      <c r="DZK959" s="46"/>
      <c r="DZL959" s="46"/>
      <c r="DZM959" s="46"/>
      <c r="DZN959" s="46"/>
      <c r="DZO959" s="46"/>
      <c r="DZP959" s="46"/>
      <c r="DZQ959" s="46"/>
      <c r="DZR959" s="46"/>
      <c r="DZS959" s="46"/>
      <c r="DZT959" s="46"/>
      <c r="DZU959" s="46"/>
      <c r="DZV959" s="46"/>
      <c r="DZW959" s="46"/>
      <c r="DZX959" s="46"/>
      <c r="DZY959" s="46"/>
      <c r="DZZ959" s="46"/>
      <c r="EAA959" s="46"/>
      <c r="EAB959" s="46"/>
      <c r="EAC959" s="46"/>
      <c r="EAD959" s="46"/>
      <c r="EAE959" s="46"/>
      <c r="EAF959" s="46"/>
      <c r="EAG959" s="46"/>
      <c r="EAH959" s="46"/>
      <c r="EAI959" s="46"/>
      <c r="EAJ959" s="46"/>
      <c r="EAK959" s="46"/>
      <c r="EAL959" s="46"/>
      <c r="EAM959" s="46"/>
      <c r="EAN959" s="46"/>
      <c r="EAO959" s="46"/>
      <c r="EAP959" s="46"/>
      <c r="EAQ959" s="46"/>
      <c r="EAR959" s="46"/>
      <c r="EAS959" s="46"/>
      <c r="EAT959" s="46"/>
      <c r="EAU959" s="46"/>
      <c r="EAV959" s="46"/>
      <c r="EAW959" s="46"/>
      <c r="EAX959" s="46"/>
      <c r="EAY959" s="46"/>
      <c r="EAZ959" s="46"/>
      <c r="EBA959" s="46"/>
      <c r="EBB959" s="46"/>
      <c r="EBC959" s="46"/>
      <c r="EBD959" s="46"/>
      <c r="EBE959" s="46"/>
      <c r="EBF959" s="46"/>
      <c r="EBG959" s="46"/>
      <c r="EBH959" s="46"/>
      <c r="EBI959" s="46"/>
      <c r="EBJ959" s="46"/>
      <c r="EBK959" s="46"/>
      <c r="EBL959" s="46"/>
      <c r="EBM959" s="46"/>
      <c r="EBN959" s="46"/>
      <c r="EBO959" s="46"/>
      <c r="EBP959" s="46"/>
      <c r="EBQ959" s="46"/>
      <c r="EBR959" s="46"/>
      <c r="EBS959" s="46"/>
      <c r="EBT959" s="46"/>
      <c r="EBU959" s="46"/>
      <c r="EBV959" s="46"/>
      <c r="EBW959" s="46"/>
      <c r="EBX959" s="46"/>
      <c r="EBY959" s="46"/>
      <c r="EBZ959" s="46"/>
      <c r="ECA959" s="46"/>
      <c r="ECB959" s="46"/>
      <c r="ECC959" s="46"/>
      <c r="ECD959" s="46"/>
      <c r="ECE959" s="46"/>
      <c r="ECF959" s="46"/>
      <c r="ECG959" s="46"/>
      <c r="ECH959" s="46"/>
      <c r="ECI959" s="46"/>
      <c r="ECJ959" s="46"/>
      <c r="ECK959" s="46"/>
      <c r="ECL959" s="46"/>
      <c r="ECM959" s="46"/>
      <c r="ECN959" s="46"/>
      <c r="ECO959" s="46"/>
      <c r="ECP959" s="46"/>
      <c r="ECQ959" s="46"/>
      <c r="ECR959" s="46"/>
      <c r="ECS959" s="46"/>
      <c r="ECT959" s="46"/>
      <c r="ECU959" s="46"/>
      <c r="ECV959" s="46"/>
      <c r="ECW959" s="46"/>
      <c r="ECX959" s="46"/>
      <c r="ECY959" s="46"/>
      <c r="ECZ959" s="46"/>
      <c r="EDA959" s="46"/>
      <c r="EDB959" s="46"/>
      <c r="EDC959" s="46"/>
      <c r="EDD959" s="46"/>
      <c r="EDE959" s="46"/>
      <c r="EDF959" s="46"/>
      <c r="EDG959" s="46"/>
      <c r="EDH959" s="46"/>
      <c r="EDI959" s="46"/>
      <c r="EDJ959" s="46"/>
      <c r="EDK959" s="46"/>
      <c r="EDL959" s="46"/>
      <c r="EDM959" s="46"/>
      <c r="EDN959" s="46"/>
      <c r="EDO959" s="46"/>
      <c r="EDP959" s="46"/>
      <c r="EDQ959" s="46"/>
      <c r="EDR959" s="46"/>
      <c r="EDS959" s="46"/>
      <c r="EDT959" s="46"/>
      <c r="EDU959" s="46"/>
      <c r="EDV959" s="46"/>
      <c r="EDW959" s="46"/>
      <c r="EDX959" s="46"/>
      <c r="EDY959" s="46"/>
      <c r="EDZ959" s="46"/>
      <c r="EEA959" s="46"/>
      <c r="EEB959" s="46"/>
      <c r="EEC959" s="46"/>
      <c r="EED959" s="46"/>
      <c r="EEE959" s="46"/>
      <c r="EEF959" s="46"/>
      <c r="EEG959" s="46"/>
      <c r="EEH959" s="46"/>
      <c r="EEI959" s="46"/>
      <c r="EEJ959" s="46"/>
      <c r="EEK959" s="46"/>
      <c r="EEL959" s="46"/>
      <c r="EEM959" s="46"/>
      <c r="EEN959" s="46"/>
      <c r="EEO959" s="46"/>
      <c r="EEP959" s="46"/>
      <c r="EEQ959" s="46"/>
      <c r="EER959" s="46"/>
      <c r="EES959" s="46"/>
      <c r="EET959" s="46"/>
      <c r="EEU959" s="46"/>
      <c r="EEV959" s="46"/>
      <c r="EEW959" s="46"/>
      <c r="EEX959" s="46"/>
      <c r="EEY959" s="46"/>
      <c r="EEZ959" s="46"/>
      <c r="EFA959" s="46"/>
      <c r="EFB959" s="46"/>
      <c r="EFC959" s="46"/>
      <c r="EFD959" s="46"/>
      <c r="EFE959" s="46"/>
      <c r="EFF959" s="46"/>
      <c r="EFG959" s="46"/>
      <c r="EFH959" s="46"/>
      <c r="EFI959" s="46"/>
      <c r="EFJ959" s="46"/>
      <c r="EFK959" s="46"/>
      <c r="EFL959" s="46"/>
      <c r="EFM959" s="46"/>
      <c r="EFN959" s="46"/>
      <c r="EFO959" s="46"/>
      <c r="EFP959" s="46"/>
      <c r="EFQ959" s="46"/>
      <c r="EFR959" s="46"/>
      <c r="EFS959" s="46"/>
      <c r="EFT959" s="46"/>
      <c r="EFU959" s="46"/>
      <c r="EFV959" s="46"/>
      <c r="EFW959" s="46"/>
      <c r="EFX959" s="46"/>
      <c r="EFY959" s="46"/>
      <c r="EFZ959" s="46"/>
      <c r="EGA959" s="46"/>
      <c r="EGB959" s="46"/>
      <c r="EGC959" s="46"/>
      <c r="EGD959" s="46"/>
      <c r="EGE959" s="46"/>
      <c r="EGF959" s="46"/>
      <c r="EGG959" s="46"/>
      <c r="EGH959" s="46"/>
      <c r="EGI959" s="46"/>
      <c r="EGJ959" s="46"/>
      <c r="EGK959" s="46"/>
      <c r="EGL959" s="46"/>
      <c r="EGM959" s="46"/>
      <c r="EGN959" s="46"/>
      <c r="EGO959" s="46"/>
      <c r="EGP959" s="46"/>
      <c r="EGQ959" s="46"/>
      <c r="EGR959" s="46"/>
      <c r="EGS959" s="46"/>
      <c r="EGT959" s="46"/>
      <c r="EGU959" s="46"/>
      <c r="EGV959" s="46"/>
      <c r="EGW959" s="46"/>
      <c r="EGX959" s="46"/>
      <c r="EGY959" s="46"/>
      <c r="EGZ959" s="46"/>
      <c r="EHA959" s="46"/>
      <c r="EHB959" s="46"/>
      <c r="EHC959" s="46"/>
      <c r="EHD959" s="46"/>
      <c r="EHE959" s="46"/>
      <c r="EHF959" s="46"/>
      <c r="EHG959" s="46"/>
      <c r="EHH959" s="46"/>
      <c r="EHI959" s="46"/>
      <c r="EHJ959" s="46"/>
      <c r="EHK959" s="46"/>
      <c r="EHL959" s="46"/>
      <c r="EHM959" s="46"/>
      <c r="EHN959" s="46"/>
      <c r="EHO959" s="46"/>
      <c r="EHP959" s="46"/>
      <c r="EHQ959" s="46"/>
      <c r="EHR959" s="46"/>
      <c r="EHS959" s="46"/>
      <c r="EHT959" s="46"/>
      <c r="EHU959" s="46"/>
      <c r="EHV959" s="46"/>
      <c r="EHW959" s="46"/>
      <c r="EHX959" s="46"/>
      <c r="EHY959" s="46"/>
      <c r="EHZ959" s="46"/>
      <c r="EIA959" s="46"/>
      <c r="EIB959" s="46"/>
      <c r="EIC959" s="46"/>
      <c r="EID959" s="46"/>
      <c r="EIE959" s="46"/>
      <c r="EIF959" s="46"/>
      <c r="EIG959" s="46"/>
      <c r="EIH959" s="46"/>
      <c r="EII959" s="46"/>
      <c r="EIJ959" s="46"/>
      <c r="EIK959" s="46"/>
      <c r="EIL959" s="46"/>
      <c r="EIM959" s="46"/>
      <c r="EIN959" s="46"/>
      <c r="EIO959" s="46"/>
      <c r="EIP959" s="46"/>
      <c r="EIQ959" s="46"/>
      <c r="EIR959" s="46"/>
      <c r="EIS959" s="46"/>
      <c r="EIT959" s="46"/>
      <c r="EIU959" s="46"/>
      <c r="EIV959" s="46"/>
      <c r="EIW959" s="46"/>
      <c r="EIX959" s="46"/>
      <c r="EIY959" s="46"/>
      <c r="EIZ959" s="46"/>
      <c r="EJA959" s="46"/>
      <c r="EJB959" s="46"/>
      <c r="EJC959" s="46"/>
      <c r="EJD959" s="46"/>
      <c r="EJE959" s="46"/>
      <c r="EJF959" s="46"/>
      <c r="EJG959" s="46"/>
      <c r="EJH959" s="46"/>
      <c r="EJI959" s="46"/>
      <c r="EJJ959" s="46"/>
      <c r="EJK959" s="46"/>
      <c r="EJL959" s="46"/>
      <c r="EJM959" s="46"/>
      <c r="EJN959" s="46"/>
      <c r="EJO959" s="46"/>
      <c r="EJP959" s="46"/>
      <c r="EJQ959" s="46"/>
      <c r="EJR959" s="46"/>
      <c r="EJS959" s="46"/>
      <c r="EJT959" s="46"/>
      <c r="EJU959" s="46"/>
      <c r="EJV959" s="46"/>
      <c r="EJW959" s="46"/>
      <c r="EJX959" s="46"/>
      <c r="EJY959" s="46"/>
      <c r="EJZ959" s="46"/>
      <c r="EKA959" s="46"/>
      <c r="EKB959" s="46"/>
      <c r="EKC959" s="46"/>
      <c r="EKD959" s="46"/>
      <c r="EKE959" s="46"/>
      <c r="EKF959" s="46"/>
      <c r="EKG959" s="46"/>
      <c r="EKH959" s="46"/>
      <c r="EKI959" s="46"/>
      <c r="EKJ959" s="46"/>
      <c r="EKK959" s="46"/>
      <c r="EKL959" s="46"/>
      <c r="EKM959" s="46"/>
      <c r="EKN959" s="46"/>
      <c r="EKO959" s="46"/>
      <c r="EKP959" s="46"/>
      <c r="EKQ959" s="46"/>
      <c r="EKR959" s="46"/>
      <c r="EKS959" s="46"/>
      <c r="EKT959" s="46"/>
      <c r="EKU959" s="46"/>
      <c r="EKV959" s="46"/>
      <c r="EKW959" s="46"/>
      <c r="EKX959" s="46"/>
      <c r="EKY959" s="46"/>
      <c r="EKZ959" s="46"/>
      <c r="ELA959" s="46"/>
      <c r="ELB959" s="46"/>
      <c r="ELC959" s="46"/>
      <c r="ELD959" s="46"/>
      <c r="ELE959" s="46"/>
      <c r="ELF959" s="46"/>
      <c r="ELG959" s="46"/>
      <c r="ELH959" s="46"/>
      <c r="ELI959" s="46"/>
      <c r="ELJ959" s="46"/>
      <c r="ELK959" s="46"/>
      <c r="ELL959" s="46"/>
      <c r="ELM959" s="46"/>
      <c r="ELN959" s="46"/>
      <c r="ELO959" s="46"/>
      <c r="ELP959" s="46"/>
      <c r="ELQ959" s="46"/>
      <c r="ELR959" s="46"/>
      <c r="ELS959" s="46"/>
      <c r="ELT959" s="46"/>
      <c r="ELU959" s="46"/>
      <c r="ELV959" s="46"/>
      <c r="ELW959" s="46"/>
      <c r="ELX959" s="46"/>
      <c r="ELY959" s="46"/>
      <c r="ELZ959" s="46"/>
      <c r="EMA959" s="46"/>
      <c r="EMB959" s="46"/>
      <c r="EMC959" s="46"/>
      <c r="EMD959" s="46"/>
      <c r="EME959" s="46"/>
      <c r="EMF959" s="46"/>
      <c r="EMG959" s="46"/>
      <c r="EMH959" s="46"/>
      <c r="EMI959" s="46"/>
      <c r="EMJ959" s="46"/>
      <c r="EMK959" s="46"/>
      <c r="EML959" s="46"/>
      <c r="EMM959" s="46"/>
      <c r="EMN959" s="46"/>
      <c r="EMO959" s="46"/>
      <c r="EMP959" s="46"/>
      <c r="EMQ959" s="46"/>
      <c r="EMR959" s="46"/>
      <c r="EMS959" s="46"/>
      <c r="EMT959" s="46"/>
      <c r="EMU959" s="46"/>
      <c r="EMV959" s="46"/>
      <c r="EMW959" s="46"/>
      <c r="EMX959" s="46"/>
      <c r="EMY959" s="46"/>
      <c r="EMZ959" s="46"/>
      <c r="ENA959" s="46"/>
      <c r="ENB959" s="46"/>
      <c r="ENC959" s="46"/>
      <c r="END959" s="46"/>
      <c r="ENE959" s="46"/>
      <c r="ENF959" s="46"/>
      <c r="ENG959" s="46"/>
      <c r="ENH959" s="46"/>
      <c r="ENI959" s="46"/>
      <c r="ENJ959" s="46"/>
      <c r="ENK959" s="46"/>
      <c r="ENL959" s="46"/>
      <c r="ENM959" s="46"/>
      <c r="ENN959" s="46"/>
      <c r="ENO959" s="46"/>
      <c r="ENP959" s="46"/>
      <c r="ENQ959" s="46"/>
      <c r="ENR959" s="46"/>
      <c r="ENS959" s="46"/>
      <c r="ENT959" s="46"/>
      <c r="ENU959" s="46"/>
      <c r="ENV959" s="46"/>
      <c r="ENW959" s="46"/>
      <c r="ENX959" s="46"/>
      <c r="ENY959" s="46"/>
      <c r="ENZ959" s="46"/>
      <c r="EOA959" s="46"/>
      <c r="EOB959" s="46"/>
      <c r="EOC959" s="46"/>
      <c r="EOD959" s="46"/>
      <c r="EOE959" s="46"/>
      <c r="EOF959" s="46"/>
      <c r="EOG959" s="46"/>
      <c r="EOH959" s="46"/>
      <c r="EOI959" s="46"/>
      <c r="EOJ959" s="46"/>
      <c r="EOK959" s="46"/>
      <c r="EOL959" s="46"/>
      <c r="EOM959" s="46"/>
      <c r="EON959" s="46"/>
      <c r="EOO959" s="46"/>
      <c r="EOP959" s="46"/>
      <c r="EOQ959" s="46"/>
      <c r="EOR959" s="46"/>
      <c r="EOS959" s="46"/>
      <c r="EOT959" s="46"/>
      <c r="EOU959" s="46"/>
      <c r="EOV959" s="46"/>
      <c r="EOW959" s="46"/>
      <c r="EOX959" s="46"/>
      <c r="EOY959" s="46"/>
      <c r="EOZ959" s="46"/>
      <c r="EPA959" s="46"/>
      <c r="EPB959" s="46"/>
      <c r="EPC959" s="46"/>
      <c r="EPD959" s="46"/>
      <c r="EPE959" s="46"/>
      <c r="EPF959" s="46"/>
      <c r="EPG959" s="46"/>
      <c r="EPH959" s="46"/>
      <c r="EPI959" s="46"/>
      <c r="EPJ959" s="46"/>
      <c r="EPK959" s="46"/>
      <c r="EPL959" s="46"/>
      <c r="EPM959" s="46"/>
      <c r="EPN959" s="46"/>
      <c r="EPO959" s="46"/>
      <c r="EPP959" s="46"/>
      <c r="EPQ959" s="46"/>
      <c r="EPR959" s="46"/>
      <c r="EPS959" s="46"/>
      <c r="EPT959" s="46"/>
      <c r="EPU959" s="46"/>
      <c r="EPV959" s="46"/>
      <c r="EPW959" s="46"/>
      <c r="EPX959" s="46"/>
      <c r="EPY959" s="46"/>
      <c r="EPZ959" s="46"/>
      <c r="EQA959" s="46"/>
      <c r="EQB959" s="46"/>
      <c r="EQC959" s="46"/>
      <c r="EQD959" s="46"/>
      <c r="EQE959" s="46"/>
      <c r="EQF959" s="46"/>
      <c r="EQG959" s="46"/>
      <c r="EQH959" s="46"/>
      <c r="EQI959" s="46"/>
      <c r="EQJ959" s="46"/>
      <c r="EQK959" s="46"/>
      <c r="EQL959" s="46"/>
      <c r="EQM959" s="46"/>
      <c r="EQN959" s="46"/>
      <c r="EQO959" s="46"/>
      <c r="EQP959" s="46"/>
      <c r="EQQ959" s="46"/>
      <c r="EQR959" s="46"/>
      <c r="EQS959" s="46"/>
      <c r="EQT959" s="46"/>
      <c r="EQU959" s="46"/>
      <c r="EQV959" s="46"/>
      <c r="EQW959" s="46"/>
      <c r="EQX959" s="46"/>
      <c r="EQY959" s="46"/>
      <c r="EQZ959" s="46"/>
      <c r="ERA959" s="46"/>
      <c r="ERB959" s="46"/>
      <c r="ERC959" s="46"/>
      <c r="ERD959" s="46"/>
      <c r="ERE959" s="46"/>
      <c r="ERF959" s="46"/>
      <c r="ERG959" s="46"/>
      <c r="ERH959" s="46"/>
      <c r="ERI959" s="46"/>
      <c r="ERJ959" s="46"/>
      <c r="ERK959" s="46"/>
      <c r="ERL959" s="46"/>
      <c r="ERM959" s="46"/>
      <c r="ERN959" s="46"/>
      <c r="ERO959" s="46"/>
      <c r="ERP959" s="46"/>
      <c r="ERQ959" s="46"/>
      <c r="ERR959" s="46"/>
      <c r="ERS959" s="46"/>
      <c r="ERT959" s="46"/>
      <c r="ERU959" s="46"/>
      <c r="ERV959" s="46"/>
      <c r="ERW959" s="46"/>
      <c r="ERX959" s="46"/>
      <c r="ERY959" s="46"/>
      <c r="ERZ959" s="46"/>
      <c r="ESA959" s="46"/>
      <c r="ESB959" s="46"/>
      <c r="ESC959" s="46"/>
      <c r="ESD959" s="46"/>
      <c r="ESE959" s="46"/>
      <c r="ESF959" s="46"/>
      <c r="ESG959" s="46"/>
      <c r="ESH959" s="46"/>
      <c r="ESI959" s="46"/>
      <c r="ESJ959" s="46"/>
      <c r="ESK959" s="46"/>
      <c r="ESL959" s="46"/>
      <c r="ESM959" s="46"/>
      <c r="ESN959" s="46"/>
      <c r="ESO959" s="46"/>
      <c r="ESP959" s="46"/>
      <c r="ESQ959" s="46"/>
      <c r="ESR959" s="46"/>
      <c r="ESS959" s="46"/>
      <c r="EST959" s="46"/>
      <c r="ESU959" s="46"/>
      <c r="ESV959" s="46"/>
      <c r="ESW959" s="46"/>
      <c r="ESX959" s="46"/>
      <c r="ESY959" s="46"/>
      <c r="ESZ959" s="46"/>
      <c r="ETA959" s="46"/>
      <c r="ETB959" s="46"/>
      <c r="ETC959" s="46"/>
      <c r="ETD959" s="46"/>
      <c r="ETE959" s="46"/>
      <c r="ETF959" s="46"/>
      <c r="ETG959" s="46"/>
      <c r="ETH959" s="46"/>
      <c r="ETI959" s="46"/>
      <c r="ETJ959" s="46"/>
      <c r="ETK959" s="46"/>
      <c r="ETL959" s="46"/>
      <c r="ETM959" s="46"/>
      <c r="ETN959" s="46"/>
      <c r="ETO959" s="46"/>
      <c r="ETP959" s="46"/>
      <c r="ETQ959" s="46"/>
      <c r="ETR959" s="46"/>
      <c r="ETS959" s="46"/>
      <c r="ETT959" s="46"/>
      <c r="ETU959" s="46"/>
      <c r="ETV959" s="46"/>
      <c r="ETW959" s="46"/>
      <c r="ETX959" s="46"/>
      <c r="ETY959" s="46"/>
      <c r="ETZ959" s="46"/>
      <c r="EUA959" s="46"/>
      <c r="EUB959" s="46"/>
      <c r="EUC959" s="46"/>
      <c r="EUD959" s="46"/>
      <c r="EUE959" s="46"/>
      <c r="EUF959" s="46"/>
      <c r="EUG959" s="46"/>
      <c r="EUH959" s="46"/>
      <c r="EUI959" s="46"/>
      <c r="EUJ959" s="46"/>
      <c r="EUK959" s="46"/>
      <c r="EUL959" s="46"/>
      <c r="EUM959" s="46"/>
      <c r="EUN959" s="46"/>
      <c r="EUO959" s="46"/>
      <c r="EUP959" s="46"/>
      <c r="EUQ959" s="46"/>
      <c r="EUR959" s="46"/>
      <c r="EUS959" s="46"/>
      <c r="EUT959" s="46"/>
      <c r="EUU959" s="46"/>
      <c r="EUV959" s="46"/>
      <c r="EUW959" s="46"/>
      <c r="EUX959" s="46"/>
      <c r="EUY959" s="46"/>
      <c r="EUZ959" s="46"/>
      <c r="EVA959" s="46"/>
      <c r="EVB959" s="46"/>
      <c r="EVC959" s="46"/>
      <c r="EVD959" s="46"/>
      <c r="EVE959" s="46"/>
      <c r="EVF959" s="46"/>
      <c r="EVG959" s="46"/>
      <c r="EVH959" s="46"/>
      <c r="EVI959" s="46"/>
      <c r="EVJ959" s="46"/>
      <c r="EVK959" s="46"/>
      <c r="EVL959" s="46"/>
      <c r="EVM959" s="46"/>
      <c r="EVN959" s="46"/>
      <c r="EVO959" s="46"/>
      <c r="EVP959" s="46"/>
      <c r="EVQ959" s="46"/>
      <c r="EVR959" s="46"/>
      <c r="EVS959" s="46"/>
      <c r="EVT959" s="46"/>
      <c r="EVU959" s="46"/>
      <c r="EVV959" s="46"/>
      <c r="EVW959" s="46"/>
      <c r="EVX959" s="46"/>
      <c r="EVY959" s="46"/>
      <c r="EVZ959" s="46"/>
      <c r="EWA959" s="46"/>
      <c r="EWB959" s="46"/>
      <c r="EWC959" s="46"/>
      <c r="EWD959" s="46"/>
      <c r="EWE959" s="46"/>
      <c r="EWF959" s="46"/>
      <c r="EWG959" s="46"/>
      <c r="EWH959" s="46"/>
      <c r="EWI959" s="46"/>
      <c r="EWJ959" s="46"/>
      <c r="EWK959" s="46"/>
      <c r="EWL959" s="46"/>
      <c r="EWM959" s="46"/>
      <c r="EWN959" s="46"/>
      <c r="EWO959" s="46"/>
      <c r="EWP959" s="46"/>
      <c r="EWQ959" s="46"/>
      <c r="EWR959" s="46"/>
      <c r="EWS959" s="46"/>
      <c r="EWT959" s="46"/>
      <c r="EWU959" s="46"/>
      <c r="EWV959" s="46"/>
      <c r="EWW959" s="46"/>
      <c r="EWX959" s="46"/>
      <c r="EWY959" s="46"/>
      <c r="EWZ959" s="46"/>
      <c r="EXA959" s="46"/>
      <c r="EXB959" s="46"/>
      <c r="EXC959" s="46"/>
      <c r="EXD959" s="46"/>
      <c r="EXE959" s="46"/>
      <c r="EXF959" s="46"/>
      <c r="EXG959" s="46"/>
      <c r="EXH959" s="46"/>
      <c r="EXI959" s="46"/>
      <c r="EXJ959" s="46"/>
      <c r="EXK959" s="46"/>
      <c r="EXL959" s="46"/>
      <c r="EXM959" s="46"/>
      <c r="EXN959" s="46"/>
      <c r="EXO959" s="46"/>
      <c r="EXP959" s="46"/>
      <c r="EXQ959" s="46"/>
      <c r="EXR959" s="46"/>
      <c r="EXS959" s="46"/>
      <c r="EXT959" s="46"/>
      <c r="EXU959" s="46"/>
      <c r="EXV959" s="46"/>
      <c r="EXW959" s="46"/>
      <c r="EXX959" s="46"/>
      <c r="EXY959" s="46"/>
      <c r="EXZ959" s="46"/>
      <c r="EYA959" s="46"/>
      <c r="EYB959" s="46"/>
      <c r="EYC959" s="46"/>
      <c r="EYD959" s="46"/>
      <c r="EYE959" s="46"/>
      <c r="EYF959" s="46"/>
      <c r="EYG959" s="46"/>
      <c r="EYH959" s="46"/>
      <c r="EYI959" s="46"/>
      <c r="EYJ959" s="46"/>
      <c r="EYK959" s="46"/>
      <c r="EYL959" s="46"/>
      <c r="EYM959" s="46"/>
      <c r="EYN959" s="46"/>
      <c r="EYO959" s="46"/>
      <c r="EYP959" s="46"/>
      <c r="EYQ959" s="46"/>
      <c r="EYR959" s="46"/>
      <c r="EYS959" s="46"/>
      <c r="EYT959" s="46"/>
      <c r="EYU959" s="46"/>
      <c r="EYV959" s="46"/>
      <c r="EYW959" s="46"/>
      <c r="EYX959" s="46"/>
      <c r="EYY959" s="46"/>
      <c r="EYZ959" s="46"/>
      <c r="EZA959" s="46"/>
      <c r="EZB959" s="46"/>
      <c r="EZC959" s="46"/>
      <c r="EZD959" s="46"/>
      <c r="EZE959" s="46"/>
      <c r="EZF959" s="46"/>
      <c r="EZG959" s="46"/>
      <c r="EZH959" s="46"/>
      <c r="EZI959" s="46"/>
      <c r="EZJ959" s="46"/>
      <c r="EZK959" s="46"/>
      <c r="EZL959" s="46"/>
      <c r="EZM959" s="46"/>
      <c r="EZN959" s="46"/>
      <c r="EZO959" s="46"/>
      <c r="EZP959" s="46"/>
      <c r="EZQ959" s="46"/>
      <c r="EZR959" s="46"/>
      <c r="EZS959" s="46"/>
      <c r="EZT959" s="46"/>
      <c r="EZU959" s="46"/>
      <c r="EZV959" s="46"/>
      <c r="EZW959" s="46"/>
      <c r="EZX959" s="46"/>
      <c r="EZY959" s="46"/>
      <c r="EZZ959" s="46"/>
      <c r="FAA959" s="46"/>
      <c r="FAB959" s="46"/>
      <c r="FAC959" s="46"/>
      <c r="FAD959" s="46"/>
      <c r="FAE959" s="46"/>
      <c r="FAF959" s="46"/>
      <c r="FAG959" s="46"/>
      <c r="FAH959" s="46"/>
      <c r="FAI959" s="46"/>
      <c r="FAJ959" s="46"/>
      <c r="FAK959" s="46"/>
      <c r="FAL959" s="46"/>
      <c r="FAM959" s="46"/>
      <c r="FAN959" s="46"/>
      <c r="FAO959" s="46"/>
      <c r="FAP959" s="46"/>
      <c r="FAQ959" s="46"/>
      <c r="FAR959" s="46"/>
      <c r="FAS959" s="46"/>
      <c r="FAT959" s="46"/>
      <c r="FAU959" s="46"/>
      <c r="FAV959" s="46"/>
      <c r="FAW959" s="46"/>
      <c r="FAX959" s="46"/>
      <c r="FAY959" s="46"/>
      <c r="FAZ959" s="46"/>
      <c r="FBA959" s="46"/>
      <c r="FBB959" s="46"/>
      <c r="FBC959" s="46"/>
      <c r="FBD959" s="46"/>
      <c r="FBE959" s="46"/>
      <c r="FBF959" s="46"/>
      <c r="FBG959" s="46"/>
      <c r="FBH959" s="46"/>
      <c r="FBI959" s="46"/>
      <c r="FBJ959" s="46"/>
      <c r="FBK959" s="46"/>
      <c r="FBL959" s="46"/>
      <c r="FBM959" s="46"/>
      <c r="FBN959" s="46"/>
      <c r="FBO959" s="46"/>
      <c r="FBP959" s="46"/>
      <c r="FBQ959" s="46"/>
      <c r="FBR959" s="46"/>
      <c r="FBS959" s="46"/>
      <c r="FBT959" s="46"/>
      <c r="FBU959" s="46"/>
      <c r="FBV959" s="46"/>
      <c r="FBW959" s="46"/>
      <c r="FBX959" s="46"/>
      <c r="FBY959" s="46"/>
      <c r="FBZ959" s="46"/>
      <c r="FCA959" s="46"/>
      <c r="FCB959" s="46"/>
      <c r="FCC959" s="46"/>
      <c r="FCD959" s="46"/>
      <c r="FCE959" s="46"/>
      <c r="FCF959" s="46"/>
      <c r="FCG959" s="46"/>
      <c r="FCH959" s="46"/>
      <c r="FCI959" s="46"/>
      <c r="FCJ959" s="46"/>
      <c r="FCK959" s="46"/>
      <c r="FCL959" s="46"/>
      <c r="FCM959" s="46"/>
      <c r="FCN959" s="46"/>
      <c r="FCO959" s="46"/>
      <c r="FCP959" s="46"/>
      <c r="FCQ959" s="46"/>
      <c r="FCR959" s="46"/>
      <c r="FCS959" s="46"/>
      <c r="FCT959" s="46"/>
      <c r="FCU959" s="46"/>
      <c r="FCV959" s="46"/>
      <c r="FCW959" s="46"/>
      <c r="FCX959" s="46"/>
      <c r="FCY959" s="46"/>
      <c r="FCZ959" s="46"/>
      <c r="FDA959" s="46"/>
      <c r="FDB959" s="46"/>
      <c r="FDC959" s="46"/>
      <c r="FDD959" s="46"/>
      <c r="FDE959" s="46"/>
      <c r="FDF959" s="46"/>
      <c r="FDG959" s="46"/>
      <c r="FDH959" s="46"/>
      <c r="FDI959" s="46"/>
      <c r="FDJ959" s="46"/>
      <c r="FDK959" s="46"/>
      <c r="FDL959" s="46"/>
      <c r="FDM959" s="46"/>
      <c r="FDN959" s="46"/>
      <c r="FDO959" s="46"/>
      <c r="FDP959" s="46"/>
      <c r="FDQ959" s="46"/>
      <c r="FDR959" s="46"/>
      <c r="FDS959" s="46"/>
      <c r="FDT959" s="46"/>
      <c r="FDU959" s="46"/>
      <c r="FDV959" s="46"/>
      <c r="FDW959" s="46"/>
      <c r="FDX959" s="46"/>
      <c r="FDY959" s="46"/>
      <c r="FDZ959" s="46"/>
      <c r="FEA959" s="46"/>
      <c r="FEB959" s="46"/>
      <c r="FEC959" s="46"/>
      <c r="FED959" s="46"/>
      <c r="FEE959" s="46"/>
      <c r="FEF959" s="46"/>
      <c r="FEG959" s="46"/>
      <c r="FEH959" s="46"/>
      <c r="FEI959" s="46"/>
      <c r="FEJ959" s="46"/>
      <c r="FEK959" s="46"/>
      <c r="FEL959" s="46"/>
      <c r="FEM959" s="46"/>
      <c r="FEN959" s="46"/>
      <c r="FEO959" s="46"/>
      <c r="FEP959" s="46"/>
      <c r="FEQ959" s="46"/>
      <c r="FER959" s="46"/>
      <c r="FES959" s="46"/>
      <c r="FET959" s="46"/>
      <c r="FEU959" s="46"/>
      <c r="FEV959" s="46"/>
      <c r="FEW959" s="46"/>
      <c r="FEX959" s="46"/>
      <c r="FEY959" s="46"/>
      <c r="FEZ959" s="46"/>
      <c r="FFA959" s="46"/>
      <c r="FFB959" s="46"/>
      <c r="FFC959" s="46"/>
      <c r="FFD959" s="46"/>
      <c r="FFE959" s="46"/>
      <c r="FFF959" s="46"/>
      <c r="FFG959" s="46"/>
      <c r="FFH959" s="46"/>
      <c r="FFI959" s="46"/>
      <c r="FFJ959" s="46"/>
      <c r="FFK959" s="46"/>
      <c r="FFL959" s="46"/>
      <c r="FFM959" s="46"/>
      <c r="FFN959" s="46"/>
      <c r="FFO959" s="46"/>
      <c r="FFP959" s="46"/>
      <c r="FFQ959" s="46"/>
      <c r="FFR959" s="46"/>
      <c r="FFS959" s="46"/>
      <c r="FFT959" s="46"/>
      <c r="FFU959" s="46"/>
      <c r="FFV959" s="46"/>
      <c r="FFW959" s="46"/>
      <c r="FFX959" s="46"/>
      <c r="FFY959" s="46"/>
      <c r="FFZ959" s="46"/>
      <c r="FGA959" s="46"/>
      <c r="FGB959" s="46"/>
      <c r="FGC959" s="46"/>
      <c r="FGD959" s="46"/>
      <c r="FGE959" s="46"/>
      <c r="FGF959" s="46"/>
      <c r="FGG959" s="46"/>
      <c r="FGH959" s="46"/>
      <c r="FGI959" s="46"/>
      <c r="FGJ959" s="46"/>
      <c r="FGK959" s="46"/>
      <c r="FGL959" s="46"/>
      <c r="FGM959" s="46"/>
      <c r="FGN959" s="46"/>
      <c r="FGO959" s="46"/>
      <c r="FGP959" s="46"/>
      <c r="FGQ959" s="46"/>
      <c r="FGR959" s="46"/>
      <c r="FGS959" s="46"/>
      <c r="FGT959" s="46"/>
      <c r="FGU959" s="46"/>
      <c r="FGV959" s="46"/>
      <c r="FGW959" s="46"/>
      <c r="FGX959" s="46"/>
      <c r="FGY959" s="46"/>
      <c r="FGZ959" s="46"/>
      <c r="FHA959" s="46"/>
      <c r="FHB959" s="46"/>
      <c r="FHC959" s="46"/>
      <c r="FHD959" s="46"/>
      <c r="FHE959" s="46"/>
      <c r="FHF959" s="46"/>
      <c r="FHG959" s="46"/>
      <c r="FHH959" s="46"/>
      <c r="FHI959" s="46"/>
      <c r="FHJ959" s="46"/>
      <c r="FHK959" s="46"/>
      <c r="FHL959" s="46"/>
      <c r="FHM959" s="46"/>
      <c r="FHN959" s="46"/>
      <c r="FHO959" s="46"/>
      <c r="FHP959" s="46"/>
      <c r="FHQ959" s="46"/>
      <c r="FHR959" s="46"/>
      <c r="FHS959" s="46"/>
      <c r="FHT959" s="46"/>
      <c r="FHU959" s="46"/>
      <c r="FHV959" s="46"/>
      <c r="FHW959" s="46"/>
      <c r="FHX959" s="46"/>
      <c r="FHY959" s="46"/>
      <c r="FHZ959" s="46"/>
      <c r="FIA959" s="46"/>
      <c r="FIB959" s="46"/>
      <c r="FIC959" s="46"/>
      <c r="FID959" s="46"/>
      <c r="FIE959" s="46"/>
      <c r="FIF959" s="46"/>
      <c r="FIG959" s="46"/>
      <c r="FIH959" s="46"/>
      <c r="FII959" s="46"/>
      <c r="FIJ959" s="46"/>
      <c r="FIK959" s="46"/>
      <c r="FIL959" s="46"/>
      <c r="FIM959" s="46"/>
      <c r="FIN959" s="46"/>
      <c r="FIO959" s="46"/>
      <c r="FIP959" s="46"/>
      <c r="FIQ959" s="46"/>
      <c r="FIR959" s="46"/>
      <c r="FIS959" s="46"/>
      <c r="FIT959" s="46"/>
      <c r="FIU959" s="46"/>
      <c r="FIV959" s="46"/>
      <c r="FIW959" s="46"/>
      <c r="FIX959" s="46"/>
      <c r="FIY959" s="46"/>
      <c r="FIZ959" s="46"/>
      <c r="FJA959" s="46"/>
      <c r="FJB959" s="46"/>
      <c r="FJC959" s="46"/>
      <c r="FJD959" s="46"/>
      <c r="FJE959" s="46"/>
      <c r="FJF959" s="46"/>
      <c r="FJG959" s="46"/>
      <c r="FJH959" s="46"/>
      <c r="FJI959" s="46"/>
      <c r="FJJ959" s="46"/>
      <c r="FJK959" s="46"/>
      <c r="FJL959" s="46"/>
      <c r="FJM959" s="46"/>
      <c r="FJN959" s="46"/>
      <c r="FJO959" s="46"/>
      <c r="FJP959" s="46"/>
      <c r="FJQ959" s="46"/>
      <c r="FJR959" s="46"/>
      <c r="FJS959" s="46"/>
      <c r="FJT959" s="46"/>
      <c r="FJU959" s="46"/>
      <c r="FJV959" s="46"/>
      <c r="FJW959" s="46"/>
      <c r="FJX959" s="46"/>
      <c r="FJY959" s="46"/>
      <c r="FJZ959" s="46"/>
      <c r="FKA959" s="46"/>
      <c r="FKB959" s="46"/>
      <c r="FKC959" s="46"/>
      <c r="FKD959" s="46"/>
      <c r="FKE959" s="46"/>
      <c r="FKF959" s="46"/>
      <c r="FKG959" s="46"/>
      <c r="FKH959" s="46"/>
      <c r="FKI959" s="46"/>
      <c r="FKJ959" s="46"/>
      <c r="FKK959" s="46"/>
      <c r="FKL959" s="46"/>
      <c r="FKM959" s="46"/>
      <c r="FKN959" s="46"/>
      <c r="FKO959" s="46"/>
      <c r="FKP959" s="46"/>
      <c r="FKQ959" s="46"/>
      <c r="FKR959" s="46"/>
      <c r="FKS959" s="46"/>
      <c r="FKT959" s="46"/>
      <c r="FKU959" s="46"/>
      <c r="FKV959" s="46"/>
      <c r="FKW959" s="46"/>
      <c r="FKX959" s="46"/>
      <c r="FKY959" s="46"/>
      <c r="FKZ959" s="46"/>
      <c r="FLA959" s="46"/>
      <c r="FLB959" s="46"/>
      <c r="FLC959" s="46"/>
      <c r="FLD959" s="46"/>
      <c r="FLE959" s="46"/>
      <c r="FLF959" s="46"/>
      <c r="FLG959" s="46"/>
      <c r="FLH959" s="46"/>
      <c r="FLI959" s="46"/>
      <c r="FLJ959" s="46"/>
      <c r="FLK959" s="46"/>
      <c r="FLL959" s="46"/>
      <c r="FLM959" s="46"/>
      <c r="FLN959" s="46"/>
      <c r="FLO959" s="46"/>
      <c r="FLP959" s="46"/>
      <c r="FLQ959" s="46"/>
      <c r="FLR959" s="46"/>
      <c r="FLS959" s="46"/>
      <c r="FLT959" s="46"/>
      <c r="FLU959" s="46"/>
      <c r="FLV959" s="46"/>
      <c r="FLW959" s="46"/>
      <c r="FLX959" s="46"/>
      <c r="FLY959" s="46"/>
      <c r="FLZ959" s="46"/>
      <c r="FMA959" s="46"/>
      <c r="FMB959" s="46"/>
      <c r="FMC959" s="46"/>
      <c r="FMD959" s="46"/>
      <c r="FME959" s="46"/>
      <c r="FMF959" s="46"/>
      <c r="FMG959" s="46"/>
      <c r="FMH959" s="46"/>
      <c r="FMI959" s="46"/>
      <c r="FMJ959" s="46"/>
      <c r="FMK959" s="46"/>
      <c r="FML959" s="46"/>
      <c r="FMM959" s="46"/>
      <c r="FMN959" s="46"/>
      <c r="FMO959" s="46"/>
      <c r="FMP959" s="46"/>
      <c r="FMQ959" s="46"/>
      <c r="FMR959" s="46"/>
      <c r="FMS959" s="46"/>
      <c r="FMT959" s="46"/>
      <c r="FMU959" s="46"/>
      <c r="FMV959" s="46"/>
      <c r="FMW959" s="46"/>
      <c r="FMX959" s="46"/>
      <c r="FMY959" s="46"/>
      <c r="FMZ959" s="46"/>
      <c r="FNA959" s="46"/>
      <c r="FNB959" s="46"/>
      <c r="FNC959" s="46"/>
      <c r="FND959" s="46"/>
      <c r="FNE959" s="46"/>
      <c r="FNF959" s="46"/>
      <c r="FNG959" s="46"/>
      <c r="FNH959" s="46"/>
      <c r="FNI959" s="46"/>
      <c r="FNJ959" s="46"/>
      <c r="FNK959" s="46"/>
      <c r="FNL959" s="46"/>
      <c r="FNM959" s="46"/>
      <c r="FNN959" s="46"/>
      <c r="FNO959" s="46"/>
      <c r="FNP959" s="46"/>
      <c r="FNQ959" s="46"/>
      <c r="FNR959" s="46"/>
      <c r="FNS959" s="46"/>
      <c r="FNT959" s="46"/>
      <c r="FNU959" s="46"/>
      <c r="FNV959" s="46"/>
      <c r="FNW959" s="46"/>
      <c r="FNX959" s="46"/>
      <c r="FNY959" s="46"/>
      <c r="FNZ959" s="46"/>
      <c r="FOA959" s="46"/>
      <c r="FOB959" s="46"/>
      <c r="FOC959" s="46"/>
      <c r="FOD959" s="46"/>
      <c r="FOE959" s="46"/>
      <c r="FOF959" s="46"/>
      <c r="FOG959" s="46"/>
      <c r="FOH959" s="46"/>
      <c r="FOI959" s="46"/>
      <c r="FOJ959" s="46"/>
      <c r="FOK959" s="46"/>
      <c r="FOL959" s="46"/>
      <c r="FOM959" s="46"/>
      <c r="FON959" s="46"/>
      <c r="FOO959" s="46"/>
      <c r="FOP959" s="46"/>
      <c r="FOQ959" s="46"/>
      <c r="FOR959" s="46"/>
      <c r="FOS959" s="46"/>
      <c r="FOT959" s="46"/>
      <c r="FOU959" s="46"/>
      <c r="FOV959" s="46"/>
      <c r="FOW959" s="46"/>
      <c r="FOX959" s="46"/>
      <c r="FOY959" s="46"/>
      <c r="FOZ959" s="46"/>
      <c r="FPA959" s="46"/>
      <c r="FPB959" s="46"/>
      <c r="FPC959" s="46"/>
      <c r="FPD959" s="46"/>
      <c r="FPE959" s="46"/>
      <c r="FPF959" s="46"/>
      <c r="FPG959" s="46"/>
      <c r="FPH959" s="46"/>
      <c r="FPI959" s="46"/>
      <c r="FPJ959" s="46"/>
      <c r="FPK959" s="46"/>
      <c r="FPL959" s="46"/>
      <c r="FPM959" s="46"/>
      <c r="FPN959" s="46"/>
      <c r="FPO959" s="46"/>
      <c r="FPP959" s="46"/>
      <c r="FPQ959" s="46"/>
      <c r="FPR959" s="46"/>
      <c r="FPS959" s="46"/>
      <c r="FPT959" s="46"/>
      <c r="FPU959" s="46"/>
      <c r="FPV959" s="46"/>
      <c r="FPW959" s="46"/>
      <c r="FPX959" s="46"/>
      <c r="FPY959" s="46"/>
      <c r="FPZ959" s="46"/>
      <c r="FQA959" s="46"/>
      <c r="FQB959" s="46"/>
      <c r="FQC959" s="46"/>
      <c r="FQD959" s="46"/>
      <c r="FQE959" s="46"/>
      <c r="FQF959" s="46"/>
      <c r="FQG959" s="46"/>
      <c r="FQH959" s="46"/>
      <c r="FQI959" s="46"/>
      <c r="FQJ959" s="46"/>
      <c r="FQK959" s="46"/>
      <c r="FQL959" s="46"/>
      <c r="FQM959" s="46"/>
      <c r="FQN959" s="46"/>
      <c r="FQO959" s="46"/>
      <c r="FQP959" s="46"/>
      <c r="FQQ959" s="46"/>
      <c r="FQR959" s="46"/>
      <c r="FQS959" s="46"/>
      <c r="FQT959" s="46"/>
      <c r="FQU959" s="46"/>
      <c r="FQV959" s="46"/>
      <c r="FQW959" s="46"/>
      <c r="FQX959" s="46"/>
      <c r="FQY959" s="46"/>
      <c r="FQZ959" s="46"/>
      <c r="FRA959" s="46"/>
      <c r="FRB959" s="46"/>
      <c r="FRC959" s="46"/>
      <c r="FRD959" s="46"/>
      <c r="FRE959" s="46"/>
      <c r="FRF959" s="46"/>
      <c r="FRG959" s="46"/>
      <c r="FRH959" s="46"/>
      <c r="FRI959" s="46"/>
      <c r="FRJ959" s="46"/>
      <c r="FRK959" s="46"/>
      <c r="FRL959" s="46"/>
      <c r="FRM959" s="46"/>
      <c r="FRN959" s="46"/>
      <c r="FRO959" s="46"/>
      <c r="FRP959" s="46"/>
      <c r="FRQ959" s="46"/>
      <c r="FRR959" s="46"/>
      <c r="FRS959" s="46"/>
      <c r="FRT959" s="46"/>
      <c r="FRU959" s="46"/>
      <c r="FRV959" s="46"/>
      <c r="FRW959" s="46"/>
      <c r="FRX959" s="46"/>
      <c r="FRY959" s="46"/>
      <c r="FRZ959" s="46"/>
      <c r="FSA959" s="46"/>
      <c r="FSB959" s="46"/>
      <c r="FSC959" s="46"/>
      <c r="FSD959" s="46"/>
      <c r="FSE959" s="46"/>
      <c r="FSF959" s="46"/>
      <c r="FSG959" s="46"/>
      <c r="FSH959" s="46"/>
      <c r="FSI959" s="46"/>
      <c r="FSJ959" s="46"/>
      <c r="FSK959" s="46"/>
      <c r="FSL959" s="46"/>
      <c r="FSM959" s="46"/>
      <c r="FSN959" s="46"/>
      <c r="FSO959" s="46"/>
      <c r="FSP959" s="46"/>
      <c r="FSQ959" s="46"/>
      <c r="FSR959" s="46"/>
      <c r="FSS959" s="46"/>
      <c r="FST959" s="46"/>
      <c r="FSU959" s="46"/>
      <c r="FSV959" s="46"/>
      <c r="FSW959" s="46"/>
      <c r="FSX959" s="46"/>
      <c r="FSY959" s="46"/>
      <c r="FSZ959" s="46"/>
      <c r="FTA959" s="46"/>
      <c r="FTB959" s="46"/>
      <c r="FTC959" s="46"/>
      <c r="FTD959" s="46"/>
      <c r="FTE959" s="46"/>
      <c r="FTF959" s="46"/>
      <c r="FTG959" s="46"/>
      <c r="FTH959" s="46"/>
      <c r="FTI959" s="46"/>
      <c r="FTJ959" s="46"/>
      <c r="FTK959" s="46"/>
      <c r="FTL959" s="46"/>
      <c r="FTM959" s="46"/>
      <c r="FTN959" s="46"/>
      <c r="FTO959" s="46"/>
      <c r="FTP959" s="46"/>
      <c r="FTQ959" s="46"/>
      <c r="FTR959" s="46"/>
      <c r="FTS959" s="46"/>
      <c r="FTT959" s="46"/>
      <c r="FTU959" s="46"/>
      <c r="FTV959" s="46"/>
      <c r="FTW959" s="46"/>
      <c r="FTX959" s="46"/>
      <c r="FTY959" s="46"/>
      <c r="FTZ959" s="46"/>
      <c r="FUA959" s="46"/>
      <c r="FUB959" s="46"/>
      <c r="FUC959" s="46"/>
      <c r="FUD959" s="46"/>
      <c r="FUE959" s="46"/>
      <c r="FUF959" s="46"/>
      <c r="FUG959" s="46"/>
      <c r="FUH959" s="46"/>
      <c r="FUI959" s="46"/>
      <c r="FUJ959" s="46"/>
      <c r="FUK959" s="46"/>
      <c r="FUL959" s="46"/>
      <c r="FUM959" s="46"/>
      <c r="FUN959" s="46"/>
      <c r="FUO959" s="46"/>
      <c r="FUP959" s="46"/>
      <c r="FUQ959" s="46"/>
      <c r="FUR959" s="46"/>
      <c r="FUS959" s="46"/>
      <c r="FUT959" s="46"/>
      <c r="FUU959" s="46"/>
      <c r="FUV959" s="46"/>
      <c r="FUW959" s="46"/>
      <c r="FUX959" s="46"/>
      <c r="FUY959" s="46"/>
      <c r="FUZ959" s="46"/>
      <c r="FVA959" s="46"/>
      <c r="FVB959" s="46"/>
      <c r="FVC959" s="46"/>
      <c r="FVD959" s="46"/>
      <c r="FVE959" s="46"/>
      <c r="FVF959" s="46"/>
      <c r="FVG959" s="46"/>
      <c r="FVH959" s="46"/>
      <c r="FVI959" s="46"/>
      <c r="FVJ959" s="46"/>
      <c r="FVK959" s="46"/>
      <c r="FVL959" s="46"/>
      <c r="FVM959" s="46"/>
      <c r="FVN959" s="46"/>
      <c r="FVO959" s="46"/>
      <c r="FVP959" s="46"/>
      <c r="FVQ959" s="46"/>
      <c r="FVR959" s="46"/>
      <c r="FVS959" s="46"/>
      <c r="FVT959" s="46"/>
      <c r="FVU959" s="46"/>
      <c r="FVV959" s="46"/>
      <c r="FVW959" s="46"/>
      <c r="FVX959" s="46"/>
      <c r="FVY959" s="46"/>
      <c r="FVZ959" s="46"/>
      <c r="FWA959" s="46"/>
      <c r="FWB959" s="46"/>
      <c r="FWC959" s="46"/>
      <c r="FWD959" s="46"/>
      <c r="FWE959" s="46"/>
      <c r="FWF959" s="46"/>
      <c r="FWG959" s="46"/>
      <c r="FWH959" s="46"/>
      <c r="FWI959" s="46"/>
      <c r="FWJ959" s="46"/>
      <c r="FWK959" s="46"/>
      <c r="FWL959" s="46"/>
      <c r="FWM959" s="46"/>
      <c r="FWN959" s="46"/>
      <c r="FWO959" s="46"/>
      <c r="FWP959" s="46"/>
      <c r="FWQ959" s="46"/>
      <c r="FWR959" s="46"/>
      <c r="FWS959" s="46"/>
      <c r="FWT959" s="46"/>
      <c r="FWU959" s="46"/>
      <c r="FWV959" s="46"/>
      <c r="FWW959" s="46"/>
      <c r="FWX959" s="46"/>
      <c r="FWY959" s="46"/>
      <c r="FWZ959" s="46"/>
      <c r="FXA959" s="46"/>
      <c r="FXB959" s="46"/>
      <c r="FXC959" s="46"/>
      <c r="FXD959" s="46"/>
      <c r="FXE959" s="46"/>
      <c r="FXF959" s="46"/>
      <c r="FXG959" s="46"/>
      <c r="FXH959" s="46"/>
      <c r="FXI959" s="46"/>
      <c r="FXJ959" s="46"/>
      <c r="FXK959" s="46"/>
      <c r="FXL959" s="46"/>
      <c r="FXM959" s="46"/>
      <c r="FXN959" s="46"/>
      <c r="FXO959" s="46"/>
      <c r="FXP959" s="46"/>
      <c r="FXQ959" s="46"/>
      <c r="FXR959" s="46"/>
      <c r="FXS959" s="46"/>
      <c r="FXT959" s="46"/>
      <c r="FXU959" s="46"/>
      <c r="FXV959" s="46"/>
      <c r="FXW959" s="46"/>
      <c r="FXX959" s="46"/>
      <c r="FXY959" s="46"/>
      <c r="FXZ959" s="46"/>
      <c r="FYA959" s="46"/>
      <c r="FYB959" s="46"/>
      <c r="FYC959" s="46"/>
      <c r="FYD959" s="46"/>
      <c r="FYE959" s="46"/>
      <c r="FYF959" s="46"/>
      <c r="FYG959" s="46"/>
      <c r="FYH959" s="46"/>
      <c r="FYI959" s="46"/>
      <c r="FYJ959" s="46"/>
      <c r="FYK959" s="46"/>
      <c r="FYL959" s="46"/>
      <c r="FYM959" s="46"/>
      <c r="FYN959" s="46"/>
      <c r="FYO959" s="46"/>
      <c r="FYP959" s="46"/>
      <c r="FYQ959" s="46"/>
      <c r="FYR959" s="46"/>
      <c r="FYS959" s="46"/>
      <c r="FYT959" s="46"/>
      <c r="FYU959" s="46"/>
      <c r="FYV959" s="46"/>
      <c r="FYW959" s="46"/>
      <c r="FYX959" s="46"/>
      <c r="FYY959" s="46"/>
      <c r="FYZ959" s="46"/>
      <c r="FZA959" s="46"/>
      <c r="FZB959" s="46"/>
      <c r="FZC959" s="46"/>
      <c r="FZD959" s="46"/>
      <c r="FZE959" s="46"/>
      <c r="FZF959" s="46"/>
      <c r="FZG959" s="46"/>
      <c r="FZH959" s="46"/>
      <c r="FZI959" s="46"/>
      <c r="FZJ959" s="46"/>
      <c r="FZK959" s="46"/>
      <c r="FZL959" s="46"/>
      <c r="FZM959" s="46"/>
      <c r="FZN959" s="46"/>
      <c r="FZO959" s="46"/>
      <c r="FZP959" s="46"/>
      <c r="FZQ959" s="46"/>
      <c r="FZR959" s="46"/>
      <c r="FZS959" s="46"/>
      <c r="FZT959" s="46"/>
      <c r="FZU959" s="46"/>
      <c r="FZV959" s="46"/>
      <c r="FZW959" s="46"/>
      <c r="FZX959" s="46"/>
      <c r="FZY959" s="46"/>
      <c r="FZZ959" s="46"/>
      <c r="GAA959" s="46"/>
      <c r="GAB959" s="46"/>
      <c r="GAC959" s="46"/>
      <c r="GAD959" s="46"/>
      <c r="GAE959" s="46"/>
      <c r="GAF959" s="46"/>
      <c r="GAG959" s="46"/>
      <c r="GAH959" s="46"/>
      <c r="GAI959" s="46"/>
      <c r="GAJ959" s="46"/>
      <c r="GAK959" s="46"/>
      <c r="GAL959" s="46"/>
      <c r="GAM959" s="46"/>
      <c r="GAN959" s="46"/>
      <c r="GAO959" s="46"/>
      <c r="GAP959" s="46"/>
      <c r="GAQ959" s="46"/>
      <c r="GAR959" s="46"/>
      <c r="GAS959" s="46"/>
      <c r="GAT959" s="46"/>
      <c r="GAU959" s="46"/>
      <c r="GAV959" s="46"/>
      <c r="GAW959" s="46"/>
      <c r="GAX959" s="46"/>
      <c r="GAY959" s="46"/>
      <c r="GAZ959" s="46"/>
      <c r="GBA959" s="46"/>
      <c r="GBB959" s="46"/>
      <c r="GBC959" s="46"/>
      <c r="GBD959" s="46"/>
      <c r="GBE959" s="46"/>
      <c r="GBF959" s="46"/>
      <c r="GBG959" s="46"/>
      <c r="GBH959" s="46"/>
      <c r="GBI959" s="46"/>
      <c r="GBJ959" s="46"/>
      <c r="GBK959" s="46"/>
      <c r="GBL959" s="46"/>
      <c r="GBM959" s="46"/>
      <c r="GBN959" s="46"/>
      <c r="GBO959" s="46"/>
      <c r="GBP959" s="46"/>
      <c r="GBQ959" s="46"/>
      <c r="GBR959" s="46"/>
      <c r="GBS959" s="46"/>
      <c r="GBT959" s="46"/>
      <c r="GBU959" s="46"/>
      <c r="GBV959" s="46"/>
      <c r="GBW959" s="46"/>
      <c r="GBX959" s="46"/>
      <c r="GBY959" s="46"/>
      <c r="GBZ959" s="46"/>
      <c r="GCA959" s="46"/>
      <c r="GCB959" s="46"/>
      <c r="GCC959" s="46"/>
      <c r="GCD959" s="46"/>
      <c r="GCE959" s="46"/>
      <c r="GCF959" s="46"/>
      <c r="GCG959" s="46"/>
      <c r="GCH959" s="46"/>
      <c r="GCI959" s="46"/>
      <c r="GCJ959" s="46"/>
      <c r="GCK959" s="46"/>
      <c r="GCL959" s="46"/>
      <c r="GCM959" s="46"/>
      <c r="GCN959" s="46"/>
      <c r="GCO959" s="46"/>
      <c r="GCP959" s="46"/>
      <c r="GCQ959" s="46"/>
      <c r="GCR959" s="46"/>
      <c r="GCS959" s="46"/>
      <c r="GCT959" s="46"/>
      <c r="GCU959" s="46"/>
      <c r="GCV959" s="46"/>
      <c r="GCW959" s="46"/>
      <c r="GCX959" s="46"/>
      <c r="GCY959" s="46"/>
      <c r="GCZ959" s="46"/>
      <c r="GDA959" s="46"/>
      <c r="GDB959" s="46"/>
      <c r="GDC959" s="46"/>
      <c r="GDD959" s="46"/>
      <c r="GDE959" s="46"/>
      <c r="GDF959" s="46"/>
      <c r="GDG959" s="46"/>
      <c r="GDH959" s="46"/>
      <c r="GDI959" s="46"/>
      <c r="GDJ959" s="46"/>
      <c r="GDK959" s="46"/>
      <c r="GDL959" s="46"/>
      <c r="GDM959" s="46"/>
      <c r="GDN959" s="46"/>
      <c r="GDO959" s="46"/>
      <c r="GDP959" s="46"/>
      <c r="GDQ959" s="46"/>
      <c r="GDR959" s="46"/>
      <c r="GDS959" s="46"/>
      <c r="GDT959" s="46"/>
      <c r="GDU959" s="46"/>
      <c r="GDV959" s="46"/>
      <c r="GDW959" s="46"/>
      <c r="GDX959" s="46"/>
      <c r="GDY959" s="46"/>
      <c r="GDZ959" s="46"/>
      <c r="GEA959" s="46"/>
      <c r="GEB959" s="46"/>
      <c r="GEC959" s="46"/>
      <c r="GED959" s="46"/>
      <c r="GEE959" s="46"/>
      <c r="GEF959" s="46"/>
      <c r="GEG959" s="46"/>
      <c r="GEH959" s="46"/>
      <c r="GEI959" s="46"/>
      <c r="GEJ959" s="46"/>
      <c r="GEK959" s="46"/>
      <c r="GEL959" s="46"/>
      <c r="GEM959" s="46"/>
      <c r="GEN959" s="46"/>
      <c r="GEO959" s="46"/>
      <c r="GEP959" s="46"/>
      <c r="GEQ959" s="46"/>
      <c r="GER959" s="46"/>
      <c r="GES959" s="46"/>
      <c r="GET959" s="46"/>
      <c r="GEU959" s="46"/>
      <c r="GEV959" s="46"/>
      <c r="GEW959" s="46"/>
      <c r="GEX959" s="46"/>
      <c r="GEY959" s="46"/>
      <c r="GEZ959" s="46"/>
      <c r="GFA959" s="46"/>
      <c r="GFB959" s="46"/>
      <c r="GFC959" s="46"/>
      <c r="GFD959" s="46"/>
      <c r="GFE959" s="46"/>
      <c r="GFF959" s="46"/>
      <c r="GFG959" s="46"/>
      <c r="GFH959" s="46"/>
      <c r="GFI959" s="46"/>
      <c r="GFJ959" s="46"/>
      <c r="GFK959" s="46"/>
      <c r="GFL959" s="46"/>
      <c r="GFM959" s="46"/>
      <c r="GFN959" s="46"/>
      <c r="GFO959" s="46"/>
      <c r="GFP959" s="46"/>
      <c r="GFQ959" s="46"/>
      <c r="GFR959" s="46"/>
      <c r="GFS959" s="46"/>
      <c r="GFT959" s="46"/>
      <c r="GFU959" s="46"/>
      <c r="GFV959" s="46"/>
      <c r="GFW959" s="46"/>
      <c r="GFX959" s="46"/>
      <c r="GFY959" s="46"/>
      <c r="GFZ959" s="46"/>
      <c r="GGA959" s="46"/>
      <c r="GGB959" s="46"/>
      <c r="GGC959" s="46"/>
      <c r="GGD959" s="46"/>
      <c r="GGE959" s="46"/>
      <c r="GGF959" s="46"/>
      <c r="GGG959" s="46"/>
      <c r="GGH959" s="46"/>
      <c r="GGI959" s="46"/>
      <c r="GGJ959" s="46"/>
      <c r="GGK959" s="46"/>
      <c r="GGL959" s="46"/>
      <c r="GGM959" s="46"/>
      <c r="GGN959" s="46"/>
      <c r="GGO959" s="46"/>
      <c r="GGP959" s="46"/>
      <c r="GGQ959" s="46"/>
      <c r="GGR959" s="46"/>
      <c r="GGS959" s="46"/>
      <c r="GGT959" s="46"/>
      <c r="GGU959" s="46"/>
      <c r="GGV959" s="46"/>
      <c r="GGW959" s="46"/>
      <c r="GGX959" s="46"/>
      <c r="GGY959" s="46"/>
      <c r="GGZ959" s="46"/>
      <c r="GHA959" s="46"/>
      <c r="GHB959" s="46"/>
      <c r="GHC959" s="46"/>
      <c r="GHD959" s="46"/>
      <c r="GHE959" s="46"/>
      <c r="GHF959" s="46"/>
      <c r="GHG959" s="46"/>
      <c r="GHH959" s="46"/>
      <c r="GHI959" s="46"/>
      <c r="GHJ959" s="46"/>
      <c r="GHK959" s="46"/>
      <c r="GHL959" s="46"/>
      <c r="GHM959" s="46"/>
      <c r="GHN959" s="46"/>
      <c r="GHO959" s="46"/>
      <c r="GHP959" s="46"/>
      <c r="GHQ959" s="46"/>
      <c r="GHR959" s="46"/>
      <c r="GHS959" s="46"/>
      <c r="GHT959" s="46"/>
      <c r="GHU959" s="46"/>
      <c r="GHV959" s="46"/>
      <c r="GHW959" s="46"/>
      <c r="GHX959" s="46"/>
      <c r="GHY959" s="46"/>
      <c r="GHZ959" s="46"/>
      <c r="GIA959" s="46"/>
      <c r="GIB959" s="46"/>
      <c r="GIC959" s="46"/>
      <c r="GID959" s="46"/>
      <c r="GIE959" s="46"/>
      <c r="GIF959" s="46"/>
      <c r="GIG959" s="46"/>
      <c r="GIH959" s="46"/>
      <c r="GII959" s="46"/>
      <c r="GIJ959" s="46"/>
      <c r="GIK959" s="46"/>
      <c r="GIL959" s="46"/>
      <c r="GIM959" s="46"/>
      <c r="GIN959" s="46"/>
      <c r="GIO959" s="46"/>
      <c r="GIP959" s="46"/>
      <c r="GIQ959" s="46"/>
      <c r="GIR959" s="46"/>
      <c r="GIS959" s="46"/>
      <c r="GIT959" s="46"/>
      <c r="GIU959" s="46"/>
      <c r="GIV959" s="46"/>
      <c r="GIW959" s="46"/>
      <c r="GIX959" s="46"/>
      <c r="GIY959" s="46"/>
      <c r="GIZ959" s="46"/>
      <c r="GJA959" s="46"/>
      <c r="GJB959" s="46"/>
      <c r="GJC959" s="46"/>
      <c r="GJD959" s="46"/>
      <c r="GJE959" s="46"/>
      <c r="GJF959" s="46"/>
      <c r="GJG959" s="46"/>
      <c r="GJH959" s="46"/>
      <c r="GJI959" s="46"/>
      <c r="GJJ959" s="46"/>
      <c r="GJK959" s="46"/>
      <c r="GJL959" s="46"/>
      <c r="GJM959" s="46"/>
      <c r="GJN959" s="46"/>
      <c r="GJO959" s="46"/>
      <c r="GJP959" s="46"/>
      <c r="GJQ959" s="46"/>
      <c r="GJR959" s="46"/>
      <c r="GJS959" s="46"/>
      <c r="GJT959" s="46"/>
      <c r="GJU959" s="46"/>
      <c r="GJV959" s="46"/>
      <c r="GJW959" s="46"/>
      <c r="GJX959" s="46"/>
      <c r="GJY959" s="46"/>
      <c r="GJZ959" s="46"/>
      <c r="GKA959" s="46"/>
      <c r="GKB959" s="46"/>
      <c r="GKC959" s="46"/>
      <c r="GKD959" s="46"/>
      <c r="GKE959" s="46"/>
      <c r="GKF959" s="46"/>
      <c r="GKG959" s="46"/>
      <c r="GKH959" s="46"/>
      <c r="GKI959" s="46"/>
      <c r="GKJ959" s="46"/>
      <c r="GKK959" s="46"/>
      <c r="GKL959" s="46"/>
      <c r="GKM959" s="46"/>
      <c r="GKN959" s="46"/>
      <c r="GKO959" s="46"/>
      <c r="GKP959" s="46"/>
      <c r="GKQ959" s="46"/>
      <c r="GKR959" s="46"/>
      <c r="GKS959" s="46"/>
      <c r="GKT959" s="46"/>
      <c r="GKU959" s="46"/>
      <c r="GKV959" s="46"/>
      <c r="GKW959" s="46"/>
      <c r="GKX959" s="46"/>
      <c r="GKY959" s="46"/>
      <c r="GKZ959" s="46"/>
      <c r="GLA959" s="46"/>
      <c r="GLB959" s="46"/>
      <c r="GLC959" s="46"/>
      <c r="GLD959" s="46"/>
      <c r="GLE959" s="46"/>
      <c r="GLF959" s="46"/>
      <c r="GLG959" s="46"/>
      <c r="GLH959" s="46"/>
      <c r="GLI959" s="46"/>
      <c r="GLJ959" s="46"/>
      <c r="GLK959" s="46"/>
      <c r="GLL959" s="46"/>
      <c r="GLM959" s="46"/>
      <c r="GLN959" s="46"/>
      <c r="GLO959" s="46"/>
      <c r="GLP959" s="46"/>
      <c r="GLQ959" s="46"/>
      <c r="GLR959" s="46"/>
      <c r="GLS959" s="46"/>
      <c r="GLT959" s="46"/>
      <c r="GLU959" s="46"/>
      <c r="GLV959" s="46"/>
      <c r="GLW959" s="46"/>
      <c r="GLX959" s="46"/>
      <c r="GLY959" s="46"/>
      <c r="GLZ959" s="46"/>
      <c r="GMA959" s="46"/>
      <c r="GMB959" s="46"/>
      <c r="GMC959" s="46"/>
      <c r="GMD959" s="46"/>
      <c r="GME959" s="46"/>
      <c r="GMF959" s="46"/>
      <c r="GMG959" s="46"/>
      <c r="GMH959" s="46"/>
      <c r="GMI959" s="46"/>
      <c r="GMJ959" s="46"/>
      <c r="GMK959" s="46"/>
      <c r="GML959" s="46"/>
      <c r="GMM959" s="46"/>
      <c r="GMN959" s="46"/>
      <c r="GMO959" s="46"/>
      <c r="GMP959" s="46"/>
      <c r="GMQ959" s="46"/>
      <c r="GMR959" s="46"/>
      <c r="GMS959" s="46"/>
      <c r="GMT959" s="46"/>
      <c r="GMU959" s="46"/>
      <c r="GMV959" s="46"/>
      <c r="GMW959" s="46"/>
      <c r="GMX959" s="46"/>
      <c r="GMY959" s="46"/>
      <c r="GMZ959" s="46"/>
      <c r="GNA959" s="46"/>
      <c r="GNB959" s="46"/>
      <c r="GNC959" s="46"/>
      <c r="GND959" s="46"/>
      <c r="GNE959" s="46"/>
      <c r="GNF959" s="46"/>
      <c r="GNG959" s="46"/>
      <c r="GNH959" s="46"/>
      <c r="GNI959" s="46"/>
      <c r="GNJ959" s="46"/>
      <c r="GNK959" s="46"/>
      <c r="GNL959" s="46"/>
      <c r="GNM959" s="46"/>
      <c r="GNN959" s="46"/>
      <c r="GNO959" s="46"/>
      <c r="GNP959" s="46"/>
      <c r="GNQ959" s="46"/>
      <c r="GNR959" s="46"/>
      <c r="GNS959" s="46"/>
      <c r="GNT959" s="46"/>
      <c r="GNU959" s="46"/>
      <c r="GNV959" s="46"/>
      <c r="GNW959" s="46"/>
      <c r="GNX959" s="46"/>
      <c r="GNY959" s="46"/>
      <c r="GNZ959" s="46"/>
      <c r="GOA959" s="46"/>
      <c r="GOB959" s="46"/>
      <c r="GOC959" s="46"/>
      <c r="GOD959" s="46"/>
      <c r="GOE959" s="46"/>
      <c r="GOF959" s="46"/>
      <c r="GOG959" s="46"/>
      <c r="GOH959" s="46"/>
      <c r="GOI959" s="46"/>
      <c r="GOJ959" s="46"/>
      <c r="GOK959" s="46"/>
      <c r="GOL959" s="46"/>
      <c r="GOM959" s="46"/>
      <c r="GON959" s="46"/>
      <c r="GOO959" s="46"/>
      <c r="GOP959" s="46"/>
      <c r="GOQ959" s="46"/>
      <c r="GOR959" s="46"/>
      <c r="GOS959" s="46"/>
      <c r="GOT959" s="46"/>
      <c r="GOU959" s="46"/>
      <c r="GOV959" s="46"/>
      <c r="GOW959" s="46"/>
      <c r="GOX959" s="46"/>
      <c r="GOY959" s="46"/>
      <c r="GOZ959" s="46"/>
      <c r="GPA959" s="46"/>
      <c r="GPB959" s="46"/>
      <c r="GPC959" s="46"/>
      <c r="GPD959" s="46"/>
      <c r="GPE959" s="46"/>
      <c r="GPF959" s="46"/>
      <c r="GPG959" s="46"/>
      <c r="GPH959" s="46"/>
      <c r="GPI959" s="46"/>
      <c r="GPJ959" s="46"/>
      <c r="GPK959" s="46"/>
      <c r="GPL959" s="46"/>
      <c r="GPM959" s="46"/>
      <c r="GPN959" s="46"/>
      <c r="GPO959" s="46"/>
      <c r="GPP959" s="46"/>
      <c r="GPQ959" s="46"/>
      <c r="GPR959" s="46"/>
      <c r="GPS959" s="46"/>
      <c r="GPT959" s="46"/>
      <c r="GPU959" s="46"/>
      <c r="GPV959" s="46"/>
      <c r="GPW959" s="46"/>
      <c r="GPX959" s="46"/>
      <c r="GPY959" s="46"/>
      <c r="GPZ959" s="46"/>
      <c r="GQA959" s="46"/>
      <c r="GQB959" s="46"/>
      <c r="GQC959" s="46"/>
      <c r="GQD959" s="46"/>
      <c r="GQE959" s="46"/>
      <c r="GQF959" s="46"/>
      <c r="GQG959" s="46"/>
      <c r="GQH959" s="46"/>
      <c r="GQI959" s="46"/>
      <c r="GQJ959" s="46"/>
      <c r="GQK959" s="46"/>
      <c r="GQL959" s="46"/>
      <c r="GQM959" s="46"/>
      <c r="GQN959" s="46"/>
      <c r="GQO959" s="46"/>
      <c r="GQP959" s="46"/>
      <c r="GQQ959" s="46"/>
      <c r="GQR959" s="46"/>
      <c r="GQS959" s="46"/>
      <c r="GQT959" s="46"/>
      <c r="GQU959" s="46"/>
      <c r="GQV959" s="46"/>
      <c r="GQW959" s="46"/>
      <c r="GQX959" s="46"/>
      <c r="GQY959" s="46"/>
      <c r="GQZ959" s="46"/>
      <c r="GRA959" s="46"/>
      <c r="GRB959" s="46"/>
      <c r="GRC959" s="46"/>
      <c r="GRD959" s="46"/>
      <c r="GRE959" s="46"/>
      <c r="GRF959" s="46"/>
      <c r="GRG959" s="46"/>
      <c r="GRH959" s="46"/>
      <c r="GRI959" s="46"/>
      <c r="GRJ959" s="46"/>
      <c r="GRK959" s="46"/>
      <c r="GRL959" s="46"/>
      <c r="GRM959" s="46"/>
      <c r="GRN959" s="46"/>
      <c r="GRO959" s="46"/>
      <c r="GRP959" s="46"/>
      <c r="GRQ959" s="46"/>
      <c r="GRR959" s="46"/>
      <c r="GRS959" s="46"/>
      <c r="GRT959" s="46"/>
      <c r="GRU959" s="46"/>
      <c r="GRV959" s="46"/>
      <c r="GRW959" s="46"/>
      <c r="GRX959" s="46"/>
      <c r="GRY959" s="46"/>
      <c r="GRZ959" s="46"/>
      <c r="GSA959" s="46"/>
      <c r="GSB959" s="46"/>
      <c r="GSC959" s="46"/>
      <c r="GSD959" s="46"/>
      <c r="GSE959" s="46"/>
      <c r="GSF959" s="46"/>
      <c r="GSG959" s="46"/>
      <c r="GSH959" s="46"/>
      <c r="GSI959" s="46"/>
      <c r="GSJ959" s="46"/>
      <c r="GSK959" s="46"/>
      <c r="GSL959" s="46"/>
      <c r="GSM959" s="46"/>
      <c r="GSN959" s="46"/>
      <c r="GSO959" s="46"/>
      <c r="GSP959" s="46"/>
      <c r="GSQ959" s="46"/>
      <c r="GSR959" s="46"/>
      <c r="GSS959" s="46"/>
      <c r="GST959" s="46"/>
      <c r="GSU959" s="46"/>
      <c r="GSV959" s="46"/>
      <c r="GSW959" s="46"/>
      <c r="GSX959" s="46"/>
      <c r="GSY959" s="46"/>
      <c r="GSZ959" s="46"/>
      <c r="GTA959" s="46"/>
      <c r="GTB959" s="46"/>
      <c r="GTC959" s="46"/>
      <c r="GTD959" s="46"/>
      <c r="GTE959" s="46"/>
      <c r="GTF959" s="46"/>
      <c r="GTG959" s="46"/>
      <c r="GTH959" s="46"/>
      <c r="GTI959" s="46"/>
      <c r="GTJ959" s="46"/>
      <c r="GTK959" s="46"/>
      <c r="GTL959" s="46"/>
      <c r="GTM959" s="46"/>
      <c r="GTN959" s="46"/>
      <c r="GTO959" s="46"/>
      <c r="GTP959" s="46"/>
      <c r="GTQ959" s="46"/>
      <c r="GTR959" s="46"/>
      <c r="GTS959" s="46"/>
      <c r="GTT959" s="46"/>
      <c r="GTU959" s="46"/>
      <c r="GTV959" s="46"/>
      <c r="GTW959" s="46"/>
      <c r="GTX959" s="46"/>
      <c r="GTY959" s="46"/>
      <c r="GTZ959" s="46"/>
      <c r="GUA959" s="46"/>
      <c r="GUB959" s="46"/>
      <c r="GUC959" s="46"/>
      <c r="GUD959" s="46"/>
      <c r="GUE959" s="46"/>
      <c r="GUF959" s="46"/>
      <c r="GUG959" s="46"/>
      <c r="GUH959" s="46"/>
      <c r="GUI959" s="46"/>
      <c r="GUJ959" s="46"/>
      <c r="GUK959" s="46"/>
      <c r="GUL959" s="46"/>
      <c r="GUM959" s="46"/>
      <c r="GUN959" s="46"/>
      <c r="GUO959" s="46"/>
      <c r="GUP959" s="46"/>
      <c r="GUQ959" s="46"/>
      <c r="GUR959" s="46"/>
      <c r="GUS959" s="46"/>
      <c r="GUT959" s="46"/>
      <c r="GUU959" s="46"/>
      <c r="GUV959" s="46"/>
      <c r="GUW959" s="46"/>
      <c r="GUX959" s="46"/>
      <c r="GUY959" s="46"/>
      <c r="GUZ959" s="46"/>
      <c r="GVA959" s="46"/>
      <c r="GVB959" s="46"/>
      <c r="GVC959" s="46"/>
      <c r="GVD959" s="46"/>
      <c r="GVE959" s="46"/>
      <c r="GVF959" s="46"/>
      <c r="GVG959" s="46"/>
      <c r="GVH959" s="46"/>
      <c r="GVI959" s="46"/>
      <c r="GVJ959" s="46"/>
      <c r="GVK959" s="46"/>
      <c r="GVL959" s="46"/>
      <c r="GVM959" s="46"/>
      <c r="GVN959" s="46"/>
      <c r="GVO959" s="46"/>
      <c r="GVP959" s="46"/>
      <c r="GVQ959" s="46"/>
      <c r="GVR959" s="46"/>
      <c r="GVS959" s="46"/>
      <c r="GVT959" s="46"/>
      <c r="GVU959" s="46"/>
      <c r="GVV959" s="46"/>
      <c r="GVW959" s="46"/>
      <c r="GVX959" s="46"/>
      <c r="GVY959" s="46"/>
      <c r="GVZ959" s="46"/>
      <c r="GWA959" s="46"/>
      <c r="GWB959" s="46"/>
      <c r="GWC959" s="46"/>
      <c r="GWD959" s="46"/>
      <c r="GWE959" s="46"/>
      <c r="GWF959" s="46"/>
      <c r="GWG959" s="46"/>
      <c r="GWH959" s="46"/>
      <c r="GWI959" s="46"/>
      <c r="GWJ959" s="46"/>
      <c r="GWK959" s="46"/>
      <c r="GWL959" s="46"/>
      <c r="GWM959" s="46"/>
      <c r="GWN959" s="46"/>
      <c r="GWO959" s="46"/>
      <c r="GWP959" s="46"/>
      <c r="GWQ959" s="46"/>
      <c r="GWR959" s="46"/>
      <c r="GWS959" s="46"/>
      <c r="GWT959" s="46"/>
      <c r="GWU959" s="46"/>
      <c r="GWV959" s="46"/>
      <c r="GWW959" s="46"/>
      <c r="GWX959" s="46"/>
      <c r="GWY959" s="46"/>
      <c r="GWZ959" s="46"/>
      <c r="GXA959" s="46"/>
      <c r="GXB959" s="46"/>
      <c r="GXC959" s="46"/>
      <c r="GXD959" s="46"/>
      <c r="GXE959" s="46"/>
      <c r="GXF959" s="46"/>
      <c r="GXG959" s="46"/>
      <c r="GXH959" s="46"/>
      <c r="GXI959" s="46"/>
      <c r="GXJ959" s="46"/>
      <c r="GXK959" s="46"/>
      <c r="GXL959" s="46"/>
      <c r="GXM959" s="46"/>
      <c r="GXN959" s="46"/>
      <c r="GXO959" s="46"/>
      <c r="GXP959" s="46"/>
      <c r="GXQ959" s="46"/>
      <c r="GXR959" s="46"/>
      <c r="GXS959" s="46"/>
      <c r="GXT959" s="46"/>
      <c r="GXU959" s="46"/>
      <c r="GXV959" s="46"/>
      <c r="GXW959" s="46"/>
      <c r="GXX959" s="46"/>
      <c r="GXY959" s="46"/>
      <c r="GXZ959" s="46"/>
      <c r="GYA959" s="46"/>
      <c r="GYB959" s="46"/>
      <c r="GYC959" s="46"/>
      <c r="GYD959" s="46"/>
      <c r="GYE959" s="46"/>
      <c r="GYF959" s="46"/>
      <c r="GYG959" s="46"/>
      <c r="GYH959" s="46"/>
      <c r="GYI959" s="46"/>
      <c r="GYJ959" s="46"/>
      <c r="GYK959" s="46"/>
      <c r="GYL959" s="46"/>
      <c r="GYM959" s="46"/>
      <c r="GYN959" s="46"/>
      <c r="GYO959" s="46"/>
      <c r="GYP959" s="46"/>
      <c r="GYQ959" s="46"/>
      <c r="GYR959" s="46"/>
      <c r="GYS959" s="46"/>
      <c r="GYT959" s="46"/>
      <c r="GYU959" s="46"/>
      <c r="GYV959" s="46"/>
      <c r="GYW959" s="46"/>
      <c r="GYX959" s="46"/>
      <c r="GYY959" s="46"/>
      <c r="GYZ959" s="46"/>
      <c r="GZA959" s="46"/>
      <c r="GZB959" s="46"/>
      <c r="GZC959" s="46"/>
      <c r="GZD959" s="46"/>
      <c r="GZE959" s="46"/>
      <c r="GZF959" s="46"/>
      <c r="GZG959" s="46"/>
      <c r="GZH959" s="46"/>
      <c r="GZI959" s="46"/>
      <c r="GZJ959" s="46"/>
      <c r="GZK959" s="46"/>
      <c r="GZL959" s="46"/>
      <c r="GZM959" s="46"/>
      <c r="GZN959" s="46"/>
      <c r="GZO959" s="46"/>
      <c r="GZP959" s="46"/>
      <c r="GZQ959" s="46"/>
      <c r="GZR959" s="46"/>
      <c r="GZS959" s="46"/>
      <c r="GZT959" s="46"/>
      <c r="GZU959" s="46"/>
      <c r="GZV959" s="46"/>
      <c r="GZW959" s="46"/>
      <c r="GZX959" s="46"/>
      <c r="GZY959" s="46"/>
      <c r="GZZ959" s="46"/>
      <c r="HAA959" s="46"/>
      <c r="HAB959" s="46"/>
      <c r="HAC959" s="46"/>
      <c r="HAD959" s="46"/>
      <c r="HAE959" s="46"/>
      <c r="HAF959" s="46"/>
      <c r="HAG959" s="46"/>
      <c r="HAH959" s="46"/>
      <c r="HAI959" s="46"/>
      <c r="HAJ959" s="46"/>
      <c r="HAK959" s="46"/>
      <c r="HAL959" s="46"/>
      <c r="HAM959" s="46"/>
      <c r="HAN959" s="46"/>
      <c r="HAO959" s="46"/>
      <c r="HAP959" s="46"/>
      <c r="HAQ959" s="46"/>
      <c r="HAR959" s="46"/>
      <c r="HAS959" s="46"/>
      <c r="HAT959" s="46"/>
      <c r="HAU959" s="46"/>
      <c r="HAV959" s="46"/>
      <c r="HAW959" s="46"/>
      <c r="HAX959" s="46"/>
      <c r="HAY959" s="46"/>
      <c r="HAZ959" s="46"/>
      <c r="HBA959" s="46"/>
      <c r="HBB959" s="46"/>
      <c r="HBC959" s="46"/>
      <c r="HBD959" s="46"/>
      <c r="HBE959" s="46"/>
      <c r="HBF959" s="46"/>
      <c r="HBG959" s="46"/>
      <c r="HBH959" s="46"/>
      <c r="HBI959" s="46"/>
      <c r="HBJ959" s="46"/>
      <c r="HBK959" s="46"/>
      <c r="HBL959" s="46"/>
      <c r="HBM959" s="46"/>
      <c r="HBN959" s="46"/>
      <c r="HBO959" s="46"/>
      <c r="HBP959" s="46"/>
      <c r="HBQ959" s="46"/>
      <c r="HBR959" s="46"/>
      <c r="HBS959" s="46"/>
      <c r="HBT959" s="46"/>
      <c r="HBU959" s="46"/>
      <c r="HBV959" s="46"/>
      <c r="HBW959" s="46"/>
      <c r="HBX959" s="46"/>
      <c r="HBY959" s="46"/>
      <c r="HBZ959" s="46"/>
      <c r="HCA959" s="46"/>
      <c r="HCB959" s="46"/>
      <c r="HCC959" s="46"/>
      <c r="HCD959" s="46"/>
      <c r="HCE959" s="46"/>
      <c r="HCF959" s="46"/>
      <c r="HCG959" s="46"/>
      <c r="HCH959" s="46"/>
      <c r="HCI959" s="46"/>
      <c r="HCJ959" s="46"/>
      <c r="HCK959" s="46"/>
      <c r="HCL959" s="46"/>
      <c r="HCM959" s="46"/>
      <c r="HCN959" s="46"/>
      <c r="HCO959" s="46"/>
      <c r="HCP959" s="46"/>
      <c r="HCQ959" s="46"/>
      <c r="HCR959" s="46"/>
      <c r="HCS959" s="46"/>
      <c r="HCT959" s="46"/>
      <c r="HCU959" s="46"/>
      <c r="HCV959" s="46"/>
      <c r="HCW959" s="46"/>
      <c r="HCX959" s="46"/>
      <c r="HCY959" s="46"/>
      <c r="HCZ959" s="46"/>
      <c r="HDA959" s="46"/>
      <c r="HDB959" s="46"/>
      <c r="HDC959" s="46"/>
      <c r="HDD959" s="46"/>
      <c r="HDE959" s="46"/>
      <c r="HDF959" s="46"/>
      <c r="HDG959" s="46"/>
      <c r="HDH959" s="46"/>
      <c r="HDI959" s="46"/>
      <c r="HDJ959" s="46"/>
      <c r="HDK959" s="46"/>
      <c r="HDL959" s="46"/>
      <c r="HDM959" s="46"/>
      <c r="HDN959" s="46"/>
      <c r="HDO959" s="46"/>
      <c r="HDP959" s="46"/>
      <c r="HDQ959" s="46"/>
      <c r="HDR959" s="46"/>
      <c r="HDS959" s="46"/>
      <c r="HDT959" s="46"/>
      <c r="HDU959" s="46"/>
      <c r="HDV959" s="46"/>
      <c r="HDW959" s="46"/>
      <c r="HDX959" s="46"/>
      <c r="HDY959" s="46"/>
      <c r="HDZ959" s="46"/>
      <c r="HEA959" s="46"/>
      <c r="HEB959" s="46"/>
      <c r="HEC959" s="46"/>
      <c r="HED959" s="46"/>
      <c r="HEE959" s="46"/>
      <c r="HEF959" s="46"/>
      <c r="HEG959" s="46"/>
      <c r="HEH959" s="46"/>
      <c r="HEI959" s="46"/>
      <c r="HEJ959" s="46"/>
      <c r="HEK959" s="46"/>
      <c r="HEL959" s="46"/>
      <c r="HEM959" s="46"/>
      <c r="HEN959" s="46"/>
      <c r="HEO959" s="46"/>
      <c r="HEP959" s="46"/>
      <c r="HEQ959" s="46"/>
      <c r="HER959" s="46"/>
      <c r="HES959" s="46"/>
      <c r="HET959" s="46"/>
      <c r="HEU959" s="46"/>
      <c r="HEV959" s="46"/>
      <c r="HEW959" s="46"/>
      <c r="HEX959" s="46"/>
      <c r="HEY959" s="46"/>
      <c r="HEZ959" s="46"/>
      <c r="HFA959" s="46"/>
      <c r="HFB959" s="46"/>
      <c r="HFC959" s="46"/>
      <c r="HFD959" s="46"/>
      <c r="HFE959" s="46"/>
      <c r="HFF959" s="46"/>
      <c r="HFG959" s="46"/>
      <c r="HFH959" s="46"/>
      <c r="HFI959" s="46"/>
      <c r="HFJ959" s="46"/>
      <c r="HFK959" s="46"/>
      <c r="HFL959" s="46"/>
      <c r="HFM959" s="46"/>
      <c r="HFN959" s="46"/>
      <c r="HFO959" s="46"/>
      <c r="HFP959" s="46"/>
      <c r="HFQ959" s="46"/>
      <c r="HFR959" s="46"/>
      <c r="HFS959" s="46"/>
      <c r="HFT959" s="46"/>
      <c r="HFU959" s="46"/>
      <c r="HFV959" s="46"/>
      <c r="HFW959" s="46"/>
      <c r="HFX959" s="46"/>
      <c r="HFY959" s="46"/>
      <c r="HFZ959" s="46"/>
      <c r="HGA959" s="46"/>
      <c r="HGB959" s="46"/>
      <c r="HGC959" s="46"/>
      <c r="HGD959" s="46"/>
      <c r="HGE959" s="46"/>
      <c r="HGF959" s="46"/>
      <c r="HGG959" s="46"/>
      <c r="HGH959" s="46"/>
      <c r="HGI959" s="46"/>
      <c r="HGJ959" s="46"/>
      <c r="HGK959" s="46"/>
      <c r="HGL959" s="46"/>
      <c r="HGM959" s="46"/>
      <c r="HGN959" s="46"/>
      <c r="HGO959" s="46"/>
      <c r="HGP959" s="46"/>
      <c r="HGQ959" s="46"/>
      <c r="HGR959" s="46"/>
      <c r="HGS959" s="46"/>
      <c r="HGT959" s="46"/>
      <c r="HGU959" s="46"/>
      <c r="HGV959" s="46"/>
      <c r="HGW959" s="46"/>
      <c r="HGX959" s="46"/>
      <c r="HGY959" s="46"/>
      <c r="HGZ959" s="46"/>
      <c r="HHA959" s="46"/>
      <c r="HHB959" s="46"/>
      <c r="HHC959" s="46"/>
      <c r="HHD959" s="46"/>
      <c r="HHE959" s="46"/>
      <c r="HHF959" s="46"/>
      <c r="HHG959" s="46"/>
      <c r="HHH959" s="46"/>
      <c r="HHI959" s="46"/>
      <c r="HHJ959" s="46"/>
      <c r="HHK959" s="46"/>
      <c r="HHL959" s="46"/>
      <c r="HHM959" s="46"/>
      <c r="HHN959" s="46"/>
      <c r="HHO959" s="46"/>
      <c r="HHP959" s="46"/>
      <c r="HHQ959" s="46"/>
      <c r="HHR959" s="46"/>
      <c r="HHS959" s="46"/>
      <c r="HHT959" s="46"/>
      <c r="HHU959" s="46"/>
      <c r="HHV959" s="46"/>
      <c r="HHW959" s="46"/>
      <c r="HHX959" s="46"/>
      <c r="HHY959" s="46"/>
      <c r="HHZ959" s="46"/>
      <c r="HIA959" s="46"/>
      <c r="HIB959" s="46"/>
      <c r="HIC959" s="46"/>
      <c r="HID959" s="46"/>
      <c r="HIE959" s="46"/>
      <c r="HIF959" s="46"/>
      <c r="HIG959" s="46"/>
      <c r="HIH959" s="46"/>
      <c r="HII959" s="46"/>
      <c r="HIJ959" s="46"/>
      <c r="HIK959" s="46"/>
      <c r="HIL959" s="46"/>
      <c r="HIM959" s="46"/>
      <c r="HIN959" s="46"/>
      <c r="HIO959" s="46"/>
      <c r="HIP959" s="46"/>
      <c r="HIQ959" s="46"/>
      <c r="HIR959" s="46"/>
      <c r="HIS959" s="46"/>
      <c r="HIT959" s="46"/>
      <c r="HIU959" s="46"/>
      <c r="HIV959" s="46"/>
      <c r="HIW959" s="46"/>
      <c r="HIX959" s="46"/>
      <c r="HIY959" s="46"/>
      <c r="HIZ959" s="46"/>
      <c r="HJA959" s="46"/>
      <c r="HJB959" s="46"/>
      <c r="HJC959" s="46"/>
      <c r="HJD959" s="46"/>
      <c r="HJE959" s="46"/>
      <c r="HJF959" s="46"/>
      <c r="HJG959" s="46"/>
      <c r="HJH959" s="46"/>
      <c r="HJI959" s="46"/>
      <c r="HJJ959" s="46"/>
      <c r="HJK959" s="46"/>
      <c r="HJL959" s="46"/>
      <c r="HJM959" s="46"/>
      <c r="HJN959" s="46"/>
      <c r="HJO959" s="46"/>
      <c r="HJP959" s="46"/>
      <c r="HJQ959" s="46"/>
      <c r="HJR959" s="46"/>
      <c r="HJS959" s="46"/>
      <c r="HJT959" s="46"/>
      <c r="HJU959" s="46"/>
      <c r="HJV959" s="46"/>
      <c r="HJW959" s="46"/>
      <c r="HJX959" s="46"/>
      <c r="HJY959" s="46"/>
      <c r="HJZ959" s="46"/>
      <c r="HKA959" s="46"/>
      <c r="HKB959" s="46"/>
      <c r="HKC959" s="46"/>
      <c r="HKD959" s="46"/>
      <c r="HKE959" s="46"/>
      <c r="HKF959" s="46"/>
      <c r="HKG959" s="46"/>
      <c r="HKH959" s="46"/>
      <c r="HKI959" s="46"/>
      <c r="HKJ959" s="46"/>
      <c r="HKK959" s="46"/>
      <c r="HKL959" s="46"/>
      <c r="HKM959" s="46"/>
      <c r="HKN959" s="46"/>
      <c r="HKO959" s="46"/>
      <c r="HKP959" s="46"/>
      <c r="HKQ959" s="46"/>
      <c r="HKR959" s="46"/>
      <c r="HKS959" s="46"/>
      <c r="HKT959" s="46"/>
      <c r="HKU959" s="46"/>
      <c r="HKV959" s="46"/>
      <c r="HKW959" s="46"/>
      <c r="HKX959" s="46"/>
      <c r="HKY959" s="46"/>
      <c r="HKZ959" s="46"/>
      <c r="HLA959" s="46"/>
      <c r="HLB959" s="46"/>
      <c r="HLC959" s="46"/>
      <c r="HLD959" s="46"/>
      <c r="HLE959" s="46"/>
      <c r="HLF959" s="46"/>
      <c r="HLG959" s="46"/>
      <c r="HLH959" s="46"/>
      <c r="HLI959" s="46"/>
      <c r="HLJ959" s="46"/>
      <c r="HLK959" s="46"/>
      <c r="HLL959" s="46"/>
      <c r="HLM959" s="46"/>
      <c r="HLN959" s="46"/>
      <c r="HLO959" s="46"/>
      <c r="HLP959" s="46"/>
      <c r="HLQ959" s="46"/>
      <c r="HLR959" s="46"/>
      <c r="HLS959" s="46"/>
      <c r="HLT959" s="46"/>
      <c r="HLU959" s="46"/>
      <c r="HLV959" s="46"/>
      <c r="HLW959" s="46"/>
      <c r="HLX959" s="46"/>
      <c r="HLY959" s="46"/>
      <c r="HLZ959" s="46"/>
      <c r="HMA959" s="46"/>
      <c r="HMB959" s="46"/>
      <c r="HMC959" s="46"/>
      <c r="HMD959" s="46"/>
      <c r="HME959" s="46"/>
      <c r="HMF959" s="46"/>
      <c r="HMG959" s="46"/>
      <c r="HMH959" s="46"/>
      <c r="HMI959" s="46"/>
      <c r="HMJ959" s="46"/>
      <c r="HMK959" s="46"/>
      <c r="HML959" s="46"/>
      <c r="HMM959" s="46"/>
      <c r="HMN959" s="46"/>
      <c r="HMO959" s="46"/>
      <c r="HMP959" s="46"/>
      <c r="HMQ959" s="46"/>
      <c r="HMR959" s="46"/>
      <c r="HMS959" s="46"/>
      <c r="HMT959" s="46"/>
      <c r="HMU959" s="46"/>
      <c r="HMV959" s="46"/>
      <c r="HMW959" s="46"/>
      <c r="HMX959" s="46"/>
      <c r="HMY959" s="46"/>
      <c r="HMZ959" s="46"/>
      <c r="HNA959" s="46"/>
      <c r="HNB959" s="46"/>
      <c r="HNC959" s="46"/>
      <c r="HND959" s="46"/>
      <c r="HNE959" s="46"/>
      <c r="HNF959" s="46"/>
      <c r="HNG959" s="46"/>
      <c r="HNH959" s="46"/>
      <c r="HNI959" s="46"/>
      <c r="HNJ959" s="46"/>
      <c r="HNK959" s="46"/>
      <c r="HNL959" s="46"/>
      <c r="HNM959" s="46"/>
      <c r="HNN959" s="46"/>
      <c r="HNO959" s="46"/>
      <c r="HNP959" s="46"/>
      <c r="HNQ959" s="46"/>
      <c r="HNR959" s="46"/>
      <c r="HNS959" s="46"/>
      <c r="HNT959" s="46"/>
      <c r="HNU959" s="46"/>
      <c r="HNV959" s="46"/>
      <c r="HNW959" s="46"/>
      <c r="HNX959" s="46"/>
      <c r="HNY959" s="46"/>
      <c r="HNZ959" s="46"/>
      <c r="HOA959" s="46"/>
      <c r="HOB959" s="46"/>
      <c r="HOC959" s="46"/>
      <c r="HOD959" s="46"/>
      <c r="HOE959" s="46"/>
      <c r="HOF959" s="46"/>
      <c r="HOG959" s="46"/>
      <c r="HOH959" s="46"/>
      <c r="HOI959" s="46"/>
      <c r="HOJ959" s="46"/>
      <c r="HOK959" s="46"/>
      <c r="HOL959" s="46"/>
      <c r="HOM959" s="46"/>
      <c r="HON959" s="46"/>
      <c r="HOO959" s="46"/>
      <c r="HOP959" s="46"/>
      <c r="HOQ959" s="46"/>
      <c r="HOR959" s="46"/>
      <c r="HOS959" s="46"/>
      <c r="HOT959" s="46"/>
      <c r="HOU959" s="46"/>
      <c r="HOV959" s="46"/>
      <c r="HOW959" s="46"/>
      <c r="HOX959" s="46"/>
      <c r="HOY959" s="46"/>
      <c r="HOZ959" s="46"/>
      <c r="HPA959" s="46"/>
      <c r="HPB959" s="46"/>
      <c r="HPC959" s="46"/>
      <c r="HPD959" s="46"/>
      <c r="HPE959" s="46"/>
      <c r="HPF959" s="46"/>
      <c r="HPG959" s="46"/>
      <c r="HPH959" s="46"/>
      <c r="HPI959" s="46"/>
      <c r="HPJ959" s="46"/>
      <c r="HPK959" s="46"/>
      <c r="HPL959" s="46"/>
      <c r="HPM959" s="46"/>
      <c r="HPN959" s="46"/>
      <c r="HPO959" s="46"/>
      <c r="HPP959" s="46"/>
      <c r="HPQ959" s="46"/>
      <c r="HPR959" s="46"/>
      <c r="HPS959" s="46"/>
      <c r="HPT959" s="46"/>
      <c r="HPU959" s="46"/>
      <c r="HPV959" s="46"/>
      <c r="HPW959" s="46"/>
      <c r="HPX959" s="46"/>
      <c r="HPY959" s="46"/>
      <c r="HPZ959" s="46"/>
      <c r="HQA959" s="46"/>
      <c r="HQB959" s="46"/>
      <c r="HQC959" s="46"/>
      <c r="HQD959" s="46"/>
      <c r="HQE959" s="46"/>
      <c r="HQF959" s="46"/>
      <c r="HQG959" s="46"/>
      <c r="HQH959" s="46"/>
      <c r="HQI959" s="46"/>
      <c r="HQJ959" s="46"/>
      <c r="HQK959" s="46"/>
      <c r="HQL959" s="46"/>
      <c r="HQM959" s="46"/>
      <c r="HQN959" s="46"/>
      <c r="HQO959" s="46"/>
      <c r="HQP959" s="46"/>
      <c r="HQQ959" s="46"/>
      <c r="HQR959" s="46"/>
      <c r="HQS959" s="46"/>
      <c r="HQT959" s="46"/>
      <c r="HQU959" s="46"/>
      <c r="HQV959" s="46"/>
      <c r="HQW959" s="46"/>
      <c r="HQX959" s="46"/>
      <c r="HQY959" s="46"/>
      <c r="HQZ959" s="46"/>
      <c r="HRA959" s="46"/>
      <c r="HRB959" s="46"/>
      <c r="HRC959" s="46"/>
      <c r="HRD959" s="46"/>
      <c r="HRE959" s="46"/>
      <c r="HRF959" s="46"/>
      <c r="HRG959" s="46"/>
      <c r="HRH959" s="46"/>
      <c r="HRI959" s="46"/>
      <c r="HRJ959" s="46"/>
      <c r="HRK959" s="46"/>
      <c r="HRL959" s="46"/>
      <c r="HRM959" s="46"/>
      <c r="HRN959" s="46"/>
      <c r="HRO959" s="46"/>
      <c r="HRP959" s="46"/>
      <c r="HRQ959" s="46"/>
      <c r="HRR959" s="46"/>
      <c r="HRS959" s="46"/>
      <c r="HRT959" s="46"/>
      <c r="HRU959" s="46"/>
      <c r="HRV959" s="46"/>
      <c r="HRW959" s="46"/>
      <c r="HRX959" s="46"/>
      <c r="HRY959" s="46"/>
      <c r="HRZ959" s="46"/>
      <c r="HSA959" s="46"/>
      <c r="HSB959" s="46"/>
      <c r="HSC959" s="46"/>
      <c r="HSD959" s="46"/>
      <c r="HSE959" s="46"/>
      <c r="HSF959" s="46"/>
      <c r="HSG959" s="46"/>
      <c r="HSH959" s="46"/>
      <c r="HSI959" s="46"/>
      <c r="HSJ959" s="46"/>
      <c r="HSK959" s="46"/>
      <c r="HSL959" s="46"/>
      <c r="HSM959" s="46"/>
      <c r="HSN959" s="46"/>
      <c r="HSO959" s="46"/>
      <c r="HSP959" s="46"/>
      <c r="HSQ959" s="46"/>
      <c r="HSR959" s="46"/>
      <c r="HSS959" s="46"/>
      <c r="HST959" s="46"/>
      <c r="HSU959" s="46"/>
      <c r="HSV959" s="46"/>
      <c r="HSW959" s="46"/>
      <c r="HSX959" s="46"/>
      <c r="HSY959" s="46"/>
      <c r="HSZ959" s="46"/>
      <c r="HTA959" s="46"/>
      <c r="HTB959" s="46"/>
      <c r="HTC959" s="46"/>
      <c r="HTD959" s="46"/>
      <c r="HTE959" s="46"/>
      <c r="HTF959" s="46"/>
      <c r="HTG959" s="46"/>
      <c r="HTH959" s="46"/>
      <c r="HTI959" s="46"/>
      <c r="HTJ959" s="46"/>
      <c r="HTK959" s="46"/>
      <c r="HTL959" s="46"/>
      <c r="HTM959" s="46"/>
      <c r="HTN959" s="46"/>
      <c r="HTO959" s="46"/>
      <c r="HTP959" s="46"/>
      <c r="HTQ959" s="46"/>
      <c r="HTR959" s="46"/>
      <c r="HTS959" s="46"/>
      <c r="HTT959" s="46"/>
      <c r="HTU959" s="46"/>
      <c r="HTV959" s="46"/>
      <c r="HTW959" s="46"/>
      <c r="HTX959" s="46"/>
      <c r="HTY959" s="46"/>
      <c r="HTZ959" s="46"/>
      <c r="HUA959" s="46"/>
      <c r="HUB959" s="46"/>
      <c r="HUC959" s="46"/>
      <c r="HUD959" s="46"/>
      <c r="HUE959" s="46"/>
      <c r="HUF959" s="46"/>
      <c r="HUG959" s="46"/>
      <c r="HUH959" s="46"/>
      <c r="HUI959" s="46"/>
      <c r="HUJ959" s="46"/>
      <c r="HUK959" s="46"/>
      <c r="HUL959" s="46"/>
      <c r="HUM959" s="46"/>
      <c r="HUN959" s="46"/>
      <c r="HUO959" s="46"/>
      <c r="HUP959" s="46"/>
      <c r="HUQ959" s="46"/>
      <c r="HUR959" s="46"/>
      <c r="HUS959" s="46"/>
      <c r="HUT959" s="46"/>
      <c r="HUU959" s="46"/>
      <c r="HUV959" s="46"/>
      <c r="HUW959" s="46"/>
      <c r="HUX959" s="46"/>
      <c r="HUY959" s="46"/>
      <c r="HUZ959" s="46"/>
      <c r="HVA959" s="46"/>
      <c r="HVB959" s="46"/>
      <c r="HVC959" s="46"/>
      <c r="HVD959" s="46"/>
      <c r="HVE959" s="46"/>
      <c r="HVF959" s="46"/>
      <c r="HVG959" s="46"/>
      <c r="HVH959" s="46"/>
      <c r="HVI959" s="46"/>
      <c r="HVJ959" s="46"/>
      <c r="HVK959" s="46"/>
      <c r="HVL959" s="46"/>
      <c r="HVM959" s="46"/>
      <c r="HVN959" s="46"/>
      <c r="HVO959" s="46"/>
      <c r="HVP959" s="46"/>
      <c r="HVQ959" s="46"/>
      <c r="HVR959" s="46"/>
      <c r="HVS959" s="46"/>
      <c r="HVT959" s="46"/>
      <c r="HVU959" s="46"/>
      <c r="HVV959" s="46"/>
      <c r="HVW959" s="46"/>
      <c r="HVX959" s="46"/>
      <c r="HVY959" s="46"/>
      <c r="HVZ959" s="46"/>
      <c r="HWA959" s="46"/>
      <c r="HWB959" s="46"/>
      <c r="HWC959" s="46"/>
      <c r="HWD959" s="46"/>
      <c r="HWE959" s="46"/>
      <c r="HWF959" s="46"/>
      <c r="HWG959" s="46"/>
      <c r="HWH959" s="46"/>
      <c r="HWI959" s="46"/>
      <c r="HWJ959" s="46"/>
      <c r="HWK959" s="46"/>
      <c r="HWL959" s="46"/>
      <c r="HWM959" s="46"/>
      <c r="HWN959" s="46"/>
      <c r="HWO959" s="46"/>
      <c r="HWP959" s="46"/>
      <c r="HWQ959" s="46"/>
      <c r="HWR959" s="46"/>
      <c r="HWS959" s="46"/>
      <c r="HWT959" s="46"/>
      <c r="HWU959" s="46"/>
      <c r="HWV959" s="46"/>
      <c r="HWW959" s="46"/>
      <c r="HWX959" s="46"/>
      <c r="HWY959" s="46"/>
      <c r="HWZ959" s="46"/>
      <c r="HXA959" s="46"/>
      <c r="HXB959" s="46"/>
      <c r="HXC959" s="46"/>
      <c r="HXD959" s="46"/>
      <c r="HXE959" s="46"/>
      <c r="HXF959" s="46"/>
      <c r="HXG959" s="46"/>
      <c r="HXH959" s="46"/>
      <c r="HXI959" s="46"/>
      <c r="HXJ959" s="46"/>
      <c r="HXK959" s="46"/>
      <c r="HXL959" s="46"/>
      <c r="HXM959" s="46"/>
      <c r="HXN959" s="46"/>
      <c r="HXO959" s="46"/>
      <c r="HXP959" s="46"/>
      <c r="HXQ959" s="46"/>
      <c r="HXR959" s="46"/>
      <c r="HXS959" s="46"/>
      <c r="HXT959" s="46"/>
      <c r="HXU959" s="46"/>
      <c r="HXV959" s="46"/>
      <c r="HXW959" s="46"/>
      <c r="HXX959" s="46"/>
      <c r="HXY959" s="46"/>
      <c r="HXZ959" s="46"/>
      <c r="HYA959" s="46"/>
      <c r="HYB959" s="46"/>
      <c r="HYC959" s="46"/>
      <c r="HYD959" s="46"/>
      <c r="HYE959" s="46"/>
      <c r="HYF959" s="46"/>
      <c r="HYG959" s="46"/>
      <c r="HYH959" s="46"/>
      <c r="HYI959" s="46"/>
      <c r="HYJ959" s="46"/>
      <c r="HYK959" s="46"/>
      <c r="HYL959" s="46"/>
      <c r="HYM959" s="46"/>
      <c r="HYN959" s="46"/>
      <c r="HYO959" s="46"/>
      <c r="HYP959" s="46"/>
      <c r="HYQ959" s="46"/>
      <c r="HYR959" s="46"/>
      <c r="HYS959" s="46"/>
      <c r="HYT959" s="46"/>
      <c r="HYU959" s="46"/>
      <c r="HYV959" s="46"/>
      <c r="HYW959" s="46"/>
      <c r="HYX959" s="46"/>
      <c r="HYY959" s="46"/>
      <c r="HYZ959" s="46"/>
      <c r="HZA959" s="46"/>
      <c r="HZB959" s="46"/>
      <c r="HZC959" s="46"/>
      <c r="HZD959" s="46"/>
      <c r="HZE959" s="46"/>
      <c r="HZF959" s="46"/>
      <c r="HZG959" s="46"/>
      <c r="HZH959" s="46"/>
      <c r="HZI959" s="46"/>
      <c r="HZJ959" s="46"/>
      <c r="HZK959" s="46"/>
      <c r="HZL959" s="46"/>
      <c r="HZM959" s="46"/>
      <c r="HZN959" s="46"/>
      <c r="HZO959" s="46"/>
      <c r="HZP959" s="46"/>
      <c r="HZQ959" s="46"/>
      <c r="HZR959" s="46"/>
      <c r="HZS959" s="46"/>
      <c r="HZT959" s="46"/>
      <c r="HZU959" s="46"/>
      <c r="HZV959" s="46"/>
      <c r="HZW959" s="46"/>
      <c r="HZX959" s="46"/>
      <c r="HZY959" s="46"/>
      <c r="HZZ959" s="46"/>
      <c r="IAA959" s="46"/>
      <c r="IAB959" s="46"/>
      <c r="IAC959" s="46"/>
      <c r="IAD959" s="46"/>
      <c r="IAE959" s="46"/>
      <c r="IAF959" s="46"/>
      <c r="IAG959" s="46"/>
      <c r="IAH959" s="46"/>
      <c r="IAI959" s="46"/>
      <c r="IAJ959" s="46"/>
      <c r="IAK959" s="46"/>
      <c r="IAL959" s="46"/>
      <c r="IAM959" s="46"/>
      <c r="IAN959" s="46"/>
      <c r="IAO959" s="46"/>
      <c r="IAP959" s="46"/>
      <c r="IAQ959" s="46"/>
      <c r="IAR959" s="46"/>
      <c r="IAS959" s="46"/>
      <c r="IAT959" s="46"/>
      <c r="IAU959" s="46"/>
      <c r="IAV959" s="46"/>
      <c r="IAW959" s="46"/>
      <c r="IAX959" s="46"/>
      <c r="IAY959" s="46"/>
      <c r="IAZ959" s="46"/>
      <c r="IBA959" s="46"/>
      <c r="IBB959" s="46"/>
      <c r="IBC959" s="46"/>
      <c r="IBD959" s="46"/>
      <c r="IBE959" s="46"/>
      <c r="IBF959" s="46"/>
      <c r="IBG959" s="46"/>
      <c r="IBH959" s="46"/>
      <c r="IBI959" s="46"/>
      <c r="IBJ959" s="46"/>
      <c r="IBK959" s="46"/>
      <c r="IBL959" s="46"/>
      <c r="IBM959" s="46"/>
      <c r="IBN959" s="46"/>
      <c r="IBO959" s="46"/>
      <c r="IBP959" s="46"/>
      <c r="IBQ959" s="46"/>
      <c r="IBR959" s="46"/>
      <c r="IBS959" s="46"/>
      <c r="IBT959" s="46"/>
      <c r="IBU959" s="46"/>
      <c r="IBV959" s="46"/>
      <c r="IBW959" s="46"/>
      <c r="IBX959" s="46"/>
      <c r="IBY959" s="46"/>
      <c r="IBZ959" s="46"/>
      <c r="ICA959" s="46"/>
      <c r="ICB959" s="46"/>
      <c r="ICC959" s="46"/>
      <c r="ICD959" s="46"/>
      <c r="ICE959" s="46"/>
      <c r="ICF959" s="46"/>
      <c r="ICG959" s="46"/>
      <c r="ICH959" s="46"/>
      <c r="ICI959" s="46"/>
      <c r="ICJ959" s="46"/>
      <c r="ICK959" s="46"/>
      <c r="ICL959" s="46"/>
      <c r="ICM959" s="46"/>
      <c r="ICN959" s="46"/>
      <c r="ICO959" s="46"/>
      <c r="ICP959" s="46"/>
      <c r="ICQ959" s="46"/>
      <c r="ICR959" s="46"/>
      <c r="ICS959" s="46"/>
      <c r="ICT959" s="46"/>
      <c r="ICU959" s="46"/>
      <c r="ICV959" s="46"/>
      <c r="ICW959" s="46"/>
      <c r="ICX959" s="46"/>
      <c r="ICY959" s="46"/>
      <c r="ICZ959" s="46"/>
      <c r="IDA959" s="46"/>
      <c r="IDB959" s="46"/>
      <c r="IDC959" s="46"/>
      <c r="IDD959" s="46"/>
      <c r="IDE959" s="46"/>
      <c r="IDF959" s="46"/>
      <c r="IDG959" s="46"/>
      <c r="IDH959" s="46"/>
      <c r="IDI959" s="46"/>
      <c r="IDJ959" s="46"/>
      <c r="IDK959" s="46"/>
      <c r="IDL959" s="46"/>
      <c r="IDM959" s="46"/>
      <c r="IDN959" s="46"/>
      <c r="IDO959" s="46"/>
      <c r="IDP959" s="46"/>
      <c r="IDQ959" s="46"/>
      <c r="IDR959" s="46"/>
      <c r="IDS959" s="46"/>
      <c r="IDT959" s="46"/>
      <c r="IDU959" s="46"/>
      <c r="IDV959" s="46"/>
      <c r="IDW959" s="46"/>
      <c r="IDX959" s="46"/>
      <c r="IDY959" s="46"/>
      <c r="IDZ959" s="46"/>
      <c r="IEA959" s="46"/>
      <c r="IEB959" s="46"/>
      <c r="IEC959" s="46"/>
      <c r="IED959" s="46"/>
      <c r="IEE959" s="46"/>
      <c r="IEF959" s="46"/>
      <c r="IEG959" s="46"/>
      <c r="IEH959" s="46"/>
      <c r="IEI959" s="46"/>
      <c r="IEJ959" s="46"/>
      <c r="IEK959" s="46"/>
      <c r="IEL959" s="46"/>
      <c r="IEM959" s="46"/>
      <c r="IEN959" s="46"/>
      <c r="IEO959" s="46"/>
      <c r="IEP959" s="46"/>
      <c r="IEQ959" s="46"/>
      <c r="IER959" s="46"/>
      <c r="IES959" s="46"/>
      <c r="IET959" s="46"/>
      <c r="IEU959" s="46"/>
      <c r="IEV959" s="46"/>
      <c r="IEW959" s="46"/>
      <c r="IEX959" s="46"/>
      <c r="IEY959" s="46"/>
      <c r="IEZ959" s="46"/>
      <c r="IFA959" s="46"/>
      <c r="IFB959" s="46"/>
      <c r="IFC959" s="46"/>
      <c r="IFD959" s="46"/>
      <c r="IFE959" s="46"/>
      <c r="IFF959" s="46"/>
      <c r="IFG959" s="46"/>
      <c r="IFH959" s="46"/>
      <c r="IFI959" s="46"/>
      <c r="IFJ959" s="46"/>
      <c r="IFK959" s="46"/>
      <c r="IFL959" s="46"/>
      <c r="IFM959" s="46"/>
      <c r="IFN959" s="46"/>
      <c r="IFO959" s="46"/>
      <c r="IFP959" s="46"/>
      <c r="IFQ959" s="46"/>
      <c r="IFR959" s="46"/>
      <c r="IFS959" s="46"/>
      <c r="IFT959" s="46"/>
      <c r="IFU959" s="46"/>
      <c r="IFV959" s="46"/>
      <c r="IFW959" s="46"/>
      <c r="IFX959" s="46"/>
      <c r="IFY959" s="46"/>
      <c r="IFZ959" s="46"/>
      <c r="IGA959" s="46"/>
      <c r="IGB959" s="46"/>
      <c r="IGC959" s="46"/>
      <c r="IGD959" s="46"/>
      <c r="IGE959" s="46"/>
      <c r="IGF959" s="46"/>
      <c r="IGG959" s="46"/>
      <c r="IGH959" s="46"/>
      <c r="IGI959" s="46"/>
      <c r="IGJ959" s="46"/>
      <c r="IGK959" s="46"/>
      <c r="IGL959" s="46"/>
      <c r="IGM959" s="46"/>
      <c r="IGN959" s="46"/>
      <c r="IGO959" s="46"/>
      <c r="IGP959" s="46"/>
      <c r="IGQ959" s="46"/>
      <c r="IGR959" s="46"/>
      <c r="IGS959" s="46"/>
      <c r="IGT959" s="46"/>
      <c r="IGU959" s="46"/>
      <c r="IGV959" s="46"/>
      <c r="IGW959" s="46"/>
      <c r="IGX959" s="46"/>
      <c r="IGY959" s="46"/>
      <c r="IGZ959" s="46"/>
      <c r="IHA959" s="46"/>
      <c r="IHB959" s="46"/>
      <c r="IHC959" s="46"/>
      <c r="IHD959" s="46"/>
      <c r="IHE959" s="46"/>
      <c r="IHF959" s="46"/>
      <c r="IHG959" s="46"/>
      <c r="IHH959" s="46"/>
      <c r="IHI959" s="46"/>
      <c r="IHJ959" s="46"/>
      <c r="IHK959" s="46"/>
      <c r="IHL959" s="46"/>
      <c r="IHM959" s="46"/>
      <c r="IHN959" s="46"/>
      <c r="IHO959" s="46"/>
      <c r="IHP959" s="46"/>
      <c r="IHQ959" s="46"/>
      <c r="IHR959" s="46"/>
      <c r="IHS959" s="46"/>
      <c r="IHT959" s="46"/>
      <c r="IHU959" s="46"/>
      <c r="IHV959" s="46"/>
      <c r="IHW959" s="46"/>
      <c r="IHX959" s="46"/>
      <c r="IHY959" s="46"/>
      <c r="IHZ959" s="46"/>
      <c r="IIA959" s="46"/>
      <c r="IIB959" s="46"/>
      <c r="IIC959" s="46"/>
      <c r="IID959" s="46"/>
      <c r="IIE959" s="46"/>
      <c r="IIF959" s="46"/>
      <c r="IIG959" s="46"/>
      <c r="IIH959" s="46"/>
      <c r="III959" s="46"/>
      <c r="IIJ959" s="46"/>
      <c r="IIK959" s="46"/>
      <c r="IIL959" s="46"/>
      <c r="IIM959" s="46"/>
      <c r="IIN959" s="46"/>
      <c r="IIO959" s="46"/>
      <c r="IIP959" s="46"/>
      <c r="IIQ959" s="46"/>
      <c r="IIR959" s="46"/>
      <c r="IIS959" s="46"/>
      <c r="IIT959" s="46"/>
      <c r="IIU959" s="46"/>
      <c r="IIV959" s="46"/>
      <c r="IIW959" s="46"/>
      <c r="IIX959" s="46"/>
      <c r="IIY959" s="46"/>
      <c r="IIZ959" s="46"/>
      <c r="IJA959" s="46"/>
      <c r="IJB959" s="46"/>
      <c r="IJC959" s="46"/>
      <c r="IJD959" s="46"/>
      <c r="IJE959" s="46"/>
      <c r="IJF959" s="46"/>
      <c r="IJG959" s="46"/>
      <c r="IJH959" s="46"/>
      <c r="IJI959" s="46"/>
      <c r="IJJ959" s="46"/>
      <c r="IJK959" s="46"/>
      <c r="IJL959" s="46"/>
      <c r="IJM959" s="46"/>
      <c r="IJN959" s="46"/>
      <c r="IJO959" s="46"/>
      <c r="IJP959" s="46"/>
      <c r="IJQ959" s="46"/>
      <c r="IJR959" s="46"/>
      <c r="IJS959" s="46"/>
      <c r="IJT959" s="46"/>
      <c r="IJU959" s="46"/>
      <c r="IJV959" s="46"/>
      <c r="IJW959" s="46"/>
      <c r="IJX959" s="46"/>
      <c r="IJY959" s="46"/>
      <c r="IJZ959" s="46"/>
      <c r="IKA959" s="46"/>
      <c r="IKB959" s="46"/>
      <c r="IKC959" s="46"/>
      <c r="IKD959" s="46"/>
      <c r="IKE959" s="46"/>
      <c r="IKF959" s="46"/>
      <c r="IKG959" s="46"/>
      <c r="IKH959" s="46"/>
      <c r="IKI959" s="46"/>
      <c r="IKJ959" s="46"/>
      <c r="IKK959" s="46"/>
      <c r="IKL959" s="46"/>
      <c r="IKM959" s="46"/>
      <c r="IKN959" s="46"/>
      <c r="IKO959" s="46"/>
      <c r="IKP959" s="46"/>
      <c r="IKQ959" s="46"/>
      <c r="IKR959" s="46"/>
      <c r="IKS959" s="46"/>
      <c r="IKT959" s="46"/>
      <c r="IKU959" s="46"/>
      <c r="IKV959" s="46"/>
      <c r="IKW959" s="46"/>
      <c r="IKX959" s="46"/>
      <c r="IKY959" s="46"/>
      <c r="IKZ959" s="46"/>
      <c r="ILA959" s="46"/>
      <c r="ILB959" s="46"/>
      <c r="ILC959" s="46"/>
      <c r="ILD959" s="46"/>
      <c r="ILE959" s="46"/>
      <c r="ILF959" s="46"/>
      <c r="ILG959" s="46"/>
      <c r="ILH959" s="46"/>
      <c r="ILI959" s="46"/>
      <c r="ILJ959" s="46"/>
      <c r="ILK959" s="46"/>
      <c r="ILL959" s="46"/>
      <c r="ILM959" s="46"/>
      <c r="ILN959" s="46"/>
      <c r="ILO959" s="46"/>
      <c r="ILP959" s="46"/>
      <c r="ILQ959" s="46"/>
      <c r="ILR959" s="46"/>
      <c r="ILS959" s="46"/>
      <c r="ILT959" s="46"/>
      <c r="ILU959" s="46"/>
      <c r="ILV959" s="46"/>
      <c r="ILW959" s="46"/>
      <c r="ILX959" s="46"/>
      <c r="ILY959" s="46"/>
      <c r="ILZ959" s="46"/>
      <c r="IMA959" s="46"/>
      <c r="IMB959" s="46"/>
      <c r="IMC959" s="46"/>
      <c r="IMD959" s="46"/>
      <c r="IME959" s="46"/>
      <c r="IMF959" s="46"/>
      <c r="IMG959" s="46"/>
      <c r="IMH959" s="46"/>
      <c r="IMI959" s="46"/>
      <c r="IMJ959" s="46"/>
      <c r="IMK959" s="46"/>
      <c r="IML959" s="46"/>
      <c r="IMM959" s="46"/>
      <c r="IMN959" s="46"/>
      <c r="IMO959" s="46"/>
      <c r="IMP959" s="46"/>
      <c r="IMQ959" s="46"/>
      <c r="IMR959" s="46"/>
      <c r="IMS959" s="46"/>
      <c r="IMT959" s="46"/>
      <c r="IMU959" s="46"/>
      <c r="IMV959" s="46"/>
      <c r="IMW959" s="46"/>
      <c r="IMX959" s="46"/>
      <c r="IMY959" s="46"/>
      <c r="IMZ959" s="46"/>
      <c r="INA959" s="46"/>
      <c r="INB959" s="46"/>
      <c r="INC959" s="46"/>
      <c r="IND959" s="46"/>
      <c r="INE959" s="46"/>
      <c r="INF959" s="46"/>
      <c r="ING959" s="46"/>
      <c r="INH959" s="46"/>
      <c r="INI959" s="46"/>
      <c r="INJ959" s="46"/>
      <c r="INK959" s="46"/>
      <c r="INL959" s="46"/>
      <c r="INM959" s="46"/>
      <c r="INN959" s="46"/>
      <c r="INO959" s="46"/>
      <c r="INP959" s="46"/>
      <c r="INQ959" s="46"/>
      <c r="INR959" s="46"/>
      <c r="INS959" s="46"/>
      <c r="INT959" s="46"/>
      <c r="INU959" s="46"/>
      <c r="INV959" s="46"/>
      <c r="INW959" s="46"/>
      <c r="INX959" s="46"/>
      <c r="INY959" s="46"/>
      <c r="INZ959" s="46"/>
      <c r="IOA959" s="46"/>
      <c r="IOB959" s="46"/>
      <c r="IOC959" s="46"/>
      <c r="IOD959" s="46"/>
      <c r="IOE959" s="46"/>
      <c r="IOF959" s="46"/>
      <c r="IOG959" s="46"/>
      <c r="IOH959" s="46"/>
      <c r="IOI959" s="46"/>
      <c r="IOJ959" s="46"/>
      <c r="IOK959" s="46"/>
      <c r="IOL959" s="46"/>
      <c r="IOM959" s="46"/>
      <c r="ION959" s="46"/>
      <c r="IOO959" s="46"/>
      <c r="IOP959" s="46"/>
      <c r="IOQ959" s="46"/>
      <c r="IOR959" s="46"/>
      <c r="IOS959" s="46"/>
      <c r="IOT959" s="46"/>
      <c r="IOU959" s="46"/>
      <c r="IOV959" s="46"/>
      <c r="IOW959" s="46"/>
      <c r="IOX959" s="46"/>
      <c r="IOY959" s="46"/>
      <c r="IOZ959" s="46"/>
      <c r="IPA959" s="46"/>
      <c r="IPB959" s="46"/>
      <c r="IPC959" s="46"/>
      <c r="IPD959" s="46"/>
      <c r="IPE959" s="46"/>
      <c r="IPF959" s="46"/>
      <c r="IPG959" s="46"/>
      <c r="IPH959" s="46"/>
      <c r="IPI959" s="46"/>
      <c r="IPJ959" s="46"/>
      <c r="IPK959" s="46"/>
      <c r="IPL959" s="46"/>
      <c r="IPM959" s="46"/>
      <c r="IPN959" s="46"/>
      <c r="IPO959" s="46"/>
      <c r="IPP959" s="46"/>
      <c r="IPQ959" s="46"/>
      <c r="IPR959" s="46"/>
      <c r="IPS959" s="46"/>
      <c r="IPT959" s="46"/>
      <c r="IPU959" s="46"/>
      <c r="IPV959" s="46"/>
      <c r="IPW959" s="46"/>
      <c r="IPX959" s="46"/>
      <c r="IPY959" s="46"/>
      <c r="IPZ959" s="46"/>
      <c r="IQA959" s="46"/>
      <c r="IQB959" s="46"/>
      <c r="IQC959" s="46"/>
      <c r="IQD959" s="46"/>
      <c r="IQE959" s="46"/>
      <c r="IQF959" s="46"/>
      <c r="IQG959" s="46"/>
      <c r="IQH959" s="46"/>
      <c r="IQI959" s="46"/>
      <c r="IQJ959" s="46"/>
      <c r="IQK959" s="46"/>
      <c r="IQL959" s="46"/>
      <c r="IQM959" s="46"/>
      <c r="IQN959" s="46"/>
      <c r="IQO959" s="46"/>
      <c r="IQP959" s="46"/>
      <c r="IQQ959" s="46"/>
      <c r="IQR959" s="46"/>
      <c r="IQS959" s="46"/>
      <c r="IQT959" s="46"/>
      <c r="IQU959" s="46"/>
      <c r="IQV959" s="46"/>
      <c r="IQW959" s="46"/>
      <c r="IQX959" s="46"/>
      <c r="IQY959" s="46"/>
      <c r="IQZ959" s="46"/>
      <c r="IRA959" s="46"/>
      <c r="IRB959" s="46"/>
      <c r="IRC959" s="46"/>
      <c r="IRD959" s="46"/>
      <c r="IRE959" s="46"/>
      <c r="IRF959" s="46"/>
      <c r="IRG959" s="46"/>
      <c r="IRH959" s="46"/>
      <c r="IRI959" s="46"/>
      <c r="IRJ959" s="46"/>
      <c r="IRK959" s="46"/>
      <c r="IRL959" s="46"/>
      <c r="IRM959" s="46"/>
      <c r="IRN959" s="46"/>
      <c r="IRO959" s="46"/>
      <c r="IRP959" s="46"/>
      <c r="IRQ959" s="46"/>
      <c r="IRR959" s="46"/>
      <c r="IRS959" s="46"/>
      <c r="IRT959" s="46"/>
      <c r="IRU959" s="46"/>
      <c r="IRV959" s="46"/>
      <c r="IRW959" s="46"/>
      <c r="IRX959" s="46"/>
      <c r="IRY959" s="46"/>
      <c r="IRZ959" s="46"/>
      <c r="ISA959" s="46"/>
      <c r="ISB959" s="46"/>
      <c r="ISC959" s="46"/>
      <c r="ISD959" s="46"/>
      <c r="ISE959" s="46"/>
      <c r="ISF959" s="46"/>
      <c r="ISG959" s="46"/>
      <c r="ISH959" s="46"/>
      <c r="ISI959" s="46"/>
      <c r="ISJ959" s="46"/>
      <c r="ISK959" s="46"/>
      <c r="ISL959" s="46"/>
      <c r="ISM959" s="46"/>
      <c r="ISN959" s="46"/>
      <c r="ISO959" s="46"/>
      <c r="ISP959" s="46"/>
      <c r="ISQ959" s="46"/>
      <c r="ISR959" s="46"/>
      <c r="ISS959" s="46"/>
      <c r="IST959" s="46"/>
      <c r="ISU959" s="46"/>
      <c r="ISV959" s="46"/>
      <c r="ISW959" s="46"/>
      <c r="ISX959" s="46"/>
      <c r="ISY959" s="46"/>
      <c r="ISZ959" s="46"/>
      <c r="ITA959" s="46"/>
      <c r="ITB959" s="46"/>
      <c r="ITC959" s="46"/>
      <c r="ITD959" s="46"/>
      <c r="ITE959" s="46"/>
      <c r="ITF959" s="46"/>
      <c r="ITG959" s="46"/>
      <c r="ITH959" s="46"/>
      <c r="ITI959" s="46"/>
      <c r="ITJ959" s="46"/>
      <c r="ITK959" s="46"/>
      <c r="ITL959" s="46"/>
      <c r="ITM959" s="46"/>
      <c r="ITN959" s="46"/>
      <c r="ITO959" s="46"/>
      <c r="ITP959" s="46"/>
      <c r="ITQ959" s="46"/>
      <c r="ITR959" s="46"/>
      <c r="ITS959" s="46"/>
      <c r="ITT959" s="46"/>
      <c r="ITU959" s="46"/>
      <c r="ITV959" s="46"/>
      <c r="ITW959" s="46"/>
      <c r="ITX959" s="46"/>
      <c r="ITY959" s="46"/>
      <c r="ITZ959" s="46"/>
      <c r="IUA959" s="46"/>
      <c r="IUB959" s="46"/>
      <c r="IUC959" s="46"/>
      <c r="IUD959" s="46"/>
      <c r="IUE959" s="46"/>
      <c r="IUF959" s="46"/>
      <c r="IUG959" s="46"/>
      <c r="IUH959" s="46"/>
      <c r="IUI959" s="46"/>
      <c r="IUJ959" s="46"/>
      <c r="IUK959" s="46"/>
      <c r="IUL959" s="46"/>
      <c r="IUM959" s="46"/>
      <c r="IUN959" s="46"/>
      <c r="IUO959" s="46"/>
      <c r="IUP959" s="46"/>
      <c r="IUQ959" s="46"/>
      <c r="IUR959" s="46"/>
      <c r="IUS959" s="46"/>
      <c r="IUT959" s="46"/>
      <c r="IUU959" s="46"/>
      <c r="IUV959" s="46"/>
      <c r="IUW959" s="46"/>
      <c r="IUX959" s="46"/>
      <c r="IUY959" s="46"/>
      <c r="IUZ959" s="46"/>
      <c r="IVA959" s="46"/>
      <c r="IVB959" s="46"/>
      <c r="IVC959" s="46"/>
      <c r="IVD959" s="46"/>
      <c r="IVE959" s="46"/>
      <c r="IVF959" s="46"/>
      <c r="IVG959" s="46"/>
      <c r="IVH959" s="46"/>
      <c r="IVI959" s="46"/>
      <c r="IVJ959" s="46"/>
      <c r="IVK959" s="46"/>
      <c r="IVL959" s="46"/>
      <c r="IVM959" s="46"/>
      <c r="IVN959" s="46"/>
      <c r="IVO959" s="46"/>
      <c r="IVP959" s="46"/>
      <c r="IVQ959" s="46"/>
      <c r="IVR959" s="46"/>
      <c r="IVS959" s="46"/>
      <c r="IVT959" s="46"/>
      <c r="IVU959" s="46"/>
      <c r="IVV959" s="46"/>
      <c r="IVW959" s="46"/>
      <c r="IVX959" s="46"/>
      <c r="IVY959" s="46"/>
      <c r="IVZ959" s="46"/>
      <c r="IWA959" s="46"/>
      <c r="IWB959" s="46"/>
      <c r="IWC959" s="46"/>
      <c r="IWD959" s="46"/>
      <c r="IWE959" s="46"/>
      <c r="IWF959" s="46"/>
      <c r="IWG959" s="46"/>
      <c r="IWH959" s="46"/>
      <c r="IWI959" s="46"/>
      <c r="IWJ959" s="46"/>
      <c r="IWK959" s="46"/>
      <c r="IWL959" s="46"/>
      <c r="IWM959" s="46"/>
      <c r="IWN959" s="46"/>
      <c r="IWO959" s="46"/>
      <c r="IWP959" s="46"/>
      <c r="IWQ959" s="46"/>
      <c r="IWR959" s="46"/>
      <c r="IWS959" s="46"/>
      <c r="IWT959" s="46"/>
      <c r="IWU959" s="46"/>
      <c r="IWV959" s="46"/>
      <c r="IWW959" s="46"/>
      <c r="IWX959" s="46"/>
      <c r="IWY959" s="46"/>
      <c r="IWZ959" s="46"/>
      <c r="IXA959" s="46"/>
      <c r="IXB959" s="46"/>
      <c r="IXC959" s="46"/>
      <c r="IXD959" s="46"/>
      <c r="IXE959" s="46"/>
      <c r="IXF959" s="46"/>
      <c r="IXG959" s="46"/>
      <c r="IXH959" s="46"/>
      <c r="IXI959" s="46"/>
      <c r="IXJ959" s="46"/>
      <c r="IXK959" s="46"/>
      <c r="IXL959" s="46"/>
      <c r="IXM959" s="46"/>
      <c r="IXN959" s="46"/>
      <c r="IXO959" s="46"/>
      <c r="IXP959" s="46"/>
      <c r="IXQ959" s="46"/>
      <c r="IXR959" s="46"/>
      <c r="IXS959" s="46"/>
      <c r="IXT959" s="46"/>
      <c r="IXU959" s="46"/>
      <c r="IXV959" s="46"/>
      <c r="IXW959" s="46"/>
      <c r="IXX959" s="46"/>
      <c r="IXY959" s="46"/>
      <c r="IXZ959" s="46"/>
      <c r="IYA959" s="46"/>
      <c r="IYB959" s="46"/>
      <c r="IYC959" s="46"/>
      <c r="IYD959" s="46"/>
      <c r="IYE959" s="46"/>
      <c r="IYF959" s="46"/>
      <c r="IYG959" s="46"/>
      <c r="IYH959" s="46"/>
      <c r="IYI959" s="46"/>
      <c r="IYJ959" s="46"/>
      <c r="IYK959" s="46"/>
      <c r="IYL959" s="46"/>
      <c r="IYM959" s="46"/>
      <c r="IYN959" s="46"/>
      <c r="IYO959" s="46"/>
      <c r="IYP959" s="46"/>
      <c r="IYQ959" s="46"/>
      <c r="IYR959" s="46"/>
      <c r="IYS959" s="46"/>
      <c r="IYT959" s="46"/>
      <c r="IYU959" s="46"/>
      <c r="IYV959" s="46"/>
      <c r="IYW959" s="46"/>
      <c r="IYX959" s="46"/>
      <c r="IYY959" s="46"/>
      <c r="IYZ959" s="46"/>
      <c r="IZA959" s="46"/>
      <c r="IZB959" s="46"/>
      <c r="IZC959" s="46"/>
      <c r="IZD959" s="46"/>
      <c r="IZE959" s="46"/>
      <c r="IZF959" s="46"/>
      <c r="IZG959" s="46"/>
      <c r="IZH959" s="46"/>
      <c r="IZI959" s="46"/>
      <c r="IZJ959" s="46"/>
      <c r="IZK959" s="46"/>
      <c r="IZL959" s="46"/>
      <c r="IZM959" s="46"/>
      <c r="IZN959" s="46"/>
      <c r="IZO959" s="46"/>
      <c r="IZP959" s="46"/>
      <c r="IZQ959" s="46"/>
      <c r="IZR959" s="46"/>
      <c r="IZS959" s="46"/>
      <c r="IZT959" s="46"/>
      <c r="IZU959" s="46"/>
      <c r="IZV959" s="46"/>
      <c r="IZW959" s="46"/>
      <c r="IZX959" s="46"/>
      <c r="IZY959" s="46"/>
      <c r="IZZ959" s="46"/>
      <c r="JAA959" s="46"/>
      <c r="JAB959" s="46"/>
      <c r="JAC959" s="46"/>
      <c r="JAD959" s="46"/>
      <c r="JAE959" s="46"/>
      <c r="JAF959" s="46"/>
      <c r="JAG959" s="46"/>
      <c r="JAH959" s="46"/>
      <c r="JAI959" s="46"/>
      <c r="JAJ959" s="46"/>
      <c r="JAK959" s="46"/>
      <c r="JAL959" s="46"/>
      <c r="JAM959" s="46"/>
      <c r="JAN959" s="46"/>
      <c r="JAO959" s="46"/>
      <c r="JAP959" s="46"/>
      <c r="JAQ959" s="46"/>
      <c r="JAR959" s="46"/>
      <c r="JAS959" s="46"/>
      <c r="JAT959" s="46"/>
      <c r="JAU959" s="46"/>
      <c r="JAV959" s="46"/>
      <c r="JAW959" s="46"/>
      <c r="JAX959" s="46"/>
      <c r="JAY959" s="46"/>
      <c r="JAZ959" s="46"/>
      <c r="JBA959" s="46"/>
      <c r="JBB959" s="46"/>
      <c r="JBC959" s="46"/>
      <c r="JBD959" s="46"/>
      <c r="JBE959" s="46"/>
      <c r="JBF959" s="46"/>
      <c r="JBG959" s="46"/>
      <c r="JBH959" s="46"/>
      <c r="JBI959" s="46"/>
      <c r="JBJ959" s="46"/>
      <c r="JBK959" s="46"/>
      <c r="JBL959" s="46"/>
      <c r="JBM959" s="46"/>
      <c r="JBN959" s="46"/>
      <c r="JBO959" s="46"/>
      <c r="JBP959" s="46"/>
      <c r="JBQ959" s="46"/>
      <c r="JBR959" s="46"/>
      <c r="JBS959" s="46"/>
      <c r="JBT959" s="46"/>
      <c r="JBU959" s="46"/>
      <c r="JBV959" s="46"/>
      <c r="JBW959" s="46"/>
      <c r="JBX959" s="46"/>
      <c r="JBY959" s="46"/>
      <c r="JBZ959" s="46"/>
      <c r="JCA959" s="46"/>
      <c r="JCB959" s="46"/>
      <c r="JCC959" s="46"/>
      <c r="JCD959" s="46"/>
      <c r="JCE959" s="46"/>
      <c r="JCF959" s="46"/>
      <c r="JCG959" s="46"/>
      <c r="JCH959" s="46"/>
      <c r="JCI959" s="46"/>
      <c r="JCJ959" s="46"/>
      <c r="JCK959" s="46"/>
      <c r="JCL959" s="46"/>
      <c r="JCM959" s="46"/>
      <c r="JCN959" s="46"/>
      <c r="JCO959" s="46"/>
      <c r="JCP959" s="46"/>
      <c r="JCQ959" s="46"/>
      <c r="JCR959" s="46"/>
      <c r="JCS959" s="46"/>
      <c r="JCT959" s="46"/>
      <c r="JCU959" s="46"/>
      <c r="JCV959" s="46"/>
      <c r="JCW959" s="46"/>
      <c r="JCX959" s="46"/>
      <c r="JCY959" s="46"/>
      <c r="JCZ959" s="46"/>
      <c r="JDA959" s="46"/>
      <c r="JDB959" s="46"/>
      <c r="JDC959" s="46"/>
      <c r="JDD959" s="46"/>
      <c r="JDE959" s="46"/>
      <c r="JDF959" s="46"/>
      <c r="JDG959" s="46"/>
      <c r="JDH959" s="46"/>
      <c r="JDI959" s="46"/>
      <c r="JDJ959" s="46"/>
      <c r="JDK959" s="46"/>
      <c r="JDL959" s="46"/>
      <c r="JDM959" s="46"/>
      <c r="JDN959" s="46"/>
      <c r="JDO959" s="46"/>
      <c r="JDP959" s="46"/>
      <c r="JDQ959" s="46"/>
      <c r="JDR959" s="46"/>
      <c r="JDS959" s="46"/>
      <c r="JDT959" s="46"/>
      <c r="JDU959" s="46"/>
      <c r="JDV959" s="46"/>
      <c r="JDW959" s="46"/>
      <c r="JDX959" s="46"/>
      <c r="JDY959" s="46"/>
      <c r="JDZ959" s="46"/>
      <c r="JEA959" s="46"/>
      <c r="JEB959" s="46"/>
      <c r="JEC959" s="46"/>
      <c r="JED959" s="46"/>
      <c r="JEE959" s="46"/>
      <c r="JEF959" s="46"/>
      <c r="JEG959" s="46"/>
      <c r="JEH959" s="46"/>
      <c r="JEI959" s="46"/>
      <c r="JEJ959" s="46"/>
      <c r="JEK959" s="46"/>
      <c r="JEL959" s="46"/>
      <c r="JEM959" s="46"/>
      <c r="JEN959" s="46"/>
      <c r="JEO959" s="46"/>
      <c r="JEP959" s="46"/>
      <c r="JEQ959" s="46"/>
      <c r="JER959" s="46"/>
      <c r="JES959" s="46"/>
      <c r="JET959" s="46"/>
      <c r="JEU959" s="46"/>
      <c r="JEV959" s="46"/>
      <c r="JEW959" s="46"/>
      <c r="JEX959" s="46"/>
      <c r="JEY959" s="46"/>
      <c r="JEZ959" s="46"/>
      <c r="JFA959" s="46"/>
      <c r="JFB959" s="46"/>
      <c r="JFC959" s="46"/>
      <c r="JFD959" s="46"/>
      <c r="JFE959" s="46"/>
      <c r="JFF959" s="46"/>
      <c r="JFG959" s="46"/>
      <c r="JFH959" s="46"/>
      <c r="JFI959" s="46"/>
      <c r="JFJ959" s="46"/>
      <c r="JFK959" s="46"/>
      <c r="JFL959" s="46"/>
      <c r="JFM959" s="46"/>
      <c r="JFN959" s="46"/>
      <c r="JFO959" s="46"/>
      <c r="JFP959" s="46"/>
      <c r="JFQ959" s="46"/>
      <c r="JFR959" s="46"/>
      <c r="JFS959" s="46"/>
      <c r="JFT959" s="46"/>
      <c r="JFU959" s="46"/>
      <c r="JFV959" s="46"/>
      <c r="JFW959" s="46"/>
      <c r="JFX959" s="46"/>
      <c r="JFY959" s="46"/>
      <c r="JFZ959" s="46"/>
      <c r="JGA959" s="46"/>
      <c r="JGB959" s="46"/>
      <c r="JGC959" s="46"/>
      <c r="JGD959" s="46"/>
      <c r="JGE959" s="46"/>
      <c r="JGF959" s="46"/>
      <c r="JGG959" s="46"/>
      <c r="JGH959" s="46"/>
      <c r="JGI959" s="46"/>
      <c r="JGJ959" s="46"/>
      <c r="JGK959" s="46"/>
      <c r="JGL959" s="46"/>
      <c r="JGM959" s="46"/>
      <c r="JGN959" s="46"/>
      <c r="JGO959" s="46"/>
      <c r="JGP959" s="46"/>
      <c r="JGQ959" s="46"/>
      <c r="JGR959" s="46"/>
      <c r="JGS959" s="46"/>
      <c r="JGT959" s="46"/>
      <c r="JGU959" s="46"/>
      <c r="JGV959" s="46"/>
      <c r="JGW959" s="46"/>
      <c r="JGX959" s="46"/>
      <c r="JGY959" s="46"/>
      <c r="JGZ959" s="46"/>
      <c r="JHA959" s="46"/>
      <c r="JHB959" s="46"/>
      <c r="JHC959" s="46"/>
      <c r="JHD959" s="46"/>
      <c r="JHE959" s="46"/>
      <c r="JHF959" s="46"/>
      <c r="JHG959" s="46"/>
      <c r="JHH959" s="46"/>
      <c r="JHI959" s="46"/>
      <c r="JHJ959" s="46"/>
      <c r="JHK959" s="46"/>
      <c r="JHL959" s="46"/>
      <c r="JHM959" s="46"/>
      <c r="JHN959" s="46"/>
      <c r="JHO959" s="46"/>
      <c r="JHP959" s="46"/>
      <c r="JHQ959" s="46"/>
      <c r="JHR959" s="46"/>
      <c r="JHS959" s="46"/>
      <c r="JHT959" s="46"/>
      <c r="JHU959" s="46"/>
      <c r="JHV959" s="46"/>
      <c r="JHW959" s="46"/>
      <c r="JHX959" s="46"/>
      <c r="JHY959" s="46"/>
      <c r="JHZ959" s="46"/>
      <c r="JIA959" s="46"/>
      <c r="JIB959" s="46"/>
      <c r="JIC959" s="46"/>
      <c r="JID959" s="46"/>
      <c r="JIE959" s="46"/>
      <c r="JIF959" s="46"/>
      <c r="JIG959" s="46"/>
      <c r="JIH959" s="46"/>
      <c r="JII959" s="46"/>
      <c r="JIJ959" s="46"/>
      <c r="JIK959" s="46"/>
      <c r="JIL959" s="46"/>
      <c r="JIM959" s="46"/>
      <c r="JIN959" s="46"/>
      <c r="JIO959" s="46"/>
      <c r="JIP959" s="46"/>
      <c r="JIQ959" s="46"/>
      <c r="JIR959" s="46"/>
      <c r="JIS959" s="46"/>
      <c r="JIT959" s="46"/>
      <c r="JIU959" s="46"/>
      <c r="JIV959" s="46"/>
      <c r="JIW959" s="46"/>
      <c r="JIX959" s="46"/>
      <c r="JIY959" s="46"/>
      <c r="JIZ959" s="46"/>
      <c r="JJA959" s="46"/>
      <c r="JJB959" s="46"/>
      <c r="JJC959" s="46"/>
      <c r="JJD959" s="46"/>
      <c r="JJE959" s="46"/>
      <c r="JJF959" s="46"/>
      <c r="JJG959" s="46"/>
      <c r="JJH959" s="46"/>
      <c r="JJI959" s="46"/>
      <c r="JJJ959" s="46"/>
      <c r="JJK959" s="46"/>
      <c r="JJL959" s="46"/>
      <c r="JJM959" s="46"/>
      <c r="JJN959" s="46"/>
      <c r="JJO959" s="46"/>
      <c r="JJP959" s="46"/>
      <c r="JJQ959" s="46"/>
      <c r="JJR959" s="46"/>
      <c r="JJS959" s="46"/>
      <c r="JJT959" s="46"/>
      <c r="JJU959" s="46"/>
      <c r="JJV959" s="46"/>
      <c r="JJW959" s="46"/>
      <c r="JJX959" s="46"/>
      <c r="JJY959" s="46"/>
      <c r="JJZ959" s="46"/>
      <c r="JKA959" s="46"/>
      <c r="JKB959" s="46"/>
      <c r="JKC959" s="46"/>
      <c r="JKD959" s="46"/>
      <c r="JKE959" s="46"/>
      <c r="JKF959" s="46"/>
      <c r="JKG959" s="46"/>
      <c r="JKH959" s="46"/>
      <c r="JKI959" s="46"/>
      <c r="JKJ959" s="46"/>
      <c r="JKK959" s="46"/>
      <c r="JKL959" s="46"/>
      <c r="JKM959" s="46"/>
      <c r="JKN959" s="46"/>
      <c r="JKO959" s="46"/>
      <c r="JKP959" s="46"/>
      <c r="JKQ959" s="46"/>
      <c r="JKR959" s="46"/>
      <c r="JKS959" s="46"/>
      <c r="JKT959" s="46"/>
      <c r="JKU959" s="46"/>
      <c r="JKV959" s="46"/>
      <c r="JKW959" s="46"/>
      <c r="JKX959" s="46"/>
      <c r="JKY959" s="46"/>
      <c r="JKZ959" s="46"/>
      <c r="JLA959" s="46"/>
      <c r="JLB959" s="46"/>
      <c r="JLC959" s="46"/>
      <c r="JLD959" s="46"/>
      <c r="JLE959" s="46"/>
      <c r="JLF959" s="46"/>
      <c r="JLG959" s="46"/>
      <c r="JLH959" s="46"/>
      <c r="JLI959" s="46"/>
      <c r="JLJ959" s="46"/>
      <c r="JLK959" s="46"/>
      <c r="JLL959" s="46"/>
      <c r="JLM959" s="46"/>
      <c r="JLN959" s="46"/>
      <c r="JLO959" s="46"/>
      <c r="JLP959" s="46"/>
      <c r="JLQ959" s="46"/>
      <c r="JLR959" s="46"/>
      <c r="JLS959" s="46"/>
      <c r="JLT959" s="46"/>
      <c r="JLU959" s="46"/>
      <c r="JLV959" s="46"/>
      <c r="JLW959" s="46"/>
      <c r="JLX959" s="46"/>
      <c r="JLY959" s="46"/>
      <c r="JLZ959" s="46"/>
      <c r="JMA959" s="46"/>
      <c r="JMB959" s="46"/>
      <c r="JMC959" s="46"/>
      <c r="JMD959" s="46"/>
      <c r="JME959" s="46"/>
      <c r="JMF959" s="46"/>
      <c r="JMG959" s="46"/>
      <c r="JMH959" s="46"/>
      <c r="JMI959" s="46"/>
      <c r="JMJ959" s="46"/>
      <c r="JMK959" s="46"/>
      <c r="JML959" s="46"/>
      <c r="JMM959" s="46"/>
      <c r="JMN959" s="46"/>
      <c r="JMO959" s="46"/>
      <c r="JMP959" s="46"/>
      <c r="JMQ959" s="46"/>
      <c r="JMR959" s="46"/>
      <c r="JMS959" s="46"/>
      <c r="JMT959" s="46"/>
      <c r="JMU959" s="46"/>
      <c r="JMV959" s="46"/>
      <c r="JMW959" s="46"/>
      <c r="JMX959" s="46"/>
      <c r="JMY959" s="46"/>
      <c r="JMZ959" s="46"/>
      <c r="JNA959" s="46"/>
      <c r="JNB959" s="46"/>
      <c r="JNC959" s="46"/>
      <c r="JND959" s="46"/>
      <c r="JNE959" s="46"/>
      <c r="JNF959" s="46"/>
      <c r="JNG959" s="46"/>
      <c r="JNH959" s="46"/>
      <c r="JNI959" s="46"/>
      <c r="JNJ959" s="46"/>
      <c r="JNK959" s="46"/>
      <c r="JNL959" s="46"/>
      <c r="JNM959" s="46"/>
      <c r="JNN959" s="46"/>
      <c r="JNO959" s="46"/>
      <c r="JNP959" s="46"/>
      <c r="JNQ959" s="46"/>
      <c r="JNR959" s="46"/>
      <c r="JNS959" s="46"/>
      <c r="JNT959" s="46"/>
      <c r="JNU959" s="46"/>
      <c r="JNV959" s="46"/>
      <c r="JNW959" s="46"/>
      <c r="JNX959" s="46"/>
      <c r="JNY959" s="46"/>
      <c r="JNZ959" s="46"/>
      <c r="JOA959" s="46"/>
      <c r="JOB959" s="46"/>
      <c r="JOC959" s="46"/>
      <c r="JOD959" s="46"/>
      <c r="JOE959" s="46"/>
      <c r="JOF959" s="46"/>
      <c r="JOG959" s="46"/>
      <c r="JOH959" s="46"/>
      <c r="JOI959" s="46"/>
      <c r="JOJ959" s="46"/>
      <c r="JOK959" s="46"/>
      <c r="JOL959" s="46"/>
      <c r="JOM959" s="46"/>
      <c r="JON959" s="46"/>
      <c r="JOO959" s="46"/>
      <c r="JOP959" s="46"/>
      <c r="JOQ959" s="46"/>
      <c r="JOR959" s="46"/>
      <c r="JOS959" s="46"/>
      <c r="JOT959" s="46"/>
      <c r="JOU959" s="46"/>
      <c r="JOV959" s="46"/>
      <c r="JOW959" s="46"/>
      <c r="JOX959" s="46"/>
      <c r="JOY959" s="46"/>
      <c r="JOZ959" s="46"/>
      <c r="JPA959" s="46"/>
      <c r="JPB959" s="46"/>
      <c r="JPC959" s="46"/>
      <c r="JPD959" s="46"/>
      <c r="JPE959" s="46"/>
      <c r="JPF959" s="46"/>
      <c r="JPG959" s="46"/>
      <c r="JPH959" s="46"/>
      <c r="JPI959" s="46"/>
      <c r="JPJ959" s="46"/>
      <c r="JPK959" s="46"/>
      <c r="JPL959" s="46"/>
      <c r="JPM959" s="46"/>
      <c r="JPN959" s="46"/>
      <c r="JPO959" s="46"/>
      <c r="JPP959" s="46"/>
      <c r="JPQ959" s="46"/>
      <c r="JPR959" s="46"/>
      <c r="JPS959" s="46"/>
      <c r="JPT959" s="46"/>
      <c r="JPU959" s="46"/>
      <c r="JPV959" s="46"/>
      <c r="JPW959" s="46"/>
      <c r="JPX959" s="46"/>
      <c r="JPY959" s="46"/>
      <c r="JPZ959" s="46"/>
      <c r="JQA959" s="46"/>
      <c r="JQB959" s="46"/>
      <c r="JQC959" s="46"/>
      <c r="JQD959" s="46"/>
      <c r="JQE959" s="46"/>
      <c r="JQF959" s="46"/>
      <c r="JQG959" s="46"/>
      <c r="JQH959" s="46"/>
      <c r="JQI959" s="46"/>
      <c r="JQJ959" s="46"/>
      <c r="JQK959" s="46"/>
      <c r="JQL959" s="46"/>
      <c r="JQM959" s="46"/>
      <c r="JQN959" s="46"/>
      <c r="JQO959" s="46"/>
      <c r="JQP959" s="46"/>
      <c r="JQQ959" s="46"/>
      <c r="JQR959" s="46"/>
      <c r="JQS959" s="46"/>
      <c r="JQT959" s="46"/>
      <c r="JQU959" s="46"/>
      <c r="JQV959" s="46"/>
      <c r="JQW959" s="46"/>
      <c r="JQX959" s="46"/>
      <c r="JQY959" s="46"/>
      <c r="JQZ959" s="46"/>
      <c r="JRA959" s="46"/>
      <c r="JRB959" s="46"/>
      <c r="JRC959" s="46"/>
      <c r="JRD959" s="46"/>
      <c r="JRE959" s="46"/>
      <c r="JRF959" s="46"/>
      <c r="JRG959" s="46"/>
      <c r="JRH959" s="46"/>
      <c r="JRI959" s="46"/>
      <c r="JRJ959" s="46"/>
      <c r="JRK959" s="46"/>
      <c r="JRL959" s="46"/>
      <c r="JRM959" s="46"/>
      <c r="JRN959" s="46"/>
      <c r="JRO959" s="46"/>
      <c r="JRP959" s="46"/>
      <c r="JRQ959" s="46"/>
      <c r="JRR959" s="46"/>
      <c r="JRS959" s="46"/>
      <c r="JRT959" s="46"/>
      <c r="JRU959" s="46"/>
      <c r="JRV959" s="46"/>
      <c r="JRW959" s="46"/>
      <c r="JRX959" s="46"/>
      <c r="JRY959" s="46"/>
      <c r="JRZ959" s="46"/>
      <c r="JSA959" s="46"/>
      <c r="JSB959" s="46"/>
      <c r="JSC959" s="46"/>
      <c r="JSD959" s="46"/>
      <c r="JSE959" s="46"/>
      <c r="JSF959" s="46"/>
      <c r="JSG959" s="46"/>
      <c r="JSH959" s="46"/>
      <c r="JSI959" s="46"/>
      <c r="JSJ959" s="46"/>
      <c r="JSK959" s="46"/>
      <c r="JSL959" s="46"/>
      <c r="JSM959" s="46"/>
      <c r="JSN959" s="46"/>
      <c r="JSO959" s="46"/>
      <c r="JSP959" s="46"/>
      <c r="JSQ959" s="46"/>
      <c r="JSR959" s="46"/>
      <c r="JSS959" s="46"/>
      <c r="JST959" s="46"/>
      <c r="JSU959" s="46"/>
      <c r="JSV959" s="46"/>
      <c r="JSW959" s="46"/>
      <c r="JSX959" s="46"/>
      <c r="JSY959" s="46"/>
      <c r="JSZ959" s="46"/>
      <c r="JTA959" s="46"/>
      <c r="JTB959" s="46"/>
      <c r="JTC959" s="46"/>
      <c r="JTD959" s="46"/>
      <c r="JTE959" s="46"/>
      <c r="JTF959" s="46"/>
      <c r="JTG959" s="46"/>
      <c r="JTH959" s="46"/>
      <c r="JTI959" s="46"/>
      <c r="JTJ959" s="46"/>
      <c r="JTK959" s="46"/>
      <c r="JTL959" s="46"/>
      <c r="JTM959" s="46"/>
      <c r="JTN959" s="46"/>
      <c r="JTO959" s="46"/>
      <c r="JTP959" s="46"/>
      <c r="JTQ959" s="46"/>
      <c r="JTR959" s="46"/>
      <c r="JTS959" s="46"/>
      <c r="JTT959" s="46"/>
      <c r="JTU959" s="46"/>
      <c r="JTV959" s="46"/>
      <c r="JTW959" s="46"/>
      <c r="JTX959" s="46"/>
      <c r="JTY959" s="46"/>
      <c r="JTZ959" s="46"/>
      <c r="JUA959" s="46"/>
      <c r="JUB959" s="46"/>
      <c r="JUC959" s="46"/>
      <c r="JUD959" s="46"/>
      <c r="JUE959" s="46"/>
      <c r="JUF959" s="46"/>
      <c r="JUG959" s="46"/>
      <c r="JUH959" s="46"/>
      <c r="JUI959" s="46"/>
      <c r="JUJ959" s="46"/>
      <c r="JUK959" s="46"/>
      <c r="JUL959" s="46"/>
      <c r="JUM959" s="46"/>
      <c r="JUN959" s="46"/>
      <c r="JUO959" s="46"/>
      <c r="JUP959" s="46"/>
      <c r="JUQ959" s="46"/>
      <c r="JUR959" s="46"/>
      <c r="JUS959" s="46"/>
      <c r="JUT959" s="46"/>
      <c r="JUU959" s="46"/>
      <c r="JUV959" s="46"/>
      <c r="JUW959" s="46"/>
      <c r="JUX959" s="46"/>
      <c r="JUY959" s="46"/>
      <c r="JUZ959" s="46"/>
      <c r="JVA959" s="46"/>
      <c r="JVB959" s="46"/>
      <c r="JVC959" s="46"/>
      <c r="JVD959" s="46"/>
      <c r="JVE959" s="46"/>
      <c r="JVF959" s="46"/>
      <c r="JVG959" s="46"/>
      <c r="JVH959" s="46"/>
      <c r="JVI959" s="46"/>
      <c r="JVJ959" s="46"/>
      <c r="JVK959" s="46"/>
      <c r="JVL959" s="46"/>
      <c r="JVM959" s="46"/>
      <c r="JVN959" s="46"/>
      <c r="JVO959" s="46"/>
      <c r="JVP959" s="46"/>
      <c r="JVQ959" s="46"/>
      <c r="JVR959" s="46"/>
      <c r="JVS959" s="46"/>
      <c r="JVT959" s="46"/>
      <c r="JVU959" s="46"/>
      <c r="JVV959" s="46"/>
      <c r="JVW959" s="46"/>
      <c r="JVX959" s="46"/>
      <c r="JVY959" s="46"/>
      <c r="JVZ959" s="46"/>
      <c r="JWA959" s="46"/>
      <c r="JWB959" s="46"/>
      <c r="JWC959" s="46"/>
      <c r="JWD959" s="46"/>
      <c r="JWE959" s="46"/>
      <c r="JWF959" s="46"/>
      <c r="JWG959" s="46"/>
      <c r="JWH959" s="46"/>
      <c r="JWI959" s="46"/>
      <c r="JWJ959" s="46"/>
      <c r="JWK959" s="46"/>
      <c r="JWL959" s="46"/>
      <c r="JWM959" s="46"/>
      <c r="JWN959" s="46"/>
      <c r="JWO959" s="46"/>
      <c r="JWP959" s="46"/>
      <c r="JWQ959" s="46"/>
      <c r="JWR959" s="46"/>
      <c r="JWS959" s="46"/>
      <c r="JWT959" s="46"/>
      <c r="JWU959" s="46"/>
      <c r="JWV959" s="46"/>
      <c r="JWW959" s="46"/>
      <c r="JWX959" s="46"/>
      <c r="JWY959" s="46"/>
      <c r="JWZ959" s="46"/>
      <c r="JXA959" s="46"/>
      <c r="JXB959" s="46"/>
      <c r="JXC959" s="46"/>
      <c r="JXD959" s="46"/>
      <c r="JXE959" s="46"/>
      <c r="JXF959" s="46"/>
      <c r="JXG959" s="46"/>
      <c r="JXH959" s="46"/>
      <c r="JXI959" s="46"/>
      <c r="JXJ959" s="46"/>
      <c r="JXK959" s="46"/>
      <c r="JXL959" s="46"/>
      <c r="JXM959" s="46"/>
      <c r="JXN959" s="46"/>
      <c r="JXO959" s="46"/>
      <c r="JXP959" s="46"/>
      <c r="JXQ959" s="46"/>
      <c r="JXR959" s="46"/>
      <c r="JXS959" s="46"/>
      <c r="JXT959" s="46"/>
      <c r="JXU959" s="46"/>
      <c r="JXV959" s="46"/>
      <c r="JXW959" s="46"/>
      <c r="JXX959" s="46"/>
      <c r="JXY959" s="46"/>
      <c r="JXZ959" s="46"/>
      <c r="JYA959" s="46"/>
      <c r="JYB959" s="46"/>
      <c r="JYC959" s="46"/>
      <c r="JYD959" s="46"/>
      <c r="JYE959" s="46"/>
      <c r="JYF959" s="46"/>
      <c r="JYG959" s="46"/>
      <c r="JYH959" s="46"/>
      <c r="JYI959" s="46"/>
      <c r="JYJ959" s="46"/>
      <c r="JYK959" s="46"/>
      <c r="JYL959" s="46"/>
      <c r="JYM959" s="46"/>
      <c r="JYN959" s="46"/>
      <c r="JYO959" s="46"/>
      <c r="JYP959" s="46"/>
      <c r="JYQ959" s="46"/>
      <c r="JYR959" s="46"/>
      <c r="JYS959" s="46"/>
      <c r="JYT959" s="46"/>
      <c r="JYU959" s="46"/>
      <c r="JYV959" s="46"/>
      <c r="JYW959" s="46"/>
      <c r="JYX959" s="46"/>
      <c r="JYY959" s="46"/>
      <c r="JYZ959" s="46"/>
      <c r="JZA959" s="46"/>
      <c r="JZB959" s="46"/>
      <c r="JZC959" s="46"/>
      <c r="JZD959" s="46"/>
      <c r="JZE959" s="46"/>
      <c r="JZF959" s="46"/>
      <c r="JZG959" s="46"/>
      <c r="JZH959" s="46"/>
      <c r="JZI959" s="46"/>
      <c r="JZJ959" s="46"/>
      <c r="JZK959" s="46"/>
      <c r="JZL959" s="46"/>
      <c r="JZM959" s="46"/>
      <c r="JZN959" s="46"/>
      <c r="JZO959" s="46"/>
      <c r="JZP959" s="46"/>
      <c r="JZQ959" s="46"/>
      <c r="JZR959" s="46"/>
      <c r="JZS959" s="46"/>
      <c r="JZT959" s="46"/>
      <c r="JZU959" s="46"/>
      <c r="JZV959" s="46"/>
      <c r="JZW959" s="46"/>
      <c r="JZX959" s="46"/>
      <c r="JZY959" s="46"/>
      <c r="JZZ959" s="46"/>
      <c r="KAA959" s="46"/>
      <c r="KAB959" s="46"/>
      <c r="KAC959" s="46"/>
      <c r="KAD959" s="46"/>
      <c r="KAE959" s="46"/>
      <c r="KAF959" s="46"/>
      <c r="KAG959" s="46"/>
      <c r="KAH959" s="46"/>
      <c r="KAI959" s="46"/>
      <c r="KAJ959" s="46"/>
      <c r="KAK959" s="46"/>
      <c r="KAL959" s="46"/>
      <c r="KAM959" s="46"/>
      <c r="KAN959" s="46"/>
      <c r="KAO959" s="46"/>
      <c r="KAP959" s="46"/>
      <c r="KAQ959" s="46"/>
      <c r="KAR959" s="46"/>
      <c r="KAS959" s="46"/>
      <c r="KAT959" s="46"/>
      <c r="KAU959" s="46"/>
      <c r="KAV959" s="46"/>
      <c r="KAW959" s="46"/>
      <c r="KAX959" s="46"/>
      <c r="KAY959" s="46"/>
      <c r="KAZ959" s="46"/>
      <c r="KBA959" s="46"/>
      <c r="KBB959" s="46"/>
      <c r="KBC959" s="46"/>
      <c r="KBD959" s="46"/>
      <c r="KBE959" s="46"/>
      <c r="KBF959" s="46"/>
      <c r="KBG959" s="46"/>
      <c r="KBH959" s="46"/>
      <c r="KBI959" s="46"/>
      <c r="KBJ959" s="46"/>
      <c r="KBK959" s="46"/>
      <c r="KBL959" s="46"/>
      <c r="KBM959" s="46"/>
      <c r="KBN959" s="46"/>
      <c r="KBO959" s="46"/>
      <c r="KBP959" s="46"/>
      <c r="KBQ959" s="46"/>
      <c r="KBR959" s="46"/>
      <c r="KBS959" s="46"/>
      <c r="KBT959" s="46"/>
      <c r="KBU959" s="46"/>
      <c r="KBV959" s="46"/>
      <c r="KBW959" s="46"/>
      <c r="KBX959" s="46"/>
      <c r="KBY959" s="46"/>
      <c r="KBZ959" s="46"/>
      <c r="KCA959" s="46"/>
      <c r="KCB959" s="46"/>
      <c r="KCC959" s="46"/>
      <c r="KCD959" s="46"/>
      <c r="KCE959" s="46"/>
      <c r="KCF959" s="46"/>
      <c r="KCG959" s="46"/>
      <c r="KCH959" s="46"/>
      <c r="KCI959" s="46"/>
      <c r="KCJ959" s="46"/>
      <c r="KCK959" s="46"/>
      <c r="KCL959" s="46"/>
      <c r="KCM959" s="46"/>
      <c r="KCN959" s="46"/>
      <c r="KCO959" s="46"/>
      <c r="KCP959" s="46"/>
      <c r="KCQ959" s="46"/>
      <c r="KCR959" s="46"/>
      <c r="KCS959" s="46"/>
      <c r="KCT959" s="46"/>
      <c r="KCU959" s="46"/>
      <c r="KCV959" s="46"/>
      <c r="KCW959" s="46"/>
      <c r="KCX959" s="46"/>
      <c r="KCY959" s="46"/>
      <c r="KCZ959" s="46"/>
      <c r="KDA959" s="46"/>
      <c r="KDB959" s="46"/>
      <c r="KDC959" s="46"/>
      <c r="KDD959" s="46"/>
      <c r="KDE959" s="46"/>
      <c r="KDF959" s="46"/>
      <c r="KDG959" s="46"/>
      <c r="KDH959" s="46"/>
      <c r="KDI959" s="46"/>
      <c r="KDJ959" s="46"/>
      <c r="KDK959" s="46"/>
      <c r="KDL959" s="46"/>
      <c r="KDM959" s="46"/>
      <c r="KDN959" s="46"/>
      <c r="KDO959" s="46"/>
      <c r="KDP959" s="46"/>
      <c r="KDQ959" s="46"/>
      <c r="KDR959" s="46"/>
      <c r="KDS959" s="46"/>
      <c r="KDT959" s="46"/>
      <c r="KDU959" s="46"/>
      <c r="KDV959" s="46"/>
      <c r="KDW959" s="46"/>
      <c r="KDX959" s="46"/>
      <c r="KDY959" s="46"/>
      <c r="KDZ959" s="46"/>
      <c r="KEA959" s="46"/>
      <c r="KEB959" s="46"/>
      <c r="KEC959" s="46"/>
      <c r="KED959" s="46"/>
      <c r="KEE959" s="46"/>
      <c r="KEF959" s="46"/>
      <c r="KEG959" s="46"/>
      <c r="KEH959" s="46"/>
      <c r="KEI959" s="46"/>
      <c r="KEJ959" s="46"/>
      <c r="KEK959" s="46"/>
      <c r="KEL959" s="46"/>
      <c r="KEM959" s="46"/>
      <c r="KEN959" s="46"/>
      <c r="KEO959" s="46"/>
      <c r="KEP959" s="46"/>
      <c r="KEQ959" s="46"/>
      <c r="KER959" s="46"/>
      <c r="KES959" s="46"/>
      <c r="KET959" s="46"/>
      <c r="KEU959" s="46"/>
      <c r="KEV959" s="46"/>
      <c r="KEW959" s="46"/>
      <c r="KEX959" s="46"/>
      <c r="KEY959" s="46"/>
      <c r="KEZ959" s="46"/>
      <c r="KFA959" s="46"/>
      <c r="KFB959" s="46"/>
      <c r="KFC959" s="46"/>
      <c r="KFD959" s="46"/>
      <c r="KFE959" s="46"/>
      <c r="KFF959" s="46"/>
      <c r="KFG959" s="46"/>
      <c r="KFH959" s="46"/>
      <c r="KFI959" s="46"/>
      <c r="KFJ959" s="46"/>
      <c r="KFK959" s="46"/>
      <c r="KFL959" s="46"/>
      <c r="KFM959" s="46"/>
      <c r="KFN959" s="46"/>
      <c r="KFO959" s="46"/>
      <c r="KFP959" s="46"/>
      <c r="KFQ959" s="46"/>
      <c r="KFR959" s="46"/>
      <c r="KFS959" s="46"/>
      <c r="KFT959" s="46"/>
      <c r="KFU959" s="46"/>
      <c r="KFV959" s="46"/>
      <c r="KFW959" s="46"/>
      <c r="KFX959" s="46"/>
      <c r="KFY959" s="46"/>
      <c r="KFZ959" s="46"/>
      <c r="KGA959" s="46"/>
      <c r="KGB959" s="46"/>
      <c r="KGC959" s="46"/>
      <c r="KGD959" s="46"/>
      <c r="KGE959" s="46"/>
      <c r="KGF959" s="46"/>
      <c r="KGG959" s="46"/>
      <c r="KGH959" s="46"/>
      <c r="KGI959" s="46"/>
      <c r="KGJ959" s="46"/>
      <c r="KGK959" s="46"/>
      <c r="KGL959" s="46"/>
      <c r="KGM959" s="46"/>
      <c r="KGN959" s="46"/>
      <c r="KGO959" s="46"/>
      <c r="KGP959" s="46"/>
      <c r="KGQ959" s="46"/>
      <c r="KGR959" s="46"/>
      <c r="KGS959" s="46"/>
      <c r="KGT959" s="46"/>
      <c r="KGU959" s="46"/>
      <c r="KGV959" s="46"/>
      <c r="KGW959" s="46"/>
      <c r="KGX959" s="46"/>
      <c r="KGY959" s="46"/>
      <c r="KGZ959" s="46"/>
      <c r="KHA959" s="46"/>
      <c r="KHB959" s="46"/>
      <c r="KHC959" s="46"/>
      <c r="KHD959" s="46"/>
      <c r="KHE959" s="46"/>
      <c r="KHF959" s="46"/>
      <c r="KHG959" s="46"/>
      <c r="KHH959" s="46"/>
      <c r="KHI959" s="46"/>
      <c r="KHJ959" s="46"/>
      <c r="KHK959" s="46"/>
      <c r="KHL959" s="46"/>
      <c r="KHM959" s="46"/>
      <c r="KHN959" s="46"/>
      <c r="KHO959" s="46"/>
      <c r="KHP959" s="46"/>
      <c r="KHQ959" s="46"/>
      <c r="KHR959" s="46"/>
      <c r="KHS959" s="46"/>
      <c r="KHT959" s="46"/>
      <c r="KHU959" s="46"/>
      <c r="KHV959" s="46"/>
      <c r="KHW959" s="46"/>
      <c r="KHX959" s="46"/>
      <c r="KHY959" s="46"/>
      <c r="KHZ959" s="46"/>
      <c r="KIA959" s="46"/>
      <c r="KIB959" s="46"/>
      <c r="KIC959" s="46"/>
      <c r="KID959" s="46"/>
      <c r="KIE959" s="46"/>
      <c r="KIF959" s="46"/>
      <c r="KIG959" s="46"/>
      <c r="KIH959" s="46"/>
      <c r="KII959" s="46"/>
      <c r="KIJ959" s="46"/>
      <c r="KIK959" s="46"/>
      <c r="KIL959" s="46"/>
      <c r="KIM959" s="46"/>
      <c r="KIN959" s="46"/>
      <c r="KIO959" s="46"/>
      <c r="KIP959" s="46"/>
      <c r="KIQ959" s="46"/>
      <c r="KIR959" s="46"/>
      <c r="KIS959" s="46"/>
      <c r="KIT959" s="46"/>
      <c r="KIU959" s="46"/>
      <c r="KIV959" s="46"/>
      <c r="KIW959" s="46"/>
      <c r="KIX959" s="46"/>
      <c r="KIY959" s="46"/>
      <c r="KIZ959" s="46"/>
      <c r="KJA959" s="46"/>
      <c r="KJB959" s="46"/>
      <c r="KJC959" s="46"/>
      <c r="KJD959" s="46"/>
      <c r="KJE959" s="46"/>
      <c r="KJF959" s="46"/>
      <c r="KJG959" s="46"/>
      <c r="KJH959" s="46"/>
      <c r="KJI959" s="46"/>
      <c r="KJJ959" s="46"/>
      <c r="KJK959" s="46"/>
      <c r="KJL959" s="46"/>
      <c r="KJM959" s="46"/>
      <c r="KJN959" s="46"/>
      <c r="KJO959" s="46"/>
      <c r="KJP959" s="46"/>
      <c r="KJQ959" s="46"/>
      <c r="KJR959" s="46"/>
      <c r="KJS959" s="46"/>
      <c r="KJT959" s="46"/>
      <c r="KJU959" s="46"/>
      <c r="KJV959" s="46"/>
      <c r="KJW959" s="46"/>
      <c r="KJX959" s="46"/>
      <c r="KJY959" s="46"/>
      <c r="KJZ959" s="46"/>
      <c r="KKA959" s="46"/>
      <c r="KKB959" s="46"/>
      <c r="KKC959" s="46"/>
      <c r="KKD959" s="46"/>
      <c r="KKE959" s="46"/>
      <c r="KKF959" s="46"/>
      <c r="KKG959" s="46"/>
      <c r="KKH959" s="46"/>
      <c r="KKI959" s="46"/>
      <c r="KKJ959" s="46"/>
      <c r="KKK959" s="46"/>
      <c r="KKL959" s="46"/>
      <c r="KKM959" s="46"/>
      <c r="KKN959" s="46"/>
      <c r="KKO959" s="46"/>
      <c r="KKP959" s="46"/>
      <c r="KKQ959" s="46"/>
      <c r="KKR959" s="46"/>
      <c r="KKS959" s="46"/>
      <c r="KKT959" s="46"/>
      <c r="KKU959" s="46"/>
      <c r="KKV959" s="46"/>
      <c r="KKW959" s="46"/>
      <c r="KKX959" s="46"/>
      <c r="KKY959" s="46"/>
      <c r="KKZ959" s="46"/>
      <c r="KLA959" s="46"/>
      <c r="KLB959" s="46"/>
      <c r="KLC959" s="46"/>
      <c r="KLD959" s="46"/>
      <c r="KLE959" s="46"/>
      <c r="KLF959" s="46"/>
      <c r="KLG959" s="46"/>
      <c r="KLH959" s="46"/>
      <c r="KLI959" s="46"/>
      <c r="KLJ959" s="46"/>
      <c r="KLK959" s="46"/>
      <c r="KLL959" s="46"/>
      <c r="KLM959" s="46"/>
      <c r="KLN959" s="46"/>
      <c r="KLO959" s="46"/>
      <c r="KLP959" s="46"/>
      <c r="KLQ959" s="46"/>
      <c r="KLR959" s="46"/>
      <c r="KLS959" s="46"/>
      <c r="KLT959" s="46"/>
      <c r="KLU959" s="46"/>
      <c r="KLV959" s="46"/>
      <c r="KLW959" s="46"/>
      <c r="KLX959" s="46"/>
      <c r="KLY959" s="46"/>
      <c r="KLZ959" s="46"/>
      <c r="KMA959" s="46"/>
      <c r="KMB959" s="46"/>
      <c r="KMC959" s="46"/>
      <c r="KMD959" s="46"/>
      <c r="KME959" s="46"/>
      <c r="KMF959" s="46"/>
      <c r="KMG959" s="46"/>
      <c r="KMH959" s="46"/>
      <c r="KMI959" s="46"/>
      <c r="KMJ959" s="46"/>
      <c r="KMK959" s="46"/>
      <c r="KML959" s="46"/>
      <c r="KMM959" s="46"/>
      <c r="KMN959" s="46"/>
      <c r="KMO959" s="46"/>
      <c r="KMP959" s="46"/>
      <c r="KMQ959" s="46"/>
      <c r="KMR959" s="46"/>
      <c r="KMS959" s="46"/>
      <c r="KMT959" s="46"/>
      <c r="KMU959" s="46"/>
      <c r="KMV959" s="46"/>
      <c r="KMW959" s="46"/>
      <c r="KMX959" s="46"/>
      <c r="KMY959" s="46"/>
      <c r="KMZ959" s="46"/>
      <c r="KNA959" s="46"/>
      <c r="KNB959" s="46"/>
      <c r="KNC959" s="46"/>
      <c r="KND959" s="46"/>
      <c r="KNE959" s="46"/>
      <c r="KNF959" s="46"/>
      <c r="KNG959" s="46"/>
      <c r="KNH959" s="46"/>
      <c r="KNI959" s="46"/>
      <c r="KNJ959" s="46"/>
      <c r="KNK959" s="46"/>
      <c r="KNL959" s="46"/>
      <c r="KNM959" s="46"/>
      <c r="KNN959" s="46"/>
      <c r="KNO959" s="46"/>
      <c r="KNP959" s="46"/>
      <c r="KNQ959" s="46"/>
      <c r="KNR959" s="46"/>
      <c r="KNS959" s="46"/>
      <c r="KNT959" s="46"/>
      <c r="KNU959" s="46"/>
      <c r="KNV959" s="46"/>
      <c r="KNW959" s="46"/>
      <c r="KNX959" s="46"/>
      <c r="KNY959" s="46"/>
      <c r="KNZ959" s="46"/>
      <c r="KOA959" s="46"/>
      <c r="KOB959" s="46"/>
      <c r="KOC959" s="46"/>
      <c r="KOD959" s="46"/>
      <c r="KOE959" s="46"/>
      <c r="KOF959" s="46"/>
      <c r="KOG959" s="46"/>
      <c r="KOH959" s="46"/>
      <c r="KOI959" s="46"/>
      <c r="KOJ959" s="46"/>
      <c r="KOK959" s="46"/>
      <c r="KOL959" s="46"/>
      <c r="KOM959" s="46"/>
      <c r="KON959" s="46"/>
      <c r="KOO959" s="46"/>
      <c r="KOP959" s="46"/>
      <c r="KOQ959" s="46"/>
      <c r="KOR959" s="46"/>
      <c r="KOS959" s="46"/>
      <c r="KOT959" s="46"/>
      <c r="KOU959" s="46"/>
      <c r="KOV959" s="46"/>
      <c r="KOW959" s="46"/>
      <c r="KOX959" s="46"/>
      <c r="KOY959" s="46"/>
      <c r="KOZ959" s="46"/>
      <c r="KPA959" s="46"/>
      <c r="KPB959" s="46"/>
      <c r="KPC959" s="46"/>
      <c r="KPD959" s="46"/>
      <c r="KPE959" s="46"/>
      <c r="KPF959" s="46"/>
      <c r="KPG959" s="46"/>
      <c r="KPH959" s="46"/>
      <c r="KPI959" s="46"/>
      <c r="KPJ959" s="46"/>
      <c r="KPK959" s="46"/>
      <c r="KPL959" s="46"/>
      <c r="KPM959" s="46"/>
      <c r="KPN959" s="46"/>
      <c r="KPO959" s="46"/>
      <c r="KPP959" s="46"/>
      <c r="KPQ959" s="46"/>
      <c r="KPR959" s="46"/>
      <c r="KPS959" s="46"/>
      <c r="KPT959" s="46"/>
      <c r="KPU959" s="46"/>
      <c r="KPV959" s="46"/>
      <c r="KPW959" s="46"/>
      <c r="KPX959" s="46"/>
      <c r="KPY959" s="46"/>
      <c r="KPZ959" s="46"/>
      <c r="KQA959" s="46"/>
      <c r="KQB959" s="46"/>
      <c r="KQC959" s="46"/>
      <c r="KQD959" s="46"/>
      <c r="KQE959" s="46"/>
      <c r="KQF959" s="46"/>
      <c r="KQG959" s="46"/>
      <c r="KQH959" s="46"/>
      <c r="KQI959" s="46"/>
      <c r="KQJ959" s="46"/>
      <c r="KQK959" s="46"/>
      <c r="KQL959" s="46"/>
      <c r="KQM959" s="46"/>
      <c r="KQN959" s="46"/>
      <c r="KQO959" s="46"/>
      <c r="KQP959" s="46"/>
      <c r="KQQ959" s="46"/>
      <c r="KQR959" s="46"/>
      <c r="KQS959" s="46"/>
      <c r="KQT959" s="46"/>
      <c r="KQU959" s="46"/>
      <c r="KQV959" s="46"/>
      <c r="KQW959" s="46"/>
      <c r="KQX959" s="46"/>
      <c r="KQY959" s="46"/>
      <c r="KQZ959" s="46"/>
      <c r="KRA959" s="46"/>
      <c r="KRB959" s="46"/>
      <c r="KRC959" s="46"/>
      <c r="KRD959" s="46"/>
      <c r="KRE959" s="46"/>
      <c r="KRF959" s="46"/>
      <c r="KRG959" s="46"/>
      <c r="KRH959" s="46"/>
      <c r="KRI959" s="46"/>
      <c r="KRJ959" s="46"/>
      <c r="KRK959" s="46"/>
      <c r="KRL959" s="46"/>
      <c r="KRM959" s="46"/>
      <c r="KRN959" s="46"/>
      <c r="KRO959" s="46"/>
      <c r="KRP959" s="46"/>
      <c r="KRQ959" s="46"/>
      <c r="KRR959" s="46"/>
      <c r="KRS959" s="46"/>
      <c r="KRT959" s="46"/>
      <c r="KRU959" s="46"/>
      <c r="KRV959" s="46"/>
      <c r="KRW959" s="46"/>
      <c r="KRX959" s="46"/>
      <c r="KRY959" s="46"/>
      <c r="KRZ959" s="46"/>
      <c r="KSA959" s="46"/>
      <c r="KSB959" s="46"/>
      <c r="KSC959" s="46"/>
      <c r="KSD959" s="46"/>
      <c r="KSE959" s="46"/>
      <c r="KSF959" s="46"/>
      <c r="KSG959" s="46"/>
      <c r="KSH959" s="46"/>
      <c r="KSI959" s="46"/>
      <c r="KSJ959" s="46"/>
      <c r="KSK959" s="46"/>
      <c r="KSL959" s="46"/>
      <c r="KSM959" s="46"/>
      <c r="KSN959" s="46"/>
      <c r="KSO959" s="46"/>
      <c r="KSP959" s="46"/>
      <c r="KSQ959" s="46"/>
      <c r="KSR959" s="46"/>
      <c r="KSS959" s="46"/>
      <c r="KST959" s="46"/>
      <c r="KSU959" s="46"/>
      <c r="KSV959" s="46"/>
      <c r="KSW959" s="46"/>
      <c r="KSX959" s="46"/>
      <c r="KSY959" s="46"/>
      <c r="KSZ959" s="46"/>
      <c r="KTA959" s="46"/>
      <c r="KTB959" s="46"/>
      <c r="KTC959" s="46"/>
      <c r="KTD959" s="46"/>
      <c r="KTE959" s="46"/>
      <c r="KTF959" s="46"/>
      <c r="KTG959" s="46"/>
      <c r="KTH959" s="46"/>
      <c r="KTI959" s="46"/>
      <c r="KTJ959" s="46"/>
      <c r="KTK959" s="46"/>
      <c r="KTL959" s="46"/>
      <c r="KTM959" s="46"/>
      <c r="KTN959" s="46"/>
      <c r="KTO959" s="46"/>
      <c r="KTP959" s="46"/>
      <c r="KTQ959" s="46"/>
      <c r="KTR959" s="46"/>
      <c r="KTS959" s="46"/>
      <c r="KTT959" s="46"/>
      <c r="KTU959" s="46"/>
      <c r="KTV959" s="46"/>
      <c r="KTW959" s="46"/>
      <c r="KTX959" s="46"/>
      <c r="KTY959" s="46"/>
      <c r="KTZ959" s="46"/>
      <c r="KUA959" s="46"/>
      <c r="KUB959" s="46"/>
      <c r="KUC959" s="46"/>
      <c r="KUD959" s="46"/>
      <c r="KUE959" s="46"/>
      <c r="KUF959" s="46"/>
      <c r="KUG959" s="46"/>
      <c r="KUH959" s="46"/>
      <c r="KUI959" s="46"/>
      <c r="KUJ959" s="46"/>
      <c r="KUK959" s="46"/>
      <c r="KUL959" s="46"/>
      <c r="KUM959" s="46"/>
      <c r="KUN959" s="46"/>
      <c r="KUO959" s="46"/>
      <c r="KUP959" s="46"/>
      <c r="KUQ959" s="46"/>
      <c r="KUR959" s="46"/>
      <c r="KUS959" s="46"/>
      <c r="KUT959" s="46"/>
      <c r="KUU959" s="46"/>
      <c r="KUV959" s="46"/>
      <c r="KUW959" s="46"/>
      <c r="KUX959" s="46"/>
      <c r="KUY959" s="46"/>
      <c r="KUZ959" s="46"/>
      <c r="KVA959" s="46"/>
      <c r="KVB959" s="46"/>
      <c r="KVC959" s="46"/>
      <c r="KVD959" s="46"/>
      <c r="KVE959" s="46"/>
      <c r="KVF959" s="46"/>
      <c r="KVG959" s="46"/>
      <c r="KVH959" s="46"/>
      <c r="KVI959" s="46"/>
      <c r="KVJ959" s="46"/>
      <c r="KVK959" s="46"/>
      <c r="KVL959" s="46"/>
      <c r="KVM959" s="46"/>
      <c r="KVN959" s="46"/>
      <c r="KVO959" s="46"/>
      <c r="KVP959" s="46"/>
      <c r="KVQ959" s="46"/>
      <c r="KVR959" s="46"/>
      <c r="KVS959" s="46"/>
      <c r="KVT959" s="46"/>
      <c r="KVU959" s="46"/>
      <c r="KVV959" s="46"/>
      <c r="KVW959" s="46"/>
      <c r="KVX959" s="46"/>
      <c r="KVY959" s="46"/>
      <c r="KVZ959" s="46"/>
      <c r="KWA959" s="46"/>
      <c r="KWB959" s="46"/>
      <c r="KWC959" s="46"/>
      <c r="KWD959" s="46"/>
      <c r="KWE959" s="46"/>
      <c r="KWF959" s="46"/>
      <c r="KWG959" s="46"/>
      <c r="KWH959" s="46"/>
      <c r="KWI959" s="46"/>
      <c r="KWJ959" s="46"/>
      <c r="KWK959" s="46"/>
      <c r="KWL959" s="46"/>
      <c r="KWM959" s="46"/>
      <c r="KWN959" s="46"/>
      <c r="KWO959" s="46"/>
      <c r="KWP959" s="46"/>
      <c r="KWQ959" s="46"/>
      <c r="KWR959" s="46"/>
      <c r="KWS959" s="46"/>
      <c r="KWT959" s="46"/>
      <c r="KWU959" s="46"/>
      <c r="KWV959" s="46"/>
      <c r="KWW959" s="46"/>
      <c r="KWX959" s="46"/>
      <c r="KWY959" s="46"/>
      <c r="KWZ959" s="46"/>
      <c r="KXA959" s="46"/>
      <c r="KXB959" s="46"/>
      <c r="KXC959" s="46"/>
      <c r="KXD959" s="46"/>
      <c r="KXE959" s="46"/>
      <c r="KXF959" s="46"/>
      <c r="KXG959" s="46"/>
      <c r="KXH959" s="46"/>
      <c r="KXI959" s="46"/>
      <c r="KXJ959" s="46"/>
      <c r="KXK959" s="46"/>
      <c r="KXL959" s="46"/>
      <c r="KXM959" s="46"/>
      <c r="KXN959" s="46"/>
      <c r="KXO959" s="46"/>
      <c r="KXP959" s="46"/>
      <c r="KXQ959" s="46"/>
      <c r="KXR959" s="46"/>
      <c r="KXS959" s="46"/>
      <c r="KXT959" s="46"/>
      <c r="KXU959" s="46"/>
      <c r="KXV959" s="46"/>
      <c r="KXW959" s="46"/>
      <c r="KXX959" s="46"/>
      <c r="KXY959" s="46"/>
      <c r="KXZ959" s="46"/>
      <c r="KYA959" s="46"/>
      <c r="KYB959" s="46"/>
      <c r="KYC959" s="46"/>
      <c r="KYD959" s="46"/>
      <c r="KYE959" s="46"/>
      <c r="KYF959" s="46"/>
      <c r="KYG959" s="46"/>
      <c r="KYH959" s="46"/>
      <c r="KYI959" s="46"/>
      <c r="KYJ959" s="46"/>
      <c r="KYK959" s="46"/>
      <c r="KYL959" s="46"/>
      <c r="KYM959" s="46"/>
      <c r="KYN959" s="46"/>
      <c r="KYO959" s="46"/>
      <c r="KYP959" s="46"/>
      <c r="KYQ959" s="46"/>
      <c r="KYR959" s="46"/>
      <c r="KYS959" s="46"/>
      <c r="KYT959" s="46"/>
      <c r="KYU959" s="46"/>
      <c r="KYV959" s="46"/>
      <c r="KYW959" s="46"/>
      <c r="KYX959" s="46"/>
      <c r="KYY959" s="46"/>
      <c r="KYZ959" s="46"/>
      <c r="KZA959" s="46"/>
      <c r="KZB959" s="46"/>
      <c r="KZC959" s="46"/>
      <c r="KZD959" s="46"/>
      <c r="KZE959" s="46"/>
      <c r="KZF959" s="46"/>
      <c r="KZG959" s="46"/>
      <c r="KZH959" s="46"/>
      <c r="KZI959" s="46"/>
      <c r="KZJ959" s="46"/>
      <c r="KZK959" s="46"/>
      <c r="KZL959" s="46"/>
      <c r="KZM959" s="46"/>
      <c r="KZN959" s="46"/>
      <c r="KZO959" s="46"/>
      <c r="KZP959" s="46"/>
      <c r="KZQ959" s="46"/>
      <c r="KZR959" s="46"/>
      <c r="KZS959" s="46"/>
      <c r="KZT959" s="46"/>
      <c r="KZU959" s="46"/>
      <c r="KZV959" s="46"/>
      <c r="KZW959" s="46"/>
      <c r="KZX959" s="46"/>
      <c r="KZY959" s="46"/>
      <c r="KZZ959" s="46"/>
      <c r="LAA959" s="46"/>
      <c r="LAB959" s="46"/>
      <c r="LAC959" s="46"/>
      <c r="LAD959" s="46"/>
      <c r="LAE959" s="46"/>
      <c r="LAF959" s="46"/>
      <c r="LAG959" s="46"/>
      <c r="LAH959" s="46"/>
      <c r="LAI959" s="46"/>
      <c r="LAJ959" s="46"/>
      <c r="LAK959" s="46"/>
      <c r="LAL959" s="46"/>
      <c r="LAM959" s="46"/>
      <c r="LAN959" s="46"/>
      <c r="LAO959" s="46"/>
      <c r="LAP959" s="46"/>
      <c r="LAQ959" s="46"/>
      <c r="LAR959" s="46"/>
      <c r="LAS959" s="46"/>
      <c r="LAT959" s="46"/>
      <c r="LAU959" s="46"/>
      <c r="LAV959" s="46"/>
      <c r="LAW959" s="46"/>
      <c r="LAX959" s="46"/>
      <c r="LAY959" s="46"/>
      <c r="LAZ959" s="46"/>
      <c r="LBA959" s="46"/>
      <c r="LBB959" s="46"/>
      <c r="LBC959" s="46"/>
      <c r="LBD959" s="46"/>
      <c r="LBE959" s="46"/>
      <c r="LBF959" s="46"/>
      <c r="LBG959" s="46"/>
      <c r="LBH959" s="46"/>
      <c r="LBI959" s="46"/>
      <c r="LBJ959" s="46"/>
      <c r="LBK959" s="46"/>
      <c r="LBL959" s="46"/>
      <c r="LBM959" s="46"/>
      <c r="LBN959" s="46"/>
      <c r="LBO959" s="46"/>
      <c r="LBP959" s="46"/>
      <c r="LBQ959" s="46"/>
      <c r="LBR959" s="46"/>
      <c r="LBS959" s="46"/>
      <c r="LBT959" s="46"/>
      <c r="LBU959" s="46"/>
      <c r="LBV959" s="46"/>
      <c r="LBW959" s="46"/>
      <c r="LBX959" s="46"/>
      <c r="LBY959" s="46"/>
      <c r="LBZ959" s="46"/>
      <c r="LCA959" s="46"/>
      <c r="LCB959" s="46"/>
      <c r="LCC959" s="46"/>
      <c r="LCD959" s="46"/>
      <c r="LCE959" s="46"/>
      <c r="LCF959" s="46"/>
      <c r="LCG959" s="46"/>
      <c r="LCH959" s="46"/>
      <c r="LCI959" s="46"/>
      <c r="LCJ959" s="46"/>
      <c r="LCK959" s="46"/>
      <c r="LCL959" s="46"/>
      <c r="LCM959" s="46"/>
      <c r="LCN959" s="46"/>
      <c r="LCO959" s="46"/>
      <c r="LCP959" s="46"/>
      <c r="LCQ959" s="46"/>
      <c r="LCR959" s="46"/>
      <c r="LCS959" s="46"/>
      <c r="LCT959" s="46"/>
      <c r="LCU959" s="46"/>
      <c r="LCV959" s="46"/>
      <c r="LCW959" s="46"/>
      <c r="LCX959" s="46"/>
      <c r="LCY959" s="46"/>
      <c r="LCZ959" s="46"/>
      <c r="LDA959" s="46"/>
      <c r="LDB959" s="46"/>
      <c r="LDC959" s="46"/>
      <c r="LDD959" s="46"/>
      <c r="LDE959" s="46"/>
      <c r="LDF959" s="46"/>
      <c r="LDG959" s="46"/>
      <c r="LDH959" s="46"/>
      <c r="LDI959" s="46"/>
      <c r="LDJ959" s="46"/>
      <c r="LDK959" s="46"/>
      <c r="LDL959" s="46"/>
      <c r="LDM959" s="46"/>
      <c r="LDN959" s="46"/>
      <c r="LDO959" s="46"/>
      <c r="LDP959" s="46"/>
      <c r="LDQ959" s="46"/>
      <c r="LDR959" s="46"/>
      <c r="LDS959" s="46"/>
      <c r="LDT959" s="46"/>
      <c r="LDU959" s="46"/>
      <c r="LDV959" s="46"/>
      <c r="LDW959" s="46"/>
      <c r="LDX959" s="46"/>
      <c r="LDY959" s="46"/>
      <c r="LDZ959" s="46"/>
      <c r="LEA959" s="46"/>
      <c r="LEB959" s="46"/>
      <c r="LEC959" s="46"/>
      <c r="LED959" s="46"/>
      <c r="LEE959" s="46"/>
      <c r="LEF959" s="46"/>
      <c r="LEG959" s="46"/>
      <c r="LEH959" s="46"/>
      <c r="LEI959" s="46"/>
      <c r="LEJ959" s="46"/>
      <c r="LEK959" s="46"/>
      <c r="LEL959" s="46"/>
      <c r="LEM959" s="46"/>
      <c r="LEN959" s="46"/>
      <c r="LEO959" s="46"/>
      <c r="LEP959" s="46"/>
      <c r="LEQ959" s="46"/>
      <c r="LER959" s="46"/>
      <c r="LES959" s="46"/>
      <c r="LET959" s="46"/>
      <c r="LEU959" s="46"/>
      <c r="LEV959" s="46"/>
      <c r="LEW959" s="46"/>
      <c r="LEX959" s="46"/>
      <c r="LEY959" s="46"/>
      <c r="LEZ959" s="46"/>
      <c r="LFA959" s="46"/>
      <c r="LFB959" s="46"/>
      <c r="LFC959" s="46"/>
      <c r="LFD959" s="46"/>
      <c r="LFE959" s="46"/>
      <c r="LFF959" s="46"/>
      <c r="LFG959" s="46"/>
      <c r="LFH959" s="46"/>
      <c r="LFI959" s="46"/>
      <c r="LFJ959" s="46"/>
      <c r="LFK959" s="46"/>
      <c r="LFL959" s="46"/>
      <c r="LFM959" s="46"/>
      <c r="LFN959" s="46"/>
      <c r="LFO959" s="46"/>
      <c r="LFP959" s="46"/>
      <c r="LFQ959" s="46"/>
      <c r="LFR959" s="46"/>
      <c r="LFS959" s="46"/>
      <c r="LFT959" s="46"/>
      <c r="LFU959" s="46"/>
      <c r="LFV959" s="46"/>
      <c r="LFW959" s="46"/>
      <c r="LFX959" s="46"/>
      <c r="LFY959" s="46"/>
      <c r="LFZ959" s="46"/>
      <c r="LGA959" s="46"/>
      <c r="LGB959" s="46"/>
      <c r="LGC959" s="46"/>
      <c r="LGD959" s="46"/>
      <c r="LGE959" s="46"/>
      <c r="LGF959" s="46"/>
      <c r="LGG959" s="46"/>
      <c r="LGH959" s="46"/>
      <c r="LGI959" s="46"/>
      <c r="LGJ959" s="46"/>
      <c r="LGK959" s="46"/>
      <c r="LGL959" s="46"/>
      <c r="LGM959" s="46"/>
      <c r="LGN959" s="46"/>
      <c r="LGO959" s="46"/>
      <c r="LGP959" s="46"/>
      <c r="LGQ959" s="46"/>
      <c r="LGR959" s="46"/>
      <c r="LGS959" s="46"/>
      <c r="LGT959" s="46"/>
      <c r="LGU959" s="46"/>
      <c r="LGV959" s="46"/>
      <c r="LGW959" s="46"/>
      <c r="LGX959" s="46"/>
      <c r="LGY959" s="46"/>
      <c r="LGZ959" s="46"/>
      <c r="LHA959" s="46"/>
      <c r="LHB959" s="46"/>
      <c r="LHC959" s="46"/>
      <c r="LHD959" s="46"/>
      <c r="LHE959" s="46"/>
      <c r="LHF959" s="46"/>
      <c r="LHG959" s="46"/>
      <c r="LHH959" s="46"/>
      <c r="LHI959" s="46"/>
      <c r="LHJ959" s="46"/>
      <c r="LHK959" s="46"/>
      <c r="LHL959" s="46"/>
      <c r="LHM959" s="46"/>
      <c r="LHN959" s="46"/>
      <c r="LHO959" s="46"/>
      <c r="LHP959" s="46"/>
      <c r="LHQ959" s="46"/>
      <c r="LHR959" s="46"/>
      <c r="LHS959" s="46"/>
      <c r="LHT959" s="46"/>
      <c r="LHU959" s="46"/>
      <c r="LHV959" s="46"/>
      <c r="LHW959" s="46"/>
      <c r="LHX959" s="46"/>
      <c r="LHY959" s="46"/>
      <c r="LHZ959" s="46"/>
      <c r="LIA959" s="46"/>
      <c r="LIB959" s="46"/>
      <c r="LIC959" s="46"/>
      <c r="LID959" s="46"/>
      <c r="LIE959" s="46"/>
      <c r="LIF959" s="46"/>
      <c r="LIG959" s="46"/>
      <c r="LIH959" s="46"/>
      <c r="LII959" s="46"/>
      <c r="LIJ959" s="46"/>
      <c r="LIK959" s="46"/>
      <c r="LIL959" s="46"/>
      <c r="LIM959" s="46"/>
      <c r="LIN959" s="46"/>
      <c r="LIO959" s="46"/>
      <c r="LIP959" s="46"/>
      <c r="LIQ959" s="46"/>
      <c r="LIR959" s="46"/>
      <c r="LIS959" s="46"/>
      <c r="LIT959" s="46"/>
      <c r="LIU959" s="46"/>
      <c r="LIV959" s="46"/>
      <c r="LIW959" s="46"/>
      <c r="LIX959" s="46"/>
      <c r="LIY959" s="46"/>
      <c r="LIZ959" s="46"/>
      <c r="LJA959" s="46"/>
      <c r="LJB959" s="46"/>
      <c r="LJC959" s="46"/>
      <c r="LJD959" s="46"/>
      <c r="LJE959" s="46"/>
      <c r="LJF959" s="46"/>
      <c r="LJG959" s="46"/>
      <c r="LJH959" s="46"/>
      <c r="LJI959" s="46"/>
      <c r="LJJ959" s="46"/>
      <c r="LJK959" s="46"/>
      <c r="LJL959" s="46"/>
      <c r="LJM959" s="46"/>
      <c r="LJN959" s="46"/>
      <c r="LJO959" s="46"/>
      <c r="LJP959" s="46"/>
      <c r="LJQ959" s="46"/>
      <c r="LJR959" s="46"/>
      <c r="LJS959" s="46"/>
      <c r="LJT959" s="46"/>
      <c r="LJU959" s="46"/>
      <c r="LJV959" s="46"/>
      <c r="LJW959" s="46"/>
      <c r="LJX959" s="46"/>
      <c r="LJY959" s="46"/>
      <c r="LJZ959" s="46"/>
      <c r="LKA959" s="46"/>
      <c r="LKB959" s="46"/>
      <c r="LKC959" s="46"/>
      <c r="LKD959" s="46"/>
      <c r="LKE959" s="46"/>
      <c r="LKF959" s="46"/>
      <c r="LKG959" s="46"/>
      <c r="LKH959" s="46"/>
      <c r="LKI959" s="46"/>
      <c r="LKJ959" s="46"/>
      <c r="LKK959" s="46"/>
      <c r="LKL959" s="46"/>
      <c r="LKM959" s="46"/>
      <c r="LKN959" s="46"/>
      <c r="LKO959" s="46"/>
      <c r="LKP959" s="46"/>
      <c r="LKQ959" s="46"/>
      <c r="LKR959" s="46"/>
      <c r="LKS959" s="46"/>
      <c r="LKT959" s="46"/>
      <c r="LKU959" s="46"/>
      <c r="LKV959" s="46"/>
      <c r="LKW959" s="46"/>
      <c r="LKX959" s="46"/>
      <c r="LKY959" s="46"/>
      <c r="LKZ959" s="46"/>
      <c r="LLA959" s="46"/>
      <c r="LLB959" s="46"/>
      <c r="LLC959" s="46"/>
      <c r="LLD959" s="46"/>
      <c r="LLE959" s="46"/>
      <c r="LLF959" s="46"/>
      <c r="LLG959" s="46"/>
      <c r="LLH959" s="46"/>
      <c r="LLI959" s="46"/>
      <c r="LLJ959" s="46"/>
      <c r="LLK959" s="46"/>
      <c r="LLL959" s="46"/>
      <c r="LLM959" s="46"/>
      <c r="LLN959" s="46"/>
      <c r="LLO959" s="46"/>
      <c r="LLP959" s="46"/>
      <c r="LLQ959" s="46"/>
      <c r="LLR959" s="46"/>
      <c r="LLS959" s="46"/>
      <c r="LLT959" s="46"/>
      <c r="LLU959" s="46"/>
      <c r="LLV959" s="46"/>
      <c r="LLW959" s="46"/>
      <c r="LLX959" s="46"/>
      <c r="LLY959" s="46"/>
      <c r="LLZ959" s="46"/>
      <c r="LMA959" s="46"/>
      <c r="LMB959" s="46"/>
      <c r="LMC959" s="46"/>
      <c r="LMD959" s="46"/>
      <c r="LME959" s="46"/>
      <c r="LMF959" s="46"/>
      <c r="LMG959" s="46"/>
      <c r="LMH959" s="46"/>
      <c r="LMI959" s="46"/>
      <c r="LMJ959" s="46"/>
      <c r="LMK959" s="46"/>
      <c r="LML959" s="46"/>
      <c r="LMM959" s="46"/>
      <c r="LMN959" s="46"/>
      <c r="LMO959" s="46"/>
      <c r="LMP959" s="46"/>
      <c r="LMQ959" s="46"/>
      <c r="LMR959" s="46"/>
      <c r="LMS959" s="46"/>
      <c r="LMT959" s="46"/>
      <c r="LMU959" s="46"/>
      <c r="LMV959" s="46"/>
      <c r="LMW959" s="46"/>
      <c r="LMX959" s="46"/>
      <c r="LMY959" s="46"/>
      <c r="LMZ959" s="46"/>
      <c r="LNA959" s="46"/>
      <c r="LNB959" s="46"/>
      <c r="LNC959" s="46"/>
      <c r="LND959" s="46"/>
      <c r="LNE959" s="46"/>
      <c r="LNF959" s="46"/>
      <c r="LNG959" s="46"/>
      <c r="LNH959" s="46"/>
      <c r="LNI959" s="46"/>
      <c r="LNJ959" s="46"/>
      <c r="LNK959" s="46"/>
      <c r="LNL959" s="46"/>
      <c r="LNM959" s="46"/>
      <c r="LNN959" s="46"/>
      <c r="LNO959" s="46"/>
      <c r="LNP959" s="46"/>
      <c r="LNQ959" s="46"/>
      <c r="LNR959" s="46"/>
      <c r="LNS959" s="46"/>
      <c r="LNT959" s="46"/>
      <c r="LNU959" s="46"/>
      <c r="LNV959" s="46"/>
      <c r="LNW959" s="46"/>
      <c r="LNX959" s="46"/>
      <c r="LNY959" s="46"/>
      <c r="LNZ959" s="46"/>
      <c r="LOA959" s="46"/>
      <c r="LOB959" s="46"/>
      <c r="LOC959" s="46"/>
      <c r="LOD959" s="46"/>
      <c r="LOE959" s="46"/>
      <c r="LOF959" s="46"/>
      <c r="LOG959" s="46"/>
      <c r="LOH959" s="46"/>
      <c r="LOI959" s="46"/>
      <c r="LOJ959" s="46"/>
      <c r="LOK959" s="46"/>
      <c r="LOL959" s="46"/>
      <c r="LOM959" s="46"/>
      <c r="LON959" s="46"/>
      <c r="LOO959" s="46"/>
      <c r="LOP959" s="46"/>
      <c r="LOQ959" s="46"/>
      <c r="LOR959" s="46"/>
      <c r="LOS959" s="46"/>
      <c r="LOT959" s="46"/>
      <c r="LOU959" s="46"/>
      <c r="LOV959" s="46"/>
      <c r="LOW959" s="46"/>
      <c r="LOX959" s="46"/>
      <c r="LOY959" s="46"/>
      <c r="LOZ959" s="46"/>
      <c r="LPA959" s="46"/>
      <c r="LPB959" s="46"/>
      <c r="LPC959" s="46"/>
      <c r="LPD959" s="46"/>
      <c r="LPE959" s="46"/>
      <c r="LPF959" s="46"/>
      <c r="LPG959" s="46"/>
      <c r="LPH959" s="46"/>
      <c r="LPI959" s="46"/>
      <c r="LPJ959" s="46"/>
      <c r="LPK959" s="46"/>
      <c r="LPL959" s="46"/>
      <c r="LPM959" s="46"/>
      <c r="LPN959" s="46"/>
      <c r="LPO959" s="46"/>
      <c r="LPP959" s="46"/>
      <c r="LPQ959" s="46"/>
      <c r="LPR959" s="46"/>
      <c r="LPS959" s="46"/>
      <c r="LPT959" s="46"/>
      <c r="LPU959" s="46"/>
      <c r="LPV959" s="46"/>
      <c r="LPW959" s="46"/>
      <c r="LPX959" s="46"/>
      <c r="LPY959" s="46"/>
      <c r="LPZ959" s="46"/>
      <c r="LQA959" s="46"/>
      <c r="LQB959" s="46"/>
      <c r="LQC959" s="46"/>
      <c r="LQD959" s="46"/>
      <c r="LQE959" s="46"/>
      <c r="LQF959" s="46"/>
      <c r="LQG959" s="46"/>
      <c r="LQH959" s="46"/>
      <c r="LQI959" s="46"/>
      <c r="LQJ959" s="46"/>
      <c r="LQK959" s="46"/>
      <c r="LQL959" s="46"/>
      <c r="LQM959" s="46"/>
      <c r="LQN959" s="46"/>
      <c r="LQO959" s="46"/>
      <c r="LQP959" s="46"/>
      <c r="LQQ959" s="46"/>
      <c r="LQR959" s="46"/>
      <c r="LQS959" s="46"/>
      <c r="LQT959" s="46"/>
      <c r="LQU959" s="46"/>
      <c r="LQV959" s="46"/>
      <c r="LQW959" s="46"/>
      <c r="LQX959" s="46"/>
      <c r="LQY959" s="46"/>
      <c r="LQZ959" s="46"/>
      <c r="LRA959" s="46"/>
      <c r="LRB959" s="46"/>
      <c r="LRC959" s="46"/>
      <c r="LRD959" s="46"/>
      <c r="LRE959" s="46"/>
      <c r="LRF959" s="46"/>
      <c r="LRG959" s="46"/>
      <c r="LRH959" s="46"/>
      <c r="LRI959" s="46"/>
      <c r="LRJ959" s="46"/>
      <c r="LRK959" s="46"/>
      <c r="LRL959" s="46"/>
      <c r="LRM959" s="46"/>
      <c r="LRN959" s="46"/>
      <c r="LRO959" s="46"/>
      <c r="LRP959" s="46"/>
      <c r="LRQ959" s="46"/>
      <c r="LRR959" s="46"/>
      <c r="LRS959" s="46"/>
      <c r="LRT959" s="46"/>
      <c r="LRU959" s="46"/>
      <c r="LRV959" s="46"/>
      <c r="LRW959" s="46"/>
      <c r="LRX959" s="46"/>
      <c r="LRY959" s="46"/>
      <c r="LRZ959" s="46"/>
      <c r="LSA959" s="46"/>
      <c r="LSB959" s="46"/>
      <c r="LSC959" s="46"/>
      <c r="LSD959" s="46"/>
      <c r="LSE959" s="46"/>
      <c r="LSF959" s="46"/>
      <c r="LSG959" s="46"/>
      <c r="LSH959" s="46"/>
      <c r="LSI959" s="46"/>
      <c r="LSJ959" s="46"/>
      <c r="LSK959" s="46"/>
      <c r="LSL959" s="46"/>
      <c r="LSM959" s="46"/>
      <c r="LSN959" s="46"/>
      <c r="LSO959" s="46"/>
      <c r="LSP959" s="46"/>
      <c r="LSQ959" s="46"/>
      <c r="LSR959" s="46"/>
      <c r="LSS959" s="46"/>
      <c r="LST959" s="46"/>
      <c r="LSU959" s="46"/>
      <c r="LSV959" s="46"/>
      <c r="LSW959" s="46"/>
      <c r="LSX959" s="46"/>
      <c r="LSY959" s="46"/>
      <c r="LSZ959" s="46"/>
      <c r="LTA959" s="46"/>
      <c r="LTB959" s="46"/>
      <c r="LTC959" s="46"/>
      <c r="LTD959" s="46"/>
      <c r="LTE959" s="46"/>
      <c r="LTF959" s="46"/>
      <c r="LTG959" s="46"/>
      <c r="LTH959" s="46"/>
      <c r="LTI959" s="46"/>
      <c r="LTJ959" s="46"/>
      <c r="LTK959" s="46"/>
      <c r="LTL959" s="46"/>
      <c r="LTM959" s="46"/>
      <c r="LTN959" s="46"/>
      <c r="LTO959" s="46"/>
      <c r="LTP959" s="46"/>
      <c r="LTQ959" s="46"/>
      <c r="LTR959" s="46"/>
      <c r="LTS959" s="46"/>
      <c r="LTT959" s="46"/>
      <c r="LTU959" s="46"/>
      <c r="LTV959" s="46"/>
      <c r="LTW959" s="46"/>
      <c r="LTX959" s="46"/>
      <c r="LTY959" s="46"/>
      <c r="LTZ959" s="46"/>
      <c r="LUA959" s="46"/>
      <c r="LUB959" s="46"/>
      <c r="LUC959" s="46"/>
      <c r="LUD959" s="46"/>
      <c r="LUE959" s="46"/>
      <c r="LUF959" s="46"/>
      <c r="LUG959" s="46"/>
      <c r="LUH959" s="46"/>
      <c r="LUI959" s="46"/>
      <c r="LUJ959" s="46"/>
      <c r="LUK959" s="46"/>
      <c r="LUL959" s="46"/>
      <c r="LUM959" s="46"/>
      <c r="LUN959" s="46"/>
      <c r="LUO959" s="46"/>
      <c r="LUP959" s="46"/>
      <c r="LUQ959" s="46"/>
      <c r="LUR959" s="46"/>
      <c r="LUS959" s="46"/>
      <c r="LUT959" s="46"/>
      <c r="LUU959" s="46"/>
      <c r="LUV959" s="46"/>
      <c r="LUW959" s="46"/>
      <c r="LUX959" s="46"/>
      <c r="LUY959" s="46"/>
      <c r="LUZ959" s="46"/>
      <c r="LVA959" s="46"/>
      <c r="LVB959" s="46"/>
      <c r="LVC959" s="46"/>
      <c r="LVD959" s="46"/>
      <c r="LVE959" s="46"/>
      <c r="LVF959" s="46"/>
      <c r="LVG959" s="46"/>
      <c r="LVH959" s="46"/>
      <c r="LVI959" s="46"/>
      <c r="LVJ959" s="46"/>
      <c r="LVK959" s="46"/>
      <c r="LVL959" s="46"/>
      <c r="LVM959" s="46"/>
      <c r="LVN959" s="46"/>
      <c r="LVO959" s="46"/>
      <c r="LVP959" s="46"/>
      <c r="LVQ959" s="46"/>
      <c r="LVR959" s="46"/>
      <c r="LVS959" s="46"/>
      <c r="LVT959" s="46"/>
      <c r="LVU959" s="46"/>
      <c r="LVV959" s="46"/>
      <c r="LVW959" s="46"/>
      <c r="LVX959" s="46"/>
      <c r="LVY959" s="46"/>
      <c r="LVZ959" s="46"/>
      <c r="LWA959" s="46"/>
      <c r="LWB959" s="46"/>
      <c r="LWC959" s="46"/>
      <c r="LWD959" s="46"/>
      <c r="LWE959" s="46"/>
      <c r="LWF959" s="46"/>
      <c r="LWG959" s="46"/>
      <c r="LWH959" s="46"/>
      <c r="LWI959" s="46"/>
      <c r="LWJ959" s="46"/>
      <c r="LWK959" s="46"/>
      <c r="LWL959" s="46"/>
      <c r="LWM959" s="46"/>
      <c r="LWN959" s="46"/>
      <c r="LWO959" s="46"/>
      <c r="LWP959" s="46"/>
      <c r="LWQ959" s="46"/>
      <c r="LWR959" s="46"/>
      <c r="LWS959" s="46"/>
      <c r="LWT959" s="46"/>
      <c r="LWU959" s="46"/>
      <c r="LWV959" s="46"/>
      <c r="LWW959" s="46"/>
      <c r="LWX959" s="46"/>
      <c r="LWY959" s="46"/>
      <c r="LWZ959" s="46"/>
      <c r="LXA959" s="46"/>
      <c r="LXB959" s="46"/>
      <c r="LXC959" s="46"/>
      <c r="LXD959" s="46"/>
      <c r="LXE959" s="46"/>
      <c r="LXF959" s="46"/>
      <c r="LXG959" s="46"/>
      <c r="LXH959" s="46"/>
      <c r="LXI959" s="46"/>
      <c r="LXJ959" s="46"/>
      <c r="LXK959" s="46"/>
      <c r="LXL959" s="46"/>
      <c r="LXM959" s="46"/>
      <c r="LXN959" s="46"/>
      <c r="LXO959" s="46"/>
      <c r="LXP959" s="46"/>
      <c r="LXQ959" s="46"/>
      <c r="LXR959" s="46"/>
      <c r="LXS959" s="46"/>
      <c r="LXT959" s="46"/>
      <c r="LXU959" s="46"/>
      <c r="LXV959" s="46"/>
      <c r="LXW959" s="46"/>
      <c r="LXX959" s="46"/>
      <c r="LXY959" s="46"/>
      <c r="LXZ959" s="46"/>
      <c r="LYA959" s="46"/>
      <c r="LYB959" s="46"/>
      <c r="LYC959" s="46"/>
      <c r="LYD959" s="46"/>
      <c r="LYE959" s="46"/>
      <c r="LYF959" s="46"/>
      <c r="LYG959" s="46"/>
      <c r="LYH959" s="46"/>
      <c r="LYI959" s="46"/>
      <c r="LYJ959" s="46"/>
      <c r="LYK959" s="46"/>
      <c r="LYL959" s="46"/>
      <c r="LYM959" s="46"/>
      <c r="LYN959" s="46"/>
      <c r="LYO959" s="46"/>
      <c r="LYP959" s="46"/>
      <c r="LYQ959" s="46"/>
      <c r="LYR959" s="46"/>
      <c r="LYS959" s="46"/>
      <c r="LYT959" s="46"/>
      <c r="LYU959" s="46"/>
      <c r="LYV959" s="46"/>
      <c r="LYW959" s="46"/>
      <c r="LYX959" s="46"/>
      <c r="LYY959" s="46"/>
      <c r="LYZ959" s="46"/>
      <c r="LZA959" s="46"/>
      <c r="LZB959" s="46"/>
      <c r="LZC959" s="46"/>
      <c r="LZD959" s="46"/>
      <c r="LZE959" s="46"/>
      <c r="LZF959" s="46"/>
      <c r="LZG959" s="46"/>
      <c r="LZH959" s="46"/>
      <c r="LZI959" s="46"/>
      <c r="LZJ959" s="46"/>
      <c r="LZK959" s="46"/>
      <c r="LZL959" s="46"/>
      <c r="LZM959" s="46"/>
      <c r="LZN959" s="46"/>
      <c r="LZO959" s="46"/>
      <c r="LZP959" s="46"/>
      <c r="LZQ959" s="46"/>
      <c r="LZR959" s="46"/>
      <c r="LZS959" s="46"/>
      <c r="LZT959" s="46"/>
      <c r="LZU959" s="46"/>
      <c r="LZV959" s="46"/>
      <c r="LZW959" s="46"/>
      <c r="LZX959" s="46"/>
      <c r="LZY959" s="46"/>
      <c r="LZZ959" s="46"/>
      <c r="MAA959" s="46"/>
      <c r="MAB959" s="46"/>
      <c r="MAC959" s="46"/>
      <c r="MAD959" s="46"/>
      <c r="MAE959" s="46"/>
      <c r="MAF959" s="46"/>
      <c r="MAG959" s="46"/>
      <c r="MAH959" s="46"/>
      <c r="MAI959" s="46"/>
      <c r="MAJ959" s="46"/>
      <c r="MAK959" s="46"/>
      <c r="MAL959" s="46"/>
      <c r="MAM959" s="46"/>
      <c r="MAN959" s="46"/>
      <c r="MAO959" s="46"/>
      <c r="MAP959" s="46"/>
      <c r="MAQ959" s="46"/>
      <c r="MAR959" s="46"/>
      <c r="MAS959" s="46"/>
      <c r="MAT959" s="46"/>
      <c r="MAU959" s="46"/>
      <c r="MAV959" s="46"/>
      <c r="MAW959" s="46"/>
      <c r="MAX959" s="46"/>
      <c r="MAY959" s="46"/>
      <c r="MAZ959" s="46"/>
      <c r="MBA959" s="46"/>
      <c r="MBB959" s="46"/>
      <c r="MBC959" s="46"/>
      <c r="MBD959" s="46"/>
      <c r="MBE959" s="46"/>
      <c r="MBF959" s="46"/>
      <c r="MBG959" s="46"/>
      <c r="MBH959" s="46"/>
      <c r="MBI959" s="46"/>
      <c r="MBJ959" s="46"/>
      <c r="MBK959" s="46"/>
      <c r="MBL959" s="46"/>
      <c r="MBM959" s="46"/>
      <c r="MBN959" s="46"/>
      <c r="MBO959" s="46"/>
      <c r="MBP959" s="46"/>
      <c r="MBQ959" s="46"/>
      <c r="MBR959" s="46"/>
      <c r="MBS959" s="46"/>
      <c r="MBT959" s="46"/>
      <c r="MBU959" s="46"/>
      <c r="MBV959" s="46"/>
      <c r="MBW959" s="46"/>
      <c r="MBX959" s="46"/>
      <c r="MBY959" s="46"/>
      <c r="MBZ959" s="46"/>
      <c r="MCA959" s="46"/>
      <c r="MCB959" s="46"/>
      <c r="MCC959" s="46"/>
      <c r="MCD959" s="46"/>
      <c r="MCE959" s="46"/>
      <c r="MCF959" s="46"/>
      <c r="MCG959" s="46"/>
      <c r="MCH959" s="46"/>
      <c r="MCI959" s="46"/>
      <c r="MCJ959" s="46"/>
      <c r="MCK959" s="46"/>
      <c r="MCL959" s="46"/>
      <c r="MCM959" s="46"/>
      <c r="MCN959" s="46"/>
      <c r="MCO959" s="46"/>
      <c r="MCP959" s="46"/>
      <c r="MCQ959" s="46"/>
      <c r="MCR959" s="46"/>
      <c r="MCS959" s="46"/>
      <c r="MCT959" s="46"/>
      <c r="MCU959" s="46"/>
      <c r="MCV959" s="46"/>
      <c r="MCW959" s="46"/>
      <c r="MCX959" s="46"/>
      <c r="MCY959" s="46"/>
      <c r="MCZ959" s="46"/>
      <c r="MDA959" s="46"/>
      <c r="MDB959" s="46"/>
      <c r="MDC959" s="46"/>
      <c r="MDD959" s="46"/>
      <c r="MDE959" s="46"/>
      <c r="MDF959" s="46"/>
      <c r="MDG959" s="46"/>
      <c r="MDH959" s="46"/>
      <c r="MDI959" s="46"/>
      <c r="MDJ959" s="46"/>
      <c r="MDK959" s="46"/>
      <c r="MDL959" s="46"/>
      <c r="MDM959" s="46"/>
      <c r="MDN959" s="46"/>
      <c r="MDO959" s="46"/>
      <c r="MDP959" s="46"/>
      <c r="MDQ959" s="46"/>
      <c r="MDR959" s="46"/>
      <c r="MDS959" s="46"/>
      <c r="MDT959" s="46"/>
      <c r="MDU959" s="46"/>
      <c r="MDV959" s="46"/>
      <c r="MDW959" s="46"/>
      <c r="MDX959" s="46"/>
      <c r="MDY959" s="46"/>
      <c r="MDZ959" s="46"/>
      <c r="MEA959" s="46"/>
      <c r="MEB959" s="46"/>
      <c r="MEC959" s="46"/>
      <c r="MED959" s="46"/>
      <c r="MEE959" s="46"/>
      <c r="MEF959" s="46"/>
      <c r="MEG959" s="46"/>
      <c r="MEH959" s="46"/>
      <c r="MEI959" s="46"/>
      <c r="MEJ959" s="46"/>
      <c r="MEK959" s="46"/>
      <c r="MEL959" s="46"/>
      <c r="MEM959" s="46"/>
      <c r="MEN959" s="46"/>
      <c r="MEO959" s="46"/>
      <c r="MEP959" s="46"/>
      <c r="MEQ959" s="46"/>
      <c r="MER959" s="46"/>
      <c r="MES959" s="46"/>
      <c r="MET959" s="46"/>
      <c r="MEU959" s="46"/>
      <c r="MEV959" s="46"/>
      <c r="MEW959" s="46"/>
      <c r="MEX959" s="46"/>
      <c r="MEY959" s="46"/>
      <c r="MEZ959" s="46"/>
      <c r="MFA959" s="46"/>
      <c r="MFB959" s="46"/>
      <c r="MFC959" s="46"/>
      <c r="MFD959" s="46"/>
      <c r="MFE959" s="46"/>
      <c r="MFF959" s="46"/>
      <c r="MFG959" s="46"/>
      <c r="MFH959" s="46"/>
      <c r="MFI959" s="46"/>
      <c r="MFJ959" s="46"/>
      <c r="MFK959" s="46"/>
      <c r="MFL959" s="46"/>
      <c r="MFM959" s="46"/>
      <c r="MFN959" s="46"/>
      <c r="MFO959" s="46"/>
      <c r="MFP959" s="46"/>
      <c r="MFQ959" s="46"/>
      <c r="MFR959" s="46"/>
      <c r="MFS959" s="46"/>
      <c r="MFT959" s="46"/>
      <c r="MFU959" s="46"/>
      <c r="MFV959" s="46"/>
      <c r="MFW959" s="46"/>
      <c r="MFX959" s="46"/>
      <c r="MFY959" s="46"/>
      <c r="MFZ959" s="46"/>
      <c r="MGA959" s="46"/>
      <c r="MGB959" s="46"/>
      <c r="MGC959" s="46"/>
      <c r="MGD959" s="46"/>
      <c r="MGE959" s="46"/>
      <c r="MGF959" s="46"/>
      <c r="MGG959" s="46"/>
      <c r="MGH959" s="46"/>
      <c r="MGI959" s="46"/>
      <c r="MGJ959" s="46"/>
      <c r="MGK959" s="46"/>
      <c r="MGL959" s="46"/>
      <c r="MGM959" s="46"/>
      <c r="MGN959" s="46"/>
      <c r="MGO959" s="46"/>
      <c r="MGP959" s="46"/>
      <c r="MGQ959" s="46"/>
      <c r="MGR959" s="46"/>
      <c r="MGS959" s="46"/>
      <c r="MGT959" s="46"/>
      <c r="MGU959" s="46"/>
      <c r="MGV959" s="46"/>
      <c r="MGW959" s="46"/>
      <c r="MGX959" s="46"/>
      <c r="MGY959" s="46"/>
      <c r="MGZ959" s="46"/>
      <c r="MHA959" s="46"/>
      <c r="MHB959" s="46"/>
      <c r="MHC959" s="46"/>
      <c r="MHD959" s="46"/>
      <c r="MHE959" s="46"/>
      <c r="MHF959" s="46"/>
      <c r="MHG959" s="46"/>
      <c r="MHH959" s="46"/>
      <c r="MHI959" s="46"/>
      <c r="MHJ959" s="46"/>
      <c r="MHK959" s="46"/>
      <c r="MHL959" s="46"/>
      <c r="MHM959" s="46"/>
      <c r="MHN959" s="46"/>
      <c r="MHO959" s="46"/>
      <c r="MHP959" s="46"/>
      <c r="MHQ959" s="46"/>
      <c r="MHR959" s="46"/>
      <c r="MHS959" s="46"/>
      <c r="MHT959" s="46"/>
      <c r="MHU959" s="46"/>
      <c r="MHV959" s="46"/>
      <c r="MHW959" s="46"/>
      <c r="MHX959" s="46"/>
      <c r="MHY959" s="46"/>
      <c r="MHZ959" s="46"/>
      <c r="MIA959" s="46"/>
      <c r="MIB959" s="46"/>
      <c r="MIC959" s="46"/>
      <c r="MID959" s="46"/>
      <c r="MIE959" s="46"/>
      <c r="MIF959" s="46"/>
      <c r="MIG959" s="46"/>
      <c r="MIH959" s="46"/>
      <c r="MII959" s="46"/>
      <c r="MIJ959" s="46"/>
      <c r="MIK959" s="46"/>
      <c r="MIL959" s="46"/>
      <c r="MIM959" s="46"/>
      <c r="MIN959" s="46"/>
      <c r="MIO959" s="46"/>
      <c r="MIP959" s="46"/>
      <c r="MIQ959" s="46"/>
      <c r="MIR959" s="46"/>
      <c r="MIS959" s="46"/>
      <c r="MIT959" s="46"/>
      <c r="MIU959" s="46"/>
      <c r="MIV959" s="46"/>
      <c r="MIW959" s="46"/>
      <c r="MIX959" s="46"/>
      <c r="MIY959" s="46"/>
      <c r="MIZ959" s="46"/>
      <c r="MJA959" s="46"/>
      <c r="MJB959" s="46"/>
      <c r="MJC959" s="46"/>
      <c r="MJD959" s="46"/>
      <c r="MJE959" s="46"/>
      <c r="MJF959" s="46"/>
      <c r="MJG959" s="46"/>
      <c r="MJH959" s="46"/>
      <c r="MJI959" s="46"/>
      <c r="MJJ959" s="46"/>
      <c r="MJK959" s="46"/>
      <c r="MJL959" s="46"/>
      <c r="MJM959" s="46"/>
      <c r="MJN959" s="46"/>
      <c r="MJO959" s="46"/>
      <c r="MJP959" s="46"/>
      <c r="MJQ959" s="46"/>
      <c r="MJR959" s="46"/>
      <c r="MJS959" s="46"/>
      <c r="MJT959" s="46"/>
      <c r="MJU959" s="46"/>
      <c r="MJV959" s="46"/>
      <c r="MJW959" s="46"/>
      <c r="MJX959" s="46"/>
      <c r="MJY959" s="46"/>
      <c r="MJZ959" s="46"/>
      <c r="MKA959" s="46"/>
      <c r="MKB959" s="46"/>
      <c r="MKC959" s="46"/>
      <c r="MKD959" s="46"/>
      <c r="MKE959" s="46"/>
      <c r="MKF959" s="46"/>
      <c r="MKG959" s="46"/>
      <c r="MKH959" s="46"/>
      <c r="MKI959" s="46"/>
      <c r="MKJ959" s="46"/>
      <c r="MKK959" s="46"/>
      <c r="MKL959" s="46"/>
      <c r="MKM959" s="46"/>
      <c r="MKN959" s="46"/>
      <c r="MKO959" s="46"/>
      <c r="MKP959" s="46"/>
      <c r="MKQ959" s="46"/>
      <c r="MKR959" s="46"/>
      <c r="MKS959" s="46"/>
      <c r="MKT959" s="46"/>
      <c r="MKU959" s="46"/>
      <c r="MKV959" s="46"/>
      <c r="MKW959" s="46"/>
      <c r="MKX959" s="46"/>
      <c r="MKY959" s="46"/>
      <c r="MKZ959" s="46"/>
      <c r="MLA959" s="46"/>
      <c r="MLB959" s="46"/>
      <c r="MLC959" s="46"/>
      <c r="MLD959" s="46"/>
      <c r="MLE959" s="46"/>
      <c r="MLF959" s="46"/>
      <c r="MLG959" s="46"/>
      <c r="MLH959" s="46"/>
      <c r="MLI959" s="46"/>
      <c r="MLJ959" s="46"/>
      <c r="MLK959" s="46"/>
      <c r="MLL959" s="46"/>
      <c r="MLM959" s="46"/>
      <c r="MLN959" s="46"/>
      <c r="MLO959" s="46"/>
      <c r="MLP959" s="46"/>
      <c r="MLQ959" s="46"/>
      <c r="MLR959" s="46"/>
      <c r="MLS959" s="46"/>
      <c r="MLT959" s="46"/>
      <c r="MLU959" s="46"/>
      <c r="MLV959" s="46"/>
      <c r="MLW959" s="46"/>
      <c r="MLX959" s="46"/>
      <c r="MLY959" s="46"/>
      <c r="MLZ959" s="46"/>
      <c r="MMA959" s="46"/>
      <c r="MMB959" s="46"/>
      <c r="MMC959" s="46"/>
      <c r="MMD959" s="46"/>
      <c r="MME959" s="46"/>
      <c r="MMF959" s="46"/>
      <c r="MMG959" s="46"/>
      <c r="MMH959" s="46"/>
      <c r="MMI959" s="46"/>
      <c r="MMJ959" s="46"/>
      <c r="MMK959" s="46"/>
      <c r="MML959" s="46"/>
      <c r="MMM959" s="46"/>
      <c r="MMN959" s="46"/>
      <c r="MMO959" s="46"/>
      <c r="MMP959" s="46"/>
      <c r="MMQ959" s="46"/>
      <c r="MMR959" s="46"/>
      <c r="MMS959" s="46"/>
      <c r="MMT959" s="46"/>
      <c r="MMU959" s="46"/>
      <c r="MMV959" s="46"/>
      <c r="MMW959" s="46"/>
      <c r="MMX959" s="46"/>
      <c r="MMY959" s="46"/>
      <c r="MMZ959" s="46"/>
      <c r="MNA959" s="46"/>
      <c r="MNB959" s="46"/>
      <c r="MNC959" s="46"/>
      <c r="MND959" s="46"/>
      <c r="MNE959" s="46"/>
      <c r="MNF959" s="46"/>
      <c r="MNG959" s="46"/>
      <c r="MNH959" s="46"/>
      <c r="MNI959" s="46"/>
      <c r="MNJ959" s="46"/>
      <c r="MNK959" s="46"/>
      <c r="MNL959" s="46"/>
      <c r="MNM959" s="46"/>
      <c r="MNN959" s="46"/>
      <c r="MNO959" s="46"/>
      <c r="MNP959" s="46"/>
      <c r="MNQ959" s="46"/>
      <c r="MNR959" s="46"/>
      <c r="MNS959" s="46"/>
      <c r="MNT959" s="46"/>
      <c r="MNU959" s="46"/>
      <c r="MNV959" s="46"/>
      <c r="MNW959" s="46"/>
      <c r="MNX959" s="46"/>
      <c r="MNY959" s="46"/>
      <c r="MNZ959" s="46"/>
      <c r="MOA959" s="46"/>
      <c r="MOB959" s="46"/>
      <c r="MOC959" s="46"/>
      <c r="MOD959" s="46"/>
      <c r="MOE959" s="46"/>
      <c r="MOF959" s="46"/>
      <c r="MOG959" s="46"/>
      <c r="MOH959" s="46"/>
      <c r="MOI959" s="46"/>
      <c r="MOJ959" s="46"/>
      <c r="MOK959" s="46"/>
      <c r="MOL959" s="46"/>
      <c r="MOM959" s="46"/>
      <c r="MON959" s="46"/>
      <c r="MOO959" s="46"/>
      <c r="MOP959" s="46"/>
      <c r="MOQ959" s="46"/>
      <c r="MOR959" s="46"/>
      <c r="MOS959" s="46"/>
      <c r="MOT959" s="46"/>
      <c r="MOU959" s="46"/>
      <c r="MOV959" s="46"/>
      <c r="MOW959" s="46"/>
      <c r="MOX959" s="46"/>
      <c r="MOY959" s="46"/>
      <c r="MOZ959" s="46"/>
      <c r="MPA959" s="46"/>
      <c r="MPB959" s="46"/>
      <c r="MPC959" s="46"/>
      <c r="MPD959" s="46"/>
      <c r="MPE959" s="46"/>
      <c r="MPF959" s="46"/>
      <c r="MPG959" s="46"/>
      <c r="MPH959" s="46"/>
      <c r="MPI959" s="46"/>
      <c r="MPJ959" s="46"/>
      <c r="MPK959" s="46"/>
      <c r="MPL959" s="46"/>
      <c r="MPM959" s="46"/>
      <c r="MPN959" s="46"/>
      <c r="MPO959" s="46"/>
      <c r="MPP959" s="46"/>
      <c r="MPQ959" s="46"/>
      <c r="MPR959" s="46"/>
      <c r="MPS959" s="46"/>
      <c r="MPT959" s="46"/>
      <c r="MPU959" s="46"/>
      <c r="MPV959" s="46"/>
      <c r="MPW959" s="46"/>
      <c r="MPX959" s="46"/>
      <c r="MPY959" s="46"/>
      <c r="MPZ959" s="46"/>
      <c r="MQA959" s="46"/>
      <c r="MQB959" s="46"/>
      <c r="MQC959" s="46"/>
      <c r="MQD959" s="46"/>
      <c r="MQE959" s="46"/>
      <c r="MQF959" s="46"/>
      <c r="MQG959" s="46"/>
      <c r="MQH959" s="46"/>
      <c r="MQI959" s="46"/>
      <c r="MQJ959" s="46"/>
      <c r="MQK959" s="46"/>
      <c r="MQL959" s="46"/>
      <c r="MQM959" s="46"/>
      <c r="MQN959" s="46"/>
      <c r="MQO959" s="46"/>
      <c r="MQP959" s="46"/>
      <c r="MQQ959" s="46"/>
      <c r="MQR959" s="46"/>
      <c r="MQS959" s="46"/>
      <c r="MQT959" s="46"/>
      <c r="MQU959" s="46"/>
      <c r="MQV959" s="46"/>
      <c r="MQW959" s="46"/>
      <c r="MQX959" s="46"/>
      <c r="MQY959" s="46"/>
      <c r="MQZ959" s="46"/>
      <c r="MRA959" s="46"/>
      <c r="MRB959" s="46"/>
      <c r="MRC959" s="46"/>
      <c r="MRD959" s="46"/>
      <c r="MRE959" s="46"/>
      <c r="MRF959" s="46"/>
      <c r="MRG959" s="46"/>
      <c r="MRH959" s="46"/>
      <c r="MRI959" s="46"/>
      <c r="MRJ959" s="46"/>
      <c r="MRK959" s="46"/>
      <c r="MRL959" s="46"/>
      <c r="MRM959" s="46"/>
      <c r="MRN959" s="46"/>
      <c r="MRO959" s="46"/>
      <c r="MRP959" s="46"/>
      <c r="MRQ959" s="46"/>
      <c r="MRR959" s="46"/>
      <c r="MRS959" s="46"/>
      <c r="MRT959" s="46"/>
      <c r="MRU959" s="46"/>
      <c r="MRV959" s="46"/>
      <c r="MRW959" s="46"/>
      <c r="MRX959" s="46"/>
      <c r="MRY959" s="46"/>
      <c r="MRZ959" s="46"/>
      <c r="MSA959" s="46"/>
      <c r="MSB959" s="46"/>
      <c r="MSC959" s="46"/>
      <c r="MSD959" s="46"/>
      <c r="MSE959" s="46"/>
      <c r="MSF959" s="46"/>
      <c r="MSG959" s="46"/>
      <c r="MSH959" s="46"/>
      <c r="MSI959" s="46"/>
      <c r="MSJ959" s="46"/>
      <c r="MSK959" s="46"/>
      <c r="MSL959" s="46"/>
      <c r="MSM959" s="46"/>
      <c r="MSN959" s="46"/>
      <c r="MSO959" s="46"/>
      <c r="MSP959" s="46"/>
      <c r="MSQ959" s="46"/>
      <c r="MSR959" s="46"/>
      <c r="MSS959" s="46"/>
      <c r="MST959" s="46"/>
      <c r="MSU959" s="46"/>
      <c r="MSV959" s="46"/>
      <c r="MSW959" s="46"/>
      <c r="MSX959" s="46"/>
      <c r="MSY959" s="46"/>
      <c r="MSZ959" s="46"/>
      <c r="MTA959" s="46"/>
      <c r="MTB959" s="46"/>
      <c r="MTC959" s="46"/>
      <c r="MTD959" s="46"/>
      <c r="MTE959" s="46"/>
      <c r="MTF959" s="46"/>
      <c r="MTG959" s="46"/>
      <c r="MTH959" s="46"/>
      <c r="MTI959" s="46"/>
      <c r="MTJ959" s="46"/>
      <c r="MTK959" s="46"/>
      <c r="MTL959" s="46"/>
      <c r="MTM959" s="46"/>
      <c r="MTN959" s="46"/>
      <c r="MTO959" s="46"/>
      <c r="MTP959" s="46"/>
      <c r="MTQ959" s="46"/>
      <c r="MTR959" s="46"/>
      <c r="MTS959" s="46"/>
      <c r="MTT959" s="46"/>
      <c r="MTU959" s="46"/>
      <c r="MTV959" s="46"/>
      <c r="MTW959" s="46"/>
      <c r="MTX959" s="46"/>
      <c r="MTY959" s="46"/>
      <c r="MTZ959" s="46"/>
      <c r="MUA959" s="46"/>
      <c r="MUB959" s="46"/>
      <c r="MUC959" s="46"/>
      <c r="MUD959" s="46"/>
      <c r="MUE959" s="46"/>
      <c r="MUF959" s="46"/>
      <c r="MUG959" s="46"/>
      <c r="MUH959" s="46"/>
      <c r="MUI959" s="46"/>
      <c r="MUJ959" s="46"/>
      <c r="MUK959" s="46"/>
      <c r="MUL959" s="46"/>
      <c r="MUM959" s="46"/>
      <c r="MUN959" s="46"/>
      <c r="MUO959" s="46"/>
      <c r="MUP959" s="46"/>
      <c r="MUQ959" s="46"/>
      <c r="MUR959" s="46"/>
      <c r="MUS959" s="46"/>
      <c r="MUT959" s="46"/>
      <c r="MUU959" s="46"/>
      <c r="MUV959" s="46"/>
      <c r="MUW959" s="46"/>
      <c r="MUX959" s="46"/>
      <c r="MUY959" s="46"/>
      <c r="MUZ959" s="46"/>
      <c r="MVA959" s="46"/>
      <c r="MVB959" s="46"/>
      <c r="MVC959" s="46"/>
      <c r="MVD959" s="46"/>
      <c r="MVE959" s="46"/>
      <c r="MVF959" s="46"/>
      <c r="MVG959" s="46"/>
      <c r="MVH959" s="46"/>
      <c r="MVI959" s="46"/>
      <c r="MVJ959" s="46"/>
      <c r="MVK959" s="46"/>
      <c r="MVL959" s="46"/>
      <c r="MVM959" s="46"/>
      <c r="MVN959" s="46"/>
      <c r="MVO959" s="46"/>
      <c r="MVP959" s="46"/>
      <c r="MVQ959" s="46"/>
      <c r="MVR959" s="46"/>
      <c r="MVS959" s="46"/>
      <c r="MVT959" s="46"/>
      <c r="MVU959" s="46"/>
      <c r="MVV959" s="46"/>
      <c r="MVW959" s="46"/>
      <c r="MVX959" s="46"/>
      <c r="MVY959" s="46"/>
      <c r="MVZ959" s="46"/>
      <c r="MWA959" s="46"/>
      <c r="MWB959" s="46"/>
      <c r="MWC959" s="46"/>
      <c r="MWD959" s="46"/>
      <c r="MWE959" s="46"/>
      <c r="MWF959" s="46"/>
      <c r="MWG959" s="46"/>
      <c r="MWH959" s="46"/>
      <c r="MWI959" s="46"/>
      <c r="MWJ959" s="46"/>
      <c r="MWK959" s="46"/>
      <c r="MWL959" s="46"/>
      <c r="MWM959" s="46"/>
      <c r="MWN959" s="46"/>
      <c r="MWO959" s="46"/>
      <c r="MWP959" s="46"/>
      <c r="MWQ959" s="46"/>
      <c r="MWR959" s="46"/>
      <c r="MWS959" s="46"/>
      <c r="MWT959" s="46"/>
      <c r="MWU959" s="46"/>
      <c r="MWV959" s="46"/>
      <c r="MWW959" s="46"/>
      <c r="MWX959" s="46"/>
      <c r="MWY959" s="46"/>
      <c r="MWZ959" s="46"/>
      <c r="MXA959" s="46"/>
      <c r="MXB959" s="46"/>
      <c r="MXC959" s="46"/>
      <c r="MXD959" s="46"/>
      <c r="MXE959" s="46"/>
      <c r="MXF959" s="46"/>
      <c r="MXG959" s="46"/>
      <c r="MXH959" s="46"/>
      <c r="MXI959" s="46"/>
      <c r="MXJ959" s="46"/>
      <c r="MXK959" s="46"/>
      <c r="MXL959" s="46"/>
      <c r="MXM959" s="46"/>
      <c r="MXN959" s="46"/>
      <c r="MXO959" s="46"/>
      <c r="MXP959" s="46"/>
      <c r="MXQ959" s="46"/>
      <c r="MXR959" s="46"/>
      <c r="MXS959" s="46"/>
      <c r="MXT959" s="46"/>
      <c r="MXU959" s="46"/>
      <c r="MXV959" s="46"/>
      <c r="MXW959" s="46"/>
      <c r="MXX959" s="46"/>
      <c r="MXY959" s="46"/>
      <c r="MXZ959" s="46"/>
      <c r="MYA959" s="46"/>
      <c r="MYB959" s="46"/>
      <c r="MYC959" s="46"/>
      <c r="MYD959" s="46"/>
      <c r="MYE959" s="46"/>
      <c r="MYF959" s="46"/>
      <c r="MYG959" s="46"/>
      <c r="MYH959" s="46"/>
      <c r="MYI959" s="46"/>
      <c r="MYJ959" s="46"/>
      <c r="MYK959" s="46"/>
      <c r="MYL959" s="46"/>
      <c r="MYM959" s="46"/>
      <c r="MYN959" s="46"/>
      <c r="MYO959" s="46"/>
      <c r="MYP959" s="46"/>
      <c r="MYQ959" s="46"/>
      <c r="MYR959" s="46"/>
      <c r="MYS959" s="46"/>
      <c r="MYT959" s="46"/>
      <c r="MYU959" s="46"/>
      <c r="MYV959" s="46"/>
      <c r="MYW959" s="46"/>
      <c r="MYX959" s="46"/>
      <c r="MYY959" s="46"/>
      <c r="MYZ959" s="46"/>
      <c r="MZA959" s="46"/>
      <c r="MZB959" s="46"/>
      <c r="MZC959" s="46"/>
      <c r="MZD959" s="46"/>
      <c r="MZE959" s="46"/>
      <c r="MZF959" s="46"/>
      <c r="MZG959" s="46"/>
      <c r="MZH959" s="46"/>
      <c r="MZI959" s="46"/>
      <c r="MZJ959" s="46"/>
      <c r="MZK959" s="46"/>
      <c r="MZL959" s="46"/>
      <c r="MZM959" s="46"/>
      <c r="MZN959" s="46"/>
      <c r="MZO959" s="46"/>
      <c r="MZP959" s="46"/>
      <c r="MZQ959" s="46"/>
      <c r="MZR959" s="46"/>
      <c r="MZS959" s="46"/>
      <c r="MZT959" s="46"/>
      <c r="MZU959" s="46"/>
      <c r="MZV959" s="46"/>
      <c r="MZW959" s="46"/>
      <c r="MZX959" s="46"/>
      <c r="MZY959" s="46"/>
      <c r="MZZ959" s="46"/>
      <c r="NAA959" s="46"/>
      <c r="NAB959" s="46"/>
      <c r="NAC959" s="46"/>
      <c r="NAD959" s="46"/>
      <c r="NAE959" s="46"/>
      <c r="NAF959" s="46"/>
      <c r="NAG959" s="46"/>
      <c r="NAH959" s="46"/>
      <c r="NAI959" s="46"/>
      <c r="NAJ959" s="46"/>
      <c r="NAK959" s="46"/>
      <c r="NAL959" s="46"/>
      <c r="NAM959" s="46"/>
      <c r="NAN959" s="46"/>
      <c r="NAO959" s="46"/>
      <c r="NAP959" s="46"/>
      <c r="NAQ959" s="46"/>
      <c r="NAR959" s="46"/>
      <c r="NAS959" s="46"/>
      <c r="NAT959" s="46"/>
      <c r="NAU959" s="46"/>
      <c r="NAV959" s="46"/>
      <c r="NAW959" s="46"/>
      <c r="NAX959" s="46"/>
      <c r="NAY959" s="46"/>
      <c r="NAZ959" s="46"/>
      <c r="NBA959" s="46"/>
      <c r="NBB959" s="46"/>
      <c r="NBC959" s="46"/>
      <c r="NBD959" s="46"/>
      <c r="NBE959" s="46"/>
      <c r="NBF959" s="46"/>
      <c r="NBG959" s="46"/>
      <c r="NBH959" s="46"/>
      <c r="NBI959" s="46"/>
      <c r="NBJ959" s="46"/>
      <c r="NBK959" s="46"/>
      <c r="NBL959" s="46"/>
      <c r="NBM959" s="46"/>
      <c r="NBN959" s="46"/>
      <c r="NBO959" s="46"/>
      <c r="NBP959" s="46"/>
      <c r="NBQ959" s="46"/>
      <c r="NBR959" s="46"/>
      <c r="NBS959" s="46"/>
      <c r="NBT959" s="46"/>
      <c r="NBU959" s="46"/>
      <c r="NBV959" s="46"/>
      <c r="NBW959" s="46"/>
      <c r="NBX959" s="46"/>
      <c r="NBY959" s="46"/>
      <c r="NBZ959" s="46"/>
      <c r="NCA959" s="46"/>
      <c r="NCB959" s="46"/>
      <c r="NCC959" s="46"/>
      <c r="NCD959" s="46"/>
      <c r="NCE959" s="46"/>
      <c r="NCF959" s="46"/>
      <c r="NCG959" s="46"/>
      <c r="NCH959" s="46"/>
      <c r="NCI959" s="46"/>
      <c r="NCJ959" s="46"/>
      <c r="NCK959" s="46"/>
      <c r="NCL959" s="46"/>
      <c r="NCM959" s="46"/>
      <c r="NCN959" s="46"/>
      <c r="NCO959" s="46"/>
      <c r="NCP959" s="46"/>
      <c r="NCQ959" s="46"/>
      <c r="NCR959" s="46"/>
      <c r="NCS959" s="46"/>
      <c r="NCT959" s="46"/>
      <c r="NCU959" s="46"/>
      <c r="NCV959" s="46"/>
      <c r="NCW959" s="46"/>
      <c r="NCX959" s="46"/>
      <c r="NCY959" s="46"/>
      <c r="NCZ959" s="46"/>
      <c r="NDA959" s="46"/>
      <c r="NDB959" s="46"/>
      <c r="NDC959" s="46"/>
      <c r="NDD959" s="46"/>
      <c r="NDE959" s="46"/>
      <c r="NDF959" s="46"/>
      <c r="NDG959" s="46"/>
      <c r="NDH959" s="46"/>
      <c r="NDI959" s="46"/>
      <c r="NDJ959" s="46"/>
      <c r="NDK959" s="46"/>
      <c r="NDL959" s="46"/>
      <c r="NDM959" s="46"/>
      <c r="NDN959" s="46"/>
      <c r="NDO959" s="46"/>
      <c r="NDP959" s="46"/>
      <c r="NDQ959" s="46"/>
      <c r="NDR959" s="46"/>
      <c r="NDS959" s="46"/>
      <c r="NDT959" s="46"/>
      <c r="NDU959" s="46"/>
      <c r="NDV959" s="46"/>
      <c r="NDW959" s="46"/>
      <c r="NDX959" s="46"/>
      <c r="NDY959" s="46"/>
      <c r="NDZ959" s="46"/>
      <c r="NEA959" s="46"/>
      <c r="NEB959" s="46"/>
      <c r="NEC959" s="46"/>
      <c r="NED959" s="46"/>
      <c r="NEE959" s="46"/>
      <c r="NEF959" s="46"/>
      <c r="NEG959" s="46"/>
      <c r="NEH959" s="46"/>
      <c r="NEI959" s="46"/>
      <c r="NEJ959" s="46"/>
      <c r="NEK959" s="46"/>
      <c r="NEL959" s="46"/>
      <c r="NEM959" s="46"/>
      <c r="NEN959" s="46"/>
      <c r="NEO959" s="46"/>
      <c r="NEP959" s="46"/>
      <c r="NEQ959" s="46"/>
      <c r="NER959" s="46"/>
      <c r="NES959" s="46"/>
      <c r="NET959" s="46"/>
      <c r="NEU959" s="46"/>
      <c r="NEV959" s="46"/>
      <c r="NEW959" s="46"/>
      <c r="NEX959" s="46"/>
      <c r="NEY959" s="46"/>
      <c r="NEZ959" s="46"/>
      <c r="NFA959" s="46"/>
      <c r="NFB959" s="46"/>
      <c r="NFC959" s="46"/>
      <c r="NFD959" s="46"/>
      <c r="NFE959" s="46"/>
      <c r="NFF959" s="46"/>
      <c r="NFG959" s="46"/>
      <c r="NFH959" s="46"/>
      <c r="NFI959" s="46"/>
      <c r="NFJ959" s="46"/>
      <c r="NFK959" s="46"/>
      <c r="NFL959" s="46"/>
      <c r="NFM959" s="46"/>
      <c r="NFN959" s="46"/>
      <c r="NFO959" s="46"/>
      <c r="NFP959" s="46"/>
      <c r="NFQ959" s="46"/>
      <c r="NFR959" s="46"/>
      <c r="NFS959" s="46"/>
      <c r="NFT959" s="46"/>
      <c r="NFU959" s="46"/>
      <c r="NFV959" s="46"/>
      <c r="NFW959" s="46"/>
      <c r="NFX959" s="46"/>
      <c r="NFY959" s="46"/>
      <c r="NFZ959" s="46"/>
      <c r="NGA959" s="46"/>
      <c r="NGB959" s="46"/>
      <c r="NGC959" s="46"/>
      <c r="NGD959" s="46"/>
      <c r="NGE959" s="46"/>
      <c r="NGF959" s="46"/>
      <c r="NGG959" s="46"/>
      <c r="NGH959" s="46"/>
      <c r="NGI959" s="46"/>
      <c r="NGJ959" s="46"/>
      <c r="NGK959" s="46"/>
      <c r="NGL959" s="46"/>
      <c r="NGM959" s="46"/>
      <c r="NGN959" s="46"/>
      <c r="NGO959" s="46"/>
      <c r="NGP959" s="46"/>
      <c r="NGQ959" s="46"/>
      <c r="NGR959" s="46"/>
      <c r="NGS959" s="46"/>
      <c r="NGT959" s="46"/>
      <c r="NGU959" s="46"/>
      <c r="NGV959" s="46"/>
      <c r="NGW959" s="46"/>
      <c r="NGX959" s="46"/>
      <c r="NGY959" s="46"/>
      <c r="NGZ959" s="46"/>
      <c r="NHA959" s="46"/>
      <c r="NHB959" s="46"/>
      <c r="NHC959" s="46"/>
      <c r="NHD959" s="46"/>
      <c r="NHE959" s="46"/>
      <c r="NHF959" s="46"/>
      <c r="NHG959" s="46"/>
      <c r="NHH959" s="46"/>
      <c r="NHI959" s="46"/>
      <c r="NHJ959" s="46"/>
      <c r="NHK959" s="46"/>
      <c r="NHL959" s="46"/>
      <c r="NHM959" s="46"/>
      <c r="NHN959" s="46"/>
      <c r="NHO959" s="46"/>
      <c r="NHP959" s="46"/>
      <c r="NHQ959" s="46"/>
      <c r="NHR959" s="46"/>
      <c r="NHS959" s="46"/>
      <c r="NHT959" s="46"/>
      <c r="NHU959" s="46"/>
      <c r="NHV959" s="46"/>
      <c r="NHW959" s="46"/>
      <c r="NHX959" s="46"/>
      <c r="NHY959" s="46"/>
      <c r="NHZ959" s="46"/>
      <c r="NIA959" s="46"/>
      <c r="NIB959" s="46"/>
      <c r="NIC959" s="46"/>
      <c r="NID959" s="46"/>
      <c r="NIE959" s="46"/>
      <c r="NIF959" s="46"/>
      <c r="NIG959" s="46"/>
      <c r="NIH959" s="46"/>
      <c r="NII959" s="46"/>
      <c r="NIJ959" s="46"/>
      <c r="NIK959" s="46"/>
      <c r="NIL959" s="46"/>
      <c r="NIM959" s="46"/>
      <c r="NIN959" s="46"/>
      <c r="NIO959" s="46"/>
      <c r="NIP959" s="46"/>
      <c r="NIQ959" s="46"/>
      <c r="NIR959" s="46"/>
      <c r="NIS959" s="46"/>
      <c r="NIT959" s="46"/>
      <c r="NIU959" s="46"/>
      <c r="NIV959" s="46"/>
      <c r="NIW959" s="46"/>
      <c r="NIX959" s="46"/>
      <c r="NIY959" s="46"/>
      <c r="NIZ959" s="46"/>
      <c r="NJA959" s="46"/>
      <c r="NJB959" s="46"/>
      <c r="NJC959" s="46"/>
      <c r="NJD959" s="46"/>
      <c r="NJE959" s="46"/>
      <c r="NJF959" s="46"/>
      <c r="NJG959" s="46"/>
      <c r="NJH959" s="46"/>
      <c r="NJI959" s="46"/>
      <c r="NJJ959" s="46"/>
      <c r="NJK959" s="46"/>
      <c r="NJL959" s="46"/>
      <c r="NJM959" s="46"/>
      <c r="NJN959" s="46"/>
      <c r="NJO959" s="46"/>
      <c r="NJP959" s="46"/>
      <c r="NJQ959" s="46"/>
      <c r="NJR959" s="46"/>
      <c r="NJS959" s="46"/>
      <c r="NJT959" s="46"/>
      <c r="NJU959" s="46"/>
      <c r="NJV959" s="46"/>
      <c r="NJW959" s="46"/>
      <c r="NJX959" s="46"/>
      <c r="NJY959" s="46"/>
      <c r="NJZ959" s="46"/>
      <c r="NKA959" s="46"/>
      <c r="NKB959" s="46"/>
      <c r="NKC959" s="46"/>
      <c r="NKD959" s="46"/>
      <c r="NKE959" s="46"/>
      <c r="NKF959" s="46"/>
      <c r="NKG959" s="46"/>
      <c r="NKH959" s="46"/>
      <c r="NKI959" s="46"/>
      <c r="NKJ959" s="46"/>
      <c r="NKK959" s="46"/>
      <c r="NKL959" s="46"/>
      <c r="NKM959" s="46"/>
      <c r="NKN959" s="46"/>
      <c r="NKO959" s="46"/>
      <c r="NKP959" s="46"/>
      <c r="NKQ959" s="46"/>
      <c r="NKR959" s="46"/>
      <c r="NKS959" s="46"/>
      <c r="NKT959" s="46"/>
      <c r="NKU959" s="46"/>
      <c r="NKV959" s="46"/>
      <c r="NKW959" s="46"/>
      <c r="NKX959" s="46"/>
      <c r="NKY959" s="46"/>
      <c r="NKZ959" s="46"/>
      <c r="NLA959" s="46"/>
      <c r="NLB959" s="46"/>
      <c r="NLC959" s="46"/>
      <c r="NLD959" s="46"/>
      <c r="NLE959" s="46"/>
      <c r="NLF959" s="46"/>
      <c r="NLG959" s="46"/>
      <c r="NLH959" s="46"/>
      <c r="NLI959" s="46"/>
      <c r="NLJ959" s="46"/>
      <c r="NLK959" s="46"/>
      <c r="NLL959" s="46"/>
      <c r="NLM959" s="46"/>
      <c r="NLN959" s="46"/>
      <c r="NLO959" s="46"/>
      <c r="NLP959" s="46"/>
      <c r="NLQ959" s="46"/>
      <c r="NLR959" s="46"/>
      <c r="NLS959" s="46"/>
      <c r="NLT959" s="46"/>
      <c r="NLU959" s="46"/>
      <c r="NLV959" s="46"/>
      <c r="NLW959" s="46"/>
      <c r="NLX959" s="46"/>
      <c r="NLY959" s="46"/>
      <c r="NLZ959" s="46"/>
      <c r="NMA959" s="46"/>
      <c r="NMB959" s="46"/>
      <c r="NMC959" s="46"/>
      <c r="NMD959" s="46"/>
      <c r="NME959" s="46"/>
      <c r="NMF959" s="46"/>
      <c r="NMG959" s="46"/>
      <c r="NMH959" s="46"/>
      <c r="NMI959" s="46"/>
      <c r="NMJ959" s="46"/>
      <c r="NMK959" s="46"/>
      <c r="NML959" s="46"/>
      <c r="NMM959" s="46"/>
      <c r="NMN959" s="46"/>
      <c r="NMO959" s="46"/>
      <c r="NMP959" s="46"/>
      <c r="NMQ959" s="46"/>
      <c r="NMR959" s="46"/>
      <c r="NMS959" s="46"/>
      <c r="NMT959" s="46"/>
      <c r="NMU959" s="46"/>
      <c r="NMV959" s="46"/>
      <c r="NMW959" s="46"/>
      <c r="NMX959" s="46"/>
      <c r="NMY959" s="46"/>
      <c r="NMZ959" s="46"/>
      <c r="NNA959" s="46"/>
      <c r="NNB959" s="46"/>
      <c r="NNC959" s="46"/>
      <c r="NND959" s="46"/>
      <c r="NNE959" s="46"/>
      <c r="NNF959" s="46"/>
      <c r="NNG959" s="46"/>
      <c r="NNH959" s="46"/>
      <c r="NNI959" s="46"/>
      <c r="NNJ959" s="46"/>
      <c r="NNK959" s="46"/>
      <c r="NNL959" s="46"/>
      <c r="NNM959" s="46"/>
      <c r="NNN959" s="46"/>
      <c r="NNO959" s="46"/>
      <c r="NNP959" s="46"/>
      <c r="NNQ959" s="46"/>
      <c r="NNR959" s="46"/>
      <c r="NNS959" s="46"/>
      <c r="NNT959" s="46"/>
      <c r="NNU959" s="46"/>
      <c r="NNV959" s="46"/>
      <c r="NNW959" s="46"/>
      <c r="NNX959" s="46"/>
      <c r="NNY959" s="46"/>
      <c r="NNZ959" s="46"/>
      <c r="NOA959" s="46"/>
      <c r="NOB959" s="46"/>
      <c r="NOC959" s="46"/>
      <c r="NOD959" s="46"/>
      <c r="NOE959" s="46"/>
      <c r="NOF959" s="46"/>
      <c r="NOG959" s="46"/>
      <c r="NOH959" s="46"/>
      <c r="NOI959" s="46"/>
      <c r="NOJ959" s="46"/>
      <c r="NOK959" s="46"/>
      <c r="NOL959" s="46"/>
      <c r="NOM959" s="46"/>
      <c r="NON959" s="46"/>
      <c r="NOO959" s="46"/>
      <c r="NOP959" s="46"/>
      <c r="NOQ959" s="46"/>
      <c r="NOR959" s="46"/>
      <c r="NOS959" s="46"/>
      <c r="NOT959" s="46"/>
      <c r="NOU959" s="46"/>
      <c r="NOV959" s="46"/>
      <c r="NOW959" s="46"/>
      <c r="NOX959" s="46"/>
      <c r="NOY959" s="46"/>
      <c r="NOZ959" s="46"/>
      <c r="NPA959" s="46"/>
      <c r="NPB959" s="46"/>
      <c r="NPC959" s="46"/>
      <c r="NPD959" s="46"/>
      <c r="NPE959" s="46"/>
      <c r="NPF959" s="46"/>
      <c r="NPG959" s="46"/>
      <c r="NPH959" s="46"/>
      <c r="NPI959" s="46"/>
      <c r="NPJ959" s="46"/>
      <c r="NPK959" s="46"/>
      <c r="NPL959" s="46"/>
      <c r="NPM959" s="46"/>
      <c r="NPN959" s="46"/>
      <c r="NPO959" s="46"/>
      <c r="NPP959" s="46"/>
      <c r="NPQ959" s="46"/>
      <c r="NPR959" s="46"/>
      <c r="NPS959" s="46"/>
      <c r="NPT959" s="46"/>
      <c r="NPU959" s="46"/>
      <c r="NPV959" s="46"/>
      <c r="NPW959" s="46"/>
      <c r="NPX959" s="46"/>
      <c r="NPY959" s="46"/>
      <c r="NPZ959" s="46"/>
      <c r="NQA959" s="46"/>
      <c r="NQB959" s="46"/>
      <c r="NQC959" s="46"/>
      <c r="NQD959" s="46"/>
      <c r="NQE959" s="46"/>
      <c r="NQF959" s="46"/>
      <c r="NQG959" s="46"/>
      <c r="NQH959" s="46"/>
      <c r="NQI959" s="46"/>
      <c r="NQJ959" s="46"/>
      <c r="NQK959" s="46"/>
      <c r="NQL959" s="46"/>
      <c r="NQM959" s="46"/>
      <c r="NQN959" s="46"/>
      <c r="NQO959" s="46"/>
      <c r="NQP959" s="46"/>
      <c r="NQQ959" s="46"/>
      <c r="NQR959" s="46"/>
      <c r="NQS959" s="46"/>
      <c r="NQT959" s="46"/>
      <c r="NQU959" s="46"/>
      <c r="NQV959" s="46"/>
      <c r="NQW959" s="46"/>
      <c r="NQX959" s="46"/>
      <c r="NQY959" s="46"/>
      <c r="NQZ959" s="46"/>
      <c r="NRA959" s="46"/>
      <c r="NRB959" s="46"/>
      <c r="NRC959" s="46"/>
      <c r="NRD959" s="46"/>
      <c r="NRE959" s="46"/>
      <c r="NRF959" s="46"/>
      <c r="NRG959" s="46"/>
      <c r="NRH959" s="46"/>
      <c r="NRI959" s="46"/>
      <c r="NRJ959" s="46"/>
      <c r="NRK959" s="46"/>
      <c r="NRL959" s="46"/>
      <c r="NRM959" s="46"/>
      <c r="NRN959" s="46"/>
      <c r="NRO959" s="46"/>
      <c r="NRP959" s="46"/>
      <c r="NRQ959" s="46"/>
      <c r="NRR959" s="46"/>
      <c r="NRS959" s="46"/>
      <c r="NRT959" s="46"/>
      <c r="NRU959" s="46"/>
      <c r="NRV959" s="46"/>
      <c r="NRW959" s="46"/>
      <c r="NRX959" s="46"/>
      <c r="NRY959" s="46"/>
      <c r="NRZ959" s="46"/>
      <c r="NSA959" s="46"/>
      <c r="NSB959" s="46"/>
      <c r="NSC959" s="46"/>
      <c r="NSD959" s="46"/>
      <c r="NSE959" s="46"/>
      <c r="NSF959" s="46"/>
      <c r="NSG959" s="46"/>
      <c r="NSH959" s="46"/>
      <c r="NSI959" s="46"/>
      <c r="NSJ959" s="46"/>
      <c r="NSK959" s="46"/>
      <c r="NSL959" s="46"/>
      <c r="NSM959" s="46"/>
      <c r="NSN959" s="46"/>
      <c r="NSO959" s="46"/>
      <c r="NSP959" s="46"/>
      <c r="NSQ959" s="46"/>
      <c r="NSR959" s="46"/>
      <c r="NSS959" s="46"/>
      <c r="NST959" s="46"/>
      <c r="NSU959" s="46"/>
      <c r="NSV959" s="46"/>
      <c r="NSW959" s="46"/>
      <c r="NSX959" s="46"/>
      <c r="NSY959" s="46"/>
      <c r="NSZ959" s="46"/>
      <c r="NTA959" s="46"/>
      <c r="NTB959" s="46"/>
      <c r="NTC959" s="46"/>
      <c r="NTD959" s="46"/>
      <c r="NTE959" s="46"/>
      <c r="NTF959" s="46"/>
      <c r="NTG959" s="46"/>
      <c r="NTH959" s="46"/>
      <c r="NTI959" s="46"/>
      <c r="NTJ959" s="46"/>
      <c r="NTK959" s="46"/>
      <c r="NTL959" s="46"/>
      <c r="NTM959" s="46"/>
      <c r="NTN959" s="46"/>
      <c r="NTO959" s="46"/>
      <c r="NTP959" s="46"/>
      <c r="NTQ959" s="46"/>
      <c r="NTR959" s="46"/>
      <c r="NTS959" s="46"/>
      <c r="NTT959" s="46"/>
      <c r="NTU959" s="46"/>
      <c r="NTV959" s="46"/>
      <c r="NTW959" s="46"/>
      <c r="NTX959" s="46"/>
      <c r="NTY959" s="46"/>
      <c r="NTZ959" s="46"/>
      <c r="NUA959" s="46"/>
      <c r="NUB959" s="46"/>
      <c r="NUC959" s="46"/>
      <c r="NUD959" s="46"/>
      <c r="NUE959" s="46"/>
      <c r="NUF959" s="46"/>
      <c r="NUG959" s="46"/>
      <c r="NUH959" s="46"/>
      <c r="NUI959" s="46"/>
      <c r="NUJ959" s="46"/>
      <c r="NUK959" s="46"/>
      <c r="NUL959" s="46"/>
      <c r="NUM959" s="46"/>
      <c r="NUN959" s="46"/>
      <c r="NUO959" s="46"/>
      <c r="NUP959" s="46"/>
      <c r="NUQ959" s="46"/>
      <c r="NUR959" s="46"/>
      <c r="NUS959" s="46"/>
      <c r="NUT959" s="46"/>
      <c r="NUU959" s="46"/>
      <c r="NUV959" s="46"/>
      <c r="NUW959" s="46"/>
      <c r="NUX959" s="46"/>
      <c r="NUY959" s="46"/>
      <c r="NUZ959" s="46"/>
      <c r="NVA959" s="46"/>
      <c r="NVB959" s="46"/>
      <c r="NVC959" s="46"/>
      <c r="NVD959" s="46"/>
      <c r="NVE959" s="46"/>
      <c r="NVF959" s="46"/>
      <c r="NVG959" s="46"/>
      <c r="NVH959" s="46"/>
      <c r="NVI959" s="46"/>
      <c r="NVJ959" s="46"/>
      <c r="NVK959" s="46"/>
      <c r="NVL959" s="46"/>
      <c r="NVM959" s="46"/>
      <c r="NVN959" s="46"/>
      <c r="NVO959" s="46"/>
      <c r="NVP959" s="46"/>
      <c r="NVQ959" s="46"/>
      <c r="NVR959" s="46"/>
      <c r="NVS959" s="46"/>
      <c r="NVT959" s="46"/>
      <c r="NVU959" s="46"/>
      <c r="NVV959" s="46"/>
      <c r="NVW959" s="46"/>
      <c r="NVX959" s="46"/>
      <c r="NVY959" s="46"/>
      <c r="NVZ959" s="46"/>
      <c r="NWA959" s="46"/>
      <c r="NWB959" s="46"/>
      <c r="NWC959" s="46"/>
      <c r="NWD959" s="46"/>
      <c r="NWE959" s="46"/>
      <c r="NWF959" s="46"/>
      <c r="NWG959" s="46"/>
      <c r="NWH959" s="46"/>
      <c r="NWI959" s="46"/>
      <c r="NWJ959" s="46"/>
      <c r="NWK959" s="46"/>
      <c r="NWL959" s="46"/>
      <c r="NWM959" s="46"/>
      <c r="NWN959" s="46"/>
      <c r="NWO959" s="46"/>
      <c r="NWP959" s="46"/>
      <c r="NWQ959" s="46"/>
      <c r="NWR959" s="46"/>
      <c r="NWS959" s="46"/>
      <c r="NWT959" s="46"/>
      <c r="NWU959" s="46"/>
      <c r="NWV959" s="46"/>
      <c r="NWW959" s="46"/>
      <c r="NWX959" s="46"/>
      <c r="NWY959" s="46"/>
      <c r="NWZ959" s="46"/>
      <c r="NXA959" s="46"/>
      <c r="NXB959" s="46"/>
      <c r="NXC959" s="46"/>
      <c r="NXD959" s="46"/>
      <c r="NXE959" s="46"/>
      <c r="NXF959" s="46"/>
      <c r="NXG959" s="46"/>
      <c r="NXH959" s="46"/>
      <c r="NXI959" s="46"/>
      <c r="NXJ959" s="46"/>
      <c r="NXK959" s="46"/>
      <c r="NXL959" s="46"/>
      <c r="NXM959" s="46"/>
      <c r="NXN959" s="46"/>
      <c r="NXO959" s="46"/>
      <c r="NXP959" s="46"/>
      <c r="NXQ959" s="46"/>
      <c r="NXR959" s="46"/>
      <c r="NXS959" s="46"/>
      <c r="NXT959" s="46"/>
      <c r="NXU959" s="46"/>
      <c r="NXV959" s="46"/>
      <c r="NXW959" s="46"/>
      <c r="NXX959" s="46"/>
      <c r="NXY959" s="46"/>
      <c r="NXZ959" s="46"/>
      <c r="NYA959" s="46"/>
      <c r="NYB959" s="46"/>
      <c r="NYC959" s="46"/>
      <c r="NYD959" s="46"/>
      <c r="NYE959" s="46"/>
      <c r="NYF959" s="46"/>
      <c r="NYG959" s="46"/>
      <c r="NYH959" s="46"/>
      <c r="NYI959" s="46"/>
      <c r="NYJ959" s="46"/>
      <c r="NYK959" s="46"/>
      <c r="NYL959" s="46"/>
      <c r="NYM959" s="46"/>
      <c r="NYN959" s="46"/>
      <c r="NYO959" s="46"/>
      <c r="NYP959" s="46"/>
      <c r="NYQ959" s="46"/>
      <c r="NYR959" s="46"/>
      <c r="NYS959" s="46"/>
      <c r="NYT959" s="46"/>
      <c r="NYU959" s="46"/>
      <c r="NYV959" s="46"/>
      <c r="NYW959" s="46"/>
      <c r="NYX959" s="46"/>
      <c r="NYY959" s="46"/>
      <c r="NYZ959" s="46"/>
      <c r="NZA959" s="46"/>
      <c r="NZB959" s="46"/>
      <c r="NZC959" s="46"/>
      <c r="NZD959" s="46"/>
      <c r="NZE959" s="46"/>
      <c r="NZF959" s="46"/>
      <c r="NZG959" s="46"/>
      <c r="NZH959" s="46"/>
      <c r="NZI959" s="46"/>
      <c r="NZJ959" s="46"/>
      <c r="NZK959" s="46"/>
      <c r="NZL959" s="46"/>
      <c r="NZM959" s="46"/>
      <c r="NZN959" s="46"/>
      <c r="NZO959" s="46"/>
      <c r="NZP959" s="46"/>
      <c r="NZQ959" s="46"/>
      <c r="NZR959" s="46"/>
      <c r="NZS959" s="46"/>
      <c r="NZT959" s="46"/>
      <c r="NZU959" s="46"/>
      <c r="NZV959" s="46"/>
      <c r="NZW959" s="46"/>
      <c r="NZX959" s="46"/>
      <c r="NZY959" s="46"/>
      <c r="NZZ959" s="46"/>
      <c r="OAA959" s="46"/>
      <c r="OAB959" s="46"/>
      <c r="OAC959" s="46"/>
      <c r="OAD959" s="46"/>
      <c r="OAE959" s="46"/>
      <c r="OAF959" s="46"/>
      <c r="OAG959" s="46"/>
      <c r="OAH959" s="46"/>
      <c r="OAI959" s="46"/>
      <c r="OAJ959" s="46"/>
      <c r="OAK959" s="46"/>
      <c r="OAL959" s="46"/>
      <c r="OAM959" s="46"/>
      <c r="OAN959" s="46"/>
      <c r="OAO959" s="46"/>
      <c r="OAP959" s="46"/>
      <c r="OAQ959" s="46"/>
      <c r="OAR959" s="46"/>
      <c r="OAS959" s="46"/>
      <c r="OAT959" s="46"/>
      <c r="OAU959" s="46"/>
      <c r="OAV959" s="46"/>
      <c r="OAW959" s="46"/>
      <c r="OAX959" s="46"/>
      <c r="OAY959" s="46"/>
      <c r="OAZ959" s="46"/>
      <c r="OBA959" s="46"/>
      <c r="OBB959" s="46"/>
      <c r="OBC959" s="46"/>
      <c r="OBD959" s="46"/>
      <c r="OBE959" s="46"/>
      <c r="OBF959" s="46"/>
      <c r="OBG959" s="46"/>
      <c r="OBH959" s="46"/>
      <c r="OBI959" s="46"/>
      <c r="OBJ959" s="46"/>
      <c r="OBK959" s="46"/>
      <c r="OBL959" s="46"/>
      <c r="OBM959" s="46"/>
      <c r="OBN959" s="46"/>
      <c r="OBO959" s="46"/>
      <c r="OBP959" s="46"/>
      <c r="OBQ959" s="46"/>
      <c r="OBR959" s="46"/>
      <c r="OBS959" s="46"/>
      <c r="OBT959" s="46"/>
      <c r="OBU959" s="46"/>
      <c r="OBV959" s="46"/>
      <c r="OBW959" s="46"/>
      <c r="OBX959" s="46"/>
      <c r="OBY959" s="46"/>
      <c r="OBZ959" s="46"/>
      <c r="OCA959" s="46"/>
      <c r="OCB959" s="46"/>
      <c r="OCC959" s="46"/>
      <c r="OCD959" s="46"/>
      <c r="OCE959" s="46"/>
      <c r="OCF959" s="46"/>
      <c r="OCG959" s="46"/>
      <c r="OCH959" s="46"/>
      <c r="OCI959" s="46"/>
      <c r="OCJ959" s="46"/>
      <c r="OCK959" s="46"/>
      <c r="OCL959" s="46"/>
      <c r="OCM959" s="46"/>
      <c r="OCN959" s="46"/>
      <c r="OCO959" s="46"/>
      <c r="OCP959" s="46"/>
      <c r="OCQ959" s="46"/>
      <c r="OCR959" s="46"/>
      <c r="OCS959" s="46"/>
      <c r="OCT959" s="46"/>
      <c r="OCU959" s="46"/>
      <c r="OCV959" s="46"/>
      <c r="OCW959" s="46"/>
      <c r="OCX959" s="46"/>
      <c r="OCY959" s="46"/>
      <c r="OCZ959" s="46"/>
      <c r="ODA959" s="46"/>
      <c r="ODB959" s="46"/>
      <c r="ODC959" s="46"/>
      <c r="ODD959" s="46"/>
      <c r="ODE959" s="46"/>
      <c r="ODF959" s="46"/>
      <c r="ODG959" s="46"/>
      <c r="ODH959" s="46"/>
      <c r="ODI959" s="46"/>
      <c r="ODJ959" s="46"/>
      <c r="ODK959" s="46"/>
      <c r="ODL959" s="46"/>
      <c r="ODM959" s="46"/>
      <c r="ODN959" s="46"/>
      <c r="ODO959" s="46"/>
      <c r="ODP959" s="46"/>
      <c r="ODQ959" s="46"/>
      <c r="ODR959" s="46"/>
      <c r="ODS959" s="46"/>
      <c r="ODT959" s="46"/>
      <c r="ODU959" s="46"/>
      <c r="ODV959" s="46"/>
      <c r="ODW959" s="46"/>
      <c r="ODX959" s="46"/>
      <c r="ODY959" s="46"/>
      <c r="ODZ959" s="46"/>
      <c r="OEA959" s="46"/>
      <c r="OEB959" s="46"/>
      <c r="OEC959" s="46"/>
      <c r="OED959" s="46"/>
      <c r="OEE959" s="46"/>
      <c r="OEF959" s="46"/>
      <c r="OEG959" s="46"/>
      <c r="OEH959" s="46"/>
      <c r="OEI959" s="46"/>
      <c r="OEJ959" s="46"/>
      <c r="OEK959" s="46"/>
      <c r="OEL959" s="46"/>
      <c r="OEM959" s="46"/>
      <c r="OEN959" s="46"/>
      <c r="OEO959" s="46"/>
      <c r="OEP959" s="46"/>
      <c r="OEQ959" s="46"/>
      <c r="OER959" s="46"/>
      <c r="OES959" s="46"/>
      <c r="OET959" s="46"/>
      <c r="OEU959" s="46"/>
      <c r="OEV959" s="46"/>
      <c r="OEW959" s="46"/>
      <c r="OEX959" s="46"/>
      <c r="OEY959" s="46"/>
      <c r="OEZ959" s="46"/>
      <c r="OFA959" s="46"/>
      <c r="OFB959" s="46"/>
      <c r="OFC959" s="46"/>
      <c r="OFD959" s="46"/>
      <c r="OFE959" s="46"/>
      <c r="OFF959" s="46"/>
      <c r="OFG959" s="46"/>
      <c r="OFH959" s="46"/>
      <c r="OFI959" s="46"/>
      <c r="OFJ959" s="46"/>
      <c r="OFK959" s="46"/>
      <c r="OFL959" s="46"/>
      <c r="OFM959" s="46"/>
      <c r="OFN959" s="46"/>
      <c r="OFO959" s="46"/>
      <c r="OFP959" s="46"/>
      <c r="OFQ959" s="46"/>
      <c r="OFR959" s="46"/>
      <c r="OFS959" s="46"/>
      <c r="OFT959" s="46"/>
      <c r="OFU959" s="46"/>
      <c r="OFV959" s="46"/>
      <c r="OFW959" s="46"/>
      <c r="OFX959" s="46"/>
      <c r="OFY959" s="46"/>
      <c r="OFZ959" s="46"/>
      <c r="OGA959" s="46"/>
      <c r="OGB959" s="46"/>
      <c r="OGC959" s="46"/>
      <c r="OGD959" s="46"/>
      <c r="OGE959" s="46"/>
      <c r="OGF959" s="46"/>
      <c r="OGG959" s="46"/>
      <c r="OGH959" s="46"/>
      <c r="OGI959" s="46"/>
      <c r="OGJ959" s="46"/>
      <c r="OGK959" s="46"/>
      <c r="OGL959" s="46"/>
      <c r="OGM959" s="46"/>
      <c r="OGN959" s="46"/>
      <c r="OGO959" s="46"/>
      <c r="OGP959" s="46"/>
      <c r="OGQ959" s="46"/>
      <c r="OGR959" s="46"/>
      <c r="OGS959" s="46"/>
      <c r="OGT959" s="46"/>
      <c r="OGU959" s="46"/>
      <c r="OGV959" s="46"/>
      <c r="OGW959" s="46"/>
      <c r="OGX959" s="46"/>
      <c r="OGY959" s="46"/>
      <c r="OGZ959" s="46"/>
      <c r="OHA959" s="46"/>
      <c r="OHB959" s="46"/>
      <c r="OHC959" s="46"/>
      <c r="OHD959" s="46"/>
      <c r="OHE959" s="46"/>
      <c r="OHF959" s="46"/>
      <c r="OHG959" s="46"/>
      <c r="OHH959" s="46"/>
      <c r="OHI959" s="46"/>
      <c r="OHJ959" s="46"/>
      <c r="OHK959" s="46"/>
      <c r="OHL959" s="46"/>
      <c r="OHM959" s="46"/>
      <c r="OHN959" s="46"/>
      <c r="OHO959" s="46"/>
      <c r="OHP959" s="46"/>
      <c r="OHQ959" s="46"/>
      <c r="OHR959" s="46"/>
      <c r="OHS959" s="46"/>
      <c r="OHT959" s="46"/>
      <c r="OHU959" s="46"/>
      <c r="OHV959" s="46"/>
      <c r="OHW959" s="46"/>
      <c r="OHX959" s="46"/>
      <c r="OHY959" s="46"/>
      <c r="OHZ959" s="46"/>
      <c r="OIA959" s="46"/>
      <c r="OIB959" s="46"/>
      <c r="OIC959" s="46"/>
      <c r="OID959" s="46"/>
      <c r="OIE959" s="46"/>
      <c r="OIF959" s="46"/>
      <c r="OIG959" s="46"/>
      <c r="OIH959" s="46"/>
      <c r="OII959" s="46"/>
      <c r="OIJ959" s="46"/>
      <c r="OIK959" s="46"/>
      <c r="OIL959" s="46"/>
      <c r="OIM959" s="46"/>
      <c r="OIN959" s="46"/>
      <c r="OIO959" s="46"/>
      <c r="OIP959" s="46"/>
      <c r="OIQ959" s="46"/>
      <c r="OIR959" s="46"/>
      <c r="OIS959" s="46"/>
      <c r="OIT959" s="46"/>
      <c r="OIU959" s="46"/>
      <c r="OIV959" s="46"/>
      <c r="OIW959" s="46"/>
      <c r="OIX959" s="46"/>
      <c r="OIY959" s="46"/>
      <c r="OIZ959" s="46"/>
      <c r="OJA959" s="46"/>
      <c r="OJB959" s="46"/>
      <c r="OJC959" s="46"/>
      <c r="OJD959" s="46"/>
      <c r="OJE959" s="46"/>
      <c r="OJF959" s="46"/>
      <c r="OJG959" s="46"/>
      <c r="OJH959" s="46"/>
      <c r="OJI959" s="46"/>
      <c r="OJJ959" s="46"/>
      <c r="OJK959" s="46"/>
      <c r="OJL959" s="46"/>
      <c r="OJM959" s="46"/>
      <c r="OJN959" s="46"/>
      <c r="OJO959" s="46"/>
      <c r="OJP959" s="46"/>
      <c r="OJQ959" s="46"/>
      <c r="OJR959" s="46"/>
      <c r="OJS959" s="46"/>
      <c r="OJT959" s="46"/>
      <c r="OJU959" s="46"/>
      <c r="OJV959" s="46"/>
      <c r="OJW959" s="46"/>
      <c r="OJX959" s="46"/>
      <c r="OJY959" s="46"/>
      <c r="OJZ959" s="46"/>
      <c r="OKA959" s="46"/>
      <c r="OKB959" s="46"/>
      <c r="OKC959" s="46"/>
      <c r="OKD959" s="46"/>
      <c r="OKE959" s="46"/>
      <c r="OKF959" s="46"/>
      <c r="OKG959" s="46"/>
      <c r="OKH959" s="46"/>
      <c r="OKI959" s="46"/>
      <c r="OKJ959" s="46"/>
      <c r="OKK959" s="46"/>
      <c r="OKL959" s="46"/>
      <c r="OKM959" s="46"/>
      <c r="OKN959" s="46"/>
      <c r="OKO959" s="46"/>
      <c r="OKP959" s="46"/>
      <c r="OKQ959" s="46"/>
      <c r="OKR959" s="46"/>
      <c r="OKS959" s="46"/>
      <c r="OKT959" s="46"/>
      <c r="OKU959" s="46"/>
      <c r="OKV959" s="46"/>
      <c r="OKW959" s="46"/>
      <c r="OKX959" s="46"/>
      <c r="OKY959" s="46"/>
      <c r="OKZ959" s="46"/>
      <c r="OLA959" s="46"/>
      <c r="OLB959" s="46"/>
      <c r="OLC959" s="46"/>
      <c r="OLD959" s="46"/>
      <c r="OLE959" s="46"/>
      <c r="OLF959" s="46"/>
      <c r="OLG959" s="46"/>
      <c r="OLH959" s="46"/>
      <c r="OLI959" s="46"/>
      <c r="OLJ959" s="46"/>
      <c r="OLK959" s="46"/>
      <c r="OLL959" s="46"/>
      <c r="OLM959" s="46"/>
      <c r="OLN959" s="46"/>
      <c r="OLO959" s="46"/>
      <c r="OLP959" s="46"/>
      <c r="OLQ959" s="46"/>
      <c r="OLR959" s="46"/>
      <c r="OLS959" s="46"/>
      <c r="OLT959" s="46"/>
      <c r="OLU959" s="46"/>
      <c r="OLV959" s="46"/>
      <c r="OLW959" s="46"/>
      <c r="OLX959" s="46"/>
      <c r="OLY959" s="46"/>
      <c r="OLZ959" s="46"/>
      <c r="OMA959" s="46"/>
      <c r="OMB959" s="46"/>
      <c r="OMC959" s="46"/>
      <c r="OMD959" s="46"/>
      <c r="OME959" s="46"/>
      <c r="OMF959" s="46"/>
      <c r="OMG959" s="46"/>
      <c r="OMH959" s="46"/>
      <c r="OMI959" s="46"/>
      <c r="OMJ959" s="46"/>
      <c r="OMK959" s="46"/>
      <c r="OML959" s="46"/>
      <c r="OMM959" s="46"/>
      <c r="OMN959" s="46"/>
      <c r="OMO959" s="46"/>
      <c r="OMP959" s="46"/>
      <c r="OMQ959" s="46"/>
      <c r="OMR959" s="46"/>
      <c r="OMS959" s="46"/>
      <c r="OMT959" s="46"/>
      <c r="OMU959" s="46"/>
      <c r="OMV959" s="46"/>
      <c r="OMW959" s="46"/>
      <c r="OMX959" s="46"/>
      <c r="OMY959" s="46"/>
      <c r="OMZ959" s="46"/>
      <c r="ONA959" s="46"/>
      <c r="ONB959" s="46"/>
      <c r="ONC959" s="46"/>
      <c r="OND959" s="46"/>
      <c r="ONE959" s="46"/>
      <c r="ONF959" s="46"/>
      <c r="ONG959" s="46"/>
      <c r="ONH959" s="46"/>
      <c r="ONI959" s="46"/>
      <c r="ONJ959" s="46"/>
      <c r="ONK959" s="46"/>
      <c r="ONL959" s="46"/>
      <c r="ONM959" s="46"/>
      <c r="ONN959" s="46"/>
      <c r="ONO959" s="46"/>
      <c r="ONP959" s="46"/>
      <c r="ONQ959" s="46"/>
      <c r="ONR959" s="46"/>
      <c r="ONS959" s="46"/>
      <c r="ONT959" s="46"/>
      <c r="ONU959" s="46"/>
      <c r="ONV959" s="46"/>
      <c r="ONW959" s="46"/>
      <c r="ONX959" s="46"/>
      <c r="ONY959" s="46"/>
      <c r="ONZ959" s="46"/>
      <c r="OOA959" s="46"/>
      <c r="OOB959" s="46"/>
      <c r="OOC959" s="46"/>
      <c r="OOD959" s="46"/>
      <c r="OOE959" s="46"/>
      <c r="OOF959" s="46"/>
      <c r="OOG959" s="46"/>
      <c r="OOH959" s="46"/>
      <c r="OOI959" s="46"/>
      <c r="OOJ959" s="46"/>
      <c r="OOK959" s="46"/>
      <c r="OOL959" s="46"/>
      <c r="OOM959" s="46"/>
      <c r="OON959" s="46"/>
      <c r="OOO959" s="46"/>
      <c r="OOP959" s="46"/>
      <c r="OOQ959" s="46"/>
      <c r="OOR959" s="46"/>
      <c r="OOS959" s="46"/>
      <c r="OOT959" s="46"/>
      <c r="OOU959" s="46"/>
      <c r="OOV959" s="46"/>
      <c r="OOW959" s="46"/>
      <c r="OOX959" s="46"/>
      <c r="OOY959" s="46"/>
      <c r="OOZ959" s="46"/>
      <c r="OPA959" s="46"/>
      <c r="OPB959" s="46"/>
      <c r="OPC959" s="46"/>
      <c r="OPD959" s="46"/>
      <c r="OPE959" s="46"/>
      <c r="OPF959" s="46"/>
      <c r="OPG959" s="46"/>
      <c r="OPH959" s="46"/>
      <c r="OPI959" s="46"/>
      <c r="OPJ959" s="46"/>
      <c r="OPK959" s="46"/>
      <c r="OPL959" s="46"/>
      <c r="OPM959" s="46"/>
      <c r="OPN959" s="46"/>
      <c r="OPO959" s="46"/>
      <c r="OPP959" s="46"/>
      <c r="OPQ959" s="46"/>
      <c r="OPR959" s="46"/>
      <c r="OPS959" s="46"/>
      <c r="OPT959" s="46"/>
      <c r="OPU959" s="46"/>
      <c r="OPV959" s="46"/>
      <c r="OPW959" s="46"/>
      <c r="OPX959" s="46"/>
      <c r="OPY959" s="46"/>
      <c r="OPZ959" s="46"/>
      <c r="OQA959" s="46"/>
      <c r="OQB959" s="46"/>
      <c r="OQC959" s="46"/>
      <c r="OQD959" s="46"/>
      <c r="OQE959" s="46"/>
      <c r="OQF959" s="46"/>
      <c r="OQG959" s="46"/>
      <c r="OQH959" s="46"/>
      <c r="OQI959" s="46"/>
      <c r="OQJ959" s="46"/>
      <c r="OQK959" s="46"/>
      <c r="OQL959" s="46"/>
      <c r="OQM959" s="46"/>
      <c r="OQN959" s="46"/>
      <c r="OQO959" s="46"/>
      <c r="OQP959" s="46"/>
      <c r="OQQ959" s="46"/>
      <c r="OQR959" s="46"/>
      <c r="OQS959" s="46"/>
      <c r="OQT959" s="46"/>
      <c r="OQU959" s="46"/>
      <c r="OQV959" s="46"/>
      <c r="OQW959" s="46"/>
      <c r="OQX959" s="46"/>
      <c r="OQY959" s="46"/>
      <c r="OQZ959" s="46"/>
      <c r="ORA959" s="46"/>
      <c r="ORB959" s="46"/>
      <c r="ORC959" s="46"/>
      <c r="ORD959" s="46"/>
      <c r="ORE959" s="46"/>
      <c r="ORF959" s="46"/>
      <c r="ORG959" s="46"/>
      <c r="ORH959" s="46"/>
      <c r="ORI959" s="46"/>
      <c r="ORJ959" s="46"/>
      <c r="ORK959" s="46"/>
      <c r="ORL959" s="46"/>
      <c r="ORM959" s="46"/>
      <c r="ORN959" s="46"/>
      <c r="ORO959" s="46"/>
      <c r="ORP959" s="46"/>
      <c r="ORQ959" s="46"/>
      <c r="ORR959" s="46"/>
      <c r="ORS959" s="46"/>
      <c r="ORT959" s="46"/>
      <c r="ORU959" s="46"/>
      <c r="ORV959" s="46"/>
      <c r="ORW959" s="46"/>
      <c r="ORX959" s="46"/>
      <c r="ORY959" s="46"/>
      <c r="ORZ959" s="46"/>
      <c r="OSA959" s="46"/>
      <c r="OSB959" s="46"/>
      <c r="OSC959" s="46"/>
      <c r="OSD959" s="46"/>
      <c r="OSE959" s="46"/>
      <c r="OSF959" s="46"/>
      <c r="OSG959" s="46"/>
      <c r="OSH959" s="46"/>
      <c r="OSI959" s="46"/>
      <c r="OSJ959" s="46"/>
      <c r="OSK959" s="46"/>
      <c r="OSL959" s="46"/>
      <c r="OSM959" s="46"/>
      <c r="OSN959" s="46"/>
      <c r="OSO959" s="46"/>
      <c r="OSP959" s="46"/>
      <c r="OSQ959" s="46"/>
      <c r="OSR959" s="46"/>
      <c r="OSS959" s="46"/>
      <c r="OST959" s="46"/>
      <c r="OSU959" s="46"/>
      <c r="OSV959" s="46"/>
      <c r="OSW959" s="46"/>
      <c r="OSX959" s="46"/>
      <c r="OSY959" s="46"/>
      <c r="OSZ959" s="46"/>
      <c r="OTA959" s="46"/>
      <c r="OTB959" s="46"/>
      <c r="OTC959" s="46"/>
      <c r="OTD959" s="46"/>
      <c r="OTE959" s="46"/>
      <c r="OTF959" s="46"/>
      <c r="OTG959" s="46"/>
      <c r="OTH959" s="46"/>
      <c r="OTI959" s="46"/>
      <c r="OTJ959" s="46"/>
      <c r="OTK959" s="46"/>
      <c r="OTL959" s="46"/>
      <c r="OTM959" s="46"/>
      <c r="OTN959" s="46"/>
      <c r="OTO959" s="46"/>
      <c r="OTP959" s="46"/>
      <c r="OTQ959" s="46"/>
      <c r="OTR959" s="46"/>
      <c r="OTS959" s="46"/>
      <c r="OTT959" s="46"/>
      <c r="OTU959" s="46"/>
      <c r="OTV959" s="46"/>
      <c r="OTW959" s="46"/>
      <c r="OTX959" s="46"/>
      <c r="OTY959" s="46"/>
      <c r="OTZ959" s="46"/>
      <c r="OUA959" s="46"/>
      <c r="OUB959" s="46"/>
      <c r="OUC959" s="46"/>
      <c r="OUD959" s="46"/>
      <c r="OUE959" s="46"/>
      <c r="OUF959" s="46"/>
      <c r="OUG959" s="46"/>
      <c r="OUH959" s="46"/>
      <c r="OUI959" s="46"/>
      <c r="OUJ959" s="46"/>
      <c r="OUK959" s="46"/>
      <c r="OUL959" s="46"/>
      <c r="OUM959" s="46"/>
      <c r="OUN959" s="46"/>
      <c r="OUO959" s="46"/>
      <c r="OUP959" s="46"/>
      <c r="OUQ959" s="46"/>
      <c r="OUR959" s="46"/>
      <c r="OUS959" s="46"/>
      <c r="OUT959" s="46"/>
      <c r="OUU959" s="46"/>
      <c r="OUV959" s="46"/>
      <c r="OUW959" s="46"/>
      <c r="OUX959" s="46"/>
      <c r="OUY959" s="46"/>
      <c r="OUZ959" s="46"/>
      <c r="OVA959" s="46"/>
      <c r="OVB959" s="46"/>
      <c r="OVC959" s="46"/>
      <c r="OVD959" s="46"/>
      <c r="OVE959" s="46"/>
      <c r="OVF959" s="46"/>
      <c r="OVG959" s="46"/>
      <c r="OVH959" s="46"/>
      <c r="OVI959" s="46"/>
      <c r="OVJ959" s="46"/>
      <c r="OVK959" s="46"/>
      <c r="OVL959" s="46"/>
      <c r="OVM959" s="46"/>
      <c r="OVN959" s="46"/>
      <c r="OVO959" s="46"/>
      <c r="OVP959" s="46"/>
      <c r="OVQ959" s="46"/>
      <c r="OVR959" s="46"/>
      <c r="OVS959" s="46"/>
      <c r="OVT959" s="46"/>
      <c r="OVU959" s="46"/>
      <c r="OVV959" s="46"/>
      <c r="OVW959" s="46"/>
      <c r="OVX959" s="46"/>
      <c r="OVY959" s="46"/>
      <c r="OVZ959" s="46"/>
      <c r="OWA959" s="46"/>
      <c r="OWB959" s="46"/>
      <c r="OWC959" s="46"/>
      <c r="OWD959" s="46"/>
      <c r="OWE959" s="46"/>
      <c r="OWF959" s="46"/>
      <c r="OWG959" s="46"/>
      <c r="OWH959" s="46"/>
      <c r="OWI959" s="46"/>
      <c r="OWJ959" s="46"/>
      <c r="OWK959" s="46"/>
      <c r="OWL959" s="46"/>
      <c r="OWM959" s="46"/>
      <c r="OWN959" s="46"/>
      <c r="OWO959" s="46"/>
      <c r="OWP959" s="46"/>
      <c r="OWQ959" s="46"/>
      <c r="OWR959" s="46"/>
      <c r="OWS959" s="46"/>
      <c r="OWT959" s="46"/>
      <c r="OWU959" s="46"/>
      <c r="OWV959" s="46"/>
      <c r="OWW959" s="46"/>
      <c r="OWX959" s="46"/>
      <c r="OWY959" s="46"/>
      <c r="OWZ959" s="46"/>
      <c r="OXA959" s="46"/>
      <c r="OXB959" s="46"/>
      <c r="OXC959" s="46"/>
      <c r="OXD959" s="46"/>
      <c r="OXE959" s="46"/>
      <c r="OXF959" s="46"/>
      <c r="OXG959" s="46"/>
      <c r="OXH959" s="46"/>
      <c r="OXI959" s="46"/>
      <c r="OXJ959" s="46"/>
      <c r="OXK959" s="46"/>
      <c r="OXL959" s="46"/>
      <c r="OXM959" s="46"/>
      <c r="OXN959" s="46"/>
      <c r="OXO959" s="46"/>
      <c r="OXP959" s="46"/>
      <c r="OXQ959" s="46"/>
      <c r="OXR959" s="46"/>
      <c r="OXS959" s="46"/>
      <c r="OXT959" s="46"/>
      <c r="OXU959" s="46"/>
      <c r="OXV959" s="46"/>
      <c r="OXW959" s="46"/>
      <c r="OXX959" s="46"/>
      <c r="OXY959" s="46"/>
      <c r="OXZ959" s="46"/>
      <c r="OYA959" s="46"/>
      <c r="OYB959" s="46"/>
      <c r="OYC959" s="46"/>
      <c r="OYD959" s="46"/>
      <c r="OYE959" s="46"/>
      <c r="OYF959" s="46"/>
      <c r="OYG959" s="46"/>
      <c r="OYH959" s="46"/>
      <c r="OYI959" s="46"/>
      <c r="OYJ959" s="46"/>
      <c r="OYK959" s="46"/>
      <c r="OYL959" s="46"/>
      <c r="OYM959" s="46"/>
      <c r="OYN959" s="46"/>
      <c r="OYO959" s="46"/>
      <c r="OYP959" s="46"/>
      <c r="OYQ959" s="46"/>
      <c r="OYR959" s="46"/>
      <c r="OYS959" s="46"/>
      <c r="OYT959" s="46"/>
      <c r="OYU959" s="46"/>
      <c r="OYV959" s="46"/>
      <c r="OYW959" s="46"/>
      <c r="OYX959" s="46"/>
      <c r="OYY959" s="46"/>
      <c r="OYZ959" s="46"/>
      <c r="OZA959" s="46"/>
      <c r="OZB959" s="46"/>
      <c r="OZC959" s="46"/>
      <c r="OZD959" s="46"/>
      <c r="OZE959" s="46"/>
      <c r="OZF959" s="46"/>
      <c r="OZG959" s="46"/>
      <c r="OZH959" s="46"/>
      <c r="OZI959" s="46"/>
      <c r="OZJ959" s="46"/>
      <c r="OZK959" s="46"/>
      <c r="OZL959" s="46"/>
      <c r="OZM959" s="46"/>
      <c r="OZN959" s="46"/>
      <c r="OZO959" s="46"/>
      <c r="OZP959" s="46"/>
      <c r="OZQ959" s="46"/>
      <c r="OZR959" s="46"/>
      <c r="OZS959" s="46"/>
      <c r="OZT959" s="46"/>
      <c r="OZU959" s="46"/>
      <c r="OZV959" s="46"/>
      <c r="OZW959" s="46"/>
      <c r="OZX959" s="46"/>
      <c r="OZY959" s="46"/>
      <c r="OZZ959" s="46"/>
      <c r="PAA959" s="46"/>
      <c r="PAB959" s="46"/>
      <c r="PAC959" s="46"/>
      <c r="PAD959" s="46"/>
      <c r="PAE959" s="46"/>
      <c r="PAF959" s="46"/>
      <c r="PAG959" s="46"/>
      <c r="PAH959" s="46"/>
      <c r="PAI959" s="46"/>
      <c r="PAJ959" s="46"/>
      <c r="PAK959" s="46"/>
      <c r="PAL959" s="46"/>
      <c r="PAM959" s="46"/>
      <c r="PAN959" s="46"/>
      <c r="PAO959" s="46"/>
      <c r="PAP959" s="46"/>
      <c r="PAQ959" s="46"/>
      <c r="PAR959" s="46"/>
      <c r="PAS959" s="46"/>
      <c r="PAT959" s="46"/>
      <c r="PAU959" s="46"/>
      <c r="PAV959" s="46"/>
      <c r="PAW959" s="46"/>
      <c r="PAX959" s="46"/>
      <c r="PAY959" s="46"/>
      <c r="PAZ959" s="46"/>
      <c r="PBA959" s="46"/>
      <c r="PBB959" s="46"/>
      <c r="PBC959" s="46"/>
      <c r="PBD959" s="46"/>
      <c r="PBE959" s="46"/>
      <c r="PBF959" s="46"/>
      <c r="PBG959" s="46"/>
      <c r="PBH959" s="46"/>
      <c r="PBI959" s="46"/>
      <c r="PBJ959" s="46"/>
      <c r="PBK959" s="46"/>
      <c r="PBL959" s="46"/>
      <c r="PBM959" s="46"/>
      <c r="PBN959" s="46"/>
      <c r="PBO959" s="46"/>
      <c r="PBP959" s="46"/>
      <c r="PBQ959" s="46"/>
      <c r="PBR959" s="46"/>
      <c r="PBS959" s="46"/>
      <c r="PBT959" s="46"/>
      <c r="PBU959" s="46"/>
      <c r="PBV959" s="46"/>
      <c r="PBW959" s="46"/>
      <c r="PBX959" s="46"/>
      <c r="PBY959" s="46"/>
      <c r="PBZ959" s="46"/>
      <c r="PCA959" s="46"/>
      <c r="PCB959" s="46"/>
      <c r="PCC959" s="46"/>
      <c r="PCD959" s="46"/>
      <c r="PCE959" s="46"/>
      <c r="PCF959" s="46"/>
      <c r="PCG959" s="46"/>
      <c r="PCH959" s="46"/>
      <c r="PCI959" s="46"/>
      <c r="PCJ959" s="46"/>
      <c r="PCK959" s="46"/>
      <c r="PCL959" s="46"/>
      <c r="PCM959" s="46"/>
      <c r="PCN959" s="46"/>
      <c r="PCO959" s="46"/>
      <c r="PCP959" s="46"/>
      <c r="PCQ959" s="46"/>
      <c r="PCR959" s="46"/>
      <c r="PCS959" s="46"/>
      <c r="PCT959" s="46"/>
      <c r="PCU959" s="46"/>
      <c r="PCV959" s="46"/>
      <c r="PCW959" s="46"/>
      <c r="PCX959" s="46"/>
      <c r="PCY959" s="46"/>
      <c r="PCZ959" s="46"/>
      <c r="PDA959" s="46"/>
      <c r="PDB959" s="46"/>
      <c r="PDC959" s="46"/>
      <c r="PDD959" s="46"/>
      <c r="PDE959" s="46"/>
      <c r="PDF959" s="46"/>
      <c r="PDG959" s="46"/>
      <c r="PDH959" s="46"/>
      <c r="PDI959" s="46"/>
      <c r="PDJ959" s="46"/>
      <c r="PDK959" s="46"/>
      <c r="PDL959" s="46"/>
      <c r="PDM959" s="46"/>
      <c r="PDN959" s="46"/>
      <c r="PDO959" s="46"/>
      <c r="PDP959" s="46"/>
      <c r="PDQ959" s="46"/>
      <c r="PDR959" s="46"/>
      <c r="PDS959" s="46"/>
      <c r="PDT959" s="46"/>
      <c r="PDU959" s="46"/>
      <c r="PDV959" s="46"/>
      <c r="PDW959" s="46"/>
      <c r="PDX959" s="46"/>
      <c r="PDY959" s="46"/>
      <c r="PDZ959" s="46"/>
      <c r="PEA959" s="46"/>
      <c r="PEB959" s="46"/>
      <c r="PEC959" s="46"/>
      <c r="PED959" s="46"/>
      <c r="PEE959" s="46"/>
      <c r="PEF959" s="46"/>
      <c r="PEG959" s="46"/>
      <c r="PEH959" s="46"/>
      <c r="PEI959" s="46"/>
      <c r="PEJ959" s="46"/>
      <c r="PEK959" s="46"/>
      <c r="PEL959" s="46"/>
      <c r="PEM959" s="46"/>
      <c r="PEN959" s="46"/>
      <c r="PEO959" s="46"/>
      <c r="PEP959" s="46"/>
      <c r="PEQ959" s="46"/>
      <c r="PER959" s="46"/>
      <c r="PES959" s="46"/>
      <c r="PET959" s="46"/>
      <c r="PEU959" s="46"/>
      <c r="PEV959" s="46"/>
      <c r="PEW959" s="46"/>
      <c r="PEX959" s="46"/>
      <c r="PEY959" s="46"/>
      <c r="PEZ959" s="46"/>
      <c r="PFA959" s="46"/>
      <c r="PFB959" s="46"/>
      <c r="PFC959" s="46"/>
      <c r="PFD959" s="46"/>
      <c r="PFE959" s="46"/>
      <c r="PFF959" s="46"/>
      <c r="PFG959" s="46"/>
      <c r="PFH959" s="46"/>
      <c r="PFI959" s="46"/>
      <c r="PFJ959" s="46"/>
      <c r="PFK959" s="46"/>
      <c r="PFL959" s="46"/>
      <c r="PFM959" s="46"/>
      <c r="PFN959" s="46"/>
      <c r="PFO959" s="46"/>
      <c r="PFP959" s="46"/>
      <c r="PFQ959" s="46"/>
      <c r="PFR959" s="46"/>
      <c r="PFS959" s="46"/>
      <c r="PFT959" s="46"/>
      <c r="PFU959" s="46"/>
      <c r="PFV959" s="46"/>
      <c r="PFW959" s="46"/>
      <c r="PFX959" s="46"/>
      <c r="PFY959" s="46"/>
      <c r="PFZ959" s="46"/>
      <c r="PGA959" s="46"/>
      <c r="PGB959" s="46"/>
      <c r="PGC959" s="46"/>
      <c r="PGD959" s="46"/>
      <c r="PGE959" s="46"/>
      <c r="PGF959" s="46"/>
      <c r="PGG959" s="46"/>
      <c r="PGH959" s="46"/>
      <c r="PGI959" s="46"/>
      <c r="PGJ959" s="46"/>
      <c r="PGK959" s="46"/>
      <c r="PGL959" s="46"/>
      <c r="PGM959" s="46"/>
      <c r="PGN959" s="46"/>
      <c r="PGO959" s="46"/>
      <c r="PGP959" s="46"/>
      <c r="PGQ959" s="46"/>
      <c r="PGR959" s="46"/>
      <c r="PGS959" s="46"/>
      <c r="PGT959" s="46"/>
      <c r="PGU959" s="46"/>
      <c r="PGV959" s="46"/>
      <c r="PGW959" s="46"/>
      <c r="PGX959" s="46"/>
      <c r="PGY959" s="46"/>
      <c r="PGZ959" s="46"/>
      <c r="PHA959" s="46"/>
      <c r="PHB959" s="46"/>
      <c r="PHC959" s="46"/>
      <c r="PHD959" s="46"/>
      <c r="PHE959" s="46"/>
      <c r="PHF959" s="46"/>
      <c r="PHG959" s="46"/>
      <c r="PHH959" s="46"/>
      <c r="PHI959" s="46"/>
      <c r="PHJ959" s="46"/>
      <c r="PHK959" s="46"/>
      <c r="PHL959" s="46"/>
      <c r="PHM959" s="46"/>
      <c r="PHN959" s="46"/>
      <c r="PHO959" s="46"/>
      <c r="PHP959" s="46"/>
      <c r="PHQ959" s="46"/>
      <c r="PHR959" s="46"/>
      <c r="PHS959" s="46"/>
      <c r="PHT959" s="46"/>
      <c r="PHU959" s="46"/>
      <c r="PHV959" s="46"/>
      <c r="PHW959" s="46"/>
      <c r="PHX959" s="46"/>
      <c r="PHY959" s="46"/>
      <c r="PHZ959" s="46"/>
      <c r="PIA959" s="46"/>
      <c r="PIB959" s="46"/>
      <c r="PIC959" s="46"/>
      <c r="PID959" s="46"/>
      <c r="PIE959" s="46"/>
      <c r="PIF959" s="46"/>
      <c r="PIG959" s="46"/>
      <c r="PIH959" s="46"/>
      <c r="PII959" s="46"/>
      <c r="PIJ959" s="46"/>
      <c r="PIK959" s="46"/>
      <c r="PIL959" s="46"/>
      <c r="PIM959" s="46"/>
      <c r="PIN959" s="46"/>
      <c r="PIO959" s="46"/>
      <c r="PIP959" s="46"/>
      <c r="PIQ959" s="46"/>
      <c r="PIR959" s="46"/>
      <c r="PIS959" s="46"/>
      <c r="PIT959" s="46"/>
      <c r="PIU959" s="46"/>
      <c r="PIV959" s="46"/>
      <c r="PIW959" s="46"/>
      <c r="PIX959" s="46"/>
      <c r="PIY959" s="46"/>
      <c r="PIZ959" s="46"/>
      <c r="PJA959" s="46"/>
      <c r="PJB959" s="46"/>
      <c r="PJC959" s="46"/>
      <c r="PJD959" s="46"/>
      <c r="PJE959" s="46"/>
      <c r="PJF959" s="46"/>
      <c r="PJG959" s="46"/>
      <c r="PJH959" s="46"/>
      <c r="PJI959" s="46"/>
      <c r="PJJ959" s="46"/>
      <c r="PJK959" s="46"/>
      <c r="PJL959" s="46"/>
      <c r="PJM959" s="46"/>
      <c r="PJN959" s="46"/>
      <c r="PJO959" s="46"/>
      <c r="PJP959" s="46"/>
      <c r="PJQ959" s="46"/>
      <c r="PJR959" s="46"/>
      <c r="PJS959" s="46"/>
      <c r="PJT959" s="46"/>
      <c r="PJU959" s="46"/>
      <c r="PJV959" s="46"/>
      <c r="PJW959" s="46"/>
      <c r="PJX959" s="46"/>
      <c r="PJY959" s="46"/>
      <c r="PJZ959" s="46"/>
      <c r="PKA959" s="46"/>
      <c r="PKB959" s="46"/>
      <c r="PKC959" s="46"/>
      <c r="PKD959" s="46"/>
      <c r="PKE959" s="46"/>
      <c r="PKF959" s="46"/>
      <c r="PKG959" s="46"/>
      <c r="PKH959" s="46"/>
      <c r="PKI959" s="46"/>
      <c r="PKJ959" s="46"/>
      <c r="PKK959" s="46"/>
      <c r="PKL959" s="46"/>
      <c r="PKM959" s="46"/>
      <c r="PKN959" s="46"/>
      <c r="PKO959" s="46"/>
      <c r="PKP959" s="46"/>
      <c r="PKQ959" s="46"/>
      <c r="PKR959" s="46"/>
      <c r="PKS959" s="46"/>
      <c r="PKT959" s="46"/>
      <c r="PKU959" s="46"/>
      <c r="PKV959" s="46"/>
      <c r="PKW959" s="46"/>
      <c r="PKX959" s="46"/>
      <c r="PKY959" s="46"/>
      <c r="PKZ959" s="46"/>
      <c r="PLA959" s="46"/>
      <c r="PLB959" s="46"/>
      <c r="PLC959" s="46"/>
      <c r="PLD959" s="46"/>
      <c r="PLE959" s="46"/>
      <c r="PLF959" s="46"/>
      <c r="PLG959" s="46"/>
      <c r="PLH959" s="46"/>
      <c r="PLI959" s="46"/>
      <c r="PLJ959" s="46"/>
      <c r="PLK959" s="46"/>
      <c r="PLL959" s="46"/>
      <c r="PLM959" s="46"/>
      <c r="PLN959" s="46"/>
      <c r="PLO959" s="46"/>
      <c r="PLP959" s="46"/>
      <c r="PLQ959" s="46"/>
      <c r="PLR959" s="46"/>
      <c r="PLS959" s="46"/>
      <c r="PLT959" s="46"/>
      <c r="PLU959" s="46"/>
      <c r="PLV959" s="46"/>
      <c r="PLW959" s="46"/>
      <c r="PLX959" s="46"/>
      <c r="PLY959" s="46"/>
      <c r="PLZ959" s="46"/>
      <c r="PMA959" s="46"/>
      <c r="PMB959" s="46"/>
      <c r="PMC959" s="46"/>
      <c r="PMD959" s="46"/>
      <c r="PME959" s="46"/>
      <c r="PMF959" s="46"/>
      <c r="PMG959" s="46"/>
      <c r="PMH959" s="46"/>
      <c r="PMI959" s="46"/>
      <c r="PMJ959" s="46"/>
      <c r="PMK959" s="46"/>
      <c r="PML959" s="46"/>
      <c r="PMM959" s="46"/>
      <c r="PMN959" s="46"/>
      <c r="PMO959" s="46"/>
      <c r="PMP959" s="46"/>
      <c r="PMQ959" s="46"/>
      <c r="PMR959" s="46"/>
      <c r="PMS959" s="46"/>
      <c r="PMT959" s="46"/>
      <c r="PMU959" s="46"/>
      <c r="PMV959" s="46"/>
      <c r="PMW959" s="46"/>
      <c r="PMX959" s="46"/>
      <c r="PMY959" s="46"/>
      <c r="PMZ959" s="46"/>
      <c r="PNA959" s="46"/>
      <c r="PNB959" s="46"/>
      <c r="PNC959" s="46"/>
      <c r="PND959" s="46"/>
      <c r="PNE959" s="46"/>
      <c r="PNF959" s="46"/>
      <c r="PNG959" s="46"/>
      <c r="PNH959" s="46"/>
      <c r="PNI959" s="46"/>
      <c r="PNJ959" s="46"/>
      <c r="PNK959" s="46"/>
      <c r="PNL959" s="46"/>
      <c r="PNM959" s="46"/>
      <c r="PNN959" s="46"/>
      <c r="PNO959" s="46"/>
      <c r="PNP959" s="46"/>
      <c r="PNQ959" s="46"/>
      <c r="PNR959" s="46"/>
      <c r="PNS959" s="46"/>
      <c r="PNT959" s="46"/>
      <c r="PNU959" s="46"/>
      <c r="PNV959" s="46"/>
      <c r="PNW959" s="46"/>
      <c r="PNX959" s="46"/>
      <c r="PNY959" s="46"/>
      <c r="PNZ959" s="46"/>
      <c r="POA959" s="46"/>
      <c r="POB959" s="46"/>
      <c r="POC959" s="46"/>
      <c r="POD959" s="46"/>
      <c r="POE959" s="46"/>
      <c r="POF959" s="46"/>
      <c r="POG959" s="46"/>
      <c r="POH959" s="46"/>
      <c r="POI959" s="46"/>
      <c r="POJ959" s="46"/>
      <c r="POK959" s="46"/>
      <c r="POL959" s="46"/>
      <c r="POM959" s="46"/>
      <c r="PON959" s="46"/>
      <c r="POO959" s="46"/>
      <c r="POP959" s="46"/>
      <c r="POQ959" s="46"/>
      <c r="POR959" s="46"/>
      <c r="POS959" s="46"/>
      <c r="POT959" s="46"/>
      <c r="POU959" s="46"/>
      <c r="POV959" s="46"/>
      <c r="POW959" s="46"/>
      <c r="POX959" s="46"/>
      <c r="POY959" s="46"/>
      <c r="POZ959" s="46"/>
      <c r="PPA959" s="46"/>
      <c r="PPB959" s="46"/>
      <c r="PPC959" s="46"/>
      <c r="PPD959" s="46"/>
      <c r="PPE959" s="46"/>
      <c r="PPF959" s="46"/>
      <c r="PPG959" s="46"/>
      <c r="PPH959" s="46"/>
      <c r="PPI959" s="46"/>
      <c r="PPJ959" s="46"/>
      <c r="PPK959" s="46"/>
      <c r="PPL959" s="46"/>
      <c r="PPM959" s="46"/>
      <c r="PPN959" s="46"/>
      <c r="PPO959" s="46"/>
      <c r="PPP959" s="46"/>
      <c r="PPQ959" s="46"/>
      <c r="PPR959" s="46"/>
      <c r="PPS959" s="46"/>
      <c r="PPT959" s="46"/>
      <c r="PPU959" s="46"/>
      <c r="PPV959" s="46"/>
      <c r="PPW959" s="46"/>
      <c r="PPX959" s="46"/>
      <c r="PPY959" s="46"/>
      <c r="PPZ959" s="46"/>
      <c r="PQA959" s="46"/>
      <c r="PQB959" s="46"/>
      <c r="PQC959" s="46"/>
      <c r="PQD959" s="46"/>
      <c r="PQE959" s="46"/>
      <c r="PQF959" s="46"/>
      <c r="PQG959" s="46"/>
      <c r="PQH959" s="46"/>
      <c r="PQI959" s="46"/>
      <c r="PQJ959" s="46"/>
      <c r="PQK959" s="46"/>
      <c r="PQL959" s="46"/>
      <c r="PQM959" s="46"/>
      <c r="PQN959" s="46"/>
      <c r="PQO959" s="46"/>
      <c r="PQP959" s="46"/>
      <c r="PQQ959" s="46"/>
      <c r="PQR959" s="46"/>
      <c r="PQS959" s="46"/>
      <c r="PQT959" s="46"/>
      <c r="PQU959" s="46"/>
      <c r="PQV959" s="46"/>
      <c r="PQW959" s="46"/>
      <c r="PQX959" s="46"/>
      <c r="PQY959" s="46"/>
      <c r="PQZ959" s="46"/>
      <c r="PRA959" s="46"/>
      <c r="PRB959" s="46"/>
      <c r="PRC959" s="46"/>
      <c r="PRD959" s="46"/>
      <c r="PRE959" s="46"/>
      <c r="PRF959" s="46"/>
      <c r="PRG959" s="46"/>
      <c r="PRH959" s="46"/>
      <c r="PRI959" s="46"/>
      <c r="PRJ959" s="46"/>
      <c r="PRK959" s="46"/>
      <c r="PRL959" s="46"/>
      <c r="PRM959" s="46"/>
      <c r="PRN959" s="46"/>
      <c r="PRO959" s="46"/>
      <c r="PRP959" s="46"/>
      <c r="PRQ959" s="46"/>
      <c r="PRR959" s="46"/>
      <c r="PRS959" s="46"/>
      <c r="PRT959" s="46"/>
      <c r="PRU959" s="46"/>
      <c r="PRV959" s="46"/>
      <c r="PRW959" s="46"/>
      <c r="PRX959" s="46"/>
      <c r="PRY959" s="46"/>
      <c r="PRZ959" s="46"/>
      <c r="PSA959" s="46"/>
      <c r="PSB959" s="46"/>
      <c r="PSC959" s="46"/>
      <c r="PSD959" s="46"/>
      <c r="PSE959" s="46"/>
      <c r="PSF959" s="46"/>
      <c r="PSG959" s="46"/>
      <c r="PSH959" s="46"/>
      <c r="PSI959" s="46"/>
      <c r="PSJ959" s="46"/>
      <c r="PSK959" s="46"/>
      <c r="PSL959" s="46"/>
      <c r="PSM959" s="46"/>
      <c r="PSN959" s="46"/>
      <c r="PSO959" s="46"/>
      <c r="PSP959" s="46"/>
      <c r="PSQ959" s="46"/>
      <c r="PSR959" s="46"/>
      <c r="PSS959" s="46"/>
      <c r="PST959" s="46"/>
      <c r="PSU959" s="46"/>
      <c r="PSV959" s="46"/>
      <c r="PSW959" s="46"/>
      <c r="PSX959" s="46"/>
      <c r="PSY959" s="46"/>
      <c r="PSZ959" s="46"/>
      <c r="PTA959" s="46"/>
      <c r="PTB959" s="46"/>
      <c r="PTC959" s="46"/>
      <c r="PTD959" s="46"/>
      <c r="PTE959" s="46"/>
      <c r="PTF959" s="46"/>
      <c r="PTG959" s="46"/>
      <c r="PTH959" s="46"/>
      <c r="PTI959" s="46"/>
      <c r="PTJ959" s="46"/>
      <c r="PTK959" s="46"/>
      <c r="PTL959" s="46"/>
      <c r="PTM959" s="46"/>
      <c r="PTN959" s="46"/>
      <c r="PTO959" s="46"/>
      <c r="PTP959" s="46"/>
      <c r="PTQ959" s="46"/>
      <c r="PTR959" s="46"/>
      <c r="PTS959" s="46"/>
      <c r="PTT959" s="46"/>
      <c r="PTU959" s="46"/>
      <c r="PTV959" s="46"/>
      <c r="PTW959" s="46"/>
      <c r="PTX959" s="46"/>
      <c r="PTY959" s="46"/>
      <c r="PTZ959" s="46"/>
      <c r="PUA959" s="46"/>
      <c r="PUB959" s="46"/>
      <c r="PUC959" s="46"/>
      <c r="PUD959" s="46"/>
      <c r="PUE959" s="46"/>
      <c r="PUF959" s="46"/>
      <c r="PUG959" s="46"/>
      <c r="PUH959" s="46"/>
      <c r="PUI959" s="46"/>
      <c r="PUJ959" s="46"/>
      <c r="PUK959" s="46"/>
      <c r="PUL959" s="46"/>
      <c r="PUM959" s="46"/>
      <c r="PUN959" s="46"/>
      <c r="PUO959" s="46"/>
      <c r="PUP959" s="46"/>
      <c r="PUQ959" s="46"/>
      <c r="PUR959" s="46"/>
      <c r="PUS959" s="46"/>
      <c r="PUT959" s="46"/>
      <c r="PUU959" s="46"/>
      <c r="PUV959" s="46"/>
      <c r="PUW959" s="46"/>
      <c r="PUX959" s="46"/>
      <c r="PUY959" s="46"/>
      <c r="PUZ959" s="46"/>
      <c r="PVA959" s="46"/>
      <c r="PVB959" s="46"/>
      <c r="PVC959" s="46"/>
      <c r="PVD959" s="46"/>
      <c r="PVE959" s="46"/>
      <c r="PVF959" s="46"/>
      <c r="PVG959" s="46"/>
      <c r="PVH959" s="46"/>
      <c r="PVI959" s="46"/>
      <c r="PVJ959" s="46"/>
      <c r="PVK959" s="46"/>
      <c r="PVL959" s="46"/>
      <c r="PVM959" s="46"/>
      <c r="PVN959" s="46"/>
      <c r="PVO959" s="46"/>
      <c r="PVP959" s="46"/>
      <c r="PVQ959" s="46"/>
      <c r="PVR959" s="46"/>
      <c r="PVS959" s="46"/>
      <c r="PVT959" s="46"/>
      <c r="PVU959" s="46"/>
      <c r="PVV959" s="46"/>
      <c r="PVW959" s="46"/>
      <c r="PVX959" s="46"/>
      <c r="PVY959" s="46"/>
      <c r="PVZ959" s="46"/>
      <c r="PWA959" s="46"/>
      <c r="PWB959" s="46"/>
      <c r="PWC959" s="46"/>
      <c r="PWD959" s="46"/>
      <c r="PWE959" s="46"/>
      <c r="PWF959" s="46"/>
      <c r="PWG959" s="46"/>
      <c r="PWH959" s="46"/>
      <c r="PWI959" s="46"/>
      <c r="PWJ959" s="46"/>
      <c r="PWK959" s="46"/>
      <c r="PWL959" s="46"/>
      <c r="PWM959" s="46"/>
      <c r="PWN959" s="46"/>
      <c r="PWO959" s="46"/>
      <c r="PWP959" s="46"/>
      <c r="PWQ959" s="46"/>
      <c r="PWR959" s="46"/>
      <c r="PWS959" s="46"/>
      <c r="PWT959" s="46"/>
      <c r="PWU959" s="46"/>
      <c r="PWV959" s="46"/>
      <c r="PWW959" s="46"/>
      <c r="PWX959" s="46"/>
      <c r="PWY959" s="46"/>
      <c r="PWZ959" s="46"/>
      <c r="PXA959" s="46"/>
      <c r="PXB959" s="46"/>
      <c r="PXC959" s="46"/>
      <c r="PXD959" s="46"/>
      <c r="PXE959" s="46"/>
      <c r="PXF959" s="46"/>
      <c r="PXG959" s="46"/>
      <c r="PXH959" s="46"/>
      <c r="PXI959" s="46"/>
      <c r="PXJ959" s="46"/>
      <c r="PXK959" s="46"/>
      <c r="PXL959" s="46"/>
      <c r="PXM959" s="46"/>
      <c r="PXN959" s="46"/>
      <c r="PXO959" s="46"/>
      <c r="PXP959" s="46"/>
      <c r="PXQ959" s="46"/>
      <c r="PXR959" s="46"/>
      <c r="PXS959" s="46"/>
      <c r="PXT959" s="46"/>
      <c r="PXU959" s="46"/>
      <c r="PXV959" s="46"/>
      <c r="PXW959" s="46"/>
      <c r="PXX959" s="46"/>
      <c r="PXY959" s="46"/>
      <c r="PXZ959" s="46"/>
      <c r="PYA959" s="46"/>
      <c r="PYB959" s="46"/>
      <c r="PYC959" s="46"/>
      <c r="PYD959" s="46"/>
      <c r="PYE959" s="46"/>
      <c r="PYF959" s="46"/>
      <c r="PYG959" s="46"/>
      <c r="PYH959" s="46"/>
      <c r="PYI959" s="46"/>
      <c r="PYJ959" s="46"/>
      <c r="PYK959" s="46"/>
      <c r="PYL959" s="46"/>
      <c r="PYM959" s="46"/>
      <c r="PYN959" s="46"/>
      <c r="PYO959" s="46"/>
      <c r="PYP959" s="46"/>
      <c r="PYQ959" s="46"/>
      <c r="PYR959" s="46"/>
      <c r="PYS959" s="46"/>
      <c r="PYT959" s="46"/>
      <c r="PYU959" s="46"/>
      <c r="PYV959" s="46"/>
      <c r="PYW959" s="46"/>
      <c r="PYX959" s="46"/>
      <c r="PYY959" s="46"/>
      <c r="PYZ959" s="46"/>
      <c r="PZA959" s="46"/>
      <c r="PZB959" s="46"/>
      <c r="PZC959" s="46"/>
      <c r="PZD959" s="46"/>
      <c r="PZE959" s="46"/>
      <c r="PZF959" s="46"/>
      <c r="PZG959" s="46"/>
      <c r="PZH959" s="46"/>
      <c r="PZI959" s="46"/>
      <c r="PZJ959" s="46"/>
      <c r="PZK959" s="46"/>
      <c r="PZL959" s="46"/>
      <c r="PZM959" s="46"/>
      <c r="PZN959" s="46"/>
      <c r="PZO959" s="46"/>
      <c r="PZP959" s="46"/>
      <c r="PZQ959" s="46"/>
      <c r="PZR959" s="46"/>
      <c r="PZS959" s="46"/>
      <c r="PZT959" s="46"/>
      <c r="PZU959" s="46"/>
      <c r="PZV959" s="46"/>
      <c r="PZW959" s="46"/>
      <c r="PZX959" s="46"/>
      <c r="PZY959" s="46"/>
      <c r="PZZ959" s="46"/>
      <c r="QAA959" s="46"/>
      <c r="QAB959" s="46"/>
      <c r="QAC959" s="46"/>
      <c r="QAD959" s="46"/>
      <c r="QAE959" s="46"/>
      <c r="QAF959" s="46"/>
      <c r="QAG959" s="46"/>
      <c r="QAH959" s="46"/>
      <c r="QAI959" s="46"/>
      <c r="QAJ959" s="46"/>
      <c r="QAK959" s="46"/>
      <c r="QAL959" s="46"/>
      <c r="QAM959" s="46"/>
      <c r="QAN959" s="46"/>
      <c r="QAO959" s="46"/>
      <c r="QAP959" s="46"/>
      <c r="QAQ959" s="46"/>
      <c r="QAR959" s="46"/>
      <c r="QAS959" s="46"/>
      <c r="QAT959" s="46"/>
      <c r="QAU959" s="46"/>
      <c r="QAV959" s="46"/>
      <c r="QAW959" s="46"/>
      <c r="QAX959" s="46"/>
      <c r="QAY959" s="46"/>
      <c r="QAZ959" s="46"/>
      <c r="QBA959" s="46"/>
      <c r="QBB959" s="46"/>
      <c r="QBC959" s="46"/>
      <c r="QBD959" s="46"/>
      <c r="QBE959" s="46"/>
      <c r="QBF959" s="46"/>
      <c r="QBG959" s="46"/>
      <c r="QBH959" s="46"/>
      <c r="QBI959" s="46"/>
      <c r="QBJ959" s="46"/>
      <c r="QBK959" s="46"/>
      <c r="QBL959" s="46"/>
      <c r="QBM959" s="46"/>
      <c r="QBN959" s="46"/>
      <c r="QBO959" s="46"/>
      <c r="QBP959" s="46"/>
      <c r="QBQ959" s="46"/>
      <c r="QBR959" s="46"/>
      <c r="QBS959" s="46"/>
      <c r="QBT959" s="46"/>
      <c r="QBU959" s="46"/>
      <c r="QBV959" s="46"/>
      <c r="QBW959" s="46"/>
      <c r="QBX959" s="46"/>
      <c r="QBY959" s="46"/>
      <c r="QBZ959" s="46"/>
      <c r="QCA959" s="46"/>
      <c r="QCB959" s="46"/>
      <c r="QCC959" s="46"/>
      <c r="QCD959" s="46"/>
      <c r="QCE959" s="46"/>
      <c r="QCF959" s="46"/>
      <c r="QCG959" s="46"/>
      <c r="QCH959" s="46"/>
      <c r="QCI959" s="46"/>
      <c r="QCJ959" s="46"/>
      <c r="QCK959" s="46"/>
      <c r="QCL959" s="46"/>
      <c r="QCM959" s="46"/>
      <c r="QCN959" s="46"/>
      <c r="QCO959" s="46"/>
      <c r="QCP959" s="46"/>
      <c r="QCQ959" s="46"/>
      <c r="QCR959" s="46"/>
      <c r="QCS959" s="46"/>
      <c r="QCT959" s="46"/>
      <c r="QCU959" s="46"/>
      <c r="QCV959" s="46"/>
      <c r="QCW959" s="46"/>
      <c r="QCX959" s="46"/>
      <c r="QCY959" s="46"/>
      <c r="QCZ959" s="46"/>
      <c r="QDA959" s="46"/>
      <c r="QDB959" s="46"/>
      <c r="QDC959" s="46"/>
      <c r="QDD959" s="46"/>
      <c r="QDE959" s="46"/>
      <c r="QDF959" s="46"/>
      <c r="QDG959" s="46"/>
      <c r="QDH959" s="46"/>
      <c r="QDI959" s="46"/>
      <c r="QDJ959" s="46"/>
      <c r="QDK959" s="46"/>
      <c r="QDL959" s="46"/>
      <c r="QDM959" s="46"/>
      <c r="QDN959" s="46"/>
      <c r="QDO959" s="46"/>
      <c r="QDP959" s="46"/>
      <c r="QDQ959" s="46"/>
      <c r="QDR959" s="46"/>
      <c r="QDS959" s="46"/>
      <c r="QDT959" s="46"/>
      <c r="QDU959" s="46"/>
      <c r="QDV959" s="46"/>
      <c r="QDW959" s="46"/>
      <c r="QDX959" s="46"/>
      <c r="QDY959" s="46"/>
      <c r="QDZ959" s="46"/>
      <c r="QEA959" s="46"/>
      <c r="QEB959" s="46"/>
      <c r="QEC959" s="46"/>
      <c r="QED959" s="46"/>
      <c r="QEE959" s="46"/>
      <c r="QEF959" s="46"/>
      <c r="QEG959" s="46"/>
      <c r="QEH959" s="46"/>
      <c r="QEI959" s="46"/>
      <c r="QEJ959" s="46"/>
      <c r="QEK959" s="46"/>
      <c r="QEL959" s="46"/>
      <c r="QEM959" s="46"/>
      <c r="QEN959" s="46"/>
      <c r="QEO959" s="46"/>
      <c r="QEP959" s="46"/>
      <c r="QEQ959" s="46"/>
      <c r="QER959" s="46"/>
      <c r="QES959" s="46"/>
      <c r="QET959" s="46"/>
      <c r="QEU959" s="46"/>
      <c r="QEV959" s="46"/>
      <c r="QEW959" s="46"/>
      <c r="QEX959" s="46"/>
      <c r="QEY959" s="46"/>
      <c r="QEZ959" s="46"/>
      <c r="QFA959" s="46"/>
      <c r="QFB959" s="46"/>
      <c r="QFC959" s="46"/>
      <c r="QFD959" s="46"/>
      <c r="QFE959" s="46"/>
      <c r="QFF959" s="46"/>
      <c r="QFG959" s="46"/>
      <c r="QFH959" s="46"/>
      <c r="QFI959" s="46"/>
      <c r="QFJ959" s="46"/>
      <c r="QFK959" s="46"/>
      <c r="QFL959" s="46"/>
      <c r="QFM959" s="46"/>
      <c r="QFN959" s="46"/>
      <c r="QFO959" s="46"/>
      <c r="QFP959" s="46"/>
      <c r="QFQ959" s="46"/>
      <c r="QFR959" s="46"/>
      <c r="QFS959" s="46"/>
      <c r="QFT959" s="46"/>
      <c r="QFU959" s="46"/>
      <c r="QFV959" s="46"/>
      <c r="QFW959" s="46"/>
      <c r="QFX959" s="46"/>
      <c r="QFY959" s="46"/>
      <c r="QFZ959" s="46"/>
      <c r="QGA959" s="46"/>
      <c r="QGB959" s="46"/>
      <c r="QGC959" s="46"/>
      <c r="QGD959" s="46"/>
      <c r="QGE959" s="46"/>
      <c r="QGF959" s="46"/>
      <c r="QGG959" s="46"/>
      <c r="QGH959" s="46"/>
      <c r="QGI959" s="46"/>
      <c r="QGJ959" s="46"/>
      <c r="QGK959" s="46"/>
      <c r="QGL959" s="46"/>
      <c r="QGM959" s="46"/>
      <c r="QGN959" s="46"/>
      <c r="QGO959" s="46"/>
      <c r="QGP959" s="46"/>
      <c r="QGQ959" s="46"/>
      <c r="QGR959" s="46"/>
      <c r="QGS959" s="46"/>
      <c r="QGT959" s="46"/>
      <c r="QGU959" s="46"/>
      <c r="QGV959" s="46"/>
      <c r="QGW959" s="46"/>
      <c r="QGX959" s="46"/>
      <c r="QGY959" s="46"/>
      <c r="QGZ959" s="46"/>
      <c r="QHA959" s="46"/>
      <c r="QHB959" s="46"/>
      <c r="QHC959" s="46"/>
      <c r="QHD959" s="46"/>
      <c r="QHE959" s="46"/>
      <c r="QHF959" s="46"/>
      <c r="QHG959" s="46"/>
      <c r="QHH959" s="46"/>
      <c r="QHI959" s="46"/>
      <c r="QHJ959" s="46"/>
      <c r="QHK959" s="46"/>
      <c r="QHL959" s="46"/>
      <c r="QHM959" s="46"/>
      <c r="QHN959" s="46"/>
      <c r="QHO959" s="46"/>
      <c r="QHP959" s="46"/>
      <c r="QHQ959" s="46"/>
      <c r="QHR959" s="46"/>
      <c r="QHS959" s="46"/>
      <c r="QHT959" s="46"/>
      <c r="QHU959" s="46"/>
      <c r="QHV959" s="46"/>
      <c r="QHW959" s="46"/>
      <c r="QHX959" s="46"/>
      <c r="QHY959" s="46"/>
      <c r="QHZ959" s="46"/>
      <c r="QIA959" s="46"/>
      <c r="QIB959" s="46"/>
      <c r="QIC959" s="46"/>
      <c r="QID959" s="46"/>
      <c r="QIE959" s="46"/>
      <c r="QIF959" s="46"/>
      <c r="QIG959" s="46"/>
      <c r="QIH959" s="46"/>
      <c r="QII959" s="46"/>
      <c r="QIJ959" s="46"/>
      <c r="QIK959" s="46"/>
      <c r="QIL959" s="46"/>
      <c r="QIM959" s="46"/>
      <c r="QIN959" s="46"/>
      <c r="QIO959" s="46"/>
      <c r="QIP959" s="46"/>
      <c r="QIQ959" s="46"/>
      <c r="QIR959" s="46"/>
      <c r="QIS959" s="46"/>
      <c r="QIT959" s="46"/>
      <c r="QIU959" s="46"/>
      <c r="QIV959" s="46"/>
      <c r="QIW959" s="46"/>
      <c r="QIX959" s="46"/>
      <c r="QIY959" s="46"/>
      <c r="QIZ959" s="46"/>
      <c r="QJA959" s="46"/>
      <c r="QJB959" s="46"/>
      <c r="QJC959" s="46"/>
      <c r="QJD959" s="46"/>
      <c r="QJE959" s="46"/>
      <c r="QJF959" s="46"/>
      <c r="QJG959" s="46"/>
      <c r="QJH959" s="46"/>
      <c r="QJI959" s="46"/>
      <c r="QJJ959" s="46"/>
      <c r="QJK959" s="46"/>
      <c r="QJL959" s="46"/>
      <c r="QJM959" s="46"/>
      <c r="QJN959" s="46"/>
      <c r="QJO959" s="46"/>
      <c r="QJP959" s="46"/>
      <c r="QJQ959" s="46"/>
      <c r="QJR959" s="46"/>
      <c r="QJS959" s="46"/>
      <c r="QJT959" s="46"/>
      <c r="QJU959" s="46"/>
      <c r="QJV959" s="46"/>
      <c r="QJW959" s="46"/>
      <c r="QJX959" s="46"/>
      <c r="QJY959" s="46"/>
      <c r="QJZ959" s="46"/>
      <c r="QKA959" s="46"/>
      <c r="QKB959" s="46"/>
      <c r="QKC959" s="46"/>
      <c r="QKD959" s="46"/>
      <c r="QKE959" s="46"/>
      <c r="QKF959" s="46"/>
      <c r="QKG959" s="46"/>
      <c r="QKH959" s="46"/>
      <c r="QKI959" s="46"/>
      <c r="QKJ959" s="46"/>
      <c r="QKK959" s="46"/>
      <c r="QKL959" s="46"/>
      <c r="QKM959" s="46"/>
      <c r="QKN959" s="46"/>
      <c r="QKO959" s="46"/>
      <c r="QKP959" s="46"/>
      <c r="QKQ959" s="46"/>
      <c r="QKR959" s="46"/>
      <c r="QKS959" s="46"/>
      <c r="QKT959" s="46"/>
      <c r="QKU959" s="46"/>
      <c r="QKV959" s="46"/>
      <c r="QKW959" s="46"/>
      <c r="QKX959" s="46"/>
      <c r="QKY959" s="46"/>
      <c r="QKZ959" s="46"/>
      <c r="QLA959" s="46"/>
      <c r="QLB959" s="46"/>
      <c r="QLC959" s="46"/>
      <c r="QLD959" s="46"/>
      <c r="QLE959" s="46"/>
      <c r="QLF959" s="46"/>
      <c r="QLG959" s="46"/>
      <c r="QLH959" s="46"/>
      <c r="QLI959" s="46"/>
      <c r="QLJ959" s="46"/>
      <c r="QLK959" s="46"/>
      <c r="QLL959" s="46"/>
      <c r="QLM959" s="46"/>
      <c r="QLN959" s="46"/>
      <c r="QLO959" s="46"/>
      <c r="QLP959" s="46"/>
      <c r="QLQ959" s="46"/>
      <c r="QLR959" s="46"/>
      <c r="QLS959" s="46"/>
      <c r="QLT959" s="46"/>
      <c r="QLU959" s="46"/>
      <c r="QLV959" s="46"/>
      <c r="QLW959" s="46"/>
      <c r="QLX959" s="46"/>
      <c r="QLY959" s="46"/>
      <c r="QLZ959" s="46"/>
      <c r="QMA959" s="46"/>
      <c r="QMB959" s="46"/>
      <c r="QMC959" s="46"/>
      <c r="QMD959" s="46"/>
      <c r="QME959" s="46"/>
      <c r="QMF959" s="46"/>
      <c r="QMG959" s="46"/>
      <c r="QMH959" s="46"/>
      <c r="QMI959" s="46"/>
      <c r="QMJ959" s="46"/>
      <c r="QMK959" s="46"/>
      <c r="QML959" s="46"/>
      <c r="QMM959" s="46"/>
      <c r="QMN959" s="46"/>
      <c r="QMO959" s="46"/>
      <c r="QMP959" s="46"/>
      <c r="QMQ959" s="46"/>
      <c r="QMR959" s="46"/>
      <c r="QMS959" s="46"/>
      <c r="QMT959" s="46"/>
      <c r="QMU959" s="46"/>
      <c r="QMV959" s="46"/>
      <c r="QMW959" s="46"/>
      <c r="QMX959" s="46"/>
      <c r="QMY959" s="46"/>
      <c r="QMZ959" s="46"/>
      <c r="QNA959" s="46"/>
      <c r="QNB959" s="46"/>
      <c r="QNC959" s="46"/>
      <c r="QND959" s="46"/>
      <c r="QNE959" s="46"/>
      <c r="QNF959" s="46"/>
      <c r="QNG959" s="46"/>
      <c r="QNH959" s="46"/>
      <c r="QNI959" s="46"/>
      <c r="QNJ959" s="46"/>
      <c r="QNK959" s="46"/>
      <c r="QNL959" s="46"/>
      <c r="QNM959" s="46"/>
      <c r="QNN959" s="46"/>
      <c r="QNO959" s="46"/>
      <c r="QNP959" s="46"/>
      <c r="QNQ959" s="46"/>
      <c r="QNR959" s="46"/>
      <c r="QNS959" s="46"/>
      <c r="QNT959" s="46"/>
      <c r="QNU959" s="46"/>
      <c r="QNV959" s="46"/>
      <c r="QNW959" s="46"/>
      <c r="QNX959" s="46"/>
      <c r="QNY959" s="46"/>
      <c r="QNZ959" s="46"/>
      <c r="QOA959" s="46"/>
      <c r="QOB959" s="46"/>
      <c r="QOC959" s="46"/>
      <c r="QOD959" s="46"/>
      <c r="QOE959" s="46"/>
      <c r="QOF959" s="46"/>
      <c r="QOG959" s="46"/>
      <c r="QOH959" s="46"/>
      <c r="QOI959" s="46"/>
      <c r="QOJ959" s="46"/>
      <c r="QOK959" s="46"/>
      <c r="QOL959" s="46"/>
      <c r="QOM959" s="46"/>
      <c r="QON959" s="46"/>
      <c r="QOO959" s="46"/>
      <c r="QOP959" s="46"/>
      <c r="QOQ959" s="46"/>
      <c r="QOR959" s="46"/>
      <c r="QOS959" s="46"/>
      <c r="QOT959" s="46"/>
      <c r="QOU959" s="46"/>
      <c r="QOV959" s="46"/>
      <c r="QOW959" s="46"/>
      <c r="QOX959" s="46"/>
      <c r="QOY959" s="46"/>
      <c r="QOZ959" s="46"/>
      <c r="QPA959" s="46"/>
      <c r="QPB959" s="46"/>
      <c r="QPC959" s="46"/>
      <c r="QPD959" s="46"/>
      <c r="QPE959" s="46"/>
      <c r="QPF959" s="46"/>
      <c r="QPG959" s="46"/>
      <c r="QPH959" s="46"/>
      <c r="QPI959" s="46"/>
      <c r="QPJ959" s="46"/>
      <c r="QPK959" s="46"/>
      <c r="QPL959" s="46"/>
      <c r="QPM959" s="46"/>
      <c r="QPN959" s="46"/>
      <c r="QPO959" s="46"/>
      <c r="QPP959" s="46"/>
      <c r="QPQ959" s="46"/>
      <c r="QPR959" s="46"/>
      <c r="QPS959" s="46"/>
      <c r="QPT959" s="46"/>
      <c r="QPU959" s="46"/>
      <c r="QPV959" s="46"/>
      <c r="QPW959" s="46"/>
      <c r="QPX959" s="46"/>
      <c r="QPY959" s="46"/>
      <c r="QPZ959" s="46"/>
      <c r="QQA959" s="46"/>
      <c r="QQB959" s="46"/>
      <c r="QQC959" s="46"/>
      <c r="QQD959" s="46"/>
      <c r="QQE959" s="46"/>
      <c r="QQF959" s="46"/>
      <c r="QQG959" s="46"/>
      <c r="QQH959" s="46"/>
      <c r="QQI959" s="46"/>
      <c r="QQJ959" s="46"/>
      <c r="QQK959" s="46"/>
      <c r="QQL959" s="46"/>
      <c r="QQM959" s="46"/>
      <c r="QQN959" s="46"/>
      <c r="QQO959" s="46"/>
      <c r="QQP959" s="46"/>
      <c r="QQQ959" s="46"/>
      <c r="QQR959" s="46"/>
      <c r="QQS959" s="46"/>
      <c r="QQT959" s="46"/>
      <c r="QQU959" s="46"/>
      <c r="QQV959" s="46"/>
      <c r="QQW959" s="46"/>
      <c r="QQX959" s="46"/>
      <c r="QQY959" s="46"/>
      <c r="QQZ959" s="46"/>
      <c r="QRA959" s="46"/>
      <c r="QRB959" s="46"/>
      <c r="QRC959" s="46"/>
      <c r="QRD959" s="46"/>
      <c r="QRE959" s="46"/>
      <c r="QRF959" s="46"/>
      <c r="QRG959" s="46"/>
      <c r="QRH959" s="46"/>
      <c r="QRI959" s="46"/>
      <c r="QRJ959" s="46"/>
      <c r="QRK959" s="46"/>
      <c r="QRL959" s="46"/>
      <c r="QRM959" s="46"/>
      <c r="QRN959" s="46"/>
      <c r="QRO959" s="46"/>
      <c r="QRP959" s="46"/>
      <c r="QRQ959" s="46"/>
      <c r="QRR959" s="46"/>
      <c r="QRS959" s="46"/>
      <c r="QRT959" s="46"/>
      <c r="QRU959" s="46"/>
      <c r="QRV959" s="46"/>
      <c r="QRW959" s="46"/>
      <c r="QRX959" s="46"/>
      <c r="QRY959" s="46"/>
      <c r="QRZ959" s="46"/>
      <c r="QSA959" s="46"/>
      <c r="QSB959" s="46"/>
      <c r="QSC959" s="46"/>
      <c r="QSD959" s="46"/>
      <c r="QSE959" s="46"/>
      <c r="QSF959" s="46"/>
      <c r="QSG959" s="46"/>
      <c r="QSH959" s="46"/>
      <c r="QSI959" s="46"/>
      <c r="QSJ959" s="46"/>
      <c r="QSK959" s="46"/>
      <c r="QSL959" s="46"/>
      <c r="QSM959" s="46"/>
      <c r="QSN959" s="46"/>
      <c r="QSO959" s="46"/>
      <c r="QSP959" s="46"/>
      <c r="QSQ959" s="46"/>
      <c r="QSR959" s="46"/>
      <c r="QSS959" s="46"/>
      <c r="QST959" s="46"/>
      <c r="QSU959" s="46"/>
      <c r="QSV959" s="46"/>
      <c r="QSW959" s="46"/>
      <c r="QSX959" s="46"/>
      <c r="QSY959" s="46"/>
      <c r="QSZ959" s="46"/>
      <c r="QTA959" s="46"/>
      <c r="QTB959" s="46"/>
      <c r="QTC959" s="46"/>
      <c r="QTD959" s="46"/>
      <c r="QTE959" s="46"/>
      <c r="QTF959" s="46"/>
      <c r="QTG959" s="46"/>
      <c r="QTH959" s="46"/>
      <c r="QTI959" s="46"/>
      <c r="QTJ959" s="46"/>
      <c r="QTK959" s="46"/>
      <c r="QTL959" s="46"/>
      <c r="QTM959" s="46"/>
      <c r="QTN959" s="46"/>
      <c r="QTO959" s="46"/>
      <c r="QTP959" s="46"/>
      <c r="QTQ959" s="46"/>
      <c r="QTR959" s="46"/>
      <c r="QTS959" s="46"/>
      <c r="QTT959" s="46"/>
      <c r="QTU959" s="46"/>
      <c r="QTV959" s="46"/>
      <c r="QTW959" s="46"/>
      <c r="QTX959" s="46"/>
      <c r="QTY959" s="46"/>
      <c r="QTZ959" s="46"/>
      <c r="QUA959" s="46"/>
      <c r="QUB959" s="46"/>
      <c r="QUC959" s="46"/>
      <c r="QUD959" s="46"/>
      <c r="QUE959" s="46"/>
      <c r="QUF959" s="46"/>
      <c r="QUG959" s="46"/>
      <c r="QUH959" s="46"/>
      <c r="QUI959" s="46"/>
      <c r="QUJ959" s="46"/>
      <c r="QUK959" s="46"/>
      <c r="QUL959" s="46"/>
      <c r="QUM959" s="46"/>
      <c r="QUN959" s="46"/>
      <c r="QUO959" s="46"/>
      <c r="QUP959" s="46"/>
      <c r="QUQ959" s="46"/>
      <c r="QUR959" s="46"/>
      <c r="QUS959" s="46"/>
      <c r="QUT959" s="46"/>
      <c r="QUU959" s="46"/>
      <c r="QUV959" s="46"/>
      <c r="QUW959" s="46"/>
      <c r="QUX959" s="46"/>
      <c r="QUY959" s="46"/>
      <c r="QUZ959" s="46"/>
      <c r="QVA959" s="46"/>
      <c r="QVB959" s="46"/>
      <c r="QVC959" s="46"/>
      <c r="QVD959" s="46"/>
      <c r="QVE959" s="46"/>
      <c r="QVF959" s="46"/>
      <c r="QVG959" s="46"/>
      <c r="QVH959" s="46"/>
      <c r="QVI959" s="46"/>
      <c r="QVJ959" s="46"/>
      <c r="QVK959" s="46"/>
      <c r="QVL959" s="46"/>
      <c r="QVM959" s="46"/>
      <c r="QVN959" s="46"/>
      <c r="QVO959" s="46"/>
      <c r="QVP959" s="46"/>
      <c r="QVQ959" s="46"/>
      <c r="QVR959" s="46"/>
      <c r="QVS959" s="46"/>
      <c r="QVT959" s="46"/>
      <c r="QVU959" s="46"/>
      <c r="QVV959" s="46"/>
      <c r="QVW959" s="46"/>
      <c r="QVX959" s="46"/>
      <c r="QVY959" s="46"/>
      <c r="QVZ959" s="46"/>
      <c r="QWA959" s="46"/>
      <c r="QWB959" s="46"/>
      <c r="QWC959" s="46"/>
      <c r="QWD959" s="46"/>
      <c r="QWE959" s="46"/>
      <c r="QWF959" s="46"/>
      <c r="QWG959" s="46"/>
      <c r="QWH959" s="46"/>
      <c r="QWI959" s="46"/>
      <c r="QWJ959" s="46"/>
      <c r="QWK959" s="46"/>
      <c r="QWL959" s="46"/>
      <c r="QWM959" s="46"/>
      <c r="QWN959" s="46"/>
      <c r="QWO959" s="46"/>
      <c r="QWP959" s="46"/>
      <c r="QWQ959" s="46"/>
      <c r="QWR959" s="46"/>
      <c r="QWS959" s="46"/>
      <c r="QWT959" s="46"/>
      <c r="QWU959" s="46"/>
      <c r="QWV959" s="46"/>
      <c r="QWW959" s="46"/>
      <c r="QWX959" s="46"/>
      <c r="QWY959" s="46"/>
      <c r="QWZ959" s="46"/>
      <c r="QXA959" s="46"/>
      <c r="QXB959" s="46"/>
      <c r="QXC959" s="46"/>
      <c r="QXD959" s="46"/>
      <c r="QXE959" s="46"/>
      <c r="QXF959" s="46"/>
      <c r="QXG959" s="46"/>
      <c r="QXH959" s="46"/>
      <c r="QXI959" s="46"/>
      <c r="QXJ959" s="46"/>
      <c r="QXK959" s="46"/>
      <c r="QXL959" s="46"/>
      <c r="QXM959" s="46"/>
      <c r="QXN959" s="46"/>
      <c r="QXO959" s="46"/>
      <c r="QXP959" s="46"/>
      <c r="QXQ959" s="46"/>
      <c r="QXR959" s="46"/>
      <c r="QXS959" s="46"/>
      <c r="QXT959" s="46"/>
      <c r="QXU959" s="46"/>
      <c r="QXV959" s="46"/>
      <c r="QXW959" s="46"/>
      <c r="QXX959" s="46"/>
      <c r="QXY959" s="46"/>
      <c r="QXZ959" s="46"/>
      <c r="QYA959" s="46"/>
      <c r="QYB959" s="46"/>
      <c r="QYC959" s="46"/>
      <c r="QYD959" s="46"/>
      <c r="QYE959" s="46"/>
      <c r="QYF959" s="46"/>
      <c r="QYG959" s="46"/>
      <c r="QYH959" s="46"/>
      <c r="QYI959" s="46"/>
      <c r="QYJ959" s="46"/>
      <c r="QYK959" s="46"/>
      <c r="QYL959" s="46"/>
      <c r="QYM959" s="46"/>
      <c r="QYN959" s="46"/>
      <c r="QYO959" s="46"/>
      <c r="QYP959" s="46"/>
      <c r="QYQ959" s="46"/>
      <c r="QYR959" s="46"/>
      <c r="QYS959" s="46"/>
      <c r="QYT959" s="46"/>
      <c r="QYU959" s="46"/>
      <c r="QYV959" s="46"/>
      <c r="QYW959" s="46"/>
      <c r="QYX959" s="46"/>
      <c r="QYY959" s="46"/>
      <c r="QYZ959" s="46"/>
      <c r="QZA959" s="46"/>
      <c r="QZB959" s="46"/>
      <c r="QZC959" s="46"/>
      <c r="QZD959" s="46"/>
      <c r="QZE959" s="46"/>
      <c r="QZF959" s="46"/>
      <c r="QZG959" s="46"/>
      <c r="QZH959" s="46"/>
      <c r="QZI959" s="46"/>
      <c r="QZJ959" s="46"/>
      <c r="QZK959" s="46"/>
      <c r="QZL959" s="46"/>
      <c r="QZM959" s="46"/>
      <c r="QZN959" s="46"/>
      <c r="QZO959" s="46"/>
      <c r="QZP959" s="46"/>
      <c r="QZQ959" s="46"/>
      <c r="QZR959" s="46"/>
      <c r="QZS959" s="46"/>
      <c r="QZT959" s="46"/>
      <c r="QZU959" s="46"/>
      <c r="QZV959" s="46"/>
      <c r="QZW959" s="46"/>
      <c r="QZX959" s="46"/>
      <c r="QZY959" s="46"/>
      <c r="QZZ959" s="46"/>
      <c r="RAA959" s="46"/>
      <c r="RAB959" s="46"/>
      <c r="RAC959" s="46"/>
      <c r="RAD959" s="46"/>
      <c r="RAE959" s="46"/>
      <c r="RAF959" s="46"/>
      <c r="RAG959" s="46"/>
      <c r="RAH959" s="46"/>
      <c r="RAI959" s="46"/>
      <c r="RAJ959" s="46"/>
      <c r="RAK959" s="46"/>
      <c r="RAL959" s="46"/>
      <c r="RAM959" s="46"/>
      <c r="RAN959" s="46"/>
      <c r="RAO959" s="46"/>
      <c r="RAP959" s="46"/>
      <c r="RAQ959" s="46"/>
      <c r="RAR959" s="46"/>
      <c r="RAS959" s="46"/>
      <c r="RAT959" s="46"/>
      <c r="RAU959" s="46"/>
      <c r="RAV959" s="46"/>
      <c r="RAW959" s="46"/>
      <c r="RAX959" s="46"/>
      <c r="RAY959" s="46"/>
      <c r="RAZ959" s="46"/>
      <c r="RBA959" s="46"/>
      <c r="RBB959" s="46"/>
      <c r="RBC959" s="46"/>
      <c r="RBD959" s="46"/>
      <c r="RBE959" s="46"/>
      <c r="RBF959" s="46"/>
      <c r="RBG959" s="46"/>
      <c r="RBH959" s="46"/>
      <c r="RBI959" s="46"/>
      <c r="RBJ959" s="46"/>
      <c r="RBK959" s="46"/>
      <c r="RBL959" s="46"/>
      <c r="RBM959" s="46"/>
      <c r="RBN959" s="46"/>
      <c r="RBO959" s="46"/>
      <c r="RBP959" s="46"/>
      <c r="RBQ959" s="46"/>
      <c r="RBR959" s="46"/>
      <c r="RBS959" s="46"/>
      <c r="RBT959" s="46"/>
      <c r="RBU959" s="46"/>
      <c r="RBV959" s="46"/>
      <c r="RBW959" s="46"/>
      <c r="RBX959" s="46"/>
      <c r="RBY959" s="46"/>
      <c r="RBZ959" s="46"/>
      <c r="RCA959" s="46"/>
      <c r="RCB959" s="46"/>
      <c r="RCC959" s="46"/>
      <c r="RCD959" s="46"/>
      <c r="RCE959" s="46"/>
      <c r="RCF959" s="46"/>
      <c r="RCG959" s="46"/>
      <c r="RCH959" s="46"/>
      <c r="RCI959" s="46"/>
      <c r="RCJ959" s="46"/>
      <c r="RCK959" s="46"/>
      <c r="RCL959" s="46"/>
      <c r="RCM959" s="46"/>
      <c r="RCN959" s="46"/>
      <c r="RCO959" s="46"/>
      <c r="RCP959" s="46"/>
      <c r="RCQ959" s="46"/>
      <c r="RCR959" s="46"/>
      <c r="RCS959" s="46"/>
      <c r="RCT959" s="46"/>
      <c r="RCU959" s="46"/>
      <c r="RCV959" s="46"/>
      <c r="RCW959" s="46"/>
      <c r="RCX959" s="46"/>
      <c r="RCY959" s="46"/>
      <c r="RCZ959" s="46"/>
      <c r="RDA959" s="46"/>
      <c r="RDB959" s="46"/>
      <c r="RDC959" s="46"/>
      <c r="RDD959" s="46"/>
      <c r="RDE959" s="46"/>
      <c r="RDF959" s="46"/>
      <c r="RDG959" s="46"/>
      <c r="RDH959" s="46"/>
      <c r="RDI959" s="46"/>
      <c r="RDJ959" s="46"/>
      <c r="RDK959" s="46"/>
      <c r="RDL959" s="46"/>
      <c r="RDM959" s="46"/>
      <c r="RDN959" s="46"/>
      <c r="RDO959" s="46"/>
      <c r="RDP959" s="46"/>
      <c r="RDQ959" s="46"/>
      <c r="RDR959" s="46"/>
      <c r="RDS959" s="46"/>
      <c r="RDT959" s="46"/>
      <c r="RDU959" s="46"/>
      <c r="RDV959" s="46"/>
      <c r="RDW959" s="46"/>
      <c r="RDX959" s="46"/>
      <c r="RDY959" s="46"/>
      <c r="RDZ959" s="46"/>
      <c r="REA959" s="46"/>
      <c r="REB959" s="46"/>
      <c r="REC959" s="46"/>
      <c r="RED959" s="46"/>
      <c r="REE959" s="46"/>
      <c r="REF959" s="46"/>
      <c r="REG959" s="46"/>
      <c r="REH959" s="46"/>
      <c r="REI959" s="46"/>
      <c r="REJ959" s="46"/>
      <c r="REK959" s="46"/>
      <c r="REL959" s="46"/>
      <c r="REM959" s="46"/>
      <c r="REN959" s="46"/>
      <c r="REO959" s="46"/>
      <c r="REP959" s="46"/>
      <c r="REQ959" s="46"/>
      <c r="RER959" s="46"/>
      <c r="RES959" s="46"/>
      <c r="RET959" s="46"/>
      <c r="REU959" s="46"/>
      <c r="REV959" s="46"/>
      <c r="REW959" s="46"/>
      <c r="REX959" s="46"/>
      <c r="REY959" s="46"/>
      <c r="REZ959" s="46"/>
      <c r="RFA959" s="46"/>
      <c r="RFB959" s="46"/>
      <c r="RFC959" s="46"/>
      <c r="RFD959" s="46"/>
      <c r="RFE959" s="46"/>
      <c r="RFF959" s="46"/>
      <c r="RFG959" s="46"/>
      <c r="RFH959" s="46"/>
      <c r="RFI959" s="46"/>
      <c r="RFJ959" s="46"/>
      <c r="RFK959" s="46"/>
      <c r="RFL959" s="46"/>
      <c r="RFM959" s="46"/>
      <c r="RFN959" s="46"/>
      <c r="RFO959" s="46"/>
      <c r="RFP959" s="46"/>
      <c r="RFQ959" s="46"/>
      <c r="RFR959" s="46"/>
      <c r="RFS959" s="46"/>
      <c r="RFT959" s="46"/>
      <c r="RFU959" s="46"/>
      <c r="RFV959" s="46"/>
      <c r="RFW959" s="46"/>
      <c r="RFX959" s="46"/>
      <c r="RFY959" s="46"/>
      <c r="RFZ959" s="46"/>
      <c r="RGA959" s="46"/>
      <c r="RGB959" s="46"/>
      <c r="RGC959" s="46"/>
      <c r="RGD959" s="46"/>
      <c r="RGE959" s="46"/>
      <c r="RGF959" s="46"/>
      <c r="RGG959" s="46"/>
      <c r="RGH959" s="46"/>
      <c r="RGI959" s="46"/>
      <c r="RGJ959" s="46"/>
      <c r="RGK959" s="46"/>
      <c r="RGL959" s="46"/>
      <c r="RGM959" s="46"/>
      <c r="RGN959" s="46"/>
      <c r="RGO959" s="46"/>
      <c r="RGP959" s="46"/>
      <c r="RGQ959" s="46"/>
      <c r="RGR959" s="46"/>
      <c r="RGS959" s="46"/>
      <c r="RGT959" s="46"/>
      <c r="RGU959" s="46"/>
      <c r="RGV959" s="46"/>
      <c r="RGW959" s="46"/>
      <c r="RGX959" s="46"/>
      <c r="RGY959" s="46"/>
      <c r="RGZ959" s="46"/>
      <c r="RHA959" s="46"/>
      <c r="RHB959" s="46"/>
      <c r="RHC959" s="46"/>
      <c r="RHD959" s="46"/>
      <c r="RHE959" s="46"/>
      <c r="RHF959" s="46"/>
      <c r="RHG959" s="46"/>
      <c r="RHH959" s="46"/>
      <c r="RHI959" s="46"/>
      <c r="RHJ959" s="46"/>
      <c r="RHK959" s="46"/>
      <c r="RHL959" s="46"/>
      <c r="RHM959" s="46"/>
      <c r="RHN959" s="46"/>
      <c r="RHO959" s="46"/>
      <c r="RHP959" s="46"/>
      <c r="RHQ959" s="46"/>
      <c r="RHR959" s="46"/>
      <c r="RHS959" s="46"/>
      <c r="RHT959" s="46"/>
      <c r="RHU959" s="46"/>
      <c r="RHV959" s="46"/>
      <c r="RHW959" s="46"/>
      <c r="RHX959" s="46"/>
      <c r="RHY959" s="46"/>
      <c r="RHZ959" s="46"/>
      <c r="RIA959" s="46"/>
      <c r="RIB959" s="46"/>
      <c r="RIC959" s="46"/>
      <c r="RID959" s="46"/>
      <c r="RIE959" s="46"/>
      <c r="RIF959" s="46"/>
      <c r="RIG959" s="46"/>
      <c r="RIH959" s="46"/>
      <c r="RII959" s="46"/>
      <c r="RIJ959" s="46"/>
      <c r="RIK959" s="46"/>
      <c r="RIL959" s="46"/>
      <c r="RIM959" s="46"/>
      <c r="RIN959" s="46"/>
      <c r="RIO959" s="46"/>
      <c r="RIP959" s="46"/>
      <c r="RIQ959" s="46"/>
      <c r="RIR959" s="46"/>
      <c r="RIS959" s="46"/>
      <c r="RIT959" s="46"/>
      <c r="RIU959" s="46"/>
      <c r="RIV959" s="46"/>
      <c r="RIW959" s="46"/>
      <c r="RIX959" s="46"/>
      <c r="RIY959" s="46"/>
      <c r="RIZ959" s="46"/>
      <c r="RJA959" s="46"/>
      <c r="RJB959" s="46"/>
      <c r="RJC959" s="46"/>
      <c r="RJD959" s="46"/>
      <c r="RJE959" s="46"/>
      <c r="RJF959" s="46"/>
      <c r="RJG959" s="46"/>
      <c r="RJH959" s="46"/>
      <c r="RJI959" s="46"/>
      <c r="RJJ959" s="46"/>
      <c r="RJK959" s="46"/>
      <c r="RJL959" s="46"/>
      <c r="RJM959" s="46"/>
      <c r="RJN959" s="46"/>
      <c r="RJO959" s="46"/>
      <c r="RJP959" s="46"/>
      <c r="RJQ959" s="46"/>
      <c r="RJR959" s="46"/>
      <c r="RJS959" s="46"/>
      <c r="RJT959" s="46"/>
      <c r="RJU959" s="46"/>
      <c r="RJV959" s="46"/>
      <c r="RJW959" s="46"/>
      <c r="RJX959" s="46"/>
      <c r="RJY959" s="46"/>
      <c r="RJZ959" s="46"/>
      <c r="RKA959" s="46"/>
      <c r="RKB959" s="46"/>
      <c r="RKC959" s="46"/>
      <c r="RKD959" s="46"/>
      <c r="RKE959" s="46"/>
      <c r="RKF959" s="46"/>
      <c r="RKG959" s="46"/>
      <c r="RKH959" s="46"/>
      <c r="RKI959" s="46"/>
      <c r="RKJ959" s="46"/>
      <c r="RKK959" s="46"/>
      <c r="RKL959" s="46"/>
      <c r="RKM959" s="46"/>
      <c r="RKN959" s="46"/>
      <c r="RKO959" s="46"/>
      <c r="RKP959" s="46"/>
      <c r="RKQ959" s="46"/>
      <c r="RKR959" s="46"/>
      <c r="RKS959" s="46"/>
      <c r="RKT959" s="46"/>
      <c r="RKU959" s="46"/>
      <c r="RKV959" s="46"/>
      <c r="RKW959" s="46"/>
      <c r="RKX959" s="46"/>
      <c r="RKY959" s="46"/>
      <c r="RKZ959" s="46"/>
      <c r="RLA959" s="46"/>
      <c r="RLB959" s="46"/>
      <c r="RLC959" s="46"/>
      <c r="RLD959" s="46"/>
      <c r="RLE959" s="46"/>
      <c r="RLF959" s="46"/>
      <c r="RLG959" s="46"/>
      <c r="RLH959" s="46"/>
      <c r="RLI959" s="46"/>
      <c r="RLJ959" s="46"/>
      <c r="RLK959" s="46"/>
      <c r="RLL959" s="46"/>
      <c r="RLM959" s="46"/>
      <c r="RLN959" s="46"/>
      <c r="RLO959" s="46"/>
      <c r="RLP959" s="46"/>
      <c r="RLQ959" s="46"/>
      <c r="RLR959" s="46"/>
      <c r="RLS959" s="46"/>
      <c r="RLT959" s="46"/>
      <c r="RLU959" s="46"/>
      <c r="RLV959" s="46"/>
      <c r="RLW959" s="46"/>
      <c r="RLX959" s="46"/>
      <c r="RLY959" s="46"/>
      <c r="RLZ959" s="46"/>
      <c r="RMA959" s="46"/>
      <c r="RMB959" s="46"/>
      <c r="RMC959" s="46"/>
      <c r="RMD959" s="46"/>
      <c r="RME959" s="46"/>
      <c r="RMF959" s="46"/>
      <c r="RMG959" s="46"/>
      <c r="RMH959" s="46"/>
      <c r="RMI959" s="46"/>
      <c r="RMJ959" s="46"/>
      <c r="RMK959" s="46"/>
      <c r="RML959" s="46"/>
      <c r="RMM959" s="46"/>
      <c r="RMN959" s="46"/>
      <c r="RMO959" s="46"/>
      <c r="RMP959" s="46"/>
      <c r="RMQ959" s="46"/>
      <c r="RMR959" s="46"/>
      <c r="RMS959" s="46"/>
      <c r="RMT959" s="46"/>
      <c r="RMU959" s="46"/>
      <c r="RMV959" s="46"/>
      <c r="RMW959" s="46"/>
      <c r="RMX959" s="46"/>
      <c r="RMY959" s="46"/>
      <c r="RMZ959" s="46"/>
      <c r="RNA959" s="46"/>
      <c r="RNB959" s="46"/>
      <c r="RNC959" s="46"/>
      <c r="RND959" s="46"/>
      <c r="RNE959" s="46"/>
      <c r="RNF959" s="46"/>
      <c r="RNG959" s="46"/>
      <c r="RNH959" s="46"/>
      <c r="RNI959" s="46"/>
      <c r="RNJ959" s="46"/>
      <c r="RNK959" s="46"/>
      <c r="RNL959" s="46"/>
      <c r="RNM959" s="46"/>
      <c r="RNN959" s="46"/>
      <c r="RNO959" s="46"/>
      <c r="RNP959" s="46"/>
      <c r="RNQ959" s="46"/>
      <c r="RNR959" s="46"/>
      <c r="RNS959" s="46"/>
      <c r="RNT959" s="46"/>
      <c r="RNU959" s="46"/>
      <c r="RNV959" s="46"/>
      <c r="RNW959" s="46"/>
      <c r="RNX959" s="46"/>
      <c r="RNY959" s="46"/>
      <c r="RNZ959" s="46"/>
      <c r="ROA959" s="46"/>
      <c r="ROB959" s="46"/>
      <c r="ROC959" s="46"/>
      <c r="ROD959" s="46"/>
      <c r="ROE959" s="46"/>
      <c r="ROF959" s="46"/>
      <c r="ROG959" s="46"/>
      <c r="ROH959" s="46"/>
      <c r="ROI959" s="46"/>
      <c r="ROJ959" s="46"/>
      <c r="ROK959" s="46"/>
      <c r="ROL959" s="46"/>
      <c r="ROM959" s="46"/>
      <c r="RON959" s="46"/>
      <c r="ROO959" s="46"/>
      <c r="ROP959" s="46"/>
      <c r="ROQ959" s="46"/>
      <c r="ROR959" s="46"/>
      <c r="ROS959" s="46"/>
      <c r="ROT959" s="46"/>
      <c r="ROU959" s="46"/>
      <c r="ROV959" s="46"/>
      <c r="ROW959" s="46"/>
      <c r="ROX959" s="46"/>
      <c r="ROY959" s="46"/>
      <c r="ROZ959" s="46"/>
      <c r="RPA959" s="46"/>
      <c r="RPB959" s="46"/>
      <c r="RPC959" s="46"/>
      <c r="RPD959" s="46"/>
      <c r="RPE959" s="46"/>
      <c r="RPF959" s="46"/>
      <c r="RPG959" s="46"/>
      <c r="RPH959" s="46"/>
      <c r="RPI959" s="46"/>
      <c r="RPJ959" s="46"/>
      <c r="RPK959" s="46"/>
      <c r="RPL959" s="46"/>
      <c r="RPM959" s="46"/>
      <c r="RPN959" s="46"/>
      <c r="RPO959" s="46"/>
      <c r="RPP959" s="46"/>
      <c r="RPQ959" s="46"/>
      <c r="RPR959" s="46"/>
      <c r="RPS959" s="46"/>
      <c r="RPT959" s="46"/>
      <c r="RPU959" s="46"/>
      <c r="RPV959" s="46"/>
      <c r="RPW959" s="46"/>
      <c r="RPX959" s="46"/>
      <c r="RPY959" s="46"/>
      <c r="RPZ959" s="46"/>
      <c r="RQA959" s="46"/>
      <c r="RQB959" s="46"/>
      <c r="RQC959" s="46"/>
      <c r="RQD959" s="46"/>
      <c r="RQE959" s="46"/>
      <c r="RQF959" s="46"/>
      <c r="RQG959" s="46"/>
      <c r="RQH959" s="46"/>
      <c r="RQI959" s="46"/>
      <c r="RQJ959" s="46"/>
      <c r="RQK959" s="46"/>
      <c r="RQL959" s="46"/>
      <c r="RQM959" s="46"/>
      <c r="RQN959" s="46"/>
      <c r="RQO959" s="46"/>
      <c r="RQP959" s="46"/>
      <c r="RQQ959" s="46"/>
      <c r="RQR959" s="46"/>
      <c r="RQS959" s="46"/>
      <c r="RQT959" s="46"/>
      <c r="RQU959" s="46"/>
      <c r="RQV959" s="46"/>
      <c r="RQW959" s="46"/>
      <c r="RQX959" s="46"/>
      <c r="RQY959" s="46"/>
      <c r="RQZ959" s="46"/>
      <c r="RRA959" s="46"/>
      <c r="RRB959" s="46"/>
      <c r="RRC959" s="46"/>
      <c r="RRD959" s="46"/>
      <c r="RRE959" s="46"/>
      <c r="RRF959" s="46"/>
      <c r="RRG959" s="46"/>
      <c r="RRH959" s="46"/>
      <c r="RRI959" s="46"/>
      <c r="RRJ959" s="46"/>
      <c r="RRK959" s="46"/>
      <c r="RRL959" s="46"/>
      <c r="RRM959" s="46"/>
      <c r="RRN959" s="46"/>
      <c r="RRO959" s="46"/>
      <c r="RRP959" s="46"/>
      <c r="RRQ959" s="46"/>
      <c r="RRR959" s="46"/>
      <c r="RRS959" s="46"/>
      <c r="RRT959" s="46"/>
      <c r="RRU959" s="46"/>
      <c r="RRV959" s="46"/>
      <c r="RRW959" s="46"/>
      <c r="RRX959" s="46"/>
      <c r="RRY959" s="46"/>
      <c r="RRZ959" s="46"/>
      <c r="RSA959" s="46"/>
      <c r="RSB959" s="46"/>
      <c r="RSC959" s="46"/>
      <c r="RSD959" s="46"/>
      <c r="RSE959" s="46"/>
      <c r="RSF959" s="46"/>
      <c r="RSG959" s="46"/>
      <c r="RSH959" s="46"/>
      <c r="RSI959" s="46"/>
      <c r="RSJ959" s="46"/>
      <c r="RSK959" s="46"/>
      <c r="RSL959" s="46"/>
      <c r="RSM959" s="46"/>
      <c r="RSN959" s="46"/>
      <c r="RSO959" s="46"/>
      <c r="RSP959" s="46"/>
      <c r="RSQ959" s="46"/>
      <c r="RSR959" s="46"/>
      <c r="RSS959" s="46"/>
      <c r="RST959" s="46"/>
      <c r="RSU959" s="46"/>
      <c r="RSV959" s="46"/>
      <c r="RSW959" s="46"/>
      <c r="RSX959" s="46"/>
      <c r="RSY959" s="46"/>
      <c r="RSZ959" s="46"/>
      <c r="RTA959" s="46"/>
      <c r="RTB959" s="46"/>
      <c r="RTC959" s="46"/>
      <c r="RTD959" s="46"/>
      <c r="RTE959" s="46"/>
      <c r="RTF959" s="46"/>
      <c r="RTG959" s="46"/>
      <c r="RTH959" s="46"/>
      <c r="RTI959" s="46"/>
      <c r="RTJ959" s="46"/>
      <c r="RTK959" s="46"/>
      <c r="RTL959" s="46"/>
      <c r="RTM959" s="46"/>
      <c r="RTN959" s="46"/>
      <c r="RTO959" s="46"/>
      <c r="RTP959" s="46"/>
      <c r="RTQ959" s="46"/>
      <c r="RTR959" s="46"/>
      <c r="RTS959" s="46"/>
      <c r="RTT959" s="46"/>
      <c r="RTU959" s="46"/>
      <c r="RTV959" s="46"/>
      <c r="RTW959" s="46"/>
      <c r="RTX959" s="46"/>
      <c r="RTY959" s="46"/>
      <c r="RTZ959" s="46"/>
      <c r="RUA959" s="46"/>
      <c r="RUB959" s="46"/>
      <c r="RUC959" s="46"/>
      <c r="RUD959" s="46"/>
      <c r="RUE959" s="46"/>
      <c r="RUF959" s="46"/>
      <c r="RUG959" s="46"/>
      <c r="RUH959" s="46"/>
      <c r="RUI959" s="46"/>
      <c r="RUJ959" s="46"/>
      <c r="RUK959" s="46"/>
      <c r="RUL959" s="46"/>
      <c r="RUM959" s="46"/>
      <c r="RUN959" s="46"/>
      <c r="RUO959" s="46"/>
      <c r="RUP959" s="46"/>
      <c r="RUQ959" s="46"/>
      <c r="RUR959" s="46"/>
      <c r="RUS959" s="46"/>
      <c r="RUT959" s="46"/>
      <c r="RUU959" s="46"/>
      <c r="RUV959" s="46"/>
      <c r="RUW959" s="46"/>
      <c r="RUX959" s="46"/>
      <c r="RUY959" s="46"/>
      <c r="RUZ959" s="46"/>
      <c r="RVA959" s="46"/>
      <c r="RVB959" s="46"/>
      <c r="RVC959" s="46"/>
      <c r="RVD959" s="46"/>
      <c r="RVE959" s="46"/>
      <c r="RVF959" s="46"/>
      <c r="RVG959" s="46"/>
      <c r="RVH959" s="46"/>
      <c r="RVI959" s="46"/>
      <c r="RVJ959" s="46"/>
      <c r="RVK959" s="46"/>
      <c r="RVL959" s="46"/>
      <c r="RVM959" s="46"/>
      <c r="RVN959" s="46"/>
      <c r="RVO959" s="46"/>
      <c r="RVP959" s="46"/>
      <c r="RVQ959" s="46"/>
      <c r="RVR959" s="46"/>
      <c r="RVS959" s="46"/>
      <c r="RVT959" s="46"/>
      <c r="RVU959" s="46"/>
      <c r="RVV959" s="46"/>
      <c r="RVW959" s="46"/>
      <c r="RVX959" s="46"/>
      <c r="RVY959" s="46"/>
      <c r="RVZ959" s="46"/>
      <c r="RWA959" s="46"/>
      <c r="RWB959" s="46"/>
      <c r="RWC959" s="46"/>
      <c r="RWD959" s="46"/>
      <c r="RWE959" s="46"/>
      <c r="RWF959" s="46"/>
      <c r="RWG959" s="46"/>
      <c r="RWH959" s="46"/>
      <c r="RWI959" s="46"/>
      <c r="RWJ959" s="46"/>
      <c r="RWK959" s="46"/>
      <c r="RWL959" s="46"/>
      <c r="RWM959" s="46"/>
      <c r="RWN959" s="46"/>
      <c r="RWO959" s="46"/>
      <c r="RWP959" s="46"/>
      <c r="RWQ959" s="46"/>
      <c r="RWR959" s="46"/>
      <c r="RWS959" s="46"/>
      <c r="RWT959" s="46"/>
      <c r="RWU959" s="46"/>
      <c r="RWV959" s="46"/>
      <c r="RWW959" s="46"/>
      <c r="RWX959" s="46"/>
      <c r="RWY959" s="46"/>
      <c r="RWZ959" s="46"/>
      <c r="RXA959" s="46"/>
      <c r="RXB959" s="46"/>
      <c r="RXC959" s="46"/>
      <c r="RXD959" s="46"/>
      <c r="RXE959" s="46"/>
      <c r="RXF959" s="46"/>
      <c r="RXG959" s="46"/>
      <c r="RXH959" s="46"/>
      <c r="RXI959" s="46"/>
      <c r="RXJ959" s="46"/>
      <c r="RXK959" s="46"/>
      <c r="RXL959" s="46"/>
      <c r="RXM959" s="46"/>
      <c r="RXN959" s="46"/>
      <c r="RXO959" s="46"/>
      <c r="RXP959" s="46"/>
      <c r="RXQ959" s="46"/>
      <c r="RXR959" s="46"/>
      <c r="RXS959" s="46"/>
      <c r="RXT959" s="46"/>
      <c r="RXU959" s="46"/>
      <c r="RXV959" s="46"/>
      <c r="RXW959" s="46"/>
      <c r="RXX959" s="46"/>
      <c r="RXY959" s="46"/>
      <c r="RXZ959" s="46"/>
      <c r="RYA959" s="46"/>
      <c r="RYB959" s="46"/>
      <c r="RYC959" s="46"/>
      <c r="RYD959" s="46"/>
      <c r="RYE959" s="46"/>
      <c r="RYF959" s="46"/>
      <c r="RYG959" s="46"/>
      <c r="RYH959" s="46"/>
      <c r="RYI959" s="46"/>
      <c r="RYJ959" s="46"/>
      <c r="RYK959" s="46"/>
      <c r="RYL959" s="46"/>
      <c r="RYM959" s="46"/>
      <c r="RYN959" s="46"/>
      <c r="RYO959" s="46"/>
      <c r="RYP959" s="46"/>
      <c r="RYQ959" s="46"/>
      <c r="RYR959" s="46"/>
      <c r="RYS959" s="46"/>
      <c r="RYT959" s="46"/>
      <c r="RYU959" s="46"/>
      <c r="RYV959" s="46"/>
      <c r="RYW959" s="46"/>
      <c r="RYX959" s="46"/>
      <c r="RYY959" s="46"/>
      <c r="RYZ959" s="46"/>
      <c r="RZA959" s="46"/>
      <c r="RZB959" s="46"/>
      <c r="RZC959" s="46"/>
      <c r="RZD959" s="46"/>
      <c r="RZE959" s="46"/>
      <c r="RZF959" s="46"/>
      <c r="RZG959" s="46"/>
      <c r="RZH959" s="46"/>
      <c r="RZI959" s="46"/>
      <c r="RZJ959" s="46"/>
      <c r="RZK959" s="46"/>
      <c r="RZL959" s="46"/>
      <c r="RZM959" s="46"/>
      <c r="RZN959" s="46"/>
      <c r="RZO959" s="46"/>
      <c r="RZP959" s="46"/>
      <c r="RZQ959" s="46"/>
      <c r="RZR959" s="46"/>
      <c r="RZS959" s="46"/>
      <c r="RZT959" s="46"/>
      <c r="RZU959" s="46"/>
      <c r="RZV959" s="46"/>
      <c r="RZW959" s="46"/>
      <c r="RZX959" s="46"/>
      <c r="RZY959" s="46"/>
      <c r="RZZ959" s="46"/>
      <c r="SAA959" s="46"/>
      <c r="SAB959" s="46"/>
      <c r="SAC959" s="46"/>
      <c r="SAD959" s="46"/>
      <c r="SAE959" s="46"/>
      <c r="SAF959" s="46"/>
      <c r="SAG959" s="46"/>
      <c r="SAH959" s="46"/>
      <c r="SAI959" s="46"/>
      <c r="SAJ959" s="46"/>
      <c r="SAK959" s="46"/>
      <c r="SAL959" s="46"/>
      <c r="SAM959" s="46"/>
      <c r="SAN959" s="46"/>
      <c r="SAO959" s="46"/>
      <c r="SAP959" s="46"/>
      <c r="SAQ959" s="46"/>
      <c r="SAR959" s="46"/>
      <c r="SAS959" s="46"/>
      <c r="SAT959" s="46"/>
      <c r="SAU959" s="46"/>
      <c r="SAV959" s="46"/>
      <c r="SAW959" s="46"/>
      <c r="SAX959" s="46"/>
      <c r="SAY959" s="46"/>
      <c r="SAZ959" s="46"/>
      <c r="SBA959" s="46"/>
      <c r="SBB959" s="46"/>
      <c r="SBC959" s="46"/>
      <c r="SBD959" s="46"/>
      <c r="SBE959" s="46"/>
      <c r="SBF959" s="46"/>
      <c r="SBG959" s="46"/>
      <c r="SBH959" s="46"/>
      <c r="SBI959" s="46"/>
      <c r="SBJ959" s="46"/>
      <c r="SBK959" s="46"/>
      <c r="SBL959" s="46"/>
      <c r="SBM959" s="46"/>
      <c r="SBN959" s="46"/>
      <c r="SBO959" s="46"/>
      <c r="SBP959" s="46"/>
      <c r="SBQ959" s="46"/>
      <c r="SBR959" s="46"/>
      <c r="SBS959" s="46"/>
      <c r="SBT959" s="46"/>
      <c r="SBU959" s="46"/>
      <c r="SBV959" s="46"/>
      <c r="SBW959" s="46"/>
      <c r="SBX959" s="46"/>
      <c r="SBY959" s="46"/>
      <c r="SBZ959" s="46"/>
      <c r="SCA959" s="46"/>
      <c r="SCB959" s="46"/>
      <c r="SCC959" s="46"/>
      <c r="SCD959" s="46"/>
      <c r="SCE959" s="46"/>
      <c r="SCF959" s="46"/>
      <c r="SCG959" s="46"/>
      <c r="SCH959" s="46"/>
      <c r="SCI959" s="46"/>
      <c r="SCJ959" s="46"/>
      <c r="SCK959" s="46"/>
      <c r="SCL959" s="46"/>
      <c r="SCM959" s="46"/>
      <c r="SCN959" s="46"/>
      <c r="SCO959" s="46"/>
      <c r="SCP959" s="46"/>
      <c r="SCQ959" s="46"/>
      <c r="SCR959" s="46"/>
      <c r="SCS959" s="46"/>
      <c r="SCT959" s="46"/>
      <c r="SCU959" s="46"/>
      <c r="SCV959" s="46"/>
      <c r="SCW959" s="46"/>
      <c r="SCX959" s="46"/>
      <c r="SCY959" s="46"/>
      <c r="SCZ959" s="46"/>
      <c r="SDA959" s="46"/>
      <c r="SDB959" s="46"/>
      <c r="SDC959" s="46"/>
      <c r="SDD959" s="46"/>
      <c r="SDE959" s="46"/>
      <c r="SDF959" s="46"/>
      <c r="SDG959" s="46"/>
      <c r="SDH959" s="46"/>
      <c r="SDI959" s="46"/>
      <c r="SDJ959" s="46"/>
      <c r="SDK959" s="46"/>
      <c r="SDL959" s="46"/>
      <c r="SDM959" s="46"/>
      <c r="SDN959" s="46"/>
      <c r="SDO959" s="46"/>
      <c r="SDP959" s="46"/>
      <c r="SDQ959" s="46"/>
      <c r="SDR959" s="46"/>
      <c r="SDS959" s="46"/>
      <c r="SDT959" s="46"/>
      <c r="SDU959" s="46"/>
      <c r="SDV959" s="46"/>
      <c r="SDW959" s="46"/>
      <c r="SDX959" s="46"/>
      <c r="SDY959" s="46"/>
      <c r="SDZ959" s="46"/>
      <c r="SEA959" s="46"/>
      <c r="SEB959" s="46"/>
      <c r="SEC959" s="46"/>
      <c r="SED959" s="46"/>
      <c r="SEE959" s="46"/>
      <c r="SEF959" s="46"/>
      <c r="SEG959" s="46"/>
      <c r="SEH959" s="46"/>
      <c r="SEI959" s="46"/>
      <c r="SEJ959" s="46"/>
      <c r="SEK959" s="46"/>
      <c r="SEL959" s="46"/>
      <c r="SEM959" s="46"/>
      <c r="SEN959" s="46"/>
      <c r="SEO959" s="46"/>
      <c r="SEP959" s="46"/>
      <c r="SEQ959" s="46"/>
      <c r="SER959" s="46"/>
      <c r="SES959" s="46"/>
      <c r="SET959" s="46"/>
      <c r="SEU959" s="46"/>
      <c r="SEV959" s="46"/>
      <c r="SEW959" s="46"/>
      <c r="SEX959" s="46"/>
      <c r="SEY959" s="46"/>
      <c r="SEZ959" s="46"/>
      <c r="SFA959" s="46"/>
      <c r="SFB959" s="46"/>
      <c r="SFC959" s="46"/>
      <c r="SFD959" s="46"/>
      <c r="SFE959" s="46"/>
      <c r="SFF959" s="46"/>
      <c r="SFG959" s="46"/>
      <c r="SFH959" s="46"/>
      <c r="SFI959" s="46"/>
      <c r="SFJ959" s="46"/>
      <c r="SFK959" s="46"/>
      <c r="SFL959" s="46"/>
      <c r="SFM959" s="46"/>
      <c r="SFN959" s="46"/>
      <c r="SFO959" s="46"/>
      <c r="SFP959" s="46"/>
      <c r="SFQ959" s="46"/>
      <c r="SFR959" s="46"/>
      <c r="SFS959" s="46"/>
      <c r="SFT959" s="46"/>
      <c r="SFU959" s="46"/>
      <c r="SFV959" s="46"/>
      <c r="SFW959" s="46"/>
      <c r="SFX959" s="46"/>
      <c r="SFY959" s="46"/>
      <c r="SFZ959" s="46"/>
      <c r="SGA959" s="46"/>
      <c r="SGB959" s="46"/>
      <c r="SGC959" s="46"/>
      <c r="SGD959" s="46"/>
      <c r="SGE959" s="46"/>
      <c r="SGF959" s="46"/>
      <c r="SGG959" s="46"/>
      <c r="SGH959" s="46"/>
      <c r="SGI959" s="46"/>
      <c r="SGJ959" s="46"/>
      <c r="SGK959" s="46"/>
      <c r="SGL959" s="46"/>
      <c r="SGM959" s="46"/>
      <c r="SGN959" s="46"/>
      <c r="SGO959" s="46"/>
      <c r="SGP959" s="46"/>
      <c r="SGQ959" s="46"/>
      <c r="SGR959" s="46"/>
      <c r="SGS959" s="46"/>
      <c r="SGT959" s="46"/>
      <c r="SGU959" s="46"/>
      <c r="SGV959" s="46"/>
      <c r="SGW959" s="46"/>
      <c r="SGX959" s="46"/>
      <c r="SGY959" s="46"/>
      <c r="SGZ959" s="46"/>
      <c r="SHA959" s="46"/>
      <c r="SHB959" s="46"/>
      <c r="SHC959" s="46"/>
      <c r="SHD959" s="46"/>
      <c r="SHE959" s="46"/>
      <c r="SHF959" s="46"/>
      <c r="SHG959" s="46"/>
      <c r="SHH959" s="46"/>
      <c r="SHI959" s="46"/>
      <c r="SHJ959" s="46"/>
      <c r="SHK959" s="46"/>
      <c r="SHL959" s="46"/>
      <c r="SHM959" s="46"/>
      <c r="SHN959" s="46"/>
      <c r="SHO959" s="46"/>
      <c r="SHP959" s="46"/>
      <c r="SHQ959" s="46"/>
      <c r="SHR959" s="46"/>
      <c r="SHS959" s="46"/>
      <c r="SHT959" s="46"/>
      <c r="SHU959" s="46"/>
      <c r="SHV959" s="46"/>
      <c r="SHW959" s="46"/>
      <c r="SHX959" s="46"/>
      <c r="SHY959" s="46"/>
      <c r="SHZ959" s="46"/>
      <c r="SIA959" s="46"/>
      <c r="SIB959" s="46"/>
      <c r="SIC959" s="46"/>
      <c r="SID959" s="46"/>
      <c r="SIE959" s="46"/>
      <c r="SIF959" s="46"/>
      <c r="SIG959" s="46"/>
      <c r="SIH959" s="46"/>
      <c r="SII959" s="46"/>
      <c r="SIJ959" s="46"/>
      <c r="SIK959" s="46"/>
      <c r="SIL959" s="46"/>
      <c r="SIM959" s="46"/>
      <c r="SIN959" s="46"/>
      <c r="SIO959" s="46"/>
      <c r="SIP959" s="46"/>
      <c r="SIQ959" s="46"/>
      <c r="SIR959" s="46"/>
      <c r="SIS959" s="46"/>
      <c r="SIT959" s="46"/>
      <c r="SIU959" s="46"/>
      <c r="SIV959" s="46"/>
      <c r="SIW959" s="46"/>
      <c r="SIX959" s="46"/>
      <c r="SIY959" s="46"/>
      <c r="SIZ959" s="46"/>
      <c r="SJA959" s="46"/>
      <c r="SJB959" s="46"/>
      <c r="SJC959" s="46"/>
      <c r="SJD959" s="46"/>
      <c r="SJE959" s="46"/>
      <c r="SJF959" s="46"/>
      <c r="SJG959" s="46"/>
      <c r="SJH959" s="46"/>
      <c r="SJI959" s="46"/>
      <c r="SJJ959" s="46"/>
      <c r="SJK959" s="46"/>
      <c r="SJL959" s="46"/>
      <c r="SJM959" s="46"/>
      <c r="SJN959" s="46"/>
      <c r="SJO959" s="46"/>
      <c r="SJP959" s="46"/>
      <c r="SJQ959" s="46"/>
      <c r="SJR959" s="46"/>
      <c r="SJS959" s="46"/>
      <c r="SJT959" s="46"/>
      <c r="SJU959" s="46"/>
      <c r="SJV959" s="46"/>
      <c r="SJW959" s="46"/>
      <c r="SJX959" s="46"/>
      <c r="SJY959" s="46"/>
      <c r="SJZ959" s="46"/>
      <c r="SKA959" s="46"/>
      <c r="SKB959" s="46"/>
      <c r="SKC959" s="46"/>
      <c r="SKD959" s="46"/>
      <c r="SKE959" s="46"/>
      <c r="SKF959" s="46"/>
      <c r="SKG959" s="46"/>
      <c r="SKH959" s="46"/>
      <c r="SKI959" s="46"/>
      <c r="SKJ959" s="46"/>
      <c r="SKK959" s="46"/>
      <c r="SKL959" s="46"/>
      <c r="SKM959" s="46"/>
      <c r="SKN959" s="46"/>
      <c r="SKO959" s="46"/>
      <c r="SKP959" s="46"/>
      <c r="SKQ959" s="46"/>
      <c r="SKR959" s="46"/>
      <c r="SKS959" s="46"/>
      <c r="SKT959" s="46"/>
      <c r="SKU959" s="46"/>
      <c r="SKV959" s="46"/>
      <c r="SKW959" s="46"/>
      <c r="SKX959" s="46"/>
      <c r="SKY959" s="46"/>
      <c r="SKZ959" s="46"/>
      <c r="SLA959" s="46"/>
      <c r="SLB959" s="46"/>
      <c r="SLC959" s="46"/>
      <c r="SLD959" s="46"/>
      <c r="SLE959" s="46"/>
      <c r="SLF959" s="46"/>
      <c r="SLG959" s="46"/>
      <c r="SLH959" s="46"/>
      <c r="SLI959" s="46"/>
      <c r="SLJ959" s="46"/>
      <c r="SLK959" s="46"/>
      <c r="SLL959" s="46"/>
      <c r="SLM959" s="46"/>
      <c r="SLN959" s="46"/>
      <c r="SLO959" s="46"/>
      <c r="SLP959" s="46"/>
      <c r="SLQ959" s="46"/>
      <c r="SLR959" s="46"/>
      <c r="SLS959" s="46"/>
      <c r="SLT959" s="46"/>
      <c r="SLU959" s="46"/>
      <c r="SLV959" s="46"/>
      <c r="SLW959" s="46"/>
      <c r="SLX959" s="46"/>
      <c r="SLY959" s="46"/>
      <c r="SLZ959" s="46"/>
      <c r="SMA959" s="46"/>
      <c r="SMB959" s="46"/>
      <c r="SMC959" s="46"/>
      <c r="SMD959" s="46"/>
      <c r="SME959" s="46"/>
      <c r="SMF959" s="46"/>
      <c r="SMG959" s="46"/>
      <c r="SMH959" s="46"/>
      <c r="SMI959" s="46"/>
      <c r="SMJ959" s="46"/>
      <c r="SMK959" s="46"/>
      <c r="SML959" s="46"/>
      <c r="SMM959" s="46"/>
      <c r="SMN959" s="46"/>
      <c r="SMO959" s="46"/>
      <c r="SMP959" s="46"/>
      <c r="SMQ959" s="46"/>
      <c r="SMR959" s="46"/>
      <c r="SMS959" s="46"/>
      <c r="SMT959" s="46"/>
      <c r="SMU959" s="46"/>
      <c r="SMV959" s="46"/>
      <c r="SMW959" s="46"/>
      <c r="SMX959" s="46"/>
      <c r="SMY959" s="46"/>
      <c r="SMZ959" s="46"/>
      <c r="SNA959" s="46"/>
      <c r="SNB959" s="46"/>
      <c r="SNC959" s="46"/>
      <c r="SND959" s="46"/>
      <c r="SNE959" s="46"/>
      <c r="SNF959" s="46"/>
      <c r="SNG959" s="46"/>
      <c r="SNH959" s="46"/>
      <c r="SNI959" s="46"/>
      <c r="SNJ959" s="46"/>
      <c r="SNK959" s="46"/>
      <c r="SNL959" s="46"/>
      <c r="SNM959" s="46"/>
      <c r="SNN959" s="46"/>
      <c r="SNO959" s="46"/>
      <c r="SNP959" s="46"/>
      <c r="SNQ959" s="46"/>
      <c r="SNR959" s="46"/>
      <c r="SNS959" s="46"/>
      <c r="SNT959" s="46"/>
      <c r="SNU959" s="46"/>
      <c r="SNV959" s="46"/>
      <c r="SNW959" s="46"/>
      <c r="SNX959" s="46"/>
      <c r="SNY959" s="46"/>
      <c r="SNZ959" s="46"/>
      <c r="SOA959" s="46"/>
      <c r="SOB959" s="46"/>
      <c r="SOC959" s="46"/>
      <c r="SOD959" s="46"/>
      <c r="SOE959" s="46"/>
      <c r="SOF959" s="46"/>
      <c r="SOG959" s="46"/>
      <c r="SOH959" s="46"/>
      <c r="SOI959" s="46"/>
      <c r="SOJ959" s="46"/>
      <c r="SOK959" s="46"/>
      <c r="SOL959" s="46"/>
      <c r="SOM959" s="46"/>
      <c r="SON959" s="46"/>
      <c r="SOO959" s="46"/>
      <c r="SOP959" s="46"/>
      <c r="SOQ959" s="46"/>
      <c r="SOR959" s="46"/>
      <c r="SOS959" s="46"/>
      <c r="SOT959" s="46"/>
      <c r="SOU959" s="46"/>
      <c r="SOV959" s="46"/>
      <c r="SOW959" s="46"/>
      <c r="SOX959" s="46"/>
      <c r="SOY959" s="46"/>
      <c r="SOZ959" s="46"/>
      <c r="SPA959" s="46"/>
      <c r="SPB959" s="46"/>
      <c r="SPC959" s="46"/>
      <c r="SPD959" s="46"/>
      <c r="SPE959" s="46"/>
      <c r="SPF959" s="46"/>
      <c r="SPG959" s="46"/>
      <c r="SPH959" s="46"/>
      <c r="SPI959" s="46"/>
      <c r="SPJ959" s="46"/>
      <c r="SPK959" s="46"/>
      <c r="SPL959" s="46"/>
      <c r="SPM959" s="46"/>
      <c r="SPN959" s="46"/>
      <c r="SPO959" s="46"/>
      <c r="SPP959" s="46"/>
      <c r="SPQ959" s="46"/>
      <c r="SPR959" s="46"/>
      <c r="SPS959" s="46"/>
      <c r="SPT959" s="46"/>
      <c r="SPU959" s="46"/>
      <c r="SPV959" s="46"/>
      <c r="SPW959" s="46"/>
      <c r="SPX959" s="46"/>
      <c r="SPY959" s="46"/>
      <c r="SPZ959" s="46"/>
      <c r="SQA959" s="46"/>
      <c r="SQB959" s="46"/>
      <c r="SQC959" s="46"/>
      <c r="SQD959" s="46"/>
      <c r="SQE959" s="46"/>
      <c r="SQF959" s="46"/>
      <c r="SQG959" s="46"/>
      <c r="SQH959" s="46"/>
      <c r="SQI959" s="46"/>
      <c r="SQJ959" s="46"/>
      <c r="SQK959" s="46"/>
      <c r="SQL959" s="46"/>
      <c r="SQM959" s="46"/>
      <c r="SQN959" s="46"/>
      <c r="SQO959" s="46"/>
      <c r="SQP959" s="46"/>
      <c r="SQQ959" s="46"/>
      <c r="SQR959" s="46"/>
      <c r="SQS959" s="46"/>
      <c r="SQT959" s="46"/>
      <c r="SQU959" s="46"/>
      <c r="SQV959" s="46"/>
      <c r="SQW959" s="46"/>
      <c r="SQX959" s="46"/>
      <c r="SQY959" s="46"/>
      <c r="SQZ959" s="46"/>
      <c r="SRA959" s="46"/>
      <c r="SRB959" s="46"/>
      <c r="SRC959" s="46"/>
      <c r="SRD959" s="46"/>
      <c r="SRE959" s="46"/>
      <c r="SRF959" s="46"/>
      <c r="SRG959" s="46"/>
      <c r="SRH959" s="46"/>
      <c r="SRI959" s="46"/>
      <c r="SRJ959" s="46"/>
      <c r="SRK959" s="46"/>
      <c r="SRL959" s="46"/>
      <c r="SRM959" s="46"/>
      <c r="SRN959" s="46"/>
      <c r="SRO959" s="46"/>
      <c r="SRP959" s="46"/>
      <c r="SRQ959" s="46"/>
      <c r="SRR959" s="46"/>
      <c r="SRS959" s="46"/>
      <c r="SRT959" s="46"/>
      <c r="SRU959" s="46"/>
      <c r="SRV959" s="46"/>
      <c r="SRW959" s="46"/>
      <c r="SRX959" s="46"/>
      <c r="SRY959" s="46"/>
      <c r="SRZ959" s="46"/>
      <c r="SSA959" s="46"/>
      <c r="SSB959" s="46"/>
      <c r="SSC959" s="46"/>
      <c r="SSD959" s="46"/>
      <c r="SSE959" s="46"/>
      <c r="SSF959" s="46"/>
      <c r="SSG959" s="46"/>
      <c r="SSH959" s="46"/>
      <c r="SSI959" s="46"/>
      <c r="SSJ959" s="46"/>
      <c r="SSK959" s="46"/>
      <c r="SSL959" s="46"/>
      <c r="SSM959" s="46"/>
      <c r="SSN959" s="46"/>
      <c r="SSO959" s="46"/>
      <c r="SSP959" s="46"/>
      <c r="SSQ959" s="46"/>
      <c r="SSR959" s="46"/>
      <c r="SSS959" s="46"/>
      <c r="SST959" s="46"/>
      <c r="SSU959" s="46"/>
      <c r="SSV959" s="46"/>
      <c r="SSW959" s="46"/>
      <c r="SSX959" s="46"/>
      <c r="SSY959" s="46"/>
      <c r="SSZ959" s="46"/>
      <c r="STA959" s="46"/>
      <c r="STB959" s="46"/>
      <c r="STC959" s="46"/>
      <c r="STD959" s="46"/>
      <c r="STE959" s="46"/>
      <c r="STF959" s="46"/>
      <c r="STG959" s="46"/>
      <c r="STH959" s="46"/>
      <c r="STI959" s="46"/>
      <c r="STJ959" s="46"/>
      <c r="STK959" s="46"/>
      <c r="STL959" s="46"/>
      <c r="STM959" s="46"/>
      <c r="STN959" s="46"/>
      <c r="STO959" s="46"/>
      <c r="STP959" s="46"/>
      <c r="STQ959" s="46"/>
      <c r="STR959" s="46"/>
      <c r="STS959" s="46"/>
      <c r="STT959" s="46"/>
      <c r="STU959" s="46"/>
      <c r="STV959" s="46"/>
      <c r="STW959" s="46"/>
      <c r="STX959" s="46"/>
      <c r="STY959" s="46"/>
      <c r="STZ959" s="46"/>
      <c r="SUA959" s="46"/>
      <c r="SUB959" s="46"/>
      <c r="SUC959" s="46"/>
      <c r="SUD959" s="46"/>
      <c r="SUE959" s="46"/>
      <c r="SUF959" s="46"/>
      <c r="SUG959" s="46"/>
      <c r="SUH959" s="46"/>
      <c r="SUI959" s="46"/>
      <c r="SUJ959" s="46"/>
      <c r="SUK959" s="46"/>
      <c r="SUL959" s="46"/>
      <c r="SUM959" s="46"/>
      <c r="SUN959" s="46"/>
      <c r="SUO959" s="46"/>
      <c r="SUP959" s="46"/>
      <c r="SUQ959" s="46"/>
      <c r="SUR959" s="46"/>
      <c r="SUS959" s="46"/>
      <c r="SUT959" s="46"/>
      <c r="SUU959" s="46"/>
      <c r="SUV959" s="46"/>
      <c r="SUW959" s="46"/>
      <c r="SUX959" s="46"/>
      <c r="SUY959" s="46"/>
      <c r="SUZ959" s="46"/>
      <c r="SVA959" s="46"/>
      <c r="SVB959" s="46"/>
      <c r="SVC959" s="46"/>
      <c r="SVD959" s="46"/>
      <c r="SVE959" s="46"/>
      <c r="SVF959" s="46"/>
      <c r="SVG959" s="46"/>
      <c r="SVH959" s="46"/>
      <c r="SVI959" s="46"/>
      <c r="SVJ959" s="46"/>
      <c r="SVK959" s="46"/>
      <c r="SVL959" s="46"/>
      <c r="SVM959" s="46"/>
      <c r="SVN959" s="46"/>
      <c r="SVO959" s="46"/>
      <c r="SVP959" s="46"/>
      <c r="SVQ959" s="46"/>
      <c r="SVR959" s="46"/>
      <c r="SVS959" s="46"/>
      <c r="SVT959" s="46"/>
      <c r="SVU959" s="46"/>
      <c r="SVV959" s="46"/>
      <c r="SVW959" s="46"/>
      <c r="SVX959" s="46"/>
      <c r="SVY959" s="46"/>
      <c r="SVZ959" s="46"/>
      <c r="SWA959" s="46"/>
      <c r="SWB959" s="46"/>
      <c r="SWC959" s="46"/>
      <c r="SWD959" s="46"/>
      <c r="SWE959" s="46"/>
      <c r="SWF959" s="46"/>
      <c r="SWG959" s="46"/>
      <c r="SWH959" s="46"/>
      <c r="SWI959" s="46"/>
      <c r="SWJ959" s="46"/>
      <c r="SWK959" s="46"/>
      <c r="SWL959" s="46"/>
      <c r="SWM959" s="46"/>
      <c r="SWN959" s="46"/>
      <c r="SWO959" s="46"/>
      <c r="SWP959" s="46"/>
      <c r="SWQ959" s="46"/>
      <c r="SWR959" s="46"/>
      <c r="SWS959" s="46"/>
      <c r="SWT959" s="46"/>
      <c r="SWU959" s="46"/>
      <c r="SWV959" s="46"/>
      <c r="SWW959" s="46"/>
      <c r="SWX959" s="46"/>
      <c r="SWY959" s="46"/>
      <c r="SWZ959" s="46"/>
      <c r="SXA959" s="46"/>
      <c r="SXB959" s="46"/>
      <c r="SXC959" s="46"/>
      <c r="SXD959" s="46"/>
      <c r="SXE959" s="46"/>
      <c r="SXF959" s="46"/>
      <c r="SXG959" s="46"/>
      <c r="SXH959" s="46"/>
      <c r="SXI959" s="46"/>
      <c r="SXJ959" s="46"/>
      <c r="SXK959" s="46"/>
      <c r="SXL959" s="46"/>
      <c r="SXM959" s="46"/>
      <c r="SXN959" s="46"/>
      <c r="SXO959" s="46"/>
      <c r="SXP959" s="46"/>
      <c r="SXQ959" s="46"/>
      <c r="SXR959" s="46"/>
      <c r="SXS959" s="46"/>
      <c r="SXT959" s="46"/>
      <c r="SXU959" s="46"/>
      <c r="SXV959" s="46"/>
      <c r="SXW959" s="46"/>
      <c r="SXX959" s="46"/>
      <c r="SXY959" s="46"/>
      <c r="SXZ959" s="46"/>
      <c r="SYA959" s="46"/>
      <c r="SYB959" s="46"/>
      <c r="SYC959" s="46"/>
      <c r="SYD959" s="46"/>
      <c r="SYE959" s="46"/>
      <c r="SYF959" s="46"/>
      <c r="SYG959" s="46"/>
      <c r="SYH959" s="46"/>
      <c r="SYI959" s="46"/>
      <c r="SYJ959" s="46"/>
      <c r="SYK959" s="46"/>
      <c r="SYL959" s="46"/>
      <c r="SYM959" s="46"/>
      <c r="SYN959" s="46"/>
      <c r="SYO959" s="46"/>
      <c r="SYP959" s="46"/>
      <c r="SYQ959" s="46"/>
      <c r="SYR959" s="46"/>
      <c r="SYS959" s="46"/>
      <c r="SYT959" s="46"/>
      <c r="SYU959" s="46"/>
      <c r="SYV959" s="46"/>
      <c r="SYW959" s="46"/>
      <c r="SYX959" s="46"/>
      <c r="SYY959" s="46"/>
      <c r="SYZ959" s="46"/>
      <c r="SZA959" s="46"/>
      <c r="SZB959" s="46"/>
      <c r="SZC959" s="46"/>
      <c r="SZD959" s="46"/>
      <c r="SZE959" s="46"/>
      <c r="SZF959" s="46"/>
      <c r="SZG959" s="46"/>
      <c r="SZH959" s="46"/>
      <c r="SZI959" s="46"/>
      <c r="SZJ959" s="46"/>
      <c r="SZK959" s="46"/>
      <c r="SZL959" s="46"/>
      <c r="SZM959" s="46"/>
      <c r="SZN959" s="46"/>
      <c r="SZO959" s="46"/>
      <c r="SZP959" s="46"/>
      <c r="SZQ959" s="46"/>
      <c r="SZR959" s="46"/>
      <c r="SZS959" s="46"/>
      <c r="SZT959" s="46"/>
      <c r="SZU959" s="46"/>
      <c r="SZV959" s="46"/>
      <c r="SZW959" s="46"/>
      <c r="SZX959" s="46"/>
      <c r="SZY959" s="46"/>
      <c r="SZZ959" s="46"/>
      <c r="TAA959" s="46"/>
      <c r="TAB959" s="46"/>
      <c r="TAC959" s="46"/>
      <c r="TAD959" s="46"/>
      <c r="TAE959" s="46"/>
      <c r="TAF959" s="46"/>
      <c r="TAG959" s="46"/>
      <c r="TAH959" s="46"/>
      <c r="TAI959" s="46"/>
      <c r="TAJ959" s="46"/>
      <c r="TAK959" s="46"/>
      <c r="TAL959" s="46"/>
      <c r="TAM959" s="46"/>
      <c r="TAN959" s="46"/>
      <c r="TAO959" s="46"/>
      <c r="TAP959" s="46"/>
      <c r="TAQ959" s="46"/>
      <c r="TAR959" s="46"/>
      <c r="TAS959" s="46"/>
      <c r="TAT959" s="46"/>
      <c r="TAU959" s="46"/>
      <c r="TAV959" s="46"/>
      <c r="TAW959" s="46"/>
      <c r="TAX959" s="46"/>
      <c r="TAY959" s="46"/>
      <c r="TAZ959" s="46"/>
      <c r="TBA959" s="46"/>
      <c r="TBB959" s="46"/>
      <c r="TBC959" s="46"/>
      <c r="TBD959" s="46"/>
      <c r="TBE959" s="46"/>
      <c r="TBF959" s="46"/>
      <c r="TBG959" s="46"/>
      <c r="TBH959" s="46"/>
      <c r="TBI959" s="46"/>
      <c r="TBJ959" s="46"/>
      <c r="TBK959" s="46"/>
      <c r="TBL959" s="46"/>
      <c r="TBM959" s="46"/>
      <c r="TBN959" s="46"/>
      <c r="TBO959" s="46"/>
      <c r="TBP959" s="46"/>
      <c r="TBQ959" s="46"/>
      <c r="TBR959" s="46"/>
      <c r="TBS959" s="46"/>
      <c r="TBT959" s="46"/>
      <c r="TBU959" s="46"/>
      <c r="TBV959" s="46"/>
      <c r="TBW959" s="46"/>
      <c r="TBX959" s="46"/>
      <c r="TBY959" s="46"/>
      <c r="TBZ959" s="46"/>
      <c r="TCA959" s="46"/>
      <c r="TCB959" s="46"/>
      <c r="TCC959" s="46"/>
      <c r="TCD959" s="46"/>
      <c r="TCE959" s="46"/>
      <c r="TCF959" s="46"/>
      <c r="TCG959" s="46"/>
      <c r="TCH959" s="46"/>
      <c r="TCI959" s="46"/>
      <c r="TCJ959" s="46"/>
      <c r="TCK959" s="46"/>
      <c r="TCL959" s="46"/>
      <c r="TCM959" s="46"/>
      <c r="TCN959" s="46"/>
      <c r="TCO959" s="46"/>
      <c r="TCP959" s="46"/>
      <c r="TCQ959" s="46"/>
      <c r="TCR959" s="46"/>
      <c r="TCS959" s="46"/>
      <c r="TCT959" s="46"/>
      <c r="TCU959" s="46"/>
      <c r="TCV959" s="46"/>
      <c r="TCW959" s="46"/>
      <c r="TCX959" s="46"/>
      <c r="TCY959" s="46"/>
      <c r="TCZ959" s="46"/>
      <c r="TDA959" s="46"/>
      <c r="TDB959" s="46"/>
      <c r="TDC959" s="46"/>
      <c r="TDD959" s="46"/>
      <c r="TDE959" s="46"/>
      <c r="TDF959" s="46"/>
      <c r="TDG959" s="46"/>
      <c r="TDH959" s="46"/>
      <c r="TDI959" s="46"/>
      <c r="TDJ959" s="46"/>
      <c r="TDK959" s="46"/>
      <c r="TDL959" s="46"/>
      <c r="TDM959" s="46"/>
      <c r="TDN959" s="46"/>
      <c r="TDO959" s="46"/>
      <c r="TDP959" s="46"/>
      <c r="TDQ959" s="46"/>
      <c r="TDR959" s="46"/>
      <c r="TDS959" s="46"/>
      <c r="TDT959" s="46"/>
      <c r="TDU959" s="46"/>
      <c r="TDV959" s="46"/>
      <c r="TDW959" s="46"/>
      <c r="TDX959" s="46"/>
      <c r="TDY959" s="46"/>
      <c r="TDZ959" s="46"/>
      <c r="TEA959" s="46"/>
      <c r="TEB959" s="46"/>
      <c r="TEC959" s="46"/>
      <c r="TED959" s="46"/>
      <c r="TEE959" s="46"/>
      <c r="TEF959" s="46"/>
      <c r="TEG959" s="46"/>
      <c r="TEH959" s="46"/>
      <c r="TEI959" s="46"/>
      <c r="TEJ959" s="46"/>
      <c r="TEK959" s="46"/>
      <c r="TEL959" s="46"/>
      <c r="TEM959" s="46"/>
      <c r="TEN959" s="46"/>
      <c r="TEO959" s="46"/>
      <c r="TEP959" s="46"/>
      <c r="TEQ959" s="46"/>
      <c r="TER959" s="46"/>
      <c r="TES959" s="46"/>
      <c r="TET959" s="46"/>
      <c r="TEU959" s="46"/>
      <c r="TEV959" s="46"/>
      <c r="TEW959" s="46"/>
      <c r="TEX959" s="46"/>
      <c r="TEY959" s="46"/>
      <c r="TEZ959" s="46"/>
      <c r="TFA959" s="46"/>
      <c r="TFB959" s="46"/>
      <c r="TFC959" s="46"/>
      <c r="TFD959" s="46"/>
      <c r="TFE959" s="46"/>
      <c r="TFF959" s="46"/>
      <c r="TFG959" s="46"/>
      <c r="TFH959" s="46"/>
      <c r="TFI959" s="46"/>
      <c r="TFJ959" s="46"/>
      <c r="TFK959" s="46"/>
      <c r="TFL959" s="46"/>
      <c r="TFM959" s="46"/>
      <c r="TFN959" s="46"/>
      <c r="TFO959" s="46"/>
      <c r="TFP959" s="46"/>
      <c r="TFQ959" s="46"/>
      <c r="TFR959" s="46"/>
      <c r="TFS959" s="46"/>
      <c r="TFT959" s="46"/>
      <c r="TFU959" s="46"/>
      <c r="TFV959" s="46"/>
      <c r="TFW959" s="46"/>
      <c r="TFX959" s="46"/>
      <c r="TFY959" s="46"/>
      <c r="TFZ959" s="46"/>
      <c r="TGA959" s="46"/>
      <c r="TGB959" s="46"/>
      <c r="TGC959" s="46"/>
      <c r="TGD959" s="46"/>
      <c r="TGE959" s="46"/>
      <c r="TGF959" s="46"/>
      <c r="TGG959" s="46"/>
      <c r="TGH959" s="46"/>
      <c r="TGI959" s="46"/>
      <c r="TGJ959" s="46"/>
      <c r="TGK959" s="46"/>
      <c r="TGL959" s="46"/>
      <c r="TGM959" s="46"/>
      <c r="TGN959" s="46"/>
      <c r="TGO959" s="46"/>
      <c r="TGP959" s="46"/>
      <c r="TGQ959" s="46"/>
      <c r="TGR959" s="46"/>
      <c r="TGS959" s="46"/>
      <c r="TGT959" s="46"/>
      <c r="TGU959" s="46"/>
      <c r="TGV959" s="46"/>
      <c r="TGW959" s="46"/>
      <c r="TGX959" s="46"/>
      <c r="TGY959" s="46"/>
      <c r="TGZ959" s="46"/>
      <c r="THA959" s="46"/>
      <c r="THB959" s="46"/>
      <c r="THC959" s="46"/>
      <c r="THD959" s="46"/>
      <c r="THE959" s="46"/>
      <c r="THF959" s="46"/>
      <c r="THG959" s="46"/>
      <c r="THH959" s="46"/>
      <c r="THI959" s="46"/>
      <c r="THJ959" s="46"/>
      <c r="THK959" s="46"/>
      <c r="THL959" s="46"/>
      <c r="THM959" s="46"/>
      <c r="THN959" s="46"/>
      <c r="THO959" s="46"/>
      <c r="THP959" s="46"/>
      <c r="THQ959" s="46"/>
      <c r="THR959" s="46"/>
      <c r="THS959" s="46"/>
      <c r="THT959" s="46"/>
      <c r="THU959" s="46"/>
      <c r="THV959" s="46"/>
      <c r="THW959" s="46"/>
      <c r="THX959" s="46"/>
      <c r="THY959" s="46"/>
      <c r="THZ959" s="46"/>
      <c r="TIA959" s="46"/>
      <c r="TIB959" s="46"/>
      <c r="TIC959" s="46"/>
      <c r="TID959" s="46"/>
      <c r="TIE959" s="46"/>
      <c r="TIF959" s="46"/>
      <c r="TIG959" s="46"/>
      <c r="TIH959" s="46"/>
      <c r="TII959" s="46"/>
      <c r="TIJ959" s="46"/>
      <c r="TIK959" s="46"/>
      <c r="TIL959" s="46"/>
      <c r="TIM959" s="46"/>
      <c r="TIN959" s="46"/>
      <c r="TIO959" s="46"/>
      <c r="TIP959" s="46"/>
      <c r="TIQ959" s="46"/>
      <c r="TIR959" s="46"/>
      <c r="TIS959" s="46"/>
      <c r="TIT959" s="46"/>
      <c r="TIU959" s="46"/>
      <c r="TIV959" s="46"/>
      <c r="TIW959" s="46"/>
      <c r="TIX959" s="46"/>
      <c r="TIY959" s="46"/>
      <c r="TIZ959" s="46"/>
      <c r="TJA959" s="46"/>
      <c r="TJB959" s="46"/>
      <c r="TJC959" s="46"/>
      <c r="TJD959" s="46"/>
      <c r="TJE959" s="46"/>
      <c r="TJF959" s="46"/>
      <c r="TJG959" s="46"/>
      <c r="TJH959" s="46"/>
      <c r="TJI959" s="46"/>
      <c r="TJJ959" s="46"/>
      <c r="TJK959" s="46"/>
      <c r="TJL959" s="46"/>
      <c r="TJM959" s="46"/>
      <c r="TJN959" s="46"/>
      <c r="TJO959" s="46"/>
      <c r="TJP959" s="46"/>
      <c r="TJQ959" s="46"/>
      <c r="TJR959" s="46"/>
      <c r="TJS959" s="46"/>
      <c r="TJT959" s="46"/>
      <c r="TJU959" s="46"/>
      <c r="TJV959" s="46"/>
      <c r="TJW959" s="46"/>
      <c r="TJX959" s="46"/>
      <c r="TJY959" s="46"/>
      <c r="TJZ959" s="46"/>
      <c r="TKA959" s="46"/>
      <c r="TKB959" s="46"/>
      <c r="TKC959" s="46"/>
      <c r="TKD959" s="46"/>
      <c r="TKE959" s="46"/>
      <c r="TKF959" s="46"/>
      <c r="TKG959" s="46"/>
      <c r="TKH959" s="46"/>
      <c r="TKI959" s="46"/>
      <c r="TKJ959" s="46"/>
      <c r="TKK959" s="46"/>
      <c r="TKL959" s="46"/>
      <c r="TKM959" s="46"/>
      <c r="TKN959" s="46"/>
      <c r="TKO959" s="46"/>
      <c r="TKP959" s="46"/>
      <c r="TKQ959" s="46"/>
      <c r="TKR959" s="46"/>
      <c r="TKS959" s="46"/>
      <c r="TKT959" s="46"/>
      <c r="TKU959" s="46"/>
      <c r="TKV959" s="46"/>
      <c r="TKW959" s="46"/>
      <c r="TKX959" s="46"/>
      <c r="TKY959" s="46"/>
      <c r="TKZ959" s="46"/>
      <c r="TLA959" s="46"/>
      <c r="TLB959" s="46"/>
      <c r="TLC959" s="46"/>
      <c r="TLD959" s="46"/>
      <c r="TLE959" s="46"/>
      <c r="TLF959" s="46"/>
      <c r="TLG959" s="46"/>
      <c r="TLH959" s="46"/>
      <c r="TLI959" s="46"/>
      <c r="TLJ959" s="46"/>
      <c r="TLK959" s="46"/>
      <c r="TLL959" s="46"/>
      <c r="TLM959" s="46"/>
      <c r="TLN959" s="46"/>
      <c r="TLO959" s="46"/>
      <c r="TLP959" s="46"/>
      <c r="TLQ959" s="46"/>
      <c r="TLR959" s="46"/>
      <c r="TLS959" s="46"/>
      <c r="TLT959" s="46"/>
      <c r="TLU959" s="46"/>
      <c r="TLV959" s="46"/>
      <c r="TLW959" s="46"/>
      <c r="TLX959" s="46"/>
      <c r="TLY959" s="46"/>
      <c r="TLZ959" s="46"/>
      <c r="TMA959" s="46"/>
      <c r="TMB959" s="46"/>
      <c r="TMC959" s="46"/>
      <c r="TMD959" s="46"/>
      <c r="TME959" s="46"/>
      <c r="TMF959" s="46"/>
      <c r="TMG959" s="46"/>
      <c r="TMH959" s="46"/>
      <c r="TMI959" s="46"/>
      <c r="TMJ959" s="46"/>
      <c r="TMK959" s="46"/>
      <c r="TML959" s="46"/>
      <c r="TMM959" s="46"/>
      <c r="TMN959" s="46"/>
      <c r="TMO959" s="46"/>
      <c r="TMP959" s="46"/>
      <c r="TMQ959" s="46"/>
      <c r="TMR959" s="46"/>
      <c r="TMS959" s="46"/>
      <c r="TMT959" s="46"/>
      <c r="TMU959" s="46"/>
      <c r="TMV959" s="46"/>
      <c r="TMW959" s="46"/>
      <c r="TMX959" s="46"/>
      <c r="TMY959" s="46"/>
      <c r="TMZ959" s="46"/>
      <c r="TNA959" s="46"/>
      <c r="TNB959" s="46"/>
      <c r="TNC959" s="46"/>
      <c r="TND959" s="46"/>
      <c r="TNE959" s="46"/>
      <c r="TNF959" s="46"/>
      <c r="TNG959" s="46"/>
      <c r="TNH959" s="46"/>
      <c r="TNI959" s="46"/>
      <c r="TNJ959" s="46"/>
      <c r="TNK959" s="46"/>
      <c r="TNL959" s="46"/>
      <c r="TNM959" s="46"/>
      <c r="TNN959" s="46"/>
      <c r="TNO959" s="46"/>
      <c r="TNP959" s="46"/>
      <c r="TNQ959" s="46"/>
      <c r="TNR959" s="46"/>
      <c r="TNS959" s="46"/>
      <c r="TNT959" s="46"/>
      <c r="TNU959" s="46"/>
      <c r="TNV959" s="46"/>
      <c r="TNW959" s="46"/>
      <c r="TNX959" s="46"/>
      <c r="TNY959" s="46"/>
      <c r="TNZ959" s="46"/>
      <c r="TOA959" s="46"/>
      <c r="TOB959" s="46"/>
      <c r="TOC959" s="46"/>
      <c r="TOD959" s="46"/>
      <c r="TOE959" s="46"/>
      <c r="TOF959" s="46"/>
      <c r="TOG959" s="46"/>
      <c r="TOH959" s="46"/>
      <c r="TOI959" s="46"/>
      <c r="TOJ959" s="46"/>
      <c r="TOK959" s="46"/>
      <c r="TOL959" s="46"/>
      <c r="TOM959" s="46"/>
      <c r="TON959" s="46"/>
      <c r="TOO959" s="46"/>
      <c r="TOP959" s="46"/>
      <c r="TOQ959" s="46"/>
      <c r="TOR959" s="46"/>
      <c r="TOS959" s="46"/>
      <c r="TOT959" s="46"/>
      <c r="TOU959" s="46"/>
      <c r="TOV959" s="46"/>
      <c r="TOW959" s="46"/>
      <c r="TOX959" s="46"/>
      <c r="TOY959" s="46"/>
      <c r="TOZ959" s="46"/>
      <c r="TPA959" s="46"/>
      <c r="TPB959" s="46"/>
      <c r="TPC959" s="46"/>
      <c r="TPD959" s="46"/>
      <c r="TPE959" s="46"/>
      <c r="TPF959" s="46"/>
      <c r="TPG959" s="46"/>
      <c r="TPH959" s="46"/>
      <c r="TPI959" s="46"/>
      <c r="TPJ959" s="46"/>
      <c r="TPK959" s="46"/>
      <c r="TPL959" s="46"/>
      <c r="TPM959" s="46"/>
      <c r="TPN959" s="46"/>
      <c r="TPO959" s="46"/>
      <c r="TPP959" s="46"/>
      <c r="TPQ959" s="46"/>
      <c r="TPR959" s="46"/>
      <c r="TPS959" s="46"/>
      <c r="TPT959" s="46"/>
      <c r="TPU959" s="46"/>
      <c r="TPV959" s="46"/>
      <c r="TPW959" s="46"/>
      <c r="TPX959" s="46"/>
      <c r="TPY959" s="46"/>
      <c r="TPZ959" s="46"/>
      <c r="TQA959" s="46"/>
      <c r="TQB959" s="46"/>
      <c r="TQC959" s="46"/>
      <c r="TQD959" s="46"/>
      <c r="TQE959" s="46"/>
      <c r="TQF959" s="46"/>
      <c r="TQG959" s="46"/>
      <c r="TQH959" s="46"/>
      <c r="TQI959" s="46"/>
      <c r="TQJ959" s="46"/>
      <c r="TQK959" s="46"/>
      <c r="TQL959" s="46"/>
      <c r="TQM959" s="46"/>
      <c r="TQN959" s="46"/>
      <c r="TQO959" s="46"/>
      <c r="TQP959" s="46"/>
      <c r="TQQ959" s="46"/>
      <c r="TQR959" s="46"/>
      <c r="TQS959" s="46"/>
      <c r="TQT959" s="46"/>
      <c r="TQU959" s="46"/>
      <c r="TQV959" s="46"/>
      <c r="TQW959" s="46"/>
      <c r="TQX959" s="46"/>
      <c r="TQY959" s="46"/>
      <c r="TQZ959" s="46"/>
      <c r="TRA959" s="46"/>
      <c r="TRB959" s="46"/>
      <c r="TRC959" s="46"/>
      <c r="TRD959" s="46"/>
      <c r="TRE959" s="46"/>
      <c r="TRF959" s="46"/>
      <c r="TRG959" s="46"/>
      <c r="TRH959" s="46"/>
      <c r="TRI959" s="46"/>
      <c r="TRJ959" s="46"/>
      <c r="TRK959" s="46"/>
      <c r="TRL959" s="46"/>
      <c r="TRM959" s="46"/>
      <c r="TRN959" s="46"/>
      <c r="TRO959" s="46"/>
      <c r="TRP959" s="46"/>
      <c r="TRQ959" s="46"/>
      <c r="TRR959" s="46"/>
      <c r="TRS959" s="46"/>
      <c r="TRT959" s="46"/>
      <c r="TRU959" s="46"/>
      <c r="TRV959" s="46"/>
      <c r="TRW959" s="46"/>
      <c r="TRX959" s="46"/>
      <c r="TRY959" s="46"/>
      <c r="TRZ959" s="46"/>
      <c r="TSA959" s="46"/>
      <c r="TSB959" s="46"/>
      <c r="TSC959" s="46"/>
      <c r="TSD959" s="46"/>
      <c r="TSE959" s="46"/>
      <c r="TSF959" s="46"/>
      <c r="TSG959" s="46"/>
      <c r="TSH959" s="46"/>
      <c r="TSI959" s="46"/>
      <c r="TSJ959" s="46"/>
      <c r="TSK959" s="46"/>
      <c r="TSL959" s="46"/>
      <c r="TSM959" s="46"/>
      <c r="TSN959" s="46"/>
      <c r="TSO959" s="46"/>
      <c r="TSP959" s="46"/>
      <c r="TSQ959" s="46"/>
      <c r="TSR959" s="46"/>
      <c r="TSS959" s="46"/>
      <c r="TST959" s="46"/>
      <c r="TSU959" s="46"/>
      <c r="TSV959" s="46"/>
      <c r="TSW959" s="46"/>
      <c r="TSX959" s="46"/>
      <c r="TSY959" s="46"/>
      <c r="TSZ959" s="46"/>
      <c r="TTA959" s="46"/>
      <c r="TTB959" s="46"/>
      <c r="TTC959" s="46"/>
      <c r="TTD959" s="46"/>
      <c r="TTE959" s="46"/>
      <c r="TTF959" s="46"/>
      <c r="TTG959" s="46"/>
      <c r="TTH959" s="46"/>
      <c r="TTI959" s="46"/>
      <c r="TTJ959" s="46"/>
      <c r="TTK959" s="46"/>
      <c r="TTL959" s="46"/>
      <c r="TTM959" s="46"/>
      <c r="TTN959" s="46"/>
      <c r="TTO959" s="46"/>
      <c r="TTP959" s="46"/>
      <c r="TTQ959" s="46"/>
      <c r="TTR959" s="46"/>
      <c r="TTS959" s="46"/>
      <c r="TTT959" s="46"/>
      <c r="TTU959" s="46"/>
      <c r="TTV959" s="46"/>
      <c r="TTW959" s="46"/>
      <c r="TTX959" s="46"/>
      <c r="TTY959" s="46"/>
      <c r="TTZ959" s="46"/>
      <c r="TUA959" s="46"/>
      <c r="TUB959" s="46"/>
      <c r="TUC959" s="46"/>
      <c r="TUD959" s="46"/>
      <c r="TUE959" s="46"/>
      <c r="TUF959" s="46"/>
      <c r="TUG959" s="46"/>
      <c r="TUH959" s="46"/>
      <c r="TUI959" s="46"/>
      <c r="TUJ959" s="46"/>
      <c r="TUK959" s="46"/>
      <c r="TUL959" s="46"/>
      <c r="TUM959" s="46"/>
      <c r="TUN959" s="46"/>
      <c r="TUO959" s="46"/>
      <c r="TUP959" s="46"/>
      <c r="TUQ959" s="46"/>
      <c r="TUR959" s="46"/>
      <c r="TUS959" s="46"/>
      <c r="TUT959" s="46"/>
      <c r="TUU959" s="46"/>
      <c r="TUV959" s="46"/>
      <c r="TUW959" s="46"/>
      <c r="TUX959" s="46"/>
      <c r="TUY959" s="46"/>
      <c r="TUZ959" s="46"/>
      <c r="TVA959" s="46"/>
      <c r="TVB959" s="46"/>
      <c r="TVC959" s="46"/>
      <c r="TVD959" s="46"/>
      <c r="TVE959" s="46"/>
      <c r="TVF959" s="46"/>
      <c r="TVG959" s="46"/>
      <c r="TVH959" s="46"/>
      <c r="TVI959" s="46"/>
      <c r="TVJ959" s="46"/>
      <c r="TVK959" s="46"/>
      <c r="TVL959" s="46"/>
      <c r="TVM959" s="46"/>
      <c r="TVN959" s="46"/>
      <c r="TVO959" s="46"/>
      <c r="TVP959" s="46"/>
      <c r="TVQ959" s="46"/>
      <c r="TVR959" s="46"/>
      <c r="TVS959" s="46"/>
      <c r="TVT959" s="46"/>
      <c r="TVU959" s="46"/>
      <c r="TVV959" s="46"/>
      <c r="TVW959" s="46"/>
      <c r="TVX959" s="46"/>
      <c r="TVY959" s="46"/>
      <c r="TVZ959" s="46"/>
      <c r="TWA959" s="46"/>
      <c r="TWB959" s="46"/>
      <c r="TWC959" s="46"/>
      <c r="TWD959" s="46"/>
      <c r="TWE959" s="46"/>
      <c r="TWF959" s="46"/>
      <c r="TWG959" s="46"/>
      <c r="TWH959" s="46"/>
      <c r="TWI959" s="46"/>
      <c r="TWJ959" s="46"/>
      <c r="TWK959" s="46"/>
      <c r="TWL959" s="46"/>
      <c r="TWM959" s="46"/>
      <c r="TWN959" s="46"/>
      <c r="TWO959" s="46"/>
      <c r="TWP959" s="46"/>
      <c r="TWQ959" s="46"/>
      <c r="TWR959" s="46"/>
      <c r="TWS959" s="46"/>
      <c r="TWT959" s="46"/>
      <c r="TWU959" s="46"/>
      <c r="TWV959" s="46"/>
      <c r="TWW959" s="46"/>
      <c r="TWX959" s="46"/>
      <c r="TWY959" s="46"/>
      <c r="TWZ959" s="46"/>
      <c r="TXA959" s="46"/>
      <c r="TXB959" s="46"/>
      <c r="TXC959" s="46"/>
      <c r="TXD959" s="46"/>
      <c r="TXE959" s="46"/>
      <c r="TXF959" s="46"/>
      <c r="TXG959" s="46"/>
      <c r="TXH959" s="46"/>
      <c r="TXI959" s="46"/>
      <c r="TXJ959" s="46"/>
      <c r="TXK959" s="46"/>
      <c r="TXL959" s="46"/>
      <c r="TXM959" s="46"/>
      <c r="TXN959" s="46"/>
      <c r="TXO959" s="46"/>
      <c r="TXP959" s="46"/>
      <c r="TXQ959" s="46"/>
      <c r="TXR959" s="46"/>
      <c r="TXS959" s="46"/>
      <c r="TXT959" s="46"/>
      <c r="TXU959" s="46"/>
      <c r="TXV959" s="46"/>
      <c r="TXW959" s="46"/>
      <c r="TXX959" s="46"/>
      <c r="TXY959" s="46"/>
      <c r="TXZ959" s="46"/>
      <c r="TYA959" s="46"/>
      <c r="TYB959" s="46"/>
      <c r="TYC959" s="46"/>
      <c r="TYD959" s="46"/>
      <c r="TYE959" s="46"/>
      <c r="TYF959" s="46"/>
      <c r="TYG959" s="46"/>
      <c r="TYH959" s="46"/>
      <c r="TYI959" s="46"/>
      <c r="TYJ959" s="46"/>
      <c r="TYK959" s="46"/>
      <c r="TYL959" s="46"/>
      <c r="TYM959" s="46"/>
      <c r="TYN959" s="46"/>
      <c r="TYO959" s="46"/>
      <c r="TYP959" s="46"/>
      <c r="TYQ959" s="46"/>
      <c r="TYR959" s="46"/>
      <c r="TYS959" s="46"/>
      <c r="TYT959" s="46"/>
      <c r="TYU959" s="46"/>
      <c r="TYV959" s="46"/>
      <c r="TYW959" s="46"/>
      <c r="TYX959" s="46"/>
      <c r="TYY959" s="46"/>
      <c r="TYZ959" s="46"/>
      <c r="TZA959" s="46"/>
      <c r="TZB959" s="46"/>
      <c r="TZC959" s="46"/>
      <c r="TZD959" s="46"/>
      <c r="TZE959" s="46"/>
      <c r="TZF959" s="46"/>
      <c r="TZG959" s="46"/>
      <c r="TZH959" s="46"/>
      <c r="TZI959" s="46"/>
      <c r="TZJ959" s="46"/>
      <c r="TZK959" s="46"/>
      <c r="TZL959" s="46"/>
      <c r="TZM959" s="46"/>
      <c r="TZN959" s="46"/>
      <c r="TZO959" s="46"/>
      <c r="TZP959" s="46"/>
      <c r="TZQ959" s="46"/>
      <c r="TZR959" s="46"/>
      <c r="TZS959" s="46"/>
      <c r="TZT959" s="46"/>
      <c r="TZU959" s="46"/>
      <c r="TZV959" s="46"/>
      <c r="TZW959" s="46"/>
      <c r="TZX959" s="46"/>
      <c r="TZY959" s="46"/>
      <c r="TZZ959" s="46"/>
      <c r="UAA959" s="46"/>
      <c r="UAB959" s="46"/>
      <c r="UAC959" s="46"/>
      <c r="UAD959" s="46"/>
      <c r="UAE959" s="46"/>
      <c r="UAF959" s="46"/>
      <c r="UAG959" s="46"/>
      <c r="UAH959" s="46"/>
      <c r="UAI959" s="46"/>
      <c r="UAJ959" s="46"/>
      <c r="UAK959" s="46"/>
      <c r="UAL959" s="46"/>
      <c r="UAM959" s="46"/>
      <c r="UAN959" s="46"/>
      <c r="UAO959" s="46"/>
      <c r="UAP959" s="46"/>
      <c r="UAQ959" s="46"/>
      <c r="UAR959" s="46"/>
      <c r="UAS959" s="46"/>
      <c r="UAT959" s="46"/>
      <c r="UAU959" s="46"/>
      <c r="UAV959" s="46"/>
      <c r="UAW959" s="46"/>
      <c r="UAX959" s="46"/>
      <c r="UAY959" s="46"/>
      <c r="UAZ959" s="46"/>
      <c r="UBA959" s="46"/>
      <c r="UBB959" s="46"/>
      <c r="UBC959" s="46"/>
      <c r="UBD959" s="46"/>
      <c r="UBE959" s="46"/>
      <c r="UBF959" s="46"/>
      <c r="UBG959" s="46"/>
      <c r="UBH959" s="46"/>
      <c r="UBI959" s="46"/>
      <c r="UBJ959" s="46"/>
      <c r="UBK959" s="46"/>
      <c r="UBL959" s="46"/>
      <c r="UBM959" s="46"/>
      <c r="UBN959" s="46"/>
      <c r="UBO959" s="46"/>
      <c r="UBP959" s="46"/>
      <c r="UBQ959" s="46"/>
      <c r="UBR959" s="46"/>
      <c r="UBS959" s="46"/>
      <c r="UBT959" s="46"/>
      <c r="UBU959" s="46"/>
      <c r="UBV959" s="46"/>
      <c r="UBW959" s="46"/>
      <c r="UBX959" s="46"/>
      <c r="UBY959" s="46"/>
      <c r="UBZ959" s="46"/>
      <c r="UCA959" s="46"/>
      <c r="UCB959" s="46"/>
      <c r="UCC959" s="46"/>
      <c r="UCD959" s="46"/>
      <c r="UCE959" s="46"/>
      <c r="UCF959" s="46"/>
      <c r="UCG959" s="46"/>
      <c r="UCH959" s="46"/>
      <c r="UCI959" s="46"/>
      <c r="UCJ959" s="46"/>
      <c r="UCK959" s="46"/>
      <c r="UCL959" s="46"/>
      <c r="UCM959" s="46"/>
      <c r="UCN959" s="46"/>
      <c r="UCO959" s="46"/>
      <c r="UCP959" s="46"/>
      <c r="UCQ959" s="46"/>
      <c r="UCR959" s="46"/>
      <c r="UCS959" s="46"/>
      <c r="UCT959" s="46"/>
      <c r="UCU959" s="46"/>
      <c r="UCV959" s="46"/>
      <c r="UCW959" s="46"/>
      <c r="UCX959" s="46"/>
      <c r="UCY959" s="46"/>
      <c r="UCZ959" s="46"/>
      <c r="UDA959" s="46"/>
      <c r="UDB959" s="46"/>
      <c r="UDC959" s="46"/>
      <c r="UDD959" s="46"/>
      <c r="UDE959" s="46"/>
      <c r="UDF959" s="46"/>
      <c r="UDG959" s="46"/>
      <c r="UDH959" s="46"/>
      <c r="UDI959" s="46"/>
      <c r="UDJ959" s="46"/>
      <c r="UDK959" s="46"/>
      <c r="UDL959" s="46"/>
      <c r="UDM959" s="46"/>
      <c r="UDN959" s="46"/>
      <c r="UDO959" s="46"/>
      <c r="UDP959" s="46"/>
      <c r="UDQ959" s="46"/>
      <c r="UDR959" s="46"/>
      <c r="UDS959" s="46"/>
      <c r="UDT959" s="46"/>
      <c r="UDU959" s="46"/>
      <c r="UDV959" s="46"/>
      <c r="UDW959" s="46"/>
      <c r="UDX959" s="46"/>
      <c r="UDY959" s="46"/>
      <c r="UDZ959" s="46"/>
      <c r="UEA959" s="46"/>
      <c r="UEB959" s="46"/>
      <c r="UEC959" s="46"/>
      <c r="UED959" s="46"/>
      <c r="UEE959" s="46"/>
      <c r="UEF959" s="46"/>
      <c r="UEG959" s="46"/>
      <c r="UEH959" s="46"/>
      <c r="UEI959" s="46"/>
      <c r="UEJ959" s="46"/>
      <c r="UEK959" s="46"/>
      <c r="UEL959" s="46"/>
      <c r="UEM959" s="46"/>
      <c r="UEN959" s="46"/>
      <c r="UEO959" s="46"/>
      <c r="UEP959" s="46"/>
      <c r="UEQ959" s="46"/>
      <c r="UER959" s="46"/>
      <c r="UES959" s="46"/>
      <c r="UET959" s="46"/>
      <c r="UEU959" s="46"/>
      <c r="UEV959" s="46"/>
      <c r="UEW959" s="46"/>
      <c r="UEX959" s="46"/>
      <c r="UEY959" s="46"/>
      <c r="UEZ959" s="46"/>
      <c r="UFA959" s="46"/>
      <c r="UFB959" s="46"/>
      <c r="UFC959" s="46"/>
      <c r="UFD959" s="46"/>
      <c r="UFE959" s="46"/>
      <c r="UFF959" s="46"/>
      <c r="UFG959" s="46"/>
      <c r="UFH959" s="46"/>
      <c r="UFI959" s="46"/>
      <c r="UFJ959" s="46"/>
      <c r="UFK959" s="46"/>
      <c r="UFL959" s="46"/>
      <c r="UFM959" s="46"/>
      <c r="UFN959" s="46"/>
      <c r="UFO959" s="46"/>
      <c r="UFP959" s="46"/>
      <c r="UFQ959" s="46"/>
      <c r="UFR959" s="46"/>
      <c r="UFS959" s="46"/>
      <c r="UFT959" s="46"/>
      <c r="UFU959" s="46"/>
      <c r="UFV959" s="46"/>
      <c r="UFW959" s="46"/>
      <c r="UFX959" s="46"/>
      <c r="UFY959" s="46"/>
      <c r="UFZ959" s="46"/>
      <c r="UGA959" s="46"/>
      <c r="UGB959" s="46"/>
      <c r="UGC959" s="46"/>
      <c r="UGD959" s="46"/>
      <c r="UGE959" s="46"/>
      <c r="UGF959" s="46"/>
      <c r="UGG959" s="46"/>
      <c r="UGH959" s="46"/>
      <c r="UGI959" s="46"/>
      <c r="UGJ959" s="46"/>
      <c r="UGK959" s="46"/>
      <c r="UGL959" s="46"/>
      <c r="UGM959" s="46"/>
      <c r="UGN959" s="46"/>
      <c r="UGO959" s="46"/>
      <c r="UGP959" s="46"/>
      <c r="UGQ959" s="46"/>
      <c r="UGR959" s="46"/>
      <c r="UGS959" s="46"/>
      <c r="UGT959" s="46"/>
      <c r="UGU959" s="46"/>
      <c r="UGV959" s="46"/>
      <c r="UGW959" s="46"/>
      <c r="UGX959" s="46"/>
      <c r="UGY959" s="46"/>
      <c r="UGZ959" s="46"/>
      <c r="UHA959" s="46"/>
      <c r="UHB959" s="46"/>
      <c r="UHC959" s="46"/>
      <c r="UHD959" s="46"/>
      <c r="UHE959" s="46"/>
      <c r="UHF959" s="46"/>
      <c r="UHG959" s="46"/>
      <c r="UHH959" s="46"/>
      <c r="UHI959" s="46"/>
      <c r="UHJ959" s="46"/>
      <c r="UHK959" s="46"/>
      <c r="UHL959" s="46"/>
      <c r="UHM959" s="46"/>
      <c r="UHN959" s="46"/>
      <c r="UHO959" s="46"/>
      <c r="UHP959" s="46"/>
      <c r="UHQ959" s="46"/>
      <c r="UHR959" s="46"/>
      <c r="UHS959" s="46"/>
      <c r="UHT959" s="46"/>
      <c r="UHU959" s="46"/>
      <c r="UHV959" s="46"/>
      <c r="UHW959" s="46"/>
      <c r="UHX959" s="46"/>
      <c r="UHY959" s="46"/>
      <c r="UHZ959" s="46"/>
      <c r="UIA959" s="46"/>
      <c r="UIB959" s="46"/>
      <c r="UIC959" s="46"/>
      <c r="UID959" s="46"/>
      <c r="UIE959" s="46"/>
      <c r="UIF959" s="46"/>
      <c r="UIG959" s="46"/>
      <c r="UIH959" s="46"/>
      <c r="UII959" s="46"/>
      <c r="UIJ959" s="46"/>
      <c r="UIK959" s="46"/>
      <c r="UIL959" s="46"/>
      <c r="UIM959" s="46"/>
      <c r="UIN959" s="46"/>
      <c r="UIO959" s="46"/>
      <c r="UIP959" s="46"/>
      <c r="UIQ959" s="46"/>
      <c r="UIR959" s="46"/>
      <c r="UIS959" s="46"/>
      <c r="UIT959" s="46"/>
      <c r="UIU959" s="46"/>
      <c r="UIV959" s="46"/>
      <c r="UIW959" s="46"/>
      <c r="UIX959" s="46"/>
      <c r="UIY959" s="46"/>
      <c r="UIZ959" s="46"/>
      <c r="UJA959" s="46"/>
      <c r="UJB959" s="46"/>
      <c r="UJC959" s="46"/>
      <c r="UJD959" s="46"/>
      <c r="UJE959" s="46"/>
      <c r="UJF959" s="46"/>
      <c r="UJG959" s="46"/>
      <c r="UJH959" s="46"/>
      <c r="UJI959" s="46"/>
      <c r="UJJ959" s="46"/>
      <c r="UJK959" s="46"/>
      <c r="UJL959" s="46"/>
      <c r="UJM959" s="46"/>
      <c r="UJN959" s="46"/>
      <c r="UJO959" s="46"/>
      <c r="UJP959" s="46"/>
      <c r="UJQ959" s="46"/>
      <c r="UJR959" s="46"/>
      <c r="UJS959" s="46"/>
      <c r="UJT959" s="46"/>
      <c r="UJU959" s="46"/>
      <c r="UJV959" s="46"/>
      <c r="UJW959" s="46"/>
      <c r="UJX959" s="46"/>
      <c r="UJY959" s="46"/>
      <c r="UJZ959" s="46"/>
      <c r="UKA959" s="46"/>
      <c r="UKB959" s="46"/>
      <c r="UKC959" s="46"/>
      <c r="UKD959" s="46"/>
      <c r="UKE959" s="46"/>
      <c r="UKF959" s="46"/>
      <c r="UKG959" s="46"/>
      <c r="UKH959" s="46"/>
      <c r="UKI959" s="46"/>
      <c r="UKJ959" s="46"/>
      <c r="UKK959" s="46"/>
      <c r="UKL959" s="46"/>
      <c r="UKM959" s="46"/>
      <c r="UKN959" s="46"/>
      <c r="UKO959" s="46"/>
      <c r="UKP959" s="46"/>
      <c r="UKQ959" s="46"/>
      <c r="UKR959" s="46"/>
      <c r="UKS959" s="46"/>
      <c r="UKT959" s="46"/>
      <c r="UKU959" s="46"/>
      <c r="UKV959" s="46"/>
      <c r="UKW959" s="46"/>
      <c r="UKX959" s="46"/>
      <c r="UKY959" s="46"/>
      <c r="UKZ959" s="46"/>
      <c r="ULA959" s="46"/>
      <c r="ULB959" s="46"/>
      <c r="ULC959" s="46"/>
      <c r="ULD959" s="46"/>
      <c r="ULE959" s="46"/>
      <c r="ULF959" s="46"/>
      <c r="ULG959" s="46"/>
      <c r="ULH959" s="46"/>
      <c r="ULI959" s="46"/>
      <c r="ULJ959" s="46"/>
      <c r="ULK959" s="46"/>
      <c r="ULL959" s="46"/>
      <c r="ULM959" s="46"/>
      <c r="ULN959" s="46"/>
      <c r="ULO959" s="46"/>
      <c r="ULP959" s="46"/>
      <c r="ULQ959" s="46"/>
      <c r="ULR959" s="46"/>
      <c r="ULS959" s="46"/>
      <c r="ULT959" s="46"/>
      <c r="ULU959" s="46"/>
      <c r="ULV959" s="46"/>
      <c r="ULW959" s="46"/>
      <c r="ULX959" s="46"/>
      <c r="ULY959" s="46"/>
      <c r="ULZ959" s="46"/>
      <c r="UMA959" s="46"/>
      <c r="UMB959" s="46"/>
      <c r="UMC959" s="46"/>
      <c r="UMD959" s="46"/>
      <c r="UME959" s="46"/>
      <c r="UMF959" s="46"/>
      <c r="UMG959" s="46"/>
      <c r="UMH959" s="46"/>
      <c r="UMI959" s="46"/>
      <c r="UMJ959" s="46"/>
      <c r="UMK959" s="46"/>
      <c r="UML959" s="46"/>
      <c r="UMM959" s="46"/>
      <c r="UMN959" s="46"/>
      <c r="UMO959" s="46"/>
      <c r="UMP959" s="46"/>
      <c r="UMQ959" s="46"/>
      <c r="UMR959" s="46"/>
      <c r="UMS959" s="46"/>
      <c r="UMT959" s="46"/>
      <c r="UMU959" s="46"/>
      <c r="UMV959" s="46"/>
      <c r="UMW959" s="46"/>
      <c r="UMX959" s="46"/>
      <c r="UMY959" s="46"/>
      <c r="UMZ959" s="46"/>
      <c r="UNA959" s="46"/>
      <c r="UNB959" s="46"/>
      <c r="UNC959" s="46"/>
      <c r="UND959" s="46"/>
      <c r="UNE959" s="46"/>
      <c r="UNF959" s="46"/>
      <c r="UNG959" s="46"/>
      <c r="UNH959" s="46"/>
      <c r="UNI959" s="46"/>
      <c r="UNJ959" s="46"/>
      <c r="UNK959" s="46"/>
      <c r="UNL959" s="46"/>
      <c r="UNM959" s="46"/>
      <c r="UNN959" s="46"/>
      <c r="UNO959" s="46"/>
      <c r="UNP959" s="46"/>
      <c r="UNQ959" s="46"/>
      <c r="UNR959" s="46"/>
      <c r="UNS959" s="46"/>
      <c r="UNT959" s="46"/>
      <c r="UNU959" s="46"/>
      <c r="UNV959" s="46"/>
      <c r="UNW959" s="46"/>
      <c r="UNX959" s="46"/>
      <c r="UNY959" s="46"/>
      <c r="UNZ959" s="46"/>
      <c r="UOA959" s="46"/>
      <c r="UOB959" s="46"/>
      <c r="UOC959" s="46"/>
      <c r="UOD959" s="46"/>
      <c r="UOE959" s="46"/>
      <c r="UOF959" s="46"/>
      <c r="UOG959" s="46"/>
      <c r="UOH959" s="46"/>
      <c r="UOI959" s="46"/>
      <c r="UOJ959" s="46"/>
      <c r="UOK959" s="46"/>
      <c r="UOL959" s="46"/>
      <c r="UOM959" s="46"/>
      <c r="UON959" s="46"/>
      <c r="UOO959" s="46"/>
      <c r="UOP959" s="46"/>
      <c r="UOQ959" s="46"/>
      <c r="UOR959" s="46"/>
      <c r="UOS959" s="46"/>
      <c r="UOT959" s="46"/>
      <c r="UOU959" s="46"/>
      <c r="UOV959" s="46"/>
      <c r="UOW959" s="46"/>
      <c r="UOX959" s="46"/>
      <c r="UOY959" s="46"/>
      <c r="UOZ959" s="46"/>
      <c r="UPA959" s="46"/>
      <c r="UPB959" s="46"/>
      <c r="UPC959" s="46"/>
      <c r="UPD959" s="46"/>
      <c r="UPE959" s="46"/>
      <c r="UPF959" s="46"/>
      <c r="UPG959" s="46"/>
      <c r="UPH959" s="46"/>
      <c r="UPI959" s="46"/>
      <c r="UPJ959" s="46"/>
      <c r="UPK959" s="46"/>
      <c r="UPL959" s="46"/>
      <c r="UPM959" s="46"/>
      <c r="UPN959" s="46"/>
      <c r="UPO959" s="46"/>
      <c r="UPP959" s="46"/>
      <c r="UPQ959" s="46"/>
      <c r="UPR959" s="46"/>
      <c r="UPS959" s="46"/>
      <c r="UPT959" s="46"/>
      <c r="UPU959" s="46"/>
      <c r="UPV959" s="46"/>
      <c r="UPW959" s="46"/>
      <c r="UPX959" s="46"/>
      <c r="UPY959" s="46"/>
      <c r="UPZ959" s="46"/>
      <c r="UQA959" s="46"/>
      <c r="UQB959" s="46"/>
      <c r="UQC959" s="46"/>
      <c r="UQD959" s="46"/>
      <c r="UQE959" s="46"/>
      <c r="UQF959" s="46"/>
      <c r="UQG959" s="46"/>
      <c r="UQH959" s="46"/>
      <c r="UQI959" s="46"/>
      <c r="UQJ959" s="46"/>
      <c r="UQK959" s="46"/>
      <c r="UQL959" s="46"/>
      <c r="UQM959" s="46"/>
      <c r="UQN959" s="46"/>
      <c r="UQO959" s="46"/>
      <c r="UQP959" s="46"/>
      <c r="UQQ959" s="46"/>
      <c r="UQR959" s="46"/>
      <c r="UQS959" s="46"/>
      <c r="UQT959" s="46"/>
      <c r="UQU959" s="46"/>
      <c r="UQV959" s="46"/>
      <c r="UQW959" s="46"/>
      <c r="UQX959" s="46"/>
      <c r="UQY959" s="46"/>
      <c r="UQZ959" s="46"/>
      <c r="URA959" s="46"/>
      <c r="URB959" s="46"/>
      <c r="URC959" s="46"/>
      <c r="URD959" s="46"/>
      <c r="URE959" s="46"/>
      <c r="URF959" s="46"/>
      <c r="URG959" s="46"/>
      <c r="URH959" s="46"/>
      <c r="URI959" s="46"/>
      <c r="URJ959" s="46"/>
      <c r="URK959" s="46"/>
      <c r="URL959" s="46"/>
      <c r="URM959" s="46"/>
      <c r="URN959" s="46"/>
      <c r="URO959" s="46"/>
      <c r="URP959" s="46"/>
      <c r="URQ959" s="46"/>
      <c r="URR959" s="46"/>
      <c r="URS959" s="46"/>
      <c r="URT959" s="46"/>
      <c r="URU959" s="46"/>
      <c r="URV959" s="46"/>
      <c r="URW959" s="46"/>
      <c r="URX959" s="46"/>
      <c r="URY959" s="46"/>
      <c r="URZ959" s="46"/>
      <c r="USA959" s="46"/>
      <c r="USB959" s="46"/>
      <c r="USC959" s="46"/>
      <c r="USD959" s="46"/>
      <c r="USE959" s="46"/>
      <c r="USF959" s="46"/>
      <c r="USG959" s="46"/>
      <c r="USH959" s="46"/>
      <c r="USI959" s="46"/>
      <c r="USJ959" s="46"/>
      <c r="USK959" s="46"/>
      <c r="USL959" s="46"/>
      <c r="USM959" s="46"/>
      <c r="USN959" s="46"/>
      <c r="USO959" s="46"/>
      <c r="USP959" s="46"/>
      <c r="USQ959" s="46"/>
      <c r="USR959" s="46"/>
      <c r="USS959" s="46"/>
      <c r="UST959" s="46"/>
      <c r="USU959" s="46"/>
      <c r="USV959" s="46"/>
      <c r="USW959" s="46"/>
      <c r="USX959" s="46"/>
      <c r="USY959" s="46"/>
      <c r="USZ959" s="46"/>
      <c r="UTA959" s="46"/>
      <c r="UTB959" s="46"/>
      <c r="UTC959" s="46"/>
      <c r="UTD959" s="46"/>
      <c r="UTE959" s="46"/>
      <c r="UTF959" s="46"/>
      <c r="UTG959" s="46"/>
      <c r="UTH959" s="46"/>
      <c r="UTI959" s="46"/>
      <c r="UTJ959" s="46"/>
      <c r="UTK959" s="46"/>
      <c r="UTL959" s="46"/>
      <c r="UTM959" s="46"/>
      <c r="UTN959" s="46"/>
      <c r="UTO959" s="46"/>
      <c r="UTP959" s="46"/>
      <c r="UTQ959" s="46"/>
      <c r="UTR959" s="46"/>
      <c r="UTS959" s="46"/>
      <c r="UTT959" s="46"/>
      <c r="UTU959" s="46"/>
      <c r="UTV959" s="46"/>
      <c r="UTW959" s="46"/>
      <c r="UTX959" s="46"/>
      <c r="UTY959" s="46"/>
      <c r="UTZ959" s="46"/>
      <c r="UUA959" s="46"/>
      <c r="UUB959" s="46"/>
      <c r="UUC959" s="46"/>
      <c r="UUD959" s="46"/>
      <c r="UUE959" s="46"/>
      <c r="UUF959" s="46"/>
      <c r="UUG959" s="46"/>
      <c r="UUH959" s="46"/>
      <c r="UUI959" s="46"/>
      <c r="UUJ959" s="46"/>
      <c r="UUK959" s="46"/>
      <c r="UUL959" s="46"/>
      <c r="UUM959" s="46"/>
      <c r="UUN959" s="46"/>
      <c r="UUO959" s="46"/>
      <c r="UUP959" s="46"/>
      <c r="UUQ959" s="46"/>
      <c r="UUR959" s="46"/>
      <c r="UUS959" s="46"/>
      <c r="UUT959" s="46"/>
      <c r="UUU959" s="46"/>
      <c r="UUV959" s="46"/>
      <c r="UUW959" s="46"/>
      <c r="UUX959" s="46"/>
      <c r="UUY959" s="46"/>
      <c r="UUZ959" s="46"/>
      <c r="UVA959" s="46"/>
      <c r="UVB959" s="46"/>
      <c r="UVC959" s="46"/>
      <c r="UVD959" s="46"/>
      <c r="UVE959" s="46"/>
      <c r="UVF959" s="46"/>
      <c r="UVG959" s="46"/>
      <c r="UVH959" s="46"/>
      <c r="UVI959" s="46"/>
      <c r="UVJ959" s="46"/>
      <c r="UVK959" s="46"/>
      <c r="UVL959" s="46"/>
      <c r="UVM959" s="46"/>
      <c r="UVN959" s="46"/>
      <c r="UVO959" s="46"/>
      <c r="UVP959" s="46"/>
      <c r="UVQ959" s="46"/>
      <c r="UVR959" s="46"/>
      <c r="UVS959" s="46"/>
      <c r="UVT959" s="46"/>
      <c r="UVU959" s="46"/>
      <c r="UVV959" s="46"/>
      <c r="UVW959" s="46"/>
      <c r="UVX959" s="46"/>
      <c r="UVY959" s="46"/>
      <c r="UVZ959" s="46"/>
      <c r="UWA959" s="46"/>
      <c r="UWB959" s="46"/>
      <c r="UWC959" s="46"/>
      <c r="UWD959" s="46"/>
      <c r="UWE959" s="46"/>
      <c r="UWF959" s="46"/>
      <c r="UWG959" s="46"/>
      <c r="UWH959" s="46"/>
      <c r="UWI959" s="46"/>
      <c r="UWJ959" s="46"/>
      <c r="UWK959" s="46"/>
      <c r="UWL959" s="46"/>
      <c r="UWM959" s="46"/>
      <c r="UWN959" s="46"/>
      <c r="UWO959" s="46"/>
      <c r="UWP959" s="46"/>
      <c r="UWQ959" s="46"/>
      <c r="UWR959" s="46"/>
      <c r="UWS959" s="46"/>
      <c r="UWT959" s="46"/>
      <c r="UWU959" s="46"/>
      <c r="UWV959" s="46"/>
      <c r="UWW959" s="46"/>
      <c r="UWX959" s="46"/>
      <c r="UWY959" s="46"/>
      <c r="UWZ959" s="46"/>
      <c r="UXA959" s="46"/>
      <c r="UXB959" s="46"/>
      <c r="UXC959" s="46"/>
      <c r="UXD959" s="46"/>
      <c r="UXE959" s="46"/>
      <c r="UXF959" s="46"/>
      <c r="UXG959" s="46"/>
      <c r="UXH959" s="46"/>
      <c r="UXI959" s="46"/>
      <c r="UXJ959" s="46"/>
      <c r="UXK959" s="46"/>
      <c r="UXL959" s="46"/>
      <c r="UXM959" s="46"/>
      <c r="UXN959" s="46"/>
      <c r="UXO959" s="46"/>
      <c r="UXP959" s="46"/>
      <c r="UXQ959" s="46"/>
      <c r="UXR959" s="46"/>
      <c r="UXS959" s="46"/>
      <c r="UXT959" s="46"/>
      <c r="UXU959" s="46"/>
      <c r="UXV959" s="46"/>
      <c r="UXW959" s="46"/>
      <c r="UXX959" s="46"/>
      <c r="UXY959" s="46"/>
      <c r="UXZ959" s="46"/>
      <c r="UYA959" s="46"/>
      <c r="UYB959" s="46"/>
      <c r="UYC959" s="46"/>
      <c r="UYD959" s="46"/>
      <c r="UYE959" s="46"/>
      <c r="UYF959" s="46"/>
      <c r="UYG959" s="46"/>
      <c r="UYH959" s="46"/>
      <c r="UYI959" s="46"/>
      <c r="UYJ959" s="46"/>
      <c r="UYK959" s="46"/>
      <c r="UYL959" s="46"/>
      <c r="UYM959" s="46"/>
      <c r="UYN959" s="46"/>
      <c r="UYO959" s="46"/>
      <c r="UYP959" s="46"/>
      <c r="UYQ959" s="46"/>
      <c r="UYR959" s="46"/>
      <c r="UYS959" s="46"/>
      <c r="UYT959" s="46"/>
      <c r="UYU959" s="46"/>
      <c r="UYV959" s="46"/>
      <c r="UYW959" s="46"/>
      <c r="UYX959" s="46"/>
      <c r="UYY959" s="46"/>
      <c r="UYZ959" s="46"/>
      <c r="UZA959" s="46"/>
      <c r="UZB959" s="46"/>
      <c r="UZC959" s="46"/>
      <c r="UZD959" s="46"/>
      <c r="UZE959" s="46"/>
      <c r="UZF959" s="46"/>
      <c r="UZG959" s="46"/>
      <c r="UZH959" s="46"/>
      <c r="UZI959" s="46"/>
      <c r="UZJ959" s="46"/>
      <c r="UZK959" s="46"/>
      <c r="UZL959" s="46"/>
      <c r="UZM959" s="46"/>
      <c r="UZN959" s="46"/>
      <c r="UZO959" s="46"/>
      <c r="UZP959" s="46"/>
      <c r="UZQ959" s="46"/>
      <c r="UZR959" s="46"/>
      <c r="UZS959" s="46"/>
      <c r="UZT959" s="46"/>
      <c r="UZU959" s="46"/>
      <c r="UZV959" s="46"/>
      <c r="UZW959" s="46"/>
      <c r="UZX959" s="46"/>
      <c r="UZY959" s="46"/>
      <c r="UZZ959" s="46"/>
      <c r="VAA959" s="46"/>
      <c r="VAB959" s="46"/>
      <c r="VAC959" s="46"/>
      <c r="VAD959" s="46"/>
      <c r="VAE959" s="46"/>
      <c r="VAF959" s="46"/>
      <c r="VAG959" s="46"/>
      <c r="VAH959" s="46"/>
      <c r="VAI959" s="46"/>
      <c r="VAJ959" s="46"/>
      <c r="VAK959" s="46"/>
      <c r="VAL959" s="46"/>
      <c r="VAM959" s="46"/>
      <c r="VAN959" s="46"/>
      <c r="VAO959" s="46"/>
      <c r="VAP959" s="46"/>
      <c r="VAQ959" s="46"/>
      <c r="VAR959" s="46"/>
      <c r="VAS959" s="46"/>
      <c r="VAT959" s="46"/>
      <c r="VAU959" s="46"/>
      <c r="VAV959" s="46"/>
      <c r="VAW959" s="46"/>
      <c r="VAX959" s="46"/>
      <c r="VAY959" s="46"/>
      <c r="VAZ959" s="46"/>
      <c r="VBA959" s="46"/>
      <c r="VBB959" s="46"/>
      <c r="VBC959" s="46"/>
      <c r="VBD959" s="46"/>
      <c r="VBE959" s="46"/>
      <c r="VBF959" s="46"/>
      <c r="VBG959" s="46"/>
      <c r="VBH959" s="46"/>
      <c r="VBI959" s="46"/>
      <c r="VBJ959" s="46"/>
      <c r="VBK959" s="46"/>
      <c r="VBL959" s="46"/>
      <c r="VBM959" s="46"/>
      <c r="VBN959" s="46"/>
      <c r="VBO959" s="46"/>
      <c r="VBP959" s="46"/>
      <c r="VBQ959" s="46"/>
      <c r="VBR959" s="46"/>
      <c r="VBS959" s="46"/>
      <c r="VBT959" s="46"/>
      <c r="VBU959" s="46"/>
      <c r="VBV959" s="46"/>
      <c r="VBW959" s="46"/>
      <c r="VBX959" s="46"/>
      <c r="VBY959" s="46"/>
      <c r="VBZ959" s="46"/>
      <c r="VCA959" s="46"/>
      <c r="VCB959" s="46"/>
      <c r="VCC959" s="46"/>
      <c r="VCD959" s="46"/>
      <c r="VCE959" s="46"/>
      <c r="VCF959" s="46"/>
      <c r="VCG959" s="46"/>
      <c r="VCH959" s="46"/>
      <c r="VCI959" s="46"/>
      <c r="VCJ959" s="46"/>
      <c r="VCK959" s="46"/>
      <c r="VCL959" s="46"/>
      <c r="VCM959" s="46"/>
      <c r="VCN959" s="46"/>
      <c r="VCO959" s="46"/>
      <c r="VCP959" s="46"/>
      <c r="VCQ959" s="46"/>
      <c r="VCR959" s="46"/>
      <c r="VCS959" s="46"/>
      <c r="VCT959" s="46"/>
      <c r="VCU959" s="46"/>
      <c r="VCV959" s="46"/>
      <c r="VCW959" s="46"/>
      <c r="VCX959" s="46"/>
      <c r="VCY959" s="46"/>
      <c r="VCZ959" s="46"/>
      <c r="VDA959" s="46"/>
      <c r="VDB959" s="46"/>
      <c r="VDC959" s="46"/>
      <c r="VDD959" s="46"/>
      <c r="VDE959" s="46"/>
      <c r="VDF959" s="46"/>
      <c r="VDG959" s="46"/>
      <c r="VDH959" s="46"/>
      <c r="VDI959" s="46"/>
      <c r="VDJ959" s="46"/>
      <c r="VDK959" s="46"/>
      <c r="VDL959" s="46"/>
      <c r="VDM959" s="46"/>
      <c r="VDN959" s="46"/>
      <c r="VDO959" s="46"/>
      <c r="VDP959" s="46"/>
      <c r="VDQ959" s="46"/>
      <c r="VDR959" s="46"/>
      <c r="VDS959" s="46"/>
      <c r="VDT959" s="46"/>
      <c r="VDU959" s="46"/>
      <c r="VDV959" s="46"/>
      <c r="VDW959" s="46"/>
      <c r="VDX959" s="46"/>
      <c r="VDY959" s="46"/>
      <c r="VDZ959" s="46"/>
      <c r="VEA959" s="46"/>
      <c r="VEB959" s="46"/>
      <c r="VEC959" s="46"/>
      <c r="VED959" s="46"/>
      <c r="VEE959" s="46"/>
      <c r="VEF959" s="46"/>
      <c r="VEG959" s="46"/>
      <c r="VEH959" s="46"/>
      <c r="VEI959" s="46"/>
      <c r="VEJ959" s="46"/>
      <c r="VEK959" s="46"/>
      <c r="VEL959" s="46"/>
      <c r="VEM959" s="46"/>
      <c r="VEN959" s="46"/>
      <c r="VEO959" s="46"/>
      <c r="VEP959" s="46"/>
      <c r="VEQ959" s="46"/>
      <c r="VER959" s="46"/>
      <c r="VES959" s="46"/>
      <c r="VET959" s="46"/>
      <c r="VEU959" s="46"/>
      <c r="VEV959" s="46"/>
      <c r="VEW959" s="46"/>
      <c r="VEX959" s="46"/>
      <c r="VEY959" s="46"/>
      <c r="VEZ959" s="46"/>
      <c r="VFA959" s="46"/>
      <c r="VFB959" s="46"/>
      <c r="VFC959" s="46"/>
      <c r="VFD959" s="46"/>
      <c r="VFE959" s="46"/>
      <c r="VFF959" s="46"/>
      <c r="VFG959" s="46"/>
      <c r="VFH959" s="46"/>
      <c r="VFI959" s="46"/>
      <c r="VFJ959" s="46"/>
      <c r="VFK959" s="46"/>
      <c r="VFL959" s="46"/>
      <c r="VFM959" s="46"/>
      <c r="VFN959" s="46"/>
      <c r="VFO959" s="46"/>
      <c r="VFP959" s="46"/>
      <c r="VFQ959" s="46"/>
      <c r="VFR959" s="46"/>
      <c r="VFS959" s="46"/>
      <c r="VFT959" s="46"/>
      <c r="VFU959" s="46"/>
      <c r="VFV959" s="46"/>
      <c r="VFW959" s="46"/>
      <c r="VFX959" s="46"/>
      <c r="VFY959" s="46"/>
      <c r="VFZ959" s="46"/>
      <c r="VGA959" s="46"/>
      <c r="VGB959" s="46"/>
      <c r="VGC959" s="46"/>
      <c r="VGD959" s="46"/>
      <c r="VGE959" s="46"/>
      <c r="VGF959" s="46"/>
      <c r="VGG959" s="46"/>
      <c r="VGH959" s="46"/>
      <c r="VGI959" s="46"/>
      <c r="VGJ959" s="46"/>
      <c r="VGK959" s="46"/>
      <c r="VGL959" s="46"/>
      <c r="VGM959" s="46"/>
      <c r="VGN959" s="46"/>
      <c r="VGO959" s="46"/>
      <c r="VGP959" s="46"/>
      <c r="VGQ959" s="46"/>
      <c r="VGR959" s="46"/>
      <c r="VGS959" s="46"/>
      <c r="VGT959" s="46"/>
      <c r="VGU959" s="46"/>
      <c r="VGV959" s="46"/>
      <c r="VGW959" s="46"/>
      <c r="VGX959" s="46"/>
      <c r="VGY959" s="46"/>
      <c r="VGZ959" s="46"/>
      <c r="VHA959" s="46"/>
      <c r="VHB959" s="46"/>
      <c r="VHC959" s="46"/>
      <c r="VHD959" s="46"/>
      <c r="VHE959" s="46"/>
      <c r="VHF959" s="46"/>
      <c r="VHG959" s="46"/>
      <c r="VHH959" s="46"/>
      <c r="VHI959" s="46"/>
      <c r="VHJ959" s="46"/>
      <c r="VHK959" s="46"/>
      <c r="VHL959" s="46"/>
      <c r="VHM959" s="46"/>
      <c r="VHN959" s="46"/>
      <c r="VHO959" s="46"/>
      <c r="VHP959" s="46"/>
      <c r="VHQ959" s="46"/>
      <c r="VHR959" s="46"/>
      <c r="VHS959" s="46"/>
      <c r="VHT959" s="46"/>
      <c r="VHU959" s="46"/>
      <c r="VHV959" s="46"/>
      <c r="VHW959" s="46"/>
      <c r="VHX959" s="46"/>
      <c r="VHY959" s="46"/>
      <c r="VHZ959" s="46"/>
      <c r="VIA959" s="46"/>
      <c r="VIB959" s="46"/>
      <c r="VIC959" s="46"/>
      <c r="VID959" s="46"/>
      <c r="VIE959" s="46"/>
      <c r="VIF959" s="46"/>
      <c r="VIG959" s="46"/>
      <c r="VIH959" s="46"/>
      <c r="VII959" s="46"/>
      <c r="VIJ959" s="46"/>
      <c r="VIK959" s="46"/>
      <c r="VIL959" s="46"/>
      <c r="VIM959" s="46"/>
      <c r="VIN959" s="46"/>
      <c r="VIO959" s="46"/>
      <c r="VIP959" s="46"/>
      <c r="VIQ959" s="46"/>
      <c r="VIR959" s="46"/>
      <c r="VIS959" s="46"/>
      <c r="VIT959" s="46"/>
      <c r="VIU959" s="46"/>
      <c r="VIV959" s="46"/>
      <c r="VIW959" s="46"/>
      <c r="VIX959" s="46"/>
      <c r="VIY959" s="46"/>
      <c r="VIZ959" s="46"/>
      <c r="VJA959" s="46"/>
      <c r="VJB959" s="46"/>
      <c r="VJC959" s="46"/>
      <c r="VJD959" s="46"/>
      <c r="VJE959" s="46"/>
      <c r="VJF959" s="46"/>
      <c r="VJG959" s="46"/>
      <c r="VJH959" s="46"/>
      <c r="VJI959" s="46"/>
      <c r="VJJ959" s="46"/>
      <c r="VJK959" s="46"/>
      <c r="VJL959" s="46"/>
      <c r="VJM959" s="46"/>
      <c r="VJN959" s="46"/>
      <c r="VJO959" s="46"/>
      <c r="VJP959" s="46"/>
      <c r="VJQ959" s="46"/>
      <c r="VJR959" s="46"/>
      <c r="VJS959" s="46"/>
      <c r="VJT959" s="46"/>
      <c r="VJU959" s="46"/>
      <c r="VJV959" s="46"/>
      <c r="VJW959" s="46"/>
      <c r="VJX959" s="46"/>
      <c r="VJY959" s="46"/>
      <c r="VJZ959" s="46"/>
      <c r="VKA959" s="46"/>
      <c r="VKB959" s="46"/>
      <c r="VKC959" s="46"/>
      <c r="VKD959" s="46"/>
      <c r="VKE959" s="46"/>
      <c r="VKF959" s="46"/>
      <c r="VKG959" s="46"/>
      <c r="VKH959" s="46"/>
      <c r="VKI959" s="46"/>
      <c r="VKJ959" s="46"/>
      <c r="VKK959" s="46"/>
      <c r="VKL959" s="46"/>
      <c r="VKM959" s="46"/>
      <c r="VKN959" s="46"/>
      <c r="VKO959" s="46"/>
      <c r="VKP959" s="46"/>
      <c r="VKQ959" s="46"/>
      <c r="VKR959" s="46"/>
      <c r="VKS959" s="46"/>
      <c r="VKT959" s="46"/>
      <c r="VKU959" s="46"/>
      <c r="VKV959" s="46"/>
      <c r="VKW959" s="46"/>
      <c r="VKX959" s="46"/>
      <c r="VKY959" s="46"/>
      <c r="VKZ959" s="46"/>
      <c r="VLA959" s="46"/>
      <c r="VLB959" s="46"/>
      <c r="VLC959" s="46"/>
      <c r="VLD959" s="46"/>
      <c r="VLE959" s="46"/>
      <c r="VLF959" s="46"/>
      <c r="VLG959" s="46"/>
      <c r="VLH959" s="46"/>
      <c r="VLI959" s="46"/>
      <c r="VLJ959" s="46"/>
      <c r="VLK959" s="46"/>
      <c r="VLL959" s="46"/>
      <c r="VLM959" s="46"/>
      <c r="VLN959" s="46"/>
      <c r="VLO959" s="46"/>
      <c r="VLP959" s="46"/>
      <c r="VLQ959" s="46"/>
      <c r="VLR959" s="46"/>
      <c r="VLS959" s="46"/>
      <c r="VLT959" s="46"/>
      <c r="VLU959" s="46"/>
      <c r="VLV959" s="46"/>
      <c r="VLW959" s="46"/>
      <c r="VLX959" s="46"/>
      <c r="VLY959" s="46"/>
      <c r="VLZ959" s="46"/>
      <c r="VMA959" s="46"/>
      <c r="VMB959" s="46"/>
      <c r="VMC959" s="46"/>
      <c r="VMD959" s="46"/>
      <c r="VME959" s="46"/>
      <c r="VMF959" s="46"/>
      <c r="VMG959" s="46"/>
      <c r="VMH959" s="46"/>
      <c r="VMI959" s="46"/>
      <c r="VMJ959" s="46"/>
      <c r="VMK959" s="46"/>
      <c r="VML959" s="46"/>
      <c r="VMM959" s="46"/>
      <c r="VMN959" s="46"/>
      <c r="VMO959" s="46"/>
      <c r="VMP959" s="46"/>
      <c r="VMQ959" s="46"/>
      <c r="VMR959" s="46"/>
      <c r="VMS959" s="46"/>
      <c r="VMT959" s="46"/>
      <c r="VMU959" s="46"/>
      <c r="VMV959" s="46"/>
      <c r="VMW959" s="46"/>
      <c r="VMX959" s="46"/>
      <c r="VMY959" s="46"/>
      <c r="VMZ959" s="46"/>
      <c r="VNA959" s="46"/>
      <c r="VNB959" s="46"/>
      <c r="VNC959" s="46"/>
      <c r="VND959" s="46"/>
      <c r="VNE959" s="46"/>
      <c r="VNF959" s="46"/>
      <c r="VNG959" s="46"/>
      <c r="VNH959" s="46"/>
      <c r="VNI959" s="46"/>
      <c r="VNJ959" s="46"/>
      <c r="VNK959" s="46"/>
      <c r="VNL959" s="46"/>
      <c r="VNM959" s="46"/>
      <c r="VNN959" s="46"/>
      <c r="VNO959" s="46"/>
      <c r="VNP959" s="46"/>
      <c r="VNQ959" s="46"/>
      <c r="VNR959" s="46"/>
      <c r="VNS959" s="46"/>
      <c r="VNT959" s="46"/>
      <c r="VNU959" s="46"/>
      <c r="VNV959" s="46"/>
      <c r="VNW959" s="46"/>
      <c r="VNX959" s="46"/>
      <c r="VNY959" s="46"/>
      <c r="VNZ959" s="46"/>
      <c r="VOA959" s="46"/>
      <c r="VOB959" s="46"/>
      <c r="VOC959" s="46"/>
      <c r="VOD959" s="46"/>
      <c r="VOE959" s="46"/>
      <c r="VOF959" s="46"/>
      <c r="VOG959" s="46"/>
      <c r="VOH959" s="46"/>
      <c r="VOI959" s="46"/>
      <c r="VOJ959" s="46"/>
      <c r="VOK959" s="46"/>
      <c r="VOL959" s="46"/>
      <c r="VOM959" s="46"/>
      <c r="VON959" s="46"/>
      <c r="VOO959" s="46"/>
      <c r="VOP959" s="46"/>
      <c r="VOQ959" s="46"/>
      <c r="VOR959" s="46"/>
      <c r="VOS959" s="46"/>
      <c r="VOT959" s="46"/>
      <c r="VOU959" s="46"/>
      <c r="VOV959" s="46"/>
      <c r="VOW959" s="46"/>
      <c r="VOX959" s="46"/>
      <c r="VOY959" s="46"/>
      <c r="VOZ959" s="46"/>
      <c r="VPA959" s="46"/>
      <c r="VPB959" s="46"/>
      <c r="VPC959" s="46"/>
      <c r="VPD959" s="46"/>
      <c r="VPE959" s="46"/>
      <c r="VPF959" s="46"/>
      <c r="VPG959" s="46"/>
      <c r="VPH959" s="46"/>
      <c r="VPI959" s="46"/>
      <c r="VPJ959" s="46"/>
      <c r="VPK959" s="46"/>
      <c r="VPL959" s="46"/>
      <c r="VPM959" s="46"/>
      <c r="VPN959" s="46"/>
      <c r="VPO959" s="46"/>
      <c r="VPP959" s="46"/>
      <c r="VPQ959" s="46"/>
      <c r="VPR959" s="46"/>
      <c r="VPS959" s="46"/>
      <c r="VPT959" s="46"/>
      <c r="VPU959" s="46"/>
      <c r="VPV959" s="46"/>
      <c r="VPW959" s="46"/>
      <c r="VPX959" s="46"/>
      <c r="VPY959" s="46"/>
      <c r="VPZ959" s="46"/>
      <c r="VQA959" s="46"/>
      <c r="VQB959" s="46"/>
      <c r="VQC959" s="46"/>
      <c r="VQD959" s="46"/>
      <c r="VQE959" s="46"/>
      <c r="VQF959" s="46"/>
      <c r="VQG959" s="46"/>
      <c r="VQH959" s="46"/>
      <c r="VQI959" s="46"/>
      <c r="VQJ959" s="46"/>
      <c r="VQK959" s="46"/>
      <c r="VQL959" s="46"/>
      <c r="VQM959" s="46"/>
      <c r="VQN959" s="46"/>
      <c r="VQO959" s="46"/>
      <c r="VQP959" s="46"/>
      <c r="VQQ959" s="46"/>
      <c r="VQR959" s="46"/>
      <c r="VQS959" s="46"/>
      <c r="VQT959" s="46"/>
      <c r="VQU959" s="46"/>
      <c r="VQV959" s="46"/>
      <c r="VQW959" s="46"/>
      <c r="VQX959" s="46"/>
      <c r="VQY959" s="46"/>
      <c r="VQZ959" s="46"/>
      <c r="VRA959" s="46"/>
      <c r="VRB959" s="46"/>
      <c r="VRC959" s="46"/>
      <c r="VRD959" s="46"/>
      <c r="VRE959" s="46"/>
      <c r="VRF959" s="46"/>
      <c r="VRG959" s="46"/>
      <c r="VRH959" s="46"/>
      <c r="VRI959" s="46"/>
      <c r="VRJ959" s="46"/>
      <c r="VRK959" s="46"/>
      <c r="VRL959" s="46"/>
      <c r="VRM959" s="46"/>
      <c r="VRN959" s="46"/>
      <c r="VRO959" s="46"/>
      <c r="VRP959" s="46"/>
      <c r="VRQ959" s="46"/>
      <c r="VRR959" s="46"/>
      <c r="VRS959" s="46"/>
      <c r="VRT959" s="46"/>
      <c r="VRU959" s="46"/>
      <c r="VRV959" s="46"/>
      <c r="VRW959" s="46"/>
      <c r="VRX959" s="46"/>
      <c r="VRY959" s="46"/>
      <c r="VRZ959" s="46"/>
      <c r="VSA959" s="46"/>
      <c r="VSB959" s="46"/>
      <c r="VSC959" s="46"/>
      <c r="VSD959" s="46"/>
      <c r="VSE959" s="46"/>
      <c r="VSF959" s="46"/>
      <c r="VSG959" s="46"/>
      <c r="VSH959" s="46"/>
      <c r="VSI959" s="46"/>
      <c r="VSJ959" s="46"/>
      <c r="VSK959" s="46"/>
      <c r="VSL959" s="46"/>
      <c r="VSM959" s="46"/>
      <c r="VSN959" s="46"/>
      <c r="VSO959" s="46"/>
      <c r="VSP959" s="46"/>
      <c r="VSQ959" s="46"/>
      <c r="VSR959" s="46"/>
      <c r="VSS959" s="46"/>
      <c r="VST959" s="46"/>
      <c r="VSU959" s="46"/>
      <c r="VSV959" s="46"/>
      <c r="VSW959" s="46"/>
      <c r="VSX959" s="46"/>
      <c r="VSY959" s="46"/>
      <c r="VSZ959" s="46"/>
      <c r="VTA959" s="46"/>
      <c r="VTB959" s="46"/>
      <c r="VTC959" s="46"/>
      <c r="VTD959" s="46"/>
      <c r="VTE959" s="46"/>
      <c r="VTF959" s="46"/>
      <c r="VTG959" s="46"/>
      <c r="VTH959" s="46"/>
      <c r="VTI959" s="46"/>
      <c r="VTJ959" s="46"/>
      <c r="VTK959" s="46"/>
      <c r="VTL959" s="46"/>
      <c r="VTM959" s="46"/>
      <c r="VTN959" s="46"/>
      <c r="VTO959" s="46"/>
      <c r="VTP959" s="46"/>
      <c r="VTQ959" s="46"/>
      <c r="VTR959" s="46"/>
      <c r="VTS959" s="46"/>
      <c r="VTT959" s="46"/>
      <c r="VTU959" s="46"/>
      <c r="VTV959" s="46"/>
      <c r="VTW959" s="46"/>
      <c r="VTX959" s="46"/>
      <c r="VTY959" s="46"/>
      <c r="VTZ959" s="46"/>
      <c r="VUA959" s="46"/>
      <c r="VUB959" s="46"/>
      <c r="VUC959" s="46"/>
      <c r="VUD959" s="46"/>
      <c r="VUE959" s="46"/>
      <c r="VUF959" s="46"/>
      <c r="VUG959" s="46"/>
      <c r="VUH959" s="46"/>
      <c r="VUI959" s="46"/>
      <c r="VUJ959" s="46"/>
      <c r="VUK959" s="46"/>
      <c r="VUL959" s="46"/>
      <c r="VUM959" s="46"/>
      <c r="VUN959" s="46"/>
      <c r="VUO959" s="46"/>
      <c r="VUP959" s="46"/>
      <c r="VUQ959" s="46"/>
      <c r="VUR959" s="46"/>
      <c r="VUS959" s="46"/>
      <c r="VUT959" s="46"/>
      <c r="VUU959" s="46"/>
      <c r="VUV959" s="46"/>
      <c r="VUW959" s="46"/>
      <c r="VUX959" s="46"/>
      <c r="VUY959" s="46"/>
      <c r="VUZ959" s="46"/>
      <c r="VVA959" s="46"/>
      <c r="VVB959" s="46"/>
      <c r="VVC959" s="46"/>
      <c r="VVD959" s="46"/>
      <c r="VVE959" s="46"/>
      <c r="VVF959" s="46"/>
      <c r="VVG959" s="46"/>
      <c r="VVH959" s="46"/>
      <c r="VVI959" s="46"/>
      <c r="VVJ959" s="46"/>
      <c r="VVK959" s="46"/>
      <c r="VVL959" s="46"/>
      <c r="VVM959" s="46"/>
      <c r="VVN959" s="46"/>
      <c r="VVO959" s="46"/>
      <c r="VVP959" s="46"/>
      <c r="VVQ959" s="46"/>
      <c r="VVR959" s="46"/>
      <c r="VVS959" s="46"/>
      <c r="VVT959" s="46"/>
      <c r="VVU959" s="46"/>
      <c r="VVV959" s="46"/>
      <c r="VVW959" s="46"/>
      <c r="VVX959" s="46"/>
      <c r="VVY959" s="46"/>
      <c r="VVZ959" s="46"/>
      <c r="VWA959" s="46"/>
      <c r="VWB959" s="46"/>
      <c r="VWC959" s="46"/>
      <c r="VWD959" s="46"/>
      <c r="VWE959" s="46"/>
      <c r="VWF959" s="46"/>
      <c r="VWG959" s="46"/>
      <c r="VWH959" s="46"/>
      <c r="VWI959" s="46"/>
      <c r="VWJ959" s="46"/>
      <c r="VWK959" s="46"/>
      <c r="VWL959" s="46"/>
      <c r="VWM959" s="46"/>
      <c r="VWN959" s="46"/>
      <c r="VWO959" s="46"/>
      <c r="VWP959" s="46"/>
      <c r="VWQ959" s="46"/>
      <c r="VWR959" s="46"/>
      <c r="VWS959" s="46"/>
      <c r="VWT959" s="46"/>
      <c r="VWU959" s="46"/>
      <c r="VWV959" s="46"/>
      <c r="VWW959" s="46"/>
      <c r="VWX959" s="46"/>
      <c r="VWY959" s="46"/>
      <c r="VWZ959" s="46"/>
      <c r="VXA959" s="46"/>
      <c r="VXB959" s="46"/>
      <c r="VXC959" s="46"/>
      <c r="VXD959" s="46"/>
      <c r="VXE959" s="46"/>
      <c r="VXF959" s="46"/>
      <c r="VXG959" s="46"/>
      <c r="VXH959" s="46"/>
      <c r="VXI959" s="46"/>
      <c r="VXJ959" s="46"/>
      <c r="VXK959" s="46"/>
      <c r="VXL959" s="46"/>
      <c r="VXM959" s="46"/>
      <c r="VXN959" s="46"/>
      <c r="VXO959" s="46"/>
      <c r="VXP959" s="46"/>
      <c r="VXQ959" s="46"/>
      <c r="VXR959" s="46"/>
      <c r="VXS959" s="46"/>
      <c r="VXT959" s="46"/>
      <c r="VXU959" s="46"/>
      <c r="VXV959" s="46"/>
      <c r="VXW959" s="46"/>
      <c r="VXX959" s="46"/>
      <c r="VXY959" s="46"/>
      <c r="VXZ959" s="46"/>
      <c r="VYA959" s="46"/>
      <c r="VYB959" s="46"/>
      <c r="VYC959" s="46"/>
      <c r="VYD959" s="46"/>
      <c r="VYE959" s="46"/>
      <c r="VYF959" s="46"/>
      <c r="VYG959" s="46"/>
      <c r="VYH959" s="46"/>
      <c r="VYI959" s="46"/>
      <c r="VYJ959" s="46"/>
      <c r="VYK959" s="46"/>
      <c r="VYL959" s="46"/>
      <c r="VYM959" s="46"/>
      <c r="VYN959" s="46"/>
      <c r="VYO959" s="46"/>
      <c r="VYP959" s="46"/>
      <c r="VYQ959" s="46"/>
      <c r="VYR959" s="46"/>
      <c r="VYS959" s="46"/>
      <c r="VYT959" s="46"/>
      <c r="VYU959" s="46"/>
      <c r="VYV959" s="46"/>
      <c r="VYW959" s="46"/>
      <c r="VYX959" s="46"/>
      <c r="VYY959" s="46"/>
      <c r="VYZ959" s="46"/>
      <c r="VZA959" s="46"/>
      <c r="VZB959" s="46"/>
      <c r="VZC959" s="46"/>
      <c r="VZD959" s="46"/>
      <c r="VZE959" s="46"/>
      <c r="VZF959" s="46"/>
      <c r="VZG959" s="46"/>
      <c r="VZH959" s="46"/>
      <c r="VZI959" s="46"/>
      <c r="VZJ959" s="46"/>
      <c r="VZK959" s="46"/>
      <c r="VZL959" s="46"/>
      <c r="VZM959" s="46"/>
      <c r="VZN959" s="46"/>
      <c r="VZO959" s="46"/>
      <c r="VZP959" s="46"/>
      <c r="VZQ959" s="46"/>
      <c r="VZR959" s="46"/>
      <c r="VZS959" s="46"/>
      <c r="VZT959" s="46"/>
      <c r="VZU959" s="46"/>
      <c r="VZV959" s="46"/>
      <c r="VZW959" s="46"/>
      <c r="VZX959" s="46"/>
      <c r="VZY959" s="46"/>
      <c r="VZZ959" s="46"/>
      <c r="WAA959" s="46"/>
      <c r="WAB959" s="46"/>
      <c r="WAC959" s="46"/>
      <c r="WAD959" s="46"/>
      <c r="WAE959" s="46"/>
      <c r="WAF959" s="46"/>
      <c r="WAG959" s="46"/>
      <c r="WAH959" s="46"/>
      <c r="WAI959" s="46"/>
      <c r="WAJ959" s="46"/>
      <c r="WAK959" s="46"/>
      <c r="WAL959" s="46"/>
      <c r="WAM959" s="46"/>
      <c r="WAN959" s="46"/>
      <c r="WAO959" s="46"/>
      <c r="WAP959" s="46"/>
      <c r="WAQ959" s="46"/>
      <c r="WAR959" s="46"/>
      <c r="WAS959" s="46"/>
      <c r="WAT959" s="46"/>
      <c r="WAU959" s="46"/>
      <c r="WAV959" s="46"/>
      <c r="WAW959" s="46"/>
      <c r="WAX959" s="46"/>
      <c r="WAY959" s="46"/>
      <c r="WAZ959" s="46"/>
      <c r="WBA959" s="46"/>
      <c r="WBB959" s="46"/>
      <c r="WBC959" s="46"/>
      <c r="WBD959" s="46"/>
      <c r="WBE959" s="46"/>
      <c r="WBF959" s="46"/>
      <c r="WBG959" s="46"/>
      <c r="WBH959" s="46"/>
      <c r="WBI959" s="46"/>
      <c r="WBJ959" s="46"/>
      <c r="WBK959" s="46"/>
      <c r="WBL959" s="46"/>
      <c r="WBM959" s="46"/>
      <c r="WBN959" s="46"/>
      <c r="WBO959" s="46"/>
      <c r="WBP959" s="46"/>
      <c r="WBQ959" s="46"/>
      <c r="WBR959" s="46"/>
      <c r="WBS959" s="46"/>
      <c r="WBT959" s="46"/>
      <c r="WBU959" s="46"/>
      <c r="WBV959" s="46"/>
      <c r="WBW959" s="46"/>
      <c r="WBX959" s="46"/>
      <c r="WBY959" s="46"/>
      <c r="WBZ959" s="46"/>
      <c r="WCA959" s="46"/>
      <c r="WCB959" s="46"/>
      <c r="WCC959" s="46"/>
      <c r="WCD959" s="46"/>
      <c r="WCE959" s="46"/>
      <c r="WCF959" s="46"/>
      <c r="WCG959" s="46"/>
      <c r="WCH959" s="46"/>
      <c r="WCI959" s="46"/>
      <c r="WCJ959" s="46"/>
      <c r="WCK959" s="46"/>
      <c r="WCL959" s="46"/>
      <c r="WCM959" s="46"/>
      <c r="WCN959" s="46"/>
      <c r="WCO959" s="46"/>
      <c r="WCP959" s="46"/>
      <c r="WCQ959" s="46"/>
      <c r="WCR959" s="46"/>
      <c r="WCS959" s="46"/>
      <c r="WCT959" s="46"/>
      <c r="WCU959" s="46"/>
      <c r="WCV959" s="46"/>
      <c r="WCW959" s="46"/>
      <c r="WCX959" s="46"/>
      <c r="WCY959" s="46"/>
      <c r="WCZ959" s="46"/>
      <c r="WDA959" s="46"/>
      <c r="WDB959" s="46"/>
      <c r="WDC959" s="46"/>
      <c r="WDD959" s="46"/>
      <c r="WDE959" s="46"/>
      <c r="WDF959" s="46"/>
      <c r="WDG959" s="46"/>
      <c r="WDH959" s="46"/>
      <c r="WDI959" s="46"/>
      <c r="WDJ959" s="46"/>
      <c r="WDK959" s="46"/>
      <c r="WDL959" s="46"/>
      <c r="WDM959" s="46"/>
      <c r="WDN959" s="46"/>
      <c r="WDO959" s="46"/>
      <c r="WDP959" s="46"/>
      <c r="WDQ959" s="46"/>
      <c r="WDR959" s="46"/>
      <c r="WDS959" s="46"/>
      <c r="WDT959" s="46"/>
      <c r="WDU959" s="46"/>
      <c r="WDV959" s="46"/>
      <c r="WDW959" s="46"/>
      <c r="WDX959" s="46"/>
      <c r="WDY959" s="46"/>
      <c r="WDZ959" s="46"/>
      <c r="WEA959" s="46"/>
      <c r="WEB959" s="46"/>
      <c r="WEC959" s="46"/>
      <c r="WED959" s="46"/>
      <c r="WEE959" s="46"/>
      <c r="WEF959" s="46"/>
      <c r="WEG959" s="46"/>
      <c r="WEH959" s="46"/>
      <c r="WEI959" s="46"/>
      <c r="WEJ959" s="46"/>
      <c r="WEK959" s="46"/>
      <c r="WEL959" s="46"/>
      <c r="WEM959" s="46"/>
      <c r="WEN959" s="46"/>
      <c r="WEO959" s="46"/>
      <c r="WEP959" s="46"/>
      <c r="WEQ959" s="46"/>
      <c r="WER959" s="46"/>
      <c r="WES959" s="46"/>
      <c r="WET959" s="46"/>
      <c r="WEU959" s="46"/>
      <c r="WEV959" s="46"/>
      <c r="WEW959" s="46"/>
      <c r="WEX959" s="46"/>
      <c r="WEY959" s="46"/>
      <c r="WEZ959" s="46"/>
      <c r="WFA959" s="46"/>
      <c r="WFB959" s="46"/>
      <c r="WFC959" s="46"/>
      <c r="WFD959" s="46"/>
      <c r="WFE959" s="46"/>
      <c r="WFF959" s="46"/>
      <c r="WFG959" s="46"/>
      <c r="WFH959" s="46"/>
      <c r="WFI959" s="46"/>
      <c r="WFJ959" s="46"/>
      <c r="WFK959" s="46"/>
      <c r="WFL959" s="46"/>
      <c r="WFM959" s="46"/>
      <c r="WFN959" s="46"/>
      <c r="WFO959" s="46"/>
      <c r="WFP959" s="46"/>
      <c r="WFQ959" s="46"/>
      <c r="WFR959" s="46"/>
      <c r="WFS959" s="46"/>
      <c r="WFT959" s="46"/>
      <c r="WFU959" s="46"/>
      <c r="WFV959" s="46"/>
      <c r="WFW959" s="46"/>
      <c r="WFX959" s="46"/>
      <c r="WFY959" s="46"/>
      <c r="WFZ959" s="46"/>
      <c r="WGA959" s="46"/>
      <c r="WGB959" s="46"/>
      <c r="WGC959" s="46"/>
      <c r="WGD959" s="46"/>
      <c r="WGE959" s="46"/>
      <c r="WGF959" s="46"/>
      <c r="WGG959" s="46"/>
      <c r="WGH959" s="46"/>
      <c r="WGI959" s="46"/>
      <c r="WGJ959" s="46"/>
      <c r="WGK959" s="46"/>
      <c r="WGL959" s="46"/>
      <c r="WGM959" s="46"/>
      <c r="WGN959" s="46"/>
      <c r="WGO959" s="46"/>
      <c r="WGP959" s="46"/>
      <c r="WGQ959" s="46"/>
      <c r="WGR959" s="46"/>
      <c r="WGS959" s="46"/>
      <c r="WGT959" s="46"/>
      <c r="WGU959" s="46"/>
      <c r="WGV959" s="46"/>
      <c r="WGW959" s="46"/>
      <c r="WGX959" s="46"/>
      <c r="WGY959" s="46"/>
      <c r="WGZ959" s="46"/>
      <c r="WHA959" s="46"/>
      <c r="WHB959" s="46"/>
      <c r="WHC959" s="46"/>
      <c r="WHD959" s="46"/>
      <c r="WHE959" s="46"/>
      <c r="WHF959" s="46"/>
      <c r="WHG959" s="46"/>
      <c r="WHH959" s="46"/>
      <c r="WHI959" s="46"/>
      <c r="WHJ959" s="46"/>
      <c r="WHK959" s="46"/>
      <c r="WHL959" s="46"/>
      <c r="WHM959" s="46"/>
      <c r="WHN959" s="46"/>
      <c r="WHO959" s="46"/>
      <c r="WHP959" s="46"/>
      <c r="WHQ959" s="46"/>
      <c r="WHR959" s="46"/>
      <c r="WHS959" s="46"/>
      <c r="WHT959" s="46"/>
      <c r="WHU959" s="46"/>
      <c r="WHV959" s="46"/>
      <c r="WHW959" s="46"/>
      <c r="WHX959" s="46"/>
      <c r="WHY959" s="46"/>
      <c r="WHZ959" s="46"/>
      <c r="WIA959" s="46"/>
      <c r="WIB959" s="46"/>
      <c r="WIC959" s="46"/>
      <c r="WID959" s="46"/>
      <c r="WIE959" s="46"/>
      <c r="WIF959" s="46"/>
      <c r="WIG959" s="46"/>
      <c r="WIH959" s="46"/>
      <c r="WII959" s="46"/>
      <c r="WIJ959" s="46"/>
      <c r="WIK959" s="46"/>
      <c r="WIL959" s="46"/>
      <c r="WIM959" s="46"/>
      <c r="WIN959" s="46"/>
      <c r="WIO959" s="46"/>
      <c r="WIP959" s="46"/>
      <c r="WIQ959" s="46"/>
      <c r="WIR959" s="46"/>
      <c r="WIS959" s="46"/>
      <c r="WIT959" s="46"/>
      <c r="WIU959" s="46"/>
      <c r="WIV959" s="46"/>
      <c r="WIW959" s="46"/>
      <c r="WIX959" s="46"/>
      <c r="WIY959" s="46"/>
      <c r="WIZ959" s="46"/>
      <c r="WJA959" s="46"/>
      <c r="WJB959" s="46"/>
      <c r="WJC959" s="46"/>
      <c r="WJD959" s="46"/>
      <c r="WJE959" s="46"/>
      <c r="WJF959" s="46"/>
      <c r="WJG959" s="46"/>
      <c r="WJH959" s="46"/>
      <c r="WJI959" s="46"/>
      <c r="WJJ959" s="46"/>
      <c r="WJK959" s="46"/>
      <c r="WJL959" s="46"/>
      <c r="WJM959" s="46"/>
      <c r="WJN959" s="46"/>
      <c r="WJO959" s="46"/>
      <c r="WJP959" s="46"/>
      <c r="WJQ959" s="46"/>
      <c r="WJR959" s="46"/>
      <c r="WJS959" s="46"/>
      <c r="WJT959" s="46"/>
      <c r="WJU959" s="46"/>
      <c r="WJV959" s="46"/>
      <c r="WJW959" s="46"/>
      <c r="WJX959" s="46"/>
      <c r="WJY959" s="46"/>
      <c r="WJZ959" s="46"/>
      <c r="WKA959" s="46"/>
      <c r="WKB959" s="46"/>
      <c r="WKC959" s="46"/>
      <c r="WKD959" s="46"/>
      <c r="WKE959" s="46"/>
      <c r="WKF959" s="46"/>
      <c r="WKG959" s="46"/>
      <c r="WKH959" s="46"/>
      <c r="WKI959" s="46"/>
      <c r="WKJ959" s="46"/>
      <c r="WKK959" s="46"/>
      <c r="WKL959" s="46"/>
      <c r="WKM959" s="46"/>
      <c r="WKN959" s="46"/>
      <c r="WKO959" s="46"/>
      <c r="WKP959" s="46"/>
      <c r="WKQ959" s="46"/>
      <c r="WKR959" s="46"/>
      <c r="WKS959" s="46"/>
      <c r="WKT959" s="46"/>
      <c r="WKU959" s="46"/>
      <c r="WKV959" s="46"/>
      <c r="WKW959" s="46"/>
      <c r="WKX959" s="46"/>
      <c r="WKY959" s="46"/>
      <c r="WKZ959" s="46"/>
      <c r="WLA959" s="46"/>
      <c r="WLB959" s="46"/>
      <c r="WLC959" s="46"/>
      <c r="WLD959" s="46"/>
      <c r="WLE959" s="46"/>
      <c r="WLF959" s="46"/>
      <c r="WLG959" s="46"/>
      <c r="WLH959" s="46"/>
      <c r="WLI959" s="46"/>
      <c r="WLJ959" s="46"/>
      <c r="WLK959" s="46"/>
      <c r="WLL959" s="46"/>
      <c r="WLM959" s="46"/>
      <c r="WLN959" s="46"/>
      <c r="WLO959" s="46"/>
      <c r="WLP959" s="46"/>
      <c r="WLQ959" s="46"/>
      <c r="WLR959" s="46"/>
      <c r="WLS959" s="46"/>
      <c r="WLT959" s="46"/>
      <c r="WLU959" s="46"/>
      <c r="WLV959" s="46"/>
      <c r="WLW959" s="46"/>
      <c r="WLX959" s="46"/>
      <c r="WLY959" s="46"/>
      <c r="WLZ959" s="46"/>
      <c r="WMA959" s="46"/>
      <c r="WMB959" s="46"/>
      <c r="WMC959" s="46"/>
      <c r="WMD959" s="46"/>
      <c r="WME959" s="46"/>
      <c r="WMF959" s="46"/>
      <c r="WMG959" s="46"/>
      <c r="WMH959" s="46"/>
      <c r="WMI959" s="46"/>
      <c r="WMJ959" s="46"/>
      <c r="WMK959" s="46"/>
      <c r="WML959" s="46"/>
      <c r="WMM959" s="46"/>
      <c r="WMN959" s="46"/>
      <c r="WMO959" s="46"/>
      <c r="WMP959" s="46"/>
      <c r="WMQ959" s="46"/>
      <c r="WMR959" s="46"/>
      <c r="WMS959" s="46"/>
      <c r="WMT959" s="46"/>
      <c r="WMU959" s="46"/>
      <c r="WMV959" s="46"/>
      <c r="WMW959" s="46"/>
      <c r="WMX959" s="46"/>
      <c r="WMY959" s="46"/>
      <c r="WMZ959" s="46"/>
      <c r="WNA959" s="46"/>
      <c r="WNB959" s="46"/>
      <c r="WNC959" s="46"/>
      <c r="WND959" s="46"/>
      <c r="WNE959" s="46"/>
      <c r="WNF959" s="46"/>
      <c r="WNG959" s="46"/>
      <c r="WNH959" s="46"/>
      <c r="WNI959" s="46"/>
      <c r="WNJ959" s="46"/>
      <c r="WNK959" s="46"/>
      <c r="WNL959" s="46"/>
      <c r="WNM959" s="46"/>
      <c r="WNN959" s="46"/>
      <c r="WNO959" s="46"/>
      <c r="WNP959" s="46"/>
      <c r="WNQ959" s="46"/>
      <c r="WNR959" s="46"/>
      <c r="WNS959" s="46"/>
      <c r="WNT959" s="46"/>
      <c r="WNU959" s="46"/>
      <c r="WNV959" s="46"/>
      <c r="WNW959" s="46"/>
      <c r="WNX959" s="46"/>
      <c r="WNY959" s="46"/>
      <c r="WNZ959" s="46"/>
      <c r="WOA959" s="46"/>
      <c r="WOB959" s="46"/>
      <c r="WOC959" s="46"/>
      <c r="WOD959" s="46"/>
      <c r="WOE959" s="46"/>
      <c r="WOF959" s="46"/>
      <c r="WOG959" s="46"/>
      <c r="WOH959" s="46"/>
      <c r="WOI959" s="46"/>
      <c r="WOJ959" s="46"/>
      <c r="WOK959" s="46"/>
      <c r="WOL959" s="46"/>
      <c r="WOM959" s="46"/>
      <c r="WON959" s="46"/>
      <c r="WOO959" s="46"/>
      <c r="WOP959" s="46"/>
      <c r="WOQ959" s="46"/>
      <c r="WOR959" s="46"/>
      <c r="WOS959" s="46"/>
      <c r="WOT959" s="46"/>
      <c r="WOU959" s="46"/>
      <c r="WOV959" s="46"/>
      <c r="WOW959" s="46"/>
      <c r="WOX959" s="46"/>
      <c r="WOY959" s="46"/>
      <c r="WOZ959" s="46"/>
      <c r="WPA959" s="46"/>
      <c r="WPB959" s="46"/>
      <c r="WPC959" s="46"/>
      <c r="WPD959" s="46"/>
      <c r="WPE959" s="46"/>
      <c r="WPF959" s="46"/>
      <c r="WPG959" s="46"/>
      <c r="WPH959" s="46"/>
      <c r="WPI959" s="46"/>
      <c r="WPJ959" s="46"/>
      <c r="WPK959" s="46"/>
      <c r="WPL959" s="46"/>
      <c r="WPM959" s="46"/>
      <c r="WPN959" s="46"/>
      <c r="WPO959" s="46"/>
      <c r="WPP959" s="46"/>
      <c r="WPQ959" s="46"/>
      <c r="WPR959" s="46"/>
      <c r="WPS959" s="46"/>
      <c r="WPT959" s="46"/>
      <c r="WPU959" s="46"/>
      <c r="WPV959" s="46"/>
      <c r="WPW959" s="46"/>
      <c r="WPX959" s="46"/>
      <c r="WPY959" s="46"/>
      <c r="WPZ959" s="46"/>
      <c r="WQA959" s="46"/>
      <c r="WQB959" s="46"/>
      <c r="WQC959" s="46"/>
      <c r="WQD959" s="46"/>
      <c r="WQE959" s="46"/>
      <c r="WQF959" s="46"/>
      <c r="WQG959" s="46"/>
      <c r="WQH959" s="46"/>
      <c r="WQI959" s="46"/>
      <c r="WQJ959" s="46"/>
      <c r="WQK959" s="46"/>
      <c r="WQL959" s="46"/>
      <c r="WQM959" s="46"/>
      <c r="WQN959" s="46"/>
      <c r="WQO959" s="46"/>
      <c r="WQP959" s="46"/>
      <c r="WQQ959" s="46"/>
      <c r="WQR959" s="46"/>
      <c r="WQS959" s="46"/>
      <c r="WQT959" s="46"/>
      <c r="WQU959" s="46"/>
      <c r="WQV959" s="46"/>
      <c r="WQW959" s="46"/>
      <c r="WQX959" s="46"/>
      <c r="WQY959" s="46"/>
      <c r="WQZ959" s="46"/>
      <c r="WRA959" s="46"/>
      <c r="WRB959" s="46"/>
      <c r="WRC959" s="46"/>
      <c r="WRD959" s="46"/>
      <c r="WRE959" s="46"/>
      <c r="WRF959" s="46"/>
      <c r="WRG959" s="46"/>
      <c r="WRH959" s="46"/>
      <c r="WRI959" s="46"/>
      <c r="WRJ959" s="46"/>
      <c r="WRK959" s="46"/>
      <c r="WRL959" s="46"/>
      <c r="WRM959" s="46"/>
      <c r="WRN959" s="46"/>
      <c r="WRO959" s="46"/>
      <c r="WRP959" s="46"/>
      <c r="WRQ959" s="46"/>
      <c r="WRR959" s="46"/>
      <c r="WRS959" s="46"/>
      <c r="WRT959" s="46"/>
      <c r="WRU959" s="46"/>
      <c r="WRV959" s="46"/>
      <c r="WRW959" s="46"/>
      <c r="WRX959" s="46"/>
      <c r="WRY959" s="46"/>
      <c r="WRZ959" s="46"/>
      <c r="WSA959" s="46"/>
      <c r="WSB959" s="46"/>
      <c r="WSC959" s="46"/>
      <c r="WSD959" s="46"/>
      <c r="WSE959" s="46"/>
      <c r="WSF959" s="46"/>
      <c r="WSG959" s="46"/>
      <c r="WSH959" s="46"/>
      <c r="WSI959" s="46"/>
      <c r="WSJ959" s="46"/>
      <c r="WSK959" s="46"/>
      <c r="WSL959" s="46"/>
      <c r="WSM959" s="46"/>
      <c r="WSN959" s="46"/>
      <c r="WSO959" s="46"/>
      <c r="WSP959" s="46"/>
      <c r="WSQ959" s="46"/>
      <c r="WSR959" s="46"/>
      <c r="WSS959" s="46"/>
      <c r="WST959" s="46"/>
      <c r="WSU959" s="46"/>
      <c r="WSV959" s="46"/>
      <c r="WSW959" s="46"/>
      <c r="WSX959" s="46"/>
      <c r="WSY959" s="46"/>
      <c r="WSZ959" s="46"/>
      <c r="WTA959" s="46"/>
      <c r="WTB959" s="46"/>
      <c r="WTC959" s="46"/>
      <c r="WTD959" s="46"/>
      <c r="WTE959" s="46"/>
      <c r="WTF959" s="46"/>
      <c r="WTG959" s="46"/>
      <c r="WTH959" s="46"/>
      <c r="WTI959" s="46"/>
      <c r="WTJ959" s="46"/>
      <c r="WTK959" s="46"/>
      <c r="WTL959" s="46"/>
      <c r="WTM959" s="46"/>
      <c r="WTN959" s="46"/>
      <c r="WTO959" s="46"/>
      <c r="WTP959" s="46"/>
      <c r="WTQ959" s="46"/>
      <c r="WTR959" s="46"/>
      <c r="WTS959" s="46"/>
      <c r="WTT959" s="46"/>
      <c r="WTU959" s="46"/>
      <c r="WTV959" s="46"/>
      <c r="WTW959" s="46"/>
      <c r="WTX959" s="46"/>
      <c r="WTY959" s="46"/>
      <c r="WTZ959" s="46"/>
      <c r="WUA959" s="46"/>
      <c r="WUB959" s="46"/>
      <c r="WUC959" s="46"/>
      <c r="WUD959" s="46"/>
      <c r="WUE959" s="46"/>
      <c r="WUF959" s="46"/>
      <c r="WUG959" s="46"/>
      <c r="WUH959" s="46"/>
      <c r="WUI959" s="46"/>
      <c r="WUJ959" s="46"/>
      <c r="WUK959" s="46"/>
      <c r="WUL959" s="46"/>
      <c r="WUM959" s="46"/>
      <c r="WUN959" s="46"/>
      <c r="WUO959" s="46"/>
      <c r="WUP959" s="46"/>
      <c r="WUQ959" s="46"/>
      <c r="WUR959" s="46"/>
      <c r="WUS959" s="46"/>
      <c r="WUT959" s="46"/>
      <c r="WUU959" s="46"/>
      <c r="WUV959" s="46"/>
      <c r="WUW959" s="46"/>
      <c r="WUX959" s="46"/>
      <c r="WUY959" s="46"/>
      <c r="WUZ959" s="46"/>
      <c r="WVA959" s="46"/>
      <c r="WVB959" s="46"/>
      <c r="WVC959" s="46"/>
      <c r="WVD959" s="46"/>
      <c r="WVE959" s="46"/>
      <c r="WVF959" s="46"/>
      <c r="WVG959" s="46"/>
      <c r="WVH959" s="46"/>
      <c r="WVI959" s="46"/>
      <c r="WVJ959" s="46"/>
      <c r="WVK959" s="46"/>
      <c r="WVL959" s="46"/>
      <c r="WVM959" s="46"/>
      <c r="WVN959" s="46"/>
      <c r="WVO959" s="46"/>
      <c r="WVP959" s="46"/>
      <c r="WVQ959" s="46"/>
      <c r="WVR959" s="46"/>
      <c r="WVS959" s="46"/>
      <c r="WVT959" s="46"/>
      <c r="WVU959" s="46"/>
      <c r="WVV959" s="46"/>
      <c r="WVW959" s="46"/>
      <c r="WVX959" s="46"/>
      <c r="WVY959" s="46"/>
      <c r="WVZ959" s="46"/>
      <c r="WWA959" s="46"/>
      <c r="WWB959" s="46"/>
      <c r="WWC959" s="46"/>
      <c r="WWD959" s="46"/>
      <c r="WWE959" s="46"/>
      <c r="WWF959" s="46"/>
      <c r="WWG959" s="46"/>
      <c r="WWH959" s="46"/>
      <c r="WWI959" s="46"/>
      <c r="WWJ959" s="46"/>
      <c r="WWK959" s="46"/>
      <c r="WWL959" s="46"/>
      <c r="WWM959" s="46"/>
      <c r="WWN959" s="46"/>
      <c r="WWO959" s="46"/>
      <c r="WWP959" s="46"/>
      <c r="WWQ959" s="46"/>
      <c r="WWR959" s="46"/>
      <c r="WWS959" s="46"/>
      <c r="WWT959" s="46"/>
      <c r="WWU959" s="46"/>
      <c r="WWV959" s="46"/>
      <c r="WWW959" s="46"/>
      <c r="WWX959" s="46"/>
      <c r="WWY959" s="46"/>
      <c r="WWZ959" s="46"/>
      <c r="WXA959" s="46"/>
      <c r="WXB959" s="46"/>
      <c r="WXC959" s="46"/>
      <c r="WXD959" s="46"/>
      <c r="WXE959" s="46"/>
      <c r="WXF959" s="46"/>
      <c r="WXG959" s="46"/>
      <c r="WXH959" s="46"/>
      <c r="WXI959" s="46"/>
      <c r="WXJ959" s="46"/>
      <c r="WXK959" s="46"/>
      <c r="WXL959" s="46"/>
      <c r="WXM959" s="46"/>
      <c r="WXN959" s="46"/>
      <c r="WXO959" s="46"/>
      <c r="WXP959" s="46"/>
      <c r="WXQ959" s="46"/>
      <c r="WXR959" s="46"/>
      <c r="WXS959" s="46"/>
      <c r="WXT959" s="46"/>
      <c r="WXU959" s="46"/>
      <c r="WXV959" s="46"/>
      <c r="WXW959" s="46"/>
      <c r="WXX959" s="46"/>
      <c r="WXY959" s="46"/>
      <c r="WXZ959" s="46"/>
      <c r="WYA959" s="46"/>
      <c r="WYB959" s="46"/>
      <c r="WYC959" s="46"/>
      <c r="WYD959" s="46"/>
      <c r="WYE959" s="46"/>
      <c r="WYF959" s="46"/>
      <c r="WYG959" s="46"/>
      <c r="WYH959" s="46"/>
      <c r="WYI959" s="46"/>
      <c r="WYJ959" s="46"/>
      <c r="WYK959" s="46"/>
      <c r="WYL959" s="46"/>
      <c r="WYM959" s="46"/>
      <c r="WYN959" s="46"/>
      <c r="WYO959" s="46"/>
      <c r="WYP959" s="46"/>
      <c r="WYQ959" s="46"/>
      <c r="WYR959" s="46"/>
      <c r="WYS959" s="46"/>
      <c r="WYT959" s="46"/>
      <c r="WYU959" s="46"/>
      <c r="WYV959" s="46"/>
      <c r="WYW959" s="46"/>
      <c r="WYX959" s="46"/>
      <c r="WYY959" s="46"/>
      <c r="WYZ959" s="46"/>
      <c r="WZA959" s="46"/>
      <c r="WZB959" s="46"/>
      <c r="WZC959" s="46"/>
      <c r="WZD959" s="46"/>
      <c r="WZE959" s="46"/>
      <c r="WZF959" s="46"/>
      <c r="WZG959" s="46"/>
      <c r="WZH959" s="46"/>
      <c r="WZI959" s="46"/>
      <c r="WZJ959" s="46"/>
      <c r="WZK959" s="46"/>
      <c r="WZL959" s="46"/>
      <c r="WZM959" s="46"/>
      <c r="WZN959" s="46"/>
      <c r="WZO959" s="46"/>
      <c r="WZP959" s="46"/>
      <c r="WZQ959" s="46"/>
      <c r="WZR959" s="46"/>
      <c r="WZS959" s="46"/>
      <c r="WZT959" s="46"/>
      <c r="WZU959" s="46"/>
      <c r="WZV959" s="46"/>
      <c r="WZW959" s="46"/>
      <c r="WZX959" s="46"/>
      <c r="WZY959" s="46"/>
      <c r="WZZ959" s="46"/>
      <c r="XAA959" s="46"/>
      <c r="XAB959" s="46"/>
      <c r="XAC959" s="46"/>
      <c r="XAD959" s="46"/>
      <c r="XAE959" s="46"/>
      <c r="XAF959" s="46"/>
      <c r="XAG959" s="46"/>
      <c r="XAH959" s="46"/>
      <c r="XAI959" s="46"/>
      <c r="XAJ959" s="46"/>
      <c r="XAK959" s="46"/>
      <c r="XAL959" s="46"/>
      <c r="XAM959" s="46"/>
      <c r="XAN959" s="46"/>
      <c r="XAO959" s="46"/>
      <c r="XAP959" s="46"/>
      <c r="XAQ959" s="46"/>
      <c r="XAR959" s="46"/>
      <c r="XAS959" s="46"/>
      <c r="XAT959" s="46"/>
      <c r="XAU959" s="46"/>
      <c r="XAV959" s="46"/>
      <c r="XAW959" s="46"/>
      <c r="XAX959" s="46"/>
      <c r="XAY959" s="46"/>
      <c r="XAZ959" s="46"/>
      <c r="XBA959" s="46"/>
      <c r="XBB959" s="46"/>
      <c r="XBC959" s="46"/>
      <c r="XBD959" s="46"/>
      <c r="XBE959" s="46"/>
      <c r="XBF959" s="46"/>
      <c r="XBG959" s="46"/>
      <c r="XBH959" s="46"/>
      <c r="XBI959" s="46"/>
      <c r="XBJ959" s="46"/>
      <c r="XBK959" s="46"/>
      <c r="XBL959" s="46"/>
      <c r="XBM959" s="46"/>
      <c r="XBN959" s="46"/>
      <c r="XBO959" s="46"/>
      <c r="XBP959" s="46"/>
      <c r="XBQ959" s="46"/>
      <c r="XBR959" s="46"/>
      <c r="XBS959" s="46"/>
      <c r="XBT959" s="46"/>
      <c r="XBU959" s="46"/>
      <c r="XBV959" s="46"/>
      <c r="XBW959" s="46"/>
      <c r="XBX959" s="46"/>
      <c r="XBY959" s="46"/>
      <c r="XBZ959" s="46"/>
      <c r="XCA959" s="46"/>
      <c r="XCB959" s="46"/>
      <c r="XCC959" s="46"/>
      <c r="XCD959" s="46"/>
      <c r="XCE959" s="46"/>
      <c r="XCF959" s="46"/>
      <c r="XCG959" s="46"/>
      <c r="XCH959" s="46"/>
      <c r="XCI959" s="46"/>
      <c r="XCJ959" s="46"/>
      <c r="XCK959" s="46"/>
      <c r="XCL959" s="46"/>
      <c r="XCM959" s="46"/>
      <c r="XCN959" s="46"/>
      <c r="XCO959" s="46"/>
      <c r="XCP959" s="46"/>
      <c r="XCQ959" s="46"/>
      <c r="XCR959" s="46"/>
      <c r="XCS959" s="46"/>
      <c r="XCT959" s="46"/>
      <c r="XCU959" s="46"/>
      <c r="XCV959" s="46"/>
      <c r="XCW959" s="46"/>
      <c r="XCX959" s="46"/>
      <c r="XCY959" s="46"/>
      <c r="XCZ959" s="46"/>
      <c r="XDA959" s="46"/>
      <c r="XDB959" s="46"/>
      <c r="XDC959" s="46"/>
      <c r="XDD959" s="46"/>
      <c r="XDE959" s="46"/>
      <c r="XDF959" s="46"/>
      <c r="XDG959" s="46"/>
      <c r="XDH959" s="46"/>
      <c r="XDI959" s="46"/>
      <c r="XDJ959" s="46"/>
      <c r="XDK959" s="46"/>
      <c r="XDL959" s="46"/>
      <c r="XDM959" s="46"/>
      <c r="XDN959" s="46"/>
      <c r="XDO959" s="46"/>
      <c r="XDP959" s="46"/>
      <c r="XDQ959" s="46"/>
      <c r="XDR959" s="46"/>
      <c r="XDS959" s="46"/>
      <c r="XDT959" s="46"/>
      <c r="XDU959" s="46"/>
      <c r="XDV959" s="46"/>
      <c r="XDW959" s="46"/>
      <c r="XDX959" s="46"/>
      <c r="XDY959" s="46"/>
      <c r="XDZ959" s="46"/>
      <c r="XEA959" s="46"/>
      <c r="XEB959" s="46"/>
      <c r="XEC959" s="46"/>
      <c r="XED959" s="46"/>
      <c r="XEE959" s="46"/>
      <c r="XEF959" s="46"/>
      <c r="XEG959" s="46"/>
      <c r="XEH959" s="46"/>
      <c r="XEI959" s="46"/>
      <c r="XEJ959" s="46"/>
      <c r="XEK959" s="46"/>
      <c r="XEL959" s="46"/>
      <c r="XEM959" s="46"/>
      <c r="XEN959" s="46"/>
      <c r="XEO959" s="46"/>
      <c r="XEP959" s="46"/>
      <c r="XEQ959" s="46"/>
      <c r="XER959" s="46"/>
      <c r="XES959" s="46"/>
      <c r="XET959" s="46"/>
      <c r="XEU959" s="46"/>
      <c r="XEV959" s="46"/>
      <c r="XEW959" s="46"/>
      <c r="XEX959" s="46"/>
      <c r="XEY959" s="46"/>
      <c r="XEZ959" s="46"/>
      <c r="XFA959" s="46"/>
      <c r="XFB959" s="46"/>
    </row>
    <row r="960" spans="1:16383" s="107" customFormat="1">
      <c r="A960" s="127">
        <v>41943</v>
      </c>
      <c r="B960" s="24" t="s">
        <v>4814</v>
      </c>
      <c r="C960" s="127" t="s">
        <v>4693</v>
      </c>
      <c r="D960" s="129" t="s">
        <v>2381</v>
      </c>
      <c r="E960" s="46"/>
      <c r="F960" s="128" t="s">
        <v>243</v>
      </c>
      <c r="G960" s="128" t="s">
        <v>200</v>
      </c>
      <c r="H960" s="130">
        <v>6000000</v>
      </c>
    </row>
    <row r="961" spans="1:16383" s="46" customFormat="1">
      <c r="A961" s="25">
        <v>41943</v>
      </c>
      <c r="B961" s="24" t="s">
        <v>790</v>
      </c>
      <c r="C961" s="25" t="s">
        <v>4693</v>
      </c>
      <c r="D961" s="46" t="s">
        <v>791</v>
      </c>
      <c r="F961" s="24" t="s">
        <v>217</v>
      </c>
      <c r="G961" s="24" t="s">
        <v>200</v>
      </c>
      <c r="H961" s="47">
        <v>600000</v>
      </c>
    </row>
    <row r="962" spans="1:16383" s="46" customFormat="1">
      <c r="A962" s="25">
        <v>41923</v>
      </c>
      <c r="B962" s="24" t="s">
        <v>4877</v>
      </c>
      <c r="C962" s="25" t="s">
        <v>4694</v>
      </c>
      <c r="D962" s="46" t="s">
        <v>2382</v>
      </c>
      <c r="F962" s="24" t="s">
        <v>249</v>
      </c>
      <c r="G962" s="24" t="s">
        <v>200</v>
      </c>
      <c r="H962" s="47">
        <v>1600000</v>
      </c>
    </row>
    <row r="963" spans="1:16383" s="46" customFormat="1">
      <c r="A963" s="25">
        <v>41923</v>
      </c>
      <c r="B963" s="24" t="s">
        <v>910</v>
      </c>
      <c r="C963" s="25" t="s">
        <v>4694</v>
      </c>
      <c r="D963" s="46" t="s">
        <v>911</v>
      </c>
      <c r="F963" s="24" t="s">
        <v>217</v>
      </c>
      <c r="G963" s="24" t="s">
        <v>200</v>
      </c>
      <c r="H963" s="47">
        <v>160000</v>
      </c>
    </row>
    <row r="964" spans="1:16383" s="107" customFormat="1">
      <c r="A964" s="127">
        <v>41974</v>
      </c>
      <c r="B964" s="24" t="s">
        <v>4792</v>
      </c>
      <c r="C964" s="127"/>
      <c r="D964" s="129" t="s">
        <v>2383</v>
      </c>
      <c r="E964" s="24"/>
      <c r="F964" s="128" t="s">
        <v>243</v>
      </c>
      <c r="G964" s="130" t="s">
        <v>282</v>
      </c>
      <c r="H964" s="47">
        <v>2790000</v>
      </c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  <c r="BQ964" s="46"/>
      <c r="BR964" s="46"/>
      <c r="BS964" s="46"/>
      <c r="BT964" s="46"/>
      <c r="BU964" s="46"/>
      <c r="BV964" s="46"/>
      <c r="BW964" s="46"/>
      <c r="BX964" s="46"/>
      <c r="BY964" s="46"/>
      <c r="BZ964" s="46"/>
      <c r="CA964" s="46"/>
      <c r="CB964" s="46"/>
      <c r="CC964" s="46"/>
      <c r="CD964" s="46"/>
      <c r="CE964" s="46"/>
      <c r="CF964" s="46"/>
      <c r="CG964" s="46"/>
      <c r="CH964" s="46"/>
      <c r="CI964" s="46"/>
      <c r="CJ964" s="46"/>
      <c r="CK964" s="46"/>
      <c r="CL964" s="46"/>
      <c r="CM964" s="46"/>
      <c r="CN964" s="46"/>
      <c r="CO964" s="46"/>
      <c r="CP964" s="46"/>
      <c r="CQ964" s="46"/>
      <c r="CR964" s="46"/>
      <c r="CS964" s="46"/>
      <c r="CT964" s="46"/>
      <c r="CU964" s="46"/>
      <c r="CV964" s="46"/>
      <c r="CW964" s="46"/>
      <c r="CX964" s="46"/>
      <c r="CY964" s="46"/>
      <c r="CZ964" s="46"/>
      <c r="DA964" s="46"/>
      <c r="DB964" s="46"/>
      <c r="DC964" s="46"/>
      <c r="DD964" s="46"/>
      <c r="DE964" s="46"/>
      <c r="DF964" s="46"/>
      <c r="DG964" s="46"/>
      <c r="DH964" s="46"/>
      <c r="DI964" s="46"/>
      <c r="DJ964" s="46"/>
      <c r="DK964" s="46"/>
      <c r="DL964" s="46"/>
      <c r="DM964" s="46"/>
      <c r="DN964" s="46"/>
      <c r="DO964" s="46"/>
      <c r="DP964" s="46"/>
      <c r="DQ964" s="46"/>
      <c r="DR964" s="46"/>
      <c r="DS964" s="46"/>
      <c r="DT964" s="46"/>
      <c r="DU964" s="46"/>
      <c r="DV964" s="46"/>
      <c r="DW964" s="46"/>
      <c r="DX964" s="46"/>
      <c r="DY964" s="46"/>
      <c r="DZ964" s="46"/>
      <c r="EA964" s="46"/>
      <c r="EB964" s="46"/>
      <c r="EC964" s="46"/>
      <c r="ED964" s="46"/>
      <c r="EE964" s="46"/>
      <c r="EF964" s="46"/>
      <c r="EG964" s="46"/>
      <c r="EH964" s="46"/>
      <c r="EI964" s="46"/>
      <c r="EJ964" s="46"/>
      <c r="EK964" s="46"/>
      <c r="EL964" s="46"/>
      <c r="EM964" s="46"/>
      <c r="EN964" s="46"/>
      <c r="EO964" s="46"/>
      <c r="EP964" s="46"/>
      <c r="EQ964" s="46"/>
      <c r="ER964" s="46"/>
      <c r="ES964" s="46"/>
      <c r="ET964" s="46"/>
      <c r="EU964" s="46"/>
      <c r="EV964" s="46"/>
      <c r="EW964" s="46"/>
      <c r="EX964" s="46"/>
      <c r="EY964" s="46"/>
      <c r="EZ964" s="46"/>
      <c r="FA964" s="46"/>
      <c r="FB964" s="46"/>
      <c r="FC964" s="46"/>
      <c r="FD964" s="46"/>
      <c r="FE964" s="46"/>
      <c r="FF964" s="46"/>
      <c r="FG964" s="46"/>
      <c r="FH964" s="46"/>
      <c r="FI964" s="46"/>
      <c r="FJ964" s="46"/>
      <c r="FK964" s="46"/>
      <c r="FL964" s="46"/>
      <c r="FM964" s="46"/>
      <c r="FN964" s="46"/>
      <c r="FO964" s="46"/>
      <c r="FP964" s="46"/>
      <c r="FQ964" s="46"/>
      <c r="FR964" s="46"/>
      <c r="FS964" s="46"/>
      <c r="FT964" s="46"/>
      <c r="FU964" s="46"/>
      <c r="FV964" s="46"/>
      <c r="FW964" s="46"/>
      <c r="FX964" s="46"/>
      <c r="FY964" s="46"/>
      <c r="FZ964" s="46"/>
      <c r="GA964" s="46"/>
      <c r="GB964" s="46"/>
      <c r="GC964" s="46"/>
      <c r="GD964" s="46"/>
      <c r="GE964" s="46"/>
      <c r="GF964" s="46"/>
      <c r="GG964" s="46"/>
      <c r="GH964" s="46"/>
      <c r="GI964" s="46"/>
      <c r="GJ964" s="46"/>
      <c r="GK964" s="46"/>
      <c r="GL964" s="46"/>
      <c r="GM964" s="46"/>
      <c r="GN964" s="46"/>
      <c r="GO964" s="46"/>
      <c r="GP964" s="46"/>
      <c r="GQ964" s="46"/>
      <c r="GR964" s="46"/>
      <c r="GS964" s="46"/>
      <c r="GT964" s="46"/>
      <c r="GU964" s="46"/>
      <c r="GV964" s="46"/>
      <c r="GW964" s="46"/>
      <c r="GX964" s="46"/>
      <c r="GY964" s="46"/>
      <c r="GZ964" s="46"/>
      <c r="HA964" s="46"/>
      <c r="HB964" s="46"/>
      <c r="HC964" s="46"/>
      <c r="HD964" s="46"/>
      <c r="HE964" s="46"/>
      <c r="HF964" s="46"/>
      <c r="HG964" s="46"/>
      <c r="HH964" s="46"/>
      <c r="HI964" s="46"/>
      <c r="HJ964" s="46"/>
      <c r="HK964" s="46"/>
      <c r="HL964" s="46"/>
      <c r="HM964" s="46"/>
      <c r="HN964" s="46"/>
      <c r="HO964" s="46"/>
      <c r="HP964" s="46"/>
      <c r="HQ964" s="46"/>
      <c r="HR964" s="46"/>
      <c r="HS964" s="46"/>
      <c r="HT964" s="46"/>
      <c r="HU964" s="46"/>
      <c r="HV964" s="46"/>
      <c r="HW964" s="46"/>
      <c r="HX964" s="46"/>
      <c r="HY964" s="46"/>
      <c r="HZ964" s="46"/>
      <c r="IA964" s="46"/>
      <c r="IB964" s="46"/>
      <c r="IC964" s="46"/>
      <c r="ID964" s="46"/>
      <c r="IE964" s="46"/>
      <c r="IF964" s="46"/>
      <c r="IG964" s="46"/>
      <c r="IH964" s="46"/>
      <c r="II964" s="46"/>
      <c r="IJ964" s="46"/>
      <c r="IK964" s="46"/>
      <c r="IL964" s="46"/>
      <c r="IM964" s="46"/>
      <c r="IN964" s="46"/>
      <c r="IO964" s="46"/>
      <c r="IP964" s="46"/>
      <c r="IQ964" s="46"/>
      <c r="IR964" s="46"/>
      <c r="IS964" s="46"/>
      <c r="IT964" s="46"/>
      <c r="IU964" s="46"/>
      <c r="IV964" s="46"/>
      <c r="IW964" s="46"/>
      <c r="IX964" s="46"/>
      <c r="IY964" s="46"/>
      <c r="IZ964" s="46"/>
      <c r="JA964" s="46"/>
      <c r="JB964" s="46"/>
      <c r="JC964" s="46"/>
      <c r="JD964" s="46"/>
      <c r="JE964" s="46"/>
      <c r="JF964" s="46"/>
      <c r="JG964" s="46"/>
      <c r="JH964" s="46"/>
      <c r="JI964" s="46"/>
      <c r="JJ964" s="46"/>
      <c r="JK964" s="46"/>
      <c r="JL964" s="46"/>
      <c r="JM964" s="46"/>
      <c r="JN964" s="46"/>
      <c r="JO964" s="46"/>
      <c r="JP964" s="46"/>
      <c r="JQ964" s="46"/>
      <c r="JR964" s="46"/>
      <c r="JS964" s="46"/>
      <c r="JT964" s="46"/>
      <c r="JU964" s="46"/>
      <c r="JV964" s="46"/>
      <c r="JW964" s="46"/>
      <c r="JX964" s="46"/>
      <c r="JY964" s="46"/>
      <c r="JZ964" s="46"/>
      <c r="KA964" s="46"/>
      <c r="KB964" s="46"/>
      <c r="KC964" s="46"/>
      <c r="KD964" s="46"/>
      <c r="KE964" s="46"/>
      <c r="KF964" s="46"/>
      <c r="KG964" s="46"/>
      <c r="KH964" s="46"/>
      <c r="KI964" s="46"/>
      <c r="KJ964" s="46"/>
      <c r="KK964" s="46"/>
      <c r="KL964" s="46"/>
      <c r="KM964" s="46"/>
      <c r="KN964" s="46"/>
      <c r="KO964" s="46"/>
      <c r="KP964" s="46"/>
      <c r="KQ964" s="46"/>
      <c r="KR964" s="46"/>
      <c r="KS964" s="46"/>
      <c r="KT964" s="46"/>
      <c r="KU964" s="46"/>
      <c r="KV964" s="46"/>
      <c r="KW964" s="46"/>
      <c r="KX964" s="46"/>
      <c r="KY964" s="46"/>
      <c r="KZ964" s="46"/>
      <c r="LA964" s="46"/>
      <c r="LB964" s="46"/>
      <c r="LC964" s="46"/>
      <c r="LD964" s="46"/>
      <c r="LE964" s="46"/>
      <c r="LF964" s="46"/>
      <c r="LG964" s="46"/>
      <c r="LH964" s="46"/>
      <c r="LI964" s="46"/>
      <c r="LJ964" s="46"/>
      <c r="LK964" s="46"/>
      <c r="LL964" s="46"/>
      <c r="LM964" s="46"/>
      <c r="LN964" s="46"/>
      <c r="LO964" s="46"/>
      <c r="LP964" s="46"/>
      <c r="LQ964" s="46"/>
      <c r="LR964" s="46"/>
      <c r="LS964" s="46"/>
      <c r="LT964" s="46"/>
      <c r="LU964" s="46"/>
      <c r="LV964" s="46"/>
      <c r="LW964" s="46"/>
      <c r="LX964" s="46"/>
      <c r="LY964" s="46"/>
      <c r="LZ964" s="46"/>
      <c r="MA964" s="46"/>
      <c r="MB964" s="46"/>
      <c r="MC964" s="46"/>
      <c r="MD964" s="46"/>
      <c r="ME964" s="46"/>
      <c r="MF964" s="46"/>
      <c r="MG964" s="46"/>
      <c r="MH964" s="46"/>
      <c r="MI964" s="46"/>
      <c r="MJ964" s="46"/>
      <c r="MK964" s="46"/>
      <c r="ML964" s="46"/>
      <c r="MM964" s="46"/>
      <c r="MN964" s="46"/>
      <c r="MO964" s="46"/>
      <c r="MP964" s="46"/>
      <c r="MQ964" s="46"/>
      <c r="MR964" s="46"/>
      <c r="MS964" s="46"/>
      <c r="MT964" s="46"/>
      <c r="MU964" s="46"/>
      <c r="MV964" s="46"/>
      <c r="MW964" s="46"/>
      <c r="MX964" s="46"/>
      <c r="MY964" s="46"/>
      <c r="MZ964" s="46"/>
      <c r="NA964" s="46"/>
      <c r="NB964" s="46"/>
      <c r="NC964" s="46"/>
      <c r="ND964" s="46"/>
      <c r="NE964" s="46"/>
      <c r="NF964" s="46"/>
      <c r="NG964" s="46"/>
      <c r="NH964" s="46"/>
      <c r="NI964" s="46"/>
      <c r="NJ964" s="46"/>
      <c r="NK964" s="46"/>
      <c r="NL964" s="46"/>
      <c r="NM964" s="46"/>
      <c r="NN964" s="46"/>
      <c r="NO964" s="46"/>
      <c r="NP964" s="46"/>
      <c r="NQ964" s="46"/>
      <c r="NR964" s="46"/>
      <c r="NS964" s="46"/>
      <c r="NT964" s="46"/>
      <c r="NU964" s="46"/>
      <c r="NV964" s="46"/>
      <c r="NW964" s="46"/>
      <c r="NX964" s="46"/>
      <c r="NY964" s="46"/>
      <c r="NZ964" s="46"/>
      <c r="OA964" s="46"/>
      <c r="OB964" s="46"/>
      <c r="OC964" s="46"/>
      <c r="OD964" s="46"/>
      <c r="OE964" s="46"/>
      <c r="OF964" s="46"/>
      <c r="OG964" s="46"/>
      <c r="OH964" s="46"/>
      <c r="OI964" s="46"/>
      <c r="OJ964" s="46"/>
      <c r="OK964" s="46"/>
      <c r="OL964" s="46"/>
      <c r="OM964" s="46"/>
      <c r="ON964" s="46"/>
      <c r="OO964" s="46"/>
      <c r="OP964" s="46"/>
      <c r="OQ964" s="46"/>
      <c r="OR964" s="46"/>
      <c r="OS964" s="46"/>
      <c r="OT964" s="46"/>
      <c r="OU964" s="46"/>
      <c r="OV964" s="46"/>
      <c r="OW964" s="46"/>
      <c r="OX964" s="46"/>
      <c r="OY964" s="46"/>
      <c r="OZ964" s="46"/>
      <c r="PA964" s="46"/>
      <c r="PB964" s="46"/>
      <c r="PC964" s="46"/>
      <c r="PD964" s="46"/>
      <c r="PE964" s="46"/>
      <c r="PF964" s="46"/>
      <c r="PG964" s="46"/>
      <c r="PH964" s="46"/>
      <c r="PI964" s="46"/>
      <c r="PJ964" s="46"/>
      <c r="PK964" s="46"/>
      <c r="PL964" s="46"/>
      <c r="PM964" s="46"/>
      <c r="PN964" s="46"/>
      <c r="PO964" s="46"/>
      <c r="PP964" s="46"/>
      <c r="PQ964" s="46"/>
      <c r="PR964" s="46"/>
      <c r="PS964" s="46"/>
      <c r="PT964" s="46"/>
      <c r="PU964" s="46"/>
      <c r="PV964" s="46"/>
      <c r="PW964" s="46"/>
      <c r="PX964" s="46"/>
      <c r="PY964" s="46"/>
      <c r="PZ964" s="46"/>
      <c r="QA964" s="46"/>
      <c r="QB964" s="46"/>
      <c r="QC964" s="46"/>
      <c r="QD964" s="46"/>
      <c r="QE964" s="46"/>
      <c r="QF964" s="46"/>
      <c r="QG964" s="46"/>
      <c r="QH964" s="46"/>
      <c r="QI964" s="46"/>
      <c r="QJ964" s="46"/>
      <c r="QK964" s="46"/>
      <c r="QL964" s="46"/>
      <c r="QM964" s="46"/>
      <c r="QN964" s="46"/>
      <c r="QO964" s="46"/>
      <c r="QP964" s="46"/>
      <c r="QQ964" s="46"/>
      <c r="QR964" s="46"/>
      <c r="QS964" s="46"/>
      <c r="QT964" s="46"/>
      <c r="QU964" s="46"/>
      <c r="QV964" s="46"/>
      <c r="QW964" s="46"/>
      <c r="QX964" s="46"/>
      <c r="QY964" s="46"/>
      <c r="QZ964" s="46"/>
      <c r="RA964" s="46"/>
      <c r="RB964" s="46"/>
      <c r="RC964" s="46"/>
      <c r="RD964" s="46"/>
      <c r="RE964" s="46"/>
      <c r="RF964" s="46"/>
      <c r="RG964" s="46"/>
      <c r="RH964" s="46"/>
      <c r="RI964" s="46"/>
      <c r="RJ964" s="46"/>
      <c r="RK964" s="46"/>
      <c r="RL964" s="46"/>
      <c r="RM964" s="46"/>
      <c r="RN964" s="46"/>
      <c r="RO964" s="46"/>
      <c r="RP964" s="46"/>
      <c r="RQ964" s="46"/>
      <c r="RR964" s="46"/>
      <c r="RS964" s="46"/>
      <c r="RT964" s="46"/>
      <c r="RU964" s="46"/>
      <c r="RV964" s="46"/>
      <c r="RW964" s="46"/>
      <c r="RX964" s="46"/>
      <c r="RY964" s="46"/>
      <c r="RZ964" s="46"/>
      <c r="SA964" s="46"/>
      <c r="SB964" s="46"/>
      <c r="SC964" s="46"/>
      <c r="SD964" s="46"/>
      <c r="SE964" s="46"/>
      <c r="SF964" s="46"/>
      <c r="SG964" s="46"/>
      <c r="SH964" s="46"/>
      <c r="SI964" s="46"/>
      <c r="SJ964" s="46"/>
      <c r="SK964" s="46"/>
      <c r="SL964" s="46"/>
      <c r="SM964" s="46"/>
      <c r="SN964" s="46"/>
      <c r="SO964" s="46"/>
      <c r="SP964" s="46"/>
      <c r="SQ964" s="46"/>
      <c r="SR964" s="46"/>
      <c r="SS964" s="46"/>
      <c r="ST964" s="46"/>
      <c r="SU964" s="46"/>
      <c r="SV964" s="46"/>
      <c r="SW964" s="46"/>
      <c r="SX964" s="46"/>
      <c r="SY964" s="46"/>
      <c r="SZ964" s="46"/>
      <c r="TA964" s="46"/>
      <c r="TB964" s="46"/>
      <c r="TC964" s="46"/>
      <c r="TD964" s="46"/>
      <c r="TE964" s="46"/>
      <c r="TF964" s="46"/>
      <c r="TG964" s="46"/>
      <c r="TH964" s="46"/>
      <c r="TI964" s="46"/>
      <c r="TJ964" s="46"/>
      <c r="TK964" s="46"/>
      <c r="TL964" s="46"/>
      <c r="TM964" s="46"/>
      <c r="TN964" s="46"/>
      <c r="TO964" s="46"/>
      <c r="TP964" s="46"/>
      <c r="TQ964" s="46"/>
      <c r="TR964" s="46"/>
      <c r="TS964" s="46"/>
      <c r="TT964" s="46"/>
      <c r="TU964" s="46"/>
      <c r="TV964" s="46"/>
      <c r="TW964" s="46"/>
      <c r="TX964" s="46"/>
      <c r="TY964" s="46"/>
      <c r="TZ964" s="46"/>
      <c r="UA964" s="46"/>
      <c r="UB964" s="46"/>
      <c r="UC964" s="46"/>
      <c r="UD964" s="46"/>
      <c r="UE964" s="46"/>
      <c r="UF964" s="46"/>
      <c r="UG964" s="46"/>
      <c r="UH964" s="46"/>
      <c r="UI964" s="46"/>
      <c r="UJ964" s="46"/>
      <c r="UK964" s="46"/>
      <c r="UL964" s="46"/>
      <c r="UM964" s="46"/>
      <c r="UN964" s="46"/>
      <c r="UO964" s="46"/>
      <c r="UP964" s="46"/>
      <c r="UQ964" s="46"/>
      <c r="UR964" s="46"/>
      <c r="US964" s="46"/>
      <c r="UT964" s="46"/>
      <c r="UU964" s="46"/>
      <c r="UV964" s="46"/>
      <c r="UW964" s="46"/>
      <c r="UX964" s="46"/>
      <c r="UY964" s="46"/>
      <c r="UZ964" s="46"/>
      <c r="VA964" s="46"/>
      <c r="VB964" s="46"/>
      <c r="VC964" s="46"/>
      <c r="VD964" s="46"/>
      <c r="VE964" s="46"/>
      <c r="VF964" s="46"/>
      <c r="VG964" s="46"/>
      <c r="VH964" s="46"/>
      <c r="VI964" s="46"/>
      <c r="VJ964" s="46"/>
      <c r="VK964" s="46"/>
      <c r="VL964" s="46"/>
      <c r="VM964" s="46"/>
      <c r="VN964" s="46"/>
      <c r="VO964" s="46"/>
      <c r="VP964" s="46"/>
      <c r="VQ964" s="46"/>
      <c r="VR964" s="46"/>
      <c r="VS964" s="46"/>
      <c r="VT964" s="46"/>
      <c r="VU964" s="46"/>
      <c r="VV964" s="46"/>
      <c r="VW964" s="46"/>
      <c r="VX964" s="46"/>
      <c r="VY964" s="46"/>
      <c r="VZ964" s="46"/>
      <c r="WA964" s="46"/>
      <c r="WB964" s="46"/>
      <c r="WC964" s="46"/>
      <c r="WD964" s="46"/>
      <c r="WE964" s="46"/>
      <c r="WF964" s="46"/>
      <c r="WG964" s="46"/>
      <c r="WH964" s="46"/>
      <c r="WI964" s="46"/>
      <c r="WJ964" s="46"/>
      <c r="WK964" s="46"/>
      <c r="WL964" s="46"/>
      <c r="WM964" s="46"/>
      <c r="WN964" s="46"/>
      <c r="WO964" s="46"/>
      <c r="WP964" s="46"/>
      <c r="WQ964" s="46"/>
      <c r="WR964" s="46"/>
      <c r="WS964" s="46"/>
      <c r="WT964" s="46"/>
      <c r="WU964" s="46"/>
      <c r="WV964" s="46"/>
      <c r="WW964" s="46"/>
      <c r="WX964" s="46"/>
      <c r="WY964" s="46"/>
      <c r="WZ964" s="46"/>
      <c r="XA964" s="46"/>
      <c r="XB964" s="46"/>
      <c r="XC964" s="46"/>
      <c r="XD964" s="46"/>
      <c r="XE964" s="46"/>
      <c r="XF964" s="46"/>
      <c r="XG964" s="46"/>
      <c r="XH964" s="46"/>
      <c r="XI964" s="46"/>
      <c r="XJ964" s="46"/>
      <c r="XK964" s="46"/>
      <c r="XL964" s="46"/>
      <c r="XM964" s="46"/>
      <c r="XN964" s="46"/>
      <c r="XO964" s="46"/>
      <c r="XP964" s="46"/>
      <c r="XQ964" s="46"/>
      <c r="XR964" s="46"/>
      <c r="XS964" s="46"/>
      <c r="XT964" s="46"/>
      <c r="XU964" s="46"/>
      <c r="XV964" s="46"/>
      <c r="XW964" s="46"/>
      <c r="XX964" s="46"/>
      <c r="XY964" s="46"/>
      <c r="XZ964" s="46"/>
      <c r="YA964" s="46"/>
      <c r="YB964" s="46"/>
      <c r="YC964" s="46"/>
      <c r="YD964" s="46"/>
      <c r="YE964" s="46"/>
      <c r="YF964" s="46"/>
      <c r="YG964" s="46"/>
      <c r="YH964" s="46"/>
      <c r="YI964" s="46"/>
      <c r="YJ964" s="46"/>
      <c r="YK964" s="46"/>
      <c r="YL964" s="46"/>
      <c r="YM964" s="46"/>
      <c r="YN964" s="46"/>
      <c r="YO964" s="46"/>
      <c r="YP964" s="46"/>
      <c r="YQ964" s="46"/>
      <c r="YR964" s="46"/>
      <c r="YS964" s="46"/>
      <c r="YT964" s="46"/>
      <c r="YU964" s="46"/>
      <c r="YV964" s="46"/>
      <c r="YW964" s="46"/>
      <c r="YX964" s="46"/>
      <c r="YY964" s="46"/>
      <c r="YZ964" s="46"/>
      <c r="ZA964" s="46"/>
      <c r="ZB964" s="46"/>
      <c r="ZC964" s="46"/>
      <c r="ZD964" s="46"/>
      <c r="ZE964" s="46"/>
      <c r="ZF964" s="46"/>
      <c r="ZG964" s="46"/>
      <c r="ZH964" s="46"/>
      <c r="ZI964" s="46"/>
      <c r="ZJ964" s="46"/>
      <c r="ZK964" s="46"/>
      <c r="ZL964" s="46"/>
      <c r="ZM964" s="46"/>
      <c r="ZN964" s="46"/>
      <c r="ZO964" s="46"/>
      <c r="ZP964" s="46"/>
      <c r="ZQ964" s="46"/>
      <c r="ZR964" s="46"/>
      <c r="ZS964" s="46"/>
      <c r="ZT964" s="46"/>
      <c r="ZU964" s="46"/>
      <c r="ZV964" s="46"/>
      <c r="ZW964" s="46"/>
      <c r="ZX964" s="46"/>
      <c r="ZY964" s="46"/>
      <c r="ZZ964" s="46"/>
      <c r="AAA964" s="46"/>
      <c r="AAB964" s="46"/>
      <c r="AAC964" s="46"/>
      <c r="AAD964" s="46"/>
      <c r="AAE964" s="46"/>
      <c r="AAF964" s="46"/>
      <c r="AAG964" s="46"/>
      <c r="AAH964" s="46"/>
      <c r="AAI964" s="46"/>
      <c r="AAJ964" s="46"/>
      <c r="AAK964" s="46"/>
      <c r="AAL964" s="46"/>
      <c r="AAM964" s="46"/>
      <c r="AAN964" s="46"/>
      <c r="AAO964" s="46"/>
      <c r="AAP964" s="46"/>
      <c r="AAQ964" s="46"/>
      <c r="AAR964" s="46"/>
      <c r="AAS964" s="46"/>
      <c r="AAT964" s="46"/>
      <c r="AAU964" s="46"/>
      <c r="AAV964" s="46"/>
      <c r="AAW964" s="46"/>
      <c r="AAX964" s="46"/>
      <c r="AAY964" s="46"/>
      <c r="AAZ964" s="46"/>
      <c r="ABA964" s="46"/>
      <c r="ABB964" s="46"/>
      <c r="ABC964" s="46"/>
      <c r="ABD964" s="46"/>
      <c r="ABE964" s="46"/>
      <c r="ABF964" s="46"/>
      <c r="ABG964" s="46"/>
      <c r="ABH964" s="46"/>
      <c r="ABI964" s="46"/>
      <c r="ABJ964" s="46"/>
      <c r="ABK964" s="46"/>
      <c r="ABL964" s="46"/>
      <c r="ABM964" s="46"/>
      <c r="ABN964" s="46"/>
      <c r="ABO964" s="46"/>
      <c r="ABP964" s="46"/>
      <c r="ABQ964" s="46"/>
      <c r="ABR964" s="46"/>
      <c r="ABS964" s="46"/>
      <c r="ABT964" s="46"/>
      <c r="ABU964" s="46"/>
      <c r="ABV964" s="46"/>
      <c r="ABW964" s="46"/>
      <c r="ABX964" s="46"/>
      <c r="ABY964" s="46"/>
      <c r="ABZ964" s="46"/>
      <c r="ACA964" s="46"/>
      <c r="ACB964" s="46"/>
      <c r="ACC964" s="46"/>
      <c r="ACD964" s="46"/>
      <c r="ACE964" s="46"/>
      <c r="ACF964" s="46"/>
      <c r="ACG964" s="46"/>
      <c r="ACH964" s="46"/>
      <c r="ACI964" s="46"/>
      <c r="ACJ964" s="46"/>
      <c r="ACK964" s="46"/>
      <c r="ACL964" s="46"/>
      <c r="ACM964" s="46"/>
      <c r="ACN964" s="46"/>
      <c r="ACO964" s="46"/>
      <c r="ACP964" s="46"/>
      <c r="ACQ964" s="46"/>
      <c r="ACR964" s="46"/>
      <c r="ACS964" s="46"/>
      <c r="ACT964" s="46"/>
      <c r="ACU964" s="46"/>
      <c r="ACV964" s="46"/>
      <c r="ACW964" s="46"/>
      <c r="ACX964" s="46"/>
      <c r="ACY964" s="46"/>
      <c r="ACZ964" s="46"/>
      <c r="ADA964" s="46"/>
      <c r="ADB964" s="46"/>
      <c r="ADC964" s="46"/>
      <c r="ADD964" s="46"/>
      <c r="ADE964" s="46"/>
      <c r="ADF964" s="46"/>
      <c r="ADG964" s="46"/>
      <c r="ADH964" s="46"/>
      <c r="ADI964" s="46"/>
      <c r="ADJ964" s="46"/>
      <c r="ADK964" s="46"/>
      <c r="ADL964" s="46"/>
      <c r="ADM964" s="46"/>
      <c r="ADN964" s="46"/>
      <c r="ADO964" s="46"/>
      <c r="ADP964" s="46"/>
      <c r="ADQ964" s="46"/>
      <c r="ADR964" s="46"/>
      <c r="ADS964" s="46"/>
      <c r="ADT964" s="46"/>
      <c r="ADU964" s="46"/>
      <c r="ADV964" s="46"/>
      <c r="ADW964" s="46"/>
      <c r="ADX964" s="46"/>
      <c r="ADY964" s="46"/>
      <c r="ADZ964" s="46"/>
      <c r="AEA964" s="46"/>
      <c r="AEB964" s="46"/>
      <c r="AEC964" s="46"/>
      <c r="AED964" s="46"/>
      <c r="AEE964" s="46"/>
      <c r="AEF964" s="46"/>
      <c r="AEG964" s="46"/>
      <c r="AEH964" s="46"/>
      <c r="AEI964" s="46"/>
      <c r="AEJ964" s="46"/>
      <c r="AEK964" s="46"/>
      <c r="AEL964" s="46"/>
      <c r="AEM964" s="46"/>
      <c r="AEN964" s="46"/>
      <c r="AEO964" s="46"/>
      <c r="AEP964" s="46"/>
      <c r="AEQ964" s="46"/>
      <c r="AER964" s="46"/>
      <c r="AES964" s="46"/>
      <c r="AET964" s="46"/>
      <c r="AEU964" s="46"/>
      <c r="AEV964" s="46"/>
      <c r="AEW964" s="46"/>
      <c r="AEX964" s="46"/>
      <c r="AEY964" s="46"/>
      <c r="AEZ964" s="46"/>
      <c r="AFA964" s="46"/>
      <c r="AFB964" s="46"/>
      <c r="AFC964" s="46"/>
      <c r="AFD964" s="46"/>
      <c r="AFE964" s="46"/>
      <c r="AFF964" s="46"/>
      <c r="AFG964" s="46"/>
      <c r="AFH964" s="46"/>
      <c r="AFI964" s="46"/>
      <c r="AFJ964" s="46"/>
      <c r="AFK964" s="46"/>
      <c r="AFL964" s="46"/>
      <c r="AFM964" s="46"/>
      <c r="AFN964" s="46"/>
      <c r="AFO964" s="46"/>
      <c r="AFP964" s="46"/>
      <c r="AFQ964" s="46"/>
      <c r="AFR964" s="46"/>
      <c r="AFS964" s="46"/>
      <c r="AFT964" s="46"/>
      <c r="AFU964" s="46"/>
      <c r="AFV964" s="46"/>
      <c r="AFW964" s="46"/>
      <c r="AFX964" s="46"/>
      <c r="AFY964" s="46"/>
      <c r="AFZ964" s="46"/>
      <c r="AGA964" s="46"/>
      <c r="AGB964" s="46"/>
      <c r="AGC964" s="46"/>
      <c r="AGD964" s="46"/>
      <c r="AGE964" s="46"/>
      <c r="AGF964" s="46"/>
      <c r="AGG964" s="46"/>
      <c r="AGH964" s="46"/>
      <c r="AGI964" s="46"/>
      <c r="AGJ964" s="46"/>
      <c r="AGK964" s="46"/>
      <c r="AGL964" s="46"/>
      <c r="AGM964" s="46"/>
      <c r="AGN964" s="46"/>
      <c r="AGO964" s="46"/>
      <c r="AGP964" s="46"/>
      <c r="AGQ964" s="46"/>
      <c r="AGR964" s="46"/>
      <c r="AGS964" s="46"/>
      <c r="AGT964" s="46"/>
      <c r="AGU964" s="46"/>
      <c r="AGV964" s="46"/>
      <c r="AGW964" s="46"/>
      <c r="AGX964" s="46"/>
      <c r="AGY964" s="46"/>
      <c r="AGZ964" s="46"/>
      <c r="AHA964" s="46"/>
      <c r="AHB964" s="46"/>
      <c r="AHC964" s="46"/>
      <c r="AHD964" s="46"/>
      <c r="AHE964" s="46"/>
      <c r="AHF964" s="46"/>
      <c r="AHG964" s="46"/>
      <c r="AHH964" s="46"/>
      <c r="AHI964" s="46"/>
      <c r="AHJ964" s="46"/>
      <c r="AHK964" s="46"/>
      <c r="AHL964" s="46"/>
      <c r="AHM964" s="46"/>
      <c r="AHN964" s="46"/>
      <c r="AHO964" s="46"/>
      <c r="AHP964" s="46"/>
      <c r="AHQ964" s="46"/>
      <c r="AHR964" s="46"/>
      <c r="AHS964" s="46"/>
      <c r="AHT964" s="46"/>
      <c r="AHU964" s="46"/>
      <c r="AHV964" s="46"/>
      <c r="AHW964" s="46"/>
      <c r="AHX964" s="46"/>
      <c r="AHY964" s="46"/>
      <c r="AHZ964" s="46"/>
      <c r="AIA964" s="46"/>
      <c r="AIB964" s="46"/>
      <c r="AIC964" s="46"/>
      <c r="AID964" s="46"/>
      <c r="AIE964" s="46"/>
      <c r="AIF964" s="46"/>
      <c r="AIG964" s="46"/>
      <c r="AIH964" s="46"/>
      <c r="AII964" s="46"/>
      <c r="AIJ964" s="46"/>
      <c r="AIK964" s="46"/>
      <c r="AIL964" s="46"/>
      <c r="AIM964" s="46"/>
      <c r="AIN964" s="46"/>
      <c r="AIO964" s="46"/>
      <c r="AIP964" s="46"/>
      <c r="AIQ964" s="46"/>
      <c r="AIR964" s="46"/>
      <c r="AIS964" s="46"/>
      <c r="AIT964" s="46"/>
      <c r="AIU964" s="46"/>
      <c r="AIV964" s="46"/>
      <c r="AIW964" s="46"/>
      <c r="AIX964" s="46"/>
      <c r="AIY964" s="46"/>
      <c r="AIZ964" s="46"/>
      <c r="AJA964" s="46"/>
      <c r="AJB964" s="46"/>
      <c r="AJC964" s="46"/>
      <c r="AJD964" s="46"/>
      <c r="AJE964" s="46"/>
      <c r="AJF964" s="46"/>
      <c r="AJG964" s="46"/>
      <c r="AJH964" s="46"/>
      <c r="AJI964" s="46"/>
      <c r="AJJ964" s="46"/>
      <c r="AJK964" s="46"/>
      <c r="AJL964" s="46"/>
      <c r="AJM964" s="46"/>
      <c r="AJN964" s="46"/>
      <c r="AJO964" s="46"/>
      <c r="AJP964" s="46"/>
      <c r="AJQ964" s="46"/>
      <c r="AJR964" s="46"/>
      <c r="AJS964" s="46"/>
      <c r="AJT964" s="46"/>
      <c r="AJU964" s="46"/>
      <c r="AJV964" s="46"/>
      <c r="AJW964" s="46"/>
      <c r="AJX964" s="46"/>
      <c r="AJY964" s="46"/>
      <c r="AJZ964" s="46"/>
      <c r="AKA964" s="46"/>
      <c r="AKB964" s="46"/>
      <c r="AKC964" s="46"/>
      <c r="AKD964" s="46"/>
      <c r="AKE964" s="46"/>
      <c r="AKF964" s="46"/>
      <c r="AKG964" s="46"/>
      <c r="AKH964" s="46"/>
      <c r="AKI964" s="46"/>
      <c r="AKJ964" s="46"/>
      <c r="AKK964" s="46"/>
      <c r="AKL964" s="46"/>
      <c r="AKM964" s="46"/>
      <c r="AKN964" s="46"/>
      <c r="AKO964" s="46"/>
      <c r="AKP964" s="46"/>
      <c r="AKQ964" s="46"/>
      <c r="AKR964" s="46"/>
      <c r="AKS964" s="46"/>
      <c r="AKT964" s="46"/>
      <c r="AKU964" s="46"/>
      <c r="AKV964" s="46"/>
      <c r="AKW964" s="46"/>
      <c r="AKX964" s="46"/>
      <c r="AKY964" s="46"/>
      <c r="AKZ964" s="46"/>
      <c r="ALA964" s="46"/>
      <c r="ALB964" s="46"/>
      <c r="ALC964" s="46"/>
      <c r="ALD964" s="46"/>
      <c r="ALE964" s="46"/>
      <c r="ALF964" s="46"/>
      <c r="ALG964" s="46"/>
      <c r="ALH964" s="46"/>
      <c r="ALI964" s="46"/>
      <c r="ALJ964" s="46"/>
      <c r="ALK964" s="46"/>
      <c r="ALL964" s="46"/>
      <c r="ALM964" s="46"/>
      <c r="ALN964" s="46"/>
      <c r="ALO964" s="46"/>
      <c r="ALP964" s="46"/>
      <c r="ALQ964" s="46"/>
      <c r="ALR964" s="46"/>
      <c r="ALS964" s="46"/>
      <c r="ALT964" s="46"/>
      <c r="ALU964" s="46"/>
      <c r="ALV964" s="46"/>
      <c r="ALW964" s="46"/>
      <c r="ALX964" s="46"/>
      <c r="ALY964" s="46"/>
      <c r="ALZ964" s="46"/>
      <c r="AMA964" s="46"/>
      <c r="AMB964" s="46"/>
      <c r="AMC964" s="46"/>
      <c r="AMD964" s="46"/>
      <c r="AME964" s="46"/>
      <c r="AMF964" s="46"/>
      <c r="AMG964" s="46"/>
      <c r="AMH964" s="46"/>
      <c r="AMI964" s="46"/>
      <c r="AMJ964" s="46"/>
      <c r="AMK964" s="46"/>
      <c r="AML964" s="46"/>
      <c r="AMM964" s="46"/>
      <c r="AMN964" s="46"/>
      <c r="AMO964" s="46"/>
      <c r="AMP964" s="46"/>
      <c r="AMQ964" s="46"/>
      <c r="AMR964" s="46"/>
      <c r="AMS964" s="46"/>
      <c r="AMT964" s="46"/>
      <c r="AMU964" s="46"/>
      <c r="AMV964" s="46"/>
      <c r="AMW964" s="46"/>
      <c r="AMX964" s="46"/>
      <c r="AMY964" s="46"/>
      <c r="AMZ964" s="46"/>
      <c r="ANA964" s="46"/>
      <c r="ANB964" s="46"/>
      <c r="ANC964" s="46"/>
      <c r="AND964" s="46"/>
      <c r="ANE964" s="46"/>
      <c r="ANF964" s="46"/>
      <c r="ANG964" s="46"/>
      <c r="ANH964" s="46"/>
      <c r="ANI964" s="46"/>
      <c r="ANJ964" s="46"/>
      <c r="ANK964" s="46"/>
      <c r="ANL964" s="46"/>
      <c r="ANM964" s="46"/>
      <c r="ANN964" s="46"/>
      <c r="ANO964" s="46"/>
      <c r="ANP964" s="46"/>
      <c r="ANQ964" s="46"/>
      <c r="ANR964" s="46"/>
      <c r="ANS964" s="46"/>
      <c r="ANT964" s="46"/>
      <c r="ANU964" s="46"/>
      <c r="ANV964" s="46"/>
      <c r="ANW964" s="46"/>
      <c r="ANX964" s="46"/>
      <c r="ANY964" s="46"/>
      <c r="ANZ964" s="46"/>
      <c r="AOA964" s="46"/>
      <c r="AOB964" s="46"/>
      <c r="AOC964" s="46"/>
      <c r="AOD964" s="46"/>
      <c r="AOE964" s="46"/>
      <c r="AOF964" s="46"/>
      <c r="AOG964" s="46"/>
      <c r="AOH964" s="46"/>
      <c r="AOI964" s="46"/>
      <c r="AOJ964" s="46"/>
      <c r="AOK964" s="46"/>
      <c r="AOL964" s="46"/>
      <c r="AOM964" s="46"/>
      <c r="AON964" s="46"/>
      <c r="AOO964" s="46"/>
      <c r="AOP964" s="46"/>
      <c r="AOQ964" s="46"/>
      <c r="AOR964" s="46"/>
      <c r="AOS964" s="46"/>
      <c r="AOT964" s="46"/>
      <c r="AOU964" s="46"/>
      <c r="AOV964" s="46"/>
      <c r="AOW964" s="46"/>
      <c r="AOX964" s="46"/>
      <c r="AOY964" s="46"/>
      <c r="AOZ964" s="46"/>
      <c r="APA964" s="46"/>
      <c r="APB964" s="46"/>
      <c r="APC964" s="46"/>
      <c r="APD964" s="46"/>
      <c r="APE964" s="46"/>
      <c r="APF964" s="46"/>
      <c r="APG964" s="46"/>
      <c r="APH964" s="46"/>
      <c r="API964" s="46"/>
      <c r="APJ964" s="46"/>
      <c r="APK964" s="46"/>
      <c r="APL964" s="46"/>
      <c r="APM964" s="46"/>
      <c r="APN964" s="46"/>
      <c r="APO964" s="46"/>
      <c r="APP964" s="46"/>
      <c r="APQ964" s="46"/>
      <c r="APR964" s="46"/>
      <c r="APS964" s="46"/>
      <c r="APT964" s="46"/>
      <c r="APU964" s="46"/>
      <c r="APV964" s="46"/>
      <c r="APW964" s="46"/>
      <c r="APX964" s="46"/>
      <c r="APY964" s="46"/>
      <c r="APZ964" s="46"/>
      <c r="AQA964" s="46"/>
      <c r="AQB964" s="46"/>
      <c r="AQC964" s="46"/>
      <c r="AQD964" s="46"/>
      <c r="AQE964" s="46"/>
      <c r="AQF964" s="46"/>
      <c r="AQG964" s="46"/>
      <c r="AQH964" s="46"/>
      <c r="AQI964" s="46"/>
      <c r="AQJ964" s="46"/>
      <c r="AQK964" s="46"/>
      <c r="AQL964" s="46"/>
      <c r="AQM964" s="46"/>
      <c r="AQN964" s="46"/>
      <c r="AQO964" s="46"/>
      <c r="AQP964" s="46"/>
      <c r="AQQ964" s="46"/>
      <c r="AQR964" s="46"/>
      <c r="AQS964" s="46"/>
      <c r="AQT964" s="46"/>
      <c r="AQU964" s="46"/>
      <c r="AQV964" s="46"/>
      <c r="AQW964" s="46"/>
      <c r="AQX964" s="46"/>
      <c r="AQY964" s="46"/>
      <c r="AQZ964" s="46"/>
      <c r="ARA964" s="46"/>
      <c r="ARB964" s="46"/>
      <c r="ARC964" s="46"/>
      <c r="ARD964" s="46"/>
      <c r="ARE964" s="46"/>
      <c r="ARF964" s="46"/>
      <c r="ARG964" s="46"/>
      <c r="ARH964" s="46"/>
      <c r="ARI964" s="46"/>
      <c r="ARJ964" s="46"/>
      <c r="ARK964" s="46"/>
      <c r="ARL964" s="46"/>
      <c r="ARM964" s="46"/>
      <c r="ARN964" s="46"/>
      <c r="ARO964" s="46"/>
      <c r="ARP964" s="46"/>
      <c r="ARQ964" s="46"/>
      <c r="ARR964" s="46"/>
      <c r="ARS964" s="46"/>
      <c r="ART964" s="46"/>
      <c r="ARU964" s="46"/>
      <c r="ARV964" s="46"/>
      <c r="ARW964" s="46"/>
      <c r="ARX964" s="46"/>
      <c r="ARY964" s="46"/>
      <c r="ARZ964" s="46"/>
      <c r="ASA964" s="46"/>
      <c r="ASB964" s="46"/>
      <c r="ASC964" s="46"/>
      <c r="ASD964" s="46"/>
      <c r="ASE964" s="46"/>
      <c r="ASF964" s="46"/>
      <c r="ASG964" s="46"/>
      <c r="ASH964" s="46"/>
      <c r="ASI964" s="46"/>
      <c r="ASJ964" s="46"/>
      <c r="ASK964" s="46"/>
      <c r="ASL964" s="46"/>
      <c r="ASM964" s="46"/>
      <c r="ASN964" s="46"/>
      <c r="ASO964" s="46"/>
      <c r="ASP964" s="46"/>
      <c r="ASQ964" s="46"/>
      <c r="ASR964" s="46"/>
      <c r="ASS964" s="46"/>
      <c r="AST964" s="46"/>
      <c r="ASU964" s="46"/>
      <c r="ASV964" s="46"/>
      <c r="ASW964" s="46"/>
      <c r="ASX964" s="46"/>
      <c r="ASY964" s="46"/>
      <c r="ASZ964" s="46"/>
      <c r="ATA964" s="46"/>
      <c r="ATB964" s="46"/>
      <c r="ATC964" s="46"/>
      <c r="ATD964" s="46"/>
      <c r="ATE964" s="46"/>
      <c r="ATF964" s="46"/>
      <c r="ATG964" s="46"/>
      <c r="ATH964" s="46"/>
      <c r="ATI964" s="46"/>
      <c r="ATJ964" s="46"/>
      <c r="ATK964" s="46"/>
      <c r="ATL964" s="46"/>
      <c r="ATM964" s="46"/>
      <c r="ATN964" s="46"/>
      <c r="ATO964" s="46"/>
      <c r="ATP964" s="46"/>
      <c r="ATQ964" s="46"/>
      <c r="ATR964" s="46"/>
      <c r="ATS964" s="46"/>
      <c r="ATT964" s="46"/>
      <c r="ATU964" s="46"/>
      <c r="ATV964" s="46"/>
      <c r="ATW964" s="46"/>
      <c r="ATX964" s="46"/>
      <c r="ATY964" s="46"/>
      <c r="ATZ964" s="46"/>
      <c r="AUA964" s="46"/>
      <c r="AUB964" s="46"/>
      <c r="AUC964" s="46"/>
      <c r="AUD964" s="46"/>
      <c r="AUE964" s="46"/>
      <c r="AUF964" s="46"/>
      <c r="AUG964" s="46"/>
      <c r="AUH964" s="46"/>
      <c r="AUI964" s="46"/>
      <c r="AUJ964" s="46"/>
      <c r="AUK964" s="46"/>
      <c r="AUL964" s="46"/>
      <c r="AUM964" s="46"/>
      <c r="AUN964" s="46"/>
      <c r="AUO964" s="46"/>
      <c r="AUP964" s="46"/>
      <c r="AUQ964" s="46"/>
      <c r="AUR964" s="46"/>
      <c r="AUS964" s="46"/>
      <c r="AUT964" s="46"/>
      <c r="AUU964" s="46"/>
      <c r="AUV964" s="46"/>
      <c r="AUW964" s="46"/>
      <c r="AUX964" s="46"/>
      <c r="AUY964" s="46"/>
      <c r="AUZ964" s="46"/>
      <c r="AVA964" s="46"/>
      <c r="AVB964" s="46"/>
      <c r="AVC964" s="46"/>
      <c r="AVD964" s="46"/>
      <c r="AVE964" s="46"/>
      <c r="AVF964" s="46"/>
      <c r="AVG964" s="46"/>
      <c r="AVH964" s="46"/>
      <c r="AVI964" s="46"/>
      <c r="AVJ964" s="46"/>
      <c r="AVK964" s="46"/>
      <c r="AVL964" s="46"/>
      <c r="AVM964" s="46"/>
      <c r="AVN964" s="46"/>
      <c r="AVO964" s="46"/>
      <c r="AVP964" s="46"/>
      <c r="AVQ964" s="46"/>
      <c r="AVR964" s="46"/>
      <c r="AVS964" s="46"/>
      <c r="AVT964" s="46"/>
      <c r="AVU964" s="46"/>
      <c r="AVV964" s="46"/>
      <c r="AVW964" s="46"/>
      <c r="AVX964" s="46"/>
      <c r="AVY964" s="46"/>
      <c r="AVZ964" s="46"/>
      <c r="AWA964" s="46"/>
      <c r="AWB964" s="46"/>
      <c r="AWC964" s="46"/>
      <c r="AWD964" s="46"/>
      <c r="AWE964" s="46"/>
      <c r="AWF964" s="46"/>
      <c r="AWG964" s="46"/>
      <c r="AWH964" s="46"/>
      <c r="AWI964" s="46"/>
      <c r="AWJ964" s="46"/>
      <c r="AWK964" s="46"/>
      <c r="AWL964" s="46"/>
      <c r="AWM964" s="46"/>
      <c r="AWN964" s="46"/>
      <c r="AWO964" s="46"/>
      <c r="AWP964" s="46"/>
      <c r="AWQ964" s="46"/>
      <c r="AWR964" s="46"/>
      <c r="AWS964" s="46"/>
      <c r="AWT964" s="46"/>
      <c r="AWU964" s="46"/>
      <c r="AWV964" s="46"/>
      <c r="AWW964" s="46"/>
      <c r="AWX964" s="46"/>
      <c r="AWY964" s="46"/>
      <c r="AWZ964" s="46"/>
      <c r="AXA964" s="46"/>
      <c r="AXB964" s="46"/>
      <c r="AXC964" s="46"/>
      <c r="AXD964" s="46"/>
      <c r="AXE964" s="46"/>
      <c r="AXF964" s="46"/>
      <c r="AXG964" s="46"/>
      <c r="AXH964" s="46"/>
      <c r="AXI964" s="46"/>
      <c r="AXJ964" s="46"/>
      <c r="AXK964" s="46"/>
      <c r="AXL964" s="46"/>
      <c r="AXM964" s="46"/>
      <c r="AXN964" s="46"/>
      <c r="AXO964" s="46"/>
      <c r="AXP964" s="46"/>
      <c r="AXQ964" s="46"/>
      <c r="AXR964" s="46"/>
      <c r="AXS964" s="46"/>
      <c r="AXT964" s="46"/>
      <c r="AXU964" s="46"/>
      <c r="AXV964" s="46"/>
      <c r="AXW964" s="46"/>
      <c r="AXX964" s="46"/>
      <c r="AXY964" s="46"/>
      <c r="AXZ964" s="46"/>
      <c r="AYA964" s="46"/>
      <c r="AYB964" s="46"/>
      <c r="AYC964" s="46"/>
      <c r="AYD964" s="46"/>
      <c r="AYE964" s="46"/>
      <c r="AYF964" s="46"/>
      <c r="AYG964" s="46"/>
      <c r="AYH964" s="46"/>
      <c r="AYI964" s="46"/>
      <c r="AYJ964" s="46"/>
      <c r="AYK964" s="46"/>
      <c r="AYL964" s="46"/>
      <c r="AYM964" s="46"/>
      <c r="AYN964" s="46"/>
      <c r="AYO964" s="46"/>
      <c r="AYP964" s="46"/>
      <c r="AYQ964" s="46"/>
      <c r="AYR964" s="46"/>
      <c r="AYS964" s="46"/>
      <c r="AYT964" s="46"/>
      <c r="AYU964" s="46"/>
      <c r="AYV964" s="46"/>
      <c r="AYW964" s="46"/>
      <c r="AYX964" s="46"/>
      <c r="AYY964" s="46"/>
      <c r="AYZ964" s="46"/>
      <c r="AZA964" s="46"/>
      <c r="AZB964" s="46"/>
      <c r="AZC964" s="46"/>
      <c r="AZD964" s="46"/>
      <c r="AZE964" s="46"/>
      <c r="AZF964" s="46"/>
      <c r="AZG964" s="46"/>
      <c r="AZH964" s="46"/>
      <c r="AZI964" s="46"/>
      <c r="AZJ964" s="46"/>
      <c r="AZK964" s="46"/>
      <c r="AZL964" s="46"/>
      <c r="AZM964" s="46"/>
      <c r="AZN964" s="46"/>
      <c r="AZO964" s="46"/>
      <c r="AZP964" s="46"/>
      <c r="AZQ964" s="46"/>
      <c r="AZR964" s="46"/>
      <c r="AZS964" s="46"/>
      <c r="AZT964" s="46"/>
      <c r="AZU964" s="46"/>
      <c r="AZV964" s="46"/>
      <c r="AZW964" s="46"/>
      <c r="AZX964" s="46"/>
      <c r="AZY964" s="46"/>
      <c r="AZZ964" s="46"/>
      <c r="BAA964" s="46"/>
      <c r="BAB964" s="46"/>
      <c r="BAC964" s="46"/>
      <c r="BAD964" s="46"/>
      <c r="BAE964" s="46"/>
      <c r="BAF964" s="46"/>
      <c r="BAG964" s="46"/>
      <c r="BAH964" s="46"/>
      <c r="BAI964" s="46"/>
      <c r="BAJ964" s="46"/>
      <c r="BAK964" s="46"/>
      <c r="BAL964" s="46"/>
      <c r="BAM964" s="46"/>
      <c r="BAN964" s="46"/>
      <c r="BAO964" s="46"/>
      <c r="BAP964" s="46"/>
      <c r="BAQ964" s="46"/>
      <c r="BAR964" s="46"/>
      <c r="BAS964" s="46"/>
      <c r="BAT964" s="46"/>
      <c r="BAU964" s="46"/>
      <c r="BAV964" s="46"/>
      <c r="BAW964" s="46"/>
      <c r="BAX964" s="46"/>
      <c r="BAY964" s="46"/>
      <c r="BAZ964" s="46"/>
      <c r="BBA964" s="46"/>
      <c r="BBB964" s="46"/>
      <c r="BBC964" s="46"/>
      <c r="BBD964" s="46"/>
      <c r="BBE964" s="46"/>
      <c r="BBF964" s="46"/>
      <c r="BBG964" s="46"/>
      <c r="BBH964" s="46"/>
      <c r="BBI964" s="46"/>
      <c r="BBJ964" s="46"/>
      <c r="BBK964" s="46"/>
      <c r="BBL964" s="46"/>
      <c r="BBM964" s="46"/>
      <c r="BBN964" s="46"/>
      <c r="BBO964" s="46"/>
      <c r="BBP964" s="46"/>
      <c r="BBQ964" s="46"/>
      <c r="BBR964" s="46"/>
      <c r="BBS964" s="46"/>
      <c r="BBT964" s="46"/>
      <c r="BBU964" s="46"/>
      <c r="BBV964" s="46"/>
      <c r="BBW964" s="46"/>
      <c r="BBX964" s="46"/>
      <c r="BBY964" s="46"/>
      <c r="BBZ964" s="46"/>
      <c r="BCA964" s="46"/>
      <c r="BCB964" s="46"/>
      <c r="BCC964" s="46"/>
      <c r="BCD964" s="46"/>
      <c r="BCE964" s="46"/>
      <c r="BCF964" s="46"/>
      <c r="BCG964" s="46"/>
      <c r="BCH964" s="46"/>
      <c r="BCI964" s="46"/>
      <c r="BCJ964" s="46"/>
      <c r="BCK964" s="46"/>
      <c r="BCL964" s="46"/>
      <c r="BCM964" s="46"/>
      <c r="BCN964" s="46"/>
      <c r="BCO964" s="46"/>
      <c r="BCP964" s="46"/>
      <c r="BCQ964" s="46"/>
      <c r="BCR964" s="46"/>
      <c r="BCS964" s="46"/>
      <c r="BCT964" s="46"/>
      <c r="BCU964" s="46"/>
      <c r="BCV964" s="46"/>
      <c r="BCW964" s="46"/>
      <c r="BCX964" s="46"/>
      <c r="BCY964" s="46"/>
      <c r="BCZ964" s="46"/>
      <c r="BDA964" s="46"/>
      <c r="BDB964" s="46"/>
      <c r="BDC964" s="46"/>
      <c r="BDD964" s="46"/>
      <c r="BDE964" s="46"/>
      <c r="BDF964" s="46"/>
      <c r="BDG964" s="46"/>
      <c r="BDH964" s="46"/>
      <c r="BDI964" s="46"/>
      <c r="BDJ964" s="46"/>
      <c r="BDK964" s="46"/>
      <c r="BDL964" s="46"/>
      <c r="BDM964" s="46"/>
      <c r="BDN964" s="46"/>
      <c r="BDO964" s="46"/>
      <c r="BDP964" s="46"/>
      <c r="BDQ964" s="46"/>
      <c r="BDR964" s="46"/>
      <c r="BDS964" s="46"/>
      <c r="BDT964" s="46"/>
      <c r="BDU964" s="46"/>
      <c r="BDV964" s="46"/>
      <c r="BDW964" s="46"/>
      <c r="BDX964" s="46"/>
      <c r="BDY964" s="46"/>
      <c r="BDZ964" s="46"/>
      <c r="BEA964" s="46"/>
      <c r="BEB964" s="46"/>
      <c r="BEC964" s="46"/>
      <c r="BED964" s="46"/>
      <c r="BEE964" s="46"/>
      <c r="BEF964" s="46"/>
      <c r="BEG964" s="46"/>
      <c r="BEH964" s="46"/>
      <c r="BEI964" s="46"/>
      <c r="BEJ964" s="46"/>
      <c r="BEK964" s="46"/>
      <c r="BEL964" s="46"/>
      <c r="BEM964" s="46"/>
      <c r="BEN964" s="46"/>
      <c r="BEO964" s="46"/>
      <c r="BEP964" s="46"/>
      <c r="BEQ964" s="46"/>
      <c r="BER964" s="46"/>
      <c r="BES964" s="46"/>
      <c r="BET964" s="46"/>
      <c r="BEU964" s="46"/>
      <c r="BEV964" s="46"/>
      <c r="BEW964" s="46"/>
      <c r="BEX964" s="46"/>
      <c r="BEY964" s="46"/>
      <c r="BEZ964" s="46"/>
      <c r="BFA964" s="46"/>
      <c r="BFB964" s="46"/>
      <c r="BFC964" s="46"/>
      <c r="BFD964" s="46"/>
      <c r="BFE964" s="46"/>
      <c r="BFF964" s="46"/>
      <c r="BFG964" s="46"/>
      <c r="BFH964" s="46"/>
      <c r="BFI964" s="46"/>
      <c r="BFJ964" s="46"/>
      <c r="BFK964" s="46"/>
      <c r="BFL964" s="46"/>
      <c r="BFM964" s="46"/>
      <c r="BFN964" s="46"/>
      <c r="BFO964" s="46"/>
      <c r="BFP964" s="46"/>
      <c r="BFQ964" s="46"/>
      <c r="BFR964" s="46"/>
      <c r="BFS964" s="46"/>
      <c r="BFT964" s="46"/>
      <c r="BFU964" s="46"/>
      <c r="BFV964" s="46"/>
      <c r="BFW964" s="46"/>
      <c r="BFX964" s="46"/>
      <c r="BFY964" s="46"/>
      <c r="BFZ964" s="46"/>
      <c r="BGA964" s="46"/>
      <c r="BGB964" s="46"/>
      <c r="BGC964" s="46"/>
      <c r="BGD964" s="46"/>
      <c r="BGE964" s="46"/>
      <c r="BGF964" s="46"/>
      <c r="BGG964" s="46"/>
      <c r="BGH964" s="46"/>
      <c r="BGI964" s="46"/>
      <c r="BGJ964" s="46"/>
      <c r="BGK964" s="46"/>
      <c r="BGL964" s="46"/>
      <c r="BGM964" s="46"/>
      <c r="BGN964" s="46"/>
      <c r="BGO964" s="46"/>
      <c r="BGP964" s="46"/>
      <c r="BGQ964" s="46"/>
      <c r="BGR964" s="46"/>
      <c r="BGS964" s="46"/>
      <c r="BGT964" s="46"/>
      <c r="BGU964" s="46"/>
      <c r="BGV964" s="46"/>
      <c r="BGW964" s="46"/>
      <c r="BGX964" s="46"/>
      <c r="BGY964" s="46"/>
      <c r="BGZ964" s="46"/>
      <c r="BHA964" s="46"/>
      <c r="BHB964" s="46"/>
      <c r="BHC964" s="46"/>
      <c r="BHD964" s="46"/>
      <c r="BHE964" s="46"/>
      <c r="BHF964" s="46"/>
      <c r="BHG964" s="46"/>
      <c r="BHH964" s="46"/>
      <c r="BHI964" s="46"/>
      <c r="BHJ964" s="46"/>
      <c r="BHK964" s="46"/>
      <c r="BHL964" s="46"/>
      <c r="BHM964" s="46"/>
      <c r="BHN964" s="46"/>
      <c r="BHO964" s="46"/>
      <c r="BHP964" s="46"/>
      <c r="BHQ964" s="46"/>
      <c r="BHR964" s="46"/>
      <c r="BHS964" s="46"/>
      <c r="BHT964" s="46"/>
      <c r="BHU964" s="46"/>
      <c r="BHV964" s="46"/>
      <c r="BHW964" s="46"/>
      <c r="BHX964" s="46"/>
      <c r="BHY964" s="46"/>
      <c r="BHZ964" s="46"/>
      <c r="BIA964" s="46"/>
      <c r="BIB964" s="46"/>
      <c r="BIC964" s="46"/>
      <c r="BID964" s="46"/>
      <c r="BIE964" s="46"/>
      <c r="BIF964" s="46"/>
      <c r="BIG964" s="46"/>
      <c r="BIH964" s="46"/>
      <c r="BII964" s="46"/>
      <c r="BIJ964" s="46"/>
      <c r="BIK964" s="46"/>
      <c r="BIL964" s="46"/>
      <c r="BIM964" s="46"/>
      <c r="BIN964" s="46"/>
      <c r="BIO964" s="46"/>
      <c r="BIP964" s="46"/>
      <c r="BIQ964" s="46"/>
      <c r="BIR964" s="46"/>
      <c r="BIS964" s="46"/>
      <c r="BIT964" s="46"/>
      <c r="BIU964" s="46"/>
      <c r="BIV964" s="46"/>
      <c r="BIW964" s="46"/>
      <c r="BIX964" s="46"/>
      <c r="BIY964" s="46"/>
      <c r="BIZ964" s="46"/>
      <c r="BJA964" s="46"/>
      <c r="BJB964" s="46"/>
      <c r="BJC964" s="46"/>
      <c r="BJD964" s="46"/>
      <c r="BJE964" s="46"/>
      <c r="BJF964" s="46"/>
      <c r="BJG964" s="46"/>
      <c r="BJH964" s="46"/>
      <c r="BJI964" s="46"/>
      <c r="BJJ964" s="46"/>
      <c r="BJK964" s="46"/>
      <c r="BJL964" s="46"/>
      <c r="BJM964" s="46"/>
      <c r="BJN964" s="46"/>
      <c r="BJO964" s="46"/>
      <c r="BJP964" s="46"/>
      <c r="BJQ964" s="46"/>
      <c r="BJR964" s="46"/>
      <c r="BJS964" s="46"/>
      <c r="BJT964" s="46"/>
      <c r="BJU964" s="46"/>
      <c r="BJV964" s="46"/>
      <c r="BJW964" s="46"/>
      <c r="BJX964" s="46"/>
      <c r="BJY964" s="46"/>
      <c r="BJZ964" s="46"/>
      <c r="BKA964" s="46"/>
      <c r="BKB964" s="46"/>
      <c r="BKC964" s="46"/>
      <c r="BKD964" s="46"/>
      <c r="BKE964" s="46"/>
      <c r="BKF964" s="46"/>
      <c r="BKG964" s="46"/>
      <c r="BKH964" s="46"/>
      <c r="BKI964" s="46"/>
      <c r="BKJ964" s="46"/>
      <c r="BKK964" s="46"/>
      <c r="BKL964" s="46"/>
      <c r="BKM964" s="46"/>
      <c r="BKN964" s="46"/>
      <c r="BKO964" s="46"/>
      <c r="BKP964" s="46"/>
      <c r="BKQ964" s="46"/>
      <c r="BKR964" s="46"/>
      <c r="BKS964" s="46"/>
      <c r="BKT964" s="46"/>
      <c r="BKU964" s="46"/>
      <c r="BKV964" s="46"/>
      <c r="BKW964" s="46"/>
      <c r="BKX964" s="46"/>
      <c r="BKY964" s="46"/>
      <c r="BKZ964" s="46"/>
      <c r="BLA964" s="46"/>
      <c r="BLB964" s="46"/>
      <c r="BLC964" s="46"/>
      <c r="BLD964" s="46"/>
      <c r="BLE964" s="46"/>
      <c r="BLF964" s="46"/>
      <c r="BLG964" s="46"/>
      <c r="BLH964" s="46"/>
      <c r="BLI964" s="46"/>
      <c r="BLJ964" s="46"/>
      <c r="BLK964" s="46"/>
      <c r="BLL964" s="46"/>
      <c r="BLM964" s="46"/>
      <c r="BLN964" s="46"/>
      <c r="BLO964" s="46"/>
      <c r="BLP964" s="46"/>
      <c r="BLQ964" s="46"/>
      <c r="BLR964" s="46"/>
      <c r="BLS964" s="46"/>
      <c r="BLT964" s="46"/>
      <c r="BLU964" s="46"/>
      <c r="BLV964" s="46"/>
      <c r="BLW964" s="46"/>
      <c r="BLX964" s="46"/>
      <c r="BLY964" s="46"/>
      <c r="BLZ964" s="46"/>
      <c r="BMA964" s="46"/>
      <c r="BMB964" s="46"/>
      <c r="BMC964" s="46"/>
      <c r="BMD964" s="46"/>
      <c r="BME964" s="46"/>
      <c r="BMF964" s="46"/>
      <c r="BMG964" s="46"/>
      <c r="BMH964" s="46"/>
      <c r="BMI964" s="46"/>
      <c r="BMJ964" s="46"/>
      <c r="BMK964" s="46"/>
      <c r="BML964" s="46"/>
      <c r="BMM964" s="46"/>
      <c r="BMN964" s="46"/>
      <c r="BMO964" s="46"/>
      <c r="BMP964" s="46"/>
      <c r="BMQ964" s="46"/>
      <c r="BMR964" s="46"/>
      <c r="BMS964" s="46"/>
      <c r="BMT964" s="46"/>
      <c r="BMU964" s="46"/>
      <c r="BMV964" s="46"/>
      <c r="BMW964" s="46"/>
      <c r="BMX964" s="46"/>
      <c r="BMY964" s="46"/>
      <c r="BMZ964" s="46"/>
      <c r="BNA964" s="46"/>
      <c r="BNB964" s="46"/>
      <c r="BNC964" s="46"/>
      <c r="BND964" s="46"/>
      <c r="BNE964" s="46"/>
      <c r="BNF964" s="46"/>
      <c r="BNG964" s="46"/>
      <c r="BNH964" s="46"/>
      <c r="BNI964" s="46"/>
      <c r="BNJ964" s="46"/>
      <c r="BNK964" s="46"/>
      <c r="BNL964" s="46"/>
      <c r="BNM964" s="46"/>
      <c r="BNN964" s="46"/>
      <c r="BNO964" s="46"/>
      <c r="BNP964" s="46"/>
      <c r="BNQ964" s="46"/>
      <c r="BNR964" s="46"/>
      <c r="BNS964" s="46"/>
      <c r="BNT964" s="46"/>
      <c r="BNU964" s="46"/>
      <c r="BNV964" s="46"/>
      <c r="BNW964" s="46"/>
      <c r="BNX964" s="46"/>
      <c r="BNY964" s="46"/>
      <c r="BNZ964" s="46"/>
      <c r="BOA964" s="46"/>
      <c r="BOB964" s="46"/>
      <c r="BOC964" s="46"/>
      <c r="BOD964" s="46"/>
      <c r="BOE964" s="46"/>
      <c r="BOF964" s="46"/>
      <c r="BOG964" s="46"/>
      <c r="BOH964" s="46"/>
      <c r="BOI964" s="46"/>
      <c r="BOJ964" s="46"/>
      <c r="BOK964" s="46"/>
      <c r="BOL964" s="46"/>
      <c r="BOM964" s="46"/>
      <c r="BON964" s="46"/>
      <c r="BOO964" s="46"/>
      <c r="BOP964" s="46"/>
      <c r="BOQ964" s="46"/>
      <c r="BOR964" s="46"/>
      <c r="BOS964" s="46"/>
      <c r="BOT964" s="46"/>
      <c r="BOU964" s="46"/>
      <c r="BOV964" s="46"/>
      <c r="BOW964" s="46"/>
      <c r="BOX964" s="46"/>
      <c r="BOY964" s="46"/>
      <c r="BOZ964" s="46"/>
      <c r="BPA964" s="46"/>
      <c r="BPB964" s="46"/>
      <c r="BPC964" s="46"/>
      <c r="BPD964" s="46"/>
      <c r="BPE964" s="46"/>
      <c r="BPF964" s="46"/>
      <c r="BPG964" s="46"/>
      <c r="BPH964" s="46"/>
      <c r="BPI964" s="46"/>
      <c r="BPJ964" s="46"/>
      <c r="BPK964" s="46"/>
      <c r="BPL964" s="46"/>
      <c r="BPM964" s="46"/>
      <c r="BPN964" s="46"/>
      <c r="BPO964" s="46"/>
      <c r="BPP964" s="46"/>
      <c r="BPQ964" s="46"/>
      <c r="BPR964" s="46"/>
      <c r="BPS964" s="46"/>
      <c r="BPT964" s="46"/>
      <c r="BPU964" s="46"/>
      <c r="BPV964" s="46"/>
      <c r="BPW964" s="46"/>
      <c r="BPX964" s="46"/>
      <c r="BPY964" s="46"/>
      <c r="BPZ964" s="46"/>
      <c r="BQA964" s="46"/>
      <c r="BQB964" s="46"/>
      <c r="BQC964" s="46"/>
      <c r="BQD964" s="46"/>
      <c r="BQE964" s="46"/>
      <c r="BQF964" s="46"/>
      <c r="BQG964" s="46"/>
      <c r="BQH964" s="46"/>
      <c r="BQI964" s="46"/>
      <c r="BQJ964" s="46"/>
      <c r="BQK964" s="46"/>
      <c r="BQL964" s="46"/>
      <c r="BQM964" s="46"/>
      <c r="BQN964" s="46"/>
      <c r="BQO964" s="46"/>
      <c r="BQP964" s="46"/>
      <c r="BQQ964" s="46"/>
      <c r="BQR964" s="46"/>
      <c r="BQS964" s="46"/>
      <c r="BQT964" s="46"/>
      <c r="BQU964" s="46"/>
      <c r="BQV964" s="46"/>
      <c r="BQW964" s="46"/>
      <c r="BQX964" s="46"/>
      <c r="BQY964" s="46"/>
      <c r="BQZ964" s="46"/>
      <c r="BRA964" s="46"/>
      <c r="BRB964" s="46"/>
      <c r="BRC964" s="46"/>
      <c r="BRD964" s="46"/>
      <c r="BRE964" s="46"/>
      <c r="BRF964" s="46"/>
      <c r="BRG964" s="46"/>
      <c r="BRH964" s="46"/>
      <c r="BRI964" s="46"/>
      <c r="BRJ964" s="46"/>
      <c r="BRK964" s="46"/>
      <c r="BRL964" s="46"/>
      <c r="BRM964" s="46"/>
      <c r="BRN964" s="46"/>
      <c r="BRO964" s="46"/>
      <c r="BRP964" s="46"/>
      <c r="BRQ964" s="46"/>
      <c r="BRR964" s="46"/>
      <c r="BRS964" s="46"/>
      <c r="BRT964" s="46"/>
      <c r="BRU964" s="46"/>
      <c r="BRV964" s="46"/>
      <c r="BRW964" s="46"/>
      <c r="BRX964" s="46"/>
      <c r="BRY964" s="46"/>
      <c r="BRZ964" s="46"/>
      <c r="BSA964" s="46"/>
      <c r="BSB964" s="46"/>
      <c r="BSC964" s="46"/>
      <c r="BSD964" s="46"/>
      <c r="BSE964" s="46"/>
      <c r="BSF964" s="46"/>
      <c r="BSG964" s="46"/>
      <c r="BSH964" s="46"/>
      <c r="BSI964" s="46"/>
      <c r="BSJ964" s="46"/>
      <c r="BSK964" s="46"/>
      <c r="BSL964" s="46"/>
      <c r="BSM964" s="46"/>
      <c r="BSN964" s="46"/>
      <c r="BSO964" s="46"/>
      <c r="BSP964" s="46"/>
      <c r="BSQ964" s="46"/>
      <c r="BSR964" s="46"/>
      <c r="BSS964" s="46"/>
      <c r="BST964" s="46"/>
      <c r="BSU964" s="46"/>
      <c r="BSV964" s="46"/>
      <c r="BSW964" s="46"/>
      <c r="BSX964" s="46"/>
      <c r="BSY964" s="46"/>
      <c r="BSZ964" s="46"/>
      <c r="BTA964" s="46"/>
      <c r="BTB964" s="46"/>
      <c r="BTC964" s="46"/>
      <c r="BTD964" s="46"/>
      <c r="BTE964" s="46"/>
      <c r="BTF964" s="46"/>
      <c r="BTG964" s="46"/>
      <c r="BTH964" s="46"/>
      <c r="BTI964" s="46"/>
      <c r="BTJ964" s="46"/>
      <c r="BTK964" s="46"/>
      <c r="BTL964" s="46"/>
      <c r="BTM964" s="46"/>
      <c r="BTN964" s="46"/>
      <c r="BTO964" s="46"/>
      <c r="BTP964" s="46"/>
      <c r="BTQ964" s="46"/>
      <c r="BTR964" s="46"/>
      <c r="BTS964" s="46"/>
      <c r="BTT964" s="46"/>
      <c r="BTU964" s="46"/>
      <c r="BTV964" s="46"/>
      <c r="BTW964" s="46"/>
      <c r="BTX964" s="46"/>
      <c r="BTY964" s="46"/>
      <c r="BTZ964" s="46"/>
      <c r="BUA964" s="46"/>
      <c r="BUB964" s="46"/>
      <c r="BUC964" s="46"/>
      <c r="BUD964" s="46"/>
      <c r="BUE964" s="46"/>
      <c r="BUF964" s="46"/>
      <c r="BUG964" s="46"/>
      <c r="BUH964" s="46"/>
      <c r="BUI964" s="46"/>
      <c r="BUJ964" s="46"/>
      <c r="BUK964" s="46"/>
      <c r="BUL964" s="46"/>
      <c r="BUM964" s="46"/>
      <c r="BUN964" s="46"/>
      <c r="BUO964" s="46"/>
      <c r="BUP964" s="46"/>
      <c r="BUQ964" s="46"/>
      <c r="BUR964" s="46"/>
      <c r="BUS964" s="46"/>
      <c r="BUT964" s="46"/>
      <c r="BUU964" s="46"/>
      <c r="BUV964" s="46"/>
      <c r="BUW964" s="46"/>
      <c r="BUX964" s="46"/>
      <c r="BUY964" s="46"/>
      <c r="BUZ964" s="46"/>
      <c r="BVA964" s="46"/>
      <c r="BVB964" s="46"/>
      <c r="BVC964" s="46"/>
      <c r="BVD964" s="46"/>
      <c r="BVE964" s="46"/>
      <c r="BVF964" s="46"/>
      <c r="BVG964" s="46"/>
      <c r="BVH964" s="46"/>
      <c r="BVI964" s="46"/>
      <c r="BVJ964" s="46"/>
      <c r="BVK964" s="46"/>
      <c r="BVL964" s="46"/>
      <c r="BVM964" s="46"/>
      <c r="BVN964" s="46"/>
      <c r="BVO964" s="46"/>
      <c r="BVP964" s="46"/>
      <c r="BVQ964" s="46"/>
      <c r="BVR964" s="46"/>
      <c r="BVS964" s="46"/>
      <c r="BVT964" s="46"/>
      <c r="BVU964" s="46"/>
      <c r="BVV964" s="46"/>
      <c r="BVW964" s="46"/>
      <c r="BVX964" s="46"/>
      <c r="BVY964" s="46"/>
      <c r="BVZ964" s="46"/>
      <c r="BWA964" s="46"/>
      <c r="BWB964" s="46"/>
      <c r="BWC964" s="46"/>
      <c r="BWD964" s="46"/>
      <c r="BWE964" s="46"/>
      <c r="BWF964" s="46"/>
      <c r="BWG964" s="46"/>
      <c r="BWH964" s="46"/>
      <c r="BWI964" s="46"/>
      <c r="BWJ964" s="46"/>
      <c r="BWK964" s="46"/>
      <c r="BWL964" s="46"/>
      <c r="BWM964" s="46"/>
      <c r="BWN964" s="46"/>
      <c r="BWO964" s="46"/>
      <c r="BWP964" s="46"/>
      <c r="BWQ964" s="46"/>
      <c r="BWR964" s="46"/>
      <c r="BWS964" s="46"/>
      <c r="BWT964" s="46"/>
      <c r="BWU964" s="46"/>
      <c r="BWV964" s="46"/>
      <c r="BWW964" s="46"/>
      <c r="BWX964" s="46"/>
      <c r="BWY964" s="46"/>
      <c r="BWZ964" s="46"/>
      <c r="BXA964" s="46"/>
      <c r="BXB964" s="46"/>
      <c r="BXC964" s="46"/>
      <c r="BXD964" s="46"/>
      <c r="BXE964" s="46"/>
      <c r="BXF964" s="46"/>
      <c r="BXG964" s="46"/>
      <c r="BXH964" s="46"/>
      <c r="BXI964" s="46"/>
      <c r="BXJ964" s="46"/>
      <c r="BXK964" s="46"/>
      <c r="BXL964" s="46"/>
      <c r="BXM964" s="46"/>
      <c r="BXN964" s="46"/>
      <c r="BXO964" s="46"/>
      <c r="BXP964" s="46"/>
      <c r="BXQ964" s="46"/>
      <c r="BXR964" s="46"/>
      <c r="BXS964" s="46"/>
      <c r="BXT964" s="46"/>
      <c r="BXU964" s="46"/>
      <c r="BXV964" s="46"/>
      <c r="BXW964" s="46"/>
      <c r="BXX964" s="46"/>
      <c r="BXY964" s="46"/>
      <c r="BXZ964" s="46"/>
      <c r="BYA964" s="46"/>
      <c r="BYB964" s="46"/>
      <c r="BYC964" s="46"/>
      <c r="BYD964" s="46"/>
      <c r="BYE964" s="46"/>
      <c r="BYF964" s="46"/>
      <c r="BYG964" s="46"/>
      <c r="BYH964" s="46"/>
      <c r="BYI964" s="46"/>
      <c r="BYJ964" s="46"/>
      <c r="BYK964" s="46"/>
      <c r="BYL964" s="46"/>
      <c r="BYM964" s="46"/>
      <c r="BYN964" s="46"/>
      <c r="BYO964" s="46"/>
      <c r="BYP964" s="46"/>
      <c r="BYQ964" s="46"/>
      <c r="BYR964" s="46"/>
      <c r="BYS964" s="46"/>
      <c r="BYT964" s="46"/>
      <c r="BYU964" s="46"/>
      <c r="BYV964" s="46"/>
      <c r="BYW964" s="46"/>
      <c r="BYX964" s="46"/>
      <c r="BYY964" s="46"/>
      <c r="BYZ964" s="46"/>
      <c r="BZA964" s="46"/>
      <c r="BZB964" s="46"/>
      <c r="BZC964" s="46"/>
      <c r="BZD964" s="46"/>
      <c r="BZE964" s="46"/>
      <c r="BZF964" s="46"/>
      <c r="BZG964" s="46"/>
      <c r="BZH964" s="46"/>
      <c r="BZI964" s="46"/>
      <c r="BZJ964" s="46"/>
      <c r="BZK964" s="46"/>
      <c r="BZL964" s="46"/>
      <c r="BZM964" s="46"/>
      <c r="BZN964" s="46"/>
      <c r="BZO964" s="46"/>
      <c r="BZP964" s="46"/>
      <c r="BZQ964" s="46"/>
      <c r="BZR964" s="46"/>
      <c r="BZS964" s="46"/>
      <c r="BZT964" s="46"/>
      <c r="BZU964" s="46"/>
      <c r="BZV964" s="46"/>
      <c r="BZW964" s="46"/>
      <c r="BZX964" s="46"/>
      <c r="BZY964" s="46"/>
      <c r="BZZ964" s="46"/>
      <c r="CAA964" s="46"/>
      <c r="CAB964" s="46"/>
      <c r="CAC964" s="46"/>
      <c r="CAD964" s="46"/>
      <c r="CAE964" s="46"/>
      <c r="CAF964" s="46"/>
      <c r="CAG964" s="46"/>
      <c r="CAH964" s="46"/>
      <c r="CAI964" s="46"/>
      <c r="CAJ964" s="46"/>
      <c r="CAK964" s="46"/>
      <c r="CAL964" s="46"/>
      <c r="CAM964" s="46"/>
      <c r="CAN964" s="46"/>
      <c r="CAO964" s="46"/>
      <c r="CAP964" s="46"/>
      <c r="CAQ964" s="46"/>
      <c r="CAR964" s="46"/>
      <c r="CAS964" s="46"/>
      <c r="CAT964" s="46"/>
      <c r="CAU964" s="46"/>
      <c r="CAV964" s="46"/>
      <c r="CAW964" s="46"/>
      <c r="CAX964" s="46"/>
      <c r="CAY964" s="46"/>
      <c r="CAZ964" s="46"/>
      <c r="CBA964" s="46"/>
      <c r="CBB964" s="46"/>
      <c r="CBC964" s="46"/>
      <c r="CBD964" s="46"/>
      <c r="CBE964" s="46"/>
      <c r="CBF964" s="46"/>
      <c r="CBG964" s="46"/>
      <c r="CBH964" s="46"/>
      <c r="CBI964" s="46"/>
      <c r="CBJ964" s="46"/>
      <c r="CBK964" s="46"/>
      <c r="CBL964" s="46"/>
      <c r="CBM964" s="46"/>
      <c r="CBN964" s="46"/>
      <c r="CBO964" s="46"/>
      <c r="CBP964" s="46"/>
      <c r="CBQ964" s="46"/>
      <c r="CBR964" s="46"/>
      <c r="CBS964" s="46"/>
      <c r="CBT964" s="46"/>
      <c r="CBU964" s="46"/>
      <c r="CBV964" s="46"/>
      <c r="CBW964" s="46"/>
      <c r="CBX964" s="46"/>
      <c r="CBY964" s="46"/>
      <c r="CBZ964" s="46"/>
      <c r="CCA964" s="46"/>
      <c r="CCB964" s="46"/>
      <c r="CCC964" s="46"/>
      <c r="CCD964" s="46"/>
      <c r="CCE964" s="46"/>
      <c r="CCF964" s="46"/>
      <c r="CCG964" s="46"/>
      <c r="CCH964" s="46"/>
      <c r="CCI964" s="46"/>
      <c r="CCJ964" s="46"/>
      <c r="CCK964" s="46"/>
      <c r="CCL964" s="46"/>
      <c r="CCM964" s="46"/>
      <c r="CCN964" s="46"/>
      <c r="CCO964" s="46"/>
      <c r="CCP964" s="46"/>
      <c r="CCQ964" s="46"/>
      <c r="CCR964" s="46"/>
      <c r="CCS964" s="46"/>
      <c r="CCT964" s="46"/>
      <c r="CCU964" s="46"/>
      <c r="CCV964" s="46"/>
      <c r="CCW964" s="46"/>
      <c r="CCX964" s="46"/>
      <c r="CCY964" s="46"/>
      <c r="CCZ964" s="46"/>
      <c r="CDA964" s="46"/>
      <c r="CDB964" s="46"/>
      <c r="CDC964" s="46"/>
      <c r="CDD964" s="46"/>
      <c r="CDE964" s="46"/>
      <c r="CDF964" s="46"/>
      <c r="CDG964" s="46"/>
      <c r="CDH964" s="46"/>
      <c r="CDI964" s="46"/>
      <c r="CDJ964" s="46"/>
      <c r="CDK964" s="46"/>
      <c r="CDL964" s="46"/>
      <c r="CDM964" s="46"/>
      <c r="CDN964" s="46"/>
      <c r="CDO964" s="46"/>
      <c r="CDP964" s="46"/>
      <c r="CDQ964" s="46"/>
      <c r="CDR964" s="46"/>
      <c r="CDS964" s="46"/>
      <c r="CDT964" s="46"/>
      <c r="CDU964" s="46"/>
      <c r="CDV964" s="46"/>
      <c r="CDW964" s="46"/>
      <c r="CDX964" s="46"/>
      <c r="CDY964" s="46"/>
      <c r="CDZ964" s="46"/>
      <c r="CEA964" s="46"/>
      <c r="CEB964" s="46"/>
      <c r="CEC964" s="46"/>
      <c r="CED964" s="46"/>
      <c r="CEE964" s="46"/>
      <c r="CEF964" s="46"/>
      <c r="CEG964" s="46"/>
      <c r="CEH964" s="46"/>
      <c r="CEI964" s="46"/>
      <c r="CEJ964" s="46"/>
      <c r="CEK964" s="46"/>
      <c r="CEL964" s="46"/>
      <c r="CEM964" s="46"/>
      <c r="CEN964" s="46"/>
      <c r="CEO964" s="46"/>
      <c r="CEP964" s="46"/>
      <c r="CEQ964" s="46"/>
      <c r="CER964" s="46"/>
      <c r="CES964" s="46"/>
      <c r="CET964" s="46"/>
      <c r="CEU964" s="46"/>
      <c r="CEV964" s="46"/>
      <c r="CEW964" s="46"/>
      <c r="CEX964" s="46"/>
      <c r="CEY964" s="46"/>
      <c r="CEZ964" s="46"/>
      <c r="CFA964" s="46"/>
      <c r="CFB964" s="46"/>
      <c r="CFC964" s="46"/>
      <c r="CFD964" s="46"/>
      <c r="CFE964" s="46"/>
      <c r="CFF964" s="46"/>
      <c r="CFG964" s="46"/>
      <c r="CFH964" s="46"/>
      <c r="CFI964" s="46"/>
      <c r="CFJ964" s="46"/>
      <c r="CFK964" s="46"/>
      <c r="CFL964" s="46"/>
      <c r="CFM964" s="46"/>
      <c r="CFN964" s="46"/>
      <c r="CFO964" s="46"/>
      <c r="CFP964" s="46"/>
      <c r="CFQ964" s="46"/>
      <c r="CFR964" s="46"/>
      <c r="CFS964" s="46"/>
      <c r="CFT964" s="46"/>
      <c r="CFU964" s="46"/>
      <c r="CFV964" s="46"/>
      <c r="CFW964" s="46"/>
      <c r="CFX964" s="46"/>
      <c r="CFY964" s="46"/>
      <c r="CFZ964" s="46"/>
      <c r="CGA964" s="46"/>
      <c r="CGB964" s="46"/>
      <c r="CGC964" s="46"/>
      <c r="CGD964" s="46"/>
      <c r="CGE964" s="46"/>
      <c r="CGF964" s="46"/>
      <c r="CGG964" s="46"/>
      <c r="CGH964" s="46"/>
      <c r="CGI964" s="46"/>
      <c r="CGJ964" s="46"/>
      <c r="CGK964" s="46"/>
      <c r="CGL964" s="46"/>
      <c r="CGM964" s="46"/>
      <c r="CGN964" s="46"/>
      <c r="CGO964" s="46"/>
      <c r="CGP964" s="46"/>
      <c r="CGQ964" s="46"/>
      <c r="CGR964" s="46"/>
      <c r="CGS964" s="46"/>
      <c r="CGT964" s="46"/>
      <c r="CGU964" s="46"/>
      <c r="CGV964" s="46"/>
      <c r="CGW964" s="46"/>
      <c r="CGX964" s="46"/>
      <c r="CGY964" s="46"/>
      <c r="CGZ964" s="46"/>
      <c r="CHA964" s="46"/>
      <c r="CHB964" s="46"/>
      <c r="CHC964" s="46"/>
      <c r="CHD964" s="46"/>
      <c r="CHE964" s="46"/>
      <c r="CHF964" s="46"/>
      <c r="CHG964" s="46"/>
      <c r="CHH964" s="46"/>
      <c r="CHI964" s="46"/>
      <c r="CHJ964" s="46"/>
      <c r="CHK964" s="46"/>
      <c r="CHL964" s="46"/>
      <c r="CHM964" s="46"/>
      <c r="CHN964" s="46"/>
      <c r="CHO964" s="46"/>
      <c r="CHP964" s="46"/>
      <c r="CHQ964" s="46"/>
      <c r="CHR964" s="46"/>
      <c r="CHS964" s="46"/>
      <c r="CHT964" s="46"/>
      <c r="CHU964" s="46"/>
      <c r="CHV964" s="46"/>
      <c r="CHW964" s="46"/>
      <c r="CHX964" s="46"/>
      <c r="CHY964" s="46"/>
      <c r="CHZ964" s="46"/>
      <c r="CIA964" s="46"/>
      <c r="CIB964" s="46"/>
      <c r="CIC964" s="46"/>
      <c r="CID964" s="46"/>
      <c r="CIE964" s="46"/>
      <c r="CIF964" s="46"/>
      <c r="CIG964" s="46"/>
      <c r="CIH964" s="46"/>
      <c r="CII964" s="46"/>
      <c r="CIJ964" s="46"/>
      <c r="CIK964" s="46"/>
      <c r="CIL964" s="46"/>
      <c r="CIM964" s="46"/>
      <c r="CIN964" s="46"/>
      <c r="CIO964" s="46"/>
      <c r="CIP964" s="46"/>
      <c r="CIQ964" s="46"/>
      <c r="CIR964" s="46"/>
      <c r="CIS964" s="46"/>
      <c r="CIT964" s="46"/>
      <c r="CIU964" s="46"/>
      <c r="CIV964" s="46"/>
      <c r="CIW964" s="46"/>
      <c r="CIX964" s="46"/>
      <c r="CIY964" s="46"/>
      <c r="CIZ964" s="46"/>
      <c r="CJA964" s="46"/>
      <c r="CJB964" s="46"/>
      <c r="CJC964" s="46"/>
      <c r="CJD964" s="46"/>
      <c r="CJE964" s="46"/>
      <c r="CJF964" s="46"/>
      <c r="CJG964" s="46"/>
      <c r="CJH964" s="46"/>
      <c r="CJI964" s="46"/>
      <c r="CJJ964" s="46"/>
      <c r="CJK964" s="46"/>
      <c r="CJL964" s="46"/>
      <c r="CJM964" s="46"/>
      <c r="CJN964" s="46"/>
      <c r="CJO964" s="46"/>
      <c r="CJP964" s="46"/>
      <c r="CJQ964" s="46"/>
      <c r="CJR964" s="46"/>
      <c r="CJS964" s="46"/>
      <c r="CJT964" s="46"/>
      <c r="CJU964" s="46"/>
      <c r="CJV964" s="46"/>
      <c r="CJW964" s="46"/>
      <c r="CJX964" s="46"/>
      <c r="CJY964" s="46"/>
      <c r="CJZ964" s="46"/>
      <c r="CKA964" s="46"/>
      <c r="CKB964" s="46"/>
      <c r="CKC964" s="46"/>
      <c r="CKD964" s="46"/>
      <c r="CKE964" s="46"/>
      <c r="CKF964" s="46"/>
      <c r="CKG964" s="46"/>
      <c r="CKH964" s="46"/>
      <c r="CKI964" s="46"/>
      <c r="CKJ964" s="46"/>
      <c r="CKK964" s="46"/>
      <c r="CKL964" s="46"/>
      <c r="CKM964" s="46"/>
      <c r="CKN964" s="46"/>
      <c r="CKO964" s="46"/>
      <c r="CKP964" s="46"/>
      <c r="CKQ964" s="46"/>
      <c r="CKR964" s="46"/>
      <c r="CKS964" s="46"/>
      <c r="CKT964" s="46"/>
      <c r="CKU964" s="46"/>
      <c r="CKV964" s="46"/>
      <c r="CKW964" s="46"/>
      <c r="CKX964" s="46"/>
      <c r="CKY964" s="46"/>
      <c r="CKZ964" s="46"/>
      <c r="CLA964" s="46"/>
      <c r="CLB964" s="46"/>
      <c r="CLC964" s="46"/>
      <c r="CLD964" s="46"/>
      <c r="CLE964" s="46"/>
      <c r="CLF964" s="46"/>
      <c r="CLG964" s="46"/>
      <c r="CLH964" s="46"/>
      <c r="CLI964" s="46"/>
      <c r="CLJ964" s="46"/>
      <c r="CLK964" s="46"/>
      <c r="CLL964" s="46"/>
      <c r="CLM964" s="46"/>
      <c r="CLN964" s="46"/>
      <c r="CLO964" s="46"/>
      <c r="CLP964" s="46"/>
      <c r="CLQ964" s="46"/>
      <c r="CLR964" s="46"/>
      <c r="CLS964" s="46"/>
      <c r="CLT964" s="46"/>
      <c r="CLU964" s="46"/>
      <c r="CLV964" s="46"/>
      <c r="CLW964" s="46"/>
      <c r="CLX964" s="46"/>
      <c r="CLY964" s="46"/>
      <c r="CLZ964" s="46"/>
      <c r="CMA964" s="46"/>
      <c r="CMB964" s="46"/>
      <c r="CMC964" s="46"/>
      <c r="CMD964" s="46"/>
      <c r="CME964" s="46"/>
      <c r="CMF964" s="46"/>
      <c r="CMG964" s="46"/>
      <c r="CMH964" s="46"/>
      <c r="CMI964" s="46"/>
      <c r="CMJ964" s="46"/>
      <c r="CMK964" s="46"/>
      <c r="CML964" s="46"/>
      <c r="CMM964" s="46"/>
      <c r="CMN964" s="46"/>
      <c r="CMO964" s="46"/>
      <c r="CMP964" s="46"/>
      <c r="CMQ964" s="46"/>
      <c r="CMR964" s="46"/>
      <c r="CMS964" s="46"/>
      <c r="CMT964" s="46"/>
      <c r="CMU964" s="46"/>
      <c r="CMV964" s="46"/>
      <c r="CMW964" s="46"/>
      <c r="CMX964" s="46"/>
      <c r="CMY964" s="46"/>
      <c r="CMZ964" s="46"/>
      <c r="CNA964" s="46"/>
      <c r="CNB964" s="46"/>
      <c r="CNC964" s="46"/>
      <c r="CND964" s="46"/>
      <c r="CNE964" s="46"/>
      <c r="CNF964" s="46"/>
      <c r="CNG964" s="46"/>
      <c r="CNH964" s="46"/>
      <c r="CNI964" s="46"/>
      <c r="CNJ964" s="46"/>
      <c r="CNK964" s="46"/>
      <c r="CNL964" s="46"/>
      <c r="CNM964" s="46"/>
      <c r="CNN964" s="46"/>
      <c r="CNO964" s="46"/>
      <c r="CNP964" s="46"/>
      <c r="CNQ964" s="46"/>
      <c r="CNR964" s="46"/>
      <c r="CNS964" s="46"/>
      <c r="CNT964" s="46"/>
      <c r="CNU964" s="46"/>
      <c r="CNV964" s="46"/>
      <c r="CNW964" s="46"/>
      <c r="CNX964" s="46"/>
      <c r="CNY964" s="46"/>
      <c r="CNZ964" s="46"/>
      <c r="COA964" s="46"/>
      <c r="COB964" s="46"/>
      <c r="COC964" s="46"/>
      <c r="COD964" s="46"/>
      <c r="COE964" s="46"/>
      <c r="COF964" s="46"/>
      <c r="COG964" s="46"/>
      <c r="COH964" s="46"/>
      <c r="COI964" s="46"/>
      <c r="COJ964" s="46"/>
      <c r="COK964" s="46"/>
      <c r="COL964" s="46"/>
      <c r="COM964" s="46"/>
      <c r="CON964" s="46"/>
      <c r="COO964" s="46"/>
      <c r="COP964" s="46"/>
      <c r="COQ964" s="46"/>
      <c r="COR964" s="46"/>
      <c r="COS964" s="46"/>
      <c r="COT964" s="46"/>
      <c r="COU964" s="46"/>
      <c r="COV964" s="46"/>
      <c r="COW964" s="46"/>
      <c r="COX964" s="46"/>
      <c r="COY964" s="46"/>
      <c r="COZ964" s="46"/>
      <c r="CPA964" s="46"/>
      <c r="CPB964" s="46"/>
      <c r="CPC964" s="46"/>
      <c r="CPD964" s="46"/>
      <c r="CPE964" s="46"/>
      <c r="CPF964" s="46"/>
      <c r="CPG964" s="46"/>
      <c r="CPH964" s="46"/>
      <c r="CPI964" s="46"/>
      <c r="CPJ964" s="46"/>
      <c r="CPK964" s="46"/>
      <c r="CPL964" s="46"/>
      <c r="CPM964" s="46"/>
      <c r="CPN964" s="46"/>
      <c r="CPO964" s="46"/>
      <c r="CPP964" s="46"/>
      <c r="CPQ964" s="46"/>
      <c r="CPR964" s="46"/>
      <c r="CPS964" s="46"/>
      <c r="CPT964" s="46"/>
      <c r="CPU964" s="46"/>
      <c r="CPV964" s="46"/>
      <c r="CPW964" s="46"/>
      <c r="CPX964" s="46"/>
      <c r="CPY964" s="46"/>
      <c r="CPZ964" s="46"/>
      <c r="CQA964" s="46"/>
      <c r="CQB964" s="46"/>
      <c r="CQC964" s="46"/>
      <c r="CQD964" s="46"/>
      <c r="CQE964" s="46"/>
      <c r="CQF964" s="46"/>
      <c r="CQG964" s="46"/>
      <c r="CQH964" s="46"/>
      <c r="CQI964" s="46"/>
      <c r="CQJ964" s="46"/>
      <c r="CQK964" s="46"/>
      <c r="CQL964" s="46"/>
      <c r="CQM964" s="46"/>
      <c r="CQN964" s="46"/>
      <c r="CQO964" s="46"/>
      <c r="CQP964" s="46"/>
      <c r="CQQ964" s="46"/>
      <c r="CQR964" s="46"/>
      <c r="CQS964" s="46"/>
      <c r="CQT964" s="46"/>
      <c r="CQU964" s="46"/>
      <c r="CQV964" s="46"/>
      <c r="CQW964" s="46"/>
      <c r="CQX964" s="46"/>
      <c r="CQY964" s="46"/>
      <c r="CQZ964" s="46"/>
      <c r="CRA964" s="46"/>
      <c r="CRB964" s="46"/>
      <c r="CRC964" s="46"/>
      <c r="CRD964" s="46"/>
      <c r="CRE964" s="46"/>
      <c r="CRF964" s="46"/>
      <c r="CRG964" s="46"/>
      <c r="CRH964" s="46"/>
      <c r="CRI964" s="46"/>
      <c r="CRJ964" s="46"/>
      <c r="CRK964" s="46"/>
      <c r="CRL964" s="46"/>
      <c r="CRM964" s="46"/>
      <c r="CRN964" s="46"/>
      <c r="CRO964" s="46"/>
      <c r="CRP964" s="46"/>
      <c r="CRQ964" s="46"/>
      <c r="CRR964" s="46"/>
      <c r="CRS964" s="46"/>
      <c r="CRT964" s="46"/>
      <c r="CRU964" s="46"/>
      <c r="CRV964" s="46"/>
      <c r="CRW964" s="46"/>
      <c r="CRX964" s="46"/>
      <c r="CRY964" s="46"/>
      <c r="CRZ964" s="46"/>
      <c r="CSA964" s="46"/>
      <c r="CSB964" s="46"/>
      <c r="CSC964" s="46"/>
      <c r="CSD964" s="46"/>
      <c r="CSE964" s="46"/>
      <c r="CSF964" s="46"/>
      <c r="CSG964" s="46"/>
      <c r="CSH964" s="46"/>
      <c r="CSI964" s="46"/>
      <c r="CSJ964" s="46"/>
      <c r="CSK964" s="46"/>
      <c r="CSL964" s="46"/>
      <c r="CSM964" s="46"/>
      <c r="CSN964" s="46"/>
      <c r="CSO964" s="46"/>
      <c r="CSP964" s="46"/>
      <c r="CSQ964" s="46"/>
      <c r="CSR964" s="46"/>
      <c r="CSS964" s="46"/>
      <c r="CST964" s="46"/>
      <c r="CSU964" s="46"/>
      <c r="CSV964" s="46"/>
      <c r="CSW964" s="46"/>
      <c r="CSX964" s="46"/>
      <c r="CSY964" s="46"/>
      <c r="CSZ964" s="46"/>
      <c r="CTA964" s="46"/>
      <c r="CTB964" s="46"/>
      <c r="CTC964" s="46"/>
      <c r="CTD964" s="46"/>
      <c r="CTE964" s="46"/>
      <c r="CTF964" s="46"/>
      <c r="CTG964" s="46"/>
      <c r="CTH964" s="46"/>
      <c r="CTI964" s="46"/>
      <c r="CTJ964" s="46"/>
      <c r="CTK964" s="46"/>
      <c r="CTL964" s="46"/>
      <c r="CTM964" s="46"/>
      <c r="CTN964" s="46"/>
      <c r="CTO964" s="46"/>
      <c r="CTP964" s="46"/>
      <c r="CTQ964" s="46"/>
      <c r="CTR964" s="46"/>
      <c r="CTS964" s="46"/>
      <c r="CTT964" s="46"/>
      <c r="CTU964" s="46"/>
      <c r="CTV964" s="46"/>
      <c r="CTW964" s="46"/>
      <c r="CTX964" s="46"/>
      <c r="CTY964" s="46"/>
      <c r="CTZ964" s="46"/>
      <c r="CUA964" s="46"/>
      <c r="CUB964" s="46"/>
      <c r="CUC964" s="46"/>
      <c r="CUD964" s="46"/>
      <c r="CUE964" s="46"/>
      <c r="CUF964" s="46"/>
      <c r="CUG964" s="46"/>
      <c r="CUH964" s="46"/>
      <c r="CUI964" s="46"/>
      <c r="CUJ964" s="46"/>
      <c r="CUK964" s="46"/>
      <c r="CUL964" s="46"/>
      <c r="CUM964" s="46"/>
      <c r="CUN964" s="46"/>
      <c r="CUO964" s="46"/>
      <c r="CUP964" s="46"/>
      <c r="CUQ964" s="46"/>
      <c r="CUR964" s="46"/>
      <c r="CUS964" s="46"/>
      <c r="CUT964" s="46"/>
      <c r="CUU964" s="46"/>
      <c r="CUV964" s="46"/>
      <c r="CUW964" s="46"/>
      <c r="CUX964" s="46"/>
      <c r="CUY964" s="46"/>
      <c r="CUZ964" s="46"/>
      <c r="CVA964" s="46"/>
      <c r="CVB964" s="46"/>
      <c r="CVC964" s="46"/>
      <c r="CVD964" s="46"/>
      <c r="CVE964" s="46"/>
      <c r="CVF964" s="46"/>
      <c r="CVG964" s="46"/>
      <c r="CVH964" s="46"/>
      <c r="CVI964" s="46"/>
      <c r="CVJ964" s="46"/>
      <c r="CVK964" s="46"/>
      <c r="CVL964" s="46"/>
      <c r="CVM964" s="46"/>
      <c r="CVN964" s="46"/>
      <c r="CVO964" s="46"/>
      <c r="CVP964" s="46"/>
      <c r="CVQ964" s="46"/>
      <c r="CVR964" s="46"/>
      <c r="CVS964" s="46"/>
      <c r="CVT964" s="46"/>
      <c r="CVU964" s="46"/>
      <c r="CVV964" s="46"/>
      <c r="CVW964" s="46"/>
      <c r="CVX964" s="46"/>
      <c r="CVY964" s="46"/>
      <c r="CVZ964" s="46"/>
      <c r="CWA964" s="46"/>
      <c r="CWB964" s="46"/>
      <c r="CWC964" s="46"/>
      <c r="CWD964" s="46"/>
      <c r="CWE964" s="46"/>
      <c r="CWF964" s="46"/>
      <c r="CWG964" s="46"/>
      <c r="CWH964" s="46"/>
      <c r="CWI964" s="46"/>
      <c r="CWJ964" s="46"/>
      <c r="CWK964" s="46"/>
      <c r="CWL964" s="46"/>
      <c r="CWM964" s="46"/>
      <c r="CWN964" s="46"/>
      <c r="CWO964" s="46"/>
      <c r="CWP964" s="46"/>
      <c r="CWQ964" s="46"/>
      <c r="CWR964" s="46"/>
      <c r="CWS964" s="46"/>
      <c r="CWT964" s="46"/>
      <c r="CWU964" s="46"/>
      <c r="CWV964" s="46"/>
      <c r="CWW964" s="46"/>
      <c r="CWX964" s="46"/>
      <c r="CWY964" s="46"/>
      <c r="CWZ964" s="46"/>
      <c r="CXA964" s="46"/>
      <c r="CXB964" s="46"/>
      <c r="CXC964" s="46"/>
      <c r="CXD964" s="46"/>
      <c r="CXE964" s="46"/>
      <c r="CXF964" s="46"/>
      <c r="CXG964" s="46"/>
      <c r="CXH964" s="46"/>
      <c r="CXI964" s="46"/>
      <c r="CXJ964" s="46"/>
      <c r="CXK964" s="46"/>
      <c r="CXL964" s="46"/>
      <c r="CXM964" s="46"/>
      <c r="CXN964" s="46"/>
      <c r="CXO964" s="46"/>
      <c r="CXP964" s="46"/>
      <c r="CXQ964" s="46"/>
      <c r="CXR964" s="46"/>
      <c r="CXS964" s="46"/>
      <c r="CXT964" s="46"/>
      <c r="CXU964" s="46"/>
      <c r="CXV964" s="46"/>
      <c r="CXW964" s="46"/>
      <c r="CXX964" s="46"/>
      <c r="CXY964" s="46"/>
      <c r="CXZ964" s="46"/>
      <c r="CYA964" s="46"/>
      <c r="CYB964" s="46"/>
      <c r="CYC964" s="46"/>
      <c r="CYD964" s="46"/>
      <c r="CYE964" s="46"/>
      <c r="CYF964" s="46"/>
      <c r="CYG964" s="46"/>
      <c r="CYH964" s="46"/>
      <c r="CYI964" s="46"/>
      <c r="CYJ964" s="46"/>
      <c r="CYK964" s="46"/>
      <c r="CYL964" s="46"/>
      <c r="CYM964" s="46"/>
      <c r="CYN964" s="46"/>
      <c r="CYO964" s="46"/>
      <c r="CYP964" s="46"/>
      <c r="CYQ964" s="46"/>
      <c r="CYR964" s="46"/>
      <c r="CYS964" s="46"/>
      <c r="CYT964" s="46"/>
      <c r="CYU964" s="46"/>
      <c r="CYV964" s="46"/>
      <c r="CYW964" s="46"/>
      <c r="CYX964" s="46"/>
      <c r="CYY964" s="46"/>
      <c r="CYZ964" s="46"/>
      <c r="CZA964" s="46"/>
      <c r="CZB964" s="46"/>
      <c r="CZC964" s="46"/>
      <c r="CZD964" s="46"/>
      <c r="CZE964" s="46"/>
      <c r="CZF964" s="46"/>
      <c r="CZG964" s="46"/>
      <c r="CZH964" s="46"/>
      <c r="CZI964" s="46"/>
      <c r="CZJ964" s="46"/>
      <c r="CZK964" s="46"/>
      <c r="CZL964" s="46"/>
      <c r="CZM964" s="46"/>
      <c r="CZN964" s="46"/>
      <c r="CZO964" s="46"/>
      <c r="CZP964" s="46"/>
      <c r="CZQ964" s="46"/>
      <c r="CZR964" s="46"/>
      <c r="CZS964" s="46"/>
      <c r="CZT964" s="46"/>
      <c r="CZU964" s="46"/>
      <c r="CZV964" s="46"/>
      <c r="CZW964" s="46"/>
      <c r="CZX964" s="46"/>
      <c r="CZY964" s="46"/>
      <c r="CZZ964" s="46"/>
      <c r="DAA964" s="46"/>
      <c r="DAB964" s="46"/>
      <c r="DAC964" s="46"/>
      <c r="DAD964" s="46"/>
      <c r="DAE964" s="46"/>
      <c r="DAF964" s="46"/>
      <c r="DAG964" s="46"/>
      <c r="DAH964" s="46"/>
      <c r="DAI964" s="46"/>
      <c r="DAJ964" s="46"/>
      <c r="DAK964" s="46"/>
      <c r="DAL964" s="46"/>
      <c r="DAM964" s="46"/>
      <c r="DAN964" s="46"/>
      <c r="DAO964" s="46"/>
      <c r="DAP964" s="46"/>
      <c r="DAQ964" s="46"/>
      <c r="DAR964" s="46"/>
      <c r="DAS964" s="46"/>
      <c r="DAT964" s="46"/>
      <c r="DAU964" s="46"/>
      <c r="DAV964" s="46"/>
      <c r="DAW964" s="46"/>
      <c r="DAX964" s="46"/>
      <c r="DAY964" s="46"/>
      <c r="DAZ964" s="46"/>
      <c r="DBA964" s="46"/>
      <c r="DBB964" s="46"/>
      <c r="DBC964" s="46"/>
      <c r="DBD964" s="46"/>
      <c r="DBE964" s="46"/>
      <c r="DBF964" s="46"/>
      <c r="DBG964" s="46"/>
      <c r="DBH964" s="46"/>
      <c r="DBI964" s="46"/>
      <c r="DBJ964" s="46"/>
      <c r="DBK964" s="46"/>
      <c r="DBL964" s="46"/>
      <c r="DBM964" s="46"/>
      <c r="DBN964" s="46"/>
      <c r="DBO964" s="46"/>
      <c r="DBP964" s="46"/>
      <c r="DBQ964" s="46"/>
      <c r="DBR964" s="46"/>
      <c r="DBS964" s="46"/>
      <c r="DBT964" s="46"/>
      <c r="DBU964" s="46"/>
      <c r="DBV964" s="46"/>
      <c r="DBW964" s="46"/>
      <c r="DBX964" s="46"/>
      <c r="DBY964" s="46"/>
      <c r="DBZ964" s="46"/>
      <c r="DCA964" s="46"/>
      <c r="DCB964" s="46"/>
      <c r="DCC964" s="46"/>
      <c r="DCD964" s="46"/>
      <c r="DCE964" s="46"/>
      <c r="DCF964" s="46"/>
      <c r="DCG964" s="46"/>
      <c r="DCH964" s="46"/>
      <c r="DCI964" s="46"/>
      <c r="DCJ964" s="46"/>
      <c r="DCK964" s="46"/>
      <c r="DCL964" s="46"/>
      <c r="DCM964" s="46"/>
      <c r="DCN964" s="46"/>
      <c r="DCO964" s="46"/>
      <c r="DCP964" s="46"/>
      <c r="DCQ964" s="46"/>
      <c r="DCR964" s="46"/>
      <c r="DCS964" s="46"/>
      <c r="DCT964" s="46"/>
      <c r="DCU964" s="46"/>
      <c r="DCV964" s="46"/>
      <c r="DCW964" s="46"/>
      <c r="DCX964" s="46"/>
      <c r="DCY964" s="46"/>
      <c r="DCZ964" s="46"/>
      <c r="DDA964" s="46"/>
      <c r="DDB964" s="46"/>
      <c r="DDC964" s="46"/>
      <c r="DDD964" s="46"/>
      <c r="DDE964" s="46"/>
      <c r="DDF964" s="46"/>
      <c r="DDG964" s="46"/>
      <c r="DDH964" s="46"/>
      <c r="DDI964" s="46"/>
      <c r="DDJ964" s="46"/>
      <c r="DDK964" s="46"/>
      <c r="DDL964" s="46"/>
      <c r="DDM964" s="46"/>
      <c r="DDN964" s="46"/>
      <c r="DDO964" s="46"/>
      <c r="DDP964" s="46"/>
      <c r="DDQ964" s="46"/>
      <c r="DDR964" s="46"/>
      <c r="DDS964" s="46"/>
      <c r="DDT964" s="46"/>
      <c r="DDU964" s="46"/>
      <c r="DDV964" s="46"/>
      <c r="DDW964" s="46"/>
      <c r="DDX964" s="46"/>
      <c r="DDY964" s="46"/>
      <c r="DDZ964" s="46"/>
      <c r="DEA964" s="46"/>
      <c r="DEB964" s="46"/>
      <c r="DEC964" s="46"/>
      <c r="DED964" s="46"/>
      <c r="DEE964" s="46"/>
      <c r="DEF964" s="46"/>
      <c r="DEG964" s="46"/>
      <c r="DEH964" s="46"/>
      <c r="DEI964" s="46"/>
      <c r="DEJ964" s="46"/>
      <c r="DEK964" s="46"/>
      <c r="DEL964" s="46"/>
      <c r="DEM964" s="46"/>
      <c r="DEN964" s="46"/>
      <c r="DEO964" s="46"/>
      <c r="DEP964" s="46"/>
      <c r="DEQ964" s="46"/>
      <c r="DER964" s="46"/>
      <c r="DES964" s="46"/>
      <c r="DET964" s="46"/>
      <c r="DEU964" s="46"/>
      <c r="DEV964" s="46"/>
      <c r="DEW964" s="46"/>
      <c r="DEX964" s="46"/>
      <c r="DEY964" s="46"/>
      <c r="DEZ964" s="46"/>
      <c r="DFA964" s="46"/>
      <c r="DFB964" s="46"/>
      <c r="DFC964" s="46"/>
      <c r="DFD964" s="46"/>
      <c r="DFE964" s="46"/>
      <c r="DFF964" s="46"/>
      <c r="DFG964" s="46"/>
      <c r="DFH964" s="46"/>
      <c r="DFI964" s="46"/>
      <c r="DFJ964" s="46"/>
      <c r="DFK964" s="46"/>
      <c r="DFL964" s="46"/>
      <c r="DFM964" s="46"/>
      <c r="DFN964" s="46"/>
      <c r="DFO964" s="46"/>
      <c r="DFP964" s="46"/>
      <c r="DFQ964" s="46"/>
      <c r="DFR964" s="46"/>
      <c r="DFS964" s="46"/>
      <c r="DFT964" s="46"/>
      <c r="DFU964" s="46"/>
      <c r="DFV964" s="46"/>
      <c r="DFW964" s="46"/>
      <c r="DFX964" s="46"/>
      <c r="DFY964" s="46"/>
      <c r="DFZ964" s="46"/>
      <c r="DGA964" s="46"/>
      <c r="DGB964" s="46"/>
      <c r="DGC964" s="46"/>
      <c r="DGD964" s="46"/>
      <c r="DGE964" s="46"/>
      <c r="DGF964" s="46"/>
      <c r="DGG964" s="46"/>
      <c r="DGH964" s="46"/>
      <c r="DGI964" s="46"/>
      <c r="DGJ964" s="46"/>
      <c r="DGK964" s="46"/>
      <c r="DGL964" s="46"/>
      <c r="DGM964" s="46"/>
      <c r="DGN964" s="46"/>
      <c r="DGO964" s="46"/>
      <c r="DGP964" s="46"/>
      <c r="DGQ964" s="46"/>
      <c r="DGR964" s="46"/>
      <c r="DGS964" s="46"/>
      <c r="DGT964" s="46"/>
      <c r="DGU964" s="46"/>
      <c r="DGV964" s="46"/>
      <c r="DGW964" s="46"/>
      <c r="DGX964" s="46"/>
      <c r="DGY964" s="46"/>
      <c r="DGZ964" s="46"/>
      <c r="DHA964" s="46"/>
      <c r="DHB964" s="46"/>
      <c r="DHC964" s="46"/>
      <c r="DHD964" s="46"/>
      <c r="DHE964" s="46"/>
      <c r="DHF964" s="46"/>
      <c r="DHG964" s="46"/>
      <c r="DHH964" s="46"/>
      <c r="DHI964" s="46"/>
      <c r="DHJ964" s="46"/>
      <c r="DHK964" s="46"/>
      <c r="DHL964" s="46"/>
      <c r="DHM964" s="46"/>
      <c r="DHN964" s="46"/>
      <c r="DHO964" s="46"/>
      <c r="DHP964" s="46"/>
      <c r="DHQ964" s="46"/>
      <c r="DHR964" s="46"/>
      <c r="DHS964" s="46"/>
      <c r="DHT964" s="46"/>
      <c r="DHU964" s="46"/>
      <c r="DHV964" s="46"/>
      <c r="DHW964" s="46"/>
      <c r="DHX964" s="46"/>
      <c r="DHY964" s="46"/>
      <c r="DHZ964" s="46"/>
      <c r="DIA964" s="46"/>
      <c r="DIB964" s="46"/>
      <c r="DIC964" s="46"/>
      <c r="DID964" s="46"/>
      <c r="DIE964" s="46"/>
      <c r="DIF964" s="46"/>
      <c r="DIG964" s="46"/>
      <c r="DIH964" s="46"/>
      <c r="DII964" s="46"/>
      <c r="DIJ964" s="46"/>
      <c r="DIK964" s="46"/>
      <c r="DIL964" s="46"/>
      <c r="DIM964" s="46"/>
      <c r="DIN964" s="46"/>
      <c r="DIO964" s="46"/>
      <c r="DIP964" s="46"/>
      <c r="DIQ964" s="46"/>
      <c r="DIR964" s="46"/>
      <c r="DIS964" s="46"/>
      <c r="DIT964" s="46"/>
      <c r="DIU964" s="46"/>
      <c r="DIV964" s="46"/>
      <c r="DIW964" s="46"/>
      <c r="DIX964" s="46"/>
      <c r="DIY964" s="46"/>
      <c r="DIZ964" s="46"/>
      <c r="DJA964" s="46"/>
      <c r="DJB964" s="46"/>
      <c r="DJC964" s="46"/>
      <c r="DJD964" s="46"/>
      <c r="DJE964" s="46"/>
      <c r="DJF964" s="46"/>
      <c r="DJG964" s="46"/>
      <c r="DJH964" s="46"/>
      <c r="DJI964" s="46"/>
      <c r="DJJ964" s="46"/>
      <c r="DJK964" s="46"/>
      <c r="DJL964" s="46"/>
      <c r="DJM964" s="46"/>
      <c r="DJN964" s="46"/>
      <c r="DJO964" s="46"/>
      <c r="DJP964" s="46"/>
      <c r="DJQ964" s="46"/>
      <c r="DJR964" s="46"/>
      <c r="DJS964" s="46"/>
      <c r="DJT964" s="46"/>
      <c r="DJU964" s="46"/>
      <c r="DJV964" s="46"/>
      <c r="DJW964" s="46"/>
      <c r="DJX964" s="46"/>
      <c r="DJY964" s="46"/>
      <c r="DJZ964" s="46"/>
      <c r="DKA964" s="46"/>
      <c r="DKB964" s="46"/>
      <c r="DKC964" s="46"/>
      <c r="DKD964" s="46"/>
      <c r="DKE964" s="46"/>
      <c r="DKF964" s="46"/>
      <c r="DKG964" s="46"/>
      <c r="DKH964" s="46"/>
      <c r="DKI964" s="46"/>
      <c r="DKJ964" s="46"/>
      <c r="DKK964" s="46"/>
      <c r="DKL964" s="46"/>
      <c r="DKM964" s="46"/>
      <c r="DKN964" s="46"/>
      <c r="DKO964" s="46"/>
      <c r="DKP964" s="46"/>
      <c r="DKQ964" s="46"/>
      <c r="DKR964" s="46"/>
      <c r="DKS964" s="46"/>
      <c r="DKT964" s="46"/>
      <c r="DKU964" s="46"/>
      <c r="DKV964" s="46"/>
      <c r="DKW964" s="46"/>
      <c r="DKX964" s="46"/>
      <c r="DKY964" s="46"/>
      <c r="DKZ964" s="46"/>
      <c r="DLA964" s="46"/>
      <c r="DLB964" s="46"/>
      <c r="DLC964" s="46"/>
      <c r="DLD964" s="46"/>
      <c r="DLE964" s="46"/>
      <c r="DLF964" s="46"/>
      <c r="DLG964" s="46"/>
      <c r="DLH964" s="46"/>
      <c r="DLI964" s="46"/>
      <c r="DLJ964" s="46"/>
      <c r="DLK964" s="46"/>
      <c r="DLL964" s="46"/>
      <c r="DLM964" s="46"/>
      <c r="DLN964" s="46"/>
      <c r="DLO964" s="46"/>
      <c r="DLP964" s="46"/>
      <c r="DLQ964" s="46"/>
      <c r="DLR964" s="46"/>
      <c r="DLS964" s="46"/>
      <c r="DLT964" s="46"/>
      <c r="DLU964" s="46"/>
      <c r="DLV964" s="46"/>
      <c r="DLW964" s="46"/>
      <c r="DLX964" s="46"/>
      <c r="DLY964" s="46"/>
      <c r="DLZ964" s="46"/>
      <c r="DMA964" s="46"/>
      <c r="DMB964" s="46"/>
      <c r="DMC964" s="46"/>
      <c r="DMD964" s="46"/>
      <c r="DME964" s="46"/>
      <c r="DMF964" s="46"/>
      <c r="DMG964" s="46"/>
      <c r="DMH964" s="46"/>
      <c r="DMI964" s="46"/>
      <c r="DMJ964" s="46"/>
      <c r="DMK964" s="46"/>
      <c r="DML964" s="46"/>
      <c r="DMM964" s="46"/>
      <c r="DMN964" s="46"/>
      <c r="DMO964" s="46"/>
      <c r="DMP964" s="46"/>
      <c r="DMQ964" s="46"/>
      <c r="DMR964" s="46"/>
      <c r="DMS964" s="46"/>
      <c r="DMT964" s="46"/>
      <c r="DMU964" s="46"/>
      <c r="DMV964" s="46"/>
      <c r="DMW964" s="46"/>
      <c r="DMX964" s="46"/>
      <c r="DMY964" s="46"/>
      <c r="DMZ964" s="46"/>
      <c r="DNA964" s="46"/>
      <c r="DNB964" s="46"/>
      <c r="DNC964" s="46"/>
      <c r="DND964" s="46"/>
      <c r="DNE964" s="46"/>
      <c r="DNF964" s="46"/>
      <c r="DNG964" s="46"/>
      <c r="DNH964" s="46"/>
      <c r="DNI964" s="46"/>
      <c r="DNJ964" s="46"/>
      <c r="DNK964" s="46"/>
      <c r="DNL964" s="46"/>
      <c r="DNM964" s="46"/>
      <c r="DNN964" s="46"/>
      <c r="DNO964" s="46"/>
      <c r="DNP964" s="46"/>
      <c r="DNQ964" s="46"/>
      <c r="DNR964" s="46"/>
      <c r="DNS964" s="46"/>
      <c r="DNT964" s="46"/>
      <c r="DNU964" s="46"/>
      <c r="DNV964" s="46"/>
      <c r="DNW964" s="46"/>
      <c r="DNX964" s="46"/>
      <c r="DNY964" s="46"/>
      <c r="DNZ964" s="46"/>
      <c r="DOA964" s="46"/>
      <c r="DOB964" s="46"/>
      <c r="DOC964" s="46"/>
      <c r="DOD964" s="46"/>
      <c r="DOE964" s="46"/>
      <c r="DOF964" s="46"/>
      <c r="DOG964" s="46"/>
      <c r="DOH964" s="46"/>
      <c r="DOI964" s="46"/>
      <c r="DOJ964" s="46"/>
      <c r="DOK964" s="46"/>
      <c r="DOL964" s="46"/>
      <c r="DOM964" s="46"/>
      <c r="DON964" s="46"/>
      <c r="DOO964" s="46"/>
      <c r="DOP964" s="46"/>
      <c r="DOQ964" s="46"/>
      <c r="DOR964" s="46"/>
      <c r="DOS964" s="46"/>
      <c r="DOT964" s="46"/>
      <c r="DOU964" s="46"/>
      <c r="DOV964" s="46"/>
      <c r="DOW964" s="46"/>
      <c r="DOX964" s="46"/>
      <c r="DOY964" s="46"/>
      <c r="DOZ964" s="46"/>
      <c r="DPA964" s="46"/>
      <c r="DPB964" s="46"/>
      <c r="DPC964" s="46"/>
      <c r="DPD964" s="46"/>
      <c r="DPE964" s="46"/>
      <c r="DPF964" s="46"/>
      <c r="DPG964" s="46"/>
      <c r="DPH964" s="46"/>
      <c r="DPI964" s="46"/>
      <c r="DPJ964" s="46"/>
      <c r="DPK964" s="46"/>
      <c r="DPL964" s="46"/>
      <c r="DPM964" s="46"/>
      <c r="DPN964" s="46"/>
      <c r="DPO964" s="46"/>
      <c r="DPP964" s="46"/>
      <c r="DPQ964" s="46"/>
      <c r="DPR964" s="46"/>
      <c r="DPS964" s="46"/>
      <c r="DPT964" s="46"/>
      <c r="DPU964" s="46"/>
      <c r="DPV964" s="46"/>
      <c r="DPW964" s="46"/>
      <c r="DPX964" s="46"/>
      <c r="DPY964" s="46"/>
      <c r="DPZ964" s="46"/>
      <c r="DQA964" s="46"/>
      <c r="DQB964" s="46"/>
      <c r="DQC964" s="46"/>
      <c r="DQD964" s="46"/>
      <c r="DQE964" s="46"/>
      <c r="DQF964" s="46"/>
      <c r="DQG964" s="46"/>
      <c r="DQH964" s="46"/>
      <c r="DQI964" s="46"/>
      <c r="DQJ964" s="46"/>
      <c r="DQK964" s="46"/>
      <c r="DQL964" s="46"/>
      <c r="DQM964" s="46"/>
      <c r="DQN964" s="46"/>
      <c r="DQO964" s="46"/>
      <c r="DQP964" s="46"/>
      <c r="DQQ964" s="46"/>
      <c r="DQR964" s="46"/>
      <c r="DQS964" s="46"/>
      <c r="DQT964" s="46"/>
      <c r="DQU964" s="46"/>
      <c r="DQV964" s="46"/>
      <c r="DQW964" s="46"/>
      <c r="DQX964" s="46"/>
      <c r="DQY964" s="46"/>
      <c r="DQZ964" s="46"/>
      <c r="DRA964" s="46"/>
      <c r="DRB964" s="46"/>
      <c r="DRC964" s="46"/>
      <c r="DRD964" s="46"/>
      <c r="DRE964" s="46"/>
      <c r="DRF964" s="46"/>
      <c r="DRG964" s="46"/>
      <c r="DRH964" s="46"/>
      <c r="DRI964" s="46"/>
      <c r="DRJ964" s="46"/>
      <c r="DRK964" s="46"/>
      <c r="DRL964" s="46"/>
      <c r="DRM964" s="46"/>
      <c r="DRN964" s="46"/>
      <c r="DRO964" s="46"/>
      <c r="DRP964" s="46"/>
      <c r="DRQ964" s="46"/>
      <c r="DRR964" s="46"/>
      <c r="DRS964" s="46"/>
      <c r="DRT964" s="46"/>
      <c r="DRU964" s="46"/>
      <c r="DRV964" s="46"/>
      <c r="DRW964" s="46"/>
      <c r="DRX964" s="46"/>
      <c r="DRY964" s="46"/>
      <c r="DRZ964" s="46"/>
      <c r="DSA964" s="46"/>
      <c r="DSB964" s="46"/>
      <c r="DSC964" s="46"/>
      <c r="DSD964" s="46"/>
      <c r="DSE964" s="46"/>
      <c r="DSF964" s="46"/>
      <c r="DSG964" s="46"/>
      <c r="DSH964" s="46"/>
      <c r="DSI964" s="46"/>
      <c r="DSJ964" s="46"/>
      <c r="DSK964" s="46"/>
      <c r="DSL964" s="46"/>
      <c r="DSM964" s="46"/>
      <c r="DSN964" s="46"/>
      <c r="DSO964" s="46"/>
      <c r="DSP964" s="46"/>
      <c r="DSQ964" s="46"/>
      <c r="DSR964" s="46"/>
      <c r="DSS964" s="46"/>
      <c r="DST964" s="46"/>
      <c r="DSU964" s="46"/>
      <c r="DSV964" s="46"/>
      <c r="DSW964" s="46"/>
      <c r="DSX964" s="46"/>
      <c r="DSY964" s="46"/>
      <c r="DSZ964" s="46"/>
      <c r="DTA964" s="46"/>
      <c r="DTB964" s="46"/>
      <c r="DTC964" s="46"/>
      <c r="DTD964" s="46"/>
      <c r="DTE964" s="46"/>
      <c r="DTF964" s="46"/>
      <c r="DTG964" s="46"/>
      <c r="DTH964" s="46"/>
      <c r="DTI964" s="46"/>
      <c r="DTJ964" s="46"/>
      <c r="DTK964" s="46"/>
      <c r="DTL964" s="46"/>
      <c r="DTM964" s="46"/>
      <c r="DTN964" s="46"/>
      <c r="DTO964" s="46"/>
      <c r="DTP964" s="46"/>
      <c r="DTQ964" s="46"/>
      <c r="DTR964" s="46"/>
      <c r="DTS964" s="46"/>
      <c r="DTT964" s="46"/>
      <c r="DTU964" s="46"/>
      <c r="DTV964" s="46"/>
      <c r="DTW964" s="46"/>
      <c r="DTX964" s="46"/>
      <c r="DTY964" s="46"/>
      <c r="DTZ964" s="46"/>
      <c r="DUA964" s="46"/>
      <c r="DUB964" s="46"/>
      <c r="DUC964" s="46"/>
      <c r="DUD964" s="46"/>
      <c r="DUE964" s="46"/>
      <c r="DUF964" s="46"/>
      <c r="DUG964" s="46"/>
      <c r="DUH964" s="46"/>
      <c r="DUI964" s="46"/>
      <c r="DUJ964" s="46"/>
      <c r="DUK964" s="46"/>
      <c r="DUL964" s="46"/>
      <c r="DUM964" s="46"/>
      <c r="DUN964" s="46"/>
      <c r="DUO964" s="46"/>
      <c r="DUP964" s="46"/>
      <c r="DUQ964" s="46"/>
      <c r="DUR964" s="46"/>
      <c r="DUS964" s="46"/>
      <c r="DUT964" s="46"/>
      <c r="DUU964" s="46"/>
      <c r="DUV964" s="46"/>
      <c r="DUW964" s="46"/>
      <c r="DUX964" s="46"/>
      <c r="DUY964" s="46"/>
      <c r="DUZ964" s="46"/>
      <c r="DVA964" s="46"/>
      <c r="DVB964" s="46"/>
      <c r="DVC964" s="46"/>
      <c r="DVD964" s="46"/>
      <c r="DVE964" s="46"/>
      <c r="DVF964" s="46"/>
      <c r="DVG964" s="46"/>
      <c r="DVH964" s="46"/>
      <c r="DVI964" s="46"/>
      <c r="DVJ964" s="46"/>
      <c r="DVK964" s="46"/>
      <c r="DVL964" s="46"/>
      <c r="DVM964" s="46"/>
      <c r="DVN964" s="46"/>
      <c r="DVO964" s="46"/>
      <c r="DVP964" s="46"/>
      <c r="DVQ964" s="46"/>
      <c r="DVR964" s="46"/>
      <c r="DVS964" s="46"/>
      <c r="DVT964" s="46"/>
      <c r="DVU964" s="46"/>
      <c r="DVV964" s="46"/>
      <c r="DVW964" s="46"/>
      <c r="DVX964" s="46"/>
      <c r="DVY964" s="46"/>
      <c r="DVZ964" s="46"/>
      <c r="DWA964" s="46"/>
      <c r="DWB964" s="46"/>
      <c r="DWC964" s="46"/>
      <c r="DWD964" s="46"/>
      <c r="DWE964" s="46"/>
      <c r="DWF964" s="46"/>
      <c r="DWG964" s="46"/>
      <c r="DWH964" s="46"/>
      <c r="DWI964" s="46"/>
      <c r="DWJ964" s="46"/>
      <c r="DWK964" s="46"/>
      <c r="DWL964" s="46"/>
      <c r="DWM964" s="46"/>
      <c r="DWN964" s="46"/>
      <c r="DWO964" s="46"/>
      <c r="DWP964" s="46"/>
      <c r="DWQ964" s="46"/>
      <c r="DWR964" s="46"/>
      <c r="DWS964" s="46"/>
      <c r="DWT964" s="46"/>
      <c r="DWU964" s="46"/>
      <c r="DWV964" s="46"/>
      <c r="DWW964" s="46"/>
      <c r="DWX964" s="46"/>
      <c r="DWY964" s="46"/>
      <c r="DWZ964" s="46"/>
      <c r="DXA964" s="46"/>
      <c r="DXB964" s="46"/>
      <c r="DXC964" s="46"/>
      <c r="DXD964" s="46"/>
      <c r="DXE964" s="46"/>
      <c r="DXF964" s="46"/>
      <c r="DXG964" s="46"/>
      <c r="DXH964" s="46"/>
      <c r="DXI964" s="46"/>
      <c r="DXJ964" s="46"/>
      <c r="DXK964" s="46"/>
      <c r="DXL964" s="46"/>
      <c r="DXM964" s="46"/>
      <c r="DXN964" s="46"/>
      <c r="DXO964" s="46"/>
      <c r="DXP964" s="46"/>
      <c r="DXQ964" s="46"/>
      <c r="DXR964" s="46"/>
      <c r="DXS964" s="46"/>
      <c r="DXT964" s="46"/>
      <c r="DXU964" s="46"/>
      <c r="DXV964" s="46"/>
      <c r="DXW964" s="46"/>
      <c r="DXX964" s="46"/>
      <c r="DXY964" s="46"/>
      <c r="DXZ964" s="46"/>
      <c r="DYA964" s="46"/>
      <c r="DYB964" s="46"/>
      <c r="DYC964" s="46"/>
      <c r="DYD964" s="46"/>
      <c r="DYE964" s="46"/>
      <c r="DYF964" s="46"/>
      <c r="DYG964" s="46"/>
      <c r="DYH964" s="46"/>
      <c r="DYI964" s="46"/>
      <c r="DYJ964" s="46"/>
      <c r="DYK964" s="46"/>
      <c r="DYL964" s="46"/>
      <c r="DYM964" s="46"/>
      <c r="DYN964" s="46"/>
      <c r="DYO964" s="46"/>
      <c r="DYP964" s="46"/>
      <c r="DYQ964" s="46"/>
      <c r="DYR964" s="46"/>
      <c r="DYS964" s="46"/>
      <c r="DYT964" s="46"/>
      <c r="DYU964" s="46"/>
      <c r="DYV964" s="46"/>
      <c r="DYW964" s="46"/>
      <c r="DYX964" s="46"/>
      <c r="DYY964" s="46"/>
      <c r="DYZ964" s="46"/>
      <c r="DZA964" s="46"/>
      <c r="DZB964" s="46"/>
      <c r="DZC964" s="46"/>
      <c r="DZD964" s="46"/>
      <c r="DZE964" s="46"/>
      <c r="DZF964" s="46"/>
      <c r="DZG964" s="46"/>
      <c r="DZH964" s="46"/>
      <c r="DZI964" s="46"/>
      <c r="DZJ964" s="46"/>
      <c r="DZK964" s="46"/>
      <c r="DZL964" s="46"/>
      <c r="DZM964" s="46"/>
      <c r="DZN964" s="46"/>
      <c r="DZO964" s="46"/>
      <c r="DZP964" s="46"/>
      <c r="DZQ964" s="46"/>
      <c r="DZR964" s="46"/>
      <c r="DZS964" s="46"/>
      <c r="DZT964" s="46"/>
      <c r="DZU964" s="46"/>
      <c r="DZV964" s="46"/>
      <c r="DZW964" s="46"/>
      <c r="DZX964" s="46"/>
      <c r="DZY964" s="46"/>
      <c r="DZZ964" s="46"/>
      <c r="EAA964" s="46"/>
      <c r="EAB964" s="46"/>
      <c r="EAC964" s="46"/>
      <c r="EAD964" s="46"/>
      <c r="EAE964" s="46"/>
      <c r="EAF964" s="46"/>
      <c r="EAG964" s="46"/>
      <c r="EAH964" s="46"/>
      <c r="EAI964" s="46"/>
      <c r="EAJ964" s="46"/>
      <c r="EAK964" s="46"/>
      <c r="EAL964" s="46"/>
      <c r="EAM964" s="46"/>
      <c r="EAN964" s="46"/>
      <c r="EAO964" s="46"/>
      <c r="EAP964" s="46"/>
      <c r="EAQ964" s="46"/>
      <c r="EAR964" s="46"/>
      <c r="EAS964" s="46"/>
      <c r="EAT964" s="46"/>
      <c r="EAU964" s="46"/>
      <c r="EAV964" s="46"/>
      <c r="EAW964" s="46"/>
      <c r="EAX964" s="46"/>
      <c r="EAY964" s="46"/>
      <c r="EAZ964" s="46"/>
      <c r="EBA964" s="46"/>
      <c r="EBB964" s="46"/>
      <c r="EBC964" s="46"/>
      <c r="EBD964" s="46"/>
      <c r="EBE964" s="46"/>
      <c r="EBF964" s="46"/>
      <c r="EBG964" s="46"/>
      <c r="EBH964" s="46"/>
      <c r="EBI964" s="46"/>
      <c r="EBJ964" s="46"/>
      <c r="EBK964" s="46"/>
      <c r="EBL964" s="46"/>
      <c r="EBM964" s="46"/>
      <c r="EBN964" s="46"/>
      <c r="EBO964" s="46"/>
      <c r="EBP964" s="46"/>
      <c r="EBQ964" s="46"/>
      <c r="EBR964" s="46"/>
      <c r="EBS964" s="46"/>
      <c r="EBT964" s="46"/>
      <c r="EBU964" s="46"/>
      <c r="EBV964" s="46"/>
      <c r="EBW964" s="46"/>
      <c r="EBX964" s="46"/>
      <c r="EBY964" s="46"/>
      <c r="EBZ964" s="46"/>
      <c r="ECA964" s="46"/>
      <c r="ECB964" s="46"/>
      <c r="ECC964" s="46"/>
      <c r="ECD964" s="46"/>
      <c r="ECE964" s="46"/>
      <c r="ECF964" s="46"/>
      <c r="ECG964" s="46"/>
      <c r="ECH964" s="46"/>
      <c r="ECI964" s="46"/>
      <c r="ECJ964" s="46"/>
      <c r="ECK964" s="46"/>
      <c r="ECL964" s="46"/>
      <c r="ECM964" s="46"/>
      <c r="ECN964" s="46"/>
      <c r="ECO964" s="46"/>
      <c r="ECP964" s="46"/>
      <c r="ECQ964" s="46"/>
      <c r="ECR964" s="46"/>
      <c r="ECS964" s="46"/>
      <c r="ECT964" s="46"/>
      <c r="ECU964" s="46"/>
      <c r="ECV964" s="46"/>
      <c r="ECW964" s="46"/>
      <c r="ECX964" s="46"/>
      <c r="ECY964" s="46"/>
      <c r="ECZ964" s="46"/>
      <c r="EDA964" s="46"/>
      <c r="EDB964" s="46"/>
      <c r="EDC964" s="46"/>
      <c r="EDD964" s="46"/>
      <c r="EDE964" s="46"/>
      <c r="EDF964" s="46"/>
      <c r="EDG964" s="46"/>
      <c r="EDH964" s="46"/>
      <c r="EDI964" s="46"/>
      <c r="EDJ964" s="46"/>
      <c r="EDK964" s="46"/>
      <c r="EDL964" s="46"/>
      <c r="EDM964" s="46"/>
      <c r="EDN964" s="46"/>
      <c r="EDO964" s="46"/>
      <c r="EDP964" s="46"/>
      <c r="EDQ964" s="46"/>
      <c r="EDR964" s="46"/>
      <c r="EDS964" s="46"/>
      <c r="EDT964" s="46"/>
      <c r="EDU964" s="46"/>
      <c r="EDV964" s="46"/>
      <c r="EDW964" s="46"/>
      <c r="EDX964" s="46"/>
      <c r="EDY964" s="46"/>
      <c r="EDZ964" s="46"/>
      <c r="EEA964" s="46"/>
      <c r="EEB964" s="46"/>
      <c r="EEC964" s="46"/>
      <c r="EED964" s="46"/>
      <c r="EEE964" s="46"/>
      <c r="EEF964" s="46"/>
      <c r="EEG964" s="46"/>
      <c r="EEH964" s="46"/>
      <c r="EEI964" s="46"/>
      <c r="EEJ964" s="46"/>
      <c r="EEK964" s="46"/>
      <c r="EEL964" s="46"/>
      <c r="EEM964" s="46"/>
      <c r="EEN964" s="46"/>
      <c r="EEO964" s="46"/>
      <c r="EEP964" s="46"/>
      <c r="EEQ964" s="46"/>
      <c r="EER964" s="46"/>
      <c r="EES964" s="46"/>
      <c r="EET964" s="46"/>
      <c r="EEU964" s="46"/>
      <c r="EEV964" s="46"/>
      <c r="EEW964" s="46"/>
      <c r="EEX964" s="46"/>
      <c r="EEY964" s="46"/>
      <c r="EEZ964" s="46"/>
      <c r="EFA964" s="46"/>
      <c r="EFB964" s="46"/>
      <c r="EFC964" s="46"/>
      <c r="EFD964" s="46"/>
      <c r="EFE964" s="46"/>
      <c r="EFF964" s="46"/>
      <c r="EFG964" s="46"/>
      <c r="EFH964" s="46"/>
      <c r="EFI964" s="46"/>
      <c r="EFJ964" s="46"/>
      <c r="EFK964" s="46"/>
      <c r="EFL964" s="46"/>
      <c r="EFM964" s="46"/>
      <c r="EFN964" s="46"/>
      <c r="EFO964" s="46"/>
      <c r="EFP964" s="46"/>
      <c r="EFQ964" s="46"/>
      <c r="EFR964" s="46"/>
      <c r="EFS964" s="46"/>
      <c r="EFT964" s="46"/>
      <c r="EFU964" s="46"/>
      <c r="EFV964" s="46"/>
      <c r="EFW964" s="46"/>
      <c r="EFX964" s="46"/>
      <c r="EFY964" s="46"/>
      <c r="EFZ964" s="46"/>
      <c r="EGA964" s="46"/>
      <c r="EGB964" s="46"/>
      <c r="EGC964" s="46"/>
      <c r="EGD964" s="46"/>
      <c r="EGE964" s="46"/>
      <c r="EGF964" s="46"/>
      <c r="EGG964" s="46"/>
      <c r="EGH964" s="46"/>
      <c r="EGI964" s="46"/>
      <c r="EGJ964" s="46"/>
      <c r="EGK964" s="46"/>
      <c r="EGL964" s="46"/>
      <c r="EGM964" s="46"/>
      <c r="EGN964" s="46"/>
      <c r="EGO964" s="46"/>
      <c r="EGP964" s="46"/>
      <c r="EGQ964" s="46"/>
      <c r="EGR964" s="46"/>
      <c r="EGS964" s="46"/>
      <c r="EGT964" s="46"/>
      <c r="EGU964" s="46"/>
      <c r="EGV964" s="46"/>
      <c r="EGW964" s="46"/>
      <c r="EGX964" s="46"/>
      <c r="EGY964" s="46"/>
      <c r="EGZ964" s="46"/>
      <c r="EHA964" s="46"/>
      <c r="EHB964" s="46"/>
      <c r="EHC964" s="46"/>
      <c r="EHD964" s="46"/>
      <c r="EHE964" s="46"/>
      <c r="EHF964" s="46"/>
      <c r="EHG964" s="46"/>
      <c r="EHH964" s="46"/>
      <c r="EHI964" s="46"/>
      <c r="EHJ964" s="46"/>
      <c r="EHK964" s="46"/>
      <c r="EHL964" s="46"/>
      <c r="EHM964" s="46"/>
      <c r="EHN964" s="46"/>
      <c r="EHO964" s="46"/>
      <c r="EHP964" s="46"/>
      <c r="EHQ964" s="46"/>
      <c r="EHR964" s="46"/>
      <c r="EHS964" s="46"/>
      <c r="EHT964" s="46"/>
      <c r="EHU964" s="46"/>
      <c r="EHV964" s="46"/>
      <c r="EHW964" s="46"/>
      <c r="EHX964" s="46"/>
      <c r="EHY964" s="46"/>
      <c r="EHZ964" s="46"/>
      <c r="EIA964" s="46"/>
      <c r="EIB964" s="46"/>
      <c r="EIC964" s="46"/>
      <c r="EID964" s="46"/>
      <c r="EIE964" s="46"/>
      <c r="EIF964" s="46"/>
      <c r="EIG964" s="46"/>
      <c r="EIH964" s="46"/>
      <c r="EII964" s="46"/>
      <c r="EIJ964" s="46"/>
      <c r="EIK964" s="46"/>
      <c r="EIL964" s="46"/>
      <c r="EIM964" s="46"/>
      <c r="EIN964" s="46"/>
      <c r="EIO964" s="46"/>
      <c r="EIP964" s="46"/>
      <c r="EIQ964" s="46"/>
      <c r="EIR964" s="46"/>
      <c r="EIS964" s="46"/>
      <c r="EIT964" s="46"/>
      <c r="EIU964" s="46"/>
      <c r="EIV964" s="46"/>
      <c r="EIW964" s="46"/>
      <c r="EIX964" s="46"/>
      <c r="EIY964" s="46"/>
      <c r="EIZ964" s="46"/>
      <c r="EJA964" s="46"/>
      <c r="EJB964" s="46"/>
      <c r="EJC964" s="46"/>
      <c r="EJD964" s="46"/>
      <c r="EJE964" s="46"/>
      <c r="EJF964" s="46"/>
      <c r="EJG964" s="46"/>
      <c r="EJH964" s="46"/>
      <c r="EJI964" s="46"/>
      <c r="EJJ964" s="46"/>
      <c r="EJK964" s="46"/>
      <c r="EJL964" s="46"/>
      <c r="EJM964" s="46"/>
      <c r="EJN964" s="46"/>
      <c r="EJO964" s="46"/>
      <c r="EJP964" s="46"/>
      <c r="EJQ964" s="46"/>
      <c r="EJR964" s="46"/>
      <c r="EJS964" s="46"/>
      <c r="EJT964" s="46"/>
      <c r="EJU964" s="46"/>
      <c r="EJV964" s="46"/>
      <c r="EJW964" s="46"/>
      <c r="EJX964" s="46"/>
      <c r="EJY964" s="46"/>
      <c r="EJZ964" s="46"/>
      <c r="EKA964" s="46"/>
      <c r="EKB964" s="46"/>
      <c r="EKC964" s="46"/>
      <c r="EKD964" s="46"/>
      <c r="EKE964" s="46"/>
      <c r="EKF964" s="46"/>
      <c r="EKG964" s="46"/>
      <c r="EKH964" s="46"/>
      <c r="EKI964" s="46"/>
      <c r="EKJ964" s="46"/>
      <c r="EKK964" s="46"/>
      <c r="EKL964" s="46"/>
      <c r="EKM964" s="46"/>
      <c r="EKN964" s="46"/>
      <c r="EKO964" s="46"/>
      <c r="EKP964" s="46"/>
      <c r="EKQ964" s="46"/>
      <c r="EKR964" s="46"/>
      <c r="EKS964" s="46"/>
      <c r="EKT964" s="46"/>
      <c r="EKU964" s="46"/>
      <c r="EKV964" s="46"/>
      <c r="EKW964" s="46"/>
      <c r="EKX964" s="46"/>
      <c r="EKY964" s="46"/>
      <c r="EKZ964" s="46"/>
      <c r="ELA964" s="46"/>
      <c r="ELB964" s="46"/>
      <c r="ELC964" s="46"/>
      <c r="ELD964" s="46"/>
      <c r="ELE964" s="46"/>
      <c r="ELF964" s="46"/>
      <c r="ELG964" s="46"/>
      <c r="ELH964" s="46"/>
      <c r="ELI964" s="46"/>
      <c r="ELJ964" s="46"/>
      <c r="ELK964" s="46"/>
      <c r="ELL964" s="46"/>
      <c r="ELM964" s="46"/>
      <c r="ELN964" s="46"/>
      <c r="ELO964" s="46"/>
      <c r="ELP964" s="46"/>
      <c r="ELQ964" s="46"/>
      <c r="ELR964" s="46"/>
      <c r="ELS964" s="46"/>
      <c r="ELT964" s="46"/>
      <c r="ELU964" s="46"/>
      <c r="ELV964" s="46"/>
      <c r="ELW964" s="46"/>
      <c r="ELX964" s="46"/>
      <c r="ELY964" s="46"/>
      <c r="ELZ964" s="46"/>
      <c r="EMA964" s="46"/>
      <c r="EMB964" s="46"/>
      <c r="EMC964" s="46"/>
      <c r="EMD964" s="46"/>
      <c r="EME964" s="46"/>
      <c r="EMF964" s="46"/>
      <c r="EMG964" s="46"/>
      <c r="EMH964" s="46"/>
      <c r="EMI964" s="46"/>
      <c r="EMJ964" s="46"/>
      <c r="EMK964" s="46"/>
      <c r="EML964" s="46"/>
      <c r="EMM964" s="46"/>
      <c r="EMN964" s="46"/>
      <c r="EMO964" s="46"/>
      <c r="EMP964" s="46"/>
      <c r="EMQ964" s="46"/>
      <c r="EMR964" s="46"/>
      <c r="EMS964" s="46"/>
      <c r="EMT964" s="46"/>
      <c r="EMU964" s="46"/>
      <c r="EMV964" s="46"/>
      <c r="EMW964" s="46"/>
      <c r="EMX964" s="46"/>
      <c r="EMY964" s="46"/>
      <c r="EMZ964" s="46"/>
      <c r="ENA964" s="46"/>
      <c r="ENB964" s="46"/>
      <c r="ENC964" s="46"/>
      <c r="END964" s="46"/>
      <c r="ENE964" s="46"/>
      <c r="ENF964" s="46"/>
      <c r="ENG964" s="46"/>
      <c r="ENH964" s="46"/>
      <c r="ENI964" s="46"/>
      <c r="ENJ964" s="46"/>
      <c r="ENK964" s="46"/>
      <c r="ENL964" s="46"/>
      <c r="ENM964" s="46"/>
      <c r="ENN964" s="46"/>
      <c r="ENO964" s="46"/>
      <c r="ENP964" s="46"/>
      <c r="ENQ964" s="46"/>
      <c r="ENR964" s="46"/>
      <c r="ENS964" s="46"/>
      <c r="ENT964" s="46"/>
      <c r="ENU964" s="46"/>
      <c r="ENV964" s="46"/>
      <c r="ENW964" s="46"/>
      <c r="ENX964" s="46"/>
      <c r="ENY964" s="46"/>
      <c r="ENZ964" s="46"/>
      <c r="EOA964" s="46"/>
      <c r="EOB964" s="46"/>
      <c r="EOC964" s="46"/>
      <c r="EOD964" s="46"/>
      <c r="EOE964" s="46"/>
      <c r="EOF964" s="46"/>
      <c r="EOG964" s="46"/>
      <c r="EOH964" s="46"/>
      <c r="EOI964" s="46"/>
      <c r="EOJ964" s="46"/>
      <c r="EOK964" s="46"/>
      <c r="EOL964" s="46"/>
      <c r="EOM964" s="46"/>
      <c r="EON964" s="46"/>
      <c r="EOO964" s="46"/>
      <c r="EOP964" s="46"/>
      <c r="EOQ964" s="46"/>
      <c r="EOR964" s="46"/>
      <c r="EOS964" s="46"/>
      <c r="EOT964" s="46"/>
      <c r="EOU964" s="46"/>
      <c r="EOV964" s="46"/>
      <c r="EOW964" s="46"/>
      <c r="EOX964" s="46"/>
      <c r="EOY964" s="46"/>
      <c r="EOZ964" s="46"/>
      <c r="EPA964" s="46"/>
      <c r="EPB964" s="46"/>
      <c r="EPC964" s="46"/>
      <c r="EPD964" s="46"/>
      <c r="EPE964" s="46"/>
      <c r="EPF964" s="46"/>
      <c r="EPG964" s="46"/>
      <c r="EPH964" s="46"/>
      <c r="EPI964" s="46"/>
      <c r="EPJ964" s="46"/>
      <c r="EPK964" s="46"/>
      <c r="EPL964" s="46"/>
      <c r="EPM964" s="46"/>
      <c r="EPN964" s="46"/>
      <c r="EPO964" s="46"/>
      <c r="EPP964" s="46"/>
      <c r="EPQ964" s="46"/>
      <c r="EPR964" s="46"/>
      <c r="EPS964" s="46"/>
      <c r="EPT964" s="46"/>
      <c r="EPU964" s="46"/>
      <c r="EPV964" s="46"/>
      <c r="EPW964" s="46"/>
      <c r="EPX964" s="46"/>
      <c r="EPY964" s="46"/>
      <c r="EPZ964" s="46"/>
      <c r="EQA964" s="46"/>
      <c r="EQB964" s="46"/>
      <c r="EQC964" s="46"/>
      <c r="EQD964" s="46"/>
      <c r="EQE964" s="46"/>
      <c r="EQF964" s="46"/>
      <c r="EQG964" s="46"/>
      <c r="EQH964" s="46"/>
      <c r="EQI964" s="46"/>
      <c r="EQJ964" s="46"/>
      <c r="EQK964" s="46"/>
      <c r="EQL964" s="46"/>
      <c r="EQM964" s="46"/>
      <c r="EQN964" s="46"/>
      <c r="EQO964" s="46"/>
      <c r="EQP964" s="46"/>
      <c r="EQQ964" s="46"/>
      <c r="EQR964" s="46"/>
      <c r="EQS964" s="46"/>
      <c r="EQT964" s="46"/>
      <c r="EQU964" s="46"/>
      <c r="EQV964" s="46"/>
      <c r="EQW964" s="46"/>
      <c r="EQX964" s="46"/>
      <c r="EQY964" s="46"/>
      <c r="EQZ964" s="46"/>
      <c r="ERA964" s="46"/>
      <c r="ERB964" s="46"/>
      <c r="ERC964" s="46"/>
      <c r="ERD964" s="46"/>
      <c r="ERE964" s="46"/>
      <c r="ERF964" s="46"/>
      <c r="ERG964" s="46"/>
      <c r="ERH964" s="46"/>
      <c r="ERI964" s="46"/>
      <c r="ERJ964" s="46"/>
      <c r="ERK964" s="46"/>
      <c r="ERL964" s="46"/>
      <c r="ERM964" s="46"/>
      <c r="ERN964" s="46"/>
      <c r="ERO964" s="46"/>
      <c r="ERP964" s="46"/>
      <c r="ERQ964" s="46"/>
      <c r="ERR964" s="46"/>
      <c r="ERS964" s="46"/>
      <c r="ERT964" s="46"/>
      <c r="ERU964" s="46"/>
      <c r="ERV964" s="46"/>
      <c r="ERW964" s="46"/>
      <c r="ERX964" s="46"/>
      <c r="ERY964" s="46"/>
      <c r="ERZ964" s="46"/>
      <c r="ESA964" s="46"/>
      <c r="ESB964" s="46"/>
      <c r="ESC964" s="46"/>
      <c r="ESD964" s="46"/>
      <c r="ESE964" s="46"/>
      <c r="ESF964" s="46"/>
      <c r="ESG964" s="46"/>
      <c r="ESH964" s="46"/>
      <c r="ESI964" s="46"/>
      <c r="ESJ964" s="46"/>
      <c r="ESK964" s="46"/>
      <c r="ESL964" s="46"/>
      <c r="ESM964" s="46"/>
      <c r="ESN964" s="46"/>
      <c r="ESO964" s="46"/>
      <c r="ESP964" s="46"/>
      <c r="ESQ964" s="46"/>
      <c r="ESR964" s="46"/>
      <c r="ESS964" s="46"/>
      <c r="EST964" s="46"/>
      <c r="ESU964" s="46"/>
      <c r="ESV964" s="46"/>
      <c r="ESW964" s="46"/>
      <c r="ESX964" s="46"/>
      <c r="ESY964" s="46"/>
      <c r="ESZ964" s="46"/>
      <c r="ETA964" s="46"/>
      <c r="ETB964" s="46"/>
      <c r="ETC964" s="46"/>
      <c r="ETD964" s="46"/>
      <c r="ETE964" s="46"/>
      <c r="ETF964" s="46"/>
      <c r="ETG964" s="46"/>
      <c r="ETH964" s="46"/>
      <c r="ETI964" s="46"/>
      <c r="ETJ964" s="46"/>
      <c r="ETK964" s="46"/>
      <c r="ETL964" s="46"/>
      <c r="ETM964" s="46"/>
      <c r="ETN964" s="46"/>
      <c r="ETO964" s="46"/>
      <c r="ETP964" s="46"/>
      <c r="ETQ964" s="46"/>
      <c r="ETR964" s="46"/>
      <c r="ETS964" s="46"/>
      <c r="ETT964" s="46"/>
      <c r="ETU964" s="46"/>
      <c r="ETV964" s="46"/>
      <c r="ETW964" s="46"/>
      <c r="ETX964" s="46"/>
      <c r="ETY964" s="46"/>
      <c r="ETZ964" s="46"/>
      <c r="EUA964" s="46"/>
      <c r="EUB964" s="46"/>
      <c r="EUC964" s="46"/>
      <c r="EUD964" s="46"/>
      <c r="EUE964" s="46"/>
      <c r="EUF964" s="46"/>
      <c r="EUG964" s="46"/>
      <c r="EUH964" s="46"/>
      <c r="EUI964" s="46"/>
      <c r="EUJ964" s="46"/>
      <c r="EUK964" s="46"/>
      <c r="EUL964" s="46"/>
      <c r="EUM964" s="46"/>
      <c r="EUN964" s="46"/>
      <c r="EUO964" s="46"/>
      <c r="EUP964" s="46"/>
      <c r="EUQ964" s="46"/>
      <c r="EUR964" s="46"/>
      <c r="EUS964" s="46"/>
      <c r="EUT964" s="46"/>
      <c r="EUU964" s="46"/>
      <c r="EUV964" s="46"/>
      <c r="EUW964" s="46"/>
      <c r="EUX964" s="46"/>
      <c r="EUY964" s="46"/>
      <c r="EUZ964" s="46"/>
      <c r="EVA964" s="46"/>
      <c r="EVB964" s="46"/>
      <c r="EVC964" s="46"/>
      <c r="EVD964" s="46"/>
      <c r="EVE964" s="46"/>
      <c r="EVF964" s="46"/>
      <c r="EVG964" s="46"/>
      <c r="EVH964" s="46"/>
      <c r="EVI964" s="46"/>
      <c r="EVJ964" s="46"/>
      <c r="EVK964" s="46"/>
      <c r="EVL964" s="46"/>
      <c r="EVM964" s="46"/>
      <c r="EVN964" s="46"/>
      <c r="EVO964" s="46"/>
      <c r="EVP964" s="46"/>
      <c r="EVQ964" s="46"/>
      <c r="EVR964" s="46"/>
      <c r="EVS964" s="46"/>
      <c r="EVT964" s="46"/>
      <c r="EVU964" s="46"/>
      <c r="EVV964" s="46"/>
      <c r="EVW964" s="46"/>
      <c r="EVX964" s="46"/>
      <c r="EVY964" s="46"/>
      <c r="EVZ964" s="46"/>
      <c r="EWA964" s="46"/>
      <c r="EWB964" s="46"/>
      <c r="EWC964" s="46"/>
      <c r="EWD964" s="46"/>
      <c r="EWE964" s="46"/>
      <c r="EWF964" s="46"/>
      <c r="EWG964" s="46"/>
      <c r="EWH964" s="46"/>
      <c r="EWI964" s="46"/>
      <c r="EWJ964" s="46"/>
      <c r="EWK964" s="46"/>
      <c r="EWL964" s="46"/>
      <c r="EWM964" s="46"/>
      <c r="EWN964" s="46"/>
      <c r="EWO964" s="46"/>
      <c r="EWP964" s="46"/>
      <c r="EWQ964" s="46"/>
      <c r="EWR964" s="46"/>
      <c r="EWS964" s="46"/>
      <c r="EWT964" s="46"/>
      <c r="EWU964" s="46"/>
      <c r="EWV964" s="46"/>
      <c r="EWW964" s="46"/>
      <c r="EWX964" s="46"/>
      <c r="EWY964" s="46"/>
      <c r="EWZ964" s="46"/>
      <c r="EXA964" s="46"/>
      <c r="EXB964" s="46"/>
      <c r="EXC964" s="46"/>
      <c r="EXD964" s="46"/>
      <c r="EXE964" s="46"/>
      <c r="EXF964" s="46"/>
      <c r="EXG964" s="46"/>
      <c r="EXH964" s="46"/>
      <c r="EXI964" s="46"/>
      <c r="EXJ964" s="46"/>
      <c r="EXK964" s="46"/>
      <c r="EXL964" s="46"/>
      <c r="EXM964" s="46"/>
      <c r="EXN964" s="46"/>
      <c r="EXO964" s="46"/>
      <c r="EXP964" s="46"/>
      <c r="EXQ964" s="46"/>
      <c r="EXR964" s="46"/>
      <c r="EXS964" s="46"/>
      <c r="EXT964" s="46"/>
      <c r="EXU964" s="46"/>
      <c r="EXV964" s="46"/>
      <c r="EXW964" s="46"/>
      <c r="EXX964" s="46"/>
      <c r="EXY964" s="46"/>
      <c r="EXZ964" s="46"/>
      <c r="EYA964" s="46"/>
      <c r="EYB964" s="46"/>
      <c r="EYC964" s="46"/>
      <c r="EYD964" s="46"/>
      <c r="EYE964" s="46"/>
      <c r="EYF964" s="46"/>
      <c r="EYG964" s="46"/>
      <c r="EYH964" s="46"/>
      <c r="EYI964" s="46"/>
      <c r="EYJ964" s="46"/>
      <c r="EYK964" s="46"/>
      <c r="EYL964" s="46"/>
      <c r="EYM964" s="46"/>
      <c r="EYN964" s="46"/>
      <c r="EYO964" s="46"/>
      <c r="EYP964" s="46"/>
      <c r="EYQ964" s="46"/>
      <c r="EYR964" s="46"/>
      <c r="EYS964" s="46"/>
      <c r="EYT964" s="46"/>
      <c r="EYU964" s="46"/>
      <c r="EYV964" s="46"/>
      <c r="EYW964" s="46"/>
      <c r="EYX964" s="46"/>
      <c r="EYY964" s="46"/>
      <c r="EYZ964" s="46"/>
      <c r="EZA964" s="46"/>
      <c r="EZB964" s="46"/>
      <c r="EZC964" s="46"/>
      <c r="EZD964" s="46"/>
      <c r="EZE964" s="46"/>
      <c r="EZF964" s="46"/>
      <c r="EZG964" s="46"/>
      <c r="EZH964" s="46"/>
      <c r="EZI964" s="46"/>
      <c r="EZJ964" s="46"/>
      <c r="EZK964" s="46"/>
      <c r="EZL964" s="46"/>
      <c r="EZM964" s="46"/>
      <c r="EZN964" s="46"/>
      <c r="EZO964" s="46"/>
      <c r="EZP964" s="46"/>
      <c r="EZQ964" s="46"/>
      <c r="EZR964" s="46"/>
      <c r="EZS964" s="46"/>
      <c r="EZT964" s="46"/>
      <c r="EZU964" s="46"/>
      <c r="EZV964" s="46"/>
      <c r="EZW964" s="46"/>
      <c r="EZX964" s="46"/>
      <c r="EZY964" s="46"/>
      <c r="EZZ964" s="46"/>
      <c r="FAA964" s="46"/>
      <c r="FAB964" s="46"/>
      <c r="FAC964" s="46"/>
      <c r="FAD964" s="46"/>
      <c r="FAE964" s="46"/>
      <c r="FAF964" s="46"/>
      <c r="FAG964" s="46"/>
      <c r="FAH964" s="46"/>
      <c r="FAI964" s="46"/>
      <c r="FAJ964" s="46"/>
      <c r="FAK964" s="46"/>
      <c r="FAL964" s="46"/>
      <c r="FAM964" s="46"/>
      <c r="FAN964" s="46"/>
      <c r="FAO964" s="46"/>
      <c r="FAP964" s="46"/>
      <c r="FAQ964" s="46"/>
      <c r="FAR964" s="46"/>
      <c r="FAS964" s="46"/>
      <c r="FAT964" s="46"/>
      <c r="FAU964" s="46"/>
      <c r="FAV964" s="46"/>
      <c r="FAW964" s="46"/>
      <c r="FAX964" s="46"/>
      <c r="FAY964" s="46"/>
      <c r="FAZ964" s="46"/>
      <c r="FBA964" s="46"/>
      <c r="FBB964" s="46"/>
      <c r="FBC964" s="46"/>
      <c r="FBD964" s="46"/>
      <c r="FBE964" s="46"/>
      <c r="FBF964" s="46"/>
      <c r="FBG964" s="46"/>
      <c r="FBH964" s="46"/>
      <c r="FBI964" s="46"/>
      <c r="FBJ964" s="46"/>
      <c r="FBK964" s="46"/>
      <c r="FBL964" s="46"/>
      <c r="FBM964" s="46"/>
      <c r="FBN964" s="46"/>
      <c r="FBO964" s="46"/>
      <c r="FBP964" s="46"/>
      <c r="FBQ964" s="46"/>
      <c r="FBR964" s="46"/>
      <c r="FBS964" s="46"/>
      <c r="FBT964" s="46"/>
      <c r="FBU964" s="46"/>
      <c r="FBV964" s="46"/>
      <c r="FBW964" s="46"/>
      <c r="FBX964" s="46"/>
      <c r="FBY964" s="46"/>
      <c r="FBZ964" s="46"/>
      <c r="FCA964" s="46"/>
      <c r="FCB964" s="46"/>
      <c r="FCC964" s="46"/>
      <c r="FCD964" s="46"/>
      <c r="FCE964" s="46"/>
      <c r="FCF964" s="46"/>
      <c r="FCG964" s="46"/>
      <c r="FCH964" s="46"/>
      <c r="FCI964" s="46"/>
      <c r="FCJ964" s="46"/>
      <c r="FCK964" s="46"/>
      <c r="FCL964" s="46"/>
      <c r="FCM964" s="46"/>
      <c r="FCN964" s="46"/>
      <c r="FCO964" s="46"/>
      <c r="FCP964" s="46"/>
      <c r="FCQ964" s="46"/>
      <c r="FCR964" s="46"/>
      <c r="FCS964" s="46"/>
      <c r="FCT964" s="46"/>
      <c r="FCU964" s="46"/>
      <c r="FCV964" s="46"/>
      <c r="FCW964" s="46"/>
      <c r="FCX964" s="46"/>
      <c r="FCY964" s="46"/>
      <c r="FCZ964" s="46"/>
      <c r="FDA964" s="46"/>
      <c r="FDB964" s="46"/>
      <c r="FDC964" s="46"/>
      <c r="FDD964" s="46"/>
      <c r="FDE964" s="46"/>
      <c r="FDF964" s="46"/>
      <c r="FDG964" s="46"/>
      <c r="FDH964" s="46"/>
      <c r="FDI964" s="46"/>
      <c r="FDJ964" s="46"/>
      <c r="FDK964" s="46"/>
      <c r="FDL964" s="46"/>
      <c r="FDM964" s="46"/>
      <c r="FDN964" s="46"/>
      <c r="FDO964" s="46"/>
      <c r="FDP964" s="46"/>
      <c r="FDQ964" s="46"/>
      <c r="FDR964" s="46"/>
      <c r="FDS964" s="46"/>
      <c r="FDT964" s="46"/>
      <c r="FDU964" s="46"/>
      <c r="FDV964" s="46"/>
      <c r="FDW964" s="46"/>
      <c r="FDX964" s="46"/>
      <c r="FDY964" s="46"/>
      <c r="FDZ964" s="46"/>
      <c r="FEA964" s="46"/>
      <c r="FEB964" s="46"/>
      <c r="FEC964" s="46"/>
      <c r="FED964" s="46"/>
      <c r="FEE964" s="46"/>
      <c r="FEF964" s="46"/>
      <c r="FEG964" s="46"/>
      <c r="FEH964" s="46"/>
      <c r="FEI964" s="46"/>
      <c r="FEJ964" s="46"/>
      <c r="FEK964" s="46"/>
      <c r="FEL964" s="46"/>
      <c r="FEM964" s="46"/>
      <c r="FEN964" s="46"/>
      <c r="FEO964" s="46"/>
      <c r="FEP964" s="46"/>
      <c r="FEQ964" s="46"/>
      <c r="FER964" s="46"/>
      <c r="FES964" s="46"/>
      <c r="FET964" s="46"/>
      <c r="FEU964" s="46"/>
      <c r="FEV964" s="46"/>
      <c r="FEW964" s="46"/>
      <c r="FEX964" s="46"/>
      <c r="FEY964" s="46"/>
      <c r="FEZ964" s="46"/>
      <c r="FFA964" s="46"/>
      <c r="FFB964" s="46"/>
      <c r="FFC964" s="46"/>
      <c r="FFD964" s="46"/>
      <c r="FFE964" s="46"/>
      <c r="FFF964" s="46"/>
      <c r="FFG964" s="46"/>
      <c r="FFH964" s="46"/>
      <c r="FFI964" s="46"/>
      <c r="FFJ964" s="46"/>
      <c r="FFK964" s="46"/>
      <c r="FFL964" s="46"/>
      <c r="FFM964" s="46"/>
      <c r="FFN964" s="46"/>
      <c r="FFO964" s="46"/>
      <c r="FFP964" s="46"/>
      <c r="FFQ964" s="46"/>
      <c r="FFR964" s="46"/>
      <c r="FFS964" s="46"/>
      <c r="FFT964" s="46"/>
      <c r="FFU964" s="46"/>
      <c r="FFV964" s="46"/>
      <c r="FFW964" s="46"/>
      <c r="FFX964" s="46"/>
      <c r="FFY964" s="46"/>
      <c r="FFZ964" s="46"/>
      <c r="FGA964" s="46"/>
      <c r="FGB964" s="46"/>
      <c r="FGC964" s="46"/>
      <c r="FGD964" s="46"/>
      <c r="FGE964" s="46"/>
      <c r="FGF964" s="46"/>
      <c r="FGG964" s="46"/>
      <c r="FGH964" s="46"/>
      <c r="FGI964" s="46"/>
      <c r="FGJ964" s="46"/>
      <c r="FGK964" s="46"/>
      <c r="FGL964" s="46"/>
      <c r="FGM964" s="46"/>
      <c r="FGN964" s="46"/>
      <c r="FGO964" s="46"/>
      <c r="FGP964" s="46"/>
      <c r="FGQ964" s="46"/>
      <c r="FGR964" s="46"/>
      <c r="FGS964" s="46"/>
      <c r="FGT964" s="46"/>
      <c r="FGU964" s="46"/>
      <c r="FGV964" s="46"/>
      <c r="FGW964" s="46"/>
      <c r="FGX964" s="46"/>
      <c r="FGY964" s="46"/>
      <c r="FGZ964" s="46"/>
      <c r="FHA964" s="46"/>
      <c r="FHB964" s="46"/>
      <c r="FHC964" s="46"/>
      <c r="FHD964" s="46"/>
      <c r="FHE964" s="46"/>
      <c r="FHF964" s="46"/>
      <c r="FHG964" s="46"/>
      <c r="FHH964" s="46"/>
      <c r="FHI964" s="46"/>
      <c r="FHJ964" s="46"/>
      <c r="FHK964" s="46"/>
      <c r="FHL964" s="46"/>
      <c r="FHM964" s="46"/>
      <c r="FHN964" s="46"/>
      <c r="FHO964" s="46"/>
      <c r="FHP964" s="46"/>
      <c r="FHQ964" s="46"/>
      <c r="FHR964" s="46"/>
      <c r="FHS964" s="46"/>
      <c r="FHT964" s="46"/>
      <c r="FHU964" s="46"/>
      <c r="FHV964" s="46"/>
      <c r="FHW964" s="46"/>
      <c r="FHX964" s="46"/>
      <c r="FHY964" s="46"/>
      <c r="FHZ964" s="46"/>
      <c r="FIA964" s="46"/>
      <c r="FIB964" s="46"/>
      <c r="FIC964" s="46"/>
      <c r="FID964" s="46"/>
      <c r="FIE964" s="46"/>
      <c r="FIF964" s="46"/>
      <c r="FIG964" s="46"/>
      <c r="FIH964" s="46"/>
      <c r="FII964" s="46"/>
      <c r="FIJ964" s="46"/>
      <c r="FIK964" s="46"/>
      <c r="FIL964" s="46"/>
      <c r="FIM964" s="46"/>
      <c r="FIN964" s="46"/>
      <c r="FIO964" s="46"/>
      <c r="FIP964" s="46"/>
      <c r="FIQ964" s="46"/>
      <c r="FIR964" s="46"/>
      <c r="FIS964" s="46"/>
      <c r="FIT964" s="46"/>
      <c r="FIU964" s="46"/>
      <c r="FIV964" s="46"/>
      <c r="FIW964" s="46"/>
      <c r="FIX964" s="46"/>
      <c r="FIY964" s="46"/>
      <c r="FIZ964" s="46"/>
      <c r="FJA964" s="46"/>
      <c r="FJB964" s="46"/>
      <c r="FJC964" s="46"/>
      <c r="FJD964" s="46"/>
      <c r="FJE964" s="46"/>
      <c r="FJF964" s="46"/>
      <c r="FJG964" s="46"/>
      <c r="FJH964" s="46"/>
      <c r="FJI964" s="46"/>
      <c r="FJJ964" s="46"/>
      <c r="FJK964" s="46"/>
      <c r="FJL964" s="46"/>
      <c r="FJM964" s="46"/>
      <c r="FJN964" s="46"/>
      <c r="FJO964" s="46"/>
      <c r="FJP964" s="46"/>
      <c r="FJQ964" s="46"/>
      <c r="FJR964" s="46"/>
      <c r="FJS964" s="46"/>
      <c r="FJT964" s="46"/>
      <c r="FJU964" s="46"/>
      <c r="FJV964" s="46"/>
      <c r="FJW964" s="46"/>
      <c r="FJX964" s="46"/>
      <c r="FJY964" s="46"/>
      <c r="FJZ964" s="46"/>
      <c r="FKA964" s="46"/>
      <c r="FKB964" s="46"/>
      <c r="FKC964" s="46"/>
      <c r="FKD964" s="46"/>
      <c r="FKE964" s="46"/>
      <c r="FKF964" s="46"/>
      <c r="FKG964" s="46"/>
      <c r="FKH964" s="46"/>
      <c r="FKI964" s="46"/>
      <c r="FKJ964" s="46"/>
      <c r="FKK964" s="46"/>
      <c r="FKL964" s="46"/>
      <c r="FKM964" s="46"/>
      <c r="FKN964" s="46"/>
      <c r="FKO964" s="46"/>
      <c r="FKP964" s="46"/>
      <c r="FKQ964" s="46"/>
      <c r="FKR964" s="46"/>
      <c r="FKS964" s="46"/>
      <c r="FKT964" s="46"/>
      <c r="FKU964" s="46"/>
      <c r="FKV964" s="46"/>
      <c r="FKW964" s="46"/>
      <c r="FKX964" s="46"/>
      <c r="FKY964" s="46"/>
      <c r="FKZ964" s="46"/>
      <c r="FLA964" s="46"/>
      <c r="FLB964" s="46"/>
      <c r="FLC964" s="46"/>
      <c r="FLD964" s="46"/>
      <c r="FLE964" s="46"/>
      <c r="FLF964" s="46"/>
      <c r="FLG964" s="46"/>
      <c r="FLH964" s="46"/>
      <c r="FLI964" s="46"/>
      <c r="FLJ964" s="46"/>
      <c r="FLK964" s="46"/>
      <c r="FLL964" s="46"/>
      <c r="FLM964" s="46"/>
      <c r="FLN964" s="46"/>
      <c r="FLO964" s="46"/>
      <c r="FLP964" s="46"/>
      <c r="FLQ964" s="46"/>
      <c r="FLR964" s="46"/>
      <c r="FLS964" s="46"/>
      <c r="FLT964" s="46"/>
      <c r="FLU964" s="46"/>
      <c r="FLV964" s="46"/>
      <c r="FLW964" s="46"/>
      <c r="FLX964" s="46"/>
      <c r="FLY964" s="46"/>
      <c r="FLZ964" s="46"/>
      <c r="FMA964" s="46"/>
      <c r="FMB964" s="46"/>
      <c r="FMC964" s="46"/>
      <c r="FMD964" s="46"/>
      <c r="FME964" s="46"/>
      <c r="FMF964" s="46"/>
      <c r="FMG964" s="46"/>
      <c r="FMH964" s="46"/>
      <c r="FMI964" s="46"/>
      <c r="FMJ964" s="46"/>
      <c r="FMK964" s="46"/>
      <c r="FML964" s="46"/>
      <c r="FMM964" s="46"/>
      <c r="FMN964" s="46"/>
      <c r="FMO964" s="46"/>
      <c r="FMP964" s="46"/>
      <c r="FMQ964" s="46"/>
      <c r="FMR964" s="46"/>
      <c r="FMS964" s="46"/>
      <c r="FMT964" s="46"/>
      <c r="FMU964" s="46"/>
      <c r="FMV964" s="46"/>
      <c r="FMW964" s="46"/>
      <c r="FMX964" s="46"/>
      <c r="FMY964" s="46"/>
      <c r="FMZ964" s="46"/>
      <c r="FNA964" s="46"/>
      <c r="FNB964" s="46"/>
      <c r="FNC964" s="46"/>
      <c r="FND964" s="46"/>
      <c r="FNE964" s="46"/>
      <c r="FNF964" s="46"/>
      <c r="FNG964" s="46"/>
      <c r="FNH964" s="46"/>
      <c r="FNI964" s="46"/>
      <c r="FNJ964" s="46"/>
      <c r="FNK964" s="46"/>
      <c r="FNL964" s="46"/>
      <c r="FNM964" s="46"/>
      <c r="FNN964" s="46"/>
      <c r="FNO964" s="46"/>
      <c r="FNP964" s="46"/>
      <c r="FNQ964" s="46"/>
      <c r="FNR964" s="46"/>
      <c r="FNS964" s="46"/>
      <c r="FNT964" s="46"/>
      <c r="FNU964" s="46"/>
      <c r="FNV964" s="46"/>
      <c r="FNW964" s="46"/>
      <c r="FNX964" s="46"/>
      <c r="FNY964" s="46"/>
      <c r="FNZ964" s="46"/>
      <c r="FOA964" s="46"/>
      <c r="FOB964" s="46"/>
      <c r="FOC964" s="46"/>
      <c r="FOD964" s="46"/>
      <c r="FOE964" s="46"/>
      <c r="FOF964" s="46"/>
      <c r="FOG964" s="46"/>
      <c r="FOH964" s="46"/>
      <c r="FOI964" s="46"/>
      <c r="FOJ964" s="46"/>
      <c r="FOK964" s="46"/>
      <c r="FOL964" s="46"/>
      <c r="FOM964" s="46"/>
      <c r="FON964" s="46"/>
      <c r="FOO964" s="46"/>
      <c r="FOP964" s="46"/>
      <c r="FOQ964" s="46"/>
      <c r="FOR964" s="46"/>
      <c r="FOS964" s="46"/>
      <c r="FOT964" s="46"/>
      <c r="FOU964" s="46"/>
      <c r="FOV964" s="46"/>
      <c r="FOW964" s="46"/>
      <c r="FOX964" s="46"/>
      <c r="FOY964" s="46"/>
      <c r="FOZ964" s="46"/>
      <c r="FPA964" s="46"/>
      <c r="FPB964" s="46"/>
      <c r="FPC964" s="46"/>
      <c r="FPD964" s="46"/>
      <c r="FPE964" s="46"/>
      <c r="FPF964" s="46"/>
      <c r="FPG964" s="46"/>
      <c r="FPH964" s="46"/>
      <c r="FPI964" s="46"/>
      <c r="FPJ964" s="46"/>
      <c r="FPK964" s="46"/>
      <c r="FPL964" s="46"/>
      <c r="FPM964" s="46"/>
      <c r="FPN964" s="46"/>
      <c r="FPO964" s="46"/>
      <c r="FPP964" s="46"/>
      <c r="FPQ964" s="46"/>
      <c r="FPR964" s="46"/>
      <c r="FPS964" s="46"/>
      <c r="FPT964" s="46"/>
      <c r="FPU964" s="46"/>
      <c r="FPV964" s="46"/>
      <c r="FPW964" s="46"/>
      <c r="FPX964" s="46"/>
      <c r="FPY964" s="46"/>
      <c r="FPZ964" s="46"/>
      <c r="FQA964" s="46"/>
      <c r="FQB964" s="46"/>
      <c r="FQC964" s="46"/>
      <c r="FQD964" s="46"/>
      <c r="FQE964" s="46"/>
      <c r="FQF964" s="46"/>
      <c r="FQG964" s="46"/>
      <c r="FQH964" s="46"/>
      <c r="FQI964" s="46"/>
      <c r="FQJ964" s="46"/>
      <c r="FQK964" s="46"/>
      <c r="FQL964" s="46"/>
      <c r="FQM964" s="46"/>
      <c r="FQN964" s="46"/>
      <c r="FQO964" s="46"/>
      <c r="FQP964" s="46"/>
      <c r="FQQ964" s="46"/>
      <c r="FQR964" s="46"/>
      <c r="FQS964" s="46"/>
      <c r="FQT964" s="46"/>
      <c r="FQU964" s="46"/>
      <c r="FQV964" s="46"/>
      <c r="FQW964" s="46"/>
      <c r="FQX964" s="46"/>
      <c r="FQY964" s="46"/>
      <c r="FQZ964" s="46"/>
      <c r="FRA964" s="46"/>
      <c r="FRB964" s="46"/>
      <c r="FRC964" s="46"/>
      <c r="FRD964" s="46"/>
      <c r="FRE964" s="46"/>
      <c r="FRF964" s="46"/>
      <c r="FRG964" s="46"/>
      <c r="FRH964" s="46"/>
      <c r="FRI964" s="46"/>
      <c r="FRJ964" s="46"/>
      <c r="FRK964" s="46"/>
      <c r="FRL964" s="46"/>
      <c r="FRM964" s="46"/>
      <c r="FRN964" s="46"/>
      <c r="FRO964" s="46"/>
      <c r="FRP964" s="46"/>
      <c r="FRQ964" s="46"/>
      <c r="FRR964" s="46"/>
      <c r="FRS964" s="46"/>
      <c r="FRT964" s="46"/>
      <c r="FRU964" s="46"/>
      <c r="FRV964" s="46"/>
      <c r="FRW964" s="46"/>
      <c r="FRX964" s="46"/>
      <c r="FRY964" s="46"/>
      <c r="FRZ964" s="46"/>
      <c r="FSA964" s="46"/>
      <c r="FSB964" s="46"/>
      <c r="FSC964" s="46"/>
      <c r="FSD964" s="46"/>
      <c r="FSE964" s="46"/>
      <c r="FSF964" s="46"/>
      <c r="FSG964" s="46"/>
      <c r="FSH964" s="46"/>
      <c r="FSI964" s="46"/>
      <c r="FSJ964" s="46"/>
      <c r="FSK964" s="46"/>
      <c r="FSL964" s="46"/>
      <c r="FSM964" s="46"/>
      <c r="FSN964" s="46"/>
      <c r="FSO964" s="46"/>
      <c r="FSP964" s="46"/>
      <c r="FSQ964" s="46"/>
      <c r="FSR964" s="46"/>
      <c r="FSS964" s="46"/>
      <c r="FST964" s="46"/>
      <c r="FSU964" s="46"/>
      <c r="FSV964" s="46"/>
      <c r="FSW964" s="46"/>
      <c r="FSX964" s="46"/>
      <c r="FSY964" s="46"/>
      <c r="FSZ964" s="46"/>
      <c r="FTA964" s="46"/>
      <c r="FTB964" s="46"/>
      <c r="FTC964" s="46"/>
      <c r="FTD964" s="46"/>
      <c r="FTE964" s="46"/>
      <c r="FTF964" s="46"/>
      <c r="FTG964" s="46"/>
      <c r="FTH964" s="46"/>
      <c r="FTI964" s="46"/>
      <c r="FTJ964" s="46"/>
      <c r="FTK964" s="46"/>
      <c r="FTL964" s="46"/>
      <c r="FTM964" s="46"/>
      <c r="FTN964" s="46"/>
      <c r="FTO964" s="46"/>
      <c r="FTP964" s="46"/>
      <c r="FTQ964" s="46"/>
      <c r="FTR964" s="46"/>
      <c r="FTS964" s="46"/>
      <c r="FTT964" s="46"/>
      <c r="FTU964" s="46"/>
      <c r="FTV964" s="46"/>
      <c r="FTW964" s="46"/>
      <c r="FTX964" s="46"/>
      <c r="FTY964" s="46"/>
      <c r="FTZ964" s="46"/>
      <c r="FUA964" s="46"/>
      <c r="FUB964" s="46"/>
      <c r="FUC964" s="46"/>
      <c r="FUD964" s="46"/>
      <c r="FUE964" s="46"/>
      <c r="FUF964" s="46"/>
      <c r="FUG964" s="46"/>
      <c r="FUH964" s="46"/>
      <c r="FUI964" s="46"/>
      <c r="FUJ964" s="46"/>
      <c r="FUK964" s="46"/>
      <c r="FUL964" s="46"/>
      <c r="FUM964" s="46"/>
      <c r="FUN964" s="46"/>
      <c r="FUO964" s="46"/>
      <c r="FUP964" s="46"/>
      <c r="FUQ964" s="46"/>
      <c r="FUR964" s="46"/>
      <c r="FUS964" s="46"/>
      <c r="FUT964" s="46"/>
      <c r="FUU964" s="46"/>
      <c r="FUV964" s="46"/>
      <c r="FUW964" s="46"/>
      <c r="FUX964" s="46"/>
      <c r="FUY964" s="46"/>
      <c r="FUZ964" s="46"/>
      <c r="FVA964" s="46"/>
      <c r="FVB964" s="46"/>
      <c r="FVC964" s="46"/>
      <c r="FVD964" s="46"/>
      <c r="FVE964" s="46"/>
      <c r="FVF964" s="46"/>
      <c r="FVG964" s="46"/>
      <c r="FVH964" s="46"/>
      <c r="FVI964" s="46"/>
      <c r="FVJ964" s="46"/>
      <c r="FVK964" s="46"/>
      <c r="FVL964" s="46"/>
      <c r="FVM964" s="46"/>
      <c r="FVN964" s="46"/>
      <c r="FVO964" s="46"/>
      <c r="FVP964" s="46"/>
      <c r="FVQ964" s="46"/>
      <c r="FVR964" s="46"/>
      <c r="FVS964" s="46"/>
      <c r="FVT964" s="46"/>
      <c r="FVU964" s="46"/>
      <c r="FVV964" s="46"/>
      <c r="FVW964" s="46"/>
      <c r="FVX964" s="46"/>
      <c r="FVY964" s="46"/>
      <c r="FVZ964" s="46"/>
      <c r="FWA964" s="46"/>
      <c r="FWB964" s="46"/>
      <c r="FWC964" s="46"/>
      <c r="FWD964" s="46"/>
      <c r="FWE964" s="46"/>
      <c r="FWF964" s="46"/>
      <c r="FWG964" s="46"/>
      <c r="FWH964" s="46"/>
      <c r="FWI964" s="46"/>
      <c r="FWJ964" s="46"/>
      <c r="FWK964" s="46"/>
      <c r="FWL964" s="46"/>
      <c r="FWM964" s="46"/>
      <c r="FWN964" s="46"/>
      <c r="FWO964" s="46"/>
      <c r="FWP964" s="46"/>
      <c r="FWQ964" s="46"/>
      <c r="FWR964" s="46"/>
      <c r="FWS964" s="46"/>
      <c r="FWT964" s="46"/>
      <c r="FWU964" s="46"/>
      <c r="FWV964" s="46"/>
      <c r="FWW964" s="46"/>
      <c r="FWX964" s="46"/>
      <c r="FWY964" s="46"/>
      <c r="FWZ964" s="46"/>
      <c r="FXA964" s="46"/>
      <c r="FXB964" s="46"/>
      <c r="FXC964" s="46"/>
      <c r="FXD964" s="46"/>
      <c r="FXE964" s="46"/>
      <c r="FXF964" s="46"/>
      <c r="FXG964" s="46"/>
      <c r="FXH964" s="46"/>
      <c r="FXI964" s="46"/>
      <c r="FXJ964" s="46"/>
      <c r="FXK964" s="46"/>
      <c r="FXL964" s="46"/>
      <c r="FXM964" s="46"/>
      <c r="FXN964" s="46"/>
      <c r="FXO964" s="46"/>
      <c r="FXP964" s="46"/>
      <c r="FXQ964" s="46"/>
      <c r="FXR964" s="46"/>
      <c r="FXS964" s="46"/>
      <c r="FXT964" s="46"/>
      <c r="FXU964" s="46"/>
      <c r="FXV964" s="46"/>
      <c r="FXW964" s="46"/>
      <c r="FXX964" s="46"/>
      <c r="FXY964" s="46"/>
      <c r="FXZ964" s="46"/>
      <c r="FYA964" s="46"/>
      <c r="FYB964" s="46"/>
      <c r="FYC964" s="46"/>
      <c r="FYD964" s="46"/>
      <c r="FYE964" s="46"/>
      <c r="FYF964" s="46"/>
      <c r="FYG964" s="46"/>
      <c r="FYH964" s="46"/>
      <c r="FYI964" s="46"/>
      <c r="FYJ964" s="46"/>
      <c r="FYK964" s="46"/>
      <c r="FYL964" s="46"/>
      <c r="FYM964" s="46"/>
      <c r="FYN964" s="46"/>
      <c r="FYO964" s="46"/>
      <c r="FYP964" s="46"/>
      <c r="FYQ964" s="46"/>
      <c r="FYR964" s="46"/>
      <c r="FYS964" s="46"/>
      <c r="FYT964" s="46"/>
      <c r="FYU964" s="46"/>
      <c r="FYV964" s="46"/>
      <c r="FYW964" s="46"/>
      <c r="FYX964" s="46"/>
      <c r="FYY964" s="46"/>
      <c r="FYZ964" s="46"/>
      <c r="FZA964" s="46"/>
      <c r="FZB964" s="46"/>
      <c r="FZC964" s="46"/>
      <c r="FZD964" s="46"/>
      <c r="FZE964" s="46"/>
      <c r="FZF964" s="46"/>
      <c r="FZG964" s="46"/>
      <c r="FZH964" s="46"/>
      <c r="FZI964" s="46"/>
      <c r="FZJ964" s="46"/>
      <c r="FZK964" s="46"/>
      <c r="FZL964" s="46"/>
      <c r="FZM964" s="46"/>
      <c r="FZN964" s="46"/>
      <c r="FZO964" s="46"/>
      <c r="FZP964" s="46"/>
      <c r="FZQ964" s="46"/>
      <c r="FZR964" s="46"/>
      <c r="FZS964" s="46"/>
      <c r="FZT964" s="46"/>
      <c r="FZU964" s="46"/>
      <c r="FZV964" s="46"/>
      <c r="FZW964" s="46"/>
      <c r="FZX964" s="46"/>
      <c r="FZY964" s="46"/>
      <c r="FZZ964" s="46"/>
      <c r="GAA964" s="46"/>
      <c r="GAB964" s="46"/>
      <c r="GAC964" s="46"/>
      <c r="GAD964" s="46"/>
      <c r="GAE964" s="46"/>
      <c r="GAF964" s="46"/>
      <c r="GAG964" s="46"/>
      <c r="GAH964" s="46"/>
      <c r="GAI964" s="46"/>
      <c r="GAJ964" s="46"/>
      <c r="GAK964" s="46"/>
      <c r="GAL964" s="46"/>
      <c r="GAM964" s="46"/>
      <c r="GAN964" s="46"/>
      <c r="GAO964" s="46"/>
      <c r="GAP964" s="46"/>
      <c r="GAQ964" s="46"/>
      <c r="GAR964" s="46"/>
      <c r="GAS964" s="46"/>
      <c r="GAT964" s="46"/>
      <c r="GAU964" s="46"/>
      <c r="GAV964" s="46"/>
      <c r="GAW964" s="46"/>
      <c r="GAX964" s="46"/>
      <c r="GAY964" s="46"/>
      <c r="GAZ964" s="46"/>
      <c r="GBA964" s="46"/>
      <c r="GBB964" s="46"/>
      <c r="GBC964" s="46"/>
      <c r="GBD964" s="46"/>
      <c r="GBE964" s="46"/>
      <c r="GBF964" s="46"/>
      <c r="GBG964" s="46"/>
      <c r="GBH964" s="46"/>
      <c r="GBI964" s="46"/>
      <c r="GBJ964" s="46"/>
      <c r="GBK964" s="46"/>
      <c r="GBL964" s="46"/>
      <c r="GBM964" s="46"/>
      <c r="GBN964" s="46"/>
      <c r="GBO964" s="46"/>
      <c r="GBP964" s="46"/>
      <c r="GBQ964" s="46"/>
      <c r="GBR964" s="46"/>
      <c r="GBS964" s="46"/>
      <c r="GBT964" s="46"/>
      <c r="GBU964" s="46"/>
      <c r="GBV964" s="46"/>
      <c r="GBW964" s="46"/>
      <c r="GBX964" s="46"/>
      <c r="GBY964" s="46"/>
      <c r="GBZ964" s="46"/>
      <c r="GCA964" s="46"/>
      <c r="GCB964" s="46"/>
      <c r="GCC964" s="46"/>
      <c r="GCD964" s="46"/>
      <c r="GCE964" s="46"/>
      <c r="GCF964" s="46"/>
      <c r="GCG964" s="46"/>
      <c r="GCH964" s="46"/>
      <c r="GCI964" s="46"/>
      <c r="GCJ964" s="46"/>
      <c r="GCK964" s="46"/>
      <c r="GCL964" s="46"/>
      <c r="GCM964" s="46"/>
      <c r="GCN964" s="46"/>
      <c r="GCO964" s="46"/>
      <c r="GCP964" s="46"/>
      <c r="GCQ964" s="46"/>
      <c r="GCR964" s="46"/>
      <c r="GCS964" s="46"/>
      <c r="GCT964" s="46"/>
      <c r="GCU964" s="46"/>
      <c r="GCV964" s="46"/>
      <c r="GCW964" s="46"/>
      <c r="GCX964" s="46"/>
      <c r="GCY964" s="46"/>
      <c r="GCZ964" s="46"/>
      <c r="GDA964" s="46"/>
      <c r="GDB964" s="46"/>
      <c r="GDC964" s="46"/>
      <c r="GDD964" s="46"/>
      <c r="GDE964" s="46"/>
      <c r="GDF964" s="46"/>
      <c r="GDG964" s="46"/>
      <c r="GDH964" s="46"/>
      <c r="GDI964" s="46"/>
      <c r="GDJ964" s="46"/>
      <c r="GDK964" s="46"/>
      <c r="GDL964" s="46"/>
      <c r="GDM964" s="46"/>
      <c r="GDN964" s="46"/>
      <c r="GDO964" s="46"/>
      <c r="GDP964" s="46"/>
      <c r="GDQ964" s="46"/>
      <c r="GDR964" s="46"/>
      <c r="GDS964" s="46"/>
      <c r="GDT964" s="46"/>
      <c r="GDU964" s="46"/>
      <c r="GDV964" s="46"/>
      <c r="GDW964" s="46"/>
      <c r="GDX964" s="46"/>
      <c r="GDY964" s="46"/>
      <c r="GDZ964" s="46"/>
      <c r="GEA964" s="46"/>
      <c r="GEB964" s="46"/>
      <c r="GEC964" s="46"/>
      <c r="GED964" s="46"/>
      <c r="GEE964" s="46"/>
      <c r="GEF964" s="46"/>
      <c r="GEG964" s="46"/>
      <c r="GEH964" s="46"/>
      <c r="GEI964" s="46"/>
      <c r="GEJ964" s="46"/>
      <c r="GEK964" s="46"/>
      <c r="GEL964" s="46"/>
      <c r="GEM964" s="46"/>
      <c r="GEN964" s="46"/>
      <c r="GEO964" s="46"/>
      <c r="GEP964" s="46"/>
      <c r="GEQ964" s="46"/>
      <c r="GER964" s="46"/>
      <c r="GES964" s="46"/>
      <c r="GET964" s="46"/>
      <c r="GEU964" s="46"/>
      <c r="GEV964" s="46"/>
      <c r="GEW964" s="46"/>
      <c r="GEX964" s="46"/>
      <c r="GEY964" s="46"/>
      <c r="GEZ964" s="46"/>
      <c r="GFA964" s="46"/>
      <c r="GFB964" s="46"/>
      <c r="GFC964" s="46"/>
      <c r="GFD964" s="46"/>
      <c r="GFE964" s="46"/>
      <c r="GFF964" s="46"/>
      <c r="GFG964" s="46"/>
      <c r="GFH964" s="46"/>
      <c r="GFI964" s="46"/>
      <c r="GFJ964" s="46"/>
      <c r="GFK964" s="46"/>
      <c r="GFL964" s="46"/>
      <c r="GFM964" s="46"/>
      <c r="GFN964" s="46"/>
      <c r="GFO964" s="46"/>
      <c r="GFP964" s="46"/>
      <c r="GFQ964" s="46"/>
      <c r="GFR964" s="46"/>
      <c r="GFS964" s="46"/>
      <c r="GFT964" s="46"/>
      <c r="GFU964" s="46"/>
      <c r="GFV964" s="46"/>
      <c r="GFW964" s="46"/>
      <c r="GFX964" s="46"/>
      <c r="GFY964" s="46"/>
      <c r="GFZ964" s="46"/>
      <c r="GGA964" s="46"/>
      <c r="GGB964" s="46"/>
      <c r="GGC964" s="46"/>
      <c r="GGD964" s="46"/>
      <c r="GGE964" s="46"/>
      <c r="GGF964" s="46"/>
      <c r="GGG964" s="46"/>
      <c r="GGH964" s="46"/>
      <c r="GGI964" s="46"/>
      <c r="GGJ964" s="46"/>
      <c r="GGK964" s="46"/>
      <c r="GGL964" s="46"/>
      <c r="GGM964" s="46"/>
      <c r="GGN964" s="46"/>
      <c r="GGO964" s="46"/>
      <c r="GGP964" s="46"/>
      <c r="GGQ964" s="46"/>
      <c r="GGR964" s="46"/>
      <c r="GGS964" s="46"/>
      <c r="GGT964" s="46"/>
      <c r="GGU964" s="46"/>
      <c r="GGV964" s="46"/>
      <c r="GGW964" s="46"/>
      <c r="GGX964" s="46"/>
      <c r="GGY964" s="46"/>
      <c r="GGZ964" s="46"/>
      <c r="GHA964" s="46"/>
      <c r="GHB964" s="46"/>
      <c r="GHC964" s="46"/>
      <c r="GHD964" s="46"/>
      <c r="GHE964" s="46"/>
      <c r="GHF964" s="46"/>
      <c r="GHG964" s="46"/>
      <c r="GHH964" s="46"/>
      <c r="GHI964" s="46"/>
      <c r="GHJ964" s="46"/>
      <c r="GHK964" s="46"/>
      <c r="GHL964" s="46"/>
      <c r="GHM964" s="46"/>
      <c r="GHN964" s="46"/>
      <c r="GHO964" s="46"/>
      <c r="GHP964" s="46"/>
      <c r="GHQ964" s="46"/>
      <c r="GHR964" s="46"/>
      <c r="GHS964" s="46"/>
      <c r="GHT964" s="46"/>
      <c r="GHU964" s="46"/>
      <c r="GHV964" s="46"/>
      <c r="GHW964" s="46"/>
      <c r="GHX964" s="46"/>
      <c r="GHY964" s="46"/>
      <c r="GHZ964" s="46"/>
      <c r="GIA964" s="46"/>
      <c r="GIB964" s="46"/>
      <c r="GIC964" s="46"/>
      <c r="GID964" s="46"/>
      <c r="GIE964" s="46"/>
      <c r="GIF964" s="46"/>
      <c r="GIG964" s="46"/>
      <c r="GIH964" s="46"/>
      <c r="GII964" s="46"/>
      <c r="GIJ964" s="46"/>
      <c r="GIK964" s="46"/>
      <c r="GIL964" s="46"/>
      <c r="GIM964" s="46"/>
      <c r="GIN964" s="46"/>
      <c r="GIO964" s="46"/>
      <c r="GIP964" s="46"/>
      <c r="GIQ964" s="46"/>
      <c r="GIR964" s="46"/>
      <c r="GIS964" s="46"/>
      <c r="GIT964" s="46"/>
      <c r="GIU964" s="46"/>
      <c r="GIV964" s="46"/>
      <c r="GIW964" s="46"/>
      <c r="GIX964" s="46"/>
      <c r="GIY964" s="46"/>
      <c r="GIZ964" s="46"/>
      <c r="GJA964" s="46"/>
      <c r="GJB964" s="46"/>
      <c r="GJC964" s="46"/>
      <c r="GJD964" s="46"/>
      <c r="GJE964" s="46"/>
      <c r="GJF964" s="46"/>
      <c r="GJG964" s="46"/>
      <c r="GJH964" s="46"/>
      <c r="GJI964" s="46"/>
      <c r="GJJ964" s="46"/>
      <c r="GJK964" s="46"/>
      <c r="GJL964" s="46"/>
      <c r="GJM964" s="46"/>
      <c r="GJN964" s="46"/>
      <c r="GJO964" s="46"/>
      <c r="GJP964" s="46"/>
      <c r="GJQ964" s="46"/>
      <c r="GJR964" s="46"/>
      <c r="GJS964" s="46"/>
      <c r="GJT964" s="46"/>
      <c r="GJU964" s="46"/>
      <c r="GJV964" s="46"/>
      <c r="GJW964" s="46"/>
      <c r="GJX964" s="46"/>
      <c r="GJY964" s="46"/>
      <c r="GJZ964" s="46"/>
      <c r="GKA964" s="46"/>
      <c r="GKB964" s="46"/>
      <c r="GKC964" s="46"/>
      <c r="GKD964" s="46"/>
      <c r="GKE964" s="46"/>
      <c r="GKF964" s="46"/>
      <c r="GKG964" s="46"/>
      <c r="GKH964" s="46"/>
      <c r="GKI964" s="46"/>
      <c r="GKJ964" s="46"/>
      <c r="GKK964" s="46"/>
      <c r="GKL964" s="46"/>
      <c r="GKM964" s="46"/>
      <c r="GKN964" s="46"/>
      <c r="GKO964" s="46"/>
      <c r="GKP964" s="46"/>
      <c r="GKQ964" s="46"/>
      <c r="GKR964" s="46"/>
      <c r="GKS964" s="46"/>
      <c r="GKT964" s="46"/>
      <c r="GKU964" s="46"/>
      <c r="GKV964" s="46"/>
      <c r="GKW964" s="46"/>
      <c r="GKX964" s="46"/>
      <c r="GKY964" s="46"/>
      <c r="GKZ964" s="46"/>
      <c r="GLA964" s="46"/>
      <c r="GLB964" s="46"/>
      <c r="GLC964" s="46"/>
      <c r="GLD964" s="46"/>
      <c r="GLE964" s="46"/>
      <c r="GLF964" s="46"/>
      <c r="GLG964" s="46"/>
      <c r="GLH964" s="46"/>
      <c r="GLI964" s="46"/>
      <c r="GLJ964" s="46"/>
      <c r="GLK964" s="46"/>
      <c r="GLL964" s="46"/>
      <c r="GLM964" s="46"/>
      <c r="GLN964" s="46"/>
      <c r="GLO964" s="46"/>
      <c r="GLP964" s="46"/>
      <c r="GLQ964" s="46"/>
      <c r="GLR964" s="46"/>
      <c r="GLS964" s="46"/>
      <c r="GLT964" s="46"/>
      <c r="GLU964" s="46"/>
      <c r="GLV964" s="46"/>
      <c r="GLW964" s="46"/>
      <c r="GLX964" s="46"/>
      <c r="GLY964" s="46"/>
      <c r="GLZ964" s="46"/>
      <c r="GMA964" s="46"/>
      <c r="GMB964" s="46"/>
      <c r="GMC964" s="46"/>
      <c r="GMD964" s="46"/>
      <c r="GME964" s="46"/>
      <c r="GMF964" s="46"/>
      <c r="GMG964" s="46"/>
      <c r="GMH964" s="46"/>
      <c r="GMI964" s="46"/>
      <c r="GMJ964" s="46"/>
      <c r="GMK964" s="46"/>
      <c r="GML964" s="46"/>
      <c r="GMM964" s="46"/>
      <c r="GMN964" s="46"/>
      <c r="GMO964" s="46"/>
      <c r="GMP964" s="46"/>
      <c r="GMQ964" s="46"/>
      <c r="GMR964" s="46"/>
      <c r="GMS964" s="46"/>
      <c r="GMT964" s="46"/>
      <c r="GMU964" s="46"/>
      <c r="GMV964" s="46"/>
      <c r="GMW964" s="46"/>
      <c r="GMX964" s="46"/>
      <c r="GMY964" s="46"/>
      <c r="GMZ964" s="46"/>
      <c r="GNA964" s="46"/>
      <c r="GNB964" s="46"/>
      <c r="GNC964" s="46"/>
      <c r="GND964" s="46"/>
      <c r="GNE964" s="46"/>
      <c r="GNF964" s="46"/>
      <c r="GNG964" s="46"/>
      <c r="GNH964" s="46"/>
      <c r="GNI964" s="46"/>
      <c r="GNJ964" s="46"/>
      <c r="GNK964" s="46"/>
      <c r="GNL964" s="46"/>
      <c r="GNM964" s="46"/>
      <c r="GNN964" s="46"/>
      <c r="GNO964" s="46"/>
      <c r="GNP964" s="46"/>
      <c r="GNQ964" s="46"/>
      <c r="GNR964" s="46"/>
      <c r="GNS964" s="46"/>
      <c r="GNT964" s="46"/>
      <c r="GNU964" s="46"/>
      <c r="GNV964" s="46"/>
      <c r="GNW964" s="46"/>
      <c r="GNX964" s="46"/>
      <c r="GNY964" s="46"/>
      <c r="GNZ964" s="46"/>
      <c r="GOA964" s="46"/>
      <c r="GOB964" s="46"/>
      <c r="GOC964" s="46"/>
      <c r="GOD964" s="46"/>
      <c r="GOE964" s="46"/>
      <c r="GOF964" s="46"/>
      <c r="GOG964" s="46"/>
      <c r="GOH964" s="46"/>
      <c r="GOI964" s="46"/>
      <c r="GOJ964" s="46"/>
      <c r="GOK964" s="46"/>
      <c r="GOL964" s="46"/>
      <c r="GOM964" s="46"/>
      <c r="GON964" s="46"/>
      <c r="GOO964" s="46"/>
      <c r="GOP964" s="46"/>
      <c r="GOQ964" s="46"/>
      <c r="GOR964" s="46"/>
      <c r="GOS964" s="46"/>
      <c r="GOT964" s="46"/>
      <c r="GOU964" s="46"/>
      <c r="GOV964" s="46"/>
      <c r="GOW964" s="46"/>
      <c r="GOX964" s="46"/>
      <c r="GOY964" s="46"/>
      <c r="GOZ964" s="46"/>
      <c r="GPA964" s="46"/>
      <c r="GPB964" s="46"/>
      <c r="GPC964" s="46"/>
      <c r="GPD964" s="46"/>
      <c r="GPE964" s="46"/>
      <c r="GPF964" s="46"/>
      <c r="GPG964" s="46"/>
      <c r="GPH964" s="46"/>
      <c r="GPI964" s="46"/>
      <c r="GPJ964" s="46"/>
      <c r="GPK964" s="46"/>
      <c r="GPL964" s="46"/>
      <c r="GPM964" s="46"/>
      <c r="GPN964" s="46"/>
      <c r="GPO964" s="46"/>
      <c r="GPP964" s="46"/>
      <c r="GPQ964" s="46"/>
      <c r="GPR964" s="46"/>
      <c r="GPS964" s="46"/>
      <c r="GPT964" s="46"/>
      <c r="GPU964" s="46"/>
      <c r="GPV964" s="46"/>
      <c r="GPW964" s="46"/>
      <c r="GPX964" s="46"/>
      <c r="GPY964" s="46"/>
      <c r="GPZ964" s="46"/>
      <c r="GQA964" s="46"/>
      <c r="GQB964" s="46"/>
      <c r="GQC964" s="46"/>
      <c r="GQD964" s="46"/>
      <c r="GQE964" s="46"/>
      <c r="GQF964" s="46"/>
      <c r="GQG964" s="46"/>
      <c r="GQH964" s="46"/>
      <c r="GQI964" s="46"/>
      <c r="GQJ964" s="46"/>
      <c r="GQK964" s="46"/>
      <c r="GQL964" s="46"/>
      <c r="GQM964" s="46"/>
      <c r="GQN964" s="46"/>
      <c r="GQO964" s="46"/>
      <c r="GQP964" s="46"/>
      <c r="GQQ964" s="46"/>
      <c r="GQR964" s="46"/>
      <c r="GQS964" s="46"/>
      <c r="GQT964" s="46"/>
      <c r="GQU964" s="46"/>
      <c r="GQV964" s="46"/>
      <c r="GQW964" s="46"/>
      <c r="GQX964" s="46"/>
      <c r="GQY964" s="46"/>
      <c r="GQZ964" s="46"/>
      <c r="GRA964" s="46"/>
      <c r="GRB964" s="46"/>
      <c r="GRC964" s="46"/>
      <c r="GRD964" s="46"/>
      <c r="GRE964" s="46"/>
      <c r="GRF964" s="46"/>
      <c r="GRG964" s="46"/>
      <c r="GRH964" s="46"/>
      <c r="GRI964" s="46"/>
      <c r="GRJ964" s="46"/>
      <c r="GRK964" s="46"/>
      <c r="GRL964" s="46"/>
      <c r="GRM964" s="46"/>
      <c r="GRN964" s="46"/>
      <c r="GRO964" s="46"/>
      <c r="GRP964" s="46"/>
      <c r="GRQ964" s="46"/>
      <c r="GRR964" s="46"/>
      <c r="GRS964" s="46"/>
      <c r="GRT964" s="46"/>
      <c r="GRU964" s="46"/>
      <c r="GRV964" s="46"/>
      <c r="GRW964" s="46"/>
      <c r="GRX964" s="46"/>
      <c r="GRY964" s="46"/>
      <c r="GRZ964" s="46"/>
      <c r="GSA964" s="46"/>
      <c r="GSB964" s="46"/>
      <c r="GSC964" s="46"/>
      <c r="GSD964" s="46"/>
      <c r="GSE964" s="46"/>
      <c r="GSF964" s="46"/>
      <c r="GSG964" s="46"/>
      <c r="GSH964" s="46"/>
      <c r="GSI964" s="46"/>
      <c r="GSJ964" s="46"/>
      <c r="GSK964" s="46"/>
      <c r="GSL964" s="46"/>
      <c r="GSM964" s="46"/>
      <c r="GSN964" s="46"/>
      <c r="GSO964" s="46"/>
      <c r="GSP964" s="46"/>
      <c r="GSQ964" s="46"/>
      <c r="GSR964" s="46"/>
      <c r="GSS964" s="46"/>
      <c r="GST964" s="46"/>
      <c r="GSU964" s="46"/>
      <c r="GSV964" s="46"/>
      <c r="GSW964" s="46"/>
      <c r="GSX964" s="46"/>
      <c r="GSY964" s="46"/>
      <c r="GSZ964" s="46"/>
      <c r="GTA964" s="46"/>
      <c r="GTB964" s="46"/>
      <c r="GTC964" s="46"/>
      <c r="GTD964" s="46"/>
      <c r="GTE964" s="46"/>
      <c r="GTF964" s="46"/>
      <c r="GTG964" s="46"/>
      <c r="GTH964" s="46"/>
      <c r="GTI964" s="46"/>
      <c r="GTJ964" s="46"/>
      <c r="GTK964" s="46"/>
      <c r="GTL964" s="46"/>
      <c r="GTM964" s="46"/>
      <c r="GTN964" s="46"/>
      <c r="GTO964" s="46"/>
      <c r="GTP964" s="46"/>
      <c r="GTQ964" s="46"/>
      <c r="GTR964" s="46"/>
      <c r="GTS964" s="46"/>
      <c r="GTT964" s="46"/>
      <c r="GTU964" s="46"/>
      <c r="GTV964" s="46"/>
      <c r="GTW964" s="46"/>
      <c r="GTX964" s="46"/>
      <c r="GTY964" s="46"/>
      <c r="GTZ964" s="46"/>
      <c r="GUA964" s="46"/>
      <c r="GUB964" s="46"/>
      <c r="GUC964" s="46"/>
      <c r="GUD964" s="46"/>
      <c r="GUE964" s="46"/>
      <c r="GUF964" s="46"/>
      <c r="GUG964" s="46"/>
      <c r="GUH964" s="46"/>
      <c r="GUI964" s="46"/>
      <c r="GUJ964" s="46"/>
      <c r="GUK964" s="46"/>
      <c r="GUL964" s="46"/>
      <c r="GUM964" s="46"/>
      <c r="GUN964" s="46"/>
      <c r="GUO964" s="46"/>
      <c r="GUP964" s="46"/>
      <c r="GUQ964" s="46"/>
      <c r="GUR964" s="46"/>
      <c r="GUS964" s="46"/>
      <c r="GUT964" s="46"/>
      <c r="GUU964" s="46"/>
      <c r="GUV964" s="46"/>
      <c r="GUW964" s="46"/>
      <c r="GUX964" s="46"/>
      <c r="GUY964" s="46"/>
      <c r="GUZ964" s="46"/>
      <c r="GVA964" s="46"/>
      <c r="GVB964" s="46"/>
      <c r="GVC964" s="46"/>
      <c r="GVD964" s="46"/>
      <c r="GVE964" s="46"/>
      <c r="GVF964" s="46"/>
      <c r="GVG964" s="46"/>
      <c r="GVH964" s="46"/>
      <c r="GVI964" s="46"/>
      <c r="GVJ964" s="46"/>
      <c r="GVK964" s="46"/>
      <c r="GVL964" s="46"/>
      <c r="GVM964" s="46"/>
      <c r="GVN964" s="46"/>
      <c r="GVO964" s="46"/>
      <c r="GVP964" s="46"/>
      <c r="GVQ964" s="46"/>
      <c r="GVR964" s="46"/>
      <c r="GVS964" s="46"/>
      <c r="GVT964" s="46"/>
      <c r="GVU964" s="46"/>
      <c r="GVV964" s="46"/>
      <c r="GVW964" s="46"/>
      <c r="GVX964" s="46"/>
      <c r="GVY964" s="46"/>
      <c r="GVZ964" s="46"/>
      <c r="GWA964" s="46"/>
      <c r="GWB964" s="46"/>
      <c r="GWC964" s="46"/>
      <c r="GWD964" s="46"/>
      <c r="GWE964" s="46"/>
      <c r="GWF964" s="46"/>
      <c r="GWG964" s="46"/>
      <c r="GWH964" s="46"/>
      <c r="GWI964" s="46"/>
      <c r="GWJ964" s="46"/>
      <c r="GWK964" s="46"/>
      <c r="GWL964" s="46"/>
      <c r="GWM964" s="46"/>
      <c r="GWN964" s="46"/>
      <c r="GWO964" s="46"/>
      <c r="GWP964" s="46"/>
      <c r="GWQ964" s="46"/>
      <c r="GWR964" s="46"/>
      <c r="GWS964" s="46"/>
      <c r="GWT964" s="46"/>
      <c r="GWU964" s="46"/>
      <c r="GWV964" s="46"/>
      <c r="GWW964" s="46"/>
      <c r="GWX964" s="46"/>
      <c r="GWY964" s="46"/>
      <c r="GWZ964" s="46"/>
      <c r="GXA964" s="46"/>
      <c r="GXB964" s="46"/>
      <c r="GXC964" s="46"/>
      <c r="GXD964" s="46"/>
      <c r="GXE964" s="46"/>
      <c r="GXF964" s="46"/>
      <c r="GXG964" s="46"/>
      <c r="GXH964" s="46"/>
      <c r="GXI964" s="46"/>
      <c r="GXJ964" s="46"/>
      <c r="GXK964" s="46"/>
      <c r="GXL964" s="46"/>
      <c r="GXM964" s="46"/>
      <c r="GXN964" s="46"/>
      <c r="GXO964" s="46"/>
      <c r="GXP964" s="46"/>
      <c r="GXQ964" s="46"/>
      <c r="GXR964" s="46"/>
      <c r="GXS964" s="46"/>
      <c r="GXT964" s="46"/>
      <c r="GXU964" s="46"/>
      <c r="GXV964" s="46"/>
      <c r="GXW964" s="46"/>
      <c r="GXX964" s="46"/>
      <c r="GXY964" s="46"/>
      <c r="GXZ964" s="46"/>
      <c r="GYA964" s="46"/>
      <c r="GYB964" s="46"/>
      <c r="GYC964" s="46"/>
      <c r="GYD964" s="46"/>
      <c r="GYE964" s="46"/>
      <c r="GYF964" s="46"/>
      <c r="GYG964" s="46"/>
      <c r="GYH964" s="46"/>
      <c r="GYI964" s="46"/>
      <c r="GYJ964" s="46"/>
      <c r="GYK964" s="46"/>
      <c r="GYL964" s="46"/>
      <c r="GYM964" s="46"/>
      <c r="GYN964" s="46"/>
      <c r="GYO964" s="46"/>
      <c r="GYP964" s="46"/>
      <c r="GYQ964" s="46"/>
      <c r="GYR964" s="46"/>
      <c r="GYS964" s="46"/>
      <c r="GYT964" s="46"/>
      <c r="GYU964" s="46"/>
      <c r="GYV964" s="46"/>
      <c r="GYW964" s="46"/>
      <c r="GYX964" s="46"/>
      <c r="GYY964" s="46"/>
      <c r="GYZ964" s="46"/>
      <c r="GZA964" s="46"/>
      <c r="GZB964" s="46"/>
      <c r="GZC964" s="46"/>
      <c r="GZD964" s="46"/>
      <c r="GZE964" s="46"/>
      <c r="GZF964" s="46"/>
      <c r="GZG964" s="46"/>
      <c r="GZH964" s="46"/>
      <c r="GZI964" s="46"/>
      <c r="GZJ964" s="46"/>
      <c r="GZK964" s="46"/>
      <c r="GZL964" s="46"/>
      <c r="GZM964" s="46"/>
      <c r="GZN964" s="46"/>
      <c r="GZO964" s="46"/>
      <c r="GZP964" s="46"/>
      <c r="GZQ964" s="46"/>
      <c r="GZR964" s="46"/>
      <c r="GZS964" s="46"/>
      <c r="GZT964" s="46"/>
      <c r="GZU964" s="46"/>
      <c r="GZV964" s="46"/>
      <c r="GZW964" s="46"/>
      <c r="GZX964" s="46"/>
      <c r="GZY964" s="46"/>
      <c r="GZZ964" s="46"/>
      <c r="HAA964" s="46"/>
      <c r="HAB964" s="46"/>
      <c r="HAC964" s="46"/>
      <c r="HAD964" s="46"/>
      <c r="HAE964" s="46"/>
      <c r="HAF964" s="46"/>
      <c r="HAG964" s="46"/>
      <c r="HAH964" s="46"/>
      <c r="HAI964" s="46"/>
      <c r="HAJ964" s="46"/>
      <c r="HAK964" s="46"/>
      <c r="HAL964" s="46"/>
      <c r="HAM964" s="46"/>
      <c r="HAN964" s="46"/>
      <c r="HAO964" s="46"/>
      <c r="HAP964" s="46"/>
      <c r="HAQ964" s="46"/>
      <c r="HAR964" s="46"/>
      <c r="HAS964" s="46"/>
      <c r="HAT964" s="46"/>
      <c r="HAU964" s="46"/>
      <c r="HAV964" s="46"/>
      <c r="HAW964" s="46"/>
      <c r="HAX964" s="46"/>
      <c r="HAY964" s="46"/>
      <c r="HAZ964" s="46"/>
      <c r="HBA964" s="46"/>
      <c r="HBB964" s="46"/>
      <c r="HBC964" s="46"/>
      <c r="HBD964" s="46"/>
      <c r="HBE964" s="46"/>
      <c r="HBF964" s="46"/>
      <c r="HBG964" s="46"/>
      <c r="HBH964" s="46"/>
      <c r="HBI964" s="46"/>
      <c r="HBJ964" s="46"/>
      <c r="HBK964" s="46"/>
      <c r="HBL964" s="46"/>
      <c r="HBM964" s="46"/>
      <c r="HBN964" s="46"/>
      <c r="HBO964" s="46"/>
      <c r="HBP964" s="46"/>
      <c r="HBQ964" s="46"/>
      <c r="HBR964" s="46"/>
      <c r="HBS964" s="46"/>
      <c r="HBT964" s="46"/>
      <c r="HBU964" s="46"/>
      <c r="HBV964" s="46"/>
      <c r="HBW964" s="46"/>
      <c r="HBX964" s="46"/>
      <c r="HBY964" s="46"/>
      <c r="HBZ964" s="46"/>
      <c r="HCA964" s="46"/>
      <c r="HCB964" s="46"/>
      <c r="HCC964" s="46"/>
      <c r="HCD964" s="46"/>
      <c r="HCE964" s="46"/>
      <c r="HCF964" s="46"/>
      <c r="HCG964" s="46"/>
      <c r="HCH964" s="46"/>
      <c r="HCI964" s="46"/>
      <c r="HCJ964" s="46"/>
      <c r="HCK964" s="46"/>
      <c r="HCL964" s="46"/>
      <c r="HCM964" s="46"/>
      <c r="HCN964" s="46"/>
      <c r="HCO964" s="46"/>
      <c r="HCP964" s="46"/>
      <c r="HCQ964" s="46"/>
      <c r="HCR964" s="46"/>
      <c r="HCS964" s="46"/>
      <c r="HCT964" s="46"/>
      <c r="HCU964" s="46"/>
      <c r="HCV964" s="46"/>
      <c r="HCW964" s="46"/>
      <c r="HCX964" s="46"/>
      <c r="HCY964" s="46"/>
      <c r="HCZ964" s="46"/>
      <c r="HDA964" s="46"/>
      <c r="HDB964" s="46"/>
      <c r="HDC964" s="46"/>
      <c r="HDD964" s="46"/>
      <c r="HDE964" s="46"/>
      <c r="HDF964" s="46"/>
      <c r="HDG964" s="46"/>
      <c r="HDH964" s="46"/>
      <c r="HDI964" s="46"/>
      <c r="HDJ964" s="46"/>
      <c r="HDK964" s="46"/>
      <c r="HDL964" s="46"/>
      <c r="HDM964" s="46"/>
      <c r="HDN964" s="46"/>
      <c r="HDO964" s="46"/>
      <c r="HDP964" s="46"/>
      <c r="HDQ964" s="46"/>
      <c r="HDR964" s="46"/>
      <c r="HDS964" s="46"/>
      <c r="HDT964" s="46"/>
      <c r="HDU964" s="46"/>
      <c r="HDV964" s="46"/>
      <c r="HDW964" s="46"/>
      <c r="HDX964" s="46"/>
      <c r="HDY964" s="46"/>
      <c r="HDZ964" s="46"/>
      <c r="HEA964" s="46"/>
      <c r="HEB964" s="46"/>
      <c r="HEC964" s="46"/>
      <c r="HED964" s="46"/>
      <c r="HEE964" s="46"/>
      <c r="HEF964" s="46"/>
      <c r="HEG964" s="46"/>
      <c r="HEH964" s="46"/>
      <c r="HEI964" s="46"/>
      <c r="HEJ964" s="46"/>
      <c r="HEK964" s="46"/>
      <c r="HEL964" s="46"/>
      <c r="HEM964" s="46"/>
      <c r="HEN964" s="46"/>
      <c r="HEO964" s="46"/>
      <c r="HEP964" s="46"/>
      <c r="HEQ964" s="46"/>
      <c r="HER964" s="46"/>
      <c r="HES964" s="46"/>
      <c r="HET964" s="46"/>
      <c r="HEU964" s="46"/>
      <c r="HEV964" s="46"/>
      <c r="HEW964" s="46"/>
      <c r="HEX964" s="46"/>
      <c r="HEY964" s="46"/>
      <c r="HEZ964" s="46"/>
      <c r="HFA964" s="46"/>
      <c r="HFB964" s="46"/>
      <c r="HFC964" s="46"/>
      <c r="HFD964" s="46"/>
      <c r="HFE964" s="46"/>
      <c r="HFF964" s="46"/>
      <c r="HFG964" s="46"/>
      <c r="HFH964" s="46"/>
      <c r="HFI964" s="46"/>
      <c r="HFJ964" s="46"/>
      <c r="HFK964" s="46"/>
      <c r="HFL964" s="46"/>
      <c r="HFM964" s="46"/>
      <c r="HFN964" s="46"/>
      <c r="HFO964" s="46"/>
      <c r="HFP964" s="46"/>
      <c r="HFQ964" s="46"/>
      <c r="HFR964" s="46"/>
      <c r="HFS964" s="46"/>
      <c r="HFT964" s="46"/>
      <c r="HFU964" s="46"/>
      <c r="HFV964" s="46"/>
      <c r="HFW964" s="46"/>
      <c r="HFX964" s="46"/>
      <c r="HFY964" s="46"/>
      <c r="HFZ964" s="46"/>
      <c r="HGA964" s="46"/>
      <c r="HGB964" s="46"/>
      <c r="HGC964" s="46"/>
      <c r="HGD964" s="46"/>
      <c r="HGE964" s="46"/>
      <c r="HGF964" s="46"/>
      <c r="HGG964" s="46"/>
      <c r="HGH964" s="46"/>
      <c r="HGI964" s="46"/>
      <c r="HGJ964" s="46"/>
      <c r="HGK964" s="46"/>
      <c r="HGL964" s="46"/>
      <c r="HGM964" s="46"/>
      <c r="HGN964" s="46"/>
      <c r="HGO964" s="46"/>
      <c r="HGP964" s="46"/>
      <c r="HGQ964" s="46"/>
      <c r="HGR964" s="46"/>
      <c r="HGS964" s="46"/>
      <c r="HGT964" s="46"/>
      <c r="HGU964" s="46"/>
      <c r="HGV964" s="46"/>
      <c r="HGW964" s="46"/>
      <c r="HGX964" s="46"/>
      <c r="HGY964" s="46"/>
      <c r="HGZ964" s="46"/>
      <c r="HHA964" s="46"/>
      <c r="HHB964" s="46"/>
      <c r="HHC964" s="46"/>
      <c r="HHD964" s="46"/>
      <c r="HHE964" s="46"/>
      <c r="HHF964" s="46"/>
      <c r="HHG964" s="46"/>
      <c r="HHH964" s="46"/>
      <c r="HHI964" s="46"/>
      <c r="HHJ964" s="46"/>
      <c r="HHK964" s="46"/>
      <c r="HHL964" s="46"/>
      <c r="HHM964" s="46"/>
      <c r="HHN964" s="46"/>
      <c r="HHO964" s="46"/>
      <c r="HHP964" s="46"/>
      <c r="HHQ964" s="46"/>
      <c r="HHR964" s="46"/>
      <c r="HHS964" s="46"/>
      <c r="HHT964" s="46"/>
      <c r="HHU964" s="46"/>
      <c r="HHV964" s="46"/>
      <c r="HHW964" s="46"/>
      <c r="HHX964" s="46"/>
      <c r="HHY964" s="46"/>
      <c r="HHZ964" s="46"/>
      <c r="HIA964" s="46"/>
      <c r="HIB964" s="46"/>
      <c r="HIC964" s="46"/>
      <c r="HID964" s="46"/>
      <c r="HIE964" s="46"/>
      <c r="HIF964" s="46"/>
      <c r="HIG964" s="46"/>
      <c r="HIH964" s="46"/>
      <c r="HII964" s="46"/>
      <c r="HIJ964" s="46"/>
      <c r="HIK964" s="46"/>
      <c r="HIL964" s="46"/>
      <c r="HIM964" s="46"/>
      <c r="HIN964" s="46"/>
      <c r="HIO964" s="46"/>
      <c r="HIP964" s="46"/>
      <c r="HIQ964" s="46"/>
      <c r="HIR964" s="46"/>
      <c r="HIS964" s="46"/>
      <c r="HIT964" s="46"/>
      <c r="HIU964" s="46"/>
      <c r="HIV964" s="46"/>
      <c r="HIW964" s="46"/>
      <c r="HIX964" s="46"/>
      <c r="HIY964" s="46"/>
      <c r="HIZ964" s="46"/>
      <c r="HJA964" s="46"/>
      <c r="HJB964" s="46"/>
      <c r="HJC964" s="46"/>
      <c r="HJD964" s="46"/>
      <c r="HJE964" s="46"/>
      <c r="HJF964" s="46"/>
      <c r="HJG964" s="46"/>
      <c r="HJH964" s="46"/>
      <c r="HJI964" s="46"/>
      <c r="HJJ964" s="46"/>
      <c r="HJK964" s="46"/>
      <c r="HJL964" s="46"/>
      <c r="HJM964" s="46"/>
      <c r="HJN964" s="46"/>
      <c r="HJO964" s="46"/>
      <c r="HJP964" s="46"/>
      <c r="HJQ964" s="46"/>
      <c r="HJR964" s="46"/>
      <c r="HJS964" s="46"/>
      <c r="HJT964" s="46"/>
      <c r="HJU964" s="46"/>
      <c r="HJV964" s="46"/>
      <c r="HJW964" s="46"/>
      <c r="HJX964" s="46"/>
      <c r="HJY964" s="46"/>
      <c r="HJZ964" s="46"/>
      <c r="HKA964" s="46"/>
      <c r="HKB964" s="46"/>
      <c r="HKC964" s="46"/>
      <c r="HKD964" s="46"/>
      <c r="HKE964" s="46"/>
      <c r="HKF964" s="46"/>
      <c r="HKG964" s="46"/>
      <c r="HKH964" s="46"/>
      <c r="HKI964" s="46"/>
      <c r="HKJ964" s="46"/>
      <c r="HKK964" s="46"/>
      <c r="HKL964" s="46"/>
      <c r="HKM964" s="46"/>
      <c r="HKN964" s="46"/>
      <c r="HKO964" s="46"/>
      <c r="HKP964" s="46"/>
      <c r="HKQ964" s="46"/>
      <c r="HKR964" s="46"/>
      <c r="HKS964" s="46"/>
      <c r="HKT964" s="46"/>
      <c r="HKU964" s="46"/>
      <c r="HKV964" s="46"/>
      <c r="HKW964" s="46"/>
      <c r="HKX964" s="46"/>
      <c r="HKY964" s="46"/>
      <c r="HKZ964" s="46"/>
      <c r="HLA964" s="46"/>
      <c r="HLB964" s="46"/>
      <c r="HLC964" s="46"/>
      <c r="HLD964" s="46"/>
      <c r="HLE964" s="46"/>
      <c r="HLF964" s="46"/>
      <c r="HLG964" s="46"/>
      <c r="HLH964" s="46"/>
      <c r="HLI964" s="46"/>
      <c r="HLJ964" s="46"/>
      <c r="HLK964" s="46"/>
      <c r="HLL964" s="46"/>
      <c r="HLM964" s="46"/>
      <c r="HLN964" s="46"/>
      <c r="HLO964" s="46"/>
      <c r="HLP964" s="46"/>
      <c r="HLQ964" s="46"/>
      <c r="HLR964" s="46"/>
      <c r="HLS964" s="46"/>
      <c r="HLT964" s="46"/>
      <c r="HLU964" s="46"/>
      <c r="HLV964" s="46"/>
      <c r="HLW964" s="46"/>
      <c r="HLX964" s="46"/>
      <c r="HLY964" s="46"/>
      <c r="HLZ964" s="46"/>
      <c r="HMA964" s="46"/>
      <c r="HMB964" s="46"/>
      <c r="HMC964" s="46"/>
      <c r="HMD964" s="46"/>
      <c r="HME964" s="46"/>
      <c r="HMF964" s="46"/>
      <c r="HMG964" s="46"/>
      <c r="HMH964" s="46"/>
      <c r="HMI964" s="46"/>
      <c r="HMJ964" s="46"/>
      <c r="HMK964" s="46"/>
      <c r="HML964" s="46"/>
      <c r="HMM964" s="46"/>
      <c r="HMN964" s="46"/>
      <c r="HMO964" s="46"/>
      <c r="HMP964" s="46"/>
      <c r="HMQ964" s="46"/>
      <c r="HMR964" s="46"/>
      <c r="HMS964" s="46"/>
      <c r="HMT964" s="46"/>
      <c r="HMU964" s="46"/>
      <c r="HMV964" s="46"/>
      <c r="HMW964" s="46"/>
      <c r="HMX964" s="46"/>
      <c r="HMY964" s="46"/>
      <c r="HMZ964" s="46"/>
      <c r="HNA964" s="46"/>
      <c r="HNB964" s="46"/>
      <c r="HNC964" s="46"/>
      <c r="HND964" s="46"/>
      <c r="HNE964" s="46"/>
      <c r="HNF964" s="46"/>
      <c r="HNG964" s="46"/>
      <c r="HNH964" s="46"/>
      <c r="HNI964" s="46"/>
      <c r="HNJ964" s="46"/>
      <c r="HNK964" s="46"/>
      <c r="HNL964" s="46"/>
      <c r="HNM964" s="46"/>
      <c r="HNN964" s="46"/>
      <c r="HNO964" s="46"/>
      <c r="HNP964" s="46"/>
      <c r="HNQ964" s="46"/>
      <c r="HNR964" s="46"/>
      <c r="HNS964" s="46"/>
      <c r="HNT964" s="46"/>
      <c r="HNU964" s="46"/>
      <c r="HNV964" s="46"/>
      <c r="HNW964" s="46"/>
      <c r="HNX964" s="46"/>
      <c r="HNY964" s="46"/>
      <c r="HNZ964" s="46"/>
      <c r="HOA964" s="46"/>
      <c r="HOB964" s="46"/>
      <c r="HOC964" s="46"/>
      <c r="HOD964" s="46"/>
      <c r="HOE964" s="46"/>
      <c r="HOF964" s="46"/>
      <c r="HOG964" s="46"/>
      <c r="HOH964" s="46"/>
      <c r="HOI964" s="46"/>
      <c r="HOJ964" s="46"/>
      <c r="HOK964" s="46"/>
      <c r="HOL964" s="46"/>
      <c r="HOM964" s="46"/>
      <c r="HON964" s="46"/>
      <c r="HOO964" s="46"/>
      <c r="HOP964" s="46"/>
      <c r="HOQ964" s="46"/>
      <c r="HOR964" s="46"/>
      <c r="HOS964" s="46"/>
      <c r="HOT964" s="46"/>
      <c r="HOU964" s="46"/>
      <c r="HOV964" s="46"/>
      <c r="HOW964" s="46"/>
      <c r="HOX964" s="46"/>
      <c r="HOY964" s="46"/>
      <c r="HOZ964" s="46"/>
      <c r="HPA964" s="46"/>
      <c r="HPB964" s="46"/>
      <c r="HPC964" s="46"/>
      <c r="HPD964" s="46"/>
      <c r="HPE964" s="46"/>
      <c r="HPF964" s="46"/>
      <c r="HPG964" s="46"/>
      <c r="HPH964" s="46"/>
      <c r="HPI964" s="46"/>
      <c r="HPJ964" s="46"/>
      <c r="HPK964" s="46"/>
      <c r="HPL964" s="46"/>
      <c r="HPM964" s="46"/>
      <c r="HPN964" s="46"/>
      <c r="HPO964" s="46"/>
      <c r="HPP964" s="46"/>
      <c r="HPQ964" s="46"/>
      <c r="HPR964" s="46"/>
      <c r="HPS964" s="46"/>
      <c r="HPT964" s="46"/>
      <c r="HPU964" s="46"/>
      <c r="HPV964" s="46"/>
      <c r="HPW964" s="46"/>
      <c r="HPX964" s="46"/>
      <c r="HPY964" s="46"/>
      <c r="HPZ964" s="46"/>
      <c r="HQA964" s="46"/>
      <c r="HQB964" s="46"/>
      <c r="HQC964" s="46"/>
      <c r="HQD964" s="46"/>
      <c r="HQE964" s="46"/>
      <c r="HQF964" s="46"/>
      <c r="HQG964" s="46"/>
      <c r="HQH964" s="46"/>
      <c r="HQI964" s="46"/>
      <c r="HQJ964" s="46"/>
      <c r="HQK964" s="46"/>
      <c r="HQL964" s="46"/>
      <c r="HQM964" s="46"/>
      <c r="HQN964" s="46"/>
      <c r="HQO964" s="46"/>
      <c r="HQP964" s="46"/>
      <c r="HQQ964" s="46"/>
      <c r="HQR964" s="46"/>
      <c r="HQS964" s="46"/>
      <c r="HQT964" s="46"/>
      <c r="HQU964" s="46"/>
      <c r="HQV964" s="46"/>
      <c r="HQW964" s="46"/>
      <c r="HQX964" s="46"/>
      <c r="HQY964" s="46"/>
      <c r="HQZ964" s="46"/>
      <c r="HRA964" s="46"/>
      <c r="HRB964" s="46"/>
      <c r="HRC964" s="46"/>
      <c r="HRD964" s="46"/>
      <c r="HRE964" s="46"/>
      <c r="HRF964" s="46"/>
      <c r="HRG964" s="46"/>
      <c r="HRH964" s="46"/>
      <c r="HRI964" s="46"/>
      <c r="HRJ964" s="46"/>
      <c r="HRK964" s="46"/>
      <c r="HRL964" s="46"/>
      <c r="HRM964" s="46"/>
      <c r="HRN964" s="46"/>
      <c r="HRO964" s="46"/>
      <c r="HRP964" s="46"/>
      <c r="HRQ964" s="46"/>
      <c r="HRR964" s="46"/>
      <c r="HRS964" s="46"/>
      <c r="HRT964" s="46"/>
      <c r="HRU964" s="46"/>
      <c r="HRV964" s="46"/>
      <c r="HRW964" s="46"/>
      <c r="HRX964" s="46"/>
      <c r="HRY964" s="46"/>
      <c r="HRZ964" s="46"/>
      <c r="HSA964" s="46"/>
      <c r="HSB964" s="46"/>
      <c r="HSC964" s="46"/>
      <c r="HSD964" s="46"/>
      <c r="HSE964" s="46"/>
      <c r="HSF964" s="46"/>
      <c r="HSG964" s="46"/>
      <c r="HSH964" s="46"/>
      <c r="HSI964" s="46"/>
      <c r="HSJ964" s="46"/>
      <c r="HSK964" s="46"/>
      <c r="HSL964" s="46"/>
      <c r="HSM964" s="46"/>
      <c r="HSN964" s="46"/>
      <c r="HSO964" s="46"/>
      <c r="HSP964" s="46"/>
      <c r="HSQ964" s="46"/>
      <c r="HSR964" s="46"/>
      <c r="HSS964" s="46"/>
      <c r="HST964" s="46"/>
      <c r="HSU964" s="46"/>
      <c r="HSV964" s="46"/>
      <c r="HSW964" s="46"/>
      <c r="HSX964" s="46"/>
      <c r="HSY964" s="46"/>
      <c r="HSZ964" s="46"/>
      <c r="HTA964" s="46"/>
      <c r="HTB964" s="46"/>
      <c r="HTC964" s="46"/>
      <c r="HTD964" s="46"/>
      <c r="HTE964" s="46"/>
      <c r="HTF964" s="46"/>
      <c r="HTG964" s="46"/>
      <c r="HTH964" s="46"/>
      <c r="HTI964" s="46"/>
      <c r="HTJ964" s="46"/>
      <c r="HTK964" s="46"/>
      <c r="HTL964" s="46"/>
      <c r="HTM964" s="46"/>
      <c r="HTN964" s="46"/>
      <c r="HTO964" s="46"/>
      <c r="HTP964" s="46"/>
      <c r="HTQ964" s="46"/>
      <c r="HTR964" s="46"/>
      <c r="HTS964" s="46"/>
      <c r="HTT964" s="46"/>
      <c r="HTU964" s="46"/>
      <c r="HTV964" s="46"/>
      <c r="HTW964" s="46"/>
      <c r="HTX964" s="46"/>
      <c r="HTY964" s="46"/>
      <c r="HTZ964" s="46"/>
      <c r="HUA964" s="46"/>
      <c r="HUB964" s="46"/>
      <c r="HUC964" s="46"/>
      <c r="HUD964" s="46"/>
      <c r="HUE964" s="46"/>
      <c r="HUF964" s="46"/>
      <c r="HUG964" s="46"/>
      <c r="HUH964" s="46"/>
      <c r="HUI964" s="46"/>
      <c r="HUJ964" s="46"/>
      <c r="HUK964" s="46"/>
      <c r="HUL964" s="46"/>
      <c r="HUM964" s="46"/>
      <c r="HUN964" s="46"/>
      <c r="HUO964" s="46"/>
      <c r="HUP964" s="46"/>
      <c r="HUQ964" s="46"/>
      <c r="HUR964" s="46"/>
      <c r="HUS964" s="46"/>
      <c r="HUT964" s="46"/>
      <c r="HUU964" s="46"/>
      <c r="HUV964" s="46"/>
      <c r="HUW964" s="46"/>
      <c r="HUX964" s="46"/>
      <c r="HUY964" s="46"/>
      <c r="HUZ964" s="46"/>
      <c r="HVA964" s="46"/>
      <c r="HVB964" s="46"/>
      <c r="HVC964" s="46"/>
      <c r="HVD964" s="46"/>
      <c r="HVE964" s="46"/>
      <c r="HVF964" s="46"/>
      <c r="HVG964" s="46"/>
      <c r="HVH964" s="46"/>
      <c r="HVI964" s="46"/>
      <c r="HVJ964" s="46"/>
      <c r="HVK964" s="46"/>
      <c r="HVL964" s="46"/>
      <c r="HVM964" s="46"/>
      <c r="HVN964" s="46"/>
      <c r="HVO964" s="46"/>
      <c r="HVP964" s="46"/>
      <c r="HVQ964" s="46"/>
      <c r="HVR964" s="46"/>
      <c r="HVS964" s="46"/>
      <c r="HVT964" s="46"/>
      <c r="HVU964" s="46"/>
      <c r="HVV964" s="46"/>
      <c r="HVW964" s="46"/>
      <c r="HVX964" s="46"/>
      <c r="HVY964" s="46"/>
      <c r="HVZ964" s="46"/>
      <c r="HWA964" s="46"/>
      <c r="HWB964" s="46"/>
      <c r="HWC964" s="46"/>
      <c r="HWD964" s="46"/>
      <c r="HWE964" s="46"/>
      <c r="HWF964" s="46"/>
      <c r="HWG964" s="46"/>
      <c r="HWH964" s="46"/>
      <c r="HWI964" s="46"/>
      <c r="HWJ964" s="46"/>
      <c r="HWK964" s="46"/>
      <c r="HWL964" s="46"/>
      <c r="HWM964" s="46"/>
      <c r="HWN964" s="46"/>
      <c r="HWO964" s="46"/>
      <c r="HWP964" s="46"/>
      <c r="HWQ964" s="46"/>
      <c r="HWR964" s="46"/>
      <c r="HWS964" s="46"/>
      <c r="HWT964" s="46"/>
      <c r="HWU964" s="46"/>
      <c r="HWV964" s="46"/>
      <c r="HWW964" s="46"/>
      <c r="HWX964" s="46"/>
      <c r="HWY964" s="46"/>
      <c r="HWZ964" s="46"/>
      <c r="HXA964" s="46"/>
      <c r="HXB964" s="46"/>
      <c r="HXC964" s="46"/>
      <c r="HXD964" s="46"/>
      <c r="HXE964" s="46"/>
      <c r="HXF964" s="46"/>
      <c r="HXG964" s="46"/>
      <c r="HXH964" s="46"/>
      <c r="HXI964" s="46"/>
      <c r="HXJ964" s="46"/>
      <c r="HXK964" s="46"/>
      <c r="HXL964" s="46"/>
      <c r="HXM964" s="46"/>
      <c r="HXN964" s="46"/>
      <c r="HXO964" s="46"/>
      <c r="HXP964" s="46"/>
      <c r="HXQ964" s="46"/>
      <c r="HXR964" s="46"/>
      <c r="HXS964" s="46"/>
      <c r="HXT964" s="46"/>
      <c r="HXU964" s="46"/>
      <c r="HXV964" s="46"/>
      <c r="HXW964" s="46"/>
      <c r="HXX964" s="46"/>
      <c r="HXY964" s="46"/>
      <c r="HXZ964" s="46"/>
      <c r="HYA964" s="46"/>
      <c r="HYB964" s="46"/>
      <c r="HYC964" s="46"/>
      <c r="HYD964" s="46"/>
      <c r="HYE964" s="46"/>
      <c r="HYF964" s="46"/>
      <c r="HYG964" s="46"/>
      <c r="HYH964" s="46"/>
      <c r="HYI964" s="46"/>
      <c r="HYJ964" s="46"/>
      <c r="HYK964" s="46"/>
      <c r="HYL964" s="46"/>
      <c r="HYM964" s="46"/>
      <c r="HYN964" s="46"/>
      <c r="HYO964" s="46"/>
      <c r="HYP964" s="46"/>
      <c r="HYQ964" s="46"/>
      <c r="HYR964" s="46"/>
      <c r="HYS964" s="46"/>
      <c r="HYT964" s="46"/>
      <c r="HYU964" s="46"/>
      <c r="HYV964" s="46"/>
      <c r="HYW964" s="46"/>
      <c r="HYX964" s="46"/>
      <c r="HYY964" s="46"/>
      <c r="HYZ964" s="46"/>
      <c r="HZA964" s="46"/>
      <c r="HZB964" s="46"/>
      <c r="HZC964" s="46"/>
      <c r="HZD964" s="46"/>
      <c r="HZE964" s="46"/>
      <c r="HZF964" s="46"/>
      <c r="HZG964" s="46"/>
      <c r="HZH964" s="46"/>
      <c r="HZI964" s="46"/>
      <c r="HZJ964" s="46"/>
      <c r="HZK964" s="46"/>
      <c r="HZL964" s="46"/>
      <c r="HZM964" s="46"/>
      <c r="HZN964" s="46"/>
      <c r="HZO964" s="46"/>
      <c r="HZP964" s="46"/>
      <c r="HZQ964" s="46"/>
      <c r="HZR964" s="46"/>
      <c r="HZS964" s="46"/>
      <c r="HZT964" s="46"/>
      <c r="HZU964" s="46"/>
      <c r="HZV964" s="46"/>
      <c r="HZW964" s="46"/>
      <c r="HZX964" s="46"/>
      <c r="HZY964" s="46"/>
      <c r="HZZ964" s="46"/>
      <c r="IAA964" s="46"/>
      <c r="IAB964" s="46"/>
      <c r="IAC964" s="46"/>
      <c r="IAD964" s="46"/>
      <c r="IAE964" s="46"/>
      <c r="IAF964" s="46"/>
      <c r="IAG964" s="46"/>
      <c r="IAH964" s="46"/>
      <c r="IAI964" s="46"/>
      <c r="IAJ964" s="46"/>
      <c r="IAK964" s="46"/>
      <c r="IAL964" s="46"/>
      <c r="IAM964" s="46"/>
      <c r="IAN964" s="46"/>
      <c r="IAO964" s="46"/>
      <c r="IAP964" s="46"/>
      <c r="IAQ964" s="46"/>
      <c r="IAR964" s="46"/>
      <c r="IAS964" s="46"/>
      <c r="IAT964" s="46"/>
      <c r="IAU964" s="46"/>
      <c r="IAV964" s="46"/>
      <c r="IAW964" s="46"/>
      <c r="IAX964" s="46"/>
      <c r="IAY964" s="46"/>
      <c r="IAZ964" s="46"/>
      <c r="IBA964" s="46"/>
      <c r="IBB964" s="46"/>
      <c r="IBC964" s="46"/>
      <c r="IBD964" s="46"/>
      <c r="IBE964" s="46"/>
      <c r="IBF964" s="46"/>
      <c r="IBG964" s="46"/>
      <c r="IBH964" s="46"/>
      <c r="IBI964" s="46"/>
      <c r="IBJ964" s="46"/>
      <c r="IBK964" s="46"/>
      <c r="IBL964" s="46"/>
      <c r="IBM964" s="46"/>
      <c r="IBN964" s="46"/>
      <c r="IBO964" s="46"/>
      <c r="IBP964" s="46"/>
      <c r="IBQ964" s="46"/>
      <c r="IBR964" s="46"/>
      <c r="IBS964" s="46"/>
      <c r="IBT964" s="46"/>
      <c r="IBU964" s="46"/>
      <c r="IBV964" s="46"/>
      <c r="IBW964" s="46"/>
      <c r="IBX964" s="46"/>
      <c r="IBY964" s="46"/>
      <c r="IBZ964" s="46"/>
      <c r="ICA964" s="46"/>
      <c r="ICB964" s="46"/>
      <c r="ICC964" s="46"/>
      <c r="ICD964" s="46"/>
      <c r="ICE964" s="46"/>
      <c r="ICF964" s="46"/>
      <c r="ICG964" s="46"/>
      <c r="ICH964" s="46"/>
      <c r="ICI964" s="46"/>
      <c r="ICJ964" s="46"/>
      <c r="ICK964" s="46"/>
      <c r="ICL964" s="46"/>
      <c r="ICM964" s="46"/>
      <c r="ICN964" s="46"/>
      <c r="ICO964" s="46"/>
      <c r="ICP964" s="46"/>
      <c r="ICQ964" s="46"/>
      <c r="ICR964" s="46"/>
      <c r="ICS964" s="46"/>
      <c r="ICT964" s="46"/>
      <c r="ICU964" s="46"/>
      <c r="ICV964" s="46"/>
      <c r="ICW964" s="46"/>
      <c r="ICX964" s="46"/>
      <c r="ICY964" s="46"/>
      <c r="ICZ964" s="46"/>
      <c r="IDA964" s="46"/>
      <c r="IDB964" s="46"/>
      <c r="IDC964" s="46"/>
      <c r="IDD964" s="46"/>
      <c r="IDE964" s="46"/>
      <c r="IDF964" s="46"/>
      <c r="IDG964" s="46"/>
      <c r="IDH964" s="46"/>
      <c r="IDI964" s="46"/>
      <c r="IDJ964" s="46"/>
      <c r="IDK964" s="46"/>
      <c r="IDL964" s="46"/>
      <c r="IDM964" s="46"/>
      <c r="IDN964" s="46"/>
      <c r="IDO964" s="46"/>
      <c r="IDP964" s="46"/>
      <c r="IDQ964" s="46"/>
      <c r="IDR964" s="46"/>
      <c r="IDS964" s="46"/>
      <c r="IDT964" s="46"/>
      <c r="IDU964" s="46"/>
      <c r="IDV964" s="46"/>
      <c r="IDW964" s="46"/>
      <c r="IDX964" s="46"/>
      <c r="IDY964" s="46"/>
      <c r="IDZ964" s="46"/>
      <c r="IEA964" s="46"/>
      <c r="IEB964" s="46"/>
      <c r="IEC964" s="46"/>
      <c r="IED964" s="46"/>
      <c r="IEE964" s="46"/>
      <c r="IEF964" s="46"/>
      <c r="IEG964" s="46"/>
      <c r="IEH964" s="46"/>
      <c r="IEI964" s="46"/>
      <c r="IEJ964" s="46"/>
      <c r="IEK964" s="46"/>
      <c r="IEL964" s="46"/>
      <c r="IEM964" s="46"/>
      <c r="IEN964" s="46"/>
      <c r="IEO964" s="46"/>
      <c r="IEP964" s="46"/>
      <c r="IEQ964" s="46"/>
      <c r="IER964" s="46"/>
      <c r="IES964" s="46"/>
      <c r="IET964" s="46"/>
      <c r="IEU964" s="46"/>
      <c r="IEV964" s="46"/>
      <c r="IEW964" s="46"/>
      <c r="IEX964" s="46"/>
      <c r="IEY964" s="46"/>
      <c r="IEZ964" s="46"/>
      <c r="IFA964" s="46"/>
      <c r="IFB964" s="46"/>
      <c r="IFC964" s="46"/>
      <c r="IFD964" s="46"/>
      <c r="IFE964" s="46"/>
      <c r="IFF964" s="46"/>
      <c r="IFG964" s="46"/>
      <c r="IFH964" s="46"/>
      <c r="IFI964" s="46"/>
      <c r="IFJ964" s="46"/>
      <c r="IFK964" s="46"/>
      <c r="IFL964" s="46"/>
      <c r="IFM964" s="46"/>
      <c r="IFN964" s="46"/>
      <c r="IFO964" s="46"/>
      <c r="IFP964" s="46"/>
      <c r="IFQ964" s="46"/>
      <c r="IFR964" s="46"/>
      <c r="IFS964" s="46"/>
      <c r="IFT964" s="46"/>
      <c r="IFU964" s="46"/>
      <c r="IFV964" s="46"/>
      <c r="IFW964" s="46"/>
      <c r="IFX964" s="46"/>
      <c r="IFY964" s="46"/>
      <c r="IFZ964" s="46"/>
      <c r="IGA964" s="46"/>
      <c r="IGB964" s="46"/>
      <c r="IGC964" s="46"/>
      <c r="IGD964" s="46"/>
      <c r="IGE964" s="46"/>
      <c r="IGF964" s="46"/>
      <c r="IGG964" s="46"/>
      <c r="IGH964" s="46"/>
      <c r="IGI964" s="46"/>
      <c r="IGJ964" s="46"/>
      <c r="IGK964" s="46"/>
      <c r="IGL964" s="46"/>
      <c r="IGM964" s="46"/>
      <c r="IGN964" s="46"/>
      <c r="IGO964" s="46"/>
      <c r="IGP964" s="46"/>
      <c r="IGQ964" s="46"/>
      <c r="IGR964" s="46"/>
      <c r="IGS964" s="46"/>
      <c r="IGT964" s="46"/>
      <c r="IGU964" s="46"/>
      <c r="IGV964" s="46"/>
      <c r="IGW964" s="46"/>
      <c r="IGX964" s="46"/>
      <c r="IGY964" s="46"/>
      <c r="IGZ964" s="46"/>
      <c r="IHA964" s="46"/>
      <c r="IHB964" s="46"/>
      <c r="IHC964" s="46"/>
      <c r="IHD964" s="46"/>
      <c r="IHE964" s="46"/>
      <c r="IHF964" s="46"/>
      <c r="IHG964" s="46"/>
      <c r="IHH964" s="46"/>
      <c r="IHI964" s="46"/>
      <c r="IHJ964" s="46"/>
      <c r="IHK964" s="46"/>
      <c r="IHL964" s="46"/>
      <c r="IHM964" s="46"/>
      <c r="IHN964" s="46"/>
      <c r="IHO964" s="46"/>
      <c r="IHP964" s="46"/>
      <c r="IHQ964" s="46"/>
      <c r="IHR964" s="46"/>
      <c r="IHS964" s="46"/>
      <c r="IHT964" s="46"/>
      <c r="IHU964" s="46"/>
      <c r="IHV964" s="46"/>
      <c r="IHW964" s="46"/>
      <c r="IHX964" s="46"/>
      <c r="IHY964" s="46"/>
      <c r="IHZ964" s="46"/>
      <c r="IIA964" s="46"/>
      <c r="IIB964" s="46"/>
      <c r="IIC964" s="46"/>
      <c r="IID964" s="46"/>
      <c r="IIE964" s="46"/>
      <c r="IIF964" s="46"/>
      <c r="IIG964" s="46"/>
      <c r="IIH964" s="46"/>
      <c r="III964" s="46"/>
      <c r="IIJ964" s="46"/>
      <c r="IIK964" s="46"/>
      <c r="IIL964" s="46"/>
      <c r="IIM964" s="46"/>
      <c r="IIN964" s="46"/>
      <c r="IIO964" s="46"/>
      <c r="IIP964" s="46"/>
      <c r="IIQ964" s="46"/>
      <c r="IIR964" s="46"/>
      <c r="IIS964" s="46"/>
      <c r="IIT964" s="46"/>
      <c r="IIU964" s="46"/>
      <c r="IIV964" s="46"/>
      <c r="IIW964" s="46"/>
      <c r="IIX964" s="46"/>
      <c r="IIY964" s="46"/>
      <c r="IIZ964" s="46"/>
      <c r="IJA964" s="46"/>
      <c r="IJB964" s="46"/>
      <c r="IJC964" s="46"/>
      <c r="IJD964" s="46"/>
      <c r="IJE964" s="46"/>
      <c r="IJF964" s="46"/>
      <c r="IJG964" s="46"/>
      <c r="IJH964" s="46"/>
      <c r="IJI964" s="46"/>
      <c r="IJJ964" s="46"/>
      <c r="IJK964" s="46"/>
      <c r="IJL964" s="46"/>
      <c r="IJM964" s="46"/>
      <c r="IJN964" s="46"/>
      <c r="IJO964" s="46"/>
      <c r="IJP964" s="46"/>
      <c r="IJQ964" s="46"/>
      <c r="IJR964" s="46"/>
      <c r="IJS964" s="46"/>
      <c r="IJT964" s="46"/>
      <c r="IJU964" s="46"/>
      <c r="IJV964" s="46"/>
      <c r="IJW964" s="46"/>
      <c r="IJX964" s="46"/>
      <c r="IJY964" s="46"/>
      <c r="IJZ964" s="46"/>
      <c r="IKA964" s="46"/>
      <c r="IKB964" s="46"/>
      <c r="IKC964" s="46"/>
      <c r="IKD964" s="46"/>
      <c r="IKE964" s="46"/>
      <c r="IKF964" s="46"/>
      <c r="IKG964" s="46"/>
      <c r="IKH964" s="46"/>
      <c r="IKI964" s="46"/>
      <c r="IKJ964" s="46"/>
      <c r="IKK964" s="46"/>
      <c r="IKL964" s="46"/>
      <c r="IKM964" s="46"/>
      <c r="IKN964" s="46"/>
      <c r="IKO964" s="46"/>
      <c r="IKP964" s="46"/>
      <c r="IKQ964" s="46"/>
      <c r="IKR964" s="46"/>
      <c r="IKS964" s="46"/>
      <c r="IKT964" s="46"/>
      <c r="IKU964" s="46"/>
      <c r="IKV964" s="46"/>
      <c r="IKW964" s="46"/>
      <c r="IKX964" s="46"/>
      <c r="IKY964" s="46"/>
      <c r="IKZ964" s="46"/>
      <c r="ILA964" s="46"/>
      <c r="ILB964" s="46"/>
      <c r="ILC964" s="46"/>
      <c r="ILD964" s="46"/>
      <c r="ILE964" s="46"/>
      <c r="ILF964" s="46"/>
      <c r="ILG964" s="46"/>
      <c r="ILH964" s="46"/>
      <c r="ILI964" s="46"/>
      <c r="ILJ964" s="46"/>
      <c r="ILK964" s="46"/>
      <c r="ILL964" s="46"/>
      <c r="ILM964" s="46"/>
      <c r="ILN964" s="46"/>
      <c r="ILO964" s="46"/>
      <c r="ILP964" s="46"/>
      <c r="ILQ964" s="46"/>
      <c r="ILR964" s="46"/>
      <c r="ILS964" s="46"/>
      <c r="ILT964" s="46"/>
      <c r="ILU964" s="46"/>
      <c r="ILV964" s="46"/>
      <c r="ILW964" s="46"/>
      <c r="ILX964" s="46"/>
      <c r="ILY964" s="46"/>
      <c r="ILZ964" s="46"/>
      <c r="IMA964" s="46"/>
      <c r="IMB964" s="46"/>
      <c r="IMC964" s="46"/>
      <c r="IMD964" s="46"/>
      <c r="IME964" s="46"/>
      <c r="IMF964" s="46"/>
      <c r="IMG964" s="46"/>
      <c r="IMH964" s="46"/>
      <c r="IMI964" s="46"/>
      <c r="IMJ964" s="46"/>
      <c r="IMK964" s="46"/>
      <c r="IML964" s="46"/>
      <c r="IMM964" s="46"/>
      <c r="IMN964" s="46"/>
      <c r="IMO964" s="46"/>
      <c r="IMP964" s="46"/>
      <c r="IMQ964" s="46"/>
      <c r="IMR964" s="46"/>
      <c r="IMS964" s="46"/>
      <c r="IMT964" s="46"/>
      <c r="IMU964" s="46"/>
      <c r="IMV964" s="46"/>
      <c r="IMW964" s="46"/>
      <c r="IMX964" s="46"/>
      <c r="IMY964" s="46"/>
      <c r="IMZ964" s="46"/>
      <c r="INA964" s="46"/>
      <c r="INB964" s="46"/>
      <c r="INC964" s="46"/>
      <c r="IND964" s="46"/>
      <c r="INE964" s="46"/>
      <c r="INF964" s="46"/>
      <c r="ING964" s="46"/>
      <c r="INH964" s="46"/>
      <c r="INI964" s="46"/>
      <c r="INJ964" s="46"/>
      <c r="INK964" s="46"/>
      <c r="INL964" s="46"/>
      <c r="INM964" s="46"/>
      <c r="INN964" s="46"/>
      <c r="INO964" s="46"/>
      <c r="INP964" s="46"/>
      <c r="INQ964" s="46"/>
      <c r="INR964" s="46"/>
      <c r="INS964" s="46"/>
      <c r="INT964" s="46"/>
      <c r="INU964" s="46"/>
      <c r="INV964" s="46"/>
      <c r="INW964" s="46"/>
      <c r="INX964" s="46"/>
      <c r="INY964" s="46"/>
      <c r="INZ964" s="46"/>
      <c r="IOA964" s="46"/>
      <c r="IOB964" s="46"/>
      <c r="IOC964" s="46"/>
      <c r="IOD964" s="46"/>
      <c r="IOE964" s="46"/>
      <c r="IOF964" s="46"/>
      <c r="IOG964" s="46"/>
      <c r="IOH964" s="46"/>
      <c r="IOI964" s="46"/>
      <c r="IOJ964" s="46"/>
      <c r="IOK964" s="46"/>
      <c r="IOL964" s="46"/>
      <c r="IOM964" s="46"/>
      <c r="ION964" s="46"/>
      <c r="IOO964" s="46"/>
      <c r="IOP964" s="46"/>
      <c r="IOQ964" s="46"/>
      <c r="IOR964" s="46"/>
      <c r="IOS964" s="46"/>
      <c r="IOT964" s="46"/>
      <c r="IOU964" s="46"/>
      <c r="IOV964" s="46"/>
      <c r="IOW964" s="46"/>
      <c r="IOX964" s="46"/>
      <c r="IOY964" s="46"/>
      <c r="IOZ964" s="46"/>
      <c r="IPA964" s="46"/>
      <c r="IPB964" s="46"/>
      <c r="IPC964" s="46"/>
      <c r="IPD964" s="46"/>
      <c r="IPE964" s="46"/>
      <c r="IPF964" s="46"/>
      <c r="IPG964" s="46"/>
      <c r="IPH964" s="46"/>
      <c r="IPI964" s="46"/>
      <c r="IPJ964" s="46"/>
      <c r="IPK964" s="46"/>
      <c r="IPL964" s="46"/>
      <c r="IPM964" s="46"/>
      <c r="IPN964" s="46"/>
      <c r="IPO964" s="46"/>
      <c r="IPP964" s="46"/>
      <c r="IPQ964" s="46"/>
      <c r="IPR964" s="46"/>
      <c r="IPS964" s="46"/>
      <c r="IPT964" s="46"/>
      <c r="IPU964" s="46"/>
      <c r="IPV964" s="46"/>
      <c r="IPW964" s="46"/>
      <c r="IPX964" s="46"/>
      <c r="IPY964" s="46"/>
      <c r="IPZ964" s="46"/>
      <c r="IQA964" s="46"/>
      <c r="IQB964" s="46"/>
      <c r="IQC964" s="46"/>
      <c r="IQD964" s="46"/>
      <c r="IQE964" s="46"/>
      <c r="IQF964" s="46"/>
      <c r="IQG964" s="46"/>
      <c r="IQH964" s="46"/>
      <c r="IQI964" s="46"/>
      <c r="IQJ964" s="46"/>
      <c r="IQK964" s="46"/>
      <c r="IQL964" s="46"/>
      <c r="IQM964" s="46"/>
      <c r="IQN964" s="46"/>
      <c r="IQO964" s="46"/>
      <c r="IQP964" s="46"/>
      <c r="IQQ964" s="46"/>
      <c r="IQR964" s="46"/>
      <c r="IQS964" s="46"/>
      <c r="IQT964" s="46"/>
      <c r="IQU964" s="46"/>
      <c r="IQV964" s="46"/>
      <c r="IQW964" s="46"/>
      <c r="IQX964" s="46"/>
      <c r="IQY964" s="46"/>
      <c r="IQZ964" s="46"/>
      <c r="IRA964" s="46"/>
      <c r="IRB964" s="46"/>
      <c r="IRC964" s="46"/>
      <c r="IRD964" s="46"/>
      <c r="IRE964" s="46"/>
      <c r="IRF964" s="46"/>
      <c r="IRG964" s="46"/>
      <c r="IRH964" s="46"/>
      <c r="IRI964" s="46"/>
      <c r="IRJ964" s="46"/>
      <c r="IRK964" s="46"/>
      <c r="IRL964" s="46"/>
      <c r="IRM964" s="46"/>
      <c r="IRN964" s="46"/>
      <c r="IRO964" s="46"/>
      <c r="IRP964" s="46"/>
      <c r="IRQ964" s="46"/>
      <c r="IRR964" s="46"/>
      <c r="IRS964" s="46"/>
      <c r="IRT964" s="46"/>
      <c r="IRU964" s="46"/>
      <c r="IRV964" s="46"/>
      <c r="IRW964" s="46"/>
      <c r="IRX964" s="46"/>
      <c r="IRY964" s="46"/>
      <c r="IRZ964" s="46"/>
      <c r="ISA964" s="46"/>
      <c r="ISB964" s="46"/>
      <c r="ISC964" s="46"/>
      <c r="ISD964" s="46"/>
      <c r="ISE964" s="46"/>
      <c r="ISF964" s="46"/>
      <c r="ISG964" s="46"/>
      <c r="ISH964" s="46"/>
      <c r="ISI964" s="46"/>
      <c r="ISJ964" s="46"/>
      <c r="ISK964" s="46"/>
      <c r="ISL964" s="46"/>
      <c r="ISM964" s="46"/>
      <c r="ISN964" s="46"/>
      <c r="ISO964" s="46"/>
      <c r="ISP964" s="46"/>
      <c r="ISQ964" s="46"/>
      <c r="ISR964" s="46"/>
      <c r="ISS964" s="46"/>
      <c r="IST964" s="46"/>
      <c r="ISU964" s="46"/>
      <c r="ISV964" s="46"/>
      <c r="ISW964" s="46"/>
      <c r="ISX964" s="46"/>
      <c r="ISY964" s="46"/>
      <c r="ISZ964" s="46"/>
      <c r="ITA964" s="46"/>
      <c r="ITB964" s="46"/>
      <c r="ITC964" s="46"/>
      <c r="ITD964" s="46"/>
      <c r="ITE964" s="46"/>
      <c r="ITF964" s="46"/>
      <c r="ITG964" s="46"/>
      <c r="ITH964" s="46"/>
      <c r="ITI964" s="46"/>
      <c r="ITJ964" s="46"/>
      <c r="ITK964" s="46"/>
      <c r="ITL964" s="46"/>
      <c r="ITM964" s="46"/>
      <c r="ITN964" s="46"/>
      <c r="ITO964" s="46"/>
      <c r="ITP964" s="46"/>
      <c r="ITQ964" s="46"/>
      <c r="ITR964" s="46"/>
      <c r="ITS964" s="46"/>
      <c r="ITT964" s="46"/>
      <c r="ITU964" s="46"/>
      <c r="ITV964" s="46"/>
      <c r="ITW964" s="46"/>
      <c r="ITX964" s="46"/>
      <c r="ITY964" s="46"/>
      <c r="ITZ964" s="46"/>
      <c r="IUA964" s="46"/>
      <c r="IUB964" s="46"/>
      <c r="IUC964" s="46"/>
      <c r="IUD964" s="46"/>
      <c r="IUE964" s="46"/>
      <c r="IUF964" s="46"/>
      <c r="IUG964" s="46"/>
      <c r="IUH964" s="46"/>
      <c r="IUI964" s="46"/>
      <c r="IUJ964" s="46"/>
      <c r="IUK964" s="46"/>
      <c r="IUL964" s="46"/>
      <c r="IUM964" s="46"/>
      <c r="IUN964" s="46"/>
      <c r="IUO964" s="46"/>
      <c r="IUP964" s="46"/>
      <c r="IUQ964" s="46"/>
      <c r="IUR964" s="46"/>
      <c r="IUS964" s="46"/>
      <c r="IUT964" s="46"/>
      <c r="IUU964" s="46"/>
      <c r="IUV964" s="46"/>
      <c r="IUW964" s="46"/>
      <c r="IUX964" s="46"/>
      <c r="IUY964" s="46"/>
      <c r="IUZ964" s="46"/>
      <c r="IVA964" s="46"/>
      <c r="IVB964" s="46"/>
      <c r="IVC964" s="46"/>
      <c r="IVD964" s="46"/>
      <c r="IVE964" s="46"/>
      <c r="IVF964" s="46"/>
      <c r="IVG964" s="46"/>
      <c r="IVH964" s="46"/>
      <c r="IVI964" s="46"/>
      <c r="IVJ964" s="46"/>
      <c r="IVK964" s="46"/>
      <c r="IVL964" s="46"/>
      <c r="IVM964" s="46"/>
      <c r="IVN964" s="46"/>
      <c r="IVO964" s="46"/>
      <c r="IVP964" s="46"/>
      <c r="IVQ964" s="46"/>
      <c r="IVR964" s="46"/>
      <c r="IVS964" s="46"/>
      <c r="IVT964" s="46"/>
      <c r="IVU964" s="46"/>
      <c r="IVV964" s="46"/>
      <c r="IVW964" s="46"/>
      <c r="IVX964" s="46"/>
      <c r="IVY964" s="46"/>
      <c r="IVZ964" s="46"/>
      <c r="IWA964" s="46"/>
      <c r="IWB964" s="46"/>
      <c r="IWC964" s="46"/>
      <c r="IWD964" s="46"/>
      <c r="IWE964" s="46"/>
      <c r="IWF964" s="46"/>
      <c r="IWG964" s="46"/>
      <c r="IWH964" s="46"/>
      <c r="IWI964" s="46"/>
      <c r="IWJ964" s="46"/>
      <c r="IWK964" s="46"/>
      <c r="IWL964" s="46"/>
      <c r="IWM964" s="46"/>
      <c r="IWN964" s="46"/>
      <c r="IWO964" s="46"/>
      <c r="IWP964" s="46"/>
      <c r="IWQ964" s="46"/>
      <c r="IWR964" s="46"/>
      <c r="IWS964" s="46"/>
      <c r="IWT964" s="46"/>
      <c r="IWU964" s="46"/>
      <c r="IWV964" s="46"/>
      <c r="IWW964" s="46"/>
      <c r="IWX964" s="46"/>
      <c r="IWY964" s="46"/>
      <c r="IWZ964" s="46"/>
      <c r="IXA964" s="46"/>
      <c r="IXB964" s="46"/>
      <c r="IXC964" s="46"/>
      <c r="IXD964" s="46"/>
      <c r="IXE964" s="46"/>
      <c r="IXF964" s="46"/>
      <c r="IXG964" s="46"/>
      <c r="IXH964" s="46"/>
      <c r="IXI964" s="46"/>
      <c r="IXJ964" s="46"/>
      <c r="IXK964" s="46"/>
      <c r="IXL964" s="46"/>
      <c r="IXM964" s="46"/>
      <c r="IXN964" s="46"/>
      <c r="IXO964" s="46"/>
      <c r="IXP964" s="46"/>
      <c r="IXQ964" s="46"/>
      <c r="IXR964" s="46"/>
      <c r="IXS964" s="46"/>
      <c r="IXT964" s="46"/>
      <c r="IXU964" s="46"/>
      <c r="IXV964" s="46"/>
      <c r="IXW964" s="46"/>
      <c r="IXX964" s="46"/>
      <c r="IXY964" s="46"/>
      <c r="IXZ964" s="46"/>
      <c r="IYA964" s="46"/>
      <c r="IYB964" s="46"/>
      <c r="IYC964" s="46"/>
      <c r="IYD964" s="46"/>
      <c r="IYE964" s="46"/>
      <c r="IYF964" s="46"/>
      <c r="IYG964" s="46"/>
      <c r="IYH964" s="46"/>
      <c r="IYI964" s="46"/>
      <c r="IYJ964" s="46"/>
      <c r="IYK964" s="46"/>
      <c r="IYL964" s="46"/>
      <c r="IYM964" s="46"/>
      <c r="IYN964" s="46"/>
      <c r="IYO964" s="46"/>
      <c r="IYP964" s="46"/>
      <c r="IYQ964" s="46"/>
      <c r="IYR964" s="46"/>
      <c r="IYS964" s="46"/>
      <c r="IYT964" s="46"/>
      <c r="IYU964" s="46"/>
      <c r="IYV964" s="46"/>
      <c r="IYW964" s="46"/>
      <c r="IYX964" s="46"/>
      <c r="IYY964" s="46"/>
      <c r="IYZ964" s="46"/>
      <c r="IZA964" s="46"/>
      <c r="IZB964" s="46"/>
      <c r="IZC964" s="46"/>
      <c r="IZD964" s="46"/>
      <c r="IZE964" s="46"/>
      <c r="IZF964" s="46"/>
      <c r="IZG964" s="46"/>
      <c r="IZH964" s="46"/>
      <c r="IZI964" s="46"/>
      <c r="IZJ964" s="46"/>
      <c r="IZK964" s="46"/>
      <c r="IZL964" s="46"/>
      <c r="IZM964" s="46"/>
      <c r="IZN964" s="46"/>
      <c r="IZO964" s="46"/>
      <c r="IZP964" s="46"/>
      <c r="IZQ964" s="46"/>
      <c r="IZR964" s="46"/>
      <c r="IZS964" s="46"/>
      <c r="IZT964" s="46"/>
      <c r="IZU964" s="46"/>
      <c r="IZV964" s="46"/>
      <c r="IZW964" s="46"/>
      <c r="IZX964" s="46"/>
      <c r="IZY964" s="46"/>
      <c r="IZZ964" s="46"/>
      <c r="JAA964" s="46"/>
      <c r="JAB964" s="46"/>
      <c r="JAC964" s="46"/>
      <c r="JAD964" s="46"/>
      <c r="JAE964" s="46"/>
      <c r="JAF964" s="46"/>
      <c r="JAG964" s="46"/>
      <c r="JAH964" s="46"/>
      <c r="JAI964" s="46"/>
      <c r="JAJ964" s="46"/>
      <c r="JAK964" s="46"/>
      <c r="JAL964" s="46"/>
      <c r="JAM964" s="46"/>
      <c r="JAN964" s="46"/>
      <c r="JAO964" s="46"/>
      <c r="JAP964" s="46"/>
      <c r="JAQ964" s="46"/>
      <c r="JAR964" s="46"/>
      <c r="JAS964" s="46"/>
      <c r="JAT964" s="46"/>
      <c r="JAU964" s="46"/>
      <c r="JAV964" s="46"/>
      <c r="JAW964" s="46"/>
      <c r="JAX964" s="46"/>
      <c r="JAY964" s="46"/>
      <c r="JAZ964" s="46"/>
      <c r="JBA964" s="46"/>
      <c r="JBB964" s="46"/>
      <c r="JBC964" s="46"/>
      <c r="JBD964" s="46"/>
      <c r="JBE964" s="46"/>
      <c r="JBF964" s="46"/>
      <c r="JBG964" s="46"/>
      <c r="JBH964" s="46"/>
      <c r="JBI964" s="46"/>
      <c r="JBJ964" s="46"/>
      <c r="JBK964" s="46"/>
      <c r="JBL964" s="46"/>
      <c r="JBM964" s="46"/>
      <c r="JBN964" s="46"/>
      <c r="JBO964" s="46"/>
      <c r="JBP964" s="46"/>
      <c r="JBQ964" s="46"/>
      <c r="JBR964" s="46"/>
      <c r="JBS964" s="46"/>
      <c r="JBT964" s="46"/>
      <c r="JBU964" s="46"/>
      <c r="JBV964" s="46"/>
      <c r="JBW964" s="46"/>
      <c r="JBX964" s="46"/>
      <c r="JBY964" s="46"/>
      <c r="JBZ964" s="46"/>
      <c r="JCA964" s="46"/>
      <c r="JCB964" s="46"/>
      <c r="JCC964" s="46"/>
      <c r="JCD964" s="46"/>
      <c r="JCE964" s="46"/>
      <c r="JCF964" s="46"/>
      <c r="JCG964" s="46"/>
      <c r="JCH964" s="46"/>
      <c r="JCI964" s="46"/>
      <c r="JCJ964" s="46"/>
      <c r="JCK964" s="46"/>
      <c r="JCL964" s="46"/>
      <c r="JCM964" s="46"/>
      <c r="JCN964" s="46"/>
      <c r="JCO964" s="46"/>
      <c r="JCP964" s="46"/>
      <c r="JCQ964" s="46"/>
      <c r="JCR964" s="46"/>
      <c r="JCS964" s="46"/>
      <c r="JCT964" s="46"/>
      <c r="JCU964" s="46"/>
      <c r="JCV964" s="46"/>
      <c r="JCW964" s="46"/>
      <c r="JCX964" s="46"/>
      <c r="JCY964" s="46"/>
      <c r="JCZ964" s="46"/>
      <c r="JDA964" s="46"/>
      <c r="JDB964" s="46"/>
      <c r="JDC964" s="46"/>
      <c r="JDD964" s="46"/>
      <c r="JDE964" s="46"/>
      <c r="JDF964" s="46"/>
      <c r="JDG964" s="46"/>
      <c r="JDH964" s="46"/>
      <c r="JDI964" s="46"/>
      <c r="JDJ964" s="46"/>
      <c r="JDK964" s="46"/>
      <c r="JDL964" s="46"/>
      <c r="JDM964" s="46"/>
      <c r="JDN964" s="46"/>
      <c r="JDO964" s="46"/>
      <c r="JDP964" s="46"/>
      <c r="JDQ964" s="46"/>
      <c r="JDR964" s="46"/>
      <c r="JDS964" s="46"/>
      <c r="JDT964" s="46"/>
      <c r="JDU964" s="46"/>
      <c r="JDV964" s="46"/>
      <c r="JDW964" s="46"/>
      <c r="JDX964" s="46"/>
      <c r="JDY964" s="46"/>
      <c r="JDZ964" s="46"/>
      <c r="JEA964" s="46"/>
      <c r="JEB964" s="46"/>
      <c r="JEC964" s="46"/>
      <c r="JED964" s="46"/>
      <c r="JEE964" s="46"/>
      <c r="JEF964" s="46"/>
      <c r="JEG964" s="46"/>
      <c r="JEH964" s="46"/>
      <c r="JEI964" s="46"/>
      <c r="JEJ964" s="46"/>
      <c r="JEK964" s="46"/>
      <c r="JEL964" s="46"/>
      <c r="JEM964" s="46"/>
      <c r="JEN964" s="46"/>
      <c r="JEO964" s="46"/>
      <c r="JEP964" s="46"/>
      <c r="JEQ964" s="46"/>
      <c r="JER964" s="46"/>
      <c r="JES964" s="46"/>
      <c r="JET964" s="46"/>
      <c r="JEU964" s="46"/>
      <c r="JEV964" s="46"/>
      <c r="JEW964" s="46"/>
      <c r="JEX964" s="46"/>
      <c r="JEY964" s="46"/>
      <c r="JEZ964" s="46"/>
      <c r="JFA964" s="46"/>
      <c r="JFB964" s="46"/>
      <c r="JFC964" s="46"/>
      <c r="JFD964" s="46"/>
      <c r="JFE964" s="46"/>
      <c r="JFF964" s="46"/>
      <c r="JFG964" s="46"/>
      <c r="JFH964" s="46"/>
      <c r="JFI964" s="46"/>
      <c r="JFJ964" s="46"/>
      <c r="JFK964" s="46"/>
      <c r="JFL964" s="46"/>
      <c r="JFM964" s="46"/>
      <c r="JFN964" s="46"/>
      <c r="JFO964" s="46"/>
      <c r="JFP964" s="46"/>
      <c r="JFQ964" s="46"/>
      <c r="JFR964" s="46"/>
      <c r="JFS964" s="46"/>
      <c r="JFT964" s="46"/>
      <c r="JFU964" s="46"/>
      <c r="JFV964" s="46"/>
      <c r="JFW964" s="46"/>
      <c r="JFX964" s="46"/>
      <c r="JFY964" s="46"/>
      <c r="JFZ964" s="46"/>
      <c r="JGA964" s="46"/>
      <c r="JGB964" s="46"/>
      <c r="JGC964" s="46"/>
      <c r="JGD964" s="46"/>
      <c r="JGE964" s="46"/>
      <c r="JGF964" s="46"/>
      <c r="JGG964" s="46"/>
      <c r="JGH964" s="46"/>
      <c r="JGI964" s="46"/>
      <c r="JGJ964" s="46"/>
      <c r="JGK964" s="46"/>
      <c r="JGL964" s="46"/>
      <c r="JGM964" s="46"/>
      <c r="JGN964" s="46"/>
      <c r="JGO964" s="46"/>
      <c r="JGP964" s="46"/>
      <c r="JGQ964" s="46"/>
      <c r="JGR964" s="46"/>
      <c r="JGS964" s="46"/>
      <c r="JGT964" s="46"/>
      <c r="JGU964" s="46"/>
      <c r="JGV964" s="46"/>
      <c r="JGW964" s="46"/>
      <c r="JGX964" s="46"/>
      <c r="JGY964" s="46"/>
      <c r="JGZ964" s="46"/>
      <c r="JHA964" s="46"/>
      <c r="JHB964" s="46"/>
      <c r="JHC964" s="46"/>
      <c r="JHD964" s="46"/>
      <c r="JHE964" s="46"/>
      <c r="JHF964" s="46"/>
      <c r="JHG964" s="46"/>
      <c r="JHH964" s="46"/>
      <c r="JHI964" s="46"/>
      <c r="JHJ964" s="46"/>
      <c r="JHK964" s="46"/>
      <c r="JHL964" s="46"/>
      <c r="JHM964" s="46"/>
      <c r="JHN964" s="46"/>
      <c r="JHO964" s="46"/>
      <c r="JHP964" s="46"/>
      <c r="JHQ964" s="46"/>
      <c r="JHR964" s="46"/>
      <c r="JHS964" s="46"/>
      <c r="JHT964" s="46"/>
      <c r="JHU964" s="46"/>
      <c r="JHV964" s="46"/>
      <c r="JHW964" s="46"/>
      <c r="JHX964" s="46"/>
      <c r="JHY964" s="46"/>
      <c r="JHZ964" s="46"/>
      <c r="JIA964" s="46"/>
      <c r="JIB964" s="46"/>
      <c r="JIC964" s="46"/>
      <c r="JID964" s="46"/>
      <c r="JIE964" s="46"/>
      <c r="JIF964" s="46"/>
      <c r="JIG964" s="46"/>
      <c r="JIH964" s="46"/>
      <c r="JII964" s="46"/>
      <c r="JIJ964" s="46"/>
      <c r="JIK964" s="46"/>
      <c r="JIL964" s="46"/>
      <c r="JIM964" s="46"/>
      <c r="JIN964" s="46"/>
      <c r="JIO964" s="46"/>
      <c r="JIP964" s="46"/>
      <c r="JIQ964" s="46"/>
      <c r="JIR964" s="46"/>
      <c r="JIS964" s="46"/>
      <c r="JIT964" s="46"/>
      <c r="JIU964" s="46"/>
      <c r="JIV964" s="46"/>
      <c r="JIW964" s="46"/>
      <c r="JIX964" s="46"/>
      <c r="JIY964" s="46"/>
      <c r="JIZ964" s="46"/>
      <c r="JJA964" s="46"/>
      <c r="JJB964" s="46"/>
      <c r="JJC964" s="46"/>
      <c r="JJD964" s="46"/>
      <c r="JJE964" s="46"/>
      <c r="JJF964" s="46"/>
      <c r="JJG964" s="46"/>
      <c r="JJH964" s="46"/>
      <c r="JJI964" s="46"/>
      <c r="JJJ964" s="46"/>
      <c r="JJK964" s="46"/>
      <c r="JJL964" s="46"/>
      <c r="JJM964" s="46"/>
      <c r="JJN964" s="46"/>
      <c r="JJO964" s="46"/>
      <c r="JJP964" s="46"/>
      <c r="JJQ964" s="46"/>
      <c r="JJR964" s="46"/>
      <c r="JJS964" s="46"/>
      <c r="JJT964" s="46"/>
      <c r="JJU964" s="46"/>
      <c r="JJV964" s="46"/>
      <c r="JJW964" s="46"/>
      <c r="JJX964" s="46"/>
      <c r="JJY964" s="46"/>
      <c r="JJZ964" s="46"/>
      <c r="JKA964" s="46"/>
      <c r="JKB964" s="46"/>
      <c r="JKC964" s="46"/>
      <c r="JKD964" s="46"/>
      <c r="JKE964" s="46"/>
      <c r="JKF964" s="46"/>
      <c r="JKG964" s="46"/>
      <c r="JKH964" s="46"/>
      <c r="JKI964" s="46"/>
      <c r="JKJ964" s="46"/>
      <c r="JKK964" s="46"/>
      <c r="JKL964" s="46"/>
      <c r="JKM964" s="46"/>
      <c r="JKN964" s="46"/>
      <c r="JKO964" s="46"/>
      <c r="JKP964" s="46"/>
      <c r="JKQ964" s="46"/>
      <c r="JKR964" s="46"/>
      <c r="JKS964" s="46"/>
      <c r="JKT964" s="46"/>
      <c r="JKU964" s="46"/>
      <c r="JKV964" s="46"/>
      <c r="JKW964" s="46"/>
      <c r="JKX964" s="46"/>
      <c r="JKY964" s="46"/>
      <c r="JKZ964" s="46"/>
      <c r="JLA964" s="46"/>
      <c r="JLB964" s="46"/>
      <c r="JLC964" s="46"/>
      <c r="JLD964" s="46"/>
      <c r="JLE964" s="46"/>
      <c r="JLF964" s="46"/>
      <c r="JLG964" s="46"/>
      <c r="JLH964" s="46"/>
      <c r="JLI964" s="46"/>
      <c r="JLJ964" s="46"/>
      <c r="JLK964" s="46"/>
      <c r="JLL964" s="46"/>
      <c r="JLM964" s="46"/>
      <c r="JLN964" s="46"/>
      <c r="JLO964" s="46"/>
      <c r="JLP964" s="46"/>
      <c r="JLQ964" s="46"/>
      <c r="JLR964" s="46"/>
      <c r="JLS964" s="46"/>
      <c r="JLT964" s="46"/>
      <c r="JLU964" s="46"/>
      <c r="JLV964" s="46"/>
      <c r="JLW964" s="46"/>
      <c r="JLX964" s="46"/>
      <c r="JLY964" s="46"/>
      <c r="JLZ964" s="46"/>
      <c r="JMA964" s="46"/>
      <c r="JMB964" s="46"/>
      <c r="JMC964" s="46"/>
      <c r="JMD964" s="46"/>
      <c r="JME964" s="46"/>
      <c r="JMF964" s="46"/>
      <c r="JMG964" s="46"/>
      <c r="JMH964" s="46"/>
      <c r="JMI964" s="46"/>
      <c r="JMJ964" s="46"/>
      <c r="JMK964" s="46"/>
      <c r="JML964" s="46"/>
      <c r="JMM964" s="46"/>
      <c r="JMN964" s="46"/>
      <c r="JMO964" s="46"/>
      <c r="JMP964" s="46"/>
      <c r="JMQ964" s="46"/>
      <c r="JMR964" s="46"/>
      <c r="JMS964" s="46"/>
      <c r="JMT964" s="46"/>
      <c r="JMU964" s="46"/>
      <c r="JMV964" s="46"/>
      <c r="JMW964" s="46"/>
      <c r="JMX964" s="46"/>
      <c r="JMY964" s="46"/>
      <c r="JMZ964" s="46"/>
      <c r="JNA964" s="46"/>
      <c r="JNB964" s="46"/>
      <c r="JNC964" s="46"/>
      <c r="JND964" s="46"/>
      <c r="JNE964" s="46"/>
      <c r="JNF964" s="46"/>
      <c r="JNG964" s="46"/>
      <c r="JNH964" s="46"/>
      <c r="JNI964" s="46"/>
      <c r="JNJ964" s="46"/>
      <c r="JNK964" s="46"/>
      <c r="JNL964" s="46"/>
      <c r="JNM964" s="46"/>
      <c r="JNN964" s="46"/>
      <c r="JNO964" s="46"/>
      <c r="JNP964" s="46"/>
      <c r="JNQ964" s="46"/>
      <c r="JNR964" s="46"/>
      <c r="JNS964" s="46"/>
      <c r="JNT964" s="46"/>
      <c r="JNU964" s="46"/>
      <c r="JNV964" s="46"/>
      <c r="JNW964" s="46"/>
      <c r="JNX964" s="46"/>
      <c r="JNY964" s="46"/>
      <c r="JNZ964" s="46"/>
      <c r="JOA964" s="46"/>
      <c r="JOB964" s="46"/>
      <c r="JOC964" s="46"/>
      <c r="JOD964" s="46"/>
      <c r="JOE964" s="46"/>
      <c r="JOF964" s="46"/>
      <c r="JOG964" s="46"/>
      <c r="JOH964" s="46"/>
      <c r="JOI964" s="46"/>
      <c r="JOJ964" s="46"/>
      <c r="JOK964" s="46"/>
      <c r="JOL964" s="46"/>
      <c r="JOM964" s="46"/>
      <c r="JON964" s="46"/>
      <c r="JOO964" s="46"/>
      <c r="JOP964" s="46"/>
      <c r="JOQ964" s="46"/>
      <c r="JOR964" s="46"/>
      <c r="JOS964" s="46"/>
      <c r="JOT964" s="46"/>
      <c r="JOU964" s="46"/>
      <c r="JOV964" s="46"/>
      <c r="JOW964" s="46"/>
      <c r="JOX964" s="46"/>
      <c r="JOY964" s="46"/>
      <c r="JOZ964" s="46"/>
      <c r="JPA964" s="46"/>
      <c r="JPB964" s="46"/>
      <c r="JPC964" s="46"/>
      <c r="JPD964" s="46"/>
      <c r="JPE964" s="46"/>
      <c r="JPF964" s="46"/>
      <c r="JPG964" s="46"/>
      <c r="JPH964" s="46"/>
      <c r="JPI964" s="46"/>
      <c r="JPJ964" s="46"/>
      <c r="JPK964" s="46"/>
      <c r="JPL964" s="46"/>
      <c r="JPM964" s="46"/>
      <c r="JPN964" s="46"/>
      <c r="JPO964" s="46"/>
      <c r="JPP964" s="46"/>
      <c r="JPQ964" s="46"/>
      <c r="JPR964" s="46"/>
      <c r="JPS964" s="46"/>
      <c r="JPT964" s="46"/>
      <c r="JPU964" s="46"/>
      <c r="JPV964" s="46"/>
      <c r="JPW964" s="46"/>
      <c r="JPX964" s="46"/>
      <c r="JPY964" s="46"/>
      <c r="JPZ964" s="46"/>
      <c r="JQA964" s="46"/>
      <c r="JQB964" s="46"/>
      <c r="JQC964" s="46"/>
      <c r="JQD964" s="46"/>
      <c r="JQE964" s="46"/>
      <c r="JQF964" s="46"/>
      <c r="JQG964" s="46"/>
      <c r="JQH964" s="46"/>
      <c r="JQI964" s="46"/>
      <c r="JQJ964" s="46"/>
      <c r="JQK964" s="46"/>
      <c r="JQL964" s="46"/>
      <c r="JQM964" s="46"/>
      <c r="JQN964" s="46"/>
      <c r="JQO964" s="46"/>
      <c r="JQP964" s="46"/>
      <c r="JQQ964" s="46"/>
      <c r="JQR964" s="46"/>
      <c r="JQS964" s="46"/>
      <c r="JQT964" s="46"/>
      <c r="JQU964" s="46"/>
      <c r="JQV964" s="46"/>
      <c r="JQW964" s="46"/>
      <c r="JQX964" s="46"/>
      <c r="JQY964" s="46"/>
      <c r="JQZ964" s="46"/>
      <c r="JRA964" s="46"/>
      <c r="JRB964" s="46"/>
      <c r="JRC964" s="46"/>
      <c r="JRD964" s="46"/>
      <c r="JRE964" s="46"/>
      <c r="JRF964" s="46"/>
      <c r="JRG964" s="46"/>
      <c r="JRH964" s="46"/>
      <c r="JRI964" s="46"/>
      <c r="JRJ964" s="46"/>
      <c r="JRK964" s="46"/>
      <c r="JRL964" s="46"/>
      <c r="JRM964" s="46"/>
      <c r="JRN964" s="46"/>
      <c r="JRO964" s="46"/>
      <c r="JRP964" s="46"/>
      <c r="JRQ964" s="46"/>
      <c r="JRR964" s="46"/>
      <c r="JRS964" s="46"/>
      <c r="JRT964" s="46"/>
      <c r="JRU964" s="46"/>
      <c r="JRV964" s="46"/>
      <c r="JRW964" s="46"/>
      <c r="JRX964" s="46"/>
      <c r="JRY964" s="46"/>
      <c r="JRZ964" s="46"/>
      <c r="JSA964" s="46"/>
      <c r="JSB964" s="46"/>
      <c r="JSC964" s="46"/>
      <c r="JSD964" s="46"/>
      <c r="JSE964" s="46"/>
      <c r="JSF964" s="46"/>
      <c r="JSG964" s="46"/>
      <c r="JSH964" s="46"/>
      <c r="JSI964" s="46"/>
      <c r="JSJ964" s="46"/>
      <c r="JSK964" s="46"/>
      <c r="JSL964" s="46"/>
      <c r="JSM964" s="46"/>
      <c r="JSN964" s="46"/>
      <c r="JSO964" s="46"/>
      <c r="JSP964" s="46"/>
      <c r="JSQ964" s="46"/>
      <c r="JSR964" s="46"/>
      <c r="JSS964" s="46"/>
      <c r="JST964" s="46"/>
      <c r="JSU964" s="46"/>
      <c r="JSV964" s="46"/>
      <c r="JSW964" s="46"/>
      <c r="JSX964" s="46"/>
      <c r="JSY964" s="46"/>
      <c r="JSZ964" s="46"/>
      <c r="JTA964" s="46"/>
      <c r="JTB964" s="46"/>
      <c r="JTC964" s="46"/>
      <c r="JTD964" s="46"/>
      <c r="JTE964" s="46"/>
      <c r="JTF964" s="46"/>
      <c r="JTG964" s="46"/>
      <c r="JTH964" s="46"/>
      <c r="JTI964" s="46"/>
      <c r="JTJ964" s="46"/>
      <c r="JTK964" s="46"/>
      <c r="JTL964" s="46"/>
      <c r="JTM964" s="46"/>
      <c r="JTN964" s="46"/>
      <c r="JTO964" s="46"/>
      <c r="JTP964" s="46"/>
      <c r="JTQ964" s="46"/>
      <c r="JTR964" s="46"/>
      <c r="JTS964" s="46"/>
      <c r="JTT964" s="46"/>
      <c r="JTU964" s="46"/>
      <c r="JTV964" s="46"/>
      <c r="JTW964" s="46"/>
      <c r="JTX964" s="46"/>
      <c r="JTY964" s="46"/>
      <c r="JTZ964" s="46"/>
      <c r="JUA964" s="46"/>
      <c r="JUB964" s="46"/>
      <c r="JUC964" s="46"/>
      <c r="JUD964" s="46"/>
      <c r="JUE964" s="46"/>
      <c r="JUF964" s="46"/>
      <c r="JUG964" s="46"/>
      <c r="JUH964" s="46"/>
      <c r="JUI964" s="46"/>
      <c r="JUJ964" s="46"/>
      <c r="JUK964" s="46"/>
      <c r="JUL964" s="46"/>
      <c r="JUM964" s="46"/>
      <c r="JUN964" s="46"/>
      <c r="JUO964" s="46"/>
      <c r="JUP964" s="46"/>
      <c r="JUQ964" s="46"/>
      <c r="JUR964" s="46"/>
      <c r="JUS964" s="46"/>
      <c r="JUT964" s="46"/>
      <c r="JUU964" s="46"/>
      <c r="JUV964" s="46"/>
      <c r="JUW964" s="46"/>
      <c r="JUX964" s="46"/>
      <c r="JUY964" s="46"/>
      <c r="JUZ964" s="46"/>
      <c r="JVA964" s="46"/>
      <c r="JVB964" s="46"/>
      <c r="JVC964" s="46"/>
      <c r="JVD964" s="46"/>
      <c r="JVE964" s="46"/>
      <c r="JVF964" s="46"/>
      <c r="JVG964" s="46"/>
      <c r="JVH964" s="46"/>
      <c r="JVI964" s="46"/>
      <c r="JVJ964" s="46"/>
      <c r="JVK964" s="46"/>
      <c r="JVL964" s="46"/>
      <c r="JVM964" s="46"/>
      <c r="JVN964" s="46"/>
      <c r="JVO964" s="46"/>
      <c r="JVP964" s="46"/>
      <c r="JVQ964" s="46"/>
      <c r="JVR964" s="46"/>
      <c r="JVS964" s="46"/>
      <c r="JVT964" s="46"/>
      <c r="JVU964" s="46"/>
      <c r="JVV964" s="46"/>
      <c r="JVW964" s="46"/>
      <c r="JVX964" s="46"/>
      <c r="JVY964" s="46"/>
      <c r="JVZ964" s="46"/>
      <c r="JWA964" s="46"/>
      <c r="JWB964" s="46"/>
      <c r="JWC964" s="46"/>
      <c r="JWD964" s="46"/>
      <c r="JWE964" s="46"/>
      <c r="JWF964" s="46"/>
      <c r="JWG964" s="46"/>
      <c r="JWH964" s="46"/>
      <c r="JWI964" s="46"/>
      <c r="JWJ964" s="46"/>
      <c r="JWK964" s="46"/>
      <c r="JWL964" s="46"/>
      <c r="JWM964" s="46"/>
      <c r="JWN964" s="46"/>
      <c r="JWO964" s="46"/>
      <c r="JWP964" s="46"/>
      <c r="JWQ964" s="46"/>
      <c r="JWR964" s="46"/>
      <c r="JWS964" s="46"/>
      <c r="JWT964" s="46"/>
      <c r="JWU964" s="46"/>
      <c r="JWV964" s="46"/>
      <c r="JWW964" s="46"/>
      <c r="JWX964" s="46"/>
      <c r="JWY964" s="46"/>
      <c r="JWZ964" s="46"/>
      <c r="JXA964" s="46"/>
      <c r="JXB964" s="46"/>
      <c r="JXC964" s="46"/>
      <c r="JXD964" s="46"/>
      <c r="JXE964" s="46"/>
      <c r="JXF964" s="46"/>
      <c r="JXG964" s="46"/>
      <c r="JXH964" s="46"/>
      <c r="JXI964" s="46"/>
      <c r="JXJ964" s="46"/>
      <c r="JXK964" s="46"/>
      <c r="JXL964" s="46"/>
      <c r="JXM964" s="46"/>
      <c r="JXN964" s="46"/>
      <c r="JXO964" s="46"/>
      <c r="JXP964" s="46"/>
      <c r="JXQ964" s="46"/>
      <c r="JXR964" s="46"/>
      <c r="JXS964" s="46"/>
      <c r="JXT964" s="46"/>
      <c r="JXU964" s="46"/>
      <c r="JXV964" s="46"/>
      <c r="JXW964" s="46"/>
      <c r="JXX964" s="46"/>
      <c r="JXY964" s="46"/>
      <c r="JXZ964" s="46"/>
      <c r="JYA964" s="46"/>
      <c r="JYB964" s="46"/>
      <c r="JYC964" s="46"/>
      <c r="JYD964" s="46"/>
      <c r="JYE964" s="46"/>
      <c r="JYF964" s="46"/>
      <c r="JYG964" s="46"/>
      <c r="JYH964" s="46"/>
      <c r="JYI964" s="46"/>
      <c r="JYJ964" s="46"/>
      <c r="JYK964" s="46"/>
      <c r="JYL964" s="46"/>
      <c r="JYM964" s="46"/>
      <c r="JYN964" s="46"/>
      <c r="JYO964" s="46"/>
      <c r="JYP964" s="46"/>
      <c r="JYQ964" s="46"/>
      <c r="JYR964" s="46"/>
      <c r="JYS964" s="46"/>
      <c r="JYT964" s="46"/>
      <c r="JYU964" s="46"/>
      <c r="JYV964" s="46"/>
      <c r="JYW964" s="46"/>
      <c r="JYX964" s="46"/>
      <c r="JYY964" s="46"/>
      <c r="JYZ964" s="46"/>
      <c r="JZA964" s="46"/>
      <c r="JZB964" s="46"/>
      <c r="JZC964" s="46"/>
      <c r="JZD964" s="46"/>
      <c r="JZE964" s="46"/>
      <c r="JZF964" s="46"/>
      <c r="JZG964" s="46"/>
      <c r="JZH964" s="46"/>
      <c r="JZI964" s="46"/>
      <c r="JZJ964" s="46"/>
      <c r="JZK964" s="46"/>
      <c r="JZL964" s="46"/>
      <c r="JZM964" s="46"/>
      <c r="JZN964" s="46"/>
      <c r="JZO964" s="46"/>
      <c r="JZP964" s="46"/>
      <c r="JZQ964" s="46"/>
      <c r="JZR964" s="46"/>
      <c r="JZS964" s="46"/>
      <c r="JZT964" s="46"/>
      <c r="JZU964" s="46"/>
      <c r="JZV964" s="46"/>
      <c r="JZW964" s="46"/>
      <c r="JZX964" s="46"/>
      <c r="JZY964" s="46"/>
      <c r="JZZ964" s="46"/>
      <c r="KAA964" s="46"/>
      <c r="KAB964" s="46"/>
      <c r="KAC964" s="46"/>
      <c r="KAD964" s="46"/>
      <c r="KAE964" s="46"/>
      <c r="KAF964" s="46"/>
      <c r="KAG964" s="46"/>
      <c r="KAH964" s="46"/>
      <c r="KAI964" s="46"/>
      <c r="KAJ964" s="46"/>
      <c r="KAK964" s="46"/>
      <c r="KAL964" s="46"/>
      <c r="KAM964" s="46"/>
      <c r="KAN964" s="46"/>
      <c r="KAO964" s="46"/>
      <c r="KAP964" s="46"/>
      <c r="KAQ964" s="46"/>
      <c r="KAR964" s="46"/>
      <c r="KAS964" s="46"/>
      <c r="KAT964" s="46"/>
      <c r="KAU964" s="46"/>
      <c r="KAV964" s="46"/>
      <c r="KAW964" s="46"/>
      <c r="KAX964" s="46"/>
      <c r="KAY964" s="46"/>
      <c r="KAZ964" s="46"/>
      <c r="KBA964" s="46"/>
      <c r="KBB964" s="46"/>
      <c r="KBC964" s="46"/>
      <c r="KBD964" s="46"/>
      <c r="KBE964" s="46"/>
      <c r="KBF964" s="46"/>
      <c r="KBG964" s="46"/>
      <c r="KBH964" s="46"/>
      <c r="KBI964" s="46"/>
      <c r="KBJ964" s="46"/>
      <c r="KBK964" s="46"/>
      <c r="KBL964" s="46"/>
      <c r="KBM964" s="46"/>
      <c r="KBN964" s="46"/>
      <c r="KBO964" s="46"/>
      <c r="KBP964" s="46"/>
      <c r="KBQ964" s="46"/>
      <c r="KBR964" s="46"/>
      <c r="KBS964" s="46"/>
      <c r="KBT964" s="46"/>
      <c r="KBU964" s="46"/>
      <c r="KBV964" s="46"/>
      <c r="KBW964" s="46"/>
      <c r="KBX964" s="46"/>
      <c r="KBY964" s="46"/>
      <c r="KBZ964" s="46"/>
      <c r="KCA964" s="46"/>
      <c r="KCB964" s="46"/>
      <c r="KCC964" s="46"/>
      <c r="KCD964" s="46"/>
      <c r="KCE964" s="46"/>
      <c r="KCF964" s="46"/>
      <c r="KCG964" s="46"/>
      <c r="KCH964" s="46"/>
      <c r="KCI964" s="46"/>
      <c r="KCJ964" s="46"/>
      <c r="KCK964" s="46"/>
      <c r="KCL964" s="46"/>
      <c r="KCM964" s="46"/>
      <c r="KCN964" s="46"/>
      <c r="KCO964" s="46"/>
      <c r="KCP964" s="46"/>
      <c r="KCQ964" s="46"/>
      <c r="KCR964" s="46"/>
      <c r="KCS964" s="46"/>
      <c r="KCT964" s="46"/>
      <c r="KCU964" s="46"/>
      <c r="KCV964" s="46"/>
      <c r="KCW964" s="46"/>
      <c r="KCX964" s="46"/>
      <c r="KCY964" s="46"/>
      <c r="KCZ964" s="46"/>
      <c r="KDA964" s="46"/>
      <c r="KDB964" s="46"/>
      <c r="KDC964" s="46"/>
      <c r="KDD964" s="46"/>
      <c r="KDE964" s="46"/>
      <c r="KDF964" s="46"/>
      <c r="KDG964" s="46"/>
      <c r="KDH964" s="46"/>
      <c r="KDI964" s="46"/>
      <c r="KDJ964" s="46"/>
      <c r="KDK964" s="46"/>
      <c r="KDL964" s="46"/>
      <c r="KDM964" s="46"/>
      <c r="KDN964" s="46"/>
      <c r="KDO964" s="46"/>
      <c r="KDP964" s="46"/>
      <c r="KDQ964" s="46"/>
      <c r="KDR964" s="46"/>
      <c r="KDS964" s="46"/>
      <c r="KDT964" s="46"/>
      <c r="KDU964" s="46"/>
      <c r="KDV964" s="46"/>
      <c r="KDW964" s="46"/>
      <c r="KDX964" s="46"/>
      <c r="KDY964" s="46"/>
      <c r="KDZ964" s="46"/>
      <c r="KEA964" s="46"/>
      <c r="KEB964" s="46"/>
      <c r="KEC964" s="46"/>
      <c r="KED964" s="46"/>
      <c r="KEE964" s="46"/>
      <c r="KEF964" s="46"/>
      <c r="KEG964" s="46"/>
      <c r="KEH964" s="46"/>
      <c r="KEI964" s="46"/>
      <c r="KEJ964" s="46"/>
      <c r="KEK964" s="46"/>
      <c r="KEL964" s="46"/>
      <c r="KEM964" s="46"/>
      <c r="KEN964" s="46"/>
      <c r="KEO964" s="46"/>
      <c r="KEP964" s="46"/>
      <c r="KEQ964" s="46"/>
      <c r="KER964" s="46"/>
      <c r="KES964" s="46"/>
      <c r="KET964" s="46"/>
      <c r="KEU964" s="46"/>
      <c r="KEV964" s="46"/>
      <c r="KEW964" s="46"/>
      <c r="KEX964" s="46"/>
      <c r="KEY964" s="46"/>
      <c r="KEZ964" s="46"/>
      <c r="KFA964" s="46"/>
      <c r="KFB964" s="46"/>
      <c r="KFC964" s="46"/>
      <c r="KFD964" s="46"/>
      <c r="KFE964" s="46"/>
      <c r="KFF964" s="46"/>
      <c r="KFG964" s="46"/>
      <c r="KFH964" s="46"/>
      <c r="KFI964" s="46"/>
      <c r="KFJ964" s="46"/>
      <c r="KFK964" s="46"/>
      <c r="KFL964" s="46"/>
      <c r="KFM964" s="46"/>
      <c r="KFN964" s="46"/>
      <c r="KFO964" s="46"/>
      <c r="KFP964" s="46"/>
      <c r="KFQ964" s="46"/>
      <c r="KFR964" s="46"/>
      <c r="KFS964" s="46"/>
      <c r="KFT964" s="46"/>
      <c r="KFU964" s="46"/>
      <c r="KFV964" s="46"/>
      <c r="KFW964" s="46"/>
      <c r="KFX964" s="46"/>
      <c r="KFY964" s="46"/>
      <c r="KFZ964" s="46"/>
      <c r="KGA964" s="46"/>
      <c r="KGB964" s="46"/>
      <c r="KGC964" s="46"/>
      <c r="KGD964" s="46"/>
      <c r="KGE964" s="46"/>
      <c r="KGF964" s="46"/>
      <c r="KGG964" s="46"/>
      <c r="KGH964" s="46"/>
      <c r="KGI964" s="46"/>
      <c r="KGJ964" s="46"/>
      <c r="KGK964" s="46"/>
      <c r="KGL964" s="46"/>
      <c r="KGM964" s="46"/>
      <c r="KGN964" s="46"/>
      <c r="KGO964" s="46"/>
      <c r="KGP964" s="46"/>
      <c r="KGQ964" s="46"/>
      <c r="KGR964" s="46"/>
      <c r="KGS964" s="46"/>
      <c r="KGT964" s="46"/>
      <c r="KGU964" s="46"/>
      <c r="KGV964" s="46"/>
      <c r="KGW964" s="46"/>
      <c r="KGX964" s="46"/>
      <c r="KGY964" s="46"/>
      <c r="KGZ964" s="46"/>
      <c r="KHA964" s="46"/>
      <c r="KHB964" s="46"/>
      <c r="KHC964" s="46"/>
      <c r="KHD964" s="46"/>
      <c r="KHE964" s="46"/>
      <c r="KHF964" s="46"/>
      <c r="KHG964" s="46"/>
      <c r="KHH964" s="46"/>
      <c r="KHI964" s="46"/>
      <c r="KHJ964" s="46"/>
      <c r="KHK964" s="46"/>
      <c r="KHL964" s="46"/>
      <c r="KHM964" s="46"/>
      <c r="KHN964" s="46"/>
      <c r="KHO964" s="46"/>
      <c r="KHP964" s="46"/>
      <c r="KHQ964" s="46"/>
      <c r="KHR964" s="46"/>
      <c r="KHS964" s="46"/>
      <c r="KHT964" s="46"/>
      <c r="KHU964" s="46"/>
      <c r="KHV964" s="46"/>
      <c r="KHW964" s="46"/>
      <c r="KHX964" s="46"/>
      <c r="KHY964" s="46"/>
      <c r="KHZ964" s="46"/>
      <c r="KIA964" s="46"/>
      <c r="KIB964" s="46"/>
      <c r="KIC964" s="46"/>
      <c r="KID964" s="46"/>
      <c r="KIE964" s="46"/>
      <c r="KIF964" s="46"/>
      <c r="KIG964" s="46"/>
      <c r="KIH964" s="46"/>
      <c r="KII964" s="46"/>
      <c r="KIJ964" s="46"/>
      <c r="KIK964" s="46"/>
      <c r="KIL964" s="46"/>
      <c r="KIM964" s="46"/>
      <c r="KIN964" s="46"/>
      <c r="KIO964" s="46"/>
      <c r="KIP964" s="46"/>
      <c r="KIQ964" s="46"/>
      <c r="KIR964" s="46"/>
      <c r="KIS964" s="46"/>
      <c r="KIT964" s="46"/>
      <c r="KIU964" s="46"/>
      <c r="KIV964" s="46"/>
      <c r="KIW964" s="46"/>
      <c r="KIX964" s="46"/>
      <c r="KIY964" s="46"/>
      <c r="KIZ964" s="46"/>
      <c r="KJA964" s="46"/>
      <c r="KJB964" s="46"/>
      <c r="KJC964" s="46"/>
      <c r="KJD964" s="46"/>
      <c r="KJE964" s="46"/>
      <c r="KJF964" s="46"/>
      <c r="KJG964" s="46"/>
      <c r="KJH964" s="46"/>
      <c r="KJI964" s="46"/>
      <c r="KJJ964" s="46"/>
      <c r="KJK964" s="46"/>
      <c r="KJL964" s="46"/>
      <c r="KJM964" s="46"/>
      <c r="KJN964" s="46"/>
      <c r="KJO964" s="46"/>
      <c r="KJP964" s="46"/>
      <c r="KJQ964" s="46"/>
      <c r="KJR964" s="46"/>
      <c r="KJS964" s="46"/>
      <c r="KJT964" s="46"/>
      <c r="KJU964" s="46"/>
      <c r="KJV964" s="46"/>
      <c r="KJW964" s="46"/>
      <c r="KJX964" s="46"/>
      <c r="KJY964" s="46"/>
      <c r="KJZ964" s="46"/>
      <c r="KKA964" s="46"/>
      <c r="KKB964" s="46"/>
      <c r="KKC964" s="46"/>
      <c r="KKD964" s="46"/>
      <c r="KKE964" s="46"/>
      <c r="KKF964" s="46"/>
      <c r="KKG964" s="46"/>
      <c r="KKH964" s="46"/>
      <c r="KKI964" s="46"/>
      <c r="KKJ964" s="46"/>
      <c r="KKK964" s="46"/>
      <c r="KKL964" s="46"/>
      <c r="KKM964" s="46"/>
      <c r="KKN964" s="46"/>
      <c r="KKO964" s="46"/>
      <c r="KKP964" s="46"/>
      <c r="KKQ964" s="46"/>
      <c r="KKR964" s="46"/>
      <c r="KKS964" s="46"/>
      <c r="KKT964" s="46"/>
      <c r="KKU964" s="46"/>
      <c r="KKV964" s="46"/>
      <c r="KKW964" s="46"/>
      <c r="KKX964" s="46"/>
      <c r="KKY964" s="46"/>
      <c r="KKZ964" s="46"/>
      <c r="KLA964" s="46"/>
      <c r="KLB964" s="46"/>
      <c r="KLC964" s="46"/>
      <c r="KLD964" s="46"/>
      <c r="KLE964" s="46"/>
      <c r="KLF964" s="46"/>
      <c r="KLG964" s="46"/>
      <c r="KLH964" s="46"/>
      <c r="KLI964" s="46"/>
      <c r="KLJ964" s="46"/>
      <c r="KLK964" s="46"/>
      <c r="KLL964" s="46"/>
      <c r="KLM964" s="46"/>
      <c r="KLN964" s="46"/>
      <c r="KLO964" s="46"/>
      <c r="KLP964" s="46"/>
      <c r="KLQ964" s="46"/>
      <c r="KLR964" s="46"/>
      <c r="KLS964" s="46"/>
      <c r="KLT964" s="46"/>
      <c r="KLU964" s="46"/>
      <c r="KLV964" s="46"/>
      <c r="KLW964" s="46"/>
      <c r="KLX964" s="46"/>
      <c r="KLY964" s="46"/>
      <c r="KLZ964" s="46"/>
      <c r="KMA964" s="46"/>
      <c r="KMB964" s="46"/>
      <c r="KMC964" s="46"/>
      <c r="KMD964" s="46"/>
      <c r="KME964" s="46"/>
      <c r="KMF964" s="46"/>
      <c r="KMG964" s="46"/>
      <c r="KMH964" s="46"/>
      <c r="KMI964" s="46"/>
      <c r="KMJ964" s="46"/>
      <c r="KMK964" s="46"/>
      <c r="KML964" s="46"/>
      <c r="KMM964" s="46"/>
      <c r="KMN964" s="46"/>
      <c r="KMO964" s="46"/>
      <c r="KMP964" s="46"/>
      <c r="KMQ964" s="46"/>
      <c r="KMR964" s="46"/>
      <c r="KMS964" s="46"/>
      <c r="KMT964" s="46"/>
      <c r="KMU964" s="46"/>
      <c r="KMV964" s="46"/>
      <c r="KMW964" s="46"/>
      <c r="KMX964" s="46"/>
      <c r="KMY964" s="46"/>
      <c r="KMZ964" s="46"/>
      <c r="KNA964" s="46"/>
      <c r="KNB964" s="46"/>
      <c r="KNC964" s="46"/>
      <c r="KND964" s="46"/>
      <c r="KNE964" s="46"/>
      <c r="KNF964" s="46"/>
      <c r="KNG964" s="46"/>
      <c r="KNH964" s="46"/>
      <c r="KNI964" s="46"/>
      <c r="KNJ964" s="46"/>
      <c r="KNK964" s="46"/>
      <c r="KNL964" s="46"/>
      <c r="KNM964" s="46"/>
      <c r="KNN964" s="46"/>
      <c r="KNO964" s="46"/>
      <c r="KNP964" s="46"/>
      <c r="KNQ964" s="46"/>
      <c r="KNR964" s="46"/>
      <c r="KNS964" s="46"/>
      <c r="KNT964" s="46"/>
      <c r="KNU964" s="46"/>
      <c r="KNV964" s="46"/>
      <c r="KNW964" s="46"/>
      <c r="KNX964" s="46"/>
      <c r="KNY964" s="46"/>
      <c r="KNZ964" s="46"/>
      <c r="KOA964" s="46"/>
      <c r="KOB964" s="46"/>
      <c r="KOC964" s="46"/>
      <c r="KOD964" s="46"/>
      <c r="KOE964" s="46"/>
      <c r="KOF964" s="46"/>
      <c r="KOG964" s="46"/>
      <c r="KOH964" s="46"/>
      <c r="KOI964" s="46"/>
      <c r="KOJ964" s="46"/>
      <c r="KOK964" s="46"/>
      <c r="KOL964" s="46"/>
      <c r="KOM964" s="46"/>
      <c r="KON964" s="46"/>
      <c r="KOO964" s="46"/>
      <c r="KOP964" s="46"/>
      <c r="KOQ964" s="46"/>
      <c r="KOR964" s="46"/>
      <c r="KOS964" s="46"/>
      <c r="KOT964" s="46"/>
      <c r="KOU964" s="46"/>
      <c r="KOV964" s="46"/>
      <c r="KOW964" s="46"/>
      <c r="KOX964" s="46"/>
      <c r="KOY964" s="46"/>
      <c r="KOZ964" s="46"/>
      <c r="KPA964" s="46"/>
      <c r="KPB964" s="46"/>
      <c r="KPC964" s="46"/>
      <c r="KPD964" s="46"/>
      <c r="KPE964" s="46"/>
      <c r="KPF964" s="46"/>
      <c r="KPG964" s="46"/>
      <c r="KPH964" s="46"/>
      <c r="KPI964" s="46"/>
      <c r="KPJ964" s="46"/>
      <c r="KPK964" s="46"/>
      <c r="KPL964" s="46"/>
      <c r="KPM964" s="46"/>
      <c r="KPN964" s="46"/>
      <c r="KPO964" s="46"/>
      <c r="KPP964" s="46"/>
      <c r="KPQ964" s="46"/>
      <c r="KPR964" s="46"/>
      <c r="KPS964" s="46"/>
      <c r="KPT964" s="46"/>
      <c r="KPU964" s="46"/>
      <c r="KPV964" s="46"/>
      <c r="KPW964" s="46"/>
      <c r="KPX964" s="46"/>
      <c r="KPY964" s="46"/>
      <c r="KPZ964" s="46"/>
      <c r="KQA964" s="46"/>
      <c r="KQB964" s="46"/>
      <c r="KQC964" s="46"/>
      <c r="KQD964" s="46"/>
      <c r="KQE964" s="46"/>
      <c r="KQF964" s="46"/>
      <c r="KQG964" s="46"/>
      <c r="KQH964" s="46"/>
      <c r="KQI964" s="46"/>
      <c r="KQJ964" s="46"/>
      <c r="KQK964" s="46"/>
      <c r="KQL964" s="46"/>
      <c r="KQM964" s="46"/>
      <c r="KQN964" s="46"/>
      <c r="KQO964" s="46"/>
      <c r="KQP964" s="46"/>
      <c r="KQQ964" s="46"/>
      <c r="KQR964" s="46"/>
      <c r="KQS964" s="46"/>
      <c r="KQT964" s="46"/>
      <c r="KQU964" s="46"/>
      <c r="KQV964" s="46"/>
      <c r="KQW964" s="46"/>
      <c r="KQX964" s="46"/>
      <c r="KQY964" s="46"/>
      <c r="KQZ964" s="46"/>
      <c r="KRA964" s="46"/>
      <c r="KRB964" s="46"/>
      <c r="KRC964" s="46"/>
      <c r="KRD964" s="46"/>
      <c r="KRE964" s="46"/>
      <c r="KRF964" s="46"/>
      <c r="KRG964" s="46"/>
      <c r="KRH964" s="46"/>
      <c r="KRI964" s="46"/>
      <c r="KRJ964" s="46"/>
      <c r="KRK964" s="46"/>
      <c r="KRL964" s="46"/>
      <c r="KRM964" s="46"/>
      <c r="KRN964" s="46"/>
      <c r="KRO964" s="46"/>
      <c r="KRP964" s="46"/>
      <c r="KRQ964" s="46"/>
      <c r="KRR964" s="46"/>
      <c r="KRS964" s="46"/>
      <c r="KRT964" s="46"/>
      <c r="KRU964" s="46"/>
      <c r="KRV964" s="46"/>
      <c r="KRW964" s="46"/>
      <c r="KRX964" s="46"/>
      <c r="KRY964" s="46"/>
      <c r="KRZ964" s="46"/>
      <c r="KSA964" s="46"/>
      <c r="KSB964" s="46"/>
      <c r="KSC964" s="46"/>
      <c r="KSD964" s="46"/>
      <c r="KSE964" s="46"/>
      <c r="KSF964" s="46"/>
      <c r="KSG964" s="46"/>
      <c r="KSH964" s="46"/>
      <c r="KSI964" s="46"/>
      <c r="KSJ964" s="46"/>
      <c r="KSK964" s="46"/>
      <c r="KSL964" s="46"/>
      <c r="KSM964" s="46"/>
      <c r="KSN964" s="46"/>
      <c r="KSO964" s="46"/>
      <c r="KSP964" s="46"/>
      <c r="KSQ964" s="46"/>
      <c r="KSR964" s="46"/>
      <c r="KSS964" s="46"/>
      <c r="KST964" s="46"/>
      <c r="KSU964" s="46"/>
      <c r="KSV964" s="46"/>
      <c r="KSW964" s="46"/>
      <c r="KSX964" s="46"/>
      <c r="KSY964" s="46"/>
      <c r="KSZ964" s="46"/>
      <c r="KTA964" s="46"/>
      <c r="KTB964" s="46"/>
      <c r="KTC964" s="46"/>
      <c r="KTD964" s="46"/>
      <c r="KTE964" s="46"/>
      <c r="KTF964" s="46"/>
      <c r="KTG964" s="46"/>
      <c r="KTH964" s="46"/>
      <c r="KTI964" s="46"/>
      <c r="KTJ964" s="46"/>
      <c r="KTK964" s="46"/>
      <c r="KTL964" s="46"/>
      <c r="KTM964" s="46"/>
      <c r="KTN964" s="46"/>
      <c r="KTO964" s="46"/>
      <c r="KTP964" s="46"/>
      <c r="KTQ964" s="46"/>
      <c r="KTR964" s="46"/>
      <c r="KTS964" s="46"/>
      <c r="KTT964" s="46"/>
      <c r="KTU964" s="46"/>
      <c r="KTV964" s="46"/>
      <c r="KTW964" s="46"/>
      <c r="KTX964" s="46"/>
      <c r="KTY964" s="46"/>
      <c r="KTZ964" s="46"/>
      <c r="KUA964" s="46"/>
      <c r="KUB964" s="46"/>
      <c r="KUC964" s="46"/>
      <c r="KUD964" s="46"/>
      <c r="KUE964" s="46"/>
      <c r="KUF964" s="46"/>
      <c r="KUG964" s="46"/>
      <c r="KUH964" s="46"/>
      <c r="KUI964" s="46"/>
      <c r="KUJ964" s="46"/>
      <c r="KUK964" s="46"/>
      <c r="KUL964" s="46"/>
      <c r="KUM964" s="46"/>
      <c r="KUN964" s="46"/>
      <c r="KUO964" s="46"/>
      <c r="KUP964" s="46"/>
      <c r="KUQ964" s="46"/>
      <c r="KUR964" s="46"/>
      <c r="KUS964" s="46"/>
      <c r="KUT964" s="46"/>
      <c r="KUU964" s="46"/>
      <c r="KUV964" s="46"/>
      <c r="KUW964" s="46"/>
      <c r="KUX964" s="46"/>
      <c r="KUY964" s="46"/>
      <c r="KUZ964" s="46"/>
      <c r="KVA964" s="46"/>
      <c r="KVB964" s="46"/>
      <c r="KVC964" s="46"/>
      <c r="KVD964" s="46"/>
      <c r="KVE964" s="46"/>
      <c r="KVF964" s="46"/>
      <c r="KVG964" s="46"/>
      <c r="KVH964" s="46"/>
      <c r="KVI964" s="46"/>
      <c r="KVJ964" s="46"/>
      <c r="KVK964" s="46"/>
      <c r="KVL964" s="46"/>
      <c r="KVM964" s="46"/>
      <c r="KVN964" s="46"/>
      <c r="KVO964" s="46"/>
      <c r="KVP964" s="46"/>
      <c r="KVQ964" s="46"/>
      <c r="KVR964" s="46"/>
      <c r="KVS964" s="46"/>
      <c r="KVT964" s="46"/>
      <c r="KVU964" s="46"/>
      <c r="KVV964" s="46"/>
      <c r="KVW964" s="46"/>
      <c r="KVX964" s="46"/>
      <c r="KVY964" s="46"/>
      <c r="KVZ964" s="46"/>
      <c r="KWA964" s="46"/>
      <c r="KWB964" s="46"/>
      <c r="KWC964" s="46"/>
      <c r="KWD964" s="46"/>
      <c r="KWE964" s="46"/>
      <c r="KWF964" s="46"/>
      <c r="KWG964" s="46"/>
      <c r="KWH964" s="46"/>
      <c r="KWI964" s="46"/>
      <c r="KWJ964" s="46"/>
      <c r="KWK964" s="46"/>
      <c r="KWL964" s="46"/>
      <c r="KWM964" s="46"/>
      <c r="KWN964" s="46"/>
      <c r="KWO964" s="46"/>
      <c r="KWP964" s="46"/>
      <c r="KWQ964" s="46"/>
      <c r="KWR964" s="46"/>
      <c r="KWS964" s="46"/>
      <c r="KWT964" s="46"/>
      <c r="KWU964" s="46"/>
      <c r="KWV964" s="46"/>
      <c r="KWW964" s="46"/>
      <c r="KWX964" s="46"/>
      <c r="KWY964" s="46"/>
      <c r="KWZ964" s="46"/>
      <c r="KXA964" s="46"/>
      <c r="KXB964" s="46"/>
      <c r="KXC964" s="46"/>
      <c r="KXD964" s="46"/>
      <c r="KXE964" s="46"/>
      <c r="KXF964" s="46"/>
      <c r="KXG964" s="46"/>
      <c r="KXH964" s="46"/>
      <c r="KXI964" s="46"/>
      <c r="KXJ964" s="46"/>
      <c r="KXK964" s="46"/>
      <c r="KXL964" s="46"/>
      <c r="KXM964" s="46"/>
      <c r="KXN964" s="46"/>
      <c r="KXO964" s="46"/>
      <c r="KXP964" s="46"/>
      <c r="KXQ964" s="46"/>
      <c r="KXR964" s="46"/>
      <c r="KXS964" s="46"/>
      <c r="KXT964" s="46"/>
      <c r="KXU964" s="46"/>
      <c r="KXV964" s="46"/>
      <c r="KXW964" s="46"/>
      <c r="KXX964" s="46"/>
      <c r="KXY964" s="46"/>
      <c r="KXZ964" s="46"/>
      <c r="KYA964" s="46"/>
      <c r="KYB964" s="46"/>
      <c r="KYC964" s="46"/>
      <c r="KYD964" s="46"/>
      <c r="KYE964" s="46"/>
      <c r="KYF964" s="46"/>
      <c r="KYG964" s="46"/>
      <c r="KYH964" s="46"/>
      <c r="KYI964" s="46"/>
      <c r="KYJ964" s="46"/>
      <c r="KYK964" s="46"/>
      <c r="KYL964" s="46"/>
      <c r="KYM964" s="46"/>
      <c r="KYN964" s="46"/>
      <c r="KYO964" s="46"/>
      <c r="KYP964" s="46"/>
      <c r="KYQ964" s="46"/>
      <c r="KYR964" s="46"/>
      <c r="KYS964" s="46"/>
      <c r="KYT964" s="46"/>
      <c r="KYU964" s="46"/>
      <c r="KYV964" s="46"/>
      <c r="KYW964" s="46"/>
      <c r="KYX964" s="46"/>
      <c r="KYY964" s="46"/>
      <c r="KYZ964" s="46"/>
      <c r="KZA964" s="46"/>
      <c r="KZB964" s="46"/>
      <c r="KZC964" s="46"/>
      <c r="KZD964" s="46"/>
      <c r="KZE964" s="46"/>
      <c r="KZF964" s="46"/>
      <c r="KZG964" s="46"/>
      <c r="KZH964" s="46"/>
      <c r="KZI964" s="46"/>
      <c r="KZJ964" s="46"/>
      <c r="KZK964" s="46"/>
      <c r="KZL964" s="46"/>
      <c r="KZM964" s="46"/>
      <c r="KZN964" s="46"/>
      <c r="KZO964" s="46"/>
      <c r="KZP964" s="46"/>
      <c r="KZQ964" s="46"/>
      <c r="KZR964" s="46"/>
      <c r="KZS964" s="46"/>
      <c r="KZT964" s="46"/>
      <c r="KZU964" s="46"/>
      <c r="KZV964" s="46"/>
      <c r="KZW964" s="46"/>
      <c r="KZX964" s="46"/>
      <c r="KZY964" s="46"/>
      <c r="KZZ964" s="46"/>
      <c r="LAA964" s="46"/>
      <c r="LAB964" s="46"/>
      <c r="LAC964" s="46"/>
      <c r="LAD964" s="46"/>
      <c r="LAE964" s="46"/>
      <c r="LAF964" s="46"/>
      <c r="LAG964" s="46"/>
      <c r="LAH964" s="46"/>
      <c r="LAI964" s="46"/>
      <c r="LAJ964" s="46"/>
      <c r="LAK964" s="46"/>
      <c r="LAL964" s="46"/>
      <c r="LAM964" s="46"/>
      <c r="LAN964" s="46"/>
      <c r="LAO964" s="46"/>
      <c r="LAP964" s="46"/>
      <c r="LAQ964" s="46"/>
      <c r="LAR964" s="46"/>
      <c r="LAS964" s="46"/>
      <c r="LAT964" s="46"/>
      <c r="LAU964" s="46"/>
      <c r="LAV964" s="46"/>
      <c r="LAW964" s="46"/>
      <c r="LAX964" s="46"/>
      <c r="LAY964" s="46"/>
      <c r="LAZ964" s="46"/>
      <c r="LBA964" s="46"/>
      <c r="LBB964" s="46"/>
      <c r="LBC964" s="46"/>
      <c r="LBD964" s="46"/>
      <c r="LBE964" s="46"/>
      <c r="LBF964" s="46"/>
      <c r="LBG964" s="46"/>
      <c r="LBH964" s="46"/>
      <c r="LBI964" s="46"/>
      <c r="LBJ964" s="46"/>
      <c r="LBK964" s="46"/>
      <c r="LBL964" s="46"/>
      <c r="LBM964" s="46"/>
      <c r="LBN964" s="46"/>
      <c r="LBO964" s="46"/>
      <c r="LBP964" s="46"/>
      <c r="LBQ964" s="46"/>
      <c r="LBR964" s="46"/>
      <c r="LBS964" s="46"/>
      <c r="LBT964" s="46"/>
      <c r="LBU964" s="46"/>
      <c r="LBV964" s="46"/>
      <c r="LBW964" s="46"/>
      <c r="LBX964" s="46"/>
      <c r="LBY964" s="46"/>
      <c r="LBZ964" s="46"/>
      <c r="LCA964" s="46"/>
      <c r="LCB964" s="46"/>
      <c r="LCC964" s="46"/>
      <c r="LCD964" s="46"/>
      <c r="LCE964" s="46"/>
      <c r="LCF964" s="46"/>
      <c r="LCG964" s="46"/>
      <c r="LCH964" s="46"/>
      <c r="LCI964" s="46"/>
      <c r="LCJ964" s="46"/>
      <c r="LCK964" s="46"/>
      <c r="LCL964" s="46"/>
      <c r="LCM964" s="46"/>
      <c r="LCN964" s="46"/>
      <c r="LCO964" s="46"/>
      <c r="LCP964" s="46"/>
      <c r="LCQ964" s="46"/>
      <c r="LCR964" s="46"/>
      <c r="LCS964" s="46"/>
      <c r="LCT964" s="46"/>
      <c r="LCU964" s="46"/>
      <c r="LCV964" s="46"/>
      <c r="LCW964" s="46"/>
      <c r="LCX964" s="46"/>
      <c r="LCY964" s="46"/>
      <c r="LCZ964" s="46"/>
      <c r="LDA964" s="46"/>
      <c r="LDB964" s="46"/>
      <c r="LDC964" s="46"/>
      <c r="LDD964" s="46"/>
      <c r="LDE964" s="46"/>
      <c r="LDF964" s="46"/>
      <c r="LDG964" s="46"/>
      <c r="LDH964" s="46"/>
      <c r="LDI964" s="46"/>
      <c r="LDJ964" s="46"/>
      <c r="LDK964" s="46"/>
      <c r="LDL964" s="46"/>
      <c r="LDM964" s="46"/>
      <c r="LDN964" s="46"/>
      <c r="LDO964" s="46"/>
      <c r="LDP964" s="46"/>
      <c r="LDQ964" s="46"/>
      <c r="LDR964" s="46"/>
      <c r="LDS964" s="46"/>
      <c r="LDT964" s="46"/>
      <c r="LDU964" s="46"/>
      <c r="LDV964" s="46"/>
      <c r="LDW964" s="46"/>
      <c r="LDX964" s="46"/>
      <c r="LDY964" s="46"/>
      <c r="LDZ964" s="46"/>
      <c r="LEA964" s="46"/>
      <c r="LEB964" s="46"/>
      <c r="LEC964" s="46"/>
      <c r="LED964" s="46"/>
      <c r="LEE964" s="46"/>
      <c r="LEF964" s="46"/>
      <c r="LEG964" s="46"/>
      <c r="LEH964" s="46"/>
      <c r="LEI964" s="46"/>
      <c r="LEJ964" s="46"/>
      <c r="LEK964" s="46"/>
      <c r="LEL964" s="46"/>
      <c r="LEM964" s="46"/>
      <c r="LEN964" s="46"/>
      <c r="LEO964" s="46"/>
      <c r="LEP964" s="46"/>
      <c r="LEQ964" s="46"/>
      <c r="LER964" s="46"/>
      <c r="LES964" s="46"/>
      <c r="LET964" s="46"/>
      <c r="LEU964" s="46"/>
      <c r="LEV964" s="46"/>
      <c r="LEW964" s="46"/>
      <c r="LEX964" s="46"/>
      <c r="LEY964" s="46"/>
      <c r="LEZ964" s="46"/>
      <c r="LFA964" s="46"/>
      <c r="LFB964" s="46"/>
      <c r="LFC964" s="46"/>
      <c r="LFD964" s="46"/>
      <c r="LFE964" s="46"/>
      <c r="LFF964" s="46"/>
      <c r="LFG964" s="46"/>
      <c r="LFH964" s="46"/>
      <c r="LFI964" s="46"/>
      <c r="LFJ964" s="46"/>
      <c r="LFK964" s="46"/>
      <c r="LFL964" s="46"/>
      <c r="LFM964" s="46"/>
      <c r="LFN964" s="46"/>
      <c r="LFO964" s="46"/>
      <c r="LFP964" s="46"/>
      <c r="LFQ964" s="46"/>
      <c r="LFR964" s="46"/>
      <c r="LFS964" s="46"/>
      <c r="LFT964" s="46"/>
      <c r="LFU964" s="46"/>
      <c r="LFV964" s="46"/>
      <c r="LFW964" s="46"/>
      <c r="LFX964" s="46"/>
      <c r="LFY964" s="46"/>
      <c r="LFZ964" s="46"/>
      <c r="LGA964" s="46"/>
      <c r="LGB964" s="46"/>
      <c r="LGC964" s="46"/>
      <c r="LGD964" s="46"/>
      <c r="LGE964" s="46"/>
      <c r="LGF964" s="46"/>
      <c r="LGG964" s="46"/>
      <c r="LGH964" s="46"/>
      <c r="LGI964" s="46"/>
      <c r="LGJ964" s="46"/>
      <c r="LGK964" s="46"/>
      <c r="LGL964" s="46"/>
      <c r="LGM964" s="46"/>
      <c r="LGN964" s="46"/>
      <c r="LGO964" s="46"/>
      <c r="LGP964" s="46"/>
      <c r="LGQ964" s="46"/>
      <c r="LGR964" s="46"/>
      <c r="LGS964" s="46"/>
      <c r="LGT964" s="46"/>
      <c r="LGU964" s="46"/>
      <c r="LGV964" s="46"/>
      <c r="LGW964" s="46"/>
      <c r="LGX964" s="46"/>
      <c r="LGY964" s="46"/>
      <c r="LGZ964" s="46"/>
      <c r="LHA964" s="46"/>
      <c r="LHB964" s="46"/>
      <c r="LHC964" s="46"/>
      <c r="LHD964" s="46"/>
      <c r="LHE964" s="46"/>
      <c r="LHF964" s="46"/>
      <c r="LHG964" s="46"/>
      <c r="LHH964" s="46"/>
      <c r="LHI964" s="46"/>
      <c r="LHJ964" s="46"/>
      <c r="LHK964" s="46"/>
      <c r="LHL964" s="46"/>
      <c r="LHM964" s="46"/>
      <c r="LHN964" s="46"/>
      <c r="LHO964" s="46"/>
      <c r="LHP964" s="46"/>
      <c r="LHQ964" s="46"/>
      <c r="LHR964" s="46"/>
      <c r="LHS964" s="46"/>
      <c r="LHT964" s="46"/>
      <c r="LHU964" s="46"/>
      <c r="LHV964" s="46"/>
      <c r="LHW964" s="46"/>
      <c r="LHX964" s="46"/>
      <c r="LHY964" s="46"/>
      <c r="LHZ964" s="46"/>
      <c r="LIA964" s="46"/>
      <c r="LIB964" s="46"/>
      <c r="LIC964" s="46"/>
      <c r="LID964" s="46"/>
      <c r="LIE964" s="46"/>
      <c r="LIF964" s="46"/>
      <c r="LIG964" s="46"/>
      <c r="LIH964" s="46"/>
      <c r="LII964" s="46"/>
      <c r="LIJ964" s="46"/>
      <c r="LIK964" s="46"/>
      <c r="LIL964" s="46"/>
      <c r="LIM964" s="46"/>
      <c r="LIN964" s="46"/>
      <c r="LIO964" s="46"/>
      <c r="LIP964" s="46"/>
      <c r="LIQ964" s="46"/>
      <c r="LIR964" s="46"/>
      <c r="LIS964" s="46"/>
      <c r="LIT964" s="46"/>
      <c r="LIU964" s="46"/>
      <c r="LIV964" s="46"/>
      <c r="LIW964" s="46"/>
      <c r="LIX964" s="46"/>
      <c r="LIY964" s="46"/>
      <c r="LIZ964" s="46"/>
      <c r="LJA964" s="46"/>
      <c r="LJB964" s="46"/>
      <c r="LJC964" s="46"/>
      <c r="LJD964" s="46"/>
      <c r="LJE964" s="46"/>
      <c r="LJF964" s="46"/>
      <c r="LJG964" s="46"/>
      <c r="LJH964" s="46"/>
      <c r="LJI964" s="46"/>
      <c r="LJJ964" s="46"/>
      <c r="LJK964" s="46"/>
      <c r="LJL964" s="46"/>
      <c r="LJM964" s="46"/>
      <c r="LJN964" s="46"/>
      <c r="LJO964" s="46"/>
      <c r="LJP964" s="46"/>
      <c r="LJQ964" s="46"/>
      <c r="LJR964" s="46"/>
      <c r="LJS964" s="46"/>
      <c r="LJT964" s="46"/>
      <c r="LJU964" s="46"/>
      <c r="LJV964" s="46"/>
      <c r="LJW964" s="46"/>
      <c r="LJX964" s="46"/>
      <c r="LJY964" s="46"/>
      <c r="LJZ964" s="46"/>
      <c r="LKA964" s="46"/>
      <c r="LKB964" s="46"/>
      <c r="LKC964" s="46"/>
      <c r="LKD964" s="46"/>
      <c r="LKE964" s="46"/>
      <c r="LKF964" s="46"/>
      <c r="LKG964" s="46"/>
      <c r="LKH964" s="46"/>
      <c r="LKI964" s="46"/>
      <c r="LKJ964" s="46"/>
      <c r="LKK964" s="46"/>
      <c r="LKL964" s="46"/>
      <c r="LKM964" s="46"/>
      <c r="LKN964" s="46"/>
      <c r="LKO964" s="46"/>
      <c r="LKP964" s="46"/>
      <c r="LKQ964" s="46"/>
      <c r="LKR964" s="46"/>
      <c r="LKS964" s="46"/>
      <c r="LKT964" s="46"/>
      <c r="LKU964" s="46"/>
      <c r="LKV964" s="46"/>
      <c r="LKW964" s="46"/>
      <c r="LKX964" s="46"/>
      <c r="LKY964" s="46"/>
      <c r="LKZ964" s="46"/>
      <c r="LLA964" s="46"/>
      <c r="LLB964" s="46"/>
      <c r="LLC964" s="46"/>
      <c r="LLD964" s="46"/>
      <c r="LLE964" s="46"/>
      <c r="LLF964" s="46"/>
      <c r="LLG964" s="46"/>
      <c r="LLH964" s="46"/>
      <c r="LLI964" s="46"/>
      <c r="LLJ964" s="46"/>
      <c r="LLK964" s="46"/>
      <c r="LLL964" s="46"/>
      <c r="LLM964" s="46"/>
      <c r="LLN964" s="46"/>
      <c r="LLO964" s="46"/>
      <c r="LLP964" s="46"/>
      <c r="LLQ964" s="46"/>
      <c r="LLR964" s="46"/>
      <c r="LLS964" s="46"/>
      <c r="LLT964" s="46"/>
      <c r="LLU964" s="46"/>
      <c r="LLV964" s="46"/>
      <c r="LLW964" s="46"/>
      <c r="LLX964" s="46"/>
      <c r="LLY964" s="46"/>
      <c r="LLZ964" s="46"/>
      <c r="LMA964" s="46"/>
      <c r="LMB964" s="46"/>
      <c r="LMC964" s="46"/>
      <c r="LMD964" s="46"/>
      <c r="LME964" s="46"/>
      <c r="LMF964" s="46"/>
      <c r="LMG964" s="46"/>
      <c r="LMH964" s="46"/>
      <c r="LMI964" s="46"/>
      <c r="LMJ964" s="46"/>
      <c r="LMK964" s="46"/>
      <c r="LML964" s="46"/>
      <c r="LMM964" s="46"/>
      <c r="LMN964" s="46"/>
      <c r="LMO964" s="46"/>
      <c r="LMP964" s="46"/>
      <c r="LMQ964" s="46"/>
      <c r="LMR964" s="46"/>
      <c r="LMS964" s="46"/>
      <c r="LMT964" s="46"/>
      <c r="LMU964" s="46"/>
      <c r="LMV964" s="46"/>
      <c r="LMW964" s="46"/>
      <c r="LMX964" s="46"/>
      <c r="LMY964" s="46"/>
      <c r="LMZ964" s="46"/>
      <c r="LNA964" s="46"/>
      <c r="LNB964" s="46"/>
      <c r="LNC964" s="46"/>
      <c r="LND964" s="46"/>
      <c r="LNE964" s="46"/>
      <c r="LNF964" s="46"/>
      <c r="LNG964" s="46"/>
      <c r="LNH964" s="46"/>
      <c r="LNI964" s="46"/>
      <c r="LNJ964" s="46"/>
      <c r="LNK964" s="46"/>
      <c r="LNL964" s="46"/>
      <c r="LNM964" s="46"/>
      <c r="LNN964" s="46"/>
      <c r="LNO964" s="46"/>
      <c r="LNP964" s="46"/>
      <c r="LNQ964" s="46"/>
      <c r="LNR964" s="46"/>
      <c r="LNS964" s="46"/>
      <c r="LNT964" s="46"/>
      <c r="LNU964" s="46"/>
      <c r="LNV964" s="46"/>
      <c r="LNW964" s="46"/>
      <c r="LNX964" s="46"/>
      <c r="LNY964" s="46"/>
      <c r="LNZ964" s="46"/>
      <c r="LOA964" s="46"/>
      <c r="LOB964" s="46"/>
      <c r="LOC964" s="46"/>
      <c r="LOD964" s="46"/>
      <c r="LOE964" s="46"/>
      <c r="LOF964" s="46"/>
      <c r="LOG964" s="46"/>
      <c r="LOH964" s="46"/>
      <c r="LOI964" s="46"/>
      <c r="LOJ964" s="46"/>
      <c r="LOK964" s="46"/>
      <c r="LOL964" s="46"/>
      <c r="LOM964" s="46"/>
      <c r="LON964" s="46"/>
      <c r="LOO964" s="46"/>
      <c r="LOP964" s="46"/>
      <c r="LOQ964" s="46"/>
      <c r="LOR964" s="46"/>
      <c r="LOS964" s="46"/>
      <c r="LOT964" s="46"/>
      <c r="LOU964" s="46"/>
      <c r="LOV964" s="46"/>
      <c r="LOW964" s="46"/>
      <c r="LOX964" s="46"/>
      <c r="LOY964" s="46"/>
      <c r="LOZ964" s="46"/>
      <c r="LPA964" s="46"/>
      <c r="LPB964" s="46"/>
      <c r="LPC964" s="46"/>
      <c r="LPD964" s="46"/>
      <c r="LPE964" s="46"/>
      <c r="LPF964" s="46"/>
      <c r="LPG964" s="46"/>
      <c r="LPH964" s="46"/>
      <c r="LPI964" s="46"/>
      <c r="LPJ964" s="46"/>
      <c r="LPK964" s="46"/>
      <c r="LPL964" s="46"/>
      <c r="LPM964" s="46"/>
      <c r="LPN964" s="46"/>
      <c r="LPO964" s="46"/>
      <c r="LPP964" s="46"/>
      <c r="LPQ964" s="46"/>
      <c r="LPR964" s="46"/>
      <c r="LPS964" s="46"/>
      <c r="LPT964" s="46"/>
      <c r="LPU964" s="46"/>
      <c r="LPV964" s="46"/>
      <c r="LPW964" s="46"/>
      <c r="LPX964" s="46"/>
      <c r="LPY964" s="46"/>
      <c r="LPZ964" s="46"/>
      <c r="LQA964" s="46"/>
      <c r="LQB964" s="46"/>
      <c r="LQC964" s="46"/>
      <c r="LQD964" s="46"/>
      <c r="LQE964" s="46"/>
      <c r="LQF964" s="46"/>
      <c r="LQG964" s="46"/>
      <c r="LQH964" s="46"/>
      <c r="LQI964" s="46"/>
      <c r="LQJ964" s="46"/>
      <c r="LQK964" s="46"/>
      <c r="LQL964" s="46"/>
      <c r="LQM964" s="46"/>
      <c r="LQN964" s="46"/>
      <c r="LQO964" s="46"/>
      <c r="LQP964" s="46"/>
      <c r="LQQ964" s="46"/>
      <c r="LQR964" s="46"/>
      <c r="LQS964" s="46"/>
      <c r="LQT964" s="46"/>
      <c r="LQU964" s="46"/>
      <c r="LQV964" s="46"/>
      <c r="LQW964" s="46"/>
      <c r="LQX964" s="46"/>
      <c r="LQY964" s="46"/>
      <c r="LQZ964" s="46"/>
      <c r="LRA964" s="46"/>
      <c r="LRB964" s="46"/>
      <c r="LRC964" s="46"/>
      <c r="LRD964" s="46"/>
      <c r="LRE964" s="46"/>
      <c r="LRF964" s="46"/>
      <c r="LRG964" s="46"/>
      <c r="LRH964" s="46"/>
      <c r="LRI964" s="46"/>
      <c r="LRJ964" s="46"/>
      <c r="LRK964" s="46"/>
      <c r="LRL964" s="46"/>
      <c r="LRM964" s="46"/>
      <c r="LRN964" s="46"/>
      <c r="LRO964" s="46"/>
      <c r="LRP964" s="46"/>
      <c r="LRQ964" s="46"/>
      <c r="LRR964" s="46"/>
      <c r="LRS964" s="46"/>
      <c r="LRT964" s="46"/>
      <c r="LRU964" s="46"/>
      <c r="LRV964" s="46"/>
      <c r="LRW964" s="46"/>
      <c r="LRX964" s="46"/>
      <c r="LRY964" s="46"/>
      <c r="LRZ964" s="46"/>
      <c r="LSA964" s="46"/>
      <c r="LSB964" s="46"/>
      <c r="LSC964" s="46"/>
      <c r="LSD964" s="46"/>
      <c r="LSE964" s="46"/>
      <c r="LSF964" s="46"/>
      <c r="LSG964" s="46"/>
      <c r="LSH964" s="46"/>
      <c r="LSI964" s="46"/>
      <c r="LSJ964" s="46"/>
      <c r="LSK964" s="46"/>
      <c r="LSL964" s="46"/>
      <c r="LSM964" s="46"/>
      <c r="LSN964" s="46"/>
      <c r="LSO964" s="46"/>
      <c r="LSP964" s="46"/>
      <c r="LSQ964" s="46"/>
      <c r="LSR964" s="46"/>
      <c r="LSS964" s="46"/>
      <c r="LST964" s="46"/>
      <c r="LSU964" s="46"/>
      <c r="LSV964" s="46"/>
      <c r="LSW964" s="46"/>
      <c r="LSX964" s="46"/>
      <c r="LSY964" s="46"/>
      <c r="LSZ964" s="46"/>
      <c r="LTA964" s="46"/>
      <c r="LTB964" s="46"/>
      <c r="LTC964" s="46"/>
      <c r="LTD964" s="46"/>
      <c r="LTE964" s="46"/>
      <c r="LTF964" s="46"/>
      <c r="LTG964" s="46"/>
      <c r="LTH964" s="46"/>
      <c r="LTI964" s="46"/>
      <c r="LTJ964" s="46"/>
      <c r="LTK964" s="46"/>
      <c r="LTL964" s="46"/>
      <c r="LTM964" s="46"/>
      <c r="LTN964" s="46"/>
      <c r="LTO964" s="46"/>
      <c r="LTP964" s="46"/>
      <c r="LTQ964" s="46"/>
      <c r="LTR964" s="46"/>
      <c r="LTS964" s="46"/>
      <c r="LTT964" s="46"/>
      <c r="LTU964" s="46"/>
      <c r="LTV964" s="46"/>
      <c r="LTW964" s="46"/>
      <c r="LTX964" s="46"/>
      <c r="LTY964" s="46"/>
      <c r="LTZ964" s="46"/>
      <c r="LUA964" s="46"/>
      <c r="LUB964" s="46"/>
      <c r="LUC964" s="46"/>
      <c r="LUD964" s="46"/>
      <c r="LUE964" s="46"/>
      <c r="LUF964" s="46"/>
      <c r="LUG964" s="46"/>
      <c r="LUH964" s="46"/>
      <c r="LUI964" s="46"/>
      <c r="LUJ964" s="46"/>
      <c r="LUK964" s="46"/>
      <c r="LUL964" s="46"/>
      <c r="LUM964" s="46"/>
      <c r="LUN964" s="46"/>
      <c r="LUO964" s="46"/>
      <c r="LUP964" s="46"/>
      <c r="LUQ964" s="46"/>
      <c r="LUR964" s="46"/>
      <c r="LUS964" s="46"/>
      <c r="LUT964" s="46"/>
      <c r="LUU964" s="46"/>
      <c r="LUV964" s="46"/>
      <c r="LUW964" s="46"/>
      <c r="LUX964" s="46"/>
      <c r="LUY964" s="46"/>
      <c r="LUZ964" s="46"/>
      <c r="LVA964" s="46"/>
      <c r="LVB964" s="46"/>
      <c r="LVC964" s="46"/>
      <c r="LVD964" s="46"/>
      <c r="LVE964" s="46"/>
      <c r="LVF964" s="46"/>
      <c r="LVG964" s="46"/>
      <c r="LVH964" s="46"/>
      <c r="LVI964" s="46"/>
      <c r="LVJ964" s="46"/>
      <c r="LVK964" s="46"/>
      <c r="LVL964" s="46"/>
      <c r="LVM964" s="46"/>
      <c r="LVN964" s="46"/>
      <c r="LVO964" s="46"/>
      <c r="LVP964" s="46"/>
      <c r="LVQ964" s="46"/>
      <c r="LVR964" s="46"/>
      <c r="LVS964" s="46"/>
      <c r="LVT964" s="46"/>
      <c r="LVU964" s="46"/>
      <c r="LVV964" s="46"/>
      <c r="LVW964" s="46"/>
      <c r="LVX964" s="46"/>
      <c r="LVY964" s="46"/>
      <c r="LVZ964" s="46"/>
      <c r="LWA964" s="46"/>
      <c r="LWB964" s="46"/>
      <c r="LWC964" s="46"/>
      <c r="LWD964" s="46"/>
      <c r="LWE964" s="46"/>
      <c r="LWF964" s="46"/>
      <c r="LWG964" s="46"/>
      <c r="LWH964" s="46"/>
      <c r="LWI964" s="46"/>
      <c r="LWJ964" s="46"/>
      <c r="LWK964" s="46"/>
      <c r="LWL964" s="46"/>
      <c r="LWM964" s="46"/>
      <c r="LWN964" s="46"/>
      <c r="LWO964" s="46"/>
      <c r="LWP964" s="46"/>
      <c r="LWQ964" s="46"/>
      <c r="LWR964" s="46"/>
      <c r="LWS964" s="46"/>
      <c r="LWT964" s="46"/>
      <c r="LWU964" s="46"/>
      <c r="LWV964" s="46"/>
      <c r="LWW964" s="46"/>
      <c r="LWX964" s="46"/>
      <c r="LWY964" s="46"/>
      <c r="LWZ964" s="46"/>
      <c r="LXA964" s="46"/>
      <c r="LXB964" s="46"/>
      <c r="LXC964" s="46"/>
      <c r="LXD964" s="46"/>
      <c r="LXE964" s="46"/>
      <c r="LXF964" s="46"/>
      <c r="LXG964" s="46"/>
      <c r="LXH964" s="46"/>
      <c r="LXI964" s="46"/>
      <c r="LXJ964" s="46"/>
      <c r="LXK964" s="46"/>
      <c r="LXL964" s="46"/>
      <c r="LXM964" s="46"/>
      <c r="LXN964" s="46"/>
      <c r="LXO964" s="46"/>
      <c r="LXP964" s="46"/>
      <c r="LXQ964" s="46"/>
      <c r="LXR964" s="46"/>
      <c r="LXS964" s="46"/>
      <c r="LXT964" s="46"/>
      <c r="LXU964" s="46"/>
      <c r="LXV964" s="46"/>
      <c r="LXW964" s="46"/>
      <c r="LXX964" s="46"/>
      <c r="LXY964" s="46"/>
      <c r="LXZ964" s="46"/>
      <c r="LYA964" s="46"/>
      <c r="LYB964" s="46"/>
      <c r="LYC964" s="46"/>
      <c r="LYD964" s="46"/>
      <c r="LYE964" s="46"/>
      <c r="LYF964" s="46"/>
      <c r="LYG964" s="46"/>
      <c r="LYH964" s="46"/>
      <c r="LYI964" s="46"/>
      <c r="LYJ964" s="46"/>
      <c r="LYK964" s="46"/>
      <c r="LYL964" s="46"/>
      <c r="LYM964" s="46"/>
      <c r="LYN964" s="46"/>
      <c r="LYO964" s="46"/>
      <c r="LYP964" s="46"/>
      <c r="LYQ964" s="46"/>
      <c r="LYR964" s="46"/>
      <c r="LYS964" s="46"/>
      <c r="LYT964" s="46"/>
      <c r="LYU964" s="46"/>
      <c r="LYV964" s="46"/>
      <c r="LYW964" s="46"/>
      <c r="LYX964" s="46"/>
      <c r="LYY964" s="46"/>
      <c r="LYZ964" s="46"/>
      <c r="LZA964" s="46"/>
      <c r="LZB964" s="46"/>
      <c r="LZC964" s="46"/>
      <c r="LZD964" s="46"/>
      <c r="LZE964" s="46"/>
      <c r="LZF964" s="46"/>
      <c r="LZG964" s="46"/>
      <c r="LZH964" s="46"/>
      <c r="LZI964" s="46"/>
      <c r="LZJ964" s="46"/>
      <c r="LZK964" s="46"/>
      <c r="LZL964" s="46"/>
      <c r="LZM964" s="46"/>
      <c r="LZN964" s="46"/>
      <c r="LZO964" s="46"/>
      <c r="LZP964" s="46"/>
      <c r="LZQ964" s="46"/>
      <c r="LZR964" s="46"/>
      <c r="LZS964" s="46"/>
      <c r="LZT964" s="46"/>
      <c r="LZU964" s="46"/>
      <c r="LZV964" s="46"/>
      <c r="LZW964" s="46"/>
      <c r="LZX964" s="46"/>
      <c r="LZY964" s="46"/>
      <c r="LZZ964" s="46"/>
      <c r="MAA964" s="46"/>
      <c r="MAB964" s="46"/>
      <c r="MAC964" s="46"/>
      <c r="MAD964" s="46"/>
      <c r="MAE964" s="46"/>
      <c r="MAF964" s="46"/>
      <c r="MAG964" s="46"/>
      <c r="MAH964" s="46"/>
      <c r="MAI964" s="46"/>
      <c r="MAJ964" s="46"/>
      <c r="MAK964" s="46"/>
      <c r="MAL964" s="46"/>
      <c r="MAM964" s="46"/>
      <c r="MAN964" s="46"/>
      <c r="MAO964" s="46"/>
      <c r="MAP964" s="46"/>
      <c r="MAQ964" s="46"/>
      <c r="MAR964" s="46"/>
      <c r="MAS964" s="46"/>
      <c r="MAT964" s="46"/>
      <c r="MAU964" s="46"/>
      <c r="MAV964" s="46"/>
      <c r="MAW964" s="46"/>
      <c r="MAX964" s="46"/>
      <c r="MAY964" s="46"/>
      <c r="MAZ964" s="46"/>
      <c r="MBA964" s="46"/>
      <c r="MBB964" s="46"/>
      <c r="MBC964" s="46"/>
      <c r="MBD964" s="46"/>
      <c r="MBE964" s="46"/>
      <c r="MBF964" s="46"/>
      <c r="MBG964" s="46"/>
      <c r="MBH964" s="46"/>
      <c r="MBI964" s="46"/>
      <c r="MBJ964" s="46"/>
      <c r="MBK964" s="46"/>
      <c r="MBL964" s="46"/>
      <c r="MBM964" s="46"/>
      <c r="MBN964" s="46"/>
      <c r="MBO964" s="46"/>
      <c r="MBP964" s="46"/>
      <c r="MBQ964" s="46"/>
      <c r="MBR964" s="46"/>
      <c r="MBS964" s="46"/>
      <c r="MBT964" s="46"/>
      <c r="MBU964" s="46"/>
      <c r="MBV964" s="46"/>
      <c r="MBW964" s="46"/>
      <c r="MBX964" s="46"/>
      <c r="MBY964" s="46"/>
      <c r="MBZ964" s="46"/>
      <c r="MCA964" s="46"/>
      <c r="MCB964" s="46"/>
      <c r="MCC964" s="46"/>
      <c r="MCD964" s="46"/>
      <c r="MCE964" s="46"/>
      <c r="MCF964" s="46"/>
      <c r="MCG964" s="46"/>
      <c r="MCH964" s="46"/>
      <c r="MCI964" s="46"/>
      <c r="MCJ964" s="46"/>
      <c r="MCK964" s="46"/>
      <c r="MCL964" s="46"/>
      <c r="MCM964" s="46"/>
      <c r="MCN964" s="46"/>
      <c r="MCO964" s="46"/>
      <c r="MCP964" s="46"/>
      <c r="MCQ964" s="46"/>
      <c r="MCR964" s="46"/>
      <c r="MCS964" s="46"/>
      <c r="MCT964" s="46"/>
      <c r="MCU964" s="46"/>
      <c r="MCV964" s="46"/>
      <c r="MCW964" s="46"/>
      <c r="MCX964" s="46"/>
      <c r="MCY964" s="46"/>
      <c r="MCZ964" s="46"/>
      <c r="MDA964" s="46"/>
      <c r="MDB964" s="46"/>
      <c r="MDC964" s="46"/>
      <c r="MDD964" s="46"/>
      <c r="MDE964" s="46"/>
      <c r="MDF964" s="46"/>
      <c r="MDG964" s="46"/>
      <c r="MDH964" s="46"/>
      <c r="MDI964" s="46"/>
      <c r="MDJ964" s="46"/>
      <c r="MDK964" s="46"/>
      <c r="MDL964" s="46"/>
      <c r="MDM964" s="46"/>
      <c r="MDN964" s="46"/>
      <c r="MDO964" s="46"/>
      <c r="MDP964" s="46"/>
      <c r="MDQ964" s="46"/>
      <c r="MDR964" s="46"/>
      <c r="MDS964" s="46"/>
      <c r="MDT964" s="46"/>
      <c r="MDU964" s="46"/>
      <c r="MDV964" s="46"/>
      <c r="MDW964" s="46"/>
      <c r="MDX964" s="46"/>
      <c r="MDY964" s="46"/>
      <c r="MDZ964" s="46"/>
      <c r="MEA964" s="46"/>
      <c r="MEB964" s="46"/>
      <c r="MEC964" s="46"/>
      <c r="MED964" s="46"/>
      <c r="MEE964" s="46"/>
      <c r="MEF964" s="46"/>
      <c r="MEG964" s="46"/>
      <c r="MEH964" s="46"/>
      <c r="MEI964" s="46"/>
      <c r="MEJ964" s="46"/>
      <c r="MEK964" s="46"/>
      <c r="MEL964" s="46"/>
      <c r="MEM964" s="46"/>
      <c r="MEN964" s="46"/>
      <c r="MEO964" s="46"/>
      <c r="MEP964" s="46"/>
      <c r="MEQ964" s="46"/>
      <c r="MER964" s="46"/>
      <c r="MES964" s="46"/>
      <c r="MET964" s="46"/>
      <c r="MEU964" s="46"/>
      <c r="MEV964" s="46"/>
      <c r="MEW964" s="46"/>
      <c r="MEX964" s="46"/>
      <c r="MEY964" s="46"/>
      <c r="MEZ964" s="46"/>
      <c r="MFA964" s="46"/>
      <c r="MFB964" s="46"/>
      <c r="MFC964" s="46"/>
      <c r="MFD964" s="46"/>
      <c r="MFE964" s="46"/>
      <c r="MFF964" s="46"/>
      <c r="MFG964" s="46"/>
      <c r="MFH964" s="46"/>
      <c r="MFI964" s="46"/>
      <c r="MFJ964" s="46"/>
      <c r="MFK964" s="46"/>
      <c r="MFL964" s="46"/>
      <c r="MFM964" s="46"/>
      <c r="MFN964" s="46"/>
      <c r="MFO964" s="46"/>
      <c r="MFP964" s="46"/>
      <c r="MFQ964" s="46"/>
      <c r="MFR964" s="46"/>
      <c r="MFS964" s="46"/>
      <c r="MFT964" s="46"/>
      <c r="MFU964" s="46"/>
      <c r="MFV964" s="46"/>
      <c r="MFW964" s="46"/>
      <c r="MFX964" s="46"/>
      <c r="MFY964" s="46"/>
      <c r="MFZ964" s="46"/>
      <c r="MGA964" s="46"/>
      <c r="MGB964" s="46"/>
      <c r="MGC964" s="46"/>
      <c r="MGD964" s="46"/>
      <c r="MGE964" s="46"/>
      <c r="MGF964" s="46"/>
      <c r="MGG964" s="46"/>
      <c r="MGH964" s="46"/>
      <c r="MGI964" s="46"/>
      <c r="MGJ964" s="46"/>
      <c r="MGK964" s="46"/>
      <c r="MGL964" s="46"/>
      <c r="MGM964" s="46"/>
      <c r="MGN964" s="46"/>
      <c r="MGO964" s="46"/>
      <c r="MGP964" s="46"/>
      <c r="MGQ964" s="46"/>
      <c r="MGR964" s="46"/>
      <c r="MGS964" s="46"/>
      <c r="MGT964" s="46"/>
      <c r="MGU964" s="46"/>
      <c r="MGV964" s="46"/>
      <c r="MGW964" s="46"/>
      <c r="MGX964" s="46"/>
      <c r="MGY964" s="46"/>
      <c r="MGZ964" s="46"/>
      <c r="MHA964" s="46"/>
      <c r="MHB964" s="46"/>
      <c r="MHC964" s="46"/>
      <c r="MHD964" s="46"/>
      <c r="MHE964" s="46"/>
      <c r="MHF964" s="46"/>
      <c r="MHG964" s="46"/>
      <c r="MHH964" s="46"/>
      <c r="MHI964" s="46"/>
      <c r="MHJ964" s="46"/>
      <c r="MHK964" s="46"/>
      <c r="MHL964" s="46"/>
      <c r="MHM964" s="46"/>
      <c r="MHN964" s="46"/>
      <c r="MHO964" s="46"/>
      <c r="MHP964" s="46"/>
      <c r="MHQ964" s="46"/>
      <c r="MHR964" s="46"/>
      <c r="MHS964" s="46"/>
      <c r="MHT964" s="46"/>
      <c r="MHU964" s="46"/>
      <c r="MHV964" s="46"/>
      <c r="MHW964" s="46"/>
      <c r="MHX964" s="46"/>
      <c r="MHY964" s="46"/>
      <c r="MHZ964" s="46"/>
      <c r="MIA964" s="46"/>
      <c r="MIB964" s="46"/>
      <c r="MIC964" s="46"/>
      <c r="MID964" s="46"/>
      <c r="MIE964" s="46"/>
      <c r="MIF964" s="46"/>
      <c r="MIG964" s="46"/>
      <c r="MIH964" s="46"/>
      <c r="MII964" s="46"/>
      <c r="MIJ964" s="46"/>
      <c r="MIK964" s="46"/>
      <c r="MIL964" s="46"/>
      <c r="MIM964" s="46"/>
      <c r="MIN964" s="46"/>
      <c r="MIO964" s="46"/>
      <c r="MIP964" s="46"/>
      <c r="MIQ964" s="46"/>
      <c r="MIR964" s="46"/>
      <c r="MIS964" s="46"/>
      <c r="MIT964" s="46"/>
      <c r="MIU964" s="46"/>
      <c r="MIV964" s="46"/>
      <c r="MIW964" s="46"/>
      <c r="MIX964" s="46"/>
      <c r="MIY964" s="46"/>
      <c r="MIZ964" s="46"/>
      <c r="MJA964" s="46"/>
      <c r="MJB964" s="46"/>
      <c r="MJC964" s="46"/>
      <c r="MJD964" s="46"/>
      <c r="MJE964" s="46"/>
      <c r="MJF964" s="46"/>
      <c r="MJG964" s="46"/>
      <c r="MJH964" s="46"/>
      <c r="MJI964" s="46"/>
      <c r="MJJ964" s="46"/>
      <c r="MJK964" s="46"/>
      <c r="MJL964" s="46"/>
      <c r="MJM964" s="46"/>
      <c r="MJN964" s="46"/>
      <c r="MJO964" s="46"/>
      <c r="MJP964" s="46"/>
      <c r="MJQ964" s="46"/>
      <c r="MJR964" s="46"/>
      <c r="MJS964" s="46"/>
      <c r="MJT964" s="46"/>
      <c r="MJU964" s="46"/>
      <c r="MJV964" s="46"/>
      <c r="MJW964" s="46"/>
      <c r="MJX964" s="46"/>
      <c r="MJY964" s="46"/>
      <c r="MJZ964" s="46"/>
      <c r="MKA964" s="46"/>
      <c r="MKB964" s="46"/>
      <c r="MKC964" s="46"/>
      <c r="MKD964" s="46"/>
      <c r="MKE964" s="46"/>
      <c r="MKF964" s="46"/>
      <c r="MKG964" s="46"/>
      <c r="MKH964" s="46"/>
      <c r="MKI964" s="46"/>
      <c r="MKJ964" s="46"/>
      <c r="MKK964" s="46"/>
      <c r="MKL964" s="46"/>
      <c r="MKM964" s="46"/>
      <c r="MKN964" s="46"/>
      <c r="MKO964" s="46"/>
      <c r="MKP964" s="46"/>
      <c r="MKQ964" s="46"/>
      <c r="MKR964" s="46"/>
      <c r="MKS964" s="46"/>
      <c r="MKT964" s="46"/>
      <c r="MKU964" s="46"/>
      <c r="MKV964" s="46"/>
      <c r="MKW964" s="46"/>
      <c r="MKX964" s="46"/>
      <c r="MKY964" s="46"/>
      <c r="MKZ964" s="46"/>
      <c r="MLA964" s="46"/>
      <c r="MLB964" s="46"/>
      <c r="MLC964" s="46"/>
      <c r="MLD964" s="46"/>
      <c r="MLE964" s="46"/>
      <c r="MLF964" s="46"/>
      <c r="MLG964" s="46"/>
      <c r="MLH964" s="46"/>
      <c r="MLI964" s="46"/>
      <c r="MLJ964" s="46"/>
      <c r="MLK964" s="46"/>
      <c r="MLL964" s="46"/>
      <c r="MLM964" s="46"/>
      <c r="MLN964" s="46"/>
      <c r="MLO964" s="46"/>
      <c r="MLP964" s="46"/>
      <c r="MLQ964" s="46"/>
      <c r="MLR964" s="46"/>
      <c r="MLS964" s="46"/>
      <c r="MLT964" s="46"/>
      <c r="MLU964" s="46"/>
      <c r="MLV964" s="46"/>
      <c r="MLW964" s="46"/>
      <c r="MLX964" s="46"/>
      <c r="MLY964" s="46"/>
      <c r="MLZ964" s="46"/>
      <c r="MMA964" s="46"/>
      <c r="MMB964" s="46"/>
      <c r="MMC964" s="46"/>
      <c r="MMD964" s="46"/>
      <c r="MME964" s="46"/>
      <c r="MMF964" s="46"/>
      <c r="MMG964" s="46"/>
      <c r="MMH964" s="46"/>
      <c r="MMI964" s="46"/>
      <c r="MMJ964" s="46"/>
      <c r="MMK964" s="46"/>
      <c r="MML964" s="46"/>
      <c r="MMM964" s="46"/>
      <c r="MMN964" s="46"/>
      <c r="MMO964" s="46"/>
      <c r="MMP964" s="46"/>
      <c r="MMQ964" s="46"/>
      <c r="MMR964" s="46"/>
      <c r="MMS964" s="46"/>
      <c r="MMT964" s="46"/>
      <c r="MMU964" s="46"/>
      <c r="MMV964" s="46"/>
      <c r="MMW964" s="46"/>
      <c r="MMX964" s="46"/>
      <c r="MMY964" s="46"/>
      <c r="MMZ964" s="46"/>
      <c r="MNA964" s="46"/>
      <c r="MNB964" s="46"/>
      <c r="MNC964" s="46"/>
      <c r="MND964" s="46"/>
      <c r="MNE964" s="46"/>
      <c r="MNF964" s="46"/>
      <c r="MNG964" s="46"/>
      <c r="MNH964" s="46"/>
      <c r="MNI964" s="46"/>
      <c r="MNJ964" s="46"/>
      <c r="MNK964" s="46"/>
      <c r="MNL964" s="46"/>
      <c r="MNM964" s="46"/>
      <c r="MNN964" s="46"/>
      <c r="MNO964" s="46"/>
      <c r="MNP964" s="46"/>
      <c r="MNQ964" s="46"/>
      <c r="MNR964" s="46"/>
      <c r="MNS964" s="46"/>
      <c r="MNT964" s="46"/>
      <c r="MNU964" s="46"/>
      <c r="MNV964" s="46"/>
      <c r="MNW964" s="46"/>
      <c r="MNX964" s="46"/>
      <c r="MNY964" s="46"/>
      <c r="MNZ964" s="46"/>
      <c r="MOA964" s="46"/>
      <c r="MOB964" s="46"/>
      <c r="MOC964" s="46"/>
      <c r="MOD964" s="46"/>
      <c r="MOE964" s="46"/>
      <c r="MOF964" s="46"/>
      <c r="MOG964" s="46"/>
      <c r="MOH964" s="46"/>
      <c r="MOI964" s="46"/>
      <c r="MOJ964" s="46"/>
      <c r="MOK964" s="46"/>
      <c r="MOL964" s="46"/>
      <c r="MOM964" s="46"/>
      <c r="MON964" s="46"/>
      <c r="MOO964" s="46"/>
      <c r="MOP964" s="46"/>
      <c r="MOQ964" s="46"/>
      <c r="MOR964" s="46"/>
      <c r="MOS964" s="46"/>
      <c r="MOT964" s="46"/>
      <c r="MOU964" s="46"/>
      <c r="MOV964" s="46"/>
      <c r="MOW964" s="46"/>
      <c r="MOX964" s="46"/>
      <c r="MOY964" s="46"/>
      <c r="MOZ964" s="46"/>
      <c r="MPA964" s="46"/>
      <c r="MPB964" s="46"/>
      <c r="MPC964" s="46"/>
      <c r="MPD964" s="46"/>
      <c r="MPE964" s="46"/>
      <c r="MPF964" s="46"/>
      <c r="MPG964" s="46"/>
      <c r="MPH964" s="46"/>
      <c r="MPI964" s="46"/>
      <c r="MPJ964" s="46"/>
      <c r="MPK964" s="46"/>
      <c r="MPL964" s="46"/>
      <c r="MPM964" s="46"/>
      <c r="MPN964" s="46"/>
      <c r="MPO964" s="46"/>
      <c r="MPP964" s="46"/>
      <c r="MPQ964" s="46"/>
      <c r="MPR964" s="46"/>
      <c r="MPS964" s="46"/>
      <c r="MPT964" s="46"/>
      <c r="MPU964" s="46"/>
      <c r="MPV964" s="46"/>
      <c r="MPW964" s="46"/>
      <c r="MPX964" s="46"/>
      <c r="MPY964" s="46"/>
      <c r="MPZ964" s="46"/>
      <c r="MQA964" s="46"/>
      <c r="MQB964" s="46"/>
      <c r="MQC964" s="46"/>
      <c r="MQD964" s="46"/>
      <c r="MQE964" s="46"/>
      <c r="MQF964" s="46"/>
      <c r="MQG964" s="46"/>
      <c r="MQH964" s="46"/>
      <c r="MQI964" s="46"/>
      <c r="MQJ964" s="46"/>
      <c r="MQK964" s="46"/>
      <c r="MQL964" s="46"/>
      <c r="MQM964" s="46"/>
      <c r="MQN964" s="46"/>
      <c r="MQO964" s="46"/>
      <c r="MQP964" s="46"/>
      <c r="MQQ964" s="46"/>
      <c r="MQR964" s="46"/>
      <c r="MQS964" s="46"/>
      <c r="MQT964" s="46"/>
      <c r="MQU964" s="46"/>
      <c r="MQV964" s="46"/>
      <c r="MQW964" s="46"/>
      <c r="MQX964" s="46"/>
      <c r="MQY964" s="46"/>
      <c r="MQZ964" s="46"/>
      <c r="MRA964" s="46"/>
      <c r="MRB964" s="46"/>
      <c r="MRC964" s="46"/>
      <c r="MRD964" s="46"/>
      <c r="MRE964" s="46"/>
      <c r="MRF964" s="46"/>
      <c r="MRG964" s="46"/>
      <c r="MRH964" s="46"/>
      <c r="MRI964" s="46"/>
      <c r="MRJ964" s="46"/>
      <c r="MRK964" s="46"/>
      <c r="MRL964" s="46"/>
      <c r="MRM964" s="46"/>
      <c r="MRN964" s="46"/>
      <c r="MRO964" s="46"/>
      <c r="MRP964" s="46"/>
      <c r="MRQ964" s="46"/>
      <c r="MRR964" s="46"/>
      <c r="MRS964" s="46"/>
      <c r="MRT964" s="46"/>
      <c r="MRU964" s="46"/>
      <c r="MRV964" s="46"/>
      <c r="MRW964" s="46"/>
      <c r="MRX964" s="46"/>
      <c r="MRY964" s="46"/>
      <c r="MRZ964" s="46"/>
      <c r="MSA964" s="46"/>
      <c r="MSB964" s="46"/>
      <c r="MSC964" s="46"/>
      <c r="MSD964" s="46"/>
      <c r="MSE964" s="46"/>
      <c r="MSF964" s="46"/>
      <c r="MSG964" s="46"/>
      <c r="MSH964" s="46"/>
      <c r="MSI964" s="46"/>
      <c r="MSJ964" s="46"/>
      <c r="MSK964" s="46"/>
      <c r="MSL964" s="46"/>
      <c r="MSM964" s="46"/>
      <c r="MSN964" s="46"/>
      <c r="MSO964" s="46"/>
      <c r="MSP964" s="46"/>
      <c r="MSQ964" s="46"/>
      <c r="MSR964" s="46"/>
      <c r="MSS964" s="46"/>
      <c r="MST964" s="46"/>
      <c r="MSU964" s="46"/>
      <c r="MSV964" s="46"/>
      <c r="MSW964" s="46"/>
      <c r="MSX964" s="46"/>
      <c r="MSY964" s="46"/>
      <c r="MSZ964" s="46"/>
      <c r="MTA964" s="46"/>
      <c r="MTB964" s="46"/>
      <c r="MTC964" s="46"/>
      <c r="MTD964" s="46"/>
      <c r="MTE964" s="46"/>
      <c r="MTF964" s="46"/>
      <c r="MTG964" s="46"/>
      <c r="MTH964" s="46"/>
      <c r="MTI964" s="46"/>
      <c r="MTJ964" s="46"/>
      <c r="MTK964" s="46"/>
      <c r="MTL964" s="46"/>
      <c r="MTM964" s="46"/>
      <c r="MTN964" s="46"/>
      <c r="MTO964" s="46"/>
      <c r="MTP964" s="46"/>
      <c r="MTQ964" s="46"/>
      <c r="MTR964" s="46"/>
      <c r="MTS964" s="46"/>
      <c r="MTT964" s="46"/>
      <c r="MTU964" s="46"/>
      <c r="MTV964" s="46"/>
      <c r="MTW964" s="46"/>
      <c r="MTX964" s="46"/>
      <c r="MTY964" s="46"/>
      <c r="MTZ964" s="46"/>
      <c r="MUA964" s="46"/>
      <c r="MUB964" s="46"/>
      <c r="MUC964" s="46"/>
      <c r="MUD964" s="46"/>
      <c r="MUE964" s="46"/>
      <c r="MUF964" s="46"/>
      <c r="MUG964" s="46"/>
      <c r="MUH964" s="46"/>
      <c r="MUI964" s="46"/>
      <c r="MUJ964" s="46"/>
      <c r="MUK964" s="46"/>
      <c r="MUL964" s="46"/>
      <c r="MUM964" s="46"/>
      <c r="MUN964" s="46"/>
      <c r="MUO964" s="46"/>
      <c r="MUP964" s="46"/>
      <c r="MUQ964" s="46"/>
      <c r="MUR964" s="46"/>
      <c r="MUS964" s="46"/>
      <c r="MUT964" s="46"/>
      <c r="MUU964" s="46"/>
      <c r="MUV964" s="46"/>
      <c r="MUW964" s="46"/>
      <c r="MUX964" s="46"/>
      <c r="MUY964" s="46"/>
      <c r="MUZ964" s="46"/>
      <c r="MVA964" s="46"/>
      <c r="MVB964" s="46"/>
      <c r="MVC964" s="46"/>
      <c r="MVD964" s="46"/>
      <c r="MVE964" s="46"/>
      <c r="MVF964" s="46"/>
      <c r="MVG964" s="46"/>
      <c r="MVH964" s="46"/>
      <c r="MVI964" s="46"/>
      <c r="MVJ964" s="46"/>
      <c r="MVK964" s="46"/>
      <c r="MVL964" s="46"/>
      <c r="MVM964" s="46"/>
      <c r="MVN964" s="46"/>
      <c r="MVO964" s="46"/>
      <c r="MVP964" s="46"/>
      <c r="MVQ964" s="46"/>
      <c r="MVR964" s="46"/>
      <c r="MVS964" s="46"/>
      <c r="MVT964" s="46"/>
      <c r="MVU964" s="46"/>
      <c r="MVV964" s="46"/>
      <c r="MVW964" s="46"/>
      <c r="MVX964" s="46"/>
      <c r="MVY964" s="46"/>
      <c r="MVZ964" s="46"/>
      <c r="MWA964" s="46"/>
      <c r="MWB964" s="46"/>
      <c r="MWC964" s="46"/>
      <c r="MWD964" s="46"/>
      <c r="MWE964" s="46"/>
      <c r="MWF964" s="46"/>
      <c r="MWG964" s="46"/>
      <c r="MWH964" s="46"/>
      <c r="MWI964" s="46"/>
      <c r="MWJ964" s="46"/>
      <c r="MWK964" s="46"/>
      <c r="MWL964" s="46"/>
      <c r="MWM964" s="46"/>
      <c r="MWN964" s="46"/>
      <c r="MWO964" s="46"/>
      <c r="MWP964" s="46"/>
      <c r="MWQ964" s="46"/>
      <c r="MWR964" s="46"/>
      <c r="MWS964" s="46"/>
      <c r="MWT964" s="46"/>
      <c r="MWU964" s="46"/>
      <c r="MWV964" s="46"/>
      <c r="MWW964" s="46"/>
      <c r="MWX964" s="46"/>
      <c r="MWY964" s="46"/>
      <c r="MWZ964" s="46"/>
      <c r="MXA964" s="46"/>
      <c r="MXB964" s="46"/>
      <c r="MXC964" s="46"/>
      <c r="MXD964" s="46"/>
      <c r="MXE964" s="46"/>
      <c r="MXF964" s="46"/>
      <c r="MXG964" s="46"/>
      <c r="MXH964" s="46"/>
      <c r="MXI964" s="46"/>
      <c r="MXJ964" s="46"/>
      <c r="MXK964" s="46"/>
      <c r="MXL964" s="46"/>
      <c r="MXM964" s="46"/>
      <c r="MXN964" s="46"/>
      <c r="MXO964" s="46"/>
      <c r="MXP964" s="46"/>
      <c r="MXQ964" s="46"/>
      <c r="MXR964" s="46"/>
      <c r="MXS964" s="46"/>
      <c r="MXT964" s="46"/>
      <c r="MXU964" s="46"/>
      <c r="MXV964" s="46"/>
      <c r="MXW964" s="46"/>
      <c r="MXX964" s="46"/>
      <c r="MXY964" s="46"/>
      <c r="MXZ964" s="46"/>
      <c r="MYA964" s="46"/>
      <c r="MYB964" s="46"/>
      <c r="MYC964" s="46"/>
      <c r="MYD964" s="46"/>
      <c r="MYE964" s="46"/>
      <c r="MYF964" s="46"/>
      <c r="MYG964" s="46"/>
      <c r="MYH964" s="46"/>
      <c r="MYI964" s="46"/>
      <c r="MYJ964" s="46"/>
      <c r="MYK964" s="46"/>
      <c r="MYL964" s="46"/>
      <c r="MYM964" s="46"/>
      <c r="MYN964" s="46"/>
      <c r="MYO964" s="46"/>
      <c r="MYP964" s="46"/>
      <c r="MYQ964" s="46"/>
      <c r="MYR964" s="46"/>
      <c r="MYS964" s="46"/>
      <c r="MYT964" s="46"/>
      <c r="MYU964" s="46"/>
      <c r="MYV964" s="46"/>
      <c r="MYW964" s="46"/>
      <c r="MYX964" s="46"/>
      <c r="MYY964" s="46"/>
      <c r="MYZ964" s="46"/>
      <c r="MZA964" s="46"/>
      <c r="MZB964" s="46"/>
      <c r="MZC964" s="46"/>
      <c r="MZD964" s="46"/>
      <c r="MZE964" s="46"/>
      <c r="MZF964" s="46"/>
      <c r="MZG964" s="46"/>
      <c r="MZH964" s="46"/>
      <c r="MZI964" s="46"/>
      <c r="MZJ964" s="46"/>
      <c r="MZK964" s="46"/>
      <c r="MZL964" s="46"/>
      <c r="MZM964" s="46"/>
      <c r="MZN964" s="46"/>
      <c r="MZO964" s="46"/>
      <c r="MZP964" s="46"/>
      <c r="MZQ964" s="46"/>
      <c r="MZR964" s="46"/>
      <c r="MZS964" s="46"/>
      <c r="MZT964" s="46"/>
      <c r="MZU964" s="46"/>
      <c r="MZV964" s="46"/>
      <c r="MZW964" s="46"/>
      <c r="MZX964" s="46"/>
      <c r="MZY964" s="46"/>
      <c r="MZZ964" s="46"/>
      <c r="NAA964" s="46"/>
      <c r="NAB964" s="46"/>
      <c r="NAC964" s="46"/>
      <c r="NAD964" s="46"/>
      <c r="NAE964" s="46"/>
      <c r="NAF964" s="46"/>
      <c r="NAG964" s="46"/>
      <c r="NAH964" s="46"/>
      <c r="NAI964" s="46"/>
      <c r="NAJ964" s="46"/>
      <c r="NAK964" s="46"/>
      <c r="NAL964" s="46"/>
      <c r="NAM964" s="46"/>
      <c r="NAN964" s="46"/>
      <c r="NAO964" s="46"/>
      <c r="NAP964" s="46"/>
      <c r="NAQ964" s="46"/>
      <c r="NAR964" s="46"/>
      <c r="NAS964" s="46"/>
      <c r="NAT964" s="46"/>
      <c r="NAU964" s="46"/>
      <c r="NAV964" s="46"/>
      <c r="NAW964" s="46"/>
      <c r="NAX964" s="46"/>
      <c r="NAY964" s="46"/>
      <c r="NAZ964" s="46"/>
      <c r="NBA964" s="46"/>
      <c r="NBB964" s="46"/>
      <c r="NBC964" s="46"/>
      <c r="NBD964" s="46"/>
      <c r="NBE964" s="46"/>
      <c r="NBF964" s="46"/>
      <c r="NBG964" s="46"/>
      <c r="NBH964" s="46"/>
      <c r="NBI964" s="46"/>
      <c r="NBJ964" s="46"/>
      <c r="NBK964" s="46"/>
      <c r="NBL964" s="46"/>
      <c r="NBM964" s="46"/>
      <c r="NBN964" s="46"/>
      <c r="NBO964" s="46"/>
      <c r="NBP964" s="46"/>
      <c r="NBQ964" s="46"/>
      <c r="NBR964" s="46"/>
      <c r="NBS964" s="46"/>
      <c r="NBT964" s="46"/>
      <c r="NBU964" s="46"/>
      <c r="NBV964" s="46"/>
      <c r="NBW964" s="46"/>
      <c r="NBX964" s="46"/>
      <c r="NBY964" s="46"/>
      <c r="NBZ964" s="46"/>
      <c r="NCA964" s="46"/>
      <c r="NCB964" s="46"/>
      <c r="NCC964" s="46"/>
      <c r="NCD964" s="46"/>
      <c r="NCE964" s="46"/>
      <c r="NCF964" s="46"/>
      <c r="NCG964" s="46"/>
      <c r="NCH964" s="46"/>
      <c r="NCI964" s="46"/>
      <c r="NCJ964" s="46"/>
      <c r="NCK964" s="46"/>
      <c r="NCL964" s="46"/>
      <c r="NCM964" s="46"/>
      <c r="NCN964" s="46"/>
      <c r="NCO964" s="46"/>
      <c r="NCP964" s="46"/>
      <c r="NCQ964" s="46"/>
      <c r="NCR964" s="46"/>
      <c r="NCS964" s="46"/>
      <c r="NCT964" s="46"/>
      <c r="NCU964" s="46"/>
      <c r="NCV964" s="46"/>
      <c r="NCW964" s="46"/>
      <c r="NCX964" s="46"/>
      <c r="NCY964" s="46"/>
      <c r="NCZ964" s="46"/>
      <c r="NDA964" s="46"/>
      <c r="NDB964" s="46"/>
      <c r="NDC964" s="46"/>
      <c r="NDD964" s="46"/>
      <c r="NDE964" s="46"/>
      <c r="NDF964" s="46"/>
      <c r="NDG964" s="46"/>
      <c r="NDH964" s="46"/>
      <c r="NDI964" s="46"/>
      <c r="NDJ964" s="46"/>
      <c r="NDK964" s="46"/>
      <c r="NDL964" s="46"/>
      <c r="NDM964" s="46"/>
      <c r="NDN964" s="46"/>
      <c r="NDO964" s="46"/>
      <c r="NDP964" s="46"/>
      <c r="NDQ964" s="46"/>
      <c r="NDR964" s="46"/>
      <c r="NDS964" s="46"/>
      <c r="NDT964" s="46"/>
      <c r="NDU964" s="46"/>
      <c r="NDV964" s="46"/>
      <c r="NDW964" s="46"/>
      <c r="NDX964" s="46"/>
      <c r="NDY964" s="46"/>
      <c r="NDZ964" s="46"/>
      <c r="NEA964" s="46"/>
      <c r="NEB964" s="46"/>
      <c r="NEC964" s="46"/>
      <c r="NED964" s="46"/>
      <c r="NEE964" s="46"/>
      <c r="NEF964" s="46"/>
      <c r="NEG964" s="46"/>
      <c r="NEH964" s="46"/>
      <c r="NEI964" s="46"/>
      <c r="NEJ964" s="46"/>
      <c r="NEK964" s="46"/>
      <c r="NEL964" s="46"/>
      <c r="NEM964" s="46"/>
      <c r="NEN964" s="46"/>
      <c r="NEO964" s="46"/>
      <c r="NEP964" s="46"/>
      <c r="NEQ964" s="46"/>
      <c r="NER964" s="46"/>
      <c r="NES964" s="46"/>
      <c r="NET964" s="46"/>
      <c r="NEU964" s="46"/>
      <c r="NEV964" s="46"/>
      <c r="NEW964" s="46"/>
      <c r="NEX964" s="46"/>
      <c r="NEY964" s="46"/>
      <c r="NEZ964" s="46"/>
      <c r="NFA964" s="46"/>
      <c r="NFB964" s="46"/>
      <c r="NFC964" s="46"/>
      <c r="NFD964" s="46"/>
      <c r="NFE964" s="46"/>
      <c r="NFF964" s="46"/>
      <c r="NFG964" s="46"/>
      <c r="NFH964" s="46"/>
      <c r="NFI964" s="46"/>
      <c r="NFJ964" s="46"/>
      <c r="NFK964" s="46"/>
      <c r="NFL964" s="46"/>
      <c r="NFM964" s="46"/>
      <c r="NFN964" s="46"/>
      <c r="NFO964" s="46"/>
      <c r="NFP964" s="46"/>
      <c r="NFQ964" s="46"/>
      <c r="NFR964" s="46"/>
      <c r="NFS964" s="46"/>
      <c r="NFT964" s="46"/>
      <c r="NFU964" s="46"/>
      <c r="NFV964" s="46"/>
      <c r="NFW964" s="46"/>
      <c r="NFX964" s="46"/>
      <c r="NFY964" s="46"/>
      <c r="NFZ964" s="46"/>
      <c r="NGA964" s="46"/>
      <c r="NGB964" s="46"/>
      <c r="NGC964" s="46"/>
      <c r="NGD964" s="46"/>
      <c r="NGE964" s="46"/>
      <c r="NGF964" s="46"/>
      <c r="NGG964" s="46"/>
      <c r="NGH964" s="46"/>
      <c r="NGI964" s="46"/>
      <c r="NGJ964" s="46"/>
      <c r="NGK964" s="46"/>
      <c r="NGL964" s="46"/>
      <c r="NGM964" s="46"/>
      <c r="NGN964" s="46"/>
      <c r="NGO964" s="46"/>
      <c r="NGP964" s="46"/>
      <c r="NGQ964" s="46"/>
      <c r="NGR964" s="46"/>
      <c r="NGS964" s="46"/>
      <c r="NGT964" s="46"/>
      <c r="NGU964" s="46"/>
      <c r="NGV964" s="46"/>
      <c r="NGW964" s="46"/>
      <c r="NGX964" s="46"/>
      <c r="NGY964" s="46"/>
      <c r="NGZ964" s="46"/>
      <c r="NHA964" s="46"/>
      <c r="NHB964" s="46"/>
      <c r="NHC964" s="46"/>
      <c r="NHD964" s="46"/>
      <c r="NHE964" s="46"/>
      <c r="NHF964" s="46"/>
      <c r="NHG964" s="46"/>
      <c r="NHH964" s="46"/>
      <c r="NHI964" s="46"/>
      <c r="NHJ964" s="46"/>
      <c r="NHK964" s="46"/>
      <c r="NHL964" s="46"/>
      <c r="NHM964" s="46"/>
      <c r="NHN964" s="46"/>
      <c r="NHO964" s="46"/>
      <c r="NHP964" s="46"/>
      <c r="NHQ964" s="46"/>
      <c r="NHR964" s="46"/>
      <c r="NHS964" s="46"/>
      <c r="NHT964" s="46"/>
      <c r="NHU964" s="46"/>
      <c r="NHV964" s="46"/>
      <c r="NHW964" s="46"/>
      <c r="NHX964" s="46"/>
      <c r="NHY964" s="46"/>
      <c r="NHZ964" s="46"/>
      <c r="NIA964" s="46"/>
      <c r="NIB964" s="46"/>
      <c r="NIC964" s="46"/>
      <c r="NID964" s="46"/>
      <c r="NIE964" s="46"/>
      <c r="NIF964" s="46"/>
      <c r="NIG964" s="46"/>
      <c r="NIH964" s="46"/>
      <c r="NII964" s="46"/>
      <c r="NIJ964" s="46"/>
      <c r="NIK964" s="46"/>
      <c r="NIL964" s="46"/>
      <c r="NIM964" s="46"/>
      <c r="NIN964" s="46"/>
      <c r="NIO964" s="46"/>
      <c r="NIP964" s="46"/>
      <c r="NIQ964" s="46"/>
      <c r="NIR964" s="46"/>
      <c r="NIS964" s="46"/>
      <c r="NIT964" s="46"/>
      <c r="NIU964" s="46"/>
      <c r="NIV964" s="46"/>
      <c r="NIW964" s="46"/>
      <c r="NIX964" s="46"/>
      <c r="NIY964" s="46"/>
      <c r="NIZ964" s="46"/>
      <c r="NJA964" s="46"/>
      <c r="NJB964" s="46"/>
      <c r="NJC964" s="46"/>
      <c r="NJD964" s="46"/>
      <c r="NJE964" s="46"/>
      <c r="NJF964" s="46"/>
      <c r="NJG964" s="46"/>
      <c r="NJH964" s="46"/>
      <c r="NJI964" s="46"/>
      <c r="NJJ964" s="46"/>
      <c r="NJK964" s="46"/>
      <c r="NJL964" s="46"/>
      <c r="NJM964" s="46"/>
      <c r="NJN964" s="46"/>
      <c r="NJO964" s="46"/>
      <c r="NJP964" s="46"/>
      <c r="NJQ964" s="46"/>
      <c r="NJR964" s="46"/>
      <c r="NJS964" s="46"/>
      <c r="NJT964" s="46"/>
      <c r="NJU964" s="46"/>
      <c r="NJV964" s="46"/>
      <c r="NJW964" s="46"/>
      <c r="NJX964" s="46"/>
      <c r="NJY964" s="46"/>
      <c r="NJZ964" s="46"/>
      <c r="NKA964" s="46"/>
      <c r="NKB964" s="46"/>
      <c r="NKC964" s="46"/>
      <c r="NKD964" s="46"/>
      <c r="NKE964" s="46"/>
      <c r="NKF964" s="46"/>
      <c r="NKG964" s="46"/>
      <c r="NKH964" s="46"/>
      <c r="NKI964" s="46"/>
      <c r="NKJ964" s="46"/>
      <c r="NKK964" s="46"/>
      <c r="NKL964" s="46"/>
      <c r="NKM964" s="46"/>
      <c r="NKN964" s="46"/>
      <c r="NKO964" s="46"/>
      <c r="NKP964" s="46"/>
      <c r="NKQ964" s="46"/>
      <c r="NKR964" s="46"/>
      <c r="NKS964" s="46"/>
      <c r="NKT964" s="46"/>
      <c r="NKU964" s="46"/>
      <c r="NKV964" s="46"/>
      <c r="NKW964" s="46"/>
      <c r="NKX964" s="46"/>
      <c r="NKY964" s="46"/>
      <c r="NKZ964" s="46"/>
      <c r="NLA964" s="46"/>
      <c r="NLB964" s="46"/>
      <c r="NLC964" s="46"/>
      <c r="NLD964" s="46"/>
      <c r="NLE964" s="46"/>
      <c r="NLF964" s="46"/>
      <c r="NLG964" s="46"/>
      <c r="NLH964" s="46"/>
      <c r="NLI964" s="46"/>
      <c r="NLJ964" s="46"/>
      <c r="NLK964" s="46"/>
      <c r="NLL964" s="46"/>
      <c r="NLM964" s="46"/>
      <c r="NLN964" s="46"/>
      <c r="NLO964" s="46"/>
      <c r="NLP964" s="46"/>
      <c r="NLQ964" s="46"/>
      <c r="NLR964" s="46"/>
      <c r="NLS964" s="46"/>
      <c r="NLT964" s="46"/>
      <c r="NLU964" s="46"/>
      <c r="NLV964" s="46"/>
      <c r="NLW964" s="46"/>
      <c r="NLX964" s="46"/>
      <c r="NLY964" s="46"/>
      <c r="NLZ964" s="46"/>
      <c r="NMA964" s="46"/>
      <c r="NMB964" s="46"/>
      <c r="NMC964" s="46"/>
      <c r="NMD964" s="46"/>
      <c r="NME964" s="46"/>
      <c r="NMF964" s="46"/>
      <c r="NMG964" s="46"/>
      <c r="NMH964" s="46"/>
      <c r="NMI964" s="46"/>
      <c r="NMJ964" s="46"/>
      <c r="NMK964" s="46"/>
      <c r="NML964" s="46"/>
      <c r="NMM964" s="46"/>
      <c r="NMN964" s="46"/>
      <c r="NMO964" s="46"/>
      <c r="NMP964" s="46"/>
      <c r="NMQ964" s="46"/>
      <c r="NMR964" s="46"/>
      <c r="NMS964" s="46"/>
      <c r="NMT964" s="46"/>
      <c r="NMU964" s="46"/>
      <c r="NMV964" s="46"/>
      <c r="NMW964" s="46"/>
      <c r="NMX964" s="46"/>
      <c r="NMY964" s="46"/>
      <c r="NMZ964" s="46"/>
      <c r="NNA964" s="46"/>
      <c r="NNB964" s="46"/>
      <c r="NNC964" s="46"/>
      <c r="NND964" s="46"/>
      <c r="NNE964" s="46"/>
      <c r="NNF964" s="46"/>
      <c r="NNG964" s="46"/>
      <c r="NNH964" s="46"/>
      <c r="NNI964" s="46"/>
      <c r="NNJ964" s="46"/>
      <c r="NNK964" s="46"/>
      <c r="NNL964" s="46"/>
      <c r="NNM964" s="46"/>
      <c r="NNN964" s="46"/>
      <c r="NNO964" s="46"/>
      <c r="NNP964" s="46"/>
      <c r="NNQ964" s="46"/>
      <c r="NNR964" s="46"/>
      <c r="NNS964" s="46"/>
      <c r="NNT964" s="46"/>
      <c r="NNU964" s="46"/>
      <c r="NNV964" s="46"/>
      <c r="NNW964" s="46"/>
      <c r="NNX964" s="46"/>
      <c r="NNY964" s="46"/>
      <c r="NNZ964" s="46"/>
      <c r="NOA964" s="46"/>
      <c r="NOB964" s="46"/>
      <c r="NOC964" s="46"/>
      <c r="NOD964" s="46"/>
      <c r="NOE964" s="46"/>
      <c r="NOF964" s="46"/>
      <c r="NOG964" s="46"/>
      <c r="NOH964" s="46"/>
      <c r="NOI964" s="46"/>
      <c r="NOJ964" s="46"/>
      <c r="NOK964" s="46"/>
      <c r="NOL964" s="46"/>
      <c r="NOM964" s="46"/>
      <c r="NON964" s="46"/>
      <c r="NOO964" s="46"/>
      <c r="NOP964" s="46"/>
      <c r="NOQ964" s="46"/>
      <c r="NOR964" s="46"/>
      <c r="NOS964" s="46"/>
      <c r="NOT964" s="46"/>
      <c r="NOU964" s="46"/>
      <c r="NOV964" s="46"/>
      <c r="NOW964" s="46"/>
      <c r="NOX964" s="46"/>
      <c r="NOY964" s="46"/>
      <c r="NOZ964" s="46"/>
      <c r="NPA964" s="46"/>
      <c r="NPB964" s="46"/>
      <c r="NPC964" s="46"/>
      <c r="NPD964" s="46"/>
      <c r="NPE964" s="46"/>
      <c r="NPF964" s="46"/>
      <c r="NPG964" s="46"/>
      <c r="NPH964" s="46"/>
      <c r="NPI964" s="46"/>
      <c r="NPJ964" s="46"/>
      <c r="NPK964" s="46"/>
      <c r="NPL964" s="46"/>
      <c r="NPM964" s="46"/>
      <c r="NPN964" s="46"/>
      <c r="NPO964" s="46"/>
      <c r="NPP964" s="46"/>
      <c r="NPQ964" s="46"/>
      <c r="NPR964" s="46"/>
      <c r="NPS964" s="46"/>
      <c r="NPT964" s="46"/>
      <c r="NPU964" s="46"/>
      <c r="NPV964" s="46"/>
      <c r="NPW964" s="46"/>
      <c r="NPX964" s="46"/>
      <c r="NPY964" s="46"/>
      <c r="NPZ964" s="46"/>
      <c r="NQA964" s="46"/>
      <c r="NQB964" s="46"/>
      <c r="NQC964" s="46"/>
      <c r="NQD964" s="46"/>
      <c r="NQE964" s="46"/>
      <c r="NQF964" s="46"/>
      <c r="NQG964" s="46"/>
      <c r="NQH964" s="46"/>
      <c r="NQI964" s="46"/>
      <c r="NQJ964" s="46"/>
      <c r="NQK964" s="46"/>
      <c r="NQL964" s="46"/>
      <c r="NQM964" s="46"/>
      <c r="NQN964" s="46"/>
      <c r="NQO964" s="46"/>
      <c r="NQP964" s="46"/>
      <c r="NQQ964" s="46"/>
      <c r="NQR964" s="46"/>
      <c r="NQS964" s="46"/>
      <c r="NQT964" s="46"/>
      <c r="NQU964" s="46"/>
      <c r="NQV964" s="46"/>
      <c r="NQW964" s="46"/>
      <c r="NQX964" s="46"/>
      <c r="NQY964" s="46"/>
      <c r="NQZ964" s="46"/>
      <c r="NRA964" s="46"/>
      <c r="NRB964" s="46"/>
      <c r="NRC964" s="46"/>
      <c r="NRD964" s="46"/>
      <c r="NRE964" s="46"/>
      <c r="NRF964" s="46"/>
      <c r="NRG964" s="46"/>
      <c r="NRH964" s="46"/>
      <c r="NRI964" s="46"/>
      <c r="NRJ964" s="46"/>
      <c r="NRK964" s="46"/>
      <c r="NRL964" s="46"/>
      <c r="NRM964" s="46"/>
      <c r="NRN964" s="46"/>
      <c r="NRO964" s="46"/>
      <c r="NRP964" s="46"/>
      <c r="NRQ964" s="46"/>
      <c r="NRR964" s="46"/>
      <c r="NRS964" s="46"/>
      <c r="NRT964" s="46"/>
      <c r="NRU964" s="46"/>
      <c r="NRV964" s="46"/>
      <c r="NRW964" s="46"/>
      <c r="NRX964" s="46"/>
      <c r="NRY964" s="46"/>
      <c r="NRZ964" s="46"/>
      <c r="NSA964" s="46"/>
      <c r="NSB964" s="46"/>
      <c r="NSC964" s="46"/>
      <c r="NSD964" s="46"/>
      <c r="NSE964" s="46"/>
      <c r="NSF964" s="46"/>
      <c r="NSG964" s="46"/>
      <c r="NSH964" s="46"/>
      <c r="NSI964" s="46"/>
      <c r="NSJ964" s="46"/>
      <c r="NSK964" s="46"/>
      <c r="NSL964" s="46"/>
      <c r="NSM964" s="46"/>
      <c r="NSN964" s="46"/>
      <c r="NSO964" s="46"/>
      <c r="NSP964" s="46"/>
      <c r="NSQ964" s="46"/>
      <c r="NSR964" s="46"/>
      <c r="NSS964" s="46"/>
      <c r="NST964" s="46"/>
      <c r="NSU964" s="46"/>
      <c r="NSV964" s="46"/>
      <c r="NSW964" s="46"/>
      <c r="NSX964" s="46"/>
      <c r="NSY964" s="46"/>
      <c r="NSZ964" s="46"/>
      <c r="NTA964" s="46"/>
      <c r="NTB964" s="46"/>
      <c r="NTC964" s="46"/>
      <c r="NTD964" s="46"/>
      <c r="NTE964" s="46"/>
      <c r="NTF964" s="46"/>
      <c r="NTG964" s="46"/>
      <c r="NTH964" s="46"/>
      <c r="NTI964" s="46"/>
      <c r="NTJ964" s="46"/>
      <c r="NTK964" s="46"/>
      <c r="NTL964" s="46"/>
      <c r="NTM964" s="46"/>
      <c r="NTN964" s="46"/>
      <c r="NTO964" s="46"/>
      <c r="NTP964" s="46"/>
      <c r="NTQ964" s="46"/>
      <c r="NTR964" s="46"/>
      <c r="NTS964" s="46"/>
      <c r="NTT964" s="46"/>
      <c r="NTU964" s="46"/>
      <c r="NTV964" s="46"/>
      <c r="NTW964" s="46"/>
      <c r="NTX964" s="46"/>
      <c r="NTY964" s="46"/>
      <c r="NTZ964" s="46"/>
      <c r="NUA964" s="46"/>
      <c r="NUB964" s="46"/>
      <c r="NUC964" s="46"/>
      <c r="NUD964" s="46"/>
      <c r="NUE964" s="46"/>
      <c r="NUF964" s="46"/>
      <c r="NUG964" s="46"/>
      <c r="NUH964" s="46"/>
      <c r="NUI964" s="46"/>
      <c r="NUJ964" s="46"/>
      <c r="NUK964" s="46"/>
      <c r="NUL964" s="46"/>
      <c r="NUM964" s="46"/>
      <c r="NUN964" s="46"/>
      <c r="NUO964" s="46"/>
      <c r="NUP964" s="46"/>
      <c r="NUQ964" s="46"/>
      <c r="NUR964" s="46"/>
      <c r="NUS964" s="46"/>
      <c r="NUT964" s="46"/>
      <c r="NUU964" s="46"/>
      <c r="NUV964" s="46"/>
      <c r="NUW964" s="46"/>
      <c r="NUX964" s="46"/>
      <c r="NUY964" s="46"/>
      <c r="NUZ964" s="46"/>
      <c r="NVA964" s="46"/>
      <c r="NVB964" s="46"/>
      <c r="NVC964" s="46"/>
      <c r="NVD964" s="46"/>
      <c r="NVE964" s="46"/>
      <c r="NVF964" s="46"/>
      <c r="NVG964" s="46"/>
      <c r="NVH964" s="46"/>
      <c r="NVI964" s="46"/>
      <c r="NVJ964" s="46"/>
      <c r="NVK964" s="46"/>
      <c r="NVL964" s="46"/>
      <c r="NVM964" s="46"/>
      <c r="NVN964" s="46"/>
      <c r="NVO964" s="46"/>
      <c r="NVP964" s="46"/>
      <c r="NVQ964" s="46"/>
      <c r="NVR964" s="46"/>
      <c r="NVS964" s="46"/>
      <c r="NVT964" s="46"/>
      <c r="NVU964" s="46"/>
      <c r="NVV964" s="46"/>
      <c r="NVW964" s="46"/>
      <c r="NVX964" s="46"/>
      <c r="NVY964" s="46"/>
      <c r="NVZ964" s="46"/>
      <c r="NWA964" s="46"/>
      <c r="NWB964" s="46"/>
      <c r="NWC964" s="46"/>
      <c r="NWD964" s="46"/>
      <c r="NWE964" s="46"/>
      <c r="NWF964" s="46"/>
      <c r="NWG964" s="46"/>
      <c r="NWH964" s="46"/>
      <c r="NWI964" s="46"/>
      <c r="NWJ964" s="46"/>
      <c r="NWK964" s="46"/>
      <c r="NWL964" s="46"/>
      <c r="NWM964" s="46"/>
      <c r="NWN964" s="46"/>
      <c r="NWO964" s="46"/>
      <c r="NWP964" s="46"/>
      <c r="NWQ964" s="46"/>
      <c r="NWR964" s="46"/>
      <c r="NWS964" s="46"/>
      <c r="NWT964" s="46"/>
      <c r="NWU964" s="46"/>
      <c r="NWV964" s="46"/>
      <c r="NWW964" s="46"/>
      <c r="NWX964" s="46"/>
      <c r="NWY964" s="46"/>
      <c r="NWZ964" s="46"/>
      <c r="NXA964" s="46"/>
      <c r="NXB964" s="46"/>
      <c r="NXC964" s="46"/>
      <c r="NXD964" s="46"/>
      <c r="NXE964" s="46"/>
      <c r="NXF964" s="46"/>
      <c r="NXG964" s="46"/>
      <c r="NXH964" s="46"/>
      <c r="NXI964" s="46"/>
      <c r="NXJ964" s="46"/>
      <c r="NXK964" s="46"/>
      <c r="NXL964" s="46"/>
      <c r="NXM964" s="46"/>
      <c r="NXN964" s="46"/>
      <c r="NXO964" s="46"/>
      <c r="NXP964" s="46"/>
      <c r="NXQ964" s="46"/>
      <c r="NXR964" s="46"/>
      <c r="NXS964" s="46"/>
      <c r="NXT964" s="46"/>
      <c r="NXU964" s="46"/>
      <c r="NXV964" s="46"/>
      <c r="NXW964" s="46"/>
      <c r="NXX964" s="46"/>
      <c r="NXY964" s="46"/>
      <c r="NXZ964" s="46"/>
      <c r="NYA964" s="46"/>
      <c r="NYB964" s="46"/>
      <c r="NYC964" s="46"/>
      <c r="NYD964" s="46"/>
      <c r="NYE964" s="46"/>
      <c r="NYF964" s="46"/>
      <c r="NYG964" s="46"/>
      <c r="NYH964" s="46"/>
      <c r="NYI964" s="46"/>
      <c r="NYJ964" s="46"/>
      <c r="NYK964" s="46"/>
      <c r="NYL964" s="46"/>
      <c r="NYM964" s="46"/>
      <c r="NYN964" s="46"/>
      <c r="NYO964" s="46"/>
      <c r="NYP964" s="46"/>
      <c r="NYQ964" s="46"/>
      <c r="NYR964" s="46"/>
      <c r="NYS964" s="46"/>
      <c r="NYT964" s="46"/>
      <c r="NYU964" s="46"/>
      <c r="NYV964" s="46"/>
      <c r="NYW964" s="46"/>
      <c r="NYX964" s="46"/>
      <c r="NYY964" s="46"/>
      <c r="NYZ964" s="46"/>
      <c r="NZA964" s="46"/>
      <c r="NZB964" s="46"/>
      <c r="NZC964" s="46"/>
      <c r="NZD964" s="46"/>
      <c r="NZE964" s="46"/>
      <c r="NZF964" s="46"/>
      <c r="NZG964" s="46"/>
      <c r="NZH964" s="46"/>
      <c r="NZI964" s="46"/>
      <c r="NZJ964" s="46"/>
      <c r="NZK964" s="46"/>
      <c r="NZL964" s="46"/>
      <c r="NZM964" s="46"/>
      <c r="NZN964" s="46"/>
      <c r="NZO964" s="46"/>
      <c r="NZP964" s="46"/>
      <c r="NZQ964" s="46"/>
      <c r="NZR964" s="46"/>
      <c r="NZS964" s="46"/>
      <c r="NZT964" s="46"/>
      <c r="NZU964" s="46"/>
      <c r="NZV964" s="46"/>
      <c r="NZW964" s="46"/>
      <c r="NZX964" s="46"/>
      <c r="NZY964" s="46"/>
      <c r="NZZ964" s="46"/>
      <c r="OAA964" s="46"/>
      <c r="OAB964" s="46"/>
      <c r="OAC964" s="46"/>
      <c r="OAD964" s="46"/>
      <c r="OAE964" s="46"/>
      <c r="OAF964" s="46"/>
      <c r="OAG964" s="46"/>
      <c r="OAH964" s="46"/>
      <c r="OAI964" s="46"/>
      <c r="OAJ964" s="46"/>
      <c r="OAK964" s="46"/>
      <c r="OAL964" s="46"/>
      <c r="OAM964" s="46"/>
      <c r="OAN964" s="46"/>
      <c r="OAO964" s="46"/>
      <c r="OAP964" s="46"/>
      <c r="OAQ964" s="46"/>
      <c r="OAR964" s="46"/>
      <c r="OAS964" s="46"/>
      <c r="OAT964" s="46"/>
      <c r="OAU964" s="46"/>
      <c r="OAV964" s="46"/>
      <c r="OAW964" s="46"/>
      <c r="OAX964" s="46"/>
      <c r="OAY964" s="46"/>
      <c r="OAZ964" s="46"/>
      <c r="OBA964" s="46"/>
      <c r="OBB964" s="46"/>
      <c r="OBC964" s="46"/>
      <c r="OBD964" s="46"/>
      <c r="OBE964" s="46"/>
      <c r="OBF964" s="46"/>
      <c r="OBG964" s="46"/>
      <c r="OBH964" s="46"/>
      <c r="OBI964" s="46"/>
      <c r="OBJ964" s="46"/>
      <c r="OBK964" s="46"/>
      <c r="OBL964" s="46"/>
      <c r="OBM964" s="46"/>
      <c r="OBN964" s="46"/>
      <c r="OBO964" s="46"/>
      <c r="OBP964" s="46"/>
      <c r="OBQ964" s="46"/>
      <c r="OBR964" s="46"/>
      <c r="OBS964" s="46"/>
      <c r="OBT964" s="46"/>
      <c r="OBU964" s="46"/>
      <c r="OBV964" s="46"/>
      <c r="OBW964" s="46"/>
      <c r="OBX964" s="46"/>
      <c r="OBY964" s="46"/>
      <c r="OBZ964" s="46"/>
      <c r="OCA964" s="46"/>
      <c r="OCB964" s="46"/>
      <c r="OCC964" s="46"/>
      <c r="OCD964" s="46"/>
      <c r="OCE964" s="46"/>
      <c r="OCF964" s="46"/>
      <c r="OCG964" s="46"/>
      <c r="OCH964" s="46"/>
      <c r="OCI964" s="46"/>
      <c r="OCJ964" s="46"/>
      <c r="OCK964" s="46"/>
      <c r="OCL964" s="46"/>
      <c r="OCM964" s="46"/>
      <c r="OCN964" s="46"/>
      <c r="OCO964" s="46"/>
      <c r="OCP964" s="46"/>
      <c r="OCQ964" s="46"/>
      <c r="OCR964" s="46"/>
      <c r="OCS964" s="46"/>
      <c r="OCT964" s="46"/>
      <c r="OCU964" s="46"/>
      <c r="OCV964" s="46"/>
      <c r="OCW964" s="46"/>
      <c r="OCX964" s="46"/>
      <c r="OCY964" s="46"/>
      <c r="OCZ964" s="46"/>
      <c r="ODA964" s="46"/>
      <c r="ODB964" s="46"/>
      <c r="ODC964" s="46"/>
      <c r="ODD964" s="46"/>
      <c r="ODE964" s="46"/>
      <c r="ODF964" s="46"/>
      <c r="ODG964" s="46"/>
      <c r="ODH964" s="46"/>
      <c r="ODI964" s="46"/>
      <c r="ODJ964" s="46"/>
      <c r="ODK964" s="46"/>
      <c r="ODL964" s="46"/>
      <c r="ODM964" s="46"/>
      <c r="ODN964" s="46"/>
      <c r="ODO964" s="46"/>
      <c r="ODP964" s="46"/>
      <c r="ODQ964" s="46"/>
      <c r="ODR964" s="46"/>
      <c r="ODS964" s="46"/>
      <c r="ODT964" s="46"/>
      <c r="ODU964" s="46"/>
      <c r="ODV964" s="46"/>
      <c r="ODW964" s="46"/>
      <c r="ODX964" s="46"/>
      <c r="ODY964" s="46"/>
      <c r="ODZ964" s="46"/>
      <c r="OEA964" s="46"/>
      <c r="OEB964" s="46"/>
      <c r="OEC964" s="46"/>
      <c r="OED964" s="46"/>
      <c r="OEE964" s="46"/>
      <c r="OEF964" s="46"/>
      <c r="OEG964" s="46"/>
      <c r="OEH964" s="46"/>
      <c r="OEI964" s="46"/>
      <c r="OEJ964" s="46"/>
      <c r="OEK964" s="46"/>
      <c r="OEL964" s="46"/>
      <c r="OEM964" s="46"/>
      <c r="OEN964" s="46"/>
      <c r="OEO964" s="46"/>
      <c r="OEP964" s="46"/>
      <c r="OEQ964" s="46"/>
      <c r="OER964" s="46"/>
      <c r="OES964" s="46"/>
      <c r="OET964" s="46"/>
      <c r="OEU964" s="46"/>
      <c r="OEV964" s="46"/>
      <c r="OEW964" s="46"/>
      <c r="OEX964" s="46"/>
      <c r="OEY964" s="46"/>
      <c r="OEZ964" s="46"/>
      <c r="OFA964" s="46"/>
      <c r="OFB964" s="46"/>
      <c r="OFC964" s="46"/>
      <c r="OFD964" s="46"/>
      <c r="OFE964" s="46"/>
      <c r="OFF964" s="46"/>
      <c r="OFG964" s="46"/>
      <c r="OFH964" s="46"/>
      <c r="OFI964" s="46"/>
      <c r="OFJ964" s="46"/>
      <c r="OFK964" s="46"/>
      <c r="OFL964" s="46"/>
      <c r="OFM964" s="46"/>
      <c r="OFN964" s="46"/>
      <c r="OFO964" s="46"/>
      <c r="OFP964" s="46"/>
      <c r="OFQ964" s="46"/>
      <c r="OFR964" s="46"/>
      <c r="OFS964" s="46"/>
      <c r="OFT964" s="46"/>
      <c r="OFU964" s="46"/>
      <c r="OFV964" s="46"/>
      <c r="OFW964" s="46"/>
      <c r="OFX964" s="46"/>
      <c r="OFY964" s="46"/>
      <c r="OFZ964" s="46"/>
      <c r="OGA964" s="46"/>
      <c r="OGB964" s="46"/>
      <c r="OGC964" s="46"/>
      <c r="OGD964" s="46"/>
      <c r="OGE964" s="46"/>
      <c r="OGF964" s="46"/>
      <c r="OGG964" s="46"/>
      <c r="OGH964" s="46"/>
      <c r="OGI964" s="46"/>
      <c r="OGJ964" s="46"/>
      <c r="OGK964" s="46"/>
      <c r="OGL964" s="46"/>
      <c r="OGM964" s="46"/>
      <c r="OGN964" s="46"/>
      <c r="OGO964" s="46"/>
      <c r="OGP964" s="46"/>
      <c r="OGQ964" s="46"/>
      <c r="OGR964" s="46"/>
      <c r="OGS964" s="46"/>
      <c r="OGT964" s="46"/>
      <c r="OGU964" s="46"/>
      <c r="OGV964" s="46"/>
      <c r="OGW964" s="46"/>
      <c r="OGX964" s="46"/>
      <c r="OGY964" s="46"/>
      <c r="OGZ964" s="46"/>
      <c r="OHA964" s="46"/>
      <c r="OHB964" s="46"/>
      <c r="OHC964" s="46"/>
      <c r="OHD964" s="46"/>
      <c r="OHE964" s="46"/>
      <c r="OHF964" s="46"/>
      <c r="OHG964" s="46"/>
      <c r="OHH964" s="46"/>
      <c r="OHI964" s="46"/>
      <c r="OHJ964" s="46"/>
      <c r="OHK964" s="46"/>
      <c r="OHL964" s="46"/>
      <c r="OHM964" s="46"/>
      <c r="OHN964" s="46"/>
      <c r="OHO964" s="46"/>
      <c r="OHP964" s="46"/>
      <c r="OHQ964" s="46"/>
      <c r="OHR964" s="46"/>
      <c r="OHS964" s="46"/>
      <c r="OHT964" s="46"/>
      <c r="OHU964" s="46"/>
      <c r="OHV964" s="46"/>
      <c r="OHW964" s="46"/>
      <c r="OHX964" s="46"/>
      <c r="OHY964" s="46"/>
      <c r="OHZ964" s="46"/>
      <c r="OIA964" s="46"/>
      <c r="OIB964" s="46"/>
      <c r="OIC964" s="46"/>
      <c r="OID964" s="46"/>
      <c r="OIE964" s="46"/>
      <c r="OIF964" s="46"/>
      <c r="OIG964" s="46"/>
      <c r="OIH964" s="46"/>
      <c r="OII964" s="46"/>
      <c r="OIJ964" s="46"/>
      <c r="OIK964" s="46"/>
      <c r="OIL964" s="46"/>
      <c r="OIM964" s="46"/>
      <c r="OIN964" s="46"/>
      <c r="OIO964" s="46"/>
      <c r="OIP964" s="46"/>
      <c r="OIQ964" s="46"/>
      <c r="OIR964" s="46"/>
      <c r="OIS964" s="46"/>
      <c r="OIT964" s="46"/>
      <c r="OIU964" s="46"/>
      <c r="OIV964" s="46"/>
      <c r="OIW964" s="46"/>
      <c r="OIX964" s="46"/>
      <c r="OIY964" s="46"/>
      <c r="OIZ964" s="46"/>
      <c r="OJA964" s="46"/>
      <c r="OJB964" s="46"/>
      <c r="OJC964" s="46"/>
      <c r="OJD964" s="46"/>
      <c r="OJE964" s="46"/>
      <c r="OJF964" s="46"/>
      <c r="OJG964" s="46"/>
      <c r="OJH964" s="46"/>
      <c r="OJI964" s="46"/>
      <c r="OJJ964" s="46"/>
      <c r="OJK964" s="46"/>
      <c r="OJL964" s="46"/>
      <c r="OJM964" s="46"/>
      <c r="OJN964" s="46"/>
      <c r="OJO964" s="46"/>
      <c r="OJP964" s="46"/>
      <c r="OJQ964" s="46"/>
      <c r="OJR964" s="46"/>
      <c r="OJS964" s="46"/>
      <c r="OJT964" s="46"/>
      <c r="OJU964" s="46"/>
      <c r="OJV964" s="46"/>
      <c r="OJW964" s="46"/>
      <c r="OJX964" s="46"/>
      <c r="OJY964" s="46"/>
      <c r="OJZ964" s="46"/>
      <c r="OKA964" s="46"/>
      <c r="OKB964" s="46"/>
      <c r="OKC964" s="46"/>
      <c r="OKD964" s="46"/>
      <c r="OKE964" s="46"/>
      <c r="OKF964" s="46"/>
      <c r="OKG964" s="46"/>
      <c r="OKH964" s="46"/>
      <c r="OKI964" s="46"/>
      <c r="OKJ964" s="46"/>
      <c r="OKK964" s="46"/>
      <c r="OKL964" s="46"/>
      <c r="OKM964" s="46"/>
      <c r="OKN964" s="46"/>
      <c r="OKO964" s="46"/>
      <c r="OKP964" s="46"/>
      <c r="OKQ964" s="46"/>
      <c r="OKR964" s="46"/>
      <c r="OKS964" s="46"/>
      <c r="OKT964" s="46"/>
      <c r="OKU964" s="46"/>
      <c r="OKV964" s="46"/>
      <c r="OKW964" s="46"/>
      <c r="OKX964" s="46"/>
      <c r="OKY964" s="46"/>
      <c r="OKZ964" s="46"/>
      <c r="OLA964" s="46"/>
      <c r="OLB964" s="46"/>
      <c r="OLC964" s="46"/>
      <c r="OLD964" s="46"/>
      <c r="OLE964" s="46"/>
      <c r="OLF964" s="46"/>
      <c r="OLG964" s="46"/>
      <c r="OLH964" s="46"/>
      <c r="OLI964" s="46"/>
      <c r="OLJ964" s="46"/>
      <c r="OLK964" s="46"/>
      <c r="OLL964" s="46"/>
      <c r="OLM964" s="46"/>
      <c r="OLN964" s="46"/>
      <c r="OLO964" s="46"/>
      <c r="OLP964" s="46"/>
      <c r="OLQ964" s="46"/>
      <c r="OLR964" s="46"/>
      <c r="OLS964" s="46"/>
      <c r="OLT964" s="46"/>
      <c r="OLU964" s="46"/>
      <c r="OLV964" s="46"/>
      <c r="OLW964" s="46"/>
      <c r="OLX964" s="46"/>
      <c r="OLY964" s="46"/>
      <c r="OLZ964" s="46"/>
      <c r="OMA964" s="46"/>
      <c r="OMB964" s="46"/>
      <c r="OMC964" s="46"/>
      <c r="OMD964" s="46"/>
      <c r="OME964" s="46"/>
      <c r="OMF964" s="46"/>
      <c r="OMG964" s="46"/>
      <c r="OMH964" s="46"/>
      <c r="OMI964" s="46"/>
      <c r="OMJ964" s="46"/>
      <c r="OMK964" s="46"/>
      <c r="OML964" s="46"/>
      <c r="OMM964" s="46"/>
      <c r="OMN964" s="46"/>
      <c r="OMO964" s="46"/>
      <c r="OMP964" s="46"/>
      <c r="OMQ964" s="46"/>
      <c r="OMR964" s="46"/>
      <c r="OMS964" s="46"/>
      <c r="OMT964" s="46"/>
      <c r="OMU964" s="46"/>
      <c r="OMV964" s="46"/>
      <c r="OMW964" s="46"/>
      <c r="OMX964" s="46"/>
      <c r="OMY964" s="46"/>
      <c r="OMZ964" s="46"/>
      <c r="ONA964" s="46"/>
      <c r="ONB964" s="46"/>
      <c r="ONC964" s="46"/>
      <c r="OND964" s="46"/>
      <c r="ONE964" s="46"/>
      <c r="ONF964" s="46"/>
      <c r="ONG964" s="46"/>
      <c r="ONH964" s="46"/>
      <c r="ONI964" s="46"/>
      <c r="ONJ964" s="46"/>
      <c r="ONK964" s="46"/>
      <c r="ONL964" s="46"/>
      <c r="ONM964" s="46"/>
      <c r="ONN964" s="46"/>
      <c r="ONO964" s="46"/>
      <c r="ONP964" s="46"/>
      <c r="ONQ964" s="46"/>
      <c r="ONR964" s="46"/>
      <c r="ONS964" s="46"/>
      <c r="ONT964" s="46"/>
      <c r="ONU964" s="46"/>
      <c r="ONV964" s="46"/>
      <c r="ONW964" s="46"/>
      <c r="ONX964" s="46"/>
      <c r="ONY964" s="46"/>
      <c r="ONZ964" s="46"/>
      <c r="OOA964" s="46"/>
      <c r="OOB964" s="46"/>
      <c r="OOC964" s="46"/>
      <c r="OOD964" s="46"/>
      <c r="OOE964" s="46"/>
      <c r="OOF964" s="46"/>
      <c r="OOG964" s="46"/>
      <c r="OOH964" s="46"/>
      <c r="OOI964" s="46"/>
      <c r="OOJ964" s="46"/>
      <c r="OOK964" s="46"/>
      <c r="OOL964" s="46"/>
      <c r="OOM964" s="46"/>
      <c r="OON964" s="46"/>
      <c r="OOO964" s="46"/>
      <c r="OOP964" s="46"/>
      <c r="OOQ964" s="46"/>
      <c r="OOR964" s="46"/>
      <c r="OOS964" s="46"/>
      <c r="OOT964" s="46"/>
      <c r="OOU964" s="46"/>
      <c r="OOV964" s="46"/>
      <c r="OOW964" s="46"/>
      <c r="OOX964" s="46"/>
      <c r="OOY964" s="46"/>
      <c r="OOZ964" s="46"/>
      <c r="OPA964" s="46"/>
      <c r="OPB964" s="46"/>
      <c r="OPC964" s="46"/>
      <c r="OPD964" s="46"/>
      <c r="OPE964" s="46"/>
      <c r="OPF964" s="46"/>
      <c r="OPG964" s="46"/>
      <c r="OPH964" s="46"/>
      <c r="OPI964" s="46"/>
      <c r="OPJ964" s="46"/>
      <c r="OPK964" s="46"/>
      <c r="OPL964" s="46"/>
      <c r="OPM964" s="46"/>
      <c r="OPN964" s="46"/>
      <c r="OPO964" s="46"/>
      <c r="OPP964" s="46"/>
      <c r="OPQ964" s="46"/>
      <c r="OPR964" s="46"/>
      <c r="OPS964" s="46"/>
      <c r="OPT964" s="46"/>
      <c r="OPU964" s="46"/>
      <c r="OPV964" s="46"/>
      <c r="OPW964" s="46"/>
      <c r="OPX964" s="46"/>
      <c r="OPY964" s="46"/>
      <c r="OPZ964" s="46"/>
      <c r="OQA964" s="46"/>
      <c r="OQB964" s="46"/>
      <c r="OQC964" s="46"/>
      <c r="OQD964" s="46"/>
      <c r="OQE964" s="46"/>
      <c r="OQF964" s="46"/>
      <c r="OQG964" s="46"/>
      <c r="OQH964" s="46"/>
      <c r="OQI964" s="46"/>
      <c r="OQJ964" s="46"/>
      <c r="OQK964" s="46"/>
      <c r="OQL964" s="46"/>
      <c r="OQM964" s="46"/>
      <c r="OQN964" s="46"/>
      <c r="OQO964" s="46"/>
      <c r="OQP964" s="46"/>
      <c r="OQQ964" s="46"/>
      <c r="OQR964" s="46"/>
      <c r="OQS964" s="46"/>
      <c r="OQT964" s="46"/>
      <c r="OQU964" s="46"/>
      <c r="OQV964" s="46"/>
      <c r="OQW964" s="46"/>
      <c r="OQX964" s="46"/>
      <c r="OQY964" s="46"/>
      <c r="OQZ964" s="46"/>
      <c r="ORA964" s="46"/>
      <c r="ORB964" s="46"/>
      <c r="ORC964" s="46"/>
      <c r="ORD964" s="46"/>
      <c r="ORE964" s="46"/>
      <c r="ORF964" s="46"/>
      <c r="ORG964" s="46"/>
      <c r="ORH964" s="46"/>
      <c r="ORI964" s="46"/>
      <c r="ORJ964" s="46"/>
      <c r="ORK964" s="46"/>
      <c r="ORL964" s="46"/>
      <c r="ORM964" s="46"/>
      <c r="ORN964" s="46"/>
      <c r="ORO964" s="46"/>
      <c r="ORP964" s="46"/>
      <c r="ORQ964" s="46"/>
      <c r="ORR964" s="46"/>
      <c r="ORS964" s="46"/>
      <c r="ORT964" s="46"/>
      <c r="ORU964" s="46"/>
      <c r="ORV964" s="46"/>
      <c r="ORW964" s="46"/>
      <c r="ORX964" s="46"/>
      <c r="ORY964" s="46"/>
      <c r="ORZ964" s="46"/>
      <c r="OSA964" s="46"/>
      <c r="OSB964" s="46"/>
      <c r="OSC964" s="46"/>
      <c r="OSD964" s="46"/>
      <c r="OSE964" s="46"/>
      <c r="OSF964" s="46"/>
      <c r="OSG964" s="46"/>
      <c r="OSH964" s="46"/>
      <c r="OSI964" s="46"/>
      <c r="OSJ964" s="46"/>
      <c r="OSK964" s="46"/>
      <c r="OSL964" s="46"/>
      <c r="OSM964" s="46"/>
      <c r="OSN964" s="46"/>
      <c r="OSO964" s="46"/>
      <c r="OSP964" s="46"/>
      <c r="OSQ964" s="46"/>
      <c r="OSR964" s="46"/>
      <c r="OSS964" s="46"/>
      <c r="OST964" s="46"/>
      <c r="OSU964" s="46"/>
      <c r="OSV964" s="46"/>
      <c r="OSW964" s="46"/>
      <c r="OSX964" s="46"/>
      <c r="OSY964" s="46"/>
      <c r="OSZ964" s="46"/>
      <c r="OTA964" s="46"/>
      <c r="OTB964" s="46"/>
      <c r="OTC964" s="46"/>
      <c r="OTD964" s="46"/>
      <c r="OTE964" s="46"/>
      <c r="OTF964" s="46"/>
      <c r="OTG964" s="46"/>
      <c r="OTH964" s="46"/>
      <c r="OTI964" s="46"/>
      <c r="OTJ964" s="46"/>
      <c r="OTK964" s="46"/>
      <c r="OTL964" s="46"/>
      <c r="OTM964" s="46"/>
      <c r="OTN964" s="46"/>
      <c r="OTO964" s="46"/>
      <c r="OTP964" s="46"/>
      <c r="OTQ964" s="46"/>
      <c r="OTR964" s="46"/>
      <c r="OTS964" s="46"/>
      <c r="OTT964" s="46"/>
      <c r="OTU964" s="46"/>
      <c r="OTV964" s="46"/>
      <c r="OTW964" s="46"/>
      <c r="OTX964" s="46"/>
      <c r="OTY964" s="46"/>
      <c r="OTZ964" s="46"/>
      <c r="OUA964" s="46"/>
      <c r="OUB964" s="46"/>
      <c r="OUC964" s="46"/>
      <c r="OUD964" s="46"/>
      <c r="OUE964" s="46"/>
      <c r="OUF964" s="46"/>
      <c r="OUG964" s="46"/>
      <c r="OUH964" s="46"/>
      <c r="OUI964" s="46"/>
      <c r="OUJ964" s="46"/>
      <c r="OUK964" s="46"/>
      <c r="OUL964" s="46"/>
      <c r="OUM964" s="46"/>
      <c r="OUN964" s="46"/>
      <c r="OUO964" s="46"/>
      <c r="OUP964" s="46"/>
      <c r="OUQ964" s="46"/>
      <c r="OUR964" s="46"/>
      <c r="OUS964" s="46"/>
      <c r="OUT964" s="46"/>
      <c r="OUU964" s="46"/>
      <c r="OUV964" s="46"/>
      <c r="OUW964" s="46"/>
      <c r="OUX964" s="46"/>
      <c r="OUY964" s="46"/>
      <c r="OUZ964" s="46"/>
      <c r="OVA964" s="46"/>
      <c r="OVB964" s="46"/>
      <c r="OVC964" s="46"/>
      <c r="OVD964" s="46"/>
      <c r="OVE964" s="46"/>
      <c r="OVF964" s="46"/>
      <c r="OVG964" s="46"/>
      <c r="OVH964" s="46"/>
      <c r="OVI964" s="46"/>
      <c r="OVJ964" s="46"/>
      <c r="OVK964" s="46"/>
      <c r="OVL964" s="46"/>
      <c r="OVM964" s="46"/>
      <c r="OVN964" s="46"/>
      <c r="OVO964" s="46"/>
      <c r="OVP964" s="46"/>
      <c r="OVQ964" s="46"/>
      <c r="OVR964" s="46"/>
      <c r="OVS964" s="46"/>
      <c r="OVT964" s="46"/>
      <c r="OVU964" s="46"/>
      <c r="OVV964" s="46"/>
      <c r="OVW964" s="46"/>
      <c r="OVX964" s="46"/>
      <c r="OVY964" s="46"/>
      <c r="OVZ964" s="46"/>
      <c r="OWA964" s="46"/>
      <c r="OWB964" s="46"/>
      <c r="OWC964" s="46"/>
      <c r="OWD964" s="46"/>
      <c r="OWE964" s="46"/>
      <c r="OWF964" s="46"/>
      <c r="OWG964" s="46"/>
      <c r="OWH964" s="46"/>
      <c r="OWI964" s="46"/>
      <c r="OWJ964" s="46"/>
      <c r="OWK964" s="46"/>
      <c r="OWL964" s="46"/>
      <c r="OWM964" s="46"/>
      <c r="OWN964" s="46"/>
      <c r="OWO964" s="46"/>
      <c r="OWP964" s="46"/>
      <c r="OWQ964" s="46"/>
      <c r="OWR964" s="46"/>
      <c r="OWS964" s="46"/>
      <c r="OWT964" s="46"/>
      <c r="OWU964" s="46"/>
      <c r="OWV964" s="46"/>
      <c r="OWW964" s="46"/>
      <c r="OWX964" s="46"/>
      <c r="OWY964" s="46"/>
      <c r="OWZ964" s="46"/>
      <c r="OXA964" s="46"/>
      <c r="OXB964" s="46"/>
      <c r="OXC964" s="46"/>
      <c r="OXD964" s="46"/>
      <c r="OXE964" s="46"/>
      <c r="OXF964" s="46"/>
      <c r="OXG964" s="46"/>
      <c r="OXH964" s="46"/>
      <c r="OXI964" s="46"/>
      <c r="OXJ964" s="46"/>
      <c r="OXK964" s="46"/>
      <c r="OXL964" s="46"/>
      <c r="OXM964" s="46"/>
      <c r="OXN964" s="46"/>
      <c r="OXO964" s="46"/>
      <c r="OXP964" s="46"/>
      <c r="OXQ964" s="46"/>
      <c r="OXR964" s="46"/>
      <c r="OXS964" s="46"/>
      <c r="OXT964" s="46"/>
      <c r="OXU964" s="46"/>
      <c r="OXV964" s="46"/>
      <c r="OXW964" s="46"/>
      <c r="OXX964" s="46"/>
      <c r="OXY964" s="46"/>
      <c r="OXZ964" s="46"/>
      <c r="OYA964" s="46"/>
      <c r="OYB964" s="46"/>
      <c r="OYC964" s="46"/>
      <c r="OYD964" s="46"/>
      <c r="OYE964" s="46"/>
      <c r="OYF964" s="46"/>
      <c r="OYG964" s="46"/>
      <c r="OYH964" s="46"/>
      <c r="OYI964" s="46"/>
      <c r="OYJ964" s="46"/>
      <c r="OYK964" s="46"/>
      <c r="OYL964" s="46"/>
      <c r="OYM964" s="46"/>
      <c r="OYN964" s="46"/>
      <c r="OYO964" s="46"/>
      <c r="OYP964" s="46"/>
      <c r="OYQ964" s="46"/>
      <c r="OYR964" s="46"/>
      <c r="OYS964" s="46"/>
      <c r="OYT964" s="46"/>
      <c r="OYU964" s="46"/>
      <c r="OYV964" s="46"/>
      <c r="OYW964" s="46"/>
      <c r="OYX964" s="46"/>
      <c r="OYY964" s="46"/>
      <c r="OYZ964" s="46"/>
      <c r="OZA964" s="46"/>
      <c r="OZB964" s="46"/>
      <c r="OZC964" s="46"/>
      <c r="OZD964" s="46"/>
      <c r="OZE964" s="46"/>
      <c r="OZF964" s="46"/>
      <c r="OZG964" s="46"/>
      <c r="OZH964" s="46"/>
      <c r="OZI964" s="46"/>
      <c r="OZJ964" s="46"/>
      <c r="OZK964" s="46"/>
      <c r="OZL964" s="46"/>
      <c r="OZM964" s="46"/>
      <c r="OZN964" s="46"/>
      <c r="OZO964" s="46"/>
      <c r="OZP964" s="46"/>
      <c r="OZQ964" s="46"/>
      <c r="OZR964" s="46"/>
      <c r="OZS964" s="46"/>
      <c r="OZT964" s="46"/>
      <c r="OZU964" s="46"/>
      <c r="OZV964" s="46"/>
      <c r="OZW964" s="46"/>
      <c r="OZX964" s="46"/>
      <c r="OZY964" s="46"/>
      <c r="OZZ964" s="46"/>
      <c r="PAA964" s="46"/>
      <c r="PAB964" s="46"/>
      <c r="PAC964" s="46"/>
      <c r="PAD964" s="46"/>
      <c r="PAE964" s="46"/>
      <c r="PAF964" s="46"/>
      <c r="PAG964" s="46"/>
      <c r="PAH964" s="46"/>
      <c r="PAI964" s="46"/>
      <c r="PAJ964" s="46"/>
      <c r="PAK964" s="46"/>
      <c r="PAL964" s="46"/>
      <c r="PAM964" s="46"/>
      <c r="PAN964" s="46"/>
      <c r="PAO964" s="46"/>
      <c r="PAP964" s="46"/>
      <c r="PAQ964" s="46"/>
      <c r="PAR964" s="46"/>
      <c r="PAS964" s="46"/>
      <c r="PAT964" s="46"/>
      <c r="PAU964" s="46"/>
      <c r="PAV964" s="46"/>
      <c r="PAW964" s="46"/>
      <c r="PAX964" s="46"/>
      <c r="PAY964" s="46"/>
      <c r="PAZ964" s="46"/>
      <c r="PBA964" s="46"/>
      <c r="PBB964" s="46"/>
      <c r="PBC964" s="46"/>
      <c r="PBD964" s="46"/>
      <c r="PBE964" s="46"/>
      <c r="PBF964" s="46"/>
      <c r="PBG964" s="46"/>
      <c r="PBH964" s="46"/>
      <c r="PBI964" s="46"/>
      <c r="PBJ964" s="46"/>
      <c r="PBK964" s="46"/>
      <c r="PBL964" s="46"/>
      <c r="PBM964" s="46"/>
      <c r="PBN964" s="46"/>
      <c r="PBO964" s="46"/>
      <c r="PBP964" s="46"/>
      <c r="PBQ964" s="46"/>
      <c r="PBR964" s="46"/>
      <c r="PBS964" s="46"/>
      <c r="PBT964" s="46"/>
      <c r="PBU964" s="46"/>
      <c r="PBV964" s="46"/>
      <c r="PBW964" s="46"/>
      <c r="PBX964" s="46"/>
      <c r="PBY964" s="46"/>
      <c r="PBZ964" s="46"/>
      <c r="PCA964" s="46"/>
      <c r="PCB964" s="46"/>
      <c r="PCC964" s="46"/>
      <c r="PCD964" s="46"/>
      <c r="PCE964" s="46"/>
      <c r="PCF964" s="46"/>
      <c r="PCG964" s="46"/>
      <c r="PCH964" s="46"/>
      <c r="PCI964" s="46"/>
      <c r="PCJ964" s="46"/>
      <c r="PCK964" s="46"/>
      <c r="PCL964" s="46"/>
      <c r="PCM964" s="46"/>
      <c r="PCN964" s="46"/>
      <c r="PCO964" s="46"/>
      <c r="PCP964" s="46"/>
      <c r="PCQ964" s="46"/>
      <c r="PCR964" s="46"/>
      <c r="PCS964" s="46"/>
      <c r="PCT964" s="46"/>
      <c r="PCU964" s="46"/>
      <c r="PCV964" s="46"/>
      <c r="PCW964" s="46"/>
      <c r="PCX964" s="46"/>
      <c r="PCY964" s="46"/>
      <c r="PCZ964" s="46"/>
      <c r="PDA964" s="46"/>
      <c r="PDB964" s="46"/>
      <c r="PDC964" s="46"/>
      <c r="PDD964" s="46"/>
      <c r="PDE964" s="46"/>
      <c r="PDF964" s="46"/>
      <c r="PDG964" s="46"/>
      <c r="PDH964" s="46"/>
      <c r="PDI964" s="46"/>
      <c r="PDJ964" s="46"/>
      <c r="PDK964" s="46"/>
      <c r="PDL964" s="46"/>
      <c r="PDM964" s="46"/>
      <c r="PDN964" s="46"/>
      <c r="PDO964" s="46"/>
      <c r="PDP964" s="46"/>
      <c r="PDQ964" s="46"/>
      <c r="PDR964" s="46"/>
      <c r="PDS964" s="46"/>
      <c r="PDT964" s="46"/>
      <c r="PDU964" s="46"/>
      <c r="PDV964" s="46"/>
      <c r="PDW964" s="46"/>
      <c r="PDX964" s="46"/>
      <c r="PDY964" s="46"/>
      <c r="PDZ964" s="46"/>
      <c r="PEA964" s="46"/>
      <c r="PEB964" s="46"/>
      <c r="PEC964" s="46"/>
      <c r="PED964" s="46"/>
      <c r="PEE964" s="46"/>
      <c r="PEF964" s="46"/>
      <c r="PEG964" s="46"/>
      <c r="PEH964" s="46"/>
      <c r="PEI964" s="46"/>
      <c r="PEJ964" s="46"/>
      <c r="PEK964" s="46"/>
      <c r="PEL964" s="46"/>
      <c r="PEM964" s="46"/>
      <c r="PEN964" s="46"/>
      <c r="PEO964" s="46"/>
      <c r="PEP964" s="46"/>
      <c r="PEQ964" s="46"/>
      <c r="PER964" s="46"/>
      <c r="PES964" s="46"/>
      <c r="PET964" s="46"/>
      <c r="PEU964" s="46"/>
      <c r="PEV964" s="46"/>
      <c r="PEW964" s="46"/>
      <c r="PEX964" s="46"/>
      <c r="PEY964" s="46"/>
      <c r="PEZ964" s="46"/>
      <c r="PFA964" s="46"/>
      <c r="PFB964" s="46"/>
      <c r="PFC964" s="46"/>
      <c r="PFD964" s="46"/>
      <c r="PFE964" s="46"/>
      <c r="PFF964" s="46"/>
      <c r="PFG964" s="46"/>
      <c r="PFH964" s="46"/>
      <c r="PFI964" s="46"/>
      <c r="PFJ964" s="46"/>
      <c r="PFK964" s="46"/>
      <c r="PFL964" s="46"/>
      <c r="PFM964" s="46"/>
      <c r="PFN964" s="46"/>
      <c r="PFO964" s="46"/>
      <c r="PFP964" s="46"/>
      <c r="PFQ964" s="46"/>
      <c r="PFR964" s="46"/>
      <c r="PFS964" s="46"/>
      <c r="PFT964" s="46"/>
      <c r="PFU964" s="46"/>
      <c r="PFV964" s="46"/>
      <c r="PFW964" s="46"/>
      <c r="PFX964" s="46"/>
      <c r="PFY964" s="46"/>
      <c r="PFZ964" s="46"/>
      <c r="PGA964" s="46"/>
      <c r="PGB964" s="46"/>
      <c r="PGC964" s="46"/>
      <c r="PGD964" s="46"/>
      <c r="PGE964" s="46"/>
      <c r="PGF964" s="46"/>
      <c r="PGG964" s="46"/>
      <c r="PGH964" s="46"/>
      <c r="PGI964" s="46"/>
      <c r="PGJ964" s="46"/>
      <c r="PGK964" s="46"/>
      <c r="PGL964" s="46"/>
      <c r="PGM964" s="46"/>
      <c r="PGN964" s="46"/>
      <c r="PGO964" s="46"/>
      <c r="PGP964" s="46"/>
      <c r="PGQ964" s="46"/>
      <c r="PGR964" s="46"/>
      <c r="PGS964" s="46"/>
      <c r="PGT964" s="46"/>
      <c r="PGU964" s="46"/>
      <c r="PGV964" s="46"/>
      <c r="PGW964" s="46"/>
      <c r="PGX964" s="46"/>
      <c r="PGY964" s="46"/>
      <c r="PGZ964" s="46"/>
      <c r="PHA964" s="46"/>
      <c r="PHB964" s="46"/>
      <c r="PHC964" s="46"/>
      <c r="PHD964" s="46"/>
      <c r="PHE964" s="46"/>
      <c r="PHF964" s="46"/>
      <c r="PHG964" s="46"/>
      <c r="PHH964" s="46"/>
      <c r="PHI964" s="46"/>
      <c r="PHJ964" s="46"/>
      <c r="PHK964" s="46"/>
      <c r="PHL964" s="46"/>
      <c r="PHM964" s="46"/>
      <c r="PHN964" s="46"/>
      <c r="PHO964" s="46"/>
      <c r="PHP964" s="46"/>
      <c r="PHQ964" s="46"/>
      <c r="PHR964" s="46"/>
      <c r="PHS964" s="46"/>
      <c r="PHT964" s="46"/>
      <c r="PHU964" s="46"/>
      <c r="PHV964" s="46"/>
      <c r="PHW964" s="46"/>
      <c r="PHX964" s="46"/>
      <c r="PHY964" s="46"/>
      <c r="PHZ964" s="46"/>
      <c r="PIA964" s="46"/>
      <c r="PIB964" s="46"/>
      <c r="PIC964" s="46"/>
      <c r="PID964" s="46"/>
      <c r="PIE964" s="46"/>
      <c r="PIF964" s="46"/>
      <c r="PIG964" s="46"/>
      <c r="PIH964" s="46"/>
      <c r="PII964" s="46"/>
      <c r="PIJ964" s="46"/>
      <c r="PIK964" s="46"/>
      <c r="PIL964" s="46"/>
      <c r="PIM964" s="46"/>
      <c r="PIN964" s="46"/>
      <c r="PIO964" s="46"/>
      <c r="PIP964" s="46"/>
      <c r="PIQ964" s="46"/>
      <c r="PIR964" s="46"/>
      <c r="PIS964" s="46"/>
      <c r="PIT964" s="46"/>
      <c r="PIU964" s="46"/>
      <c r="PIV964" s="46"/>
      <c r="PIW964" s="46"/>
      <c r="PIX964" s="46"/>
      <c r="PIY964" s="46"/>
      <c r="PIZ964" s="46"/>
      <c r="PJA964" s="46"/>
      <c r="PJB964" s="46"/>
      <c r="PJC964" s="46"/>
      <c r="PJD964" s="46"/>
      <c r="PJE964" s="46"/>
      <c r="PJF964" s="46"/>
      <c r="PJG964" s="46"/>
      <c r="PJH964" s="46"/>
      <c r="PJI964" s="46"/>
      <c r="PJJ964" s="46"/>
      <c r="PJK964" s="46"/>
      <c r="PJL964" s="46"/>
      <c r="PJM964" s="46"/>
      <c r="PJN964" s="46"/>
      <c r="PJO964" s="46"/>
      <c r="PJP964" s="46"/>
      <c r="PJQ964" s="46"/>
      <c r="PJR964" s="46"/>
      <c r="PJS964" s="46"/>
      <c r="PJT964" s="46"/>
      <c r="PJU964" s="46"/>
      <c r="PJV964" s="46"/>
      <c r="PJW964" s="46"/>
      <c r="PJX964" s="46"/>
      <c r="PJY964" s="46"/>
      <c r="PJZ964" s="46"/>
      <c r="PKA964" s="46"/>
      <c r="PKB964" s="46"/>
      <c r="PKC964" s="46"/>
      <c r="PKD964" s="46"/>
      <c r="PKE964" s="46"/>
      <c r="PKF964" s="46"/>
      <c r="PKG964" s="46"/>
      <c r="PKH964" s="46"/>
      <c r="PKI964" s="46"/>
      <c r="PKJ964" s="46"/>
      <c r="PKK964" s="46"/>
      <c r="PKL964" s="46"/>
      <c r="PKM964" s="46"/>
      <c r="PKN964" s="46"/>
      <c r="PKO964" s="46"/>
      <c r="PKP964" s="46"/>
      <c r="PKQ964" s="46"/>
      <c r="PKR964" s="46"/>
      <c r="PKS964" s="46"/>
      <c r="PKT964" s="46"/>
      <c r="PKU964" s="46"/>
      <c r="PKV964" s="46"/>
      <c r="PKW964" s="46"/>
      <c r="PKX964" s="46"/>
      <c r="PKY964" s="46"/>
      <c r="PKZ964" s="46"/>
      <c r="PLA964" s="46"/>
      <c r="PLB964" s="46"/>
      <c r="PLC964" s="46"/>
      <c r="PLD964" s="46"/>
      <c r="PLE964" s="46"/>
      <c r="PLF964" s="46"/>
      <c r="PLG964" s="46"/>
      <c r="PLH964" s="46"/>
      <c r="PLI964" s="46"/>
      <c r="PLJ964" s="46"/>
      <c r="PLK964" s="46"/>
      <c r="PLL964" s="46"/>
      <c r="PLM964" s="46"/>
      <c r="PLN964" s="46"/>
      <c r="PLO964" s="46"/>
      <c r="PLP964" s="46"/>
      <c r="PLQ964" s="46"/>
      <c r="PLR964" s="46"/>
      <c r="PLS964" s="46"/>
      <c r="PLT964" s="46"/>
      <c r="PLU964" s="46"/>
      <c r="PLV964" s="46"/>
      <c r="PLW964" s="46"/>
      <c r="PLX964" s="46"/>
      <c r="PLY964" s="46"/>
      <c r="PLZ964" s="46"/>
      <c r="PMA964" s="46"/>
      <c r="PMB964" s="46"/>
      <c r="PMC964" s="46"/>
      <c r="PMD964" s="46"/>
      <c r="PME964" s="46"/>
      <c r="PMF964" s="46"/>
      <c r="PMG964" s="46"/>
      <c r="PMH964" s="46"/>
      <c r="PMI964" s="46"/>
      <c r="PMJ964" s="46"/>
      <c r="PMK964" s="46"/>
      <c r="PML964" s="46"/>
      <c r="PMM964" s="46"/>
      <c r="PMN964" s="46"/>
      <c r="PMO964" s="46"/>
      <c r="PMP964" s="46"/>
      <c r="PMQ964" s="46"/>
      <c r="PMR964" s="46"/>
      <c r="PMS964" s="46"/>
      <c r="PMT964" s="46"/>
      <c r="PMU964" s="46"/>
      <c r="PMV964" s="46"/>
      <c r="PMW964" s="46"/>
      <c r="PMX964" s="46"/>
      <c r="PMY964" s="46"/>
      <c r="PMZ964" s="46"/>
      <c r="PNA964" s="46"/>
      <c r="PNB964" s="46"/>
      <c r="PNC964" s="46"/>
      <c r="PND964" s="46"/>
      <c r="PNE964" s="46"/>
      <c r="PNF964" s="46"/>
      <c r="PNG964" s="46"/>
      <c r="PNH964" s="46"/>
      <c r="PNI964" s="46"/>
      <c r="PNJ964" s="46"/>
      <c r="PNK964" s="46"/>
      <c r="PNL964" s="46"/>
      <c r="PNM964" s="46"/>
      <c r="PNN964" s="46"/>
      <c r="PNO964" s="46"/>
      <c r="PNP964" s="46"/>
      <c r="PNQ964" s="46"/>
      <c r="PNR964" s="46"/>
      <c r="PNS964" s="46"/>
      <c r="PNT964" s="46"/>
      <c r="PNU964" s="46"/>
      <c r="PNV964" s="46"/>
      <c r="PNW964" s="46"/>
      <c r="PNX964" s="46"/>
      <c r="PNY964" s="46"/>
      <c r="PNZ964" s="46"/>
      <c r="POA964" s="46"/>
      <c r="POB964" s="46"/>
      <c r="POC964" s="46"/>
      <c r="POD964" s="46"/>
      <c r="POE964" s="46"/>
      <c r="POF964" s="46"/>
      <c r="POG964" s="46"/>
      <c r="POH964" s="46"/>
      <c r="POI964" s="46"/>
      <c r="POJ964" s="46"/>
      <c r="POK964" s="46"/>
      <c r="POL964" s="46"/>
      <c r="POM964" s="46"/>
      <c r="PON964" s="46"/>
      <c r="POO964" s="46"/>
      <c r="POP964" s="46"/>
      <c r="POQ964" s="46"/>
      <c r="POR964" s="46"/>
      <c r="POS964" s="46"/>
      <c r="POT964" s="46"/>
      <c r="POU964" s="46"/>
      <c r="POV964" s="46"/>
      <c r="POW964" s="46"/>
      <c r="POX964" s="46"/>
      <c r="POY964" s="46"/>
      <c r="POZ964" s="46"/>
      <c r="PPA964" s="46"/>
      <c r="PPB964" s="46"/>
      <c r="PPC964" s="46"/>
      <c r="PPD964" s="46"/>
      <c r="PPE964" s="46"/>
      <c r="PPF964" s="46"/>
      <c r="PPG964" s="46"/>
      <c r="PPH964" s="46"/>
      <c r="PPI964" s="46"/>
      <c r="PPJ964" s="46"/>
      <c r="PPK964" s="46"/>
      <c r="PPL964" s="46"/>
      <c r="PPM964" s="46"/>
      <c r="PPN964" s="46"/>
      <c r="PPO964" s="46"/>
      <c r="PPP964" s="46"/>
      <c r="PPQ964" s="46"/>
      <c r="PPR964" s="46"/>
      <c r="PPS964" s="46"/>
      <c r="PPT964" s="46"/>
      <c r="PPU964" s="46"/>
      <c r="PPV964" s="46"/>
      <c r="PPW964" s="46"/>
      <c r="PPX964" s="46"/>
      <c r="PPY964" s="46"/>
      <c r="PPZ964" s="46"/>
      <c r="PQA964" s="46"/>
      <c r="PQB964" s="46"/>
      <c r="PQC964" s="46"/>
      <c r="PQD964" s="46"/>
      <c r="PQE964" s="46"/>
      <c r="PQF964" s="46"/>
      <c r="PQG964" s="46"/>
      <c r="PQH964" s="46"/>
      <c r="PQI964" s="46"/>
      <c r="PQJ964" s="46"/>
      <c r="PQK964" s="46"/>
      <c r="PQL964" s="46"/>
      <c r="PQM964" s="46"/>
      <c r="PQN964" s="46"/>
      <c r="PQO964" s="46"/>
      <c r="PQP964" s="46"/>
      <c r="PQQ964" s="46"/>
      <c r="PQR964" s="46"/>
      <c r="PQS964" s="46"/>
      <c r="PQT964" s="46"/>
      <c r="PQU964" s="46"/>
      <c r="PQV964" s="46"/>
      <c r="PQW964" s="46"/>
      <c r="PQX964" s="46"/>
      <c r="PQY964" s="46"/>
      <c r="PQZ964" s="46"/>
      <c r="PRA964" s="46"/>
      <c r="PRB964" s="46"/>
      <c r="PRC964" s="46"/>
      <c r="PRD964" s="46"/>
      <c r="PRE964" s="46"/>
      <c r="PRF964" s="46"/>
      <c r="PRG964" s="46"/>
      <c r="PRH964" s="46"/>
      <c r="PRI964" s="46"/>
      <c r="PRJ964" s="46"/>
      <c r="PRK964" s="46"/>
      <c r="PRL964" s="46"/>
      <c r="PRM964" s="46"/>
      <c r="PRN964" s="46"/>
      <c r="PRO964" s="46"/>
      <c r="PRP964" s="46"/>
      <c r="PRQ964" s="46"/>
      <c r="PRR964" s="46"/>
      <c r="PRS964" s="46"/>
      <c r="PRT964" s="46"/>
      <c r="PRU964" s="46"/>
      <c r="PRV964" s="46"/>
      <c r="PRW964" s="46"/>
      <c r="PRX964" s="46"/>
      <c r="PRY964" s="46"/>
      <c r="PRZ964" s="46"/>
      <c r="PSA964" s="46"/>
      <c r="PSB964" s="46"/>
      <c r="PSC964" s="46"/>
      <c r="PSD964" s="46"/>
      <c r="PSE964" s="46"/>
      <c r="PSF964" s="46"/>
      <c r="PSG964" s="46"/>
      <c r="PSH964" s="46"/>
      <c r="PSI964" s="46"/>
      <c r="PSJ964" s="46"/>
      <c r="PSK964" s="46"/>
      <c r="PSL964" s="46"/>
      <c r="PSM964" s="46"/>
      <c r="PSN964" s="46"/>
      <c r="PSO964" s="46"/>
      <c r="PSP964" s="46"/>
      <c r="PSQ964" s="46"/>
      <c r="PSR964" s="46"/>
      <c r="PSS964" s="46"/>
      <c r="PST964" s="46"/>
      <c r="PSU964" s="46"/>
      <c r="PSV964" s="46"/>
      <c r="PSW964" s="46"/>
      <c r="PSX964" s="46"/>
      <c r="PSY964" s="46"/>
      <c r="PSZ964" s="46"/>
      <c r="PTA964" s="46"/>
      <c r="PTB964" s="46"/>
      <c r="PTC964" s="46"/>
      <c r="PTD964" s="46"/>
      <c r="PTE964" s="46"/>
      <c r="PTF964" s="46"/>
      <c r="PTG964" s="46"/>
      <c r="PTH964" s="46"/>
      <c r="PTI964" s="46"/>
      <c r="PTJ964" s="46"/>
      <c r="PTK964" s="46"/>
      <c r="PTL964" s="46"/>
      <c r="PTM964" s="46"/>
      <c r="PTN964" s="46"/>
      <c r="PTO964" s="46"/>
      <c r="PTP964" s="46"/>
      <c r="PTQ964" s="46"/>
      <c r="PTR964" s="46"/>
      <c r="PTS964" s="46"/>
      <c r="PTT964" s="46"/>
      <c r="PTU964" s="46"/>
      <c r="PTV964" s="46"/>
      <c r="PTW964" s="46"/>
      <c r="PTX964" s="46"/>
      <c r="PTY964" s="46"/>
      <c r="PTZ964" s="46"/>
      <c r="PUA964" s="46"/>
      <c r="PUB964" s="46"/>
      <c r="PUC964" s="46"/>
      <c r="PUD964" s="46"/>
      <c r="PUE964" s="46"/>
      <c r="PUF964" s="46"/>
      <c r="PUG964" s="46"/>
      <c r="PUH964" s="46"/>
      <c r="PUI964" s="46"/>
      <c r="PUJ964" s="46"/>
      <c r="PUK964" s="46"/>
      <c r="PUL964" s="46"/>
      <c r="PUM964" s="46"/>
      <c r="PUN964" s="46"/>
      <c r="PUO964" s="46"/>
      <c r="PUP964" s="46"/>
      <c r="PUQ964" s="46"/>
      <c r="PUR964" s="46"/>
      <c r="PUS964" s="46"/>
      <c r="PUT964" s="46"/>
      <c r="PUU964" s="46"/>
      <c r="PUV964" s="46"/>
      <c r="PUW964" s="46"/>
      <c r="PUX964" s="46"/>
      <c r="PUY964" s="46"/>
      <c r="PUZ964" s="46"/>
      <c r="PVA964" s="46"/>
      <c r="PVB964" s="46"/>
      <c r="PVC964" s="46"/>
      <c r="PVD964" s="46"/>
      <c r="PVE964" s="46"/>
      <c r="PVF964" s="46"/>
      <c r="PVG964" s="46"/>
      <c r="PVH964" s="46"/>
      <c r="PVI964" s="46"/>
      <c r="PVJ964" s="46"/>
      <c r="PVK964" s="46"/>
      <c r="PVL964" s="46"/>
      <c r="PVM964" s="46"/>
      <c r="PVN964" s="46"/>
      <c r="PVO964" s="46"/>
      <c r="PVP964" s="46"/>
      <c r="PVQ964" s="46"/>
      <c r="PVR964" s="46"/>
      <c r="PVS964" s="46"/>
      <c r="PVT964" s="46"/>
      <c r="PVU964" s="46"/>
      <c r="PVV964" s="46"/>
      <c r="PVW964" s="46"/>
      <c r="PVX964" s="46"/>
      <c r="PVY964" s="46"/>
      <c r="PVZ964" s="46"/>
      <c r="PWA964" s="46"/>
      <c r="PWB964" s="46"/>
      <c r="PWC964" s="46"/>
      <c r="PWD964" s="46"/>
      <c r="PWE964" s="46"/>
      <c r="PWF964" s="46"/>
      <c r="PWG964" s="46"/>
      <c r="PWH964" s="46"/>
      <c r="PWI964" s="46"/>
      <c r="PWJ964" s="46"/>
      <c r="PWK964" s="46"/>
      <c r="PWL964" s="46"/>
      <c r="PWM964" s="46"/>
      <c r="PWN964" s="46"/>
      <c r="PWO964" s="46"/>
      <c r="PWP964" s="46"/>
      <c r="PWQ964" s="46"/>
      <c r="PWR964" s="46"/>
      <c r="PWS964" s="46"/>
      <c r="PWT964" s="46"/>
      <c r="PWU964" s="46"/>
      <c r="PWV964" s="46"/>
      <c r="PWW964" s="46"/>
      <c r="PWX964" s="46"/>
      <c r="PWY964" s="46"/>
      <c r="PWZ964" s="46"/>
      <c r="PXA964" s="46"/>
      <c r="PXB964" s="46"/>
      <c r="PXC964" s="46"/>
      <c r="PXD964" s="46"/>
      <c r="PXE964" s="46"/>
      <c r="PXF964" s="46"/>
      <c r="PXG964" s="46"/>
      <c r="PXH964" s="46"/>
      <c r="PXI964" s="46"/>
      <c r="PXJ964" s="46"/>
      <c r="PXK964" s="46"/>
      <c r="PXL964" s="46"/>
      <c r="PXM964" s="46"/>
      <c r="PXN964" s="46"/>
      <c r="PXO964" s="46"/>
      <c r="PXP964" s="46"/>
      <c r="PXQ964" s="46"/>
      <c r="PXR964" s="46"/>
      <c r="PXS964" s="46"/>
      <c r="PXT964" s="46"/>
      <c r="PXU964" s="46"/>
      <c r="PXV964" s="46"/>
      <c r="PXW964" s="46"/>
      <c r="PXX964" s="46"/>
      <c r="PXY964" s="46"/>
      <c r="PXZ964" s="46"/>
      <c r="PYA964" s="46"/>
      <c r="PYB964" s="46"/>
      <c r="PYC964" s="46"/>
      <c r="PYD964" s="46"/>
      <c r="PYE964" s="46"/>
      <c r="PYF964" s="46"/>
      <c r="PYG964" s="46"/>
      <c r="PYH964" s="46"/>
      <c r="PYI964" s="46"/>
      <c r="PYJ964" s="46"/>
      <c r="PYK964" s="46"/>
      <c r="PYL964" s="46"/>
      <c r="PYM964" s="46"/>
      <c r="PYN964" s="46"/>
      <c r="PYO964" s="46"/>
      <c r="PYP964" s="46"/>
      <c r="PYQ964" s="46"/>
      <c r="PYR964" s="46"/>
      <c r="PYS964" s="46"/>
      <c r="PYT964" s="46"/>
      <c r="PYU964" s="46"/>
      <c r="PYV964" s="46"/>
      <c r="PYW964" s="46"/>
      <c r="PYX964" s="46"/>
      <c r="PYY964" s="46"/>
      <c r="PYZ964" s="46"/>
      <c r="PZA964" s="46"/>
      <c r="PZB964" s="46"/>
      <c r="PZC964" s="46"/>
      <c r="PZD964" s="46"/>
      <c r="PZE964" s="46"/>
      <c r="PZF964" s="46"/>
      <c r="PZG964" s="46"/>
      <c r="PZH964" s="46"/>
      <c r="PZI964" s="46"/>
      <c r="PZJ964" s="46"/>
      <c r="PZK964" s="46"/>
      <c r="PZL964" s="46"/>
      <c r="PZM964" s="46"/>
      <c r="PZN964" s="46"/>
      <c r="PZO964" s="46"/>
      <c r="PZP964" s="46"/>
      <c r="PZQ964" s="46"/>
      <c r="PZR964" s="46"/>
      <c r="PZS964" s="46"/>
      <c r="PZT964" s="46"/>
      <c r="PZU964" s="46"/>
      <c r="PZV964" s="46"/>
      <c r="PZW964" s="46"/>
      <c r="PZX964" s="46"/>
      <c r="PZY964" s="46"/>
      <c r="PZZ964" s="46"/>
      <c r="QAA964" s="46"/>
      <c r="QAB964" s="46"/>
      <c r="QAC964" s="46"/>
      <c r="QAD964" s="46"/>
      <c r="QAE964" s="46"/>
      <c r="QAF964" s="46"/>
      <c r="QAG964" s="46"/>
      <c r="QAH964" s="46"/>
      <c r="QAI964" s="46"/>
      <c r="QAJ964" s="46"/>
      <c r="QAK964" s="46"/>
      <c r="QAL964" s="46"/>
      <c r="QAM964" s="46"/>
      <c r="QAN964" s="46"/>
      <c r="QAO964" s="46"/>
      <c r="QAP964" s="46"/>
      <c r="QAQ964" s="46"/>
      <c r="QAR964" s="46"/>
      <c r="QAS964" s="46"/>
      <c r="QAT964" s="46"/>
      <c r="QAU964" s="46"/>
      <c r="QAV964" s="46"/>
      <c r="QAW964" s="46"/>
      <c r="QAX964" s="46"/>
      <c r="QAY964" s="46"/>
      <c r="QAZ964" s="46"/>
      <c r="QBA964" s="46"/>
      <c r="QBB964" s="46"/>
      <c r="QBC964" s="46"/>
      <c r="QBD964" s="46"/>
      <c r="QBE964" s="46"/>
      <c r="QBF964" s="46"/>
      <c r="QBG964" s="46"/>
      <c r="QBH964" s="46"/>
      <c r="QBI964" s="46"/>
      <c r="QBJ964" s="46"/>
      <c r="QBK964" s="46"/>
      <c r="QBL964" s="46"/>
      <c r="QBM964" s="46"/>
      <c r="QBN964" s="46"/>
      <c r="QBO964" s="46"/>
      <c r="QBP964" s="46"/>
      <c r="QBQ964" s="46"/>
      <c r="QBR964" s="46"/>
      <c r="QBS964" s="46"/>
      <c r="QBT964" s="46"/>
      <c r="QBU964" s="46"/>
      <c r="QBV964" s="46"/>
      <c r="QBW964" s="46"/>
      <c r="QBX964" s="46"/>
      <c r="QBY964" s="46"/>
      <c r="QBZ964" s="46"/>
      <c r="QCA964" s="46"/>
      <c r="QCB964" s="46"/>
      <c r="QCC964" s="46"/>
      <c r="QCD964" s="46"/>
      <c r="QCE964" s="46"/>
      <c r="QCF964" s="46"/>
      <c r="QCG964" s="46"/>
      <c r="QCH964" s="46"/>
      <c r="QCI964" s="46"/>
      <c r="QCJ964" s="46"/>
      <c r="QCK964" s="46"/>
      <c r="QCL964" s="46"/>
      <c r="QCM964" s="46"/>
      <c r="QCN964" s="46"/>
      <c r="QCO964" s="46"/>
      <c r="QCP964" s="46"/>
      <c r="QCQ964" s="46"/>
      <c r="QCR964" s="46"/>
      <c r="QCS964" s="46"/>
      <c r="QCT964" s="46"/>
      <c r="QCU964" s="46"/>
      <c r="QCV964" s="46"/>
      <c r="QCW964" s="46"/>
      <c r="QCX964" s="46"/>
      <c r="QCY964" s="46"/>
      <c r="QCZ964" s="46"/>
      <c r="QDA964" s="46"/>
      <c r="QDB964" s="46"/>
      <c r="QDC964" s="46"/>
      <c r="QDD964" s="46"/>
      <c r="QDE964" s="46"/>
      <c r="QDF964" s="46"/>
      <c r="QDG964" s="46"/>
      <c r="QDH964" s="46"/>
      <c r="QDI964" s="46"/>
      <c r="QDJ964" s="46"/>
      <c r="QDK964" s="46"/>
      <c r="QDL964" s="46"/>
      <c r="QDM964" s="46"/>
      <c r="QDN964" s="46"/>
      <c r="QDO964" s="46"/>
      <c r="QDP964" s="46"/>
      <c r="QDQ964" s="46"/>
      <c r="QDR964" s="46"/>
      <c r="QDS964" s="46"/>
      <c r="QDT964" s="46"/>
      <c r="QDU964" s="46"/>
      <c r="QDV964" s="46"/>
      <c r="QDW964" s="46"/>
      <c r="QDX964" s="46"/>
      <c r="QDY964" s="46"/>
      <c r="QDZ964" s="46"/>
      <c r="QEA964" s="46"/>
      <c r="QEB964" s="46"/>
      <c r="QEC964" s="46"/>
      <c r="QED964" s="46"/>
      <c r="QEE964" s="46"/>
      <c r="QEF964" s="46"/>
      <c r="QEG964" s="46"/>
      <c r="QEH964" s="46"/>
      <c r="QEI964" s="46"/>
      <c r="QEJ964" s="46"/>
      <c r="QEK964" s="46"/>
      <c r="QEL964" s="46"/>
      <c r="QEM964" s="46"/>
      <c r="QEN964" s="46"/>
      <c r="QEO964" s="46"/>
      <c r="QEP964" s="46"/>
      <c r="QEQ964" s="46"/>
      <c r="QER964" s="46"/>
      <c r="QES964" s="46"/>
      <c r="QET964" s="46"/>
      <c r="QEU964" s="46"/>
      <c r="QEV964" s="46"/>
      <c r="QEW964" s="46"/>
      <c r="QEX964" s="46"/>
      <c r="QEY964" s="46"/>
      <c r="QEZ964" s="46"/>
      <c r="QFA964" s="46"/>
      <c r="QFB964" s="46"/>
      <c r="QFC964" s="46"/>
      <c r="QFD964" s="46"/>
      <c r="QFE964" s="46"/>
      <c r="QFF964" s="46"/>
      <c r="QFG964" s="46"/>
      <c r="QFH964" s="46"/>
      <c r="QFI964" s="46"/>
      <c r="QFJ964" s="46"/>
      <c r="QFK964" s="46"/>
      <c r="QFL964" s="46"/>
      <c r="QFM964" s="46"/>
      <c r="QFN964" s="46"/>
      <c r="QFO964" s="46"/>
      <c r="QFP964" s="46"/>
      <c r="QFQ964" s="46"/>
      <c r="QFR964" s="46"/>
      <c r="QFS964" s="46"/>
      <c r="QFT964" s="46"/>
      <c r="QFU964" s="46"/>
      <c r="QFV964" s="46"/>
      <c r="QFW964" s="46"/>
      <c r="QFX964" s="46"/>
      <c r="QFY964" s="46"/>
      <c r="QFZ964" s="46"/>
      <c r="QGA964" s="46"/>
      <c r="QGB964" s="46"/>
      <c r="QGC964" s="46"/>
      <c r="QGD964" s="46"/>
      <c r="QGE964" s="46"/>
      <c r="QGF964" s="46"/>
      <c r="QGG964" s="46"/>
      <c r="QGH964" s="46"/>
      <c r="QGI964" s="46"/>
      <c r="QGJ964" s="46"/>
      <c r="QGK964" s="46"/>
      <c r="QGL964" s="46"/>
      <c r="QGM964" s="46"/>
      <c r="QGN964" s="46"/>
      <c r="QGO964" s="46"/>
      <c r="QGP964" s="46"/>
      <c r="QGQ964" s="46"/>
      <c r="QGR964" s="46"/>
      <c r="QGS964" s="46"/>
      <c r="QGT964" s="46"/>
      <c r="QGU964" s="46"/>
      <c r="QGV964" s="46"/>
      <c r="QGW964" s="46"/>
      <c r="QGX964" s="46"/>
      <c r="QGY964" s="46"/>
      <c r="QGZ964" s="46"/>
      <c r="QHA964" s="46"/>
      <c r="QHB964" s="46"/>
      <c r="QHC964" s="46"/>
      <c r="QHD964" s="46"/>
      <c r="QHE964" s="46"/>
      <c r="QHF964" s="46"/>
      <c r="QHG964" s="46"/>
      <c r="QHH964" s="46"/>
      <c r="QHI964" s="46"/>
      <c r="QHJ964" s="46"/>
      <c r="QHK964" s="46"/>
      <c r="QHL964" s="46"/>
      <c r="QHM964" s="46"/>
      <c r="QHN964" s="46"/>
      <c r="QHO964" s="46"/>
      <c r="QHP964" s="46"/>
      <c r="QHQ964" s="46"/>
      <c r="QHR964" s="46"/>
      <c r="QHS964" s="46"/>
      <c r="QHT964" s="46"/>
      <c r="QHU964" s="46"/>
      <c r="QHV964" s="46"/>
      <c r="QHW964" s="46"/>
      <c r="QHX964" s="46"/>
      <c r="QHY964" s="46"/>
      <c r="QHZ964" s="46"/>
      <c r="QIA964" s="46"/>
      <c r="QIB964" s="46"/>
      <c r="QIC964" s="46"/>
      <c r="QID964" s="46"/>
      <c r="QIE964" s="46"/>
      <c r="QIF964" s="46"/>
      <c r="QIG964" s="46"/>
      <c r="QIH964" s="46"/>
      <c r="QII964" s="46"/>
      <c r="QIJ964" s="46"/>
      <c r="QIK964" s="46"/>
      <c r="QIL964" s="46"/>
      <c r="QIM964" s="46"/>
      <c r="QIN964" s="46"/>
      <c r="QIO964" s="46"/>
      <c r="QIP964" s="46"/>
      <c r="QIQ964" s="46"/>
      <c r="QIR964" s="46"/>
      <c r="QIS964" s="46"/>
      <c r="QIT964" s="46"/>
      <c r="QIU964" s="46"/>
      <c r="QIV964" s="46"/>
      <c r="QIW964" s="46"/>
      <c r="QIX964" s="46"/>
      <c r="QIY964" s="46"/>
      <c r="QIZ964" s="46"/>
      <c r="QJA964" s="46"/>
      <c r="QJB964" s="46"/>
      <c r="QJC964" s="46"/>
      <c r="QJD964" s="46"/>
      <c r="QJE964" s="46"/>
      <c r="QJF964" s="46"/>
      <c r="QJG964" s="46"/>
      <c r="QJH964" s="46"/>
      <c r="QJI964" s="46"/>
      <c r="QJJ964" s="46"/>
      <c r="QJK964" s="46"/>
      <c r="QJL964" s="46"/>
      <c r="QJM964" s="46"/>
      <c r="QJN964" s="46"/>
      <c r="QJO964" s="46"/>
      <c r="QJP964" s="46"/>
      <c r="QJQ964" s="46"/>
      <c r="QJR964" s="46"/>
      <c r="QJS964" s="46"/>
      <c r="QJT964" s="46"/>
      <c r="QJU964" s="46"/>
      <c r="QJV964" s="46"/>
      <c r="QJW964" s="46"/>
      <c r="QJX964" s="46"/>
      <c r="QJY964" s="46"/>
      <c r="QJZ964" s="46"/>
      <c r="QKA964" s="46"/>
      <c r="QKB964" s="46"/>
      <c r="QKC964" s="46"/>
      <c r="QKD964" s="46"/>
      <c r="QKE964" s="46"/>
      <c r="QKF964" s="46"/>
      <c r="QKG964" s="46"/>
      <c r="QKH964" s="46"/>
      <c r="QKI964" s="46"/>
      <c r="QKJ964" s="46"/>
      <c r="QKK964" s="46"/>
      <c r="QKL964" s="46"/>
      <c r="QKM964" s="46"/>
      <c r="QKN964" s="46"/>
      <c r="QKO964" s="46"/>
      <c r="QKP964" s="46"/>
      <c r="QKQ964" s="46"/>
      <c r="QKR964" s="46"/>
      <c r="QKS964" s="46"/>
      <c r="QKT964" s="46"/>
      <c r="QKU964" s="46"/>
      <c r="QKV964" s="46"/>
      <c r="QKW964" s="46"/>
      <c r="QKX964" s="46"/>
      <c r="QKY964" s="46"/>
      <c r="QKZ964" s="46"/>
      <c r="QLA964" s="46"/>
      <c r="QLB964" s="46"/>
      <c r="QLC964" s="46"/>
      <c r="QLD964" s="46"/>
      <c r="QLE964" s="46"/>
      <c r="QLF964" s="46"/>
      <c r="QLG964" s="46"/>
      <c r="QLH964" s="46"/>
      <c r="QLI964" s="46"/>
      <c r="QLJ964" s="46"/>
      <c r="QLK964" s="46"/>
      <c r="QLL964" s="46"/>
      <c r="QLM964" s="46"/>
      <c r="QLN964" s="46"/>
      <c r="QLO964" s="46"/>
      <c r="QLP964" s="46"/>
      <c r="QLQ964" s="46"/>
      <c r="QLR964" s="46"/>
      <c r="QLS964" s="46"/>
      <c r="QLT964" s="46"/>
      <c r="QLU964" s="46"/>
      <c r="QLV964" s="46"/>
      <c r="QLW964" s="46"/>
      <c r="QLX964" s="46"/>
      <c r="QLY964" s="46"/>
      <c r="QLZ964" s="46"/>
      <c r="QMA964" s="46"/>
      <c r="QMB964" s="46"/>
      <c r="QMC964" s="46"/>
      <c r="QMD964" s="46"/>
      <c r="QME964" s="46"/>
      <c r="QMF964" s="46"/>
      <c r="QMG964" s="46"/>
      <c r="QMH964" s="46"/>
      <c r="QMI964" s="46"/>
      <c r="QMJ964" s="46"/>
      <c r="QMK964" s="46"/>
      <c r="QML964" s="46"/>
      <c r="QMM964" s="46"/>
      <c r="QMN964" s="46"/>
      <c r="QMO964" s="46"/>
      <c r="QMP964" s="46"/>
      <c r="QMQ964" s="46"/>
      <c r="QMR964" s="46"/>
      <c r="QMS964" s="46"/>
      <c r="QMT964" s="46"/>
      <c r="QMU964" s="46"/>
      <c r="QMV964" s="46"/>
      <c r="QMW964" s="46"/>
      <c r="QMX964" s="46"/>
      <c r="QMY964" s="46"/>
      <c r="QMZ964" s="46"/>
      <c r="QNA964" s="46"/>
      <c r="QNB964" s="46"/>
      <c r="QNC964" s="46"/>
      <c r="QND964" s="46"/>
      <c r="QNE964" s="46"/>
      <c r="QNF964" s="46"/>
      <c r="QNG964" s="46"/>
      <c r="QNH964" s="46"/>
      <c r="QNI964" s="46"/>
      <c r="QNJ964" s="46"/>
      <c r="QNK964" s="46"/>
      <c r="QNL964" s="46"/>
      <c r="QNM964" s="46"/>
      <c r="QNN964" s="46"/>
      <c r="QNO964" s="46"/>
      <c r="QNP964" s="46"/>
      <c r="QNQ964" s="46"/>
      <c r="QNR964" s="46"/>
      <c r="QNS964" s="46"/>
      <c r="QNT964" s="46"/>
      <c r="QNU964" s="46"/>
      <c r="QNV964" s="46"/>
      <c r="QNW964" s="46"/>
      <c r="QNX964" s="46"/>
      <c r="QNY964" s="46"/>
      <c r="QNZ964" s="46"/>
      <c r="QOA964" s="46"/>
      <c r="QOB964" s="46"/>
      <c r="QOC964" s="46"/>
      <c r="QOD964" s="46"/>
      <c r="QOE964" s="46"/>
      <c r="QOF964" s="46"/>
      <c r="QOG964" s="46"/>
      <c r="QOH964" s="46"/>
      <c r="QOI964" s="46"/>
      <c r="QOJ964" s="46"/>
      <c r="QOK964" s="46"/>
      <c r="QOL964" s="46"/>
      <c r="QOM964" s="46"/>
      <c r="QON964" s="46"/>
      <c r="QOO964" s="46"/>
      <c r="QOP964" s="46"/>
      <c r="QOQ964" s="46"/>
      <c r="QOR964" s="46"/>
      <c r="QOS964" s="46"/>
      <c r="QOT964" s="46"/>
      <c r="QOU964" s="46"/>
      <c r="QOV964" s="46"/>
      <c r="QOW964" s="46"/>
      <c r="QOX964" s="46"/>
      <c r="QOY964" s="46"/>
      <c r="QOZ964" s="46"/>
      <c r="QPA964" s="46"/>
      <c r="QPB964" s="46"/>
      <c r="QPC964" s="46"/>
      <c r="QPD964" s="46"/>
      <c r="QPE964" s="46"/>
      <c r="QPF964" s="46"/>
      <c r="QPG964" s="46"/>
      <c r="QPH964" s="46"/>
      <c r="QPI964" s="46"/>
      <c r="QPJ964" s="46"/>
      <c r="QPK964" s="46"/>
      <c r="QPL964" s="46"/>
      <c r="QPM964" s="46"/>
      <c r="QPN964" s="46"/>
      <c r="QPO964" s="46"/>
      <c r="QPP964" s="46"/>
      <c r="QPQ964" s="46"/>
      <c r="QPR964" s="46"/>
      <c r="QPS964" s="46"/>
      <c r="QPT964" s="46"/>
      <c r="QPU964" s="46"/>
      <c r="QPV964" s="46"/>
      <c r="QPW964" s="46"/>
      <c r="QPX964" s="46"/>
      <c r="QPY964" s="46"/>
      <c r="QPZ964" s="46"/>
      <c r="QQA964" s="46"/>
      <c r="QQB964" s="46"/>
      <c r="QQC964" s="46"/>
      <c r="QQD964" s="46"/>
      <c r="QQE964" s="46"/>
      <c r="QQF964" s="46"/>
      <c r="QQG964" s="46"/>
      <c r="QQH964" s="46"/>
      <c r="QQI964" s="46"/>
      <c r="QQJ964" s="46"/>
      <c r="QQK964" s="46"/>
      <c r="QQL964" s="46"/>
      <c r="QQM964" s="46"/>
      <c r="QQN964" s="46"/>
      <c r="QQO964" s="46"/>
      <c r="QQP964" s="46"/>
      <c r="QQQ964" s="46"/>
      <c r="QQR964" s="46"/>
      <c r="QQS964" s="46"/>
      <c r="QQT964" s="46"/>
      <c r="QQU964" s="46"/>
      <c r="QQV964" s="46"/>
      <c r="QQW964" s="46"/>
      <c r="QQX964" s="46"/>
      <c r="QQY964" s="46"/>
      <c r="QQZ964" s="46"/>
      <c r="QRA964" s="46"/>
      <c r="QRB964" s="46"/>
      <c r="QRC964" s="46"/>
      <c r="QRD964" s="46"/>
      <c r="QRE964" s="46"/>
      <c r="QRF964" s="46"/>
      <c r="QRG964" s="46"/>
      <c r="QRH964" s="46"/>
      <c r="QRI964" s="46"/>
      <c r="QRJ964" s="46"/>
      <c r="QRK964" s="46"/>
      <c r="QRL964" s="46"/>
      <c r="QRM964" s="46"/>
      <c r="QRN964" s="46"/>
      <c r="QRO964" s="46"/>
      <c r="QRP964" s="46"/>
      <c r="QRQ964" s="46"/>
      <c r="QRR964" s="46"/>
      <c r="QRS964" s="46"/>
      <c r="QRT964" s="46"/>
      <c r="QRU964" s="46"/>
      <c r="QRV964" s="46"/>
      <c r="QRW964" s="46"/>
      <c r="QRX964" s="46"/>
      <c r="QRY964" s="46"/>
      <c r="QRZ964" s="46"/>
      <c r="QSA964" s="46"/>
      <c r="QSB964" s="46"/>
      <c r="QSC964" s="46"/>
      <c r="QSD964" s="46"/>
      <c r="QSE964" s="46"/>
      <c r="QSF964" s="46"/>
      <c r="QSG964" s="46"/>
      <c r="QSH964" s="46"/>
      <c r="QSI964" s="46"/>
      <c r="QSJ964" s="46"/>
      <c r="QSK964" s="46"/>
      <c r="QSL964" s="46"/>
      <c r="QSM964" s="46"/>
      <c r="QSN964" s="46"/>
      <c r="QSO964" s="46"/>
      <c r="QSP964" s="46"/>
      <c r="QSQ964" s="46"/>
      <c r="QSR964" s="46"/>
      <c r="QSS964" s="46"/>
      <c r="QST964" s="46"/>
      <c r="QSU964" s="46"/>
      <c r="QSV964" s="46"/>
      <c r="QSW964" s="46"/>
      <c r="QSX964" s="46"/>
      <c r="QSY964" s="46"/>
      <c r="QSZ964" s="46"/>
      <c r="QTA964" s="46"/>
      <c r="QTB964" s="46"/>
      <c r="QTC964" s="46"/>
      <c r="QTD964" s="46"/>
      <c r="QTE964" s="46"/>
      <c r="QTF964" s="46"/>
      <c r="QTG964" s="46"/>
      <c r="QTH964" s="46"/>
      <c r="QTI964" s="46"/>
      <c r="QTJ964" s="46"/>
      <c r="QTK964" s="46"/>
      <c r="QTL964" s="46"/>
      <c r="QTM964" s="46"/>
      <c r="QTN964" s="46"/>
      <c r="QTO964" s="46"/>
      <c r="QTP964" s="46"/>
      <c r="QTQ964" s="46"/>
      <c r="QTR964" s="46"/>
      <c r="QTS964" s="46"/>
      <c r="QTT964" s="46"/>
      <c r="QTU964" s="46"/>
      <c r="QTV964" s="46"/>
      <c r="QTW964" s="46"/>
      <c r="QTX964" s="46"/>
      <c r="QTY964" s="46"/>
      <c r="QTZ964" s="46"/>
      <c r="QUA964" s="46"/>
      <c r="QUB964" s="46"/>
      <c r="QUC964" s="46"/>
      <c r="QUD964" s="46"/>
      <c r="QUE964" s="46"/>
      <c r="QUF964" s="46"/>
      <c r="QUG964" s="46"/>
      <c r="QUH964" s="46"/>
      <c r="QUI964" s="46"/>
      <c r="QUJ964" s="46"/>
      <c r="QUK964" s="46"/>
      <c r="QUL964" s="46"/>
      <c r="QUM964" s="46"/>
      <c r="QUN964" s="46"/>
      <c r="QUO964" s="46"/>
      <c r="QUP964" s="46"/>
      <c r="QUQ964" s="46"/>
      <c r="QUR964" s="46"/>
      <c r="QUS964" s="46"/>
      <c r="QUT964" s="46"/>
      <c r="QUU964" s="46"/>
      <c r="QUV964" s="46"/>
      <c r="QUW964" s="46"/>
      <c r="QUX964" s="46"/>
      <c r="QUY964" s="46"/>
      <c r="QUZ964" s="46"/>
      <c r="QVA964" s="46"/>
      <c r="QVB964" s="46"/>
      <c r="QVC964" s="46"/>
      <c r="QVD964" s="46"/>
      <c r="QVE964" s="46"/>
      <c r="QVF964" s="46"/>
      <c r="QVG964" s="46"/>
      <c r="QVH964" s="46"/>
      <c r="QVI964" s="46"/>
      <c r="QVJ964" s="46"/>
      <c r="QVK964" s="46"/>
      <c r="QVL964" s="46"/>
      <c r="QVM964" s="46"/>
      <c r="QVN964" s="46"/>
      <c r="QVO964" s="46"/>
      <c r="QVP964" s="46"/>
      <c r="QVQ964" s="46"/>
      <c r="QVR964" s="46"/>
      <c r="QVS964" s="46"/>
      <c r="QVT964" s="46"/>
      <c r="QVU964" s="46"/>
      <c r="QVV964" s="46"/>
      <c r="QVW964" s="46"/>
      <c r="QVX964" s="46"/>
      <c r="QVY964" s="46"/>
      <c r="QVZ964" s="46"/>
      <c r="QWA964" s="46"/>
      <c r="QWB964" s="46"/>
      <c r="QWC964" s="46"/>
      <c r="QWD964" s="46"/>
      <c r="QWE964" s="46"/>
      <c r="QWF964" s="46"/>
      <c r="QWG964" s="46"/>
      <c r="QWH964" s="46"/>
      <c r="QWI964" s="46"/>
      <c r="QWJ964" s="46"/>
      <c r="QWK964" s="46"/>
      <c r="QWL964" s="46"/>
      <c r="QWM964" s="46"/>
      <c r="QWN964" s="46"/>
      <c r="QWO964" s="46"/>
      <c r="QWP964" s="46"/>
      <c r="QWQ964" s="46"/>
      <c r="QWR964" s="46"/>
      <c r="QWS964" s="46"/>
      <c r="QWT964" s="46"/>
      <c r="QWU964" s="46"/>
      <c r="QWV964" s="46"/>
      <c r="QWW964" s="46"/>
      <c r="QWX964" s="46"/>
      <c r="QWY964" s="46"/>
      <c r="QWZ964" s="46"/>
      <c r="QXA964" s="46"/>
      <c r="QXB964" s="46"/>
      <c r="QXC964" s="46"/>
      <c r="QXD964" s="46"/>
      <c r="QXE964" s="46"/>
      <c r="QXF964" s="46"/>
      <c r="QXG964" s="46"/>
      <c r="QXH964" s="46"/>
      <c r="QXI964" s="46"/>
      <c r="QXJ964" s="46"/>
      <c r="QXK964" s="46"/>
      <c r="QXL964" s="46"/>
      <c r="QXM964" s="46"/>
      <c r="QXN964" s="46"/>
      <c r="QXO964" s="46"/>
      <c r="QXP964" s="46"/>
      <c r="QXQ964" s="46"/>
      <c r="QXR964" s="46"/>
      <c r="QXS964" s="46"/>
      <c r="QXT964" s="46"/>
      <c r="QXU964" s="46"/>
      <c r="QXV964" s="46"/>
      <c r="QXW964" s="46"/>
      <c r="QXX964" s="46"/>
      <c r="QXY964" s="46"/>
      <c r="QXZ964" s="46"/>
      <c r="QYA964" s="46"/>
      <c r="QYB964" s="46"/>
      <c r="QYC964" s="46"/>
      <c r="QYD964" s="46"/>
      <c r="QYE964" s="46"/>
      <c r="QYF964" s="46"/>
      <c r="QYG964" s="46"/>
      <c r="QYH964" s="46"/>
      <c r="QYI964" s="46"/>
      <c r="QYJ964" s="46"/>
      <c r="QYK964" s="46"/>
      <c r="QYL964" s="46"/>
      <c r="QYM964" s="46"/>
      <c r="QYN964" s="46"/>
      <c r="QYO964" s="46"/>
      <c r="QYP964" s="46"/>
      <c r="QYQ964" s="46"/>
      <c r="QYR964" s="46"/>
      <c r="QYS964" s="46"/>
      <c r="QYT964" s="46"/>
      <c r="QYU964" s="46"/>
      <c r="QYV964" s="46"/>
      <c r="QYW964" s="46"/>
      <c r="QYX964" s="46"/>
      <c r="QYY964" s="46"/>
      <c r="QYZ964" s="46"/>
      <c r="QZA964" s="46"/>
      <c r="QZB964" s="46"/>
      <c r="QZC964" s="46"/>
      <c r="QZD964" s="46"/>
      <c r="QZE964" s="46"/>
      <c r="QZF964" s="46"/>
      <c r="QZG964" s="46"/>
      <c r="QZH964" s="46"/>
      <c r="QZI964" s="46"/>
      <c r="QZJ964" s="46"/>
      <c r="QZK964" s="46"/>
      <c r="QZL964" s="46"/>
      <c r="QZM964" s="46"/>
      <c r="QZN964" s="46"/>
      <c r="QZO964" s="46"/>
      <c r="QZP964" s="46"/>
      <c r="QZQ964" s="46"/>
      <c r="QZR964" s="46"/>
      <c r="QZS964" s="46"/>
      <c r="QZT964" s="46"/>
      <c r="QZU964" s="46"/>
      <c r="QZV964" s="46"/>
      <c r="QZW964" s="46"/>
      <c r="QZX964" s="46"/>
      <c r="QZY964" s="46"/>
      <c r="QZZ964" s="46"/>
      <c r="RAA964" s="46"/>
      <c r="RAB964" s="46"/>
      <c r="RAC964" s="46"/>
      <c r="RAD964" s="46"/>
      <c r="RAE964" s="46"/>
      <c r="RAF964" s="46"/>
      <c r="RAG964" s="46"/>
      <c r="RAH964" s="46"/>
      <c r="RAI964" s="46"/>
      <c r="RAJ964" s="46"/>
      <c r="RAK964" s="46"/>
      <c r="RAL964" s="46"/>
      <c r="RAM964" s="46"/>
      <c r="RAN964" s="46"/>
      <c r="RAO964" s="46"/>
      <c r="RAP964" s="46"/>
      <c r="RAQ964" s="46"/>
      <c r="RAR964" s="46"/>
      <c r="RAS964" s="46"/>
      <c r="RAT964" s="46"/>
      <c r="RAU964" s="46"/>
      <c r="RAV964" s="46"/>
      <c r="RAW964" s="46"/>
      <c r="RAX964" s="46"/>
      <c r="RAY964" s="46"/>
      <c r="RAZ964" s="46"/>
      <c r="RBA964" s="46"/>
      <c r="RBB964" s="46"/>
      <c r="RBC964" s="46"/>
      <c r="RBD964" s="46"/>
      <c r="RBE964" s="46"/>
      <c r="RBF964" s="46"/>
      <c r="RBG964" s="46"/>
      <c r="RBH964" s="46"/>
      <c r="RBI964" s="46"/>
      <c r="RBJ964" s="46"/>
      <c r="RBK964" s="46"/>
      <c r="RBL964" s="46"/>
      <c r="RBM964" s="46"/>
      <c r="RBN964" s="46"/>
      <c r="RBO964" s="46"/>
      <c r="RBP964" s="46"/>
      <c r="RBQ964" s="46"/>
      <c r="RBR964" s="46"/>
      <c r="RBS964" s="46"/>
      <c r="RBT964" s="46"/>
      <c r="RBU964" s="46"/>
      <c r="RBV964" s="46"/>
      <c r="RBW964" s="46"/>
      <c r="RBX964" s="46"/>
      <c r="RBY964" s="46"/>
      <c r="RBZ964" s="46"/>
      <c r="RCA964" s="46"/>
      <c r="RCB964" s="46"/>
      <c r="RCC964" s="46"/>
      <c r="RCD964" s="46"/>
      <c r="RCE964" s="46"/>
      <c r="RCF964" s="46"/>
      <c r="RCG964" s="46"/>
      <c r="RCH964" s="46"/>
      <c r="RCI964" s="46"/>
      <c r="RCJ964" s="46"/>
      <c r="RCK964" s="46"/>
      <c r="RCL964" s="46"/>
      <c r="RCM964" s="46"/>
      <c r="RCN964" s="46"/>
      <c r="RCO964" s="46"/>
      <c r="RCP964" s="46"/>
      <c r="RCQ964" s="46"/>
      <c r="RCR964" s="46"/>
      <c r="RCS964" s="46"/>
      <c r="RCT964" s="46"/>
      <c r="RCU964" s="46"/>
      <c r="RCV964" s="46"/>
      <c r="RCW964" s="46"/>
      <c r="RCX964" s="46"/>
      <c r="RCY964" s="46"/>
      <c r="RCZ964" s="46"/>
      <c r="RDA964" s="46"/>
      <c r="RDB964" s="46"/>
      <c r="RDC964" s="46"/>
      <c r="RDD964" s="46"/>
      <c r="RDE964" s="46"/>
      <c r="RDF964" s="46"/>
      <c r="RDG964" s="46"/>
      <c r="RDH964" s="46"/>
      <c r="RDI964" s="46"/>
      <c r="RDJ964" s="46"/>
      <c r="RDK964" s="46"/>
      <c r="RDL964" s="46"/>
      <c r="RDM964" s="46"/>
      <c r="RDN964" s="46"/>
      <c r="RDO964" s="46"/>
      <c r="RDP964" s="46"/>
      <c r="RDQ964" s="46"/>
      <c r="RDR964" s="46"/>
      <c r="RDS964" s="46"/>
      <c r="RDT964" s="46"/>
      <c r="RDU964" s="46"/>
      <c r="RDV964" s="46"/>
      <c r="RDW964" s="46"/>
      <c r="RDX964" s="46"/>
      <c r="RDY964" s="46"/>
      <c r="RDZ964" s="46"/>
      <c r="REA964" s="46"/>
      <c r="REB964" s="46"/>
      <c r="REC964" s="46"/>
      <c r="RED964" s="46"/>
      <c r="REE964" s="46"/>
      <c r="REF964" s="46"/>
      <c r="REG964" s="46"/>
      <c r="REH964" s="46"/>
      <c r="REI964" s="46"/>
      <c r="REJ964" s="46"/>
      <c r="REK964" s="46"/>
      <c r="REL964" s="46"/>
      <c r="REM964" s="46"/>
      <c r="REN964" s="46"/>
      <c r="REO964" s="46"/>
      <c r="REP964" s="46"/>
      <c r="REQ964" s="46"/>
      <c r="RER964" s="46"/>
      <c r="RES964" s="46"/>
      <c r="RET964" s="46"/>
      <c r="REU964" s="46"/>
      <c r="REV964" s="46"/>
      <c r="REW964" s="46"/>
      <c r="REX964" s="46"/>
      <c r="REY964" s="46"/>
      <c r="REZ964" s="46"/>
      <c r="RFA964" s="46"/>
      <c r="RFB964" s="46"/>
      <c r="RFC964" s="46"/>
      <c r="RFD964" s="46"/>
      <c r="RFE964" s="46"/>
      <c r="RFF964" s="46"/>
      <c r="RFG964" s="46"/>
      <c r="RFH964" s="46"/>
      <c r="RFI964" s="46"/>
      <c r="RFJ964" s="46"/>
      <c r="RFK964" s="46"/>
      <c r="RFL964" s="46"/>
      <c r="RFM964" s="46"/>
      <c r="RFN964" s="46"/>
      <c r="RFO964" s="46"/>
      <c r="RFP964" s="46"/>
      <c r="RFQ964" s="46"/>
      <c r="RFR964" s="46"/>
      <c r="RFS964" s="46"/>
      <c r="RFT964" s="46"/>
      <c r="RFU964" s="46"/>
      <c r="RFV964" s="46"/>
      <c r="RFW964" s="46"/>
      <c r="RFX964" s="46"/>
      <c r="RFY964" s="46"/>
      <c r="RFZ964" s="46"/>
      <c r="RGA964" s="46"/>
      <c r="RGB964" s="46"/>
      <c r="RGC964" s="46"/>
      <c r="RGD964" s="46"/>
      <c r="RGE964" s="46"/>
      <c r="RGF964" s="46"/>
      <c r="RGG964" s="46"/>
      <c r="RGH964" s="46"/>
      <c r="RGI964" s="46"/>
      <c r="RGJ964" s="46"/>
      <c r="RGK964" s="46"/>
      <c r="RGL964" s="46"/>
      <c r="RGM964" s="46"/>
      <c r="RGN964" s="46"/>
      <c r="RGO964" s="46"/>
      <c r="RGP964" s="46"/>
      <c r="RGQ964" s="46"/>
      <c r="RGR964" s="46"/>
      <c r="RGS964" s="46"/>
      <c r="RGT964" s="46"/>
      <c r="RGU964" s="46"/>
      <c r="RGV964" s="46"/>
      <c r="RGW964" s="46"/>
      <c r="RGX964" s="46"/>
      <c r="RGY964" s="46"/>
      <c r="RGZ964" s="46"/>
      <c r="RHA964" s="46"/>
      <c r="RHB964" s="46"/>
      <c r="RHC964" s="46"/>
      <c r="RHD964" s="46"/>
      <c r="RHE964" s="46"/>
      <c r="RHF964" s="46"/>
      <c r="RHG964" s="46"/>
      <c r="RHH964" s="46"/>
      <c r="RHI964" s="46"/>
      <c r="RHJ964" s="46"/>
      <c r="RHK964" s="46"/>
      <c r="RHL964" s="46"/>
      <c r="RHM964" s="46"/>
      <c r="RHN964" s="46"/>
      <c r="RHO964" s="46"/>
      <c r="RHP964" s="46"/>
      <c r="RHQ964" s="46"/>
      <c r="RHR964" s="46"/>
      <c r="RHS964" s="46"/>
      <c r="RHT964" s="46"/>
      <c r="RHU964" s="46"/>
      <c r="RHV964" s="46"/>
      <c r="RHW964" s="46"/>
      <c r="RHX964" s="46"/>
      <c r="RHY964" s="46"/>
      <c r="RHZ964" s="46"/>
      <c r="RIA964" s="46"/>
      <c r="RIB964" s="46"/>
      <c r="RIC964" s="46"/>
      <c r="RID964" s="46"/>
      <c r="RIE964" s="46"/>
      <c r="RIF964" s="46"/>
      <c r="RIG964" s="46"/>
      <c r="RIH964" s="46"/>
      <c r="RII964" s="46"/>
      <c r="RIJ964" s="46"/>
      <c r="RIK964" s="46"/>
      <c r="RIL964" s="46"/>
      <c r="RIM964" s="46"/>
      <c r="RIN964" s="46"/>
      <c r="RIO964" s="46"/>
      <c r="RIP964" s="46"/>
      <c r="RIQ964" s="46"/>
      <c r="RIR964" s="46"/>
      <c r="RIS964" s="46"/>
      <c r="RIT964" s="46"/>
      <c r="RIU964" s="46"/>
      <c r="RIV964" s="46"/>
      <c r="RIW964" s="46"/>
      <c r="RIX964" s="46"/>
      <c r="RIY964" s="46"/>
      <c r="RIZ964" s="46"/>
      <c r="RJA964" s="46"/>
      <c r="RJB964" s="46"/>
      <c r="RJC964" s="46"/>
      <c r="RJD964" s="46"/>
      <c r="RJE964" s="46"/>
      <c r="RJF964" s="46"/>
      <c r="RJG964" s="46"/>
      <c r="RJH964" s="46"/>
      <c r="RJI964" s="46"/>
      <c r="RJJ964" s="46"/>
      <c r="RJK964" s="46"/>
      <c r="RJL964" s="46"/>
      <c r="RJM964" s="46"/>
      <c r="RJN964" s="46"/>
      <c r="RJO964" s="46"/>
      <c r="RJP964" s="46"/>
      <c r="RJQ964" s="46"/>
      <c r="RJR964" s="46"/>
      <c r="RJS964" s="46"/>
      <c r="RJT964" s="46"/>
      <c r="RJU964" s="46"/>
      <c r="RJV964" s="46"/>
      <c r="RJW964" s="46"/>
      <c r="RJX964" s="46"/>
      <c r="RJY964" s="46"/>
      <c r="RJZ964" s="46"/>
      <c r="RKA964" s="46"/>
      <c r="RKB964" s="46"/>
      <c r="RKC964" s="46"/>
      <c r="RKD964" s="46"/>
      <c r="RKE964" s="46"/>
      <c r="RKF964" s="46"/>
      <c r="RKG964" s="46"/>
      <c r="RKH964" s="46"/>
      <c r="RKI964" s="46"/>
      <c r="RKJ964" s="46"/>
      <c r="RKK964" s="46"/>
      <c r="RKL964" s="46"/>
      <c r="RKM964" s="46"/>
      <c r="RKN964" s="46"/>
      <c r="RKO964" s="46"/>
      <c r="RKP964" s="46"/>
      <c r="RKQ964" s="46"/>
      <c r="RKR964" s="46"/>
      <c r="RKS964" s="46"/>
      <c r="RKT964" s="46"/>
      <c r="RKU964" s="46"/>
      <c r="RKV964" s="46"/>
      <c r="RKW964" s="46"/>
      <c r="RKX964" s="46"/>
      <c r="RKY964" s="46"/>
      <c r="RKZ964" s="46"/>
      <c r="RLA964" s="46"/>
      <c r="RLB964" s="46"/>
      <c r="RLC964" s="46"/>
      <c r="RLD964" s="46"/>
      <c r="RLE964" s="46"/>
      <c r="RLF964" s="46"/>
      <c r="RLG964" s="46"/>
      <c r="RLH964" s="46"/>
      <c r="RLI964" s="46"/>
      <c r="RLJ964" s="46"/>
      <c r="RLK964" s="46"/>
      <c r="RLL964" s="46"/>
      <c r="RLM964" s="46"/>
      <c r="RLN964" s="46"/>
      <c r="RLO964" s="46"/>
      <c r="RLP964" s="46"/>
      <c r="RLQ964" s="46"/>
      <c r="RLR964" s="46"/>
      <c r="RLS964" s="46"/>
      <c r="RLT964" s="46"/>
      <c r="RLU964" s="46"/>
      <c r="RLV964" s="46"/>
      <c r="RLW964" s="46"/>
      <c r="RLX964" s="46"/>
      <c r="RLY964" s="46"/>
      <c r="RLZ964" s="46"/>
      <c r="RMA964" s="46"/>
      <c r="RMB964" s="46"/>
      <c r="RMC964" s="46"/>
      <c r="RMD964" s="46"/>
      <c r="RME964" s="46"/>
      <c r="RMF964" s="46"/>
      <c r="RMG964" s="46"/>
      <c r="RMH964" s="46"/>
      <c r="RMI964" s="46"/>
      <c r="RMJ964" s="46"/>
      <c r="RMK964" s="46"/>
      <c r="RML964" s="46"/>
      <c r="RMM964" s="46"/>
      <c r="RMN964" s="46"/>
      <c r="RMO964" s="46"/>
      <c r="RMP964" s="46"/>
      <c r="RMQ964" s="46"/>
      <c r="RMR964" s="46"/>
      <c r="RMS964" s="46"/>
      <c r="RMT964" s="46"/>
      <c r="RMU964" s="46"/>
      <c r="RMV964" s="46"/>
      <c r="RMW964" s="46"/>
      <c r="RMX964" s="46"/>
      <c r="RMY964" s="46"/>
      <c r="RMZ964" s="46"/>
      <c r="RNA964" s="46"/>
      <c r="RNB964" s="46"/>
      <c r="RNC964" s="46"/>
      <c r="RND964" s="46"/>
      <c r="RNE964" s="46"/>
      <c r="RNF964" s="46"/>
      <c r="RNG964" s="46"/>
      <c r="RNH964" s="46"/>
      <c r="RNI964" s="46"/>
      <c r="RNJ964" s="46"/>
      <c r="RNK964" s="46"/>
      <c r="RNL964" s="46"/>
      <c r="RNM964" s="46"/>
      <c r="RNN964" s="46"/>
      <c r="RNO964" s="46"/>
      <c r="RNP964" s="46"/>
      <c r="RNQ964" s="46"/>
      <c r="RNR964" s="46"/>
      <c r="RNS964" s="46"/>
      <c r="RNT964" s="46"/>
      <c r="RNU964" s="46"/>
      <c r="RNV964" s="46"/>
      <c r="RNW964" s="46"/>
      <c r="RNX964" s="46"/>
      <c r="RNY964" s="46"/>
      <c r="RNZ964" s="46"/>
      <c r="ROA964" s="46"/>
      <c r="ROB964" s="46"/>
      <c r="ROC964" s="46"/>
      <c r="ROD964" s="46"/>
      <c r="ROE964" s="46"/>
      <c r="ROF964" s="46"/>
      <c r="ROG964" s="46"/>
      <c r="ROH964" s="46"/>
      <c r="ROI964" s="46"/>
      <c r="ROJ964" s="46"/>
      <c r="ROK964" s="46"/>
      <c r="ROL964" s="46"/>
      <c r="ROM964" s="46"/>
      <c r="RON964" s="46"/>
      <c r="ROO964" s="46"/>
      <c r="ROP964" s="46"/>
      <c r="ROQ964" s="46"/>
      <c r="ROR964" s="46"/>
      <c r="ROS964" s="46"/>
      <c r="ROT964" s="46"/>
      <c r="ROU964" s="46"/>
      <c r="ROV964" s="46"/>
      <c r="ROW964" s="46"/>
      <c r="ROX964" s="46"/>
      <c r="ROY964" s="46"/>
      <c r="ROZ964" s="46"/>
      <c r="RPA964" s="46"/>
      <c r="RPB964" s="46"/>
      <c r="RPC964" s="46"/>
      <c r="RPD964" s="46"/>
      <c r="RPE964" s="46"/>
      <c r="RPF964" s="46"/>
      <c r="RPG964" s="46"/>
      <c r="RPH964" s="46"/>
      <c r="RPI964" s="46"/>
      <c r="RPJ964" s="46"/>
      <c r="RPK964" s="46"/>
      <c r="RPL964" s="46"/>
      <c r="RPM964" s="46"/>
      <c r="RPN964" s="46"/>
      <c r="RPO964" s="46"/>
      <c r="RPP964" s="46"/>
      <c r="RPQ964" s="46"/>
      <c r="RPR964" s="46"/>
      <c r="RPS964" s="46"/>
      <c r="RPT964" s="46"/>
      <c r="RPU964" s="46"/>
      <c r="RPV964" s="46"/>
      <c r="RPW964" s="46"/>
      <c r="RPX964" s="46"/>
      <c r="RPY964" s="46"/>
      <c r="RPZ964" s="46"/>
      <c r="RQA964" s="46"/>
      <c r="RQB964" s="46"/>
      <c r="RQC964" s="46"/>
      <c r="RQD964" s="46"/>
      <c r="RQE964" s="46"/>
      <c r="RQF964" s="46"/>
      <c r="RQG964" s="46"/>
      <c r="RQH964" s="46"/>
      <c r="RQI964" s="46"/>
      <c r="RQJ964" s="46"/>
      <c r="RQK964" s="46"/>
      <c r="RQL964" s="46"/>
      <c r="RQM964" s="46"/>
      <c r="RQN964" s="46"/>
      <c r="RQO964" s="46"/>
      <c r="RQP964" s="46"/>
      <c r="RQQ964" s="46"/>
      <c r="RQR964" s="46"/>
      <c r="RQS964" s="46"/>
      <c r="RQT964" s="46"/>
      <c r="RQU964" s="46"/>
      <c r="RQV964" s="46"/>
      <c r="RQW964" s="46"/>
      <c r="RQX964" s="46"/>
      <c r="RQY964" s="46"/>
      <c r="RQZ964" s="46"/>
      <c r="RRA964" s="46"/>
      <c r="RRB964" s="46"/>
      <c r="RRC964" s="46"/>
      <c r="RRD964" s="46"/>
      <c r="RRE964" s="46"/>
      <c r="RRF964" s="46"/>
      <c r="RRG964" s="46"/>
      <c r="RRH964" s="46"/>
      <c r="RRI964" s="46"/>
      <c r="RRJ964" s="46"/>
      <c r="RRK964" s="46"/>
      <c r="RRL964" s="46"/>
      <c r="RRM964" s="46"/>
      <c r="RRN964" s="46"/>
      <c r="RRO964" s="46"/>
      <c r="RRP964" s="46"/>
      <c r="RRQ964" s="46"/>
      <c r="RRR964" s="46"/>
      <c r="RRS964" s="46"/>
      <c r="RRT964" s="46"/>
      <c r="RRU964" s="46"/>
      <c r="RRV964" s="46"/>
      <c r="RRW964" s="46"/>
      <c r="RRX964" s="46"/>
      <c r="RRY964" s="46"/>
      <c r="RRZ964" s="46"/>
      <c r="RSA964" s="46"/>
      <c r="RSB964" s="46"/>
      <c r="RSC964" s="46"/>
      <c r="RSD964" s="46"/>
      <c r="RSE964" s="46"/>
      <c r="RSF964" s="46"/>
      <c r="RSG964" s="46"/>
      <c r="RSH964" s="46"/>
      <c r="RSI964" s="46"/>
      <c r="RSJ964" s="46"/>
      <c r="RSK964" s="46"/>
      <c r="RSL964" s="46"/>
      <c r="RSM964" s="46"/>
      <c r="RSN964" s="46"/>
      <c r="RSO964" s="46"/>
      <c r="RSP964" s="46"/>
      <c r="RSQ964" s="46"/>
      <c r="RSR964" s="46"/>
      <c r="RSS964" s="46"/>
      <c r="RST964" s="46"/>
      <c r="RSU964" s="46"/>
      <c r="RSV964" s="46"/>
      <c r="RSW964" s="46"/>
      <c r="RSX964" s="46"/>
      <c r="RSY964" s="46"/>
      <c r="RSZ964" s="46"/>
      <c r="RTA964" s="46"/>
      <c r="RTB964" s="46"/>
      <c r="RTC964" s="46"/>
      <c r="RTD964" s="46"/>
      <c r="RTE964" s="46"/>
      <c r="RTF964" s="46"/>
      <c r="RTG964" s="46"/>
      <c r="RTH964" s="46"/>
      <c r="RTI964" s="46"/>
      <c r="RTJ964" s="46"/>
      <c r="RTK964" s="46"/>
      <c r="RTL964" s="46"/>
      <c r="RTM964" s="46"/>
      <c r="RTN964" s="46"/>
      <c r="RTO964" s="46"/>
      <c r="RTP964" s="46"/>
      <c r="RTQ964" s="46"/>
      <c r="RTR964" s="46"/>
      <c r="RTS964" s="46"/>
      <c r="RTT964" s="46"/>
      <c r="RTU964" s="46"/>
      <c r="RTV964" s="46"/>
      <c r="RTW964" s="46"/>
      <c r="RTX964" s="46"/>
      <c r="RTY964" s="46"/>
      <c r="RTZ964" s="46"/>
      <c r="RUA964" s="46"/>
      <c r="RUB964" s="46"/>
      <c r="RUC964" s="46"/>
      <c r="RUD964" s="46"/>
      <c r="RUE964" s="46"/>
      <c r="RUF964" s="46"/>
      <c r="RUG964" s="46"/>
      <c r="RUH964" s="46"/>
      <c r="RUI964" s="46"/>
      <c r="RUJ964" s="46"/>
      <c r="RUK964" s="46"/>
      <c r="RUL964" s="46"/>
      <c r="RUM964" s="46"/>
      <c r="RUN964" s="46"/>
      <c r="RUO964" s="46"/>
      <c r="RUP964" s="46"/>
      <c r="RUQ964" s="46"/>
      <c r="RUR964" s="46"/>
      <c r="RUS964" s="46"/>
      <c r="RUT964" s="46"/>
      <c r="RUU964" s="46"/>
      <c r="RUV964" s="46"/>
      <c r="RUW964" s="46"/>
      <c r="RUX964" s="46"/>
      <c r="RUY964" s="46"/>
      <c r="RUZ964" s="46"/>
      <c r="RVA964" s="46"/>
      <c r="RVB964" s="46"/>
      <c r="RVC964" s="46"/>
      <c r="RVD964" s="46"/>
      <c r="RVE964" s="46"/>
      <c r="RVF964" s="46"/>
      <c r="RVG964" s="46"/>
      <c r="RVH964" s="46"/>
      <c r="RVI964" s="46"/>
      <c r="RVJ964" s="46"/>
      <c r="RVK964" s="46"/>
      <c r="RVL964" s="46"/>
      <c r="RVM964" s="46"/>
      <c r="RVN964" s="46"/>
      <c r="RVO964" s="46"/>
      <c r="RVP964" s="46"/>
      <c r="RVQ964" s="46"/>
      <c r="RVR964" s="46"/>
      <c r="RVS964" s="46"/>
      <c r="RVT964" s="46"/>
      <c r="RVU964" s="46"/>
      <c r="RVV964" s="46"/>
      <c r="RVW964" s="46"/>
      <c r="RVX964" s="46"/>
      <c r="RVY964" s="46"/>
      <c r="RVZ964" s="46"/>
      <c r="RWA964" s="46"/>
      <c r="RWB964" s="46"/>
      <c r="RWC964" s="46"/>
      <c r="RWD964" s="46"/>
      <c r="RWE964" s="46"/>
      <c r="RWF964" s="46"/>
      <c r="RWG964" s="46"/>
      <c r="RWH964" s="46"/>
      <c r="RWI964" s="46"/>
      <c r="RWJ964" s="46"/>
      <c r="RWK964" s="46"/>
      <c r="RWL964" s="46"/>
      <c r="RWM964" s="46"/>
      <c r="RWN964" s="46"/>
      <c r="RWO964" s="46"/>
      <c r="RWP964" s="46"/>
      <c r="RWQ964" s="46"/>
      <c r="RWR964" s="46"/>
      <c r="RWS964" s="46"/>
      <c r="RWT964" s="46"/>
      <c r="RWU964" s="46"/>
      <c r="RWV964" s="46"/>
      <c r="RWW964" s="46"/>
      <c r="RWX964" s="46"/>
      <c r="RWY964" s="46"/>
      <c r="RWZ964" s="46"/>
      <c r="RXA964" s="46"/>
      <c r="RXB964" s="46"/>
      <c r="RXC964" s="46"/>
      <c r="RXD964" s="46"/>
      <c r="RXE964" s="46"/>
      <c r="RXF964" s="46"/>
      <c r="RXG964" s="46"/>
      <c r="RXH964" s="46"/>
      <c r="RXI964" s="46"/>
      <c r="RXJ964" s="46"/>
      <c r="RXK964" s="46"/>
      <c r="RXL964" s="46"/>
      <c r="RXM964" s="46"/>
      <c r="RXN964" s="46"/>
      <c r="RXO964" s="46"/>
      <c r="RXP964" s="46"/>
      <c r="RXQ964" s="46"/>
      <c r="RXR964" s="46"/>
      <c r="RXS964" s="46"/>
      <c r="RXT964" s="46"/>
      <c r="RXU964" s="46"/>
      <c r="RXV964" s="46"/>
      <c r="RXW964" s="46"/>
      <c r="RXX964" s="46"/>
      <c r="RXY964" s="46"/>
      <c r="RXZ964" s="46"/>
      <c r="RYA964" s="46"/>
      <c r="RYB964" s="46"/>
      <c r="RYC964" s="46"/>
      <c r="RYD964" s="46"/>
      <c r="RYE964" s="46"/>
      <c r="RYF964" s="46"/>
      <c r="RYG964" s="46"/>
      <c r="RYH964" s="46"/>
      <c r="RYI964" s="46"/>
      <c r="RYJ964" s="46"/>
      <c r="RYK964" s="46"/>
      <c r="RYL964" s="46"/>
      <c r="RYM964" s="46"/>
      <c r="RYN964" s="46"/>
      <c r="RYO964" s="46"/>
      <c r="RYP964" s="46"/>
      <c r="RYQ964" s="46"/>
      <c r="RYR964" s="46"/>
      <c r="RYS964" s="46"/>
      <c r="RYT964" s="46"/>
      <c r="RYU964" s="46"/>
      <c r="RYV964" s="46"/>
      <c r="RYW964" s="46"/>
      <c r="RYX964" s="46"/>
      <c r="RYY964" s="46"/>
      <c r="RYZ964" s="46"/>
      <c r="RZA964" s="46"/>
      <c r="RZB964" s="46"/>
      <c r="RZC964" s="46"/>
      <c r="RZD964" s="46"/>
      <c r="RZE964" s="46"/>
      <c r="RZF964" s="46"/>
      <c r="RZG964" s="46"/>
      <c r="RZH964" s="46"/>
      <c r="RZI964" s="46"/>
      <c r="RZJ964" s="46"/>
      <c r="RZK964" s="46"/>
      <c r="RZL964" s="46"/>
      <c r="RZM964" s="46"/>
      <c r="RZN964" s="46"/>
      <c r="RZO964" s="46"/>
      <c r="RZP964" s="46"/>
      <c r="RZQ964" s="46"/>
      <c r="RZR964" s="46"/>
      <c r="RZS964" s="46"/>
      <c r="RZT964" s="46"/>
      <c r="RZU964" s="46"/>
      <c r="RZV964" s="46"/>
      <c r="RZW964" s="46"/>
      <c r="RZX964" s="46"/>
      <c r="RZY964" s="46"/>
      <c r="RZZ964" s="46"/>
      <c r="SAA964" s="46"/>
      <c r="SAB964" s="46"/>
      <c r="SAC964" s="46"/>
      <c r="SAD964" s="46"/>
      <c r="SAE964" s="46"/>
      <c r="SAF964" s="46"/>
      <c r="SAG964" s="46"/>
      <c r="SAH964" s="46"/>
      <c r="SAI964" s="46"/>
      <c r="SAJ964" s="46"/>
      <c r="SAK964" s="46"/>
      <c r="SAL964" s="46"/>
      <c r="SAM964" s="46"/>
      <c r="SAN964" s="46"/>
      <c r="SAO964" s="46"/>
      <c r="SAP964" s="46"/>
      <c r="SAQ964" s="46"/>
      <c r="SAR964" s="46"/>
      <c r="SAS964" s="46"/>
      <c r="SAT964" s="46"/>
      <c r="SAU964" s="46"/>
      <c r="SAV964" s="46"/>
      <c r="SAW964" s="46"/>
      <c r="SAX964" s="46"/>
      <c r="SAY964" s="46"/>
      <c r="SAZ964" s="46"/>
      <c r="SBA964" s="46"/>
      <c r="SBB964" s="46"/>
      <c r="SBC964" s="46"/>
      <c r="SBD964" s="46"/>
      <c r="SBE964" s="46"/>
      <c r="SBF964" s="46"/>
      <c r="SBG964" s="46"/>
      <c r="SBH964" s="46"/>
      <c r="SBI964" s="46"/>
      <c r="SBJ964" s="46"/>
      <c r="SBK964" s="46"/>
      <c r="SBL964" s="46"/>
      <c r="SBM964" s="46"/>
      <c r="SBN964" s="46"/>
      <c r="SBO964" s="46"/>
      <c r="SBP964" s="46"/>
      <c r="SBQ964" s="46"/>
      <c r="SBR964" s="46"/>
      <c r="SBS964" s="46"/>
      <c r="SBT964" s="46"/>
      <c r="SBU964" s="46"/>
      <c r="SBV964" s="46"/>
      <c r="SBW964" s="46"/>
      <c r="SBX964" s="46"/>
      <c r="SBY964" s="46"/>
      <c r="SBZ964" s="46"/>
      <c r="SCA964" s="46"/>
      <c r="SCB964" s="46"/>
      <c r="SCC964" s="46"/>
      <c r="SCD964" s="46"/>
      <c r="SCE964" s="46"/>
      <c r="SCF964" s="46"/>
      <c r="SCG964" s="46"/>
      <c r="SCH964" s="46"/>
      <c r="SCI964" s="46"/>
      <c r="SCJ964" s="46"/>
      <c r="SCK964" s="46"/>
      <c r="SCL964" s="46"/>
      <c r="SCM964" s="46"/>
      <c r="SCN964" s="46"/>
      <c r="SCO964" s="46"/>
      <c r="SCP964" s="46"/>
      <c r="SCQ964" s="46"/>
      <c r="SCR964" s="46"/>
      <c r="SCS964" s="46"/>
      <c r="SCT964" s="46"/>
      <c r="SCU964" s="46"/>
      <c r="SCV964" s="46"/>
      <c r="SCW964" s="46"/>
      <c r="SCX964" s="46"/>
      <c r="SCY964" s="46"/>
      <c r="SCZ964" s="46"/>
      <c r="SDA964" s="46"/>
      <c r="SDB964" s="46"/>
      <c r="SDC964" s="46"/>
      <c r="SDD964" s="46"/>
      <c r="SDE964" s="46"/>
      <c r="SDF964" s="46"/>
      <c r="SDG964" s="46"/>
      <c r="SDH964" s="46"/>
      <c r="SDI964" s="46"/>
      <c r="SDJ964" s="46"/>
      <c r="SDK964" s="46"/>
      <c r="SDL964" s="46"/>
      <c r="SDM964" s="46"/>
      <c r="SDN964" s="46"/>
      <c r="SDO964" s="46"/>
      <c r="SDP964" s="46"/>
      <c r="SDQ964" s="46"/>
      <c r="SDR964" s="46"/>
      <c r="SDS964" s="46"/>
      <c r="SDT964" s="46"/>
      <c r="SDU964" s="46"/>
      <c r="SDV964" s="46"/>
      <c r="SDW964" s="46"/>
      <c r="SDX964" s="46"/>
      <c r="SDY964" s="46"/>
      <c r="SDZ964" s="46"/>
      <c r="SEA964" s="46"/>
      <c r="SEB964" s="46"/>
      <c r="SEC964" s="46"/>
      <c r="SED964" s="46"/>
      <c r="SEE964" s="46"/>
      <c r="SEF964" s="46"/>
      <c r="SEG964" s="46"/>
      <c r="SEH964" s="46"/>
      <c r="SEI964" s="46"/>
      <c r="SEJ964" s="46"/>
      <c r="SEK964" s="46"/>
      <c r="SEL964" s="46"/>
      <c r="SEM964" s="46"/>
      <c r="SEN964" s="46"/>
      <c r="SEO964" s="46"/>
      <c r="SEP964" s="46"/>
      <c r="SEQ964" s="46"/>
      <c r="SER964" s="46"/>
      <c r="SES964" s="46"/>
      <c r="SET964" s="46"/>
      <c r="SEU964" s="46"/>
      <c r="SEV964" s="46"/>
      <c r="SEW964" s="46"/>
      <c r="SEX964" s="46"/>
      <c r="SEY964" s="46"/>
      <c r="SEZ964" s="46"/>
      <c r="SFA964" s="46"/>
      <c r="SFB964" s="46"/>
      <c r="SFC964" s="46"/>
      <c r="SFD964" s="46"/>
      <c r="SFE964" s="46"/>
      <c r="SFF964" s="46"/>
      <c r="SFG964" s="46"/>
      <c r="SFH964" s="46"/>
      <c r="SFI964" s="46"/>
      <c r="SFJ964" s="46"/>
      <c r="SFK964" s="46"/>
      <c r="SFL964" s="46"/>
      <c r="SFM964" s="46"/>
      <c r="SFN964" s="46"/>
      <c r="SFO964" s="46"/>
      <c r="SFP964" s="46"/>
      <c r="SFQ964" s="46"/>
      <c r="SFR964" s="46"/>
      <c r="SFS964" s="46"/>
      <c r="SFT964" s="46"/>
      <c r="SFU964" s="46"/>
      <c r="SFV964" s="46"/>
      <c r="SFW964" s="46"/>
      <c r="SFX964" s="46"/>
      <c r="SFY964" s="46"/>
      <c r="SFZ964" s="46"/>
      <c r="SGA964" s="46"/>
      <c r="SGB964" s="46"/>
      <c r="SGC964" s="46"/>
      <c r="SGD964" s="46"/>
      <c r="SGE964" s="46"/>
      <c r="SGF964" s="46"/>
      <c r="SGG964" s="46"/>
      <c r="SGH964" s="46"/>
      <c r="SGI964" s="46"/>
      <c r="SGJ964" s="46"/>
      <c r="SGK964" s="46"/>
      <c r="SGL964" s="46"/>
      <c r="SGM964" s="46"/>
      <c r="SGN964" s="46"/>
      <c r="SGO964" s="46"/>
      <c r="SGP964" s="46"/>
      <c r="SGQ964" s="46"/>
      <c r="SGR964" s="46"/>
      <c r="SGS964" s="46"/>
      <c r="SGT964" s="46"/>
      <c r="SGU964" s="46"/>
      <c r="SGV964" s="46"/>
      <c r="SGW964" s="46"/>
      <c r="SGX964" s="46"/>
      <c r="SGY964" s="46"/>
      <c r="SGZ964" s="46"/>
      <c r="SHA964" s="46"/>
      <c r="SHB964" s="46"/>
      <c r="SHC964" s="46"/>
      <c r="SHD964" s="46"/>
      <c r="SHE964" s="46"/>
      <c r="SHF964" s="46"/>
      <c r="SHG964" s="46"/>
      <c r="SHH964" s="46"/>
      <c r="SHI964" s="46"/>
      <c r="SHJ964" s="46"/>
      <c r="SHK964" s="46"/>
      <c r="SHL964" s="46"/>
      <c r="SHM964" s="46"/>
      <c r="SHN964" s="46"/>
      <c r="SHO964" s="46"/>
      <c r="SHP964" s="46"/>
      <c r="SHQ964" s="46"/>
      <c r="SHR964" s="46"/>
      <c r="SHS964" s="46"/>
      <c r="SHT964" s="46"/>
      <c r="SHU964" s="46"/>
      <c r="SHV964" s="46"/>
      <c r="SHW964" s="46"/>
      <c r="SHX964" s="46"/>
      <c r="SHY964" s="46"/>
      <c r="SHZ964" s="46"/>
      <c r="SIA964" s="46"/>
      <c r="SIB964" s="46"/>
      <c r="SIC964" s="46"/>
      <c r="SID964" s="46"/>
      <c r="SIE964" s="46"/>
      <c r="SIF964" s="46"/>
      <c r="SIG964" s="46"/>
      <c r="SIH964" s="46"/>
      <c r="SII964" s="46"/>
      <c r="SIJ964" s="46"/>
      <c r="SIK964" s="46"/>
      <c r="SIL964" s="46"/>
      <c r="SIM964" s="46"/>
      <c r="SIN964" s="46"/>
      <c r="SIO964" s="46"/>
      <c r="SIP964" s="46"/>
      <c r="SIQ964" s="46"/>
      <c r="SIR964" s="46"/>
      <c r="SIS964" s="46"/>
      <c r="SIT964" s="46"/>
      <c r="SIU964" s="46"/>
      <c r="SIV964" s="46"/>
      <c r="SIW964" s="46"/>
      <c r="SIX964" s="46"/>
      <c r="SIY964" s="46"/>
      <c r="SIZ964" s="46"/>
      <c r="SJA964" s="46"/>
      <c r="SJB964" s="46"/>
      <c r="SJC964" s="46"/>
      <c r="SJD964" s="46"/>
      <c r="SJE964" s="46"/>
      <c r="SJF964" s="46"/>
      <c r="SJG964" s="46"/>
      <c r="SJH964" s="46"/>
      <c r="SJI964" s="46"/>
      <c r="SJJ964" s="46"/>
      <c r="SJK964" s="46"/>
      <c r="SJL964" s="46"/>
      <c r="SJM964" s="46"/>
      <c r="SJN964" s="46"/>
      <c r="SJO964" s="46"/>
      <c r="SJP964" s="46"/>
      <c r="SJQ964" s="46"/>
      <c r="SJR964" s="46"/>
      <c r="SJS964" s="46"/>
      <c r="SJT964" s="46"/>
      <c r="SJU964" s="46"/>
      <c r="SJV964" s="46"/>
      <c r="SJW964" s="46"/>
      <c r="SJX964" s="46"/>
      <c r="SJY964" s="46"/>
      <c r="SJZ964" s="46"/>
      <c r="SKA964" s="46"/>
      <c r="SKB964" s="46"/>
      <c r="SKC964" s="46"/>
      <c r="SKD964" s="46"/>
      <c r="SKE964" s="46"/>
      <c r="SKF964" s="46"/>
      <c r="SKG964" s="46"/>
      <c r="SKH964" s="46"/>
      <c r="SKI964" s="46"/>
      <c r="SKJ964" s="46"/>
      <c r="SKK964" s="46"/>
      <c r="SKL964" s="46"/>
      <c r="SKM964" s="46"/>
      <c r="SKN964" s="46"/>
      <c r="SKO964" s="46"/>
      <c r="SKP964" s="46"/>
      <c r="SKQ964" s="46"/>
      <c r="SKR964" s="46"/>
      <c r="SKS964" s="46"/>
      <c r="SKT964" s="46"/>
      <c r="SKU964" s="46"/>
      <c r="SKV964" s="46"/>
      <c r="SKW964" s="46"/>
      <c r="SKX964" s="46"/>
      <c r="SKY964" s="46"/>
      <c r="SKZ964" s="46"/>
      <c r="SLA964" s="46"/>
      <c r="SLB964" s="46"/>
      <c r="SLC964" s="46"/>
      <c r="SLD964" s="46"/>
      <c r="SLE964" s="46"/>
      <c r="SLF964" s="46"/>
      <c r="SLG964" s="46"/>
      <c r="SLH964" s="46"/>
      <c r="SLI964" s="46"/>
      <c r="SLJ964" s="46"/>
      <c r="SLK964" s="46"/>
      <c r="SLL964" s="46"/>
      <c r="SLM964" s="46"/>
      <c r="SLN964" s="46"/>
      <c r="SLO964" s="46"/>
      <c r="SLP964" s="46"/>
      <c r="SLQ964" s="46"/>
      <c r="SLR964" s="46"/>
      <c r="SLS964" s="46"/>
      <c r="SLT964" s="46"/>
      <c r="SLU964" s="46"/>
      <c r="SLV964" s="46"/>
      <c r="SLW964" s="46"/>
      <c r="SLX964" s="46"/>
      <c r="SLY964" s="46"/>
      <c r="SLZ964" s="46"/>
      <c r="SMA964" s="46"/>
      <c r="SMB964" s="46"/>
      <c r="SMC964" s="46"/>
      <c r="SMD964" s="46"/>
      <c r="SME964" s="46"/>
      <c r="SMF964" s="46"/>
      <c r="SMG964" s="46"/>
      <c r="SMH964" s="46"/>
      <c r="SMI964" s="46"/>
      <c r="SMJ964" s="46"/>
      <c r="SMK964" s="46"/>
      <c r="SML964" s="46"/>
      <c r="SMM964" s="46"/>
      <c r="SMN964" s="46"/>
      <c r="SMO964" s="46"/>
      <c r="SMP964" s="46"/>
      <c r="SMQ964" s="46"/>
      <c r="SMR964" s="46"/>
      <c r="SMS964" s="46"/>
      <c r="SMT964" s="46"/>
      <c r="SMU964" s="46"/>
      <c r="SMV964" s="46"/>
      <c r="SMW964" s="46"/>
      <c r="SMX964" s="46"/>
      <c r="SMY964" s="46"/>
      <c r="SMZ964" s="46"/>
      <c r="SNA964" s="46"/>
      <c r="SNB964" s="46"/>
      <c r="SNC964" s="46"/>
      <c r="SND964" s="46"/>
      <c r="SNE964" s="46"/>
      <c r="SNF964" s="46"/>
      <c r="SNG964" s="46"/>
      <c r="SNH964" s="46"/>
      <c r="SNI964" s="46"/>
      <c r="SNJ964" s="46"/>
      <c r="SNK964" s="46"/>
      <c r="SNL964" s="46"/>
      <c r="SNM964" s="46"/>
      <c r="SNN964" s="46"/>
      <c r="SNO964" s="46"/>
      <c r="SNP964" s="46"/>
      <c r="SNQ964" s="46"/>
      <c r="SNR964" s="46"/>
      <c r="SNS964" s="46"/>
      <c r="SNT964" s="46"/>
      <c r="SNU964" s="46"/>
      <c r="SNV964" s="46"/>
      <c r="SNW964" s="46"/>
      <c r="SNX964" s="46"/>
      <c r="SNY964" s="46"/>
      <c r="SNZ964" s="46"/>
      <c r="SOA964" s="46"/>
      <c r="SOB964" s="46"/>
      <c r="SOC964" s="46"/>
      <c r="SOD964" s="46"/>
      <c r="SOE964" s="46"/>
      <c r="SOF964" s="46"/>
      <c r="SOG964" s="46"/>
      <c r="SOH964" s="46"/>
      <c r="SOI964" s="46"/>
      <c r="SOJ964" s="46"/>
      <c r="SOK964" s="46"/>
      <c r="SOL964" s="46"/>
      <c r="SOM964" s="46"/>
      <c r="SON964" s="46"/>
      <c r="SOO964" s="46"/>
      <c r="SOP964" s="46"/>
      <c r="SOQ964" s="46"/>
      <c r="SOR964" s="46"/>
      <c r="SOS964" s="46"/>
      <c r="SOT964" s="46"/>
      <c r="SOU964" s="46"/>
      <c r="SOV964" s="46"/>
      <c r="SOW964" s="46"/>
      <c r="SOX964" s="46"/>
      <c r="SOY964" s="46"/>
      <c r="SOZ964" s="46"/>
      <c r="SPA964" s="46"/>
      <c r="SPB964" s="46"/>
      <c r="SPC964" s="46"/>
      <c r="SPD964" s="46"/>
      <c r="SPE964" s="46"/>
      <c r="SPF964" s="46"/>
      <c r="SPG964" s="46"/>
      <c r="SPH964" s="46"/>
      <c r="SPI964" s="46"/>
      <c r="SPJ964" s="46"/>
      <c r="SPK964" s="46"/>
      <c r="SPL964" s="46"/>
      <c r="SPM964" s="46"/>
      <c r="SPN964" s="46"/>
      <c r="SPO964" s="46"/>
      <c r="SPP964" s="46"/>
      <c r="SPQ964" s="46"/>
      <c r="SPR964" s="46"/>
      <c r="SPS964" s="46"/>
      <c r="SPT964" s="46"/>
      <c r="SPU964" s="46"/>
      <c r="SPV964" s="46"/>
      <c r="SPW964" s="46"/>
      <c r="SPX964" s="46"/>
      <c r="SPY964" s="46"/>
      <c r="SPZ964" s="46"/>
      <c r="SQA964" s="46"/>
      <c r="SQB964" s="46"/>
      <c r="SQC964" s="46"/>
      <c r="SQD964" s="46"/>
      <c r="SQE964" s="46"/>
      <c r="SQF964" s="46"/>
      <c r="SQG964" s="46"/>
      <c r="SQH964" s="46"/>
      <c r="SQI964" s="46"/>
      <c r="SQJ964" s="46"/>
      <c r="SQK964" s="46"/>
      <c r="SQL964" s="46"/>
      <c r="SQM964" s="46"/>
      <c r="SQN964" s="46"/>
      <c r="SQO964" s="46"/>
      <c r="SQP964" s="46"/>
      <c r="SQQ964" s="46"/>
      <c r="SQR964" s="46"/>
      <c r="SQS964" s="46"/>
      <c r="SQT964" s="46"/>
      <c r="SQU964" s="46"/>
      <c r="SQV964" s="46"/>
      <c r="SQW964" s="46"/>
      <c r="SQX964" s="46"/>
      <c r="SQY964" s="46"/>
      <c r="SQZ964" s="46"/>
      <c r="SRA964" s="46"/>
      <c r="SRB964" s="46"/>
      <c r="SRC964" s="46"/>
      <c r="SRD964" s="46"/>
      <c r="SRE964" s="46"/>
      <c r="SRF964" s="46"/>
      <c r="SRG964" s="46"/>
      <c r="SRH964" s="46"/>
      <c r="SRI964" s="46"/>
      <c r="SRJ964" s="46"/>
      <c r="SRK964" s="46"/>
      <c r="SRL964" s="46"/>
      <c r="SRM964" s="46"/>
      <c r="SRN964" s="46"/>
      <c r="SRO964" s="46"/>
      <c r="SRP964" s="46"/>
      <c r="SRQ964" s="46"/>
      <c r="SRR964" s="46"/>
      <c r="SRS964" s="46"/>
      <c r="SRT964" s="46"/>
      <c r="SRU964" s="46"/>
      <c r="SRV964" s="46"/>
      <c r="SRW964" s="46"/>
      <c r="SRX964" s="46"/>
      <c r="SRY964" s="46"/>
      <c r="SRZ964" s="46"/>
      <c r="SSA964" s="46"/>
      <c r="SSB964" s="46"/>
      <c r="SSC964" s="46"/>
      <c r="SSD964" s="46"/>
      <c r="SSE964" s="46"/>
      <c r="SSF964" s="46"/>
      <c r="SSG964" s="46"/>
      <c r="SSH964" s="46"/>
      <c r="SSI964" s="46"/>
      <c r="SSJ964" s="46"/>
      <c r="SSK964" s="46"/>
      <c r="SSL964" s="46"/>
      <c r="SSM964" s="46"/>
      <c r="SSN964" s="46"/>
      <c r="SSO964" s="46"/>
      <c r="SSP964" s="46"/>
      <c r="SSQ964" s="46"/>
      <c r="SSR964" s="46"/>
      <c r="SSS964" s="46"/>
      <c r="SST964" s="46"/>
      <c r="SSU964" s="46"/>
      <c r="SSV964" s="46"/>
      <c r="SSW964" s="46"/>
      <c r="SSX964" s="46"/>
      <c r="SSY964" s="46"/>
      <c r="SSZ964" s="46"/>
      <c r="STA964" s="46"/>
      <c r="STB964" s="46"/>
      <c r="STC964" s="46"/>
      <c r="STD964" s="46"/>
      <c r="STE964" s="46"/>
      <c r="STF964" s="46"/>
      <c r="STG964" s="46"/>
      <c r="STH964" s="46"/>
      <c r="STI964" s="46"/>
      <c r="STJ964" s="46"/>
      <c r="STK964" s="46"/>
      <c r="STL964" s="46"/>
      <c r="STM964" s="46"/>
      <c r="STN964" s="46"/>
      <c r="STO964" s="46"/>
      <c r="STP964" s="46"/>
      <c r="STQ964" s="46"/>
      <c r="STR964" s="46"/>
      <c r="STS964" s="46"/>
      <c r="STT964" s="46"/>
      <c r="STU964" s="46"/>
      <c r="STV964" s="46"/>
      <c r="STW964" s="46"/>
      <c r="STX964" s="46"/>
      <c r="STY964" s="46"/>
      <c r="STZ964" s="46"/>
      <c r="SUA964" s="46"/>
      <c r="SUB964" s="46"/>
      <c r="SUC964" s="46"/>
      <c r="SUD964" s="46"/>
      <c r="SUE964" s="46"/>
      <c r="SUF964" s="46"/>
      <c r="SUG964" s="46"/>
      <c r="SUH964" s="46"/>
      <c r="SUI964" s="46"/>
      <c r="SUJ964" s="46"/>
      <c r="SUK964" s="46"/>
      <c r="SUL964" s="46"/>
      <c r="SUM964" s="46"/>
      <c r="SUN964" s="46"/>
      <c r="SUO964" s="46"/>
      <c r="SUP964" s="46"/>
      <c r="SUQ964" s="46"/>
      <c r="SUR964" s="46"/>
      <c r="SUS964" s="46"/>
      <c r="SUT964" s="46"/>
      <c r="SUU964" s="46"/>
      <c r="SUV964" s="46"/>
      <c r="SUW964" s="46"/>
      <c r="SUX964" s="46"/>
      <c r="SUY964" s="46"/>
      <c r="SUZ964" s="46"/>
      <c r="SVA964" s="46"/>
      <c r="SVB964" s="46"/>
      <c r="SVC964" s="46"/>
      <c r="SVD964" s="46"/>
      <c r="SVE964" s="46"/>
      <c r="SVF964" s="46"/>
      <c r="SVG964" s="46"/>
      <c r="SVH964" s="46"/>
      <c r="SVI964" s="46"/>
      <c r="SVJ964" s="46"/>
      <c r="SVK964" s="46"/>
      <c r="SVL964" s="46"/>
      <c r="SVM964" s="46"/>
      <c r="SVN964" s="46"/>
      <c r="SVO964" s="46"/>
      <c r="SVP964" s="46"/>
      <c r="SVQ964" s="46"/>
      <c r="SVR964" s="46"/>
      <c r="SVS964" s="46"/>
      <c r="SVT964" s="46"/>
      <c r="SVU964" s="46"/>
      <c r="SVV964" s="46"/>
      <c r="SVW964" s="46"/>
      <c r="SVX964" s="46"/>
      <c r="SVY964" s="46"/>
      <c r="SVZ964" s="46"/>
      <c r="SWA964" s="46"/>
      <c r="SWB964" s="46"/>
      <c r="SWC964" s="46"/>
      <c r="SWD964" s="46"/>
      <c r="SWE964" s="46"/>
      <c r="SWF964" s="46"/>
      <c r="SWG964" s="46"/>
      <c r="SWH964" s="46"/>
      <c r="SWI964" s="46"/>
      <c r="SWJ964" s="46"/>
      <c r="SWK964" s="46"/>
      <c r="SWL964" s="46"/>
      <c r="SWM964" s="46"/>
      <c r="SWN964" s="46"/>
      <c r="SWO964" s="46"/>
      <c r="SWP964" s="46"/>
      <c r="SWQ964" s="46"/>
      <c r="SWR964" s="46"/>
      <c r="SWS964" s="46"/>
      <c r="SWT964" s="46"/>
      <c r="SWU964" s="46"/>
      <c r="SWV964" s="46"/>
      <c r="SWW964" s="46"/>
      <c r="SWX964" s="46"/>
      <c r="SWY964" s="46"/>
      <c r="SWZ964" s="46"/>
      <c r="SXA964" s="46"/>
      <c r="SXB964" s="46"/>
      <c r="SXC964" s="46"/>
      <c r="SXD964" s="46"/>
      <c r="SXE964" s="46"/>
      <c r="SXF964" s="46"/>
      <c r="SXG964" s="46"/>
      <c r="SXH964" s="46"/>
      <c r="SXI964" s="46"/>
      <c r="SXJ964" s="46"/>
      <c r="SXK964" s="46"/>
      <c r="SXL964" s="46"/>
      <c r="SXM964" s="46"/>
      <c r="SXN964" s="46"/>
      <c r="SXO964" s="46"/>
      <c r="SXP964" s="46"/>
      <c r="SXQ964" s="46"/>
      <c r="SXR964" s="46"/>
      <c r="SXS964" s="46"/>
      <c r="SXT964" s="46"/>
      <c r="SXU964" s="46"/>
      <c r="SXV964" s="46"/>
      <c r="SXW964" s="46"/>
      <c r="SXX964" s="46"/>
      <c r="SXY964" s="46"/>
      <c r="SXZ964" s="46"/>
      <c r="SYA964" s="46"/>
      <c r="SYB964" s="46"/>
      <c r="SYC964" s="46"/>
      <c r="SYD964" s="46"/>
      <c r="SYE964" s="46"/>
      <c r="SYF964" s="46"/>
      <c r="SYG964" s="46"/>
      <c r="SYH964" s="46"/>
      <c r="SYI964" s="46"/>
      <c r="SYJ964" s="46"/>
      <c r="SYK964" s="46"/>
      <c r="SYL964" s="46"/>
      <c r="SYM964" s="46"/>
      <c r="SYN964" s="46"/>
      <c r="SYO964" s="46"/>
      <c r="SYP964" s="46"/>
      <c r="SYQ964" s="46"/>
      <c r="SYR964" s="46"/>
      <c r="SYS964" s="46"/>
      <c r="SYT964" s="46"/>
      <c r="SYU964" s="46"/>
      <c r="SYV964" s="46"/>
      <c r="SYW964" s="46"/>
      <c r="SYX964" s="46"/>
      <c r="SYY964" s="46"/>
      <c r="SYZ964" s="46"/>
      <c r="SZA964" s="46"/>
      <c r="SZB964" s="46"/>
      <c r="SZC964" s="46"/>
      <c r="SZD964" s="46"/>
      <c r="SZE964" s="46"/>
      <c r="SZF964" s="46"/>
      <c r="SZG964" s="46"/>
      <c r="SZH964" s="46"/>
      <c r="SZI964" s="46"/>
      <c r="SZJ964" s="46"/>
      <c r="SZK964" s="46"/>
      <c r="SZL964" s="46"/>
      <c r="SZM964" s="46"/>
      <c r="SZN964" s="46"/>
      <c r="SZO964" s="46"/>
      <c r="SZP964" s="46"/>
      <c r="SZQ964" s="46"/>
      <c r="SZR964" s="46"/>
      <c r="SZS964" s="46"/>
      <c r="SZT964" s="46"/>
      <c r="SZU964" s="46"/>
      <c r="SZV964" s="46"/>
      <c r="SZW964" s="46"/>
      <c r="SZX964" s="46"/>
      <c r="SZY964" s="46"/>
      <c r="SZZ964" s="46"/>
      <c r="TAA964" s="46"/>
      <c r="TAB964" s="46"/>
      <c r="TAC964" s="46"/>
      <c r="TAD964" s="46"/>
      <c r="TAE964" s="46"/>
      <c r="TAF964" s="46"/>
      <c r="TAG964" s="46"/>
      <c r="TAH964" s="46"/>
      <c r="TAI964" s="46"/>
      <c r="TAJ964" s="46"/>
      <c r="TAK964" s="46"/>
      <c r="TAL964" s="46"/>
      <c r="TAM964" s="46"/>
      <c r="TAN964" s="46"/>
      <c r="TAO964" s="46"/>
      <c r="TAP964" s="46"/>
      <c r="TAQ964" s="46"/>
      <c r="TAR964" s="46"/>
      <c r="TAS964" s="46"/>
      <c r="TAT964" s="46"/>
      <c r="TAU964" s="46"/>
      <c r="TAV964" s="46"/>
      <c r="TAW964" s="46"/>
      <c r="TAX964" s="46"/>
      <c r="TAY964" s="46"/>
      <c r="TAZ964" s="46"/>
      <c r="TBA964" s="46"/>
      <c r="TBB964" s="46"/>
      <c r="TBC964" s="46"/>
      <c r="TBD964" s="46"/>
      <c r="TBE964" s="46"/>
      <c r="TBF964" s="46"/>
      <c r="TBG964" s="46"/>
      <c r="TBH964" s="46"/>
      <c r="TBI964" s="46"/>
      <c r="TBJ964" s="46"/>
      <c r="TBK964" s="46"/>
      <c r="TBL964" s="46"/>
      <c r="TBM964" s="46"/>
      <c r="TBN964" s="46"/>
      <c r="TBO964" s="46"/>
      <c r="TBP964" s="46"/>
      <c r="TBQ964" s="46"/>
      <c r="TBR964" s="46"/>
      <c r="TBS964" s="46"/>
      <c r="TBT964" s="46"/>
      <c r="TBU964" s="46"/>
      <c r="TBV964" s="46"/>
      <c r="TBW964" s="46"/>
      <c r="TBX964" s="46"/>
      <c r="TBY964" s="46"/>
      <c r="TBZ964" s="46"/>
      <c r="TCA964" s="46"/>
      <c r="TCB964" s="46"/>
      <c r="TCC964" s="46"/>
      <c r="TCD964" s="46"/>
      <c r="TCE964" s="46"/>
      <c r="TCF964" s="46"/>
      <c r="TCG964" s="46"/>
      <c r="TCH964" s="46"/>
      <c r="TCI964" s="46"/>
      <c r="TCJ964" s="46"/>
      <c r="TCK964" s="46"/>
      <c r="TCL964" s="46"/>
      <c r="TCM964" s="46"/>
      <c r="TCN964" s="46"/>
      <c r="TCO964" s="46"/>
      <c r="TCP964" s="46"/>
      <c r="TCQ964" s="46"/>
      <c r="TCR964" s="46"/>
      <c r="TCS964" s="46"/>
      <c r="TCT964" s="46"/>
      <c r="TCU964" s="46"/>
      <c r="TCV964" s="46"/>
      <c r="TCW964" s="46"/>
      <c r="TCX964" s="46"/>
      <c r="TCY964" s="46"/>
      <c r="TCZ964" s="46"/>
      <c r="TDA964" s="46"/>
      <c r="TDB964" s="46"/>
      <c r="TDC964" s="46"/>
      <c r="TDD964" s="46"/>
      <c r="TDE964" s="46"/>
      <c r="TDF964" s="46"/>
      <c r="TDG964" s="46"/>
      <c r="TDH964" s="46"/>
      <c r="TDI964" s="46"/>
      <c r="TDJ964" s="46"/>
      <c r="TDK964" s="46"/>
      <c r="TDL964" s="46"/>
      <c r="TDM964" s="46"/>
      <c r="TDN964" s="46"/>
      <c r="TDO964" s="46"/>
      <c r="TDP964" s="46"/>
      <c r="TDQ964" s="46"/>
      <c r="TDR964" s="46"/>
      <c r="TDS964" s="46"/>
      <c r="TDT964" s="46"/>
      <c r="TDU964" s="46"/>
      <c r="TDV964" s="46"/>
      <c r="TDW964" s="46"/>
      <c r="TDX964" s="46"/>
      <c r="TDY964" s="46"/>
      <c r="TDZ964" s="46"/>
      <c r="TEA964" s="46"/>
      <c r="TEB964" s="46"/>
      <c r="TEC964" s="46"/>
      <c r="TED964" s="46"/>
      <c r="TEE964" s="46"/>
      <c r="TEF964" s="46"/>
      <c r="TEG964" s="46"/>
      <c r="TEH964" s="46"/>
      <c r="TEI964" s="46"/>
      <c r="TEJ964" s="46"/>
      <c r="TEK964" s="46"/>
      <c r="TEL964" s="46"/>
      <c r="TEM964" s="46"/>
      <c r="TEN964" s="46"/>
      <c r="TEO964" s="46"/>
      <c r="TEP964" s="46"/>
      <c r="TEQ964" s="46"/>
      <c r="TER964" s="46"/>
      <c r="TES964" s="46"/>
      <c r="TET964" s="46"/>
      <c r="TEU964" s="46"/>
      <c r="TEV964" s="46"/>
      <c r="TEW964" s="46"/>
      <c r="TEX964" s="46"/>
      <c r="TEY964" s="46"/>
      <c r="TEZ964" s="46"/>
      <c r="TFA964" s="46"/>
      <c r="TFB964" s="46"/>
      <c r="TFC964" s="46"/>
      <c r="TFD964" s="46"/>
      <c r="TFE964" s="46"/>
      <c r="TFF964" s="46"/>
      <c r="TFG964" s="46"/>
      <c r="TFH964" s="46"/>
      <c r="TFI964" s="46"/>
      <c r="TFJ964" s="46"/>
      <c r="TFK964" s="46"/>
      <c r="TFL964" s="46"/>
      <c r="TFM964" s="46"/>
      <c r="TFN964" s="46"/>
      <c r="TFO964" s="46"/>
      <c r="TFP964" s="46"/>
      <c r="TFQ964" s="46"/>
      <c r="TFR964" s="46"/>
      <c r="TFS964" s="46"/>
      <c r="TFT964" s="46"/>
      <c r="TFU964" s="46"/>
      <c r="TFV964" s="46"/>
      <c r="TFW964" s="46"/>
      <c r="TFX964" s="46"/>
      <c r="TFY964" s="46"/>
      <c r="TFZ964" s="46"/>
      <c r="TGA964" s="46"/>
      <c r="TGB964" s="46"/>
      <c r="TGC964" s="46"/>
      <c r="TGD964" s="46"/>
      <c r="TGE964" s="46"/>
      <c r="TGF964" s="46"/>
      <c r="TGG964" s="46"/>
      <c r="TGH964" s="46"/>
      <c r="TGI964" s="46"/>
      <c r="TGJ964" s="46"/>
      <c r="TGK964" s="46"/>
      <c r="TGL964" s="46"/>
      <c r="TGM964" s="46"/>
      <c r="TGN964" s="46"/>
      <c r="TGO964" s="46"/>
      <c r="TGP964" s="46"/>
      <c r="TGQ964" s="46"/>
      <c r="TGR964" s="46"/>
      <c r="TGS964" s="46"/>
      <c r="TGT964" s="46"/>
      <c r="TGU964" s="46"/>
      <c r="TGV964" s="46"/>
      <c r="TGW964" s="46"/>
      <c r="TGX964" s="46"/>
      <c r="TGY964" s="46"/>
      <c r="TGZ964" s="46"/>
      <c r="THA964" s="46"/>
      <c r="THB964" s="46"/>
      <c r="THC964" s="46"/>
      <c r="THD964" s="46"/>
      <c r="THE964" s="46"/>
      <c r="THF964" s="46"/>
      <c r="THG964" s="46"/>
      <c r="THH964" s="46"/>
      <c r="THI964" s="46"/>
      <c r="THJ964" s="46"/>
      <c r="THK964" s="46"/>
      <c r="THL964" s="46"/>
      <c r="THM964" s="46"/>
      <c r="THN964" s="46"/>
      <c r="THO964" s="46"/>
      <c r="THP964" s="46"/>
      <c r="THQ964" s="46"/>
      <c r="THR964" s="46"/>
      <c r="THS964" s="46"/>
      <c r="THT964" s="46"/>
      <c r="THU964" s="46"/>
      <c r="THV964" s="46"/>
      <c r="THW964" s="46"/>
      <c r="THX964" s="46"/>
      <c r="THY964" s="46"/>
      <c r="THZ964" s="46"/>
      <c r="TIA964" s="46"/>
      <c r="TIB964" s="46"/>
      <c r="TIC964" s="46"/>
      <c r="TID964" s="46"/>
      <c r="TIE964" s="46"/>
      <c r="TIF964" s="46"/>
      <c r="TIG964" s="46"/>
      <c r="TIH964" s="46"/>
      <c r="TII964" s="46"/>
      <c r="TIJ964" s="46"/>
      <c r="TIK964" s="46"/>
      <c r="TIL964" s="46"/>
      <c r="TIM964" s="46"/>
      <c r="TIN964" s="46"/>
      <c r="TIO964" s="46"/>
      <c r="TIP964" s="46"/>
      <c r="TIQ964" s="46"/>
      <c r="TIR964" s="46"/>
      <c r="TIS964" s="46"/>
      <c r="TIT964" s="46"/>
      <c r="TIU964" s="46"/>
      <c r="TIV964" s="46"/>
      <c r="TIW964" s="46"/>
      <c r="TIX964" s="46"/>
      <c r="TIY964" s="46"/>
      <c r="TIZ964" s="46"/>
      <c r="TJA964" s="46"/>
      <c r="TJB964" s="46"/>
      <c r="TJC964" s="46"/>
      <c r="TJD964" s="46"/>
      <c r="TJE964" s="46"/>
      <c r="TJF964" s="46"/>
      <c r="TJG964" s="46"/>
      <c r="TJH964" s="46"/>
      <c r="TJI964" s="46"/>
      <c r="TJJ964" s="46"/>
      <c r="TJK964" s="46"/>
      <c r="TJL964" s="46"/>
      <c r="TJM964" s="46"/>
      <c r="TJN964" s="46"/>
      <c r="TJO964" s="46"/>
      <c r="TJP964" s="46"/>
      <c r="TJQ964" s="46"/>
      <c r="TJR964" s="46"/>
      <c r="TJS964" s="46"/>
      <c r="TJT964" s="46"/>
      <c r="TJU964" s="46"/>
      <c r="TJV964" s="46"/>
      <c r="TJW964" s="46"/>
      <c r="TJX964" s="46"/>
      <c r="TJY964" s="46"/>
      <c r="TJZ964" s="46"/>
      <c r="TKA964" s="46"/>
      <c r="TKB964" s="46"/>
      <c r="TKC964" s="46"/>
      <c r="TKD964" s="46"/>
      <c r="TKE964" s="46"/>
      <c r="TKF964" s="46"/>
      <c r="TKG964" s="46"/>
      <c r="TKH964" s="46"/>
      <c r="TKI964" s="46"/>
      <c r="TKJ964" s="46"/>
      <c r="TKK964" s="46"/>
      <c r="TKL964" s="46"/>
      <c r="TKM964" s="46"/>
      <c r="TKN964" s="46"/>
      <c r="TKO964" s="46"/>
      <c r="TKP964" s="46"/>
      <c r="TKQ964" s="46"/>
      <c r="TKR964" s="46"/>
      <c r="TKS964" s="46"/>
      <c r="TKT964" s="46"/>
      <c r="TKU964" s="46"/>
      <c r="TKV964" s="46"/>
      <c r="TKW964" s="46"/>
      <c r="TKX964" s="46"/>
      <c r="TKY964" s="46"/>
      <c r="TKZ964" s="46"/>
      <c r="TLA964" s="46"/>
      <c r="TLB964" s="46"/>
      <c r="TLC964" s="46"/>
      <c r="TLD964" s="46"/>
      <c r="TLE964" s="46"/>
      <c r="TLF964" s="46"/>
      <c r="TLG964" s="46"/>
      <c r="TLH964" s="46"/>
      <c r="TLI964" s="46"/>
      <c r="TLJ964" s="46"/>
      <c r="TLK964" s="46"/>
      <c r="TLL964" s="46"/>
      <c r="TLM964" s="46"/>
      <c r="TLN964" s="46"/>
      <c r="TLO964" s="46"/>
      <c r="TLP964" s="46"/>
      <c r="TLQ964" s="46"/>
      <c r="TLR964" s="46"/>
      <c r="TLS964" s="46"/>
      <c r="TLT964" s="46"/>
      <c r="TLU964" s="46"/>
      <c r="TLV964" s="46"/>
      <c r="TLW964" s="46"/>
      <c r="TLX964" s="46"/>
      <c r="TLY964" s="46"/>
      <c r="TLZ964" s="46"/>
      <c r="TMA964" s="46"/>
      <c r="TMB964" s="46"/>
      <c r="TMC964" s="46"/>
      <c r="TMD964" s="46"/>
      <c r="TME964" s="46"/>
      <c r="TMF964" s="46"/>
      <c r="TMG964" s="46"/>
      <c r="TMH964" s="46"/>
      <c r="TMI964" s="46"/>
      <c r="TMJ964" s="46"/>
      <c r="TMK964" s="46"/>
      <c r="TML964" s="46"/>
      <c r="TMM964" s="46"/>
      <c r="TMN964" s="46"/>
      <c r="TMO964" s="46"/>
      <c r="TMP964" s="46"/>
      <c r="TMQ964" s="46"/>
      <c r="TMR964" s="46"/>
      <c r="TMS964" s="46"/>
      <c r="TMT964" s="46"/>
      <c r="TMU964" s="46"/>
      <c r="TMV964" s="46"/>
      <c r="TMW964" s="46"/>
      <c r="TMX964" s="46"/>
      <c r="TMY964" s="46"/>
      <c r="TMZ964" s="46"/>
      <c r="TNA964" s="46"/>
      <c r="TNB964" s="46"/>
      <c r="TNC964" s="46"/>
      <c r="TND964" s="46"/>
      <c r="TNE964" s="46"/>
      <c r="TNF964" s="46"/>
      <c r="TNG964" s="46"/>
      <c r="TNH964" s="46"/>
      <c r="TNI964" s="46"/>
      <c r="TNJ964" s="46"/>
      <c r="TNK964" s="46"/>
      <c r="TNL964" s="46"/>
      <c r="TNM964" s="46"/>
      <c r="TNN964" s="46"/>
      <c r="TNO964" s="46"/>
      <c r="TNP964" s="46"/>
      <c r="TNQ964" s="46"/>
      <c r="TNR964" s="46"/>
      <c r="TNS964" s="46"/>
      <c r="TNT964" s="46"/>
      <c r="TNU964" s="46"/>
      <c r="TNV964" s="46"/>
      <c r="TNW964" s="46"/>
      <c r="TNX964" s="46"/>
      <c r="TNY964" s="46"/>
      <c r="TNZ964" s="46"/>
      <c r="TOA964" s="46"/>
      <c r="TOB964" s="46"/>
      <c r="TOC964" s="46"/>
      <c r="TOD964" s="46"/>
      <c r="TOE964" s="46"/>
      <c r="TOF964" s="46"/>
      <c r="TOG964" s="46"/>
      <c r="TOH964" s="46"/>
      <c r="TOI964" s="46"/>
      <c r="TOJ964" s="46"/>
      <c r="TOK964" s="46"/>
      <c r="TOL964" s="46"/>
      <c r="TOM964" s="46"/>
      <c r="TON964" s="46"/>
      <c r="TOO964" s="46"/>
      <c r="TOP964" s="46"/>
      <c r="TOQ964" s="46"/>
      <c r="TOR964" s="46"/>
      <c r="TOS964" s="46"/>
      <c r="TOT964" s="46"/>
      <c r="TOU964" s="46"/>
      <c r="TOV964" s="46"/>
      <c r="TOW964" s="46"/>
      <c r="TOX964" s="46"/>
      <c r="TOY964" s="46"/>
      <c r="TOZ964" s="46"/>
      <c r="TPA964" s="46"/>
      <c r="TPB964" s="46"/>
      <c r="TPC964" s="46"/>
      <c r="TPD964" s="46"/>
      <c r="TPE964" s="46"/>
      <c r="TPF964" s="46"/>
      <c r="TPG964" s="46"/>
      <c r="TPH964" s="46"/>
      <c r="TPI964" s="46"/>
      <c r="TPJ964" s="46"/>
      <c r="TPK964" s="46"/>
      <c r="TPL964" s="46"/>
      <c r="TPM964" s="46"/>
      <c r="TPN964" s="46"/>
      <c r="TPO964" s="46"/>
      <c r="TPP964" s="46"/>
      <c r="TPQ964" s="46"/>
      <c r="TPR964" s="46"/>
      <c r="TPS964" s="46"/>
      <c r="TPT964" s="46"/>
      <c r="TPU964" s="46"/>
      <c r="TPV964" s="46"/>
      <c r="TPW964" s="46"/>
      <c r="TPX964" s="46"/>
      <c r="TPY964" s="46"/>
      <c r="TPZ964" s="46"/>
      <c r="TQA964" s="46"/>
      <c r="TQB964" s="46"/>
      <c r="TQC964" s="46"/>
      <c r="TQD964" s="46"/>
      <c r="TQE964" s="46"/>
      <c r="TQF964" s="46"/>
      <c r="TQG964" s="46"/>
      <c r="TQH964" s="46"/>
      <c r="TQI964" s="46"/>
      <c r="TQJ964" s="46"/>
      <c r="TQK964" s="46"/>
      <c r="TQL964" s="46"/>
      <c r="TQM964" s="46"/>
      <c r="TQN964" s="46"/>
      <c r="TQO964" s="46"/>
      <c r="TQP964" s="46"/>
      <c r="TQQ964" s="46"/>
      <c r="TQR964" s="46"/>
      <c r="TQS964" s="46"/>
      <c r="TQT964" s="46"/>
      <c r="TQU964" s="46"/>
      <c r="TQV964" s="46"/>
      <c r="TQW964" s="46"/>
      <c r="TQX964" s="46"/>
      <c r="TQY964" s="46"/>
      <c r="TQZ964" s="46"/>
      <c r="TRA964" s="46"/>
      <c r="TRB964" s="46"/>
      <c r="TRC964" s="46"/>
      <c r="TRD964" s="46"/>
      <c r="TRE964" s="46"/>
      <c r="TRF964" s="46"/>
      <c r="TRG964" s="46"/>
      <c r="TRH964" s="46"/>
      <c r="TRI964" s="46"/>
      <c r="TRJ964" s="46"/>
      <c r="TRK964" s="46"/>
      <c r="TRL964" s="46"/>
      <c r="TRM964" s="46"/>
      <c r="TRN964" s="46"/>
      <c r="TRO964" s="46"/>
      <c r="TRP964" s="46"/>
      <c r="TRQ964" s="46"/>
      <c r="TRR964" s="46"/>
      <c r="TRS964" s="46"/>
      <c r="TRT964" s="46"/>
      <c r="TRU964" s="46"/>
      <c r="TRV964" s="46"/>
      <c r="TRW964" s="46"/>
      <c r="TRX964" s="46"/>
      <c r="TRY964" s="46"/>
      <c r="TRZ964" s="46"/>
      <c r="TSA964" s="46"/>
      <c r="TSB964" s="46"/>
      <c r="TSC964" s="46"/>
      <c r="TSD964" s="46"/>
      <c r="TSE964" s="46"/>
      <c r="TSF964" s="46"/>
      <c r="TSG964" s="46"/>
      <c r="TSH964" s="46"/>
      <c r="TSI964" s="46"/>
      <c r="TSJ964" s="46"/>
      <c r="TSK964" s="46"/>
      <c r="TSL964" s="46"/>
      <c r="TSM964" s="46"/>
      <c r="TSN964" s="46"/>
      <c r="TSO964" s="46"/>
      <c r="TSP964" s="46"/>
      <c r="TSQ964" s="46"/>
      <c r="TSR964" s="46"/>
      <c r="TSS964" s="46"/>
      <c r="TST964" s="46"/>
      <c r="TSU964" s="46"/>
      <c r="TSV964" s="46"/>
      <c r="TSW964" s="46"/>
      <c r="TSX964" s="46"/>
      <c r="TSY964" s="46"/>
      <c r="TSZ964" s="46"/>
      <c r="TTA964" s="46"/>
      <c r="TTB964" s="46"/>
      <c r="TTC964" s="46"/>
      <c r="TTD964" s="46"/>
      <c r="TTE964" s="46"/>
      <c r="TTF964" s="46"/>
      <c r="TTG964" s="46"/>
      <c r="TTH964" s="46"/>
      <c r="TTI964" s="46"/>
      <c r="TTJ964" s="46"/>
      <c r="TTK964" s="46"/>
      <c r="TTL964" s="46"/>
      <c r="TTM964" s="46"/>
      <c r="TTN964" s="46"/>
      <c r="TTO964" s="46"/>
      <c r="TTP964" s="46"/>
      <c r="TTQ964" s="46"/>
      <c r="TTR964" s="46"/>
      <c r="TTS964" s="46"/>
      <c r="TTT964" s="46"/>
      <c r="TTU964" s="46"/>
      <c r="TTV964" s="46"/>
      <c r="TTW964" s="46"/>
      <c r="TTX964" s="46"/>
      <c r="TTY964" s="46"/>
      <c r="TTZ964" s="46"/>
      <c r="TUA964" s="46"/>
      <c r="TUB964" s="46"/>
      <c r="TUC964" s="46"/>
      <c r="TUD964" s="46"/>
      <c r="TUE964" s="46"/>
      <c r="TUF964" s="46"/>
      <c r="TUG964" s="46"/>
      <c r="TUH964" s="46"/>
      <c r="TUI964" s="46"/>
      <c r="TUJ964" s="46"/>
      <c r="TUK964" s="46"/>
      <c r="TUL964" s="46"/>
      <c r="TUM964" s="46"/>
      <c r="TUN964" s="46"/>
      <c r="TUO964" s="46"/>
      <c r="TUP964" s="46"/>
      <c r="TUQ964" s="46"/>
      <c r="TUR964" s="46"/>
      <c r="TUS964" s="46"/>
      <c r="TUT964" s="46"/>
      <c r="TUU964" s="46"/>
      <c r="TUV964" s="46"/>
      <c r="TUW964" s="46"/>
      <c r="TUX964" s="46"/>
      <c r="TUY964" s="46"/>
      <c r="TUZ964" s="46"/>
      <c r="TVA964" s="46"/>
      <c r="TVB964" s="46"/>
      <c r="TVC964" s="46"/>
      <c r="TVD964" s="46"/>
      <c r="TVE964" s="46"/>
      <c r="TVF964" s="46"/>
      <c r="TVG964" s="46"/>
      <c r="TVH964" s="46"/>
      <c r="TVI964" s="46"/>
      <c r="TVJ964" s="46"/>
      <c r="TVK964" s="46"/>
      <c r="TVL964" s="46"/>
      <c r="TVM964" s="46"/>
      <c r="TVN964" s="46"/>
      <c r="TVO964" s="46"/>
      <c r="TVP964" s="46"/>
      <c r="TVQ964" s="46"/>
      <c r="TVR964" s="46"/>
      <c r="TVS964" s="46"/>
      <c r="TVT964" s="46"/>
      <c r="TVU964" s="46"/>
      <c r="TVV964" s="46"/>
      <c r="TVW964" s="46"/>
      <c r="TVX964" s="46"/>
      <c r="TVY964" s="46"/>
      <c r="TVZ964" s="46"/>
      <c r="TWA964" s="46"/>
      <c r="TWB964" s="46"/>
      <c r="TWC964" s="46"/>
      <c r="TWD964" s="46"/>
      <c r="TWE964" s="46"/>
      <c r="TWF964" s="46"/>
      <c r="TWG964" s="46"/>
      <c r="TWH964" s="46"/>
      <c r="TWI964" s="46"/>
      <c r="TWJ964" s="46"/>
      <c r="TWK964" s="46"/>
      <c r="TWL964" s="46"/>
      <c r="TWM964" s="46"/>
      <c r="TWN964" s="46"/>
      <c r="TWO964" s="46"/>
      <c r="TWP964" s="46"/>
      <c r="TWQ964" s="46"/>
      <c r="TWR964" s="46"/>
      <c r="TWS964" s="46"/>
      <c r="TWT964" s="46"/>
      <c r="TWU964" s="46"/>
      <c r="TWV964" s="46"/>
      <c r="TWW964" s="46"/>
      <c r="TWX964" s="46"/>
      <c r="TWY964" s="46"/>
      <c r="TWZ964" s="46"/>
      <c r="TXA964" s="46"/>
      <c r="TXB964" s="46"/>
      <c r="TXC964" s="46"/>
      <c r="TXD964" s="46"/>
      <c r="TXE964" s="46"/>
      <c r="TXF964" s="46"/>
      <c r="TXG964" s="46"/>
      <c r="TXH964" s="46"/>
      <c r="TXI964" s="46"/>
      <c r="TXJ964" s="46"/>
      <c r="TXK964" s="46"/>
      <c r="TXL964" s="46"/>
      <c r="TXM964" s="46"/>
      <c r="TXN964" s="46"/>
      <c r="TXO964" s="46"/>
      <c r="TXP964" s="46"/>
      <c r="TXQ964" s="46"/>
      <c r="TXR964" s="46"/>
      <c r="TXS964" s="46"/>
      <c r="TXT964" s="46"/>
      <c r="TXU964" s="46"/>
      <c r="TXV964" s="46"/>
      <c r="TXW964" s="46"/>
      <c r="TXX964" s="46"/>
      <c r="TXY964" s="46"/>
      <c r="TXZ964" s="46"/>
      <c r="TYA964" s="46"/>
      <c r="TYB964" s="46"/>
      <c r="TYC964" s="46"/>
      <c r="TYD964" s="46"/>
      <c r="TYE964" s="46"/>
      <c r="TYF964" s="46"/>
      <c r="TYG964" s="46"/>
      <c r="TYH964" s="46"/>
      <c r="TYI964" s="46"/>
      <c r="TYJ964" s="46"/>
      <c r="TYK964" s="46"/>
      <c r="TYL964" s="46"/>
      <c r="TYM964" s="46"/>
      <c r="TYN964" s="46"/>
      <c r="TYO964" s="46"/>
      <c r="TYP964" s="46"/>
      <c r="TYQ964" s="46"/>
      <c r="TYR964" s="46"/>
      <c r="TYS964" s="46"/>
      <c r="TYT964" s="46"/>
      <c r="TYU964" s="46"/>
      <c r="TYV964" s="46"/>
      <c r="TYW964" s="46"/>
      <c r="TYX964" s="46"/>
      <c r="TYY964" s="46"/>
      <c r="TYZ964" s="46"/>
      <c r="TZA964" s="46"/>
      <c r="TZB964" s="46"/>
      <c r="TZC964" s="46"/>
      <c r="TZD964" s="46"/>
      <c r="TZE964" s="46"/>
      <c r="TZF964" s="46"/>
      <c r="TZG964" s="46"/>
      <c r="TZH964" s="46"/>
      <c r="TZI964" s="46"/>
      <c r="TZJ964" s="46"/>
      <c r="TZK964" s="46"/>
      <c r="TZL964" s="46"/>
      <c r="TZM964" s="46"/>
      <c r="TZN964" s="46"/>
      <c r="TZO964" s="46"/>
      <c r="TZP964" s="46"/>
      <c r="TZQ964" s="46"/>
      <c r="TZR964" s="46"/>
      <c r="TZS964" s="46"/>
      <c r="TZT964" s="46"/>
      <c r="TZU964" s="46"/>
      <c r="TZV964" s="46"/>
      <c r="TZW964" s="46"/>
      <c r="TZX964" s="46"/>
      <c r="TZY964" s="46"/>
      <c r="TZZ964" s="46"/>
      <c r="UAA964" s="46"/>
      <c r="UAB964" s="46"/>
      <c r="UAC964" s="46"/>
      <c r="UAD964" s="46"/>
      <c r="UAE964" s="46"/>
      <c r="UAF964" s="46"/>
      <c r="UAG964" s="46"/>
      <c r="UAH964" s="46"/>
      <c r="UAI964" s="46"/>
      <c r="UAJ964" s="46"/>
      <c r="UAK964" s="46"/>
      <c r="UAL964" s="46"/>
      <c r="UAM964" s="46"/>
      <c r="UAN964" s="46"/>
      <c r="UAO964" s="46"/>
      <c r="UAP964" s="46"/>
      <c r="UAQ964" s="46"/>
      <c r="UAR964" s="46"/>
      <c r="UAS964" s="46"/>
      <c r="UAT964" s="46"/>
      <c r="UAU964" s="46"/>
      <c r="UAV964" s="46"/>
      <c r="UAW964" s="46"/>
      <c r="UAX964" s="46"/>
      <c r="UAY964" s="46"/>
      <c r="UAZ964" s="46"/>
      <c r="UBA964" s="46"/>
      <c r="UBB964" s="46"/>
      <c r="UBC964" s="46"/>
      <c r="UBD964" s="46"/>
      <c r="UBE964" s="46"/>
      <c r="UBF964" s="46"/>
      <c r="UBG964" s="46"/>
      <c r="UBH964" s="46"/>
      <c r="UBI964" s="46"/>
      <c r="UBJ964" s="46"/>
      <c r="UBK964" s="46"/>
      <c r="UBL964" s="46"/>
      <c r="UBM964" s="46"/>
      <c r="UBN964" s="46"/>
      <c r="UBO964" s="46"/>
      <c r="UBP964" s="46"/>
      <c r="UBQ964" s="46"/>
      <c r="UBR964" s="46"/>
      <c r="UBS964" s="46"/>
      <c r="UBT964" s="46"/>
      <c r="UBU964" s="46"/>
      <c r="UBV964" s="46"/>
      <c r="UBW964" s="46"/>
      <c r="UBX964" s="46"/>
      <c r="UBY964" s="46"/>
      <c r="UBZ964" s="46"/>
      <c r="UCA964" s="46"/>
      <c r="UCB964" s="46"/>
      <c r="UCC964" s="46"/>
      <c r="UCD964" s="46"/>
      <c r="UCE964" s="46"/>
      <c r="UCF964" s="46"/>
      <c r="UCG964" s="46"/>
      <c r="UCH964" s="46"/>
      <c r="UCI964" s="46"/>
      <c r="UCJ964" s="46"/>
      <c r="UCK964" s="46"/>
      <c r="UCL964" s="46"/>
      <c r="UCM964" s="46"/>
      <c r="UCN964" s="46"/>
      <c r="UCO964" s="46"/>
      <c r="UCP964" s="46"/>
      <c r="UCQ964" s="46"/>
      <c r="UCR964" s="46"/>
      <c r="UCS964" s="46"/>
      <c r="UCT964" s="46"/>
      <c r="UCU964" s="46"/>
      <c r="UCV964" s="46"/>
      <c r="UCW964" s="46"/>
      <c r="UCX964" s="46"/>
      <c r="UCY964" s="46"/>
      <c r="UCZ964" s="46"/>
      <c r="UDA964" s="46"/>
      <c r="UDB964" s="46"/>
      <c r="UDC964" s="46"/>
      <c r="UDD964" s="46"/>
      <c r="UDE964" s="46"/>
      <c r="UDF964" s="46"/>
      <c r="UDG964" s="46"/>
      <c r="UDH964" s="46"/>
      <c r="UDI964" s="46"/>
      <c r="UDJ964" s="46"/>
      <c r="UDK964" s="46"/>
      <c r="UDL964" s="46"/>
      <c r="UDM964" s="46"/>
      <c r="UDN964" s="46"/>
      <c r="UDO964" s="46"/>
      <c r="UDP964" s="46"/>
      <c r="UDQ964" s="46"/>
      <c r="UDR964" s="46"/>
      <c r="UDS964" s="46"/>
      <c r="UDT964" s="46"/>
      <c r="UDU964" s="46"/>
      <c r="UDV964" s="46"/>
      <c r="UDW964" s="46"/>
      <c r="UDX964" s="46"/>
      <c r="UDY964" s="46"/>
      <c r="UDZ964" s="46"/>
      <c r="UEA964" s="46"/>
      <c r="UEB964" s="46"/>
      <c r="UEC964" s="46"/>
      <c r="UED964" s="46"/>
      <c r="UEE964" s="46"/>
      <c r="UEF964" s="46"/>
      <c r="UEG964" s="46"/>
      <c r="UEH964" s="46"/>
      <c r="UEI964" s="46"/>
      <c r="UEJ964" s="46"/>
      <c r="UEK964" s="46"/>
      <c r="UEL964" s="46"/>
      <c r="UEM964" s="46"/>
      <c r="UEN964" s="46"/>
      <c r="UEO964" s="46"/>
      <c r="UEP964" s="46"/>
      <c r="UEQ964" s="46"/>
      <c r="UER964" s="46"/>
      <c r="UES964" s="46"/>
      <c r="UET964" s="46"/>
      <c r="UEU964" s="46"/>
      <c r="UEV964" s="46"/>
      <c r="UEW964" s="46"/>
      <c r="UEX964" s="46"/>
      <c r="UEY964" s="46"/>
      <c r="UEZ964" s="46"/>
      <c r="UFA964" s="46"/>
      <c r="UFB964" s="46"/>
      <c r="UFC964" s="46"/>
      <c r="UFD964" s="46"/>
      <c r="UFE964" s="46"/>
      <c r="UFF964" s="46"/>
      <c r="UFG964" s="46"/>
      <c r="UFH964" s="46"/>
      <c r="UFI964" s="46"/>
      <c r="UFJ964" s="46"/>
      <c r="UFK964" s="46"/>
      <c r="UFL964" s="46"/>
      <c r="UFM964" s="46"/>
      <c r="UFN964" s="46"/>
      <c r="UFO964" s="46"/>
      <c r="UFP964" s="46"/>
      <c r="UFQ964" s="46"/>
      <c r="UFR964" s="46"/>
      <c r="UFS964" s="46"/>
      <c r="UFT964" s="46"/>
      <c r="UFU964" s="46"/>
      <c r="UFV964" s="46"/>
      <c r="UFW964" s="46"/>
      <c r="UFX964" s="46"/>
      <c r="UFY964" s="46"/>
      <c r="UFZ964" s="46"/>
      <c r="UGA964" s="46"/>
      <c r="UGB964" s="46"/>
      <c r="UGC964" s="46"/>
      <c r="UGD964" s="46"/>
      <c r="UGE964" s="46"/>
      <c r="UGF964" s="46"/>
      <c r="UGG964" s="46"/>
      <c r="UGH964" s="46"/>
      <c r="UGI964" s="46"/>
      <c r="UGJ964" s="46"/>
      <c r="UGK964" s="46"/>
      <c r="UGL964" s="46"/>
      <c r="UGM964" s="46"/>
      <c r="UGN964" s="46"/>
      <c r="UGO964" s="46"/>
      <c r="UGP964" s="46"/>
      <c r="UGQ964" s="46"/>
      <c r="UGR964" s="46"/>
      <c r="UGS964" s="46"/>
      <c r="UGT964" s="46"/>
      <c r="UGU964" s="46"/>
      <c r="UGV964" s="46"/>
      <c r="UGW964" s="46"/>
      <c r="UGX964" s="46"/>
      <c r="UGY964" s="46"/>
      <c r="UGZ964" s="46"/>
      <c r="UHA964" s="46"/>
      <c r="UHB964" s="46"/>
      <c r="UHC964" s="46"/>
      <c r="UHD964" s="46"/>
      <c r="UHE964" s="46"/>
      <c r="UHF964" s="46"/>
      <c r="UHG964" s="46"/>
      <c r="UHH964" s="46"/>
      <c r="UHI964" s="46"/>
      <c r="UHJ964" s="46"/>
      <c r="UHK964" s="46"/>
      <c r="UHL964" s="46"/>
      <c r="UHM964" s="46"/>
      <c r="UHN964" s="46"/>
      <c r="UHO964" s="46"/>
      <c r="UHP964" s="46"/>
      <c r="UHQ964" s="46"/>
      <c r="UHR964" s="46"/>
      <c r="UHS964" s="46"/>
      <c r="UHT964" s="46"/>
      <c r="UHU964" s="46"/>
      <c r="UHV964" s="46"/>
      <c r="UHW964" s="46"/>
      <c r="UHX964" s="46"/>
      <c r="UHY964" s="46"/>
      <c r="UHZ964" s="46"/>
      <c r="UIA964" s="46"/>
      <c r="UIB964" s="46"/>
      <c r="UIC964" s="46"/>
      <c r="UID964" s="46"/>
      <c r="UIE964" s="46"/>
      <c r="UIF964" s="46"/>
      <c r="UIG964" s="46"/>
      <c r="UIH964" s="46"/>
      <c r="UII964" s="46"/>
      <c r="UIJ964" s="46"/>
      <c r="UIK964" s="46"/>
      <c r="UIL964" s="46"/>
      <c r="UIM964" s="46"/>
      <c r="UIN964" s="46"/>
      <c r="UIO964" s="46"/>
      <c r="UIP964" s="46"/>
      <c r="UIQ964" s="46"/>
      <c r="UIR964" s="46"/>
      <c r="UIS964" s="46"/>
      <c r="UIT964" s="46"/>
      <c r="UIU964" s="46"/>
      <c r="UIV964" s="46"/>
      <c r="UIW964" s="46"/>
      <c r="UIX964" s="46"/>
      <c r="UIY964" s="46"/>
      <c r="UIZ964" s="46"/>
      <c r="UJA964" s="46"/>
      <c r="UJB964" s="46"/>
      <c r="UJC964" s="46"/>
      <c r="UJD964" s="46"/>
      <c r="UJE964" s="46"/>
      <c r="UJF964" s="46"/>
      <c r="UJG964" s="46"/>
      <c r="UJH964" s="46"/>
      <c r="UJI964" s="46"/>
      <c r="UJJ964" s="46"/>
      <c r="UJK964" s="46"/>
      <c r="UJL964" s="46"/>
      <c r="UJM964" s="46"/>
      <c r="UJN964" s="46"/>
      <c r="UJO964" s="46"/>
      <c r="UJP964" s="46"/>
      <c r="UJQ964" s="46"/>
      <c r="UJR964" s="46"/>
      <c r="UJS964" s="46"/>
      <c r="UJT964" s="46"/>
      <c r="UJU964" s="46"/>
      <c r="UJV964" s="46"/>
      <c r="UJW964" s="46"/>
      <c r="UJX964" s="46"/>
      <c r="UJY964" s="46"/>
      <c r="UJZ964" s="46"/>
      <c r="UKA964" s="46"/>
      <c r="UKB964" s="46"/>
      <c r="UKC964" s="46"/>
      <c r="UKD964" s="46"/>
      <c r="UKE964" s="46"/>
      <c r="UKF964" s="46"/>
      <c r="UKG964" s="46"/>
      <c r="UKH964" s="46"/>
      <c r="UKI964" s="46"/>
      <c r="UKJ964" s="46"/>
      <c r="UKK964" s="46"/>
      <c r="UKL964" s="46"/>
      <c r="UKM964" s="46"/>
      <c r="UKN964" s="46"/>
      <c r="UKO964" s="46"/>
      <c r="UKP964" s="46"/>
      <c r="UKQ964" s="46"/>
      <c r="UKR964" s="46"/>
      <c r="UKS964" s="46"/>
      <c r="UKT964" s="46"/>
      <c r="UKU964" s="46"/>
      <c r="UKV964" s="46"/>
      <c r="UKW964" s="46"/>
      <c r="UKX964" s="46"/>
      <c r="UKY964" s="46"/>
      <c r="UKZ964" s="46"/>
      <c r="ULA964" s="46"/>
      <c r="ULB964" s="46"/>
      <c r="ULC964" s="46"/>
      <c r="ULD964" s="46"/>
      <c r="ULE964" s="46"/>
      <c r="ULF964" s="46"/>
      <c r="ULG964" s="46"/>
      <c r="ULH964" s="46"/>
      <c r="ULI964" s="46"/>
      <c r="ULJ964" s="46"/>
      <c r="ULK964" s="46"/>
      <c r="ULL964" s="46"/>
      <c r="ULM964" s="46"/>
      <c r="ULN964" s="46"/>
      <c r="ULO964" s="46"/>
      <c r="ULP964" s="46"/>
      <c r="ULQ964" s="46"/>
      <c r="ULR964" s="46"/>
      <c r="ULS964" s="46"/>
      <c r="ULT964" s="46"/>
      <c r="ULU964" s="46"/>
      <c r="ULV964" s="46"/>
      <c r="ULW964" s="46"/>
      <c r="ULX964" s="46"/>
      <c r="ULY964" s="46"/>
      <c r="ULZ964" s="46"/>
      <c r="UMA964" s="46"/>
      <c r="UMB964" s="46"/>
      <c r="UMC964" s="46"/>
      <c r="UMD964" s="46"/>
      <c r="UME964" s="46"/>
      <c r="UMF964" s="46"/>
      <c r="UMG964" s="46"/>
      <c r="UMH964" s="46"/>
      <c r="UMI964" s="46"/>
      <c r="UMJ964" s="46"/>
      <c r="UMK964" s="46"/>
      <c r="UML964" s="46"/>
      <c r="UMM964" s="46"/>
      <c r="UMN964" s="46"/>
      <c r="UMO964" s="46"/>
      <c r="UMP964" s="46"/>
      <c r="UMQ964" s="46"/>
      <c r="UMR964" s="46"/>
      <c r="UMS964" s="46"/>
      <c r="UMT964" s="46"/>
      <c r="UMU964" s="46"/>
      <c r="UMV964" s="46"/>
      <c r="UMW964" s="46"/>
      <c r="UMX964" s="46"/>
      <c r="UMY964" s="46"/>
      <c r="UMZ964" s="46"/>
      <c r="UNA964" s="46"/>
      <c r="UNB964" s="46"/>
      <c r="UNC964" s="46"/>
      <c r="UND964" s="46"/>
      <c r="UNE964" s="46"/>
      <c r="UNF964" s="46"/>
      <c r="UNG964" s="46"/>
      <c r="UNH964" s="46"/>
      <c r="UNI964" s="46"/>
      <c r="UNJ964" s="46"/>
      <c r="UNK964" s="46"/>
      <c r="UNL964" s="46"/>
      <c r="UNM964" s="46"/>
      <c r="UNN964" s="46"/>
      <c r="UNO964" s="46"/>
      <c r="UNP964" s="46"/>
      <c r="UNQ964" s="46"/>
      <c r="UNR964" s="46"/>
      <c r="UNS964" s="46"/>
      <c r="UNT964" s="46"/>
      <c r="UNU964" s="46"/>
      <c r="UNV964" s="46"/>
      <c r="UNW964" s="46"/>
      <c r="UNX964" s="46"/>
      <c r="UNY964" s="46"/>
      <c r="UNZ964" s="46"/>
      <c r="UOA964" s="46"/>
      <c r="UOB964" s="46"/>
      <c r="UOC964" s="46"/>
      <c r="UOD964" s="46"/>
      <c r="UOE964" s="46"/>
      <c r="UOF964" s="46"/>
      <c r="UOG964" s="46"/>
      <c r="UOH964" s="46"/>
      <c r="UOI964" s="46"/>
      <c r="UOJ964" s="46"/>
      <c r="UOK964" s="46"/>
      <c r="UOL964" s="46"/>
      <c r="UOM964" s="46"/>
      <c r="UON964" s="46"/>
      <c r="UOO964" s="46"/>
      <c r="UOP964" s="46"/>
      <c r="UOQ964" s="46"/>
      <c r="UOR964" s="46"/>
      <c r="UOS964" s="46"/>
      <c r="UOT964" s="46"/>
      <c r="UOU964" s="46"/>
      <c r="UOV964" s="46"/>
      <c r="UOW964" s="46"/>
      <c r="UOX964" s="46"/>
      <c r="UOY964" s="46"/>
      <c r="UOZ964" s="46"/>
      <c r="UPA964" s="46"/>
      <c r="UPB964" s="46"/>
      <c r="UPC964" s="46"/>
      <c r="UPD964" s="46"/>
      <c r="UPE964" s="46"/>
      <c r="UPF964" s="46"/>
      <c r="UPG964" s="46"/>
      <c r="UPH964" s="46"/>
      <c r="UPI964" s="46"/>
      <c r="UPJ964" s="46"/>
      <c r="UPK964" s="46"/>
      <c r="UPL964" s="46"/>
      <c r="UPM964" s="46"/>
      <c r="UPN964" s="46"/>
      <c r="UPO964" s="46"/>
      <c r="UPP964" s="46"/>
      <c r="UPQ964" s="46"/>
      <c r="UPR964" s="46"/>
      <c r="UPS964" s="46"/>
      <c r="UPT964" s="46"/>
      <c r="UPU964" s="46"/>
      <c r="UPV964" s="46"/>
      <c r="UPW964" s="46"/>
      <c r="UPX964" s="46"/>
      <c r="UPY964" s="46"/>
      <c r="UPZ964" s="46"/>
      <c r="UQA964" s="46"/>
      <c r="UQB964" s="46"/>
      <c r="UQC964" s="46"/>
      <c r="UQD964" s="46"/>
      <c r="UQE964" s="46"/>
      <c r="UQF964" s="46"/>
      <c r="UQG964" s="46"/>
      <c r="UQH964" s="46"/>
      <c r="UQI964" s="46"/>
      <c r="UQJ964" s="46"/>
      <c r="UQK964" s="46"/>
      <c r="UQL964" s="46"/>
      <c r="UQM964" s="46"/>
      <c r="UQN964" s="46"/>
      <c r="UQO964" s="46"/>
      <c r="UQP964" s="46"/>
      <c r="UQQ964" s="46"/>
      <c r="UQR964" s="46"/>
      <c r="UQS964" s="46"/>
      <c r="UQT964" s="46"/>
      <c r="UQU964" s="46"/>
      <c r="UQV964" s="46"/>
      <c r="UQW964" s="46"/>
      <c r="UQX964" s="46"/>
      <c r="UQY964" s="46"/>
      <c r="UQZ964" s="46"/>
      <c r="URA964" s="46"/>
      <c r="URB964" s="46"/>
      <c r="URC964" s="46"/>
      <c r="URD964" s="46"/>
      <c r="URE964" s="46"/>
      <c r="URF964" s="46"/>
      <c r="URG964" s="46"/>
      <c r="URH964" s="46"/>
      <c r="URI964" s="46"/>
      <c r="URJ964" s="46"/>
      <c r="URK964" s="46"/>
      <c r="URL964" s="46"/>
      <c r="URM964" s="46"/>
      <c r="URN964" s="46"/>
      <c r="URO964" s="46"/>
      <c r="URP964" s="46"/>
      <c r="URQ964" s="46"/>
      <c r="URR964" s="46"/>
      <c r="URS964" s="46"/>
      <c r="URT964" s="46"/>
      <c r="URU964" s="46"/>
      <c r="URV964" s="46"/>
      <c r="URW964" s="46"/>
      <c r="URX964" s="46"/>
      <c r="URY964" s="46"/>
      <c r="URZ964" s="46"/>
      <c r="USA964" s="46"/>
      <c r="USB964" s="46"/>
      <c r="USC964" s="46"/>
      <c r="USD964" s="46"/>
      <c r="USE964" s="46"/>
      <c r="USF964" s="46"/>
      <c r="USG964" s="46"/>
      <c r="USH964" s="46"/>
      <c r="USI964" s="46"/>
      <c r="USJ964" s="46"/>
      <c r="USK964" s="46"/>
      <c r="USL964" s="46"/>
      <c r="USM964" s="46"/>
      <c r="USN964" s="46"/>
      <c r="USO964" s="46"/>
      <c r="USP964" s="46"/>
      <c r="USQ964" s="46"/>
      <c r="USR964" s="46"/>
      <c r="USS964" s="46"/>
      <c r="UST964" s="46"/>
      <c r="USU964" s="46"/>
      <c r="USV964" s="46"/>
      <c r="USW964" s="46"/>
      <c r="USX964" s="46"/>
      <c r="USY964" s="46"/>
      <c r="USZ964" s="46"/>
      <c r="UTA964" s="46"/>
      <c r="UTB964" s="46"/>
      <c r="UTC964" s="46"/>
      <c r="UTD964" s="46"/>
      <c r="UTE964" s="46"/>
      <c r="UTF964" s="46"/>
      <c r="UTG964" s="46"/>
      <c r="UTH964" s="46"/>
      <c r="UTI964" s="46"/>
      <c r="UTJ964" s="46"/>
      <c r="UTK964" s="46"/>
      <c r="UTL964" s="46"/>
      <c r="UTM964" s="46"/>
      <c r="UTN964" s="46"/>
      <c r="UTO964" s="46"/>
      <c r="UTP964" s="46"/>
      <c r="UTQ964" s="46"/>
      <c r="UTR964" s="46"/>
      <c r="UTS964" s="46"/>
      <c r="UTT964" s="46"/>
      <c r="UTU964" s="46"/>
      <c r="UTV964" s="46"/>
      <c r="UTW964" s="46"/>
      <c r="UTX964" s="46"/>
      <c r="UTY964" s="46"/>
      <c r="UTZ964" s="46"/>
      <c r="UUA964" s="46"/>
      <c r="UUB964" s="46"/>
      <c r="UUC964" s="46"/>
      <c r="UUD964" s="46"/>
      <c r="UUE964" s="46"/>
      <c r="UUF964" s="46"/>
      <c r="UUG964" s="46"/>
      <c r="UUH964" s="46"/>
      <c r="UUI964" s="46"/>
      <c r="UUJ964" s="46"/>
      <c r="UUK964" s="46"/>
      <c r="UUL964" s="46"/>
      <c r="UUM964" s="46"/>
      <c r="UUN964" s="46"/>
      <c r="UUO964" s="46"/>
      <c r="UUP964" s="46"/>
      <c r="UUQ964" s="46"/>
      <c r="UUR964" s="46"/>
      <c r="UUS964" s="46"/>
      <c r="UUT964" s="46"/>
      <c r="UUU964" s="46"/>
      <c r="UUV964" s="46"/>
      <c r="UUW964" s="46"/>
      <c r="UUX964" s="46"/>
      <c r="UUY964" s="46"/>
      <c r="UUZ964" s="46"/>
      <c r="UVA964" s="46"/>
      <c r="UVB964" s="46"/>
      <c r="UVC964" s="46"/>
      <c r="UVD964" s="46"/>
      <c r="UVE964" s="46"/>
      <c r="UVF964" s="46"/>
      <c r="UVG964" s="46"/>
      <c r="UVH964" s="46"/>
      <c r="UVI964" s="46"/>
      <c r="UVJ964" s="46"/>
      <c r="UVK964" s="46"/>
      <c r="UVL964" s="46"/>
      <c r="UVM964" s="46"/>
      <c r="UVN964" s="46"/>
      <c r="UVO964" s="46"/>
      <c r="UVP964" s="46"/>
      <c r="UVQ964" s="46"/>
      <c r="UVR964" s="46"/>
      <c r="UVS964" s="46"/>
      <c r="UVT964" s="46"/>
      <c r="UVU964" s="46"/>
      <c r="UVV964" s="46"/>
      <c r="UVW964" s="46"/>
      <c r="UVX964" s="46"/>
      <c r="UVY964" s="46"/>
      <c r="UVZ964" s="46"/>
      <c r="UWA964" s="46"/>
      <c r="UWB964" s="46"/>
      <c r="UWC964" s="46"/>
      <c r="UWD964" s="46"/>
      <c r="UWE964" s="46"/>
      <c r="UWF964" s="46"/>
      <c r="UWG964" s="46"/>
      <c r="UWH964" s="46"/>
      <c r="UWI964" s="46"/>
      <c r="UWJ964" s="46"/>
      <c r="UWK964" s="46"/>
      <c r="UWL964" s="46"/>
      <c r="UWM964" s="46"/>
      <c r="UWN964" s="46"/>
      <c r="UWO964" s="46"/>
      <c r="UWP964" s="46"/>
      <c r="UWQ964" s="46"/>
      <c r="UWR964" s="46"/>
      <c r="UWS964" s="46"/>
      <c r="UWT964" s="46"/>
      <c r="UWU964" s="46"/>
      <c r="UWV964" s="46"/>
      <c r="UWW964" s="46"/>
      <c r="UWX964" s="46"/>
      <c r="UWY964" s="46"/>
      <c r="UWZ964" s="46"/>
      <c r="UXA964" s="46"/>
      <c r="UXB964" s="46"/>
      <c r="UXC964" s="46"/>
      <c r="UXD964" s="46"/>
      <c r="UXE964" s="46"/>
      <c r="UXF964" s="46"/>
      <c r="UXG964" s="46"/>
      <c r="UXH964" s="46"/>
      <c r="UXI964" s="46"/>
      <c r="UXJ964" s="46"/>
      <c r="UXK964" s="46"/>
      <c r="UXL964" s="46"/>
      <c r="UXM964" s="46"/>
      <c r="UXN964" s="46"/>
      <c r="UXO964" s="46"/>
      <c r="UXP964" s="46"/>
      <c r="UXQ964" s="46"/>
      <c r="UXR964" s="46"/>
      <c r="UXS964" s="46"/>
      <c r="UXT964" s="46"/>
      <c r="UXU964" s="46"/>
      <c r="UXV964" s="46"/>
      <c r="UXW964" s="46"/>
      <c r="UXX964" s="46"/>
      <c r="UXY964" s="46"/>
      <c r="UXZ964" s="46"/>
      <c r="UYA964" s="46"/>
      <c r="UYB964" s="46"/>
      <c r="UYC964" s="46"/>
      <c r="UYD964" s="46"/>
      <c r="UYE964" s="46"/>
      <c r="UYF964" s="46"/>
      <c r="UYG964" s="46"/>
      <c r="UYH964" s="46"/>
      <c r="UYI964" s="46"/>
      <c r="UYJ964" s="46"/>
      <c r="UYK964" s="46"/>
      <c r="UYL964" s="46"/>
      <c r="UYM964" s="46"/>
      <c r="UYN964" s="46"/>
      <c r="UYO964" s="46"/>
      <c r="UYP964" s="46"/>
      <c r="UYQ964" s="46"/>
      <c r="UYR964" s="46"/>
      <c r="UYS964" s="46"/>
      <c r="UYT964" s="46"/>
      <c r="UYU964" s="46"/>
      <c r="UYV964" s="46"/>
      <c r="UYW964" s="46"/>
      <c r="UYX964" s="46"/>
      <c r="UYY964" s="46"/>
      <c r="UYZ964" s="46"/>
      <c r="UZA964" s="46"/>
      <c r="UZB964" s="46"/>
      <c r="UZC964" s="46"/>
      <c r="UZD964" s="46"/>
      <c r="UZE964" s="46"/>
      <c r="UZF964" s="46"/>
      <c r="UZG964" s="46"/>
      <c r="UZH964" s="46"/>
      <c r="UZI964" s="46"/>
      <c r="UZJ964" s="46"/>
      <c r="UZK964" s="46"/>
      <c r="UZL964" s="46"/>
      <c r="UZM964" s="46"/>
      <c r="UZN964" s="46"/>
      <c r="UZO964" s="46"/>
      <c r="UZP964" s="46"/>
      <c r="UZQ964" s="46"/>
      <c r="UZR964" s="46"/>
      <c r="UZS964" s="46"/>
      <c r="UZT964" s="46"/>
      <c r="UZU964" s="46"/>
      <c r="UZV964" s="46"/>
      <c r="UZW964" s="46"/>
      <c r="UZX964" s="46"/>
      <c r="UZY964" s="46"/>
      <c r="UZZ964" s="46"/>
      <c r="VAA964" s="46"/>
      <c r="VAB964" s="46"/>
      <c r="VAC964" s="46"/>
      <c r="VAD964" s="46"/>
      <c r="VAE964" s="46"/>
      <c r="VAF964" s="46"/>
      <c r="VAG964" s="46"/>
      <c r="VAH964" s="46"/>
      <c r="VAI964" s="46"/>
      <c r="VAJ964" s="46"/>
      <c r="VAK964" s="46"/>
      <c r="VAL964" s="46"/>
      <c r="VAM964" s="46"/>
      <c r="VAN964" s="46"/>
      <c r="VAO964" s="46"/>
      <c r="VAP964" s="46"/>
      <c r="VAQ964" s="46"/>
      <c r="VAR964" s="46"/>
      <c r="VAS964" s="46"/>
      <c r="VAT964" s="46"/>
      <c r="VAU964" s="46"/>
      <c r="VAV964" s="46"/>
      <c r="VAW964" s="46"/>
      <c r="VAX964" s="46"/>
      <c r="VAY964" s="46"/>
      <c r="VAZ964" s="46"/>
      <c r="VBA964" s="46"/>
      <c r="VBB964" s="46"/>
      <c r="VBC964" s="46"/>
      <c r="VBD964" s="46"/>
      <c r="VBE964" s="46"/>
      <c r="VBF964" s="46"/>
      <c r="VBG964" s="46"/>
      <c r="VBH964" s="46"/>
      <c r="VBI964" s="46"/>
      <c r="VBJ964" s="46"/>
      <c r="VBK964" s="46"/>
      <c r="VBL964" s="46"/>
      <c r="VBM964" s="46"/>
      <c r="VBN964" s="46"/>
      <c r="VBO964" s="46"/>
      <c r="VBP964" s="46"/>
      <c r="VBQ964" s="46"/>
      <c r="VBR964" s="46"/>
      <c r="VBS964" s="46"/>
      <c r="VBT964" s="46"/>
      <c r="VBU964" s="46"/>
      <c r="VBV964" s="46"/>
      <c r="VBW964" s="46"/>
      <c r="VBX964" s="46"/>
      <c r="VBY964" s="46"/>
      <c r="VBZ964" s="46"/>
      <c r="VCA964" s="46"/>
      <c r="VCB964" s="46"/>
      <c r="VCC964" s="46"/>
      <c r="VCD964" s="46"/>
      <c r="VCE964" s="46"/>
      <c r="VCF964" s="46"/>
      <c r="VCG964" s="46"/>
      <c r="VCH964" s="46"/>
      <c r="VCI964" s="46"/>
      <c r="VCJ964" s="46"/>
      <c r="VCK964" s="46"/>
      <c r="VCL964" s="46"/>
      <c r="VCM964" s="46"/>
      <c r="VCN964" s="46"/>
      <c r="VCO964" s="46"/>
      <c r="VCP964" s="46"/>
      <c r="VCQ964" s="46"/>
      <c r="VCR964" s="46"/>
      <c r="VCS964" s="46"/>
      <c r="VCT964" s="46"/>
      <c r="VCU964" s="46"/>
      <c r="VCV964" s="46"/>
      <c r="VCW964" s="46"/>
      <c r="VCX964" s="46"/>
      <c r="VCY964" s="46"/>
      <c r="VCZ964" s="46"/>
      <c r="VDA964" s="46"/>
      <c r="VDB964" s="46"/>
      <c r="VDC964" s="46"/>
      <c r="VDD964" s="46"/>
      <c r="VDE964" s="46"/>
      <c r="VDF964" s="46"/>
      <c r="VDG964" s="46"/>
      <c r="VDH964" s="46"/>
      <c r="VDI964" s="46"/>
      <c r="VDJ964" s="46"/>
      <c r="VDK964" s="46"/>
      <c r="VDL964" s="46"/>
      <c r="VDM964" s="46"/>
      <c r="VDN964" s="46"/>
      <c r="VDO964" s="46"/>
      <c r="VDP964" s="46"/>
      <c r="VDQ964" s="46"/>
      <c r="VDR964" s="46"/>
      <c r="VDS964" s="46"/>
      <c r="VDT964" s="46"/>
      <c r="VDU964" s="46"/>
      <c r="VDV964" s="46"/>
      <c r="VDW964" s="46"/>
      <c r="VDX964" s="46"/>
      <c r="VDY964" s="46"/>
      <c r="VDZ964" s="46"/>
      <c r="VEA964" s="46"/>
      <c r="VEB964" s="46"/>
      <c r="VEC964" s="46"/>
      <c r="VED964" s="46"/>
      <c r="VEE964" s="46"/>
      <c r="VEF964" s="46"/>
      <c r="VEG964" s="46"/>
      <c r="VEH964" s="46"/>
      <c r="VEI964" s="46"/>
      <c r="VEJ964" s="46"/>
      <c r="VEK964" s="46"/>
      <c r="VEL964" s="46"/>
      <c r="VEM964" s="46"/>
      <c r="VEN964" s="46"/>
      <c r="VEO964" s="46"/>
      <c r="VEP964" s="46"/>
      <c r="VEQ964" s="46"/>
      <c r="VER964" s="46"/>
      <c r="VES964" s="46"/>
      <c r="VET964" s="46"/>
      <c r="VEU964" s="46"/>
      <c r="VEV964" s="46"/>
      <c r="VEW964" s="46"/>
      <c r="VEX964" s="46"/>
      <c r="VEY964" s="46"/>
      <c r="VEZ964" s="46"/>
      <c r="VFA964" s="46"/>
      <c r="VFB964" s="46"/>
      <c r="VFC964" s="46"/>
      <c r="VFD964" s="46"/>
      <c r="VFE964" s="46"/>
      <c r="VFF964" s="46"/>
      <c r="VFG964" s="46"/>
      <c r="VFH964" s="46"/>
      <c r="VFI964" s="46"/>
      <c r="VFJ964" s="46"/>
      <c r="VFK964" s="46"/>
      <c r="VFL964" s="46"/>
      <c r="VFM964" s="46"/>
      <c r="VFN964" s="46"/>
      <c r="VFO964" s="46"/>
      <c r="VFP964" s="46"/>
      <c r="VFQ964" s="46"/>
      <c r="VFR964" s="46"/>
      <c r="VFS964" s="46"/>
      <c r="VFT964" s="46"/>
      <c r="VFU964" s="46"/>
      <c r="VFV964" s="46"/>
      <c r="VFW964" s="46"/>
      <c r="VFX964" s="46"/>
      <c r="VFY964" s="46"/>
      <c r="VFZ964" s="46"/>
      <c r="VGA964" s="46"/>
      <c r="VGB964" s="46"/>
      <c r="VGC964" s="46"/>
      <c r="VGD964" s="46"/>
      <c r="VGE964" s="46"/>
      <c r="VGF964" s="46"/>
      <c r="VGG964" s="46"/>
      <c r="VGH964" s="46"/>
      <c r="VGI964" s="46"/>
      <c r="VGJ964" s="46"/>
      <c r="VGK964" s="46"/>
      <c r="VGL964" s="46"/>
      <c r="VGM964" s="46"/>
      <c r="VGN964" s="46"/>
      <c r="VGO964" s="46"/>
      <c r="VGP964" s="46"/>
      <c r="VGQ964" s="46"/>
      <c r="VGR964" s="46"/>
      <c r="VGS964" s="46"/>
      <c r="VGT964" s="46"/>
      <c r="VGU964" s="46"/>
      <c r="VGV964" s="46"/>
      <c r="VGW964" s="46"/>
      <c r="VGX964" s="46"/>
      <c r="VGY964" s="46"/>
      <c r="VGZ964" s="46"/>
      <c r="VHA964" s="46"/>
      <c r="VHB964" s="46"/>
      <c r="VHC964" s="46"/>
      <c r="VHD964" s="46"/>
      <c r="VHE964" s="46"/>
      <c r="VHF964" s="46"/>
      <c r="VHG964" s="46"/>
      <c r="VHH964" s="46"/>
      <c r="VHI964" s="46"/>
      <c r="VHJ964" s="46"/>
      <c r="VHK964" s="46"/>
      <c r="VHL964" s="46"/>
      <c r="VHM964" s="46"/>
      <c r="VHN964" s="46"/>
      <c r="VHO964" s="46"/>
      <c r="VHP964" s="46"/>
      <c r="VHQ964" s="46"/>
      <c r="VHR964" s="46"/>
      <c r="VHS964" s="46"/>
      <c r="VHT964" s="46"/>
      <c r="VHU964" s="46"/>
      <c r="VHV964" s="46"/>
      <c r="VHW964" s="46"/>
      <c r="VHX964" s="46"/>
      <c r="VHY964" s="46"/>
      <c r="VHZ964" s="46"/>
      <c r="VIA964" s="46"/>
      <c r="VIB964" s="46"/>
      <c r="VIC964" s="46"/>
      <c r="VID964" s="46"/>
      <c r="VIE964" s="46"/>
      <c r="VIF964" s="46"/>
      <c r="VIG964" s="46"/>
      <c r="VIH964" s="46"/>
      <c r="VII964" s="46"/>
      <c r="VIJ964" s="46"/>
      <c r="VIK964" s="46"/>
      <c r="VIL964" s="46"/>
      <c r="VIM964" s="46"/>
      <c r="VIN964" s="46"/>
      <c r="VIO964" s="46"/>
      <c r="VIP964" s="46"/>
      <c r="VIQ964" s="46"/>
      <c r="VIR964" s="46"/>
      <c r="VIS964" s="46"/>
      <c r="VIT964" s="46"/>
      <c r="VIU964" s="46"/>
      <c r="VIV964" s="46"/>
      <c r="VIW964" s="46"/>
      <c r="VIX964" s="46"/>
      <c r="VIY964" s="46"/>
      <c r="VIZ964" s="46"/>
      <c r="VJA964" s="46"/>
      <c r="VJB964" s="46"/>
      <c r="VJC964" s="46"/>
      <c r="VJD964" s="46"/>
      <c r="VJE964" s="46"/>
      <c r="VJF964" s="46"/>
      <c r="VJG964" s="46"/>
      <c r="VJH964" s="46"/>
      <c r="VJI964" s="46"/>
      <c r="VJJ964" s="46"/>
      <c r="VJK964" s="46"/>
      <c r="VJL964" s="46"/>
      <c r="VJM964" s="46"/>
      <c r="VJN964" s="46"/>
      <c r="VJO964" s="46"/>
      <c r="VJP964" s="46"/>
      <c r="VJQ964" s="46"/>
      <c r="VJR964" s="46"/>
      <c r="VJS964" s="46"/>
      <c r="VJT964" s="46"/>
      <c r="VJU964" s="46"/>
      <c r="VJV964" s="46"/>
      <c r="VJW964" s="46"/>
      <c r="VJX964" s="46"/>
      <c r="VJY964" s="46"/>
      <c r="VJZ964" s="46"/>
      <c r="VKA964" s="46"/>
      <c r="VKB964" s="46"/>
      <c r="VKC964" s="46"/>
      <c r="VKD964" s="46"/>
      <c r="VKE964" s="46"/>
      <c r="VKF964" s="46"/>
      <c r="VKG964" s="46"/>
      <c r="VKH964" s="46"/>
      <c r="VKI964" s="46"/>
      <c r="VKJ964" s="46"/>
      <c r="VKK964" s="46"/>
      <c r="VKL964" s="46"/>
      <c r="VKM964" s="46"/>
      <c r="VKN964" s="46"/>
      <c r="VKO964" s="46"/>
      <c r="VKP964" s="46"/>
      <c r="VKQ964" s="46"/>
      <c r="VKR964" s="46"/>
      <c r="VKS964" s="46"/>
      <c r="VKT964" s="46"/>
      <c r="VKU964" s="46"/>
      <c r="VKV964" s="46"/>
      <c r="VKW964" s="46"/>
      <c r="VKX964" s="46"/>
      <c r="VKY964" s="46"/>
      <c r="VKZ964" s="46"/>
      <c r="VLA964" s="46"/>
      <c r="VLB964" s="46"/>
      <c r="VLC964" s="46"/>
      <c r="VLD964" s="46"/>
      <c r="VLE964" s="46"/>
      <c r="VLF964" s="46"/>
      <c r="VLG964" s="46"/>
      <c r="VLH964" s="46"/>
      <c r="VLI964" s="46"/>
      <c r="VLJ964" s="46"/>
      <c r="VLK964" s="46"/>
      <c r="VLL964" s="46"/>
      <c r="VLM964" s="46"/>
      <c r="VLN964" s="46"/>
      <c r="VLO964" s="46"/>
      <c r="VLP964" s="46"/>
      <c r="VLQ964" s="46"/>
      <c r="VLR964" s="46"/>
      <c r="VLS964" s="46"/>
      <c r="VLT964" s="46"/>
      <c r="VLU964" s="46"/>
      <c r="VLV964" s="46"/>
      <c r="VLW964" s="46"/>
      <c r="VLX964" s="46"/>
      <c r="VLY964" s="46"/>
      <c r="VLZ964" s="46"/>
      <c r="VMA964" s="46"/>
      <c r="VMB964" s="46"/>
      <c r="VMC964" s="46"/>
      <c r="VMD964" s="46"/>
      <c r="VME964" s="46"/>
      <c r="VMF964" s="46"/>
      <c r="VMG964" s="46"/>
      <c r="VMH964" s="46"/>
      <c r="VMI964" s="46"/>
      <c r="VMJ964" s="46"/>
      <c r="VMK964" s="46"/>
      <c r="VML964" s="46"/>
      <c r="VMM964" s="46"/>
      <c r="VMN964" s="46"/>
      <c r="VMO964" s="46"/>
      <c r="VMP964" s="46"/>
      <c r="VMQ964" s="46"/>
      <c r="VMR964" s="46"/>
      <c r="VMS964" s="46"/>
      <c r="VMT964" s="46"/>
      <c r="VMU964" s="46"/>
      <c r="VMV964" s="46"/>
      <c r="VMW964" s="46"/>
      <c r="VMX964" s="46"/>
      <c r="VMY964" s="46"/>
      <c r="VMZ964" s="46"/>
      <c r="VNA964" s="46"/>
      <c r="VNB964" s="46"/>
      <c r="VNC964" s="46"/>
      <c r="VND964" s="46"/>
      <c r="VNE964" s="46"/>
      <c r="VNF964" s="46"/>
      <c r="VNG964" s="46"/>
      <c r="VNH964" s="46"/>
      <c r="VNI964" s="46"/>
      <c r="VNJ964" s="46"/>
      <c r="VNK964" s="46"/>
      <c r="VNL964" s="46"/>
      <c r="VNM964" s="46"/>
      <c r="VNN964" s="46"/>
      <c r="VNO964" s="46"/>
      <c r="VNP964" s="46"/>
      <c r="VNQ964" s="46"/>
      <c r="VNR964" s="46"/>
      <c r="VNS964" s="46"/>
      <c r="VNT964" s="46"/>
      <c r="VNU964" s="46"/>
      <c r="VNV964" s="46"/>
      <c r="VNW964" s="46"/>
      <c r="VNX964" s="46"/>
      <c r="VNY964" s="46"/>
      <c r="VNZ964" s="46"/>
      <c r="VOA964" s="46"/>
      <c r="VOB964" s="46"/>
      <c r="VOC964" s="46"/>
      <c r="VOD964" s="46"/>
      <c r="VOE964" s="46"/>
      <c r="VOF964" s="46"/>
      <c r="VOG964" s="46"/>
      <c r="VOH964" s="46"/>
      <c r="VOI964" s="46"/>
      <c r="VOJ964" s="46"/>
      <c r="VOK964" s="46"/>
      <c r="VOL964" s="46"/>
      <c r="VOM964" s="46"/>
      <c r="VON964" s="46"/>
      <c r="VOO964" s="46"/>
      <c r="VOP964" s="46"/>
      <c r="VOQ964" s="46"/>
      <c r="VOR964" s="46"/>
      <c r="VOS964" s="46"/>
      <c r="VOT964" s="46"/>
      <c r="VOU964" s="46"/>
      <c r="VOV964" s="46"/>
      <c r="VOW964" s="46"/>
      <c r="VOX964" s="46"/>
      <c r="VOY964" s="46"/>
      <c r="VOZ964" s="46"/>
      <c r="VPA964" s="46"/>
      <c r="VPB964" s="46"/>
      <c r="VPC964" s="46"/>
      <c r="VPD964" s="46"/>
      <c r="VPE964" s="46"/>
      <c r="VPF964" s="46"/>
      <c r="VPG964" s="46"/>
      <c r="VPH964" s="46"/>
      <c r="VPI964" s="46"/>
      <c r="VPJ964" s="46"/>
      <c r="VPK964" s="46"/>
      <c r="VPL964" s="46"/>
      <c r="VPM964" s="46"/>
      <c r="VPN964" s="46"/>
      <c r="VPO964" s="46"/>
      <c r="VPP964" s="46"/>
      <c r="VPQ964" s="46"/>
      <c r="VPR964" s="46"/>
      <c r="VPS964" s="46"/>
      <c r="VPT964" s="46"/>
      <c r="VPU964" s="46"/>
      <c r="VPV964" s="46"/>
      <c r="VPW964" s="46"/>
      <c r="VPX964" s="46"/>
      <c r="VPY964" s="46"/>
      <c r="VPZ964" s="46"/>
      <c r="VQA964" s="46"/>
      <c r="VQB964" s="46"/>
      <c r="VQC964" s="46"/>
      <c r="VQD964" s="46"/>
      <c r="VQE964" s="46"/>
      <c r="VQF964" s="46"/>
      <c r="VQG964" s="46"/>
      <c r="VQH964" s="46"/>
      <c r="VQI964" s="46"/>
      <c r="VQJ964" s="46"/>
      <c r="VQK964" s="46"/>
      <c r="VQL964" s="46"/>
      <c r="VQM964" s="46"/>
      <c r="VQN964" s="46"/>
      <c r="VQO964" s="46"/>
      <c r="VQP964" s="46"/>
      <c r="VQQ964" s="46"/>
      <c r="VQR964" s="46"/>
      <c r="VQS964" s="46"/>
      <c r="VQT964" s="46"/>
      <c r="VQU964" s="46"/>
      <c r="VQV964" s="46"/>
      <c r="VQW964" s="46"/>
      <c r="VQX964" s="46"/>
      <c r="VQY964" s="46"/>
      <c r="VQZ964" s="46"/>
      <c r="VRA964" s="46"/>
      <c r="VRB964" s="46"/>
      <c r="VRC964" s="46"/>
      <c r="VRD964" s="46"/>
      <c r="VRE964" s="46"/>
      <c r="VRF964" s="46"/>
      <c r="VRG964" s="46"/>
      <c r="VRH964" s="46"/>
      <c r="VRI964" s="46"/>
      <c r="VRJ964" s="46"/>
      <c r="VRK964" s="46"/>
      <c r="VRL964" s="46"/>
      <c r="VRM964" s="46"/>
      <c r="VRN964" s="46"/>
      <c r="VRO964" s="46"/>
      <c r="VRP964" s="46"/>
      <c r="VRQ964" s="46"/>
      <c r="VRR964" s="46"/>
      <c r="VRS964" s="46"/>
      <c r="VRT964" s="46"/>
      <c r="VRU964" s="46"/>
      <c r="VRV964" s="46"/>
      <c r="VRW964" s="46"/>
      <c r="VRX964" s="46"/>
      <c r="VRY964" s="46"/>
      <c r="VRZ964" s="46"/>
      <c r="VSA964" s="46"/>
      <c r="VSB964" s="46"/>
      <c r="VSC964" s="46"/>
      <c r="VSD964" s="46"/>
      <c r="VSE964" s="46"/>
      <c r="VSF964" s="46"/>
      <c r="VSG964" s="46"/>
      <c r="VSH964" s="46"/>
      <c r="VSI964" s="46"/>
      <c r="VSJ964" s="46"/>
      <c r="VSK964" s="46"/>
      <c r="VSL964" s="46"/>
      <c r="VSM964" s="46"/>
      <c r="VSN964" s="46"/>
      <c r="VSO964" s="46"/>
      <c r="VSP964" s="46"/>
      <c r="VSQ964" s="46"/>
      <c r="VSR964" s="46"/>
      <c r="VSS964" s="46"/>
      <c r="VST964" s="46"/>
      <c r="VSU964" s="46"/>
      <c r="VSV964" s="46"/>
      <c r="VSW964" s="46"/>
      <c r="VSX964" s="46"/>
      <c r="VSY964" s="46"/>
      <c r="VSZ964" s="46"/>
      <c r="VTA964" s="46"/>
      <c r="VTB964" s="46"/>
      <c r="VTC964" s="46"/>
      <c r="VTD964" s="46"/>
      <c r="VTE964" s="46"/>
      <c r="VTF964" s="46"/>
      <c r="VTG964" s="46"/>
      <c r="VTH964" s="46"/>
      <c r="VTI964" s="46"/>
      <c r="VTJ964" s="46"/>
      <c r="VTK964" s="46"/>
      <c r="VTL964" s="46"/>
      <c r="VTM964" s="46"/>
      <c r="VTN964" s="46"/>
      <c r="VTO964" s="46"/>
      <c r="VTP964" s="46"/>
      <c r="VTQ964" s="46"/>
      <c r="VTR964" s="46"/>
      <c r="VTS964" s="46"/>
      <c r="VTT964" s="46"/>
      <c r="VTU964" s="46"/>
      <c r="VTV964" s="46"/>
      <c r="VTW964" s="46"/>
      <c r="VTX964" s="46"/>
      <c r="VTY964" s="46"/>
      <c r="VTZ964" s="46"/>
      <c r="VUA964" s="46"/>
      <c r="VUB964" s="46"/>
      <c r="VUC964" s="46"/>
      <c r="VUD964" s="46"/>
      <c r="VUE964" s="46"/>
      <c r="VUF964" s="46"/>
      <c r="VUG964" s="46"/>
      <c r="VUH964" s="46"/>
      <c r="VUI964" s="46"/>
      <c r="VUJ964" s="46"/>
      <c r="VUK964" s="46"/>
      <c r="VUL964" s="46"/>
      <c r="VUM964" s="46"/>
      <c r="VUN964" s="46"/>
      <c r="VUO964" s="46"/>
      <c r="VUP964" s="46"/>
      <c r="VUQ964" s="46"/>
      <c r="VUR964" s="46"/>
      <c r="VUS964" s="46"/>
      <c r="VUT964" s="46"/>
      <c r="VUU964" s="46"/>
      <c r="VUV964" s="46"/>
      <c r="VUW964" s="46"/>
      <c r="VUX964" s="46"/>
      <c r="VUY964" s="46"/>
      <c r="VUZ964" s="46"/>
      <c r="VVA964" s="46"/>
      <c r="VVB964" s="46"/>
      <c r="VVC964" s="46"/>
      <c r="VVD964" s="46"/>
      <c r="VVE964" s="46"/>
      <c r="VVF964" s="46"/>
      <c r="VVG964" s="46"/>
      <c r="VVH964" s="46"/>
      <c r="VVI964" s="46"/>
      <c r="VVJ964" s="46"/>
      <c r="VVK964" s="46"/>
      <c r="VVL964" s="46"/>
      <c r="VVM964" s="46"/>
      <c r="VVN964" s="46"/>
      <c r="VVO964" s="46"/>
      <c r="VVP964" s="46"/>
      <c r="VVQ964" s="46"/>
      <c r="VVR964" s="46"/>
      <c r="VVS964" s="46"/>
      <c r="VVT964" s="46"/>
      <c r="VVU964" s="46"/>
      <c r="VVV964" s="46"/>
      <c r="VVW964" s="46"/>
      <c r="VVX964" s="46"/>
      <c r="VVY964" s="46"/>
      <c r="VVZ964" s="46"/>
      <c r="VWA964" s="46"/>
      <c r="VWB964" s="46"/>
      <c r="VWC964" s="46"/>
      <c r="VWD964" s="46"/>
      <c r="VWE964" s="46"/>
      <c r="VWF964" s="46"/>
      <c r="VWG964" s="46"/>
      <c r="VWH964" s="46"/>
      <c r="VWI964" s="46"/>
      <c r="VWJ964" s="46"/>
      <c r="VWK964" s="46"/>
      <c r="VWL964" s="46"/>
      <c r="VWM964" s="46"/>
      <c r="VWN964" s="46"/>
      <c r="VWO964" s="46"/>
      <c r="VWP964" s="46"/>
      <c r="VWQ964" s="46"/>
      <c r="VWR964" s="46"/>
      <c r="VWS964" s="46"/>
      <c r="VWT964" s="46"/>
      <c r="VWU964" s="46"/>
      <c r="VWV964" s="46"/>
      <c r="VWW964" s="46"/>
      <c r="VWX964" s="46"/>
      <c r="VWY964" s="46"/>
      <c r="VWZ964" s="46"/>
      <c r="VXA964" s="46"/>
      <c r="VXB964" s="46"/>
      <c r="VXC964" s="46"/>
      <c r="VXD964" s="46"/>
      <c r="VXE964" s="46"/>
      <c r="VXF964" s="46"/>
      <c r="VXG964" s="46"/>
      <c r="VXH964" s="46"/>
      <c r="VXI964" s="46"/>
      <c r="VXJ964" s="46"/>
      <c r="VXK964" s="46"/>
      <c r="VXL964" s="46"/>
      <c r="VXM964" s="46"/>
      <c r="VXN964" s="46"/>
      <c r="VXO964" s="46"/>
      <c r="VXP964" s="46"/>
      <c r="VXQ964" s="46"/>
      <c r="VXR964" s="46"/>
      <c r="VXS964" s="46"/>
      <c r="VXT964" s="46"/>
      <c r="VXU964" s="46"/>
      <c r="VXV964" s="46"/>
      <c r="VXW964" s="46"/>
      <c r="VXX964" s="46"/>
      <c r="VXY964" s="46"/>
      <c r="VXZ964" s="46"/>
      <c r="VYA964" s="46"/>
      <c r="VYB964" s="46"/>
      <c r="VYC964" s="46"/>
      <c r="VYD964" s="46"/>
      <c r="VYE964" s="46"/>
      <c r="VYF964" s="46"/>
      <c r="VYG964" s="46"/>
      <c r="VYH964" s="46"/>
      <c r="VYI964" s="46"/>
      <c r="VYJ964" s="46"/>
      <c r="VYK964" s="46"/>
      <c r="VYL964" s="46"/>
      <c r="VYM964" s="46"/>
      <c r="VYN964" s="46"/>
      <c r="VYO964" s="46"/>
      <c r="VYP964" s="46"/>
      <c r="VYQ964" s="46"/>
      <c r="VYR964" s="46"/>
      <c r="VYS964" s="46"/>
      <c r="VYT964" s="46"/>
      <c r="VYU964" s="46"/>
      <c r="VYV964" s="46"/>
      <c r="VYW964" s="46"/>
      <c r="VYX964" s="46"/>
      <c r="VYY964" s="46"/>
      <c r="VYZ964" s="46"/>
      <c r="VZA964" s="46"/>
      <c r="VZB964" s="46"/>
      <c r="VZC964" s="46"/>
      <c r="VZD964" s="46"/>
      <c r="VZE964" s="46"/>
      <c r="VZF964" s="46"/>
      <c r="VZG964" s="46"/>
      <c r="VZH964" s="46"/>
      <c r="VZI964" s="46"/>
      <c r="VZJ964" s="46"/>
      <c r="VZK964" s="46"/>
      <c r="VZL964" s="46"/>
      <c r="VZM964" s="46"/>
      <c r="VZN964" s="46"/>
      <c r="VZO964" s="46"/>
      <c r="VZP964" s="46"/>
      <c r="VZQ964" s="46"/>
      <c r="VZR964" s="46"/>
      <c r="VZS964" s="46"/>
      <c r="VZT964" s="46"/>
      <c r="VZU964" s="46"/>
      <c r="VZV964" s="46"/>
      <c r="VZW964" s="46"/>
      <c r="VZX964" s="46"/>
      <c r="VZY964" s="46"/>
      <c r="VZZ964" s="46"/>
      <c r="WAA964" s="46"/>
      <c r="WAB964" s="46"/>
      <c r="WAC964" s="46"/>
      <c r="WAD964" s="46"/>
      <c r="WAE964" s="46"/>
      <c r="WAF964" s="46"/>
      <c r="WAG964" s="46"/>
      <c r="WAH964" s="46"/>
      <c r="WAI964" s="46"/>
      <c r="WAJ964" s="46"/>
      <c r="WAK964" s="46"/>
      <c r="WAL964" s="46"/>
      <c r="WAM964" s="46"/>
      <c r="WAN964" s="46"/>
      <c r="WAO964" s="46"/>
      <c r="WAP964" s="46"/>
      <c r="WAQ964" s="46"/>
      <c r="WAR964" s="46"/>
      <c r="WAS964" s="46"/>
      <c r="WAT964" s="46"/>
      <c r="WAU964" s="46"/>
      <c r="WAV964" s="46"/>
      <c r="WAW964" s="46"/>
      <c r="WAX964" s="46"/>
      <c r="WAY964" s="46"/>
      <c r="WAZ964" s="46"/>
      <c r="WBA964" s="46"/>
      <c r="WBB964" s="46"/>
      <c r="WBC964" s="46"/>
      <c r="WBD964" s="46"/>
      <c r="WBE964" s="46"/>
      <c r="WBF964" s="46"/>
      <c r="WBG964" s="46"/>
      <c r="WBH964" s="46"/>
      <c r="WBI964" s="46"/>
      <c r="WBJ964" s="46"/>
      <c r="WBK964" s="46"/>
      <c r="WBL964" s="46"/>
      <c r="WBM964" s="46"/>
      <c r="WBN964" s="46"/>
      <c r="WBO964" s="46"/>
      <c r="WBP964" s="46"/>
      <c r="WBQ964" s="46"/>
      <c r="WBR964" s="46"/>
      <c r="WBS964" s="46"/>
      <c r="WBT964" s="46"/>
      <c r="WBU964" s="46"/>
      <c r="WBV964" s="46"/>
      <c r="WBW964" s="46"/>
      <c r="WBX964" s="46"/>
      <c r="WBY964" s="46"/>
      <c r="WBZ964" s="46"/>
      <c r="WCA964" s="46"/>
      <c r="WCB964" s="46"/>
      <c r="WCC964" s="46"/>
      <c r="WCD964" s="46"/>
      <c r="WCE964" s="46"/>
      <c r="WCF964" s="46"/>
      <c r="WCG964" s="46"/>
      <c r="WCH964" s="46"/>
      <c r="WCI964" s="46"/>
      <c r="WCJ964" s="46"/>
      <c r="WCK964" s="46"/>
      <c r="WCL964" s="46"/>
      <c r="WCM964" s="46"/>
      <c r="WCN964" s="46"/>
      <c r="WCO964" s="46"/>
      <c r="WCP964" s="46"/>
      <c r="WCQ964" s="46"/>
      <c r="WCR964" s="46"/>
      <c r="WCS964" s="46"/>
      <c r="WCT964" s="46"/>
      <c r="WCU964" s="46"/>
      <c r="WCV964" s="46"/>
      <c r="WCW964" s="46"/>
      <c r="WCX964" s="46"/>
      <c r="WCY964" s="46"/>
      <c r="WCZ964" s="46"/>
      <c r="WDA964" s="46"/>
      <c r="WDB964" s="46"/>
      <c r="WDC964" s="46"/>
      <c r="WDD964" s="46"/>
      <c r="WDE964" s="46"/>
      <c r="WDF964" s="46"/>
      <c r="WDG964" s="46"/>
      <c r="WDH964" s="46"/>
      <c r="WDI964" s="46"/>
      <c r="WDJ964" s="46"/>
      <c r="WDK964" s="46"/>
      <c r="WDL964" s="46"/>
      <c r="WDM964" s="46"/>
      <c r="WDN964" s="46"/>
      <c r="WDO964" s="46"/>
      <c r="WDP964" s="46"/>
      <c r="WDQ964" s="46"/>
      <c r="WDR964" s="46"/>
      <c r="WDS964" s="46"/>
      <c r="WDT964" s="46"/>
      <c r="WDU964" s="46"/>
      <c r="WDV964" s="46"/>
      <c r="WDW964" s="46"/>
      <c r="WDX964" s="46"/>
      <c r="WDY964" s="46"/>
      <c r="WDZ964" s="46"/>
      <c r="WEA964" s="46"/>
      <c r="WEB964" s="46"/>
      <c r="WEC964" s="46"/>
      <c r="WED964" s="46"/>
      <c r="WEE964" s="46"/>
      <c r="WEF964" s="46"/>
      <c r="WEG964" s="46"/>
      <c r="WEH964" s="46"/>
      <c r="WEI964" s="46"/>
      <c r="WEJ964" s="46"/>
      <c r="WEK964" s="46"/>
      <c r="WEL964" s="46"/>
      <c r="WEM964" s="46"/>
      <c r="WEN964" s="46"/>
      <c r="WEO964" s="46"/>
      <c r="WEP964" s="46"/>
      <c r="WEQ964" s="46"/>
      <c r="WER964" s="46"/>
      <c r="WES964" s="46"/>
      <c r="WET964" s="46"/>
      <c r="WEU964" s="46"/>
      <c r="WEV964" s="46"/>
      <c r="WEW964" s="46"/>
      <c r="WEX964" s="46"/>
      <c r="WEY964" s="46"/>
      <c r="WEZ964" s="46"/>
      <c r="WFA964" s="46"/>
      <c r="WFB964" s="46"/>
      <c r="WFC964" s="46"/>
      <c r="WFD964" s="46"/>
      <c r="WFE964" s="46"/>
      <c r="WFF964" s="46"/>
      <c r="WFG964" s="46"/>
      <c r="WFH964" s="46"/>
      <c r="WFI964" s="46"/>
      <c r="WFJ964" s="46"/>
      <c r="WFK964" s="46"/>
      <c r="WFL964" s="46"/>
      <c r="WFM964" s="46"/>
      <c r="WFN964" s="46"/>
      <c r="WFO964" s="46"/>
      <c r="WFP964" s="46"/>
      <c r="WFQ964" s="46"/>
      <c r="WFR964" s="46"/>
      <c r="WFS964" s="46"/>
      <c r="WFT964" s="46"/>
      <c r="WFU964" s="46"/>
      <c r="WFV964" s="46"/>
      <c r="WFW964" s="46"/>
      <c r="WFX964" s="46"/>
      <c r="WFY964" s="46"/>
      <c r="WFZ964" s="46"/>
      <c r="WGA964" s="46"/>
      <c r="WGB964" s="46"/>
      <c r="WGC964" s="46"/>
      <c r="WGD964" s="46"/>
      <c r="WGE964" s="46"/>
      <c r="WGF964" s="46"/>
      <c r="WGG964" s="46"/>
      <c r="WGH964" s="46"/>
      <c r="WGI964" s="46"/>
      <c r="WGJ964" s="46"/>
      <c r="WGK964" s="46"/>
      <c r="WGL964" s="46"/>
      <c r="WGM964" s="46"/>
      <c r="WGN964" s="46"/>
      <c r="WGO964" s="46"/>
      <c r="WGP964" s="46"/>
      <c r="WGQ964" s="46"/>
      <c r="WGR964" s="46"/>
      <c r="WGS964" s="46"/>
      <c r="WGT964" s="46"/>
      <c r="WGU964" s="46"/>
      <c r="WGV964" s="46"/>
      <c r="WGW964" s="46"/>
      <c r="WGX964" s="46"/>
      <c r="WGY964" s="46"/>
      <c r="WGZ964" s="46"/>
      <c r="WHA964" s="46"/>
      <c r="WHB964" s="46"/>
      <c r="WHC964" s="46"/>
      <c r="WHD964" s="46"/>
      <c r="WHE964" s="46"/>
      <c r="WHF964" s="46"/>
      <c r="WHG964" s="46"/>
      <c r="WHH964" s="46"/>
      <c r="WHI964" s="46"/>
      <c r="WHJ964" s="46"/>
      <c r="WHK964" s="46"/>
      <c r="WHL964" s="46"/>
      <c r="WHM964" s="46"/>
      <c r="WHN964" s="46"/>
      <c r="WHO964" s="46"/>
      <c r="WHP964" s="46"/>
      <c r="WHQ964" s="46"/>
      <c r="WHR964" s="46"/>
      <c r="WHS964" s="46"/>
      <c r="WHT964" s="46"/>
      <c r="WHU964" s="46"/>
      <c r="WHV964" s="46"/>
      <c r="WHW964" s="46"/>
      <c r="WHX964" s="46"/>
      <c r="WHY964" s="46"/>
      <c r="WHZ964" s="46"/>
      <c r="WIA964" s="46"/>
      <c r="WIB964" s="46"/>
      <c r="WIC964" s="46"/>
      <c r="WID964" s="46"/>
      <c r="WIE964" s="46"/>
      <c r="WIF964" s="46"/>
      <c r="WIG964" s="46"/>
      <c r="WIH964" s="46"/>
      <c r="WII964" s="46"/>
      <c r="WIJ964" s="46"/>
      <c r="WIK964" s="46"/>
      <c r="WIL964" s="46"/>
      <c r="WIM964" s="46"/>
      <c r="WIN964" s="46"/>
      <c r="WIO964" s="46"/>
      <c r="WIP964" s="46"/>
      <c r="WIQ964" s="46"/>
      <c r="WIR964" s="46"/>
      <c r="WIS964" s="46"/>
      <c r="WIT964" s="46"/>
      <c r="WIU964" s="46"/>
      <c r="WIV964" s="46"/>
      <c r="WIW964" s="46"/>
      <c r="WIX964" s="46"/>
      <c r="WIY964" s="46"/>
      <c r="WIZ964" s="46"/>
      <c r="WJA964" s="46"/>
      <c r="WJB964" s="46"/>
      <c r="WJC964" s="46"/>
      <c r="WJD964" s="46"/>
      <c r="WJE964" s="46"/>
      <c r="WJF964" s="46"/>
      <c r="WJG964" s="46"/>
      <c r="WJH964" s="46"/>
      <c r="WJI964" s="46"/>
      <c r="WJJ964" s="46"/>
      <c r="WJK964" s="46"/>
      <c r="WJL964" s="46"/>
      <c r="WJM964" s="46"/>
      <c r="WJN964" s="46"/>
      <c r="WJO964" s="46"/>
      <c r="WJP964" s="46"/>
      <c r="WJQ964" s="46"/>
      <c r="WJR964" s="46"/>
      <c r="WJS964" s="46"/>
      <c r="WJT964" s="46"/>
      <c r="WJU964" s="46"/>
      <c r="WJV964" s="46"/>
      <c r="WJW964" s="46"/>
      <c r="WJX964" s="46"/>
      <c r="WJY964" s="46"/>
      <c r="WJZ964" s="46"/>
      <c r="WKA964" s="46"/>
      <c r="WKB964" s="46"/>
      <c r="WKC964" s="46"/>
      <c r="WKD964" s="46"/>
      <c r="WKE964" s="46"/>
      <c r="WKF964" s="46"/>
      <c r="WKG964" s="46"/>
      <c r="WKH964" s="46"/>
      <c r="WKI964" s="46"/>
      <c r="WKJ964" s="46"/>
      <c r="WKK964" s="46"/>
      <c r="WKL964" s="46"/>
      <c r="WKM964" s="46"/>
      <c r="WKN964" s="46"/>
      <c r="WKO964" s="46"/>
      <c r="WKP964" s="46"/>
      <c r="WKQ964" s="46"/>
      <c r="WKR964" s="46"/>
      <c r="WKS964" s="46"/>
      <c r="WKT964" s="46"/>
      <c r="WKU964" s="46"/>
      <c r="WKV964" s="46"/>
      <c r="WKW964" s="46"/>
      <c r="WKX964" s="46"/>
      <c r="WKY964" s="46"/>
      <c r="WKZ964" s="46"/>
      <c r="WLA964" s="46"/>
      <c r="WLB964" s="46"/>
      <c r="WLC964" s="46"/>
      <c r="WLD964" s="46"/>
      <c r="WLE964" s="46"/>
      <c r="WLF964" s="46"/>
      <c r="WLG964" s="46"/>
      <c r="WLH964" s="46"/>
      <c r="WLI964" s="46"/>
      <c r="WLJ964" s="46"/>
      <c r="WLK964" s="46"/>
      <c r="WLL964" s="46"/>
      <c r="WLM964" s="46"/>
      <c r="WLN964" s="46"/>
      <c r="WLO964" s="46"/>
      <c r="WLP964" s="46"/>
      <c r="WLQ964" s="46"/>
      <c r="WLR964" s="46"/>
      <c r="WLS964" s="46"/>
      <c r="WLT964" s="46"/>
      <c r="WLU964" s="46"/>
      <c r="WLV964" s="46"/>
      <c r="WLW964" s="46"/>
      <c r="WLX964" s="46"/>
      <c r="WLY964" s="46"/>
      <c r="WLZ964" s="46"/>
      <c r="WMA964" s="46"/>
      <c r="WMB964" s="46"/>
      <c r="WMC964" s="46"/>
      <c r="WMD964" s="46"/>
      <c r="WME964" s="46"/>
      <c r="WMF964" s="46"/>
      <c r="WMG964" s="46"/>
      <c r="WMH964" s="46"/>
      <c r="WMI964" s="46"/>
      <c r="WMJ964" s="46"/>
      <c r="WMK964" s="46"/>
      <c r="WML964" s="46"/>
      <c r="WMM964" s="46"/>
      <c r="WMN964" s="46"/>
      <c r="WMO964" s="46"/>
      <c r="WMP964" s="46"/>
      <c r="WMQ964" s="46"/>
      <c r="WMR964" s="46"/>
      <c r="WMS964" s="46"/>
      <c r="WMT964" s="46"/>
      <c r="WMU964" s="46"/>
      <c r="WMV964" s="46"/>
      <c r="WMW964" s="46"/>
      <c r="WMX964" s="46"/>
      <c r="WMY964" s="46"/>
      <c r="WMZ964" s="46"/>
      <c r="WNA964" s="46"/>
      <c r="WNB964" s="46"/>
      <c r="WNC964" s="46"/>
      <c r="WND964" s="46"/>
      <c r="WNE964" s="46"/>
      <c r="WNF964" s="46"/>
      <c r="WNG964" s="46"/>
      <c r="WNH964" s="46"/>
      <c r="WNI964" s="46"/>
      <c r="WNJ964" s="46"/>
      <c r="WNK964" s="46"/>
      <c r="WNL964" s="46"/>
      <c r="WNM964" s="46"/>
      <c r="WNN964" s="46"/>
      <c r="WNO964" s="46"/>
      <c r="WNP964" s="46"/>
      <c r="WNQ964" s="46"/>
      <c r="WNR964" s="46"/>
      <c r="WNS964" s="46"/>
      <c r="WNT964" s="46"/>
      <c r="WNU964" s="46"/>
      <c r="WNV964" s="46"/>
      <c r="WNW964" s="46"/>
      <c r="WNX964" s="46"/>
      <c r="WNY964" s="46"/>
      <c r="WNZ964" s="46"/>
      <c r="WOA964" s="46"/>
      <c r="WOB964" s="46"/>
      <c r="WOC964" s="46"/>
      <c r="WOD964" s="46"/>
      <c r="WOE964" s="46"/>
      <c r="WOF964" s="46"/>
      <c r="WOG964" s="46"/>
      <c r="WOH964" s="46"/>
      <c r="WOI964" s="46"/>
      <c r="WOJ964" s="46"/>
      <c r="WOK964" s="46"/>
      <c r="WOL964" s="46"/>
      <c r="WOM964" s="46"/>
      <c r="WON964" s="46"/>
      <c r="WOO964" s="46"/>
      <c r="WOP964" s="46"/>
      <c r="WOQ964" s="46"/>
      <c r="WOR964" s="46"/>
      <c r="WOS964" s="46"/>
      <c r="WOT964" s="46"/>
      <c r="WOU964" s="46"/>
      <c r="WOV964" s="46"/>
      <c r="WOW964" s="46"/>
      <c r="WOX964" s="46"/>
      <c r="WOY964" s="46"/>
      <c r="WOZ964" s="46"/>
      <c r="WPA964" s="46"/>
      <c r="WPB964" s="46"/>
      <c r="WPC964" s="46"/>
      <c r="WPD964" s="46"/>
      <c r="WPE964" s="46"/>
      <c r="WPF964" s="46"/>
      <c r="WPG964" s="46"/>
      <c r="WPH964" s="46"/>
      <c r="WPI964" s="46"/>
      <c r="WPJ964" s="46"/>
      <c r="WPK964" s="46"/>
      <c r="WPL964" s="46"/>
      <c r="WPM964" s="46"/>
      <c r="WPN964" s="46"/>
      <c r="WPO964" s="46"/>
      <c r="WPP964" s="46"/>
      <c r="WPQ964" s="46"/>
      <c r="WPR964" s="46"/>
      <c r="WPS964" s="46"/>
      <c r="WPT964" s="46"/>
      <c r="WPU964" s="46"/>
      <c r="WPV964" s="46"/>
      <c r="WPW964" s="46"/>
      <c r="WPX964" s="46"/>
      <c r="WPY964" s="46"/>
      <c r="WPZ964" s="46"/>
      <c r="WQA964" s="46"/>
      <c r="WQB964" s="46"/>
      <c r="WQC964" s="46"/>
      <c r="WQD964" s="46"/>
      <c r="WQE964" s="46"/>
      <c r="WQF964" s="46"/>
      <c r="WQG964" s="46"/>
      <c r="WQH964" s="46"/>
      <c r="WQI964" s="46"/>
      <c r="WQJ964" s="46"/>
      <c r="WQK964" s="46"/>
      <c r="WQL964" s="46"/>
      <c r="WQM964" s="46"/>
      <c r="WQN964" s="46"/>
      <c r="WQO964" s="46"/>
      <c r="WQP964" s="46"/>
      <c r="WQQ964" s="46"/>
      <c r="WQR964" s="46"/>
      <c r="WQS964" s="46"/>
      <c r="WQT964" s="46"/>
      <c r="WQU964" s="46"/>
      <c r="WQV964" s="46"/>
      <c r="WQW964" s="46"/>
      <c r="WQX964" s="46"/>
      <c r="WQY964" s="46"/>
      <c r="WQZ964" s="46"/>
      <c r="WRA964" s="46"/>
      <c r="WRB964" s="46"/>
      <c r="WRC964" s="46"/>
      <c r="WRD964" s="46"/>
      <c r="WRE964" s="46"/>
      <c r="WRF964" s="46"/>
      <c r="WRG964" s="46"/>
      <c r="WRH964" s="46"/>
      <c r="WRI964" s="46"/>
      <c r="WRJ964" s="46"/>
      <c r="WRK964" s="46"/>
      <c r="WRL964" s="46"/>
      <c r="WRM964" s="46"/>
      <c r="WRN964" s="46"/>
      <c r="WRO964" s="46"/>
      <c r="WRP964" s="46"/>
      <c r="WRQ964" s="46"/>
      <c r="WRR964" s="46"/>
      <c r="WRS964" s="46"/>
      <c r="WRT964" s="46"/>
      <c r="WRU964" s="46"/>
      <c r="WRV964" s="46"/>
      <c r="WRW964" s="46"/>
      <c r="WRX964" s="46"/>
      <c r="WRY964" s="46"/>
      <c r="WRZ964" s="46"/>
      <c r="WSA964" s="46"/>
      <c r="WSB964" s="46"/>
      <c r="WSC964" s="46"/>
      <c r="WSD964" s="46"/>
      <c r="WSE964" s="46"/>
      <c r="WSF964" s="46"/>
      <c r="WSG964" s="46"/>
      <c r="WSH964" s="46"/>
      <c r="WSI964" s="46"/>
      <c r="WSJ964" s="46"/>
      <c r="WSK964" s="46"/>
      <c r="WSL964" s="46"/>
      <c r="WSM964" s="46"/>
      <c r="WSN964" s="46"/>
      <c r="WSO964" s="46"/>
      <c r="WSP964" s="46"/>
      <c r="WSQ964" s="46"/>
      <c r="WSR964" s="46"/>
      <c r="WSS964" s="46"/>
      <c r="WST964" s="46"/>
      <c r="WSU964" s="46"/>
      <c r="WSV964" s="46"/>
      <c r="WSW964" s="46"/>
      <c r="WSX964" s="46"/>
      <c r="WSY964" s="46"/>
      <c r="WSZ964" s="46"/>
      <c r="WTA964" s="46"/>
      <c r="WTB964" s="46"/>
      <c r="WTC964" s="46"/>
      <c r="WTD964" s="46"/>
      <c r="WTE964" s="46"/>
      <c r="WTF964" s="46"/>
      <c r="WTG964" s="46"/>
      <c r="WTH964" s="46"/>
      <c r="WTI964" s="46"/>
      <c r="WTJ964" s="46"/>
      <c r="WTK964" s="46"/>
      <c r="WTL964" s="46"/>
      <c r="WTM964" s="46"/>
      <c r="WTN964" s="46"/>
      <c r="WTO964" s="46"/>
      <c r="WTP964" s="46"/>
      <c r="WTQ964" s="46"/>
      <c r="WTR964" s="46"/>
      <c r="WTS964" s="46"/>
      <c r="WTT964" s="46"/>
      <c r="WTU964" s="46"/>
      <c r="WTV964" s="46"/>
      <c r="WTW964" s="46"/>
      <c r="WTX964" s="46"/>
      <c r="WTY964" s="46"/>
      <c r="WTZ964" s="46"/>
      <c r="WUA964" s="46"/>
      <c r="WUB964" s="46"/>
      <c r="WUC964" s="46"/>
      <c r="WUD964" s="46"/>
      <c r="WUE964" s="46"/>
      <c r="WUF964" s="46"/>
      <c r="WUG964" s="46"/>
      <c r="WUH964" s="46"/>
      <c r="WUI964" s="46"/>
      <c r="WUJ964" s="46"/>
      <c r="WUK964" s="46"/>
      <c r="WUL964" s="46"/>
      <c r="WUM964" s="46"/>
      <c r="WUN964" s="46"/>
      <c r="WUO964" s="46"/>
      <c r="WUP964" s="46"/>
      <c r="WUQ964" s="46"/>
      <c r="WUR964" s="46"/>
      <c r="WUS964" s="46"/>
      <c r="WUT964" s="46"/>
      <c r="WUU964" s="46"/>
      <c r="WUV964" s="46"/>
      <c r="WUW964" s="46"/>
      <c r="WUX964" s="46"/>
      <c r="WUY964" s="46"/>
      <c r="WUZ964" s="46"/>
      <c r="WVA964" s="46"/>
      <c r="WVB964" s="46"/>
      <c r="WVC964" s="46"/>
      <c r="WVD964" s="46"/>
      <c r="WVE964" s="46"/>
      <c r="WVF964" s="46"/>
      <c r="WVG964" s="46"/>
      <c r="WVH964" s="46"/>
      <c r="WVI964" s="46"/>
      <c r="WVJ964" s="46"/>
      <c r="WVK964" s="46"/>
      <c r="WVL964" s="46"/>
      <c r="WVM964" s="46"/>
      <c r="WVN964" s="46"/>
      <c r="WVO964" s="46"/>
      <c r="WVP964" s="46"/>
      <c r="WVQ964" s="46"/>
      <c r="WVR964" s="46"/>
      <c r="WVS964" s="46"/>
      <c r="WVT964" s="46"/>
      <c r="WVU964" s="46"/>
      <c r="WVV964" s="46"/>
      <c r="WVW964" s="46"/>
      <c r="WVX964" s="46"/>
      <c r="WVY964" s="46"/>
      <c r="WVZ964" s="46"/>
      <c r="WWA964" s="46"/>
      <c r="WWB964" s="46"/>
      <c r="WWC964" s="46"/>
      <c r="WWD964" s="46"/>
      <c r="WWE964" s="46"/>
      <c r="WWF964" s="46"/>
      <c r="WWG964" s="46"/>
      <c r="WWH964" s="46"/>
      <c r="WWI964" s="46"/>
      <c r="WWJ964" s="46"/>
      <c r="WWK964" s="46"/>
      <c r="WWL964" s="46"/>
      <c r="WWM964" s="46"/>
      <c r="WWN964" s="46"/>
      <c r="WWO964" s="46"/>
      <c r="WWP964" s="46"/>
      <c r="WWQ964" s="46"/>
      <c r="WWR964" s="46"/>
      <c r="WWS964" s="46"/>
      <c r="WWT964" s="46"/>
      <c r="WWU964" s="46"/>
      <c r="WWV964" s="46"/>
      <c r="WWW964" s="46"/>
      <c r="WWX964" s="46"/>
      <c r="WWY964" s="46"/>
      <c r="WWZ964" s="46"/>
      <c r="WXA964" s="46"/>
      <c r="WXB964" s="46"/>
      <c r="WXC964" s="46"/>
      <c r="WXD964" s="46"/>
      <c r="WXE964" s="46"/>
      <c r="WXF964" s="46"/>
      <c r="WXG964" s="46"/>
      <c r="WXH964" s="46"/>
      <c r="WXI964" s="46"/>
      <c r="WXJ964" s="46"/>
      <c r="WXK964" s="46"/>
      <c r="WXL964" s="46"/>
      <c r="WXM964" s="46"/>
      <c r="WXN964" s="46"/>
      <c r="WXO964" s="46"/>
      <c r="WXP964" s="46"/>
      <c r="WXQ964" s="46"/>
      <c r="WXR964" s="46"/>
      <c r="WXS964" s="46"/>
      <c r="WXT964" s="46"/>
      <c r="WXU964" s="46"/>
      <c r="WXV964" s="46"/>
      <c r="WXW964" s="46"/>
      <c r="WXX964" s="46"/>
      <c r="WXY964" s="46"/>
      <c r="WXZ964" s="46"/>
      <c r="WYA964" s="46"/>
      <c r="WYB964" s="46"/>
      <c r="WYC964" s="46"/>
      <c r="WYD964" s="46"/>
      <c r="WYE964" s="46"/>
      <c r="WYF964" s="46"/>
      <c r="WYG964" s="46"/>
      <c r="WYH964" s="46"/>
      <c r="WYI964" s="46"/>
      <c r="WYJ964" s="46"/>
      <c r="WYK964" s="46"/>
      <c r="WYL964" s="46"/>
      <c r="WYM964" s="46"/>
      <c r="WYN964" s="46"/>
      <c r="WYO964" s="46"/>
      <c r="WYP964" s="46"/>
      <c r="WYQ964" s="46"/>
      <c r="WYR964" s="46"/>
      <c r="WYS964" s="46"/>
      <c r="WYT964" s="46"/>
      <c r="WYU964" s="46"/>
      <c r="WYV964" s="46"/>
      <c r="WYW964" s="46"/>
      <c r="WYX964" s="46"/>
      <c r="WYY964" s="46"/>
      <c r="WYZ964" s="46"/>
      <c r="WZA964" s="46"/>
      <c r="WZB964" s="46"/>
      <c r="WZC964" s="46"/>
      <c r="WZD964" s="46"/>
      <c r="WZE964" s="46"/>
      <c r="WZF964" s="46"/>
      <c r="WZG964" s="46"/>
      <c r="WZH964" s="46"/>
      <c r="WZI964" s="46"/>
      <c r="WZJ964" s="46"/>
      <c r="WZK964" s="46"/>
      <c r="WZL964" s="46"/>
      <c r="WZM964" s="46"/>
      <c r="WZN964" s="46"/>
      <c r="WZO964" s="46"/>
      <c r="WZP964" s="46"/>
      <c r="WZQ964" s="46"/>
      <c r="WZR964" s="46"/>
      <c r="WZS964" s="46"/>
      <c r="WZT964" s="46"/>
      <c r="WZU964" s="46"/>
      <c r="WZV964" s="46"/>
      <c r="WZW964" s="46"/>
      <c r="WZX964" s="46"/>
      <c r="WZY964" s="46"/>
      <c r="WZZ964" s="46"/>
      <c r="XAA964" s="46"/>
      <c r="XAB964" s="46"/>
      <c r="XAC964" s="46"/>
      <c r="XAD964" s="46"/>
      <c r="XAE964" s="46"/>
      <c r="XAF964" s="46"/>
      <c r="XAG964" s="46"/>
      <c r="XAH964" s="46"/>
      <c r="XAI964" s="46"/>
      <c r="XAJ964" s="46"/>
      <c r="XAK964" s="46"/>
      <c r="XAL964" s="46"/>
      <c r="XAM964" s="46"/>
      <c r="XAN964" s="46"/>
      <c r="XAO964" s="46"/>
      <c r="XAP964" s="46"/>
      <c r="XAQ964" s="46"/>
      <c r="XAR964" s="46"/>
      <c r="XAS964" s="46"/>
      <c r="XAT964" s="46"/>
      <c r="XAU964" s="46"/>
      <c r="XAV964" s="46"/>
      <c r="XAW964" s="46"/>
      <c r="XAX964" s="46"/>
      <c r="XAY964" s="46"/>
      <c r="XAZ964" s="46"/>
      <c r="XBA964" s="46"/>
      <c r="XBB964" s="46"/>
      <c r="XBC964" s="46"/>
      <c r="XBD964" s="46"/>
      <c r="XBE964" s="46"/>
      <c r="XBF964" s="46"/>
      <c r="XBG964" s="46"/>
      <c r="XBH964" s="46"/>
      <c r="XBI964" s="46"/>
      <c r="XBJ964" s="46"/>
      <c r="XBK964" s="46"/>
      <c r="XBL964" s="46"/>
      <c r="XBM964" s="46"/>
      <c r="XBN964" s="46"/>
      <c r="XBO964" s="46"/>
      <c r="XBP964" s="46"/>
      <c r="XBQ964" s="46"/>
      <c r="XBR964" s="46"/>
      <c r="XBS964" s="46"/>
      <c r="XBT964" s="46"/>
      <c r="XBU964" s="46"/>
      <c r="XBV964" s="46"/>
      <c r="XBW964" s="46"/>
      <c r="XBX964" s="46"/>
      <c r="XBY964" s="46"/>
      <c r="XBZ964" s="46"/>
      <c r="XCA964" s="46"/>
      <c r="XCB964" s="46"/>
      <c r="XCC964" s="46"/>
      <c r="XCD964" s="46"/>
      <c r="XCE964" s="46"/>
      <c r="XCF964" s="46"/>
      <c r="XCG964" s="46"/>
      <c r="XCH964" s="46"/>
      <c r="XCI964" s="46"/>
      <c r="XCJ964" s="46"/>
      <c r="XCK964" s="46"/>
      <c r="XCL964" s="46"/>
      <c r="XCM964" s="46"/>
      <c r="XCN964" s="46"/>
      <c r="XCO964" s="46"/>
      <c r="XCP964" s="46"/>
      <c r="XCQ964" s="46"/>
      <c r="XCR964" s="46"/>
      <c r="XCS964" s="46"/>
      <c r="XCT964" s="46"/>
      <c r="XCU964" s="46"/>
      <c r="XCV964" s="46"/>
      <c r="XCW964" s="46"/>
      <c r="XCX964" s="46"/>
      <c r="XCY964" s="46"/>
      <c r="XCZ964" s="46"/>
      <c r="XDA964" s="46"/>
      <c r="XDB964" s="46"/>
      <c r="XDC964" s="46"/>
      <c r="XDD964" s="46"/>
      <c r="XDE964" s="46"/>
      <c r="XDF964" s="46"/>
      <c r="XDG964" s="46"/>
      <c r="XDH964" s="46"/>
      <c r="XDI964" s="46"/>
      <c r="XDJ964" s="46"/>
      <c r="XDK964" s="46"/>
      <c r="XDL964" s="46"/>
      <c r="XDM964" s="46"/>
      <c r="XDN964" s="46"/>
      <c r="XDO964" s="46"/>
      <c r="XDP964" s="46"/>
      <c r="XDQ964" s="46"/>
      <c r="XDR964" s="46"/>
      <c r="XDS964" s="46"/>
      <c r="XDT964" s="46"/>
      <c r="XDU964" s="46"/>
      <c r="XDV964" s="46"/>
      <c r="XDW964" s="46"/>
      <c r="XDX964" s="46"/>
      <c r="XDY964" s="46"/>
      <c r="XDZ964" s="46"/>
      <c r="XEA964" s="46"/>
      <c r="XEB964" s="46"/>
      <c r="XEC964" s="46"/>
      <c r="XED964" s="46"/>
      <c r="XEE964" s="46"/>
      <c r="XEF964" s="46"/>
      <c r="XEG964" s="46"/>
      <c r="XEH964" s="46"/>
      <c r="XEI964" s="46"/>
      <c r="XEJ964" s="46"/>
      <c r="XEK964" s="46"/>
      <c r="XEL964" s="46"/>
      <c r="XEM964" s="46"/>
      <c r="XEN964" s="46"/>
      <c r="XEO964" s="46"/>
      <c r="XEP964" s="46"/>
      <c r="XEQ964" s="46"/>
      <c r="XER964" s="46"/>
      <c r="XES964" s="46"/>
      <c r="XET964" s="46"/>
      <c r="XEU964" s="46"/>
      <c r="XEV964" s="46"/>
      <c r="XEW964" s="46"/>
      <c r="XEX964" s="46"/>
      <c r="XEY964" s="46"/>
      <c r="XEZ964" s="46"/>
      <c r="XFA964" s="46"/>
      <c r="XFB964" s="46"/>
      <c r="XFC964" s="46"/>
    </row>
    <row r="965" spans="1:16383" s="46" customFormat="1">
      <c r="A965" s="25">
        <v>41974</v>
      </c>
      <c r="B965" s="24" t="s">
        <v>930</v>
      </c>
      <c r="C965" s="25"/>
      <c r="D965" s="46" t="s">
        <v>931</v>
      </c>
      <c r="F965" s="24" t="s">
        <v>217</v>
      </c>
      <c r="G965" s="24" t="s">
        <v>282</v>
      </c>
      <c r="H965" s="47">
        <v>279000</v>
      </c>
    </row>
    <row r="966" spans="1:16383" s="46" customFormat="1">
      <c r="A966" s="25">
        <v>41989</v>
      </c>
      <c r="B966" s="24" t="s">
        <v>4864</v>
      </c>
      <c r="C966" s="25"/>
      <c r="D966" s="46" t="s">
        <v>2385</v>
      </c>
      <c r="F966" s="24" t="s">
        <v>364</v>
      </c>
      <c r="G966" s="24" t="s">
        <v>282</v>
      </c>
      <c r="H966" s="47">
        <v>208361</v>
      </c>
    </row>
    <row r="967" spans="1:16383" s="46" customFormat="1">
      <c r="A967" s="25">
        <v>41989</v>
      </c>
      <c r="B967" s="24" t="s">
        <v>2384</v>
      </c>
      <c r="C967" s="25"/>
      <c r="D967" s="46" t="s">
        <v>2386</v>
      </c>
      <c r="F967" s="24" t="s">
        <v>217</v>
      </c>
      <c r="G967" s="24" t="s">
        <v>282</v>
      </c>
      <c r="H967" s="47">
        <v>20837</v>
      </c>
    </row>
    <row r="968" spans="1:16383" s="46" customFormat="1">
      <c r="A968" s="25">
        <v>41961</v>
      </c>
      <c r="B968" s="24" t="s">
        <v>2388</v>
      </c>
      <c r="C968" s="25"/>
      <c r="D968" s="46" t="s">
        <v>667</v>
      </c>
      <c r="F968" s="24" t="s">
        <v>244</v>
      </c>
      <c r="G968" s="24" t="s">
        <v>282</v>
      </c>
      <c r="H968" s="47">
        <v>4957398</v>
      </c>
    </row>
    <row r="969" spans="1:16383" s="46" customFormat="1">
      <c r="A969" s="25">
        <v>41940</v>
      </c>
      <c r="B969" s="24" t="s">
        <v>4878</v>
      </c>
      <c r="C969" s="25" t="s">
        <v>4695</v>
      </c>
      <c r="D969" s="46" t="s">
        <v>2389</v>
      </c>
      <c r="F969" s="24" t="s">
        <v>369</v>
      </c>
      <c r="G969" s="24" t="s">
        <v>200</v>
      </c>
      <c r="H969" s="47">
        <v>600000</v>
      </c>
    </row>
    <row r="970" spans="1:16383" s="46" customFormat="1">
      <c r="A970" s="25">
        <v>41940</v>
      </c>
      <c r="B970" s="24" t="s">
        <v>928</v>
      </c>
      <c r="C970" s="25" t="s">
        <v>4695</v>
      </c>
      <c r="D970" s="46" t="s">
        <v>929</v>
      </c>
      <c r="F970" s="24" t="s">
        <v>217</v>
      </c>
      <c r="G970" s="24" t="s">
        <v>200</v>
      </c>
      <c r="H970" s="47">
        <v>60000</v>
      </c>
    </row>
    <row r="971" spans="1:16383" s="46" customFormat="1">
      <c r="A971" s="25">
        <v>41939</v>
      </c>
      <c r="B971" s="24" t="s">
        <v>4879</v>
      </c>
      <c r="C971" s="25" t="s">
        <v>4696</v>
      </c>
      <c r="D971" s="46" t="s">
        <v>2390</v>
      </c>
      <c r="F971" s="24" t="s">
        <v>364</v>
      </c>
      <c r="G971" s="24" t="s">
        <v>200</v>
      </c>
      <c r="H971" s="47">
        <v>2551818</v>
      </c>
    </row>
    <row r="972" spans="1:16383" s="46" customFormat="1">
      <c r="A972" s="25">
        <v>41939</v>
      </c>
      <c r="B972" s="24" t="s">
        <v>926</v>
      </c>
      <c r="C972" s="25" t="s">
        <v>4696</v>
      </c>
      <c r="D972" s="46" t="s">
        <v>927</v>
      </c>
      <c r="F972" s="24" t="s">
        <v>217</v>
      </c>
      <c r="G972" s="24" t="s">
        <v>200</v>
      </c>
      <c r="H972" s="47">
        <v>255182</v>
      </c>
    </row>
    <row r="973" spans="1:16383" s="46" customFormat="1">
      <c r="A973" s="25">
        <v>41921</v>
      </c>
      <c r="B973" s="24" t="s">
        <v>4792</v>
      </c>
      <c r="C973" s="25" t="s">
        <v>4697</v>
      </c>
      <c r="D973" s="46" t="s">
        <v>923</v>
      </c>
      <c r="F973" s="24" t="s">
        <v>364</v>
      </c>
      <c r="G973" s="24" t="s">
        <v>200</v>
      </c>
      <c r="H973" s="47">
        <v>545454</v>
      </c>
    </row>
    <row r="974" spans="1:16383" s="46" customFormat="1">
      <c r="A974" s="25">
        <v>41921</v>
      </c>
      <c r="B974" s="24" t="s">
        <v>922</v>
      </c>
      <c r="C974" s="25" t="s">
        <v>4697</v>
      </c>
      <c r="D974" s="46" t="s">
        <v>924</v>
      </c>
      <c r="F974" s="24" t="s">
        <v>217</v>
      </c>
      <c r="G974" s="24" t="s">
        <v>200</v>
      </c>
      <c r="H974" s="47">
        <v>54546</v>
      </c>
    </row>
    <row r="975" spans="1:16383" s="46" customFormat="1">
      <c r="A975" s="25">
        <v>41923</v>
      </c>
      <c r="B975" s="24" t="s">
        <v>4880</v>
      </c>
      <c r="C975" s="25" t="s">
        <v>4698</v>
      </c>
      <c r="D975" s="46" t="s">
        <v>2391</v>
      </c>
      <c r="F975" s="24" t="s">
        <v>364</v>
      </c>
      <c r="G975" s="24" t="s">
        <v>200</v>
      </c>
      <c r="H975" s="47">
        <v>545454</v>
      </c>
    </row>
    <row r="976" spans="1:16383" s="46" customFormat="1">
      <c r="A976" s="25">
        <v>41923</v>
      </c>
      <c r="B976" s="24" t="s">
        <v>716</v>
      </c>
      <c r="C976" s="25" t="s">
        <v>4698</v>
      </c>
      <c r="D976" s="46" t="s">
        <v>717</v>
      </c>
      <c r="F976" s="24" t="s">
        <v>217</v>
      </c>
      <c r="G976" s="24" t="s">
        <v>200</v>
      </c>
      <c r="H976" s="47">
        <v>54546</v>
      </c>
    </row>
    <row r="977" spans="1:8" s="46" customFormat="1">
      <c r="A977" s="25">
        <v>41930</v>
      </c>
      <c r="B977" s="24" t="s">
        <v>4881</v>
      </c>
      <c r="C977" s="25" t="s">
        <v>4699</v>
      </c>
      <c r="D977" s="46" t="s">
        <v>918</v>
      </c>
      <c r="F977" s="24" t="s">
        <v>364</v>
      </c>
      <c r="G977" s="24" t="s">
        <v>200</v>
      </c>
      <c r="H977" s="47">
        <v>821818</v>
      </c>
    </row>
    <row r="978" spans="1:8" s="46" customFormat="1">
      <c r="A978" s="25">
        <v>41930</v>
      </c>
      <c r="B978" s="24" t="s">
        <v>3909</v>
      </c>
      <c r="C978" s="25" t="s">
        <v>4699</v>
      </c>
      <c r="D978" s="46" t="s">
        <v>919</v>
      </c>
      <c r="F978" s="24" t="s">
        <v>217</v>
      </c>
      <c r="G978" s="24" t="s">
        <v>200</v>
      </c>
      <c r="H978" s="47">
        <v>82182</v>
      </c>
    </row>
    <row r="979" spans="1:8" s="46" customFormat="1">
      <c r="A979" s="25">
        <v>41932</v>
      </c>
      <c r="B979" s="24" t="s">
        <v>917</v>
      </c>
      <c r="C979" s="25" t="s">
        <v>4700</v>
      </c>
      <c r="D979" s="46" t="s">
        <v>2392</v>
      </c>
      <c r="F979" s="24" t="s">
        <v>364</v>
      </c>
      <c r="G979" s="24" t="s">
        <v>200</v>
      </c>
      <c r="H979" s="47">
        <v>627000</v>
      </c>
    </row>
    <row r="980" spans="1:8" s="46" customFormat="1">
      <c r="A980" s="25">
        <v>41951</v>
      </c>
      <c r="B980" s="24" t="s">
        <v>4863</v>
      </c>
      <c r="C980" s="25" t="s">
        <v>4701</v>
      </c>
      <c r="D980" s="46" t="s">
        <v>915</v>
      </c>
      <c r="F980" s="24" t="s">
        <v>364</v>
      </c>
      <c r="G980" s="24" t="s">
        <v>200</v>
      </c>
      <c r="H980" s="47">
        <v>909187</v>
      </c>
    </row>
    <row r="981" spans="1:8" s="46" customFormat="1">
      <c r="A981" s="25">
        <v>41951</v>
      </c>
      <c r="B981" s="24" t="s">
        <v>914</v>
      </c>
      <c r="C981" s="25" t="s">
        <v>4701</v>
      </c>
      <c r="D981" s="46" t="s">
        <v>916</v>
      </c>
      <c r="F981" s="24" t="s">
        <v>217</v>
      </c>
      <c r="G981" s="24" t="s">
        <v>200</v>
      </c>
      <c r="H981" s="47">
        <v>90919</v>
      </c>
    </row>
    <row r="982" spans="1:8" s="46" customFormat="1">
      <c r="A982" s="25">
        <v>41950</v>
      </c>
      <c r="B982" s="24" t="s">
        <v>4807</v>
      </c>
      <c r="C982" s="25" t="s">
        <v>4702</v>
      </c>
      <c r="D982" s="46" t="s">
        <v>2393</v>
      </c>
      <c r="F982" s="24" t="s">
        <v>364</v>
      </c>
      <c r="G982" s="24" t="s">
        <v>200</v>
      </c>
      <c r="H982" s="47">
        <v>381818</v>
      </c>
    </row>
    <row r="983" spans="1:8" s="46" customFormat="1">
      <c r="A983" s="25">
        <v>41950</v>
      </c>
      <c r="B983" s="24" t="s">
        <v>912</v>
      </c>
      <c r="C983" s="25" t="s">
        <v>4702</v>
      </c>
      <c r="D983" s="46" t="s">
        <v>913</v>
      </c>
      <c r="F983" s="24" t="s">
        <v>217</v>
      </c>
      <c r="G983" s="24" t="s">
        <v>200</v>
      </c>
      <c r="H983" s="47">
        <v>38182</v>
      </c>
    </row>
    <row r="984" spans="1:8" s="46" customFormat="1">
      <c r="A984" s="25">
        <v>41919</v>
      </c>
      <c r="B984" s="24" t="s">
        <v>920</v>
      </c>
      <c r="C984" s="25" t="s">
        <v>4703</v>
      </c>
      <c r="D984" s="46" t="s">
        <v>921</v>
      </c>
      <c r="F984" s="24" t="s">
        <v>364</v>
      </c>
      <c r="G984" s="24" t="s">
        <v>200</v>
      </c>
      <c r="H984" s="47">
        <v>700000</v>
      </c>
    </row>
    <row r="985" spans="1:8" s="46" customFormat="1">
      <c r="A985" s="25">
        <v>41929</v>
      </c>
      <c r="B985" s="24" t="s">
        <v>4864</v>
      </c>
      <c r="C985" s="25"/>
      <c r="D985" s="46" t="s">
        <v>2394</v>
      </c>
      <c r="F985" s="24" t="s">
        <v>364</v>
      </c>
      <c r="G985" s="24" t="s">
        <v>282</v>
      </c>
      <c r="H985" s="47">
        <v>1114010</v>
      </c>
    </row>
    <row r="986" spans="1:8" s="46" customFormat="1">
      <c r="A986" s="25">
        <v>41929</v>
      </c>
      <c r="B986" s="24" t="s">
        <v>904</v>
      </c>
      <c r="C986" s="25"/>
      <c r="D986" s="46" t="s">
        <v>2395</v>
      </c>
      <c r="F986" s="24" t="s">
        <v>217</v>
      </c>
      <c r="G986" s="24" t="s">
        <v>282</v>
      </c>
      <c r="H986" s="47">
        <v>111401</v>
      </c>
    </row>
    <row r="987" spans="1:8" s="46" customFormat="1">
      <c r="A987" s="25">
        <v>41958</v>
      </c>
      <c r="B987" s="24" t="s">
        <v>4864</v>
      </c>
      <c r="C987" s="25"/>
      <c r="D987" s="46" t="s">
        <v>2396</v>
      </c>
      <c r="F987" s="24" t="s">
        <v>364</v>
      </c>
      <c r="G987" s="24" t="s">
        <v>282</v>
      </c>
      <c r="H987" s="47">
        <v>747112</v>
      </c>
    </row>
    <row r="988" spans="1:8" s="46" customFormat="1">
      <c r="A988" s="25">
        <v>41958</v>
      </c>
      <c r="B988" s="24" t="s">
        <v>909</v>
      </c>
      <c r="C988" s="25"/>
      <c r="D988" s="46" t="s">
        <v>2395</v>
      </c>
      <c r="F988" s="24" t="s">
        <v>217</v>
      </c>
      <c r="G988" s="24" t="s">
        <v>282</v>
      </c>
      <c r="H988" s="47">
        <v>74712</v>
      </c>
    </row>
    <row r="989" spans="1:8" s="46" customFormat="1">
      <c r="A989" s="25">
        <v>41989</v>
      </c>
      <c r="B989" s="24" t="s">
        <v>4882</v>
      </c>
      <c r="C989" s="25" t="s">
        <v>4704</v>
      </c>
      <c r="D989" s="46" t="s">
        <v>2398</v>
      </c>
      <c r="F989" s="24" t="s">
        <v>364</v>
      </c>
      <c r="G989" s="24" t="s">
        <v>200</v>
      </c>
      <c r="H989" s="47">
        <v>290909</v>
      </c>
    </row>
    <row r="990" spans="1:8" s="46" customFormat="1">
      <c r="A990" s="25">
        <v>41989</v>
      </c>
      <c r="B990" s="24" t="s">
        <v>2397</v>
      </c>
      <c r="C990" s="25" t="s">
        <v>4704</v>
      </c>
      <c r="D990" s="46" t="s">
        <v>2407</v>
      </c>
      <c r="F990" s="24" t="s">
        <v>217</v>
      </c>
      <c r="G990" s="24" t="s">
        <v>200</v>
      </c>
      <c r="H990" s="47">
        <v>29091</v>
      </c>
    </row>
    <row r="991" spans="1:8" s="46" customFormat="1">
      <c r="A991" s="25">
        <v>41989</v>
      </c>
      <c r="B991" s="24" t="s">
        <v>4882</v>
      </c>
      <c r="C991" s="25" t="s">
        <v>4705</v>
      </c>
      <c r="D991" s="46" t="s">
        <v>2400</v>
      </c>
      <c r="F991" s="24" t="s">
        <v>364</v>
      </c>
      <c r="G991" s="24" t="s">
        <v>200</v>
      </c>
      <c r="H991" s="47">
        <v>590909</v>
      </c>
    </row>
    <row r="992" spans="1:8" s="46" customFormat="1">
      <c r="A992" s="25">
        <v>41989</v>
      </c>
      <c r="B992" s="24" t="s">
        <v>2399</v>
      </c>
      <c r="C992" s="25" t="s">
        <v>4705</v>
      </c>
      <c r="D992" s="46" t="s">
        <v>2401</v>
      </c>
      <c r="F992" s="24" t="s">
        <v>217</v>
      </c>
      <c r="G992" s="24" t="s">
        <v>200</v>
      </c>
      <c r="H992" s="47">
        <v>59091</v>
      </c>
    </row>
    <row r="993" spans="1:8" s="46" customFormat="1">
      <c r="A993" s="25">
        <v>41976</v>
      </c>
      <c r="B993" s="24" t="s">
        <v>4883</v>
      </c>
      <c r="C993" s="25" t="s">
        <v>4706</v>
      </c>
      <c r="D993" s="46" t="s">
        <v>2402</v>
      </c>
      <c r="F993" s="24" t="s">
        <v>369</v>
      </c>
      <c r="G993" s="24" t="s">
        <v>200</v>
      </c>
      <c r="H993" s="47">
        <v>1136364</v>
      </c>
    </row>
    <row r="994" spans="1:8" s="46" customFormat="1">
      <c r="A994" s="25">
        <v>41976</v>
      </c>
      <c r="B994" s="24" t="s">
        <v>1192</v>
      </c>
      <c r="C994" s="25" t="s">
        <v>4706</v>
      </c>
      <c r="D994" s="46" t="s">
        <v>2403</v>
      </c>
      <c r="F994" s="24" t="s">
        <v>217</v>
      </c>
      <c r="G994" s="24" t="s">
        <v>200</v>
      </c>
      <c r="H994" s="47">
        <v>113636</v>
      </c>
    </row>
    <row r="995" spans="1:8" s="46" customFormat="1">
      <c r="A995" s="25">
        <v>41944</v>
      </c>
      <c r="B995" s="24" t="s">
        <v>2404</v>
      </c>
      <c r="C995" s="25" t="s">
        <v>4707</v>
      </c>
      <c r="D995" s="46" t="s">
        <v>2405</v>
      </c>
      <c r="F995" s="24" t="s">
        <v>249</v>
      </c>
      <c r="G995" s="24" t="s">
        <v>200</v>
      </c>
      <c r="H995" s="47">
        <v>7600000</v>
      </c>
    </row>
    <row r="996" spans="1:8" s="46" customFormat="1">
      <c r="A996" s="25">
        <v>41971</v>
      </c>
      <c r="B996" s="24" t="s">
        <v>2406</v>
      </c>
      <c r="C996" s="25" t="s">
        <v>4708</v>
      </c>
      <c r="D996" s="46" t="s">
        <v>421</v>
      </c>
      <c r="F996" s="24" t="s">
        <v>364</v>
      </c>
      <c r="G996" s="24" t="s">
        <v>200</v>
      </c>
      <c r="H996" s="47">
        <v>2000000</v>
      </c>
    </row>
    <row r="997" spans="1:8" s="46" customFormat="1">
      <c r="A997" s="25">
        <v>41645</v>
      </c>
      <c r="B997" s="24" t="s">
        <v>4767</v>
      </c>
      <c r="C997" s="25"/>
      <c r="D997" s="46" t="s">
        <v>1410</v>
      </c>
      <c r="F997" s="24" t="s">
        <v>216</v>
      </c>
      <c r="G997" s="24" t="s">
        <v>342</v>
      </c>
      <c r="H997" s="47">
        <v>1540000</v>
      </c>
    </row>
    <row r="998" spans="1:8" s="46" customFormat="1">
      <c r="A998" s="25">
        <v>41645</v>
      </c>
      <c r="B998" s="24" t="s">
        <v>1064</v>
      </c>
      <c r="C998" s="25"/>
      <c r="D998" s="46" t="s">
        <v>1065</v>
      </c>
      <c r="F998" s="24" t="s">
        <v>216</v>
      </c>
      <c r="G998" s="24" t="s">
        <v>284</v>
      </c>
      <c r="H998" s="47">
        <v>154000</v>
      </c>
    </row>
    <row r="999" spans="1:8" s="46" customFormat="1">
      <c r="A999" s="25">
        <v>41645</v>
      </c>
      <c r="B999" s="24" t="s">
        <v>4767</v>
      </c>
      <c r="C999" s="25"/>
      <c r="D999" s="46" t="s">
        <v>1067</v>
      </c>
      <c r="F999" s="24" t="s">
        <v>216</v>
      </c>
      <c r="G999" s="24" t="s">
        <v>342</v>
      </c>
      <c r="H999" s="47">
        <v>850000</v>
      </c>
    </row>
    <row r="1000" spans="1:8" s="46" customFormat="1">
      <c r="A1000" s="25">
        <v>41645</v>
      </c>
      <c r="B1000" s="24" t="s">
        <v>1066</v>
      </c>
      <c r="C1000" s="25"/>
      <c r="D1000" s="46" t="s">
        <v>1068</v>
      </c>
      <c r="F1000" s="24" t="s">
        <v>216</v>
      </c>
      <c r="G1000" s="24" t="s">
        <v>284</v>
      </c>
      <c r="H1000" s="47">
        <v>85000</v>
      </c>
    </row>
    <row r="1001" spans="1:8" s="46" customFormat="1">
      <c r="A1001" s="25">
        <v>41645</v>
      </c>
      <c r="B1001" s="24" t="s">
        <v>4767</v>
      </c>
      <c r="C1001" s="25"/>
      <c r="D1001" s="46" t="s">
        <v>1070</v>
      </c>
      <c r="F1001" s="24" t="s">
        <v>216</v>
      </c>
      <c r="G1001" s="24" t="s">
        <v>342</v>
      </c>
      <c r="H1001" s="47">
        <v>770000</v>
      </c>
    </row>
    <row r="1002" spans="1:8" s="46" customFormat="1">
      <c r="A1002" s="25">
        <v>41645</v>
      </c>
      <c r="B1002" s="24" t="s">
        <v>1069</v>
      </c>
      <c r="C1002" s="25"/>
      <c r="D1002" s="46" t="s">
        <v>1071</v>
      </c>
      <c r="F1002" s="24" t="s">
        <v>216</v>
      </c>
      <c r="G1002" s="24" t="s">
        <v>284</v>
      </c>
      <c r="H1002" s="47">
        <v>77000</v>
      </c>
    </row>
    <row r="1003" spans="1:8" s="46" customFormat="1">
      <c r="A1003" s="25">
        <v>41645</v>
      </c>
      <c r="B1003" s="24" t="s">
        <v>4767</v>
      </c>
      <c r="C1003" s="25"/>
      <c r="D1003" s="46" t="s">
        <v>1075</v>
      </c>
      <c r="F1003" s="24" t="s">
        <v>216</v>
      </c>
      <c r="G1003" s="24" t="s">
        <v>342</v>
      </c>
      <c r="H1003" s="47">
        <v>4400000</v>
      </c>
    </row>
    <row r="1004" spans="1:8" s="46" customFormat="1">
      <c r="A1004" s="25">
        <v>41645</v>
      </c>
      <c r="B1004" s="24" t="s">
        <v>1072</v>
      </c>
      <c r="C1004" s="25"/>
      <c r="D1004" s="46" t="s">
        <v>1076</v>
      </c>
      <c r="F1004" s="24" t="s">
        <v>216</v>
      </c>
      <c r="G1004" s="24" t="s">
        <v>284</v>
      </c>
      <c r="H1004" s="47">
        <v>440000</v>
      </c>
    </row>
    <row r="1005" spans="1:8" s="46" customFormat="1">
      <c r="A1005" s="25">
        <v>41646</v>
      </c>
      <c r="B1005" s="24" t="s">
        <v>4767</v>
      </c>
      <c r="C1005" s="25"/>
      <c r="D1005" s="46" t="s">
        <v>1074</v>
      </c>
      <c r="F1005" s="24" t="s">
        <v>216</v>
      </c>
      <c r="G1005" s="24" t="s">
        <v>342</v>
      </c>
      <c r="H1005" s="47">
        <v>3472080</v>
      </c>
    </row>
    <row r="1006" spans="1:8" s="46" customFormat="1">
      <c r="A1006" s="25">
        <v>41646</v>
      </c>
      <c r="B1006" s="24" t="s">
        <v>1073</v>
      </c>
      <c r="C1006" s="25"/>
      <c r="D1006" s="46" t="s">
        <v>1077</v>
      </c>
      <c r="F1006" s="24" t="s">
        <v>216</v>
      </c>
      <c r="G1006" s="24" t="s">
        <v>284</v>
      </c>
      <c r="H1006" s="47">
        <v>347208</v>
      </c>
    </row>
    <row r="1007" spans="1:8" s="46" customFormat="1">
      <c r="A1007" s="25">
        <v>41653</v>
      </c>
      <c r="B1007" s="24" t="s">
        <v>4767</v>
      </c>
      <c r="C1007" s="25" t="s">
        <v>4729</v>
      </c>
      <c r="D1007" s="46" t="s">
        <v>1079</v>
      </c>
      <c r="F1007" s="24" t="s">
        <v>200</v>
      </c>
      <c r="G1007" s="24" t="s">
        <v>342</v>
      </c>
      <c r="H1007" s="47">
        <v>6000000</v>
      </c>
    </row>
    <row r="1008" spans="1:8" s="46" customFormat="1">
      <c r="A1008" s="25">
        <v>41653</v>
      </c>
      <c r="B1008" s="24" t="s">
        <v>1078</v>
      </c>
      <c r="C1008" s="25" t="s">
        <v>4729</v>
      </c>
      <c r="D1008" s="46" t="s">
        <v>1084</v>
      </c>
      <c r="F1008" s="24" t="s">
        <v>200</v>
      </c>
      <c r="G1008" s="24" t="s">
        <v>284</v>
      </c>
      <c r="H1008" s="47">
        <v>600000</v>
      </c>
    </row>
    <row r="1009" spans="1:8" s="46" customFormat="1">
      <c r="A1009" s="25">
        <v>41653</v>
      </c>
      <c r="B1009" s="24" t="s">
        <v>4767</v>
      </c>
      <c r="C1009" s="25"/>
      <c r="D1009" s="46" t="s">
        <v>1081</v>
      </c>
      <c r="F1009" s="24" t="s">
        <v>216</v>
      </c>
      <c r="G1009" s="24" t="s">
        <v>342</v>
      </c>
      <c r="H1009" s="47">
        <v>3479160</v>
      </c>
    </row>
    <row r="1010" spans="1:8" s="46" customFormat="1">
      <c r="A1010" s="25">
        <v>41653</v>
      </c>
      <c r="B1010" s="24" t="s">
        <v>1080</v>
      </c>
      <c r="C1010" s="25"/>
      <c r="D1010" s="46" t="s">
        <v>1411</v>
      </c>
      <c r="F1010" s="24" t="s">
        <v>216</v>
      </c>
      <c r="G1010" s="24" t="s">
        <v>284</v>
      </c>
      <c r="H1010" s="47">
        <v>347916</v>
      </c>
    </row>
    <row r="1011" spans="1:8" s="46" customFormat="1">
      <c r="A1011" s="25">
        <v>41655</v>
      </c>
      <c r="B1011" s="24" t="s">
        <v>4767</v>
      </c>
      <c r="C1011" s="25"/>
      <c r="D1011" s="46" t="s">
        <v>1083</v>
      </c>
      <c r="F1011" s="24" t="s">
        <v>216</v>
      </c>
      <c r="G1011" s="24" t="s">
        <v>342</v>
      </c>
      <c r="H1011" s="47">
        <v>3296000</v>
      </c>
    </row>
    <row r="1012" spans="1:8" s="46" customFormat="1">
      <c r="A1012" s="25">
        <v>41655</v>
      </c>
      <c r="B1012" s="24" t="s">
        <v>1082</v>
      </c>
      <c r="C1012" s="25"/>
      <c r="D1012" s="46" t="s">
        <v>1085</v>
      </c>
      <c r="F1012" s="24" t="s">
        <v>216</v>
      </c>
      <c r="G1012" s="24" t="s">
        <v>284</v>
      </c>
      <c r="H1012" s="47">
        <v>329600</v>
      </c>
    </row>
    <row r="1013" spans="1:8" s="46" customFormat="1">
      <c r="A1013" s="25">
        <v>41657</v>
      </c>
      <c r="B1013" s="24" t="s">
        <v>4767</v>
      </c>
      <c r="C1013" s="25"/>
      <c r="D1013" s="46" t="s">
        <v>1087</v>
      </c>
      <c r="F1013" s="24" t="s">
        <v>216</v>
      </c>
      <c r="G1013" s="24" t="s">
        <v>342</v>
      </c>
      <c r="H1013" s="47">
        <v>31640000</v>
      </c>
    </row>
    <row r="1014" spans="1:8" s="46" customFormat="1">
      <c r="A1014" s="25">
        <v>41710</v>
      </c>
      <c r="B1014" s="24" t="s">
        <v>1086</v>
      </c>
      <c r="C1014" s="25"/>
      <c r="D1014" s="46" t="s">
        <v>1088</v>
      </c>
      <c r="F1014" s="24" t="s">
        <v>216</v>
      </c>
      <c r="G1014" s="24" t="s">
        <v>284</v>
      </c>
      <c r="H1014" s="47">
        <v>3164000</v>
      </c>
    </row>
    <row r="1015" spans="1:8" s="46" customFormat="1">
      <c r="A1015" s="25">
        <v>41657</v>
      </c>
      <c r="B1015" s="24" t="s">
        <v>4767</v>
      </c>
      <c r="C1015" s="25"/>
      <c r="D1015" s="46" t="s">
        <v>1090</v>
      </c>
      <c r="F1015" s="24" t="s">
        <v>216</v>
      </c>
      <c r="G1015" s="24" t="s">
        <v>342</v>
      </c>
      <c r="H1015" s="47">
        <v>17895000</v>
      </c>
    </row>
    <row r="1016" spans="1:8" s="46" customFormat="1">
      <c r="A1016" s="25">
        <v>41657</v>
      </c>
      <c r="B1016" s="24" t="s">
        <v>1089</v>
      </c>
      <c r="C1016" s="25"/>
      <c r="D1016" s="46" t="s">
        <v>1091</v>
      </c>
      <c r="F1016" s="24" t="s">
        <v>216</v>
      </c>
      <c r="G1016" s="24" t="s">
        <v>284</v>
      </c>
      <c r="H1016" s="47">
        <v>1789500</v>
      </c>
    </row>
    <row r="1017" spans="1:8" s="46" customFormat="1">
      <c r="A1017" s="25">
        <v>41657</v>
      </c>
      <c r="B1017" s="24" t="s">
        <v>4767</v>
      </c>
      <c r="C1017" s="25"/>
      <c r="D1017" s="46" t="s">
        <v>1093</v>
      </c>
      <c r="F1017" s="24" t="s">
        <v>216</v>
      </c>
      <c r="G1017" s="24" t="s">
        <v>342</v>
      </c>
      <c r="H1017" s="47">
        <v>3785000</v>
      </c>
    </row>
    <row r="1018" spans="1:8" s="46" customFormat="1">
      <c r="A1018" s="25">
        <v>41657</v>
      </c>
      <c r="B1018" s="24" t="s">
        <v>1092</v>
      </c>
      <c r="C1018" s="25"/>
      <c r="D1018" s="46" t="s">
        <v>1100</v>
      </c>
      <c r="F1018" s="24" t="s">
        <v>216</v>
      </c>
      <c r="G1018" s="24" t="s">
        <v>284</v>
      </c>
      <c r="H1018" s="47">
        <v>378500</v>
      </c>
    </row>
    <row r="1019" spans="1:8" s="46" customFormat="1">
      <c r="A1019" s="25">
        <v>41657</v>
      </c>
      <c r="B1019" s="24" t="s">
        <v>4767</v>
      </c>
      <c r="C1019" s="25"/>
      <c r="D1019" s="46" t="s">
        <v>1095</v>
      </c>
      <c r="F1019" s="24" t="s">
        <v>216</v>
      </c>
      <c r="G1019" s="24" t="s">
        <v>342</v>
      </c>
      <c r="H1019" s="47">
        <v>6090000</v>
      </c>
    </row>
    <row r="1020" spans="1:8" s="46" customFormat="1">
      <c r="A1020" s="25">
        <v>41657</v>
      </c>
      <c r="B1020" s="24" t="s">
        <v>1094</v>
      </c>
      <c r="C1020" s="25"/>
      <c r="D1020" s="46" t="s">
        <v>1101</v>
      </c>
      <c r="F1020" s="24" t="s">
        <v>216</v>
      </c>
      <c r="G1020" s="24" t="s">
        <v>284</v>
      </c>
      <c r="H1020" s="47">
        <v>609000</v>
      </c>
    </row>
    <row r="1021" spans="1:8" s="46" customFormat="1">
      <c r="A1021" s="25">
        <v>41657</v>
      </c>
      <c r="B1021" s="24" t="s">
        <v>4767</v>
      </c>
      <c r="C1021" s="25"/>
      <c r="D1021" s="46" t="s">
        <v>1097</v>
      </c>
      <c r="F1021" s="24" t="s">
        <v>216</v>
      </c>
      <c r="G1021" s="24" t="s">
        <v>342</v>
      </c>
      <c r="H1021" s="47">
        <v>6160000</v>
      </c>
    </row>
    <row r="1022" spans="1:8" s="46" customFormat="1">
      <c r="A1022" s="25">
        <v>41657</v>
      </c>
      <c r="B1022" s="24" t="s">
        <v>1096</v>
      </c>
      <c r="C1022" s="25"/>
      <c r="D1022" s="46" t="s">
        <v>1102</v>
      </c>
      <c r="F1022" s="24" t="s">
        <v>216</v>
      </c>
      <c r="G1022" s="24" t="s">
        <v>284</v>
      </c>
      <c r="H1022" s="47">
        <v>616000</v>
      </c>
    </row>
    <row r="1023" spans="1:8" s="46" customFormat="1">
      <c r="A1023" s="25">
        <v>41657</v>
      </c>
      <c r="B1023" s="24" t="s">
        <v>4767</v>
      </c>
      <c r="C1023" s="25"/>
      <c r="D1023" s="46" t="s">
        <v>1099</v>
      </c>
      <c r="F1023" s="24" t="s">
        <v>216</v>
      </c>
      <c r="G1023" s="24" t="s">
        <v>342</v>
      </c>
      <c r="H1023" s="47">
        <v>12760000</v>
      </c>
    </row>
    <row r="1024" spans="1:8" s="46" customFormat="1">
      <c r="A1024" s="25">
        <v>41657</v>
      </c>
      <c r="B1024" s="24" t="s">
        <v>1098</v>
      </c>
      <c r="C1024" s="25"/>
      <c r="D1024" s="46" t="s">
        <v>1103</v>
      </c>
      <c r="F1024" s="24" t="s">
        <v>216</v>
      </c>
      <c r="G1024" s="24" t="s">
        <v>284</v>
      </c>
      <c r="H1024" s="47">
        <v>1276000</v>
      </c>
    </row>
    <row r="1025" spans="1:8" s="46" customFormat="1">
      <c r="A1025" s="25">
        <v>41657</v>
      </c>
      <c r="B1025" s="24" t="s">
        <v>4767</v>
      </c>
      <c r="C1025" s="25"/>
      <c r="D1025" s="46" t="s">
        <v>2614</v>
      </c>
      <c r="F1025" s="24" t="s">
        <v>216</v>
      </c>
      <c r="G1025" s="24" t="s">
        <v>342</v>
      </c>
      <c r="H1025" s="47">
        <v>17042000</v>
      </c>
    </row>
    <row r="1026" spans="1:8" s="46" customFormat="1">
      <c r="A1026" s="25">
        <v>41657</v>
      </c>
      <c r="B1026" s="24" t="s">
        <v>2613</v>
      </c>
      <c r="C1026" s="25"/>
      <c r="D1026" s="46" t="s">
        <v>2615</v>
      </c>
      <c r="F1026" s="24" t="s">
        <v>216</v>
      </c>
      <c r="G1026" s="24" t="s">
        <v>284</v>
      </c>
      <c r="H1026" s="47">
        <v>1704200</v>
      </c>
    </row>
    <row r="1027" spans="1:8" s="46" customFormat="1">
      <c r="A1027" s="25">
        <v>41657</v>
      </c>
      <c r="B1027" s="24" t="s">
        <v>4767</v>
      </c>
      <c r="C1027" s="25"/>
      <c r="D1027" s="46" t="s">
        <v>2617</v>
      </c>
      <c r="F1027" s="24" t="s">
        <v>216</v>
      </c>
      <c r="G1027" s="24" t="s">
        <v>342</v>
      </c>
      <c r="H1027" s="47">
        <v>1054545</v>
      </c>
    </row>
    <row r="1028" spans="1:8" s="46" customFormat="1">
      <c r="A1028" s="25">
        <v>41657</v>
      </c>
      <c r="B1028" s="24" t="s">
        <v>2616</v>
      </c>
      <c r="C1028" s="25"/>
      <c r="D1028" s="46" t="s">
        <v>2618</v>
      </c>
      <c r="F1028" s="24" t="s">
        <v>216</v>
      </c>
      <c r="G1028" s="24" t="s">
        <v>284</v>
      </c>
      <c r="H1028" s="47">
        <v>105455</v>
      </c>
    </row>
    <row r="1029" spans="1:8" s="46" customFormat="1">
      <c r="A1029" s="25">
        <v>41657</v>
      </c>
      <c r="B1029" s="24" t="s">
        <v>4767</v>
      </c>
      <c r="C1029" s="25"/>
      <c r="D1029" s="46" t="s">
        <v>2620</v>
      </c>
      <c r="F1029" s="24" t="s">
        <v>216</v>
      </c>
      <c r="G1029" s="24" t="s">
        <v>342</v>
      </c>
      <c r="H1029" s="47">
        <v>2220000</v>
      </c>
    </row>
    <row r="1030" spans="1:8" s="46" customFormat="1">
      <c r="A1030" s="25">
        <v>41657</v>
      </c>
      <c r="B1030" s="24" t="s">
        <v>2619</v>
      </c>
      <c r="C1030" s="25"/>
      <c r="D1030" s="46" t="s">
        <v>1149</v>
      </c>
      <c r="F1030" s="24" t="s">
        <v>216</v>
      </c>
      <c r="G1030" s="24" t="s">
        <v>284</v>
      </c>
      <c r="H1030" s="47">
        <v>222000</v>
      </c>
    </row>
    <row r="1031" spans="1:8" s="46" customFormat="1">
      <c r="A1031" s="25">
        <v>41659</v>
      </c>
      <c r="B1031" s="24" t="s">
        <v>4767</v>
      </c>
      <c r="C1031" s="25"/>
      <c r="D1031" s="46" t="s">
        <v>2622</v>
      </c>
      <c r="F1031" s="24" t="s">
        <v>216</v>
      </c>
      <c r="G1031" s="24" t="s">
        <v>342</v>
      </c>
      <c r="H1031" s="47">
        <v>2300000</v>
      </c>
    </row>
    <row r="1032" spans="1:8" s="46" customFormat="1">
      <c r="A1032" s="25">
        <v>41659</v>
      </c>
      <c r="B1032" s="24" t="s">
        <v>2621</v>
      </c>
      <c r="C1032" s="25"/>
      <c r="D1032" s="46" t="s">
        <v>2623</v>
      </c>
      <c r="F1032" s="24" t="s">
        <v>216</v>
      </c>
      <c r="G1032" s="24" t="s">
        <v>284</v>
      </c>
      <c r="H1032" s="47">
        <v>230000</v>
      </c>
    </row>
    <row r="1033" spans="1:8" s="46" customFormat="1">
      <c r="A1033" s="25">
        <v>41659</v>
      </c>
      <c r="B1033" s="24" t="s">
        <v>4767</v>
      </c>
      <c r="C1033" s="25"/>
      <c r="D1033" s="46" t="s">
        <v>2624</v>
      </c>
      <c r="F1033" s="24" t="s">
        <v>216</v>
      </c>
      <c r="G1033" s="24" t="s">
        <v>342</v>
      </c>
      <c r="H1033" s="47">
        <v>2090000</v>
      </c>
    </row>
    <row r="1034" spans="1:8" s="46" customFormat="1">
      <c r="A1034" s="25">
        <v>41659</v>
      </c>
      <c r="B1034" s="24" t="s">
        <v>2626</v>
      </c>
      <c r="C1034" s="25"/>
      <c r="D1034" s="46" t="s">
        <v>2625</v>
      </c>
      <c r="F1034" s="24" t="s">
        <v>216</v>
      </c>
      <c r="G1034" s="24" t="s">
        <v>284</v>
      </c>
      <c r="H1034" s="47">
        <v>209000</v>
      </c>
    </row>
    <row r="1035" spans="1:8" s="46" customFormat="1">
      <c r="A1035" s="25">
        <v>41660</v>
      </c>
      <c r="B1035" s="24" t="s">
        <v>4767</v>
      </c>
      <c r="C1035" s="25"/>
      <c r="D1035" s="46" t="s">
        <v>2627</v>
      </c>
      <c r="F1035" s="24" t="s">
        <v>216</v>
      </c>
      <c r="G1035" s="24" t="s">
        <v>342</v>
      </c>
      <c r="H1035" s="47">
        <v>1540000</v>
      </c>
    </row>
    <row r="1036" spans="1:8" s="46" customFormat="1">
      <c r="A1036" s="25">
        <v>41660</v>
      </c>
      <c r="B1036" s="24" t="s">
        <v>676</v>
      </c>
      <c r="C1036" s="25"/>
      <c r="D1036" s="46" t="s">
        <v>2628</v>
      </c>
      <c r="F1036" s="24" t="s">
        <v>216</v>
      </c>
      <c r="G1036" s="24" t="s">
        <v>284</v>
      </c>
      <c r="H1036" s="47">
        <v>154000</v>
      </c>
    </row>
    <row r="1037" spans="1:8" s="46" customFormat="1">
      <c r="A1037" s="25">
        <v>41660</v>
      </c>
      <c r="B1037" s="24" t="s">
        <v>4767</v>
      </c>
      <c r="C1037" s="25"/>
      <c r="D1037" s="46" t="s">
        <v>2629</v>
      </c>
      <c r="F1037" s="24" t="s">
        <v>216</v>
      </c>
      <c r="G1037" s="24" t="s">
        <v>342</v>
      </c>
      <c r="H1037" s="47">
        <v>17903000</v>
      </c>
    </row>
    <row r="1038" spans="1:8" s="46" customFormat="1">
      <c r="A1038" s="25">
        <v>41660</v>
      </c>
      <c r="B1038" s="24" t="s">
        <v>675</v>
      </c>
      <c r="C1038" s="25"/>
      <c r="D1038" s="46" t="s">
        <v>2630</v>
      </c>
      <c r="F1038" s="24" t="s">
        <v>216</v>
      </c>
      <c r="G1038" s="24" t="s">
        <v>284</v>
      </c>
      <c r="H1038" s="47">
        <v>1790300</v>
      </c>
    </row>
    <row r="1039" spans="1:8" s="46" customFormat="1">
      <c r="A1039" s="25">
        <v>41661</v>
      </c>
      <c r="B1039" s="24" t="s">
        <v>4767</v>
      </c>
      <c r="C1039" s="25"/>
      <c r="D1039" s="46" t="s">
        <v>2634</v>
      </c>
      <c r="F1039" s="24" t="s">
        <v>216</v>
      </c>
      <c r="G1039" s="24" t="s">
        <v>342</v>
      </c>
      <c r="H1039" s="47">
        <v>6380000</v>
      </c>
    </row>
    <row r="1040" spans="1:8" s="46" customFormat="1">
      <c r="A1040" s="25">
        <v>41661</v>
      </c>
      <c r="B1040" s="24" t="s">
        <v>2633</v>
      </c>
      <c r="C1040" s="25"/>
      <c r="D1040" s="46" t="s">
        <v>2635</v>
      </c>
      <c r="F1040" s="24" t="s">
        <v>216</v>
      </c>
      <c r="G1040" s="24" t="s">
        <v>284</v>
      </c>
      <c r="H1040" s="47">
        <v>638000</v>
      </c>
    </row>
    <row r="1041" spans="1:8" s="46" customFormat="1">
      <c r="A1041" s="25">
        <v>41661</v>
      </c>
      <c r="B1041" s="24" t="s">
        <v>4767</v>
      </c>
      <c r="C1041" s="25"/>
      <c r="D1041" s="46" t="s">
        <v>2637</v>
      </c>
      <c r="F1041" s="24" t="s">
        <v>216</v>
      </c>
      <c r="G1041" s="24" t="s">
        <v>342</v>
      </c>
      <c r="H1041" s="47">
        <v>1657350</v>
      </c>
    </row>
    <row r="1042" spans="1:8" s="46" customFormat="1">
      <c r="A1042" s="25">
        <v>41661</v>
      </c>
      <c r="B1042" s="24" t="s">
        <v>2636</v>
      </c>
      <c r="C1042" s="25"/>
      <c r="D1042" s="46" t="s">
        <v>2638</v>
      </c>
      <c r="F1042" s="24" t="s">
        <v>216</v>
      </c>
      <c r="G1042" s="24" t="s">
        <v>284</v>
      </c>
      <c r="H1042" s="47">
        <v>165735</v>
      </c>
    </row>
    <row r="1043" spans="1:8" s="46" customFormat="1">
      <c r="A1043" s="25">
        <v>41676</v>
      </c>
      <c r="B1043" s="24" t="s">
        <v>4767</v>
      </c>
      <c r="C1043" s="25"/>
      <c r="D1043" s="46" t="s">
        <v>2639</v>
      </c>
      <c r="F1043" s="24" t="s">
        <v>216</v>
      </c>
      <c r="G1043" s="24" t="s">
        <v>342</v>
      </c>
      <c r="H1043" s="47">
        <v>17818800</v>
      </c>
    </row>
    <row r="1044" spans="1:8" s="46" customFormat="1">
      <c r="A1044" s="25">
        <v>41676</v>
      </c>
      <c r="B1044" s="24" t="s">
        <v>617</v>
      </c>
      <c r="C1044" s="25"/>
      <c r="D1044" s="46" t="s">
        <v>2640</v>
      </c>
      <c r="F1044" s="24" t="s">
        <v>216</v>
      </c>
      <c r="G1044" s="24" t="s">
        <v>284</v>
      </c>
      <c r="H1044" s="47">
        <v>1781880</v>
      </c>
    </row>
    <row r="1045" spans="1:8" s="46" customFormat="1">
      <c r="A1045" s="25">
        <v>41676</v>
      </c>
      <c r="B1045" s="24" t="s">
        <v>4767</v>
      </c>
      <c r="C1045" s="25"/>
      <c r="D1045" s="46" t="s">
        <v>2641</v>
      </c>
      <c r="F1045" s="24" t="s">
        <v>216</v>
      </c>
      <c r="G1045" s="24" t="s">
        <v>342</v>
      </c>
      <c r="H1045" s="47">
        <v>9670000</v>
      </c>
    </row>
    <row r="1046" spans="1:8" s="46" customFormat="1">
      <c r="A1046" s="25">
        <v>41676</v>
      </c>
      <c r="B1046" s="24" t="s">
        <v>598</v>
      </c>
      <c r="C1046" s="25"/>
      <c r="D1046" s="46" t="s">
        <v>2642</v>
      </c>
      <c r="F1046" s="24" t="s">
        <v>216</v>
      </c>
      <c r="G1046" s="24" t="s">
        <v>284</v>
      </c>
      <c r="H1046" s="47">
        <v>967000</v>
      </c>
    </row>
    <row r="1047" spans="1:8" s="46" customFormat="1">
      <c r="A1047" s="25">
        <v>41681</v>
      </c>
      <c r="B1047" s="24" t="s">
        <v>4767</v>
      </c>
      <c r="C1047" s="25"/>
      <c r="D1047" s="46" t="s">
        <v>2644</v>
      </c>
      <c r="F1047" s="24" t="s">
        <v>216</v>
      </c>
      <c r="G1047" s="24" t="s">
        <v>342</v>
      </c>
      <c r="H1047" s="47">
        <v>1900000</v>
      </c>
    </row>
    <row r="1048" spans="1:8" s="46" customFormat="1">
      <c r="A1048" s="25">
        <v>41681</v>
      </c>
      <c r="B1048" s="24" t="s">
        <v>2643</v>
      </c>
      <c r="C1048" s="25"/>
      <c r="D1048" s="46" t="s">
        <v>2645</v>
      </c>
      <c r="F1048" s="24" t="s">
        <v>216</v>
      </c>
      <c r="G1048" s="24" t="s">
        <v>284</v>
      </c>
      <c r="H1048" s="47">
        <v>190000</v>
      </c>
    </row>
    <row r="1049" spans="1:8" s="46" customFormat="1">
      <c r="A1049" s="25">
        <v>41683</v>
      </c>
      <c r="B1049" s="24" t="s">
        <v>4767</v>
      </c>
      <c r="C1049" s="25"/>
      <c r="D1049" s="46" t="s">
        <v>2647</v>
      </c>
      <c r="F1049" s="24" t="s">
        <v>216</v>
      </c>
      <c r="G1049" s="24" t="s">
        <v>342</v>
      </c>
      <c r="H1049" s="47">
        <v>2300000</v>
      </c>
    </row>
    <row r="1050" spans="1:8" s="46" customFormat="1">
      <c r="A1050" s="25">
        <v>41683</v>
      </c>
      <c r="B1050" s="24" t="s">
        <v>2646</v>
      </c>
      <c r="C1050" s="25"/>
      <c r="D1050" s="46" t="s">
        <v>2648</v>
      </c>
      <c r="F1050" s="24" t="s">
        <v>216</v>
      </c>
      <c r="G1050" s="24" t="s">
        <v>284</v>
      </c>
      <c r="H1050" s="47">
        <v>230000</v>
      </c>
    </row>
    <row r="1051" spans="1:8" s="46" customFormat="1">
      <c r="A1051" s="25">
        <v>41684</v>
      </c>
      <c r="B1051" s="24" t="s">
        <v>4767</v>
      </c>
      <c r="C1051" s="25"/>
      <c r="D1051" s="46" t="s">
        <v>2650</v>
      </c>
      <c r="F1051" s="24" t="s">
        <v>216</v>
      </c>
      <c r="G1051" s="24" t="s">
        <v>342</v>
      </c>
      <c r="H1051" s="47">
        <v>6381000</v>
      </c>
    </row>
    <row r="1052" spans="1:8" s="46" customFormat="1">
      <c r="A1052" s="25">
        <v>41684</v>
      </c>
      <c r="B1052" s="24" t="s">
        <v>2649</v>
      </c>
      <c r="C1052" s="25"/>
      <c r="D1052" s="46" t="s">
        <v>2651</v>
      </c>
      <c r="F1052" s="24" t="s">
        <v>216</v>
      </c>
      <c r="G1052" s="24" t="s">
        <v>284</v>
      </c>
      <c r="H1052" s="47">
        <v>638100</v>
      </c>
    </row>
    <row r="1053" spans="1:8" s="46" customFormat="1">
      <c r="A1053" s="25">
        <v>41684</v>
      </c>
      <c r="B1053" s="24" t="s">
        <v>4767</v>
      </c>
      <c r="C1053" s="25"/>
      <c r="D1053" s="46" t="s">
        <v>2653</v>
      </c>
      <c r="F1053" s="24" t="s">
        <v>216</v>
      </c>
      <c r="G1053" s="24" t="s">
        <v>342</v>
      </c>
      <c r="H1053" s="47">
        <v>6381000</v>
      </c>
    </row>
    <row r="1054" spans="1:8" s="46" customFormat="1">
      <c r="A1054" s="25">
        <v>41684</v>
      </c>
      <c r="B1054" s="24" t="s">
        <v>2652</v>
      </c>
      <c r="C1054" s="25"/>
      <c r="D1054" s="46" t="s">
        <v>2654</v>
      </c>
      <c r="F1054" s="24" t="s">
        <v>216</v>
      </c>
      <c r="G1054" s="24" t="s">
        <v>284</v>
      </c>
      <c r="H1054" s="47">
        <v>638100</v>
      </c>
    </row>
    <row r="1055" spans="1:8" s="46" customFormat="1">
      <c r="A1055" s="25">
        <v>41687</v>
      </c>
      <c r="B1055" s="24" t="s">
        <v>4767</v>
      </c>
      <c r="C1055" s="25"/>
      <c r="D1055" s="46" t="s">
        <v>2656</v>
      </c>
      <c r="F1055" s="24" t="s">
        <v>216</v>
      </c>
      <c r="G1055" s="24" t="s">
        <v>342</v>
      </c>
      <c r="H1055" s="47">
        <v>4068820</v>
      </c>
    </row>
    <row r="1056" spans="1:8" s="46" customFormat="1">
      <c r="A1056" s="25">
        <v>41687</v>
      </c>
      <c r="B1056" s="24" t="s">
        <v>2655</v>
      </c>
      <c r="C1056" s="25"/>
      <c r="D1056" s="46" t="s">
        <v>2657</v>
      </c>
      <c r="F1056" s="24" t="s">
        <v>216</v>
      </c>
      <c r="G1056" s="24" t="s">
        <v>284</v>
      </c>
      <c r="H1056" s="47">
        <v>406882</v>
      </c>
    </row>
    <row r="1057" spans="1:8" s="46" customFormat="1">
      <c r="A1057" s="25">
        <v>41688</v>
      </c>
      <c r="B1057" s="24" t="s">
        <v>4767</v>
      </c>
      <c r="C1057" s="25"/>
      <c r="D1057" s="46" t="s">
        <v>2659</v>
      </c>
      <c r="F1057" s="24" t="s">
        <v>216</v>
      </c>
      <c r="G1057" s="24" t="s">
        <v>342</v>
      </c>
      <c r="H1057" s="47">
        <v>900000</v>
      </c>
    </row>
    <row r="1058" spans="1:8" s="46" customFormat="1">
      <c r="A1058" s="25">
        <v>41688</v>
      </c>
      <c r="B1058" s="24" t="s">
        <v>2658</v>
      </c>
      <c r="C1058" s="25"/>
      <c r="D1058" s="46" t="s">
        <v>2660</v>
      </c>
      <c r="F1058" s="24" t="s">
        <v>216</v>
      </c>
      <c r="G1058" s="24" t="s">
        <v>284</v>
      </c>
      <c r="H1058" s="47">
        <v>90000</v>
      </c>
    </row>
    <row r="1059" spans="1:8" s="46" customFormat="1">
      <c r="A1059" s="25">
        <v>41694</v>
      </c>
      <c r="B1059" s="24" t="s">
        <v>4767</v>
      </c>
      <c r="C1059" s="25"/>
      <c r="D1059" s="46" t="s">
        <v>2662</v>
      </c>
      <c r="F1059" s="24" t="s">
        <v>216</v>
      </c>
      <c r="G1059" s="24" t="s">
        <v>342</v>
      </c>
      <c r="H1059" s="47">
        <v>12825120</v>
      </c>
    </row>
    <row r="1060" spans="1:8" s="46" customFormat="1">
      <c r="A1060" s="25">
        <v>41694</v>
      </c>
      <c r="B1060" s="24" t="s">
        <v>2661</v>
      </c>
      <c r="C1060" s="25"/>
      <c r="D1060" s="46" t="s">
        <v>2663</v>
      </c>
      <c r="F1060" s="24" t="s">
        <v>216</v>
      </c>
      <c r="G1060" s="24" t="s">
        <v>284</v>
      </c>
      <c r="H1060" s="47">
        <v>1282512</v>
      </c>
    </row>
    <row r="1061" spans="1:8" s="46" customFormat="1">
      <c r="A1061" s="25">
        <v>41694</v>
      </c>
      <c r="B1061" s="24" t="s">
        <v>4767</v>
      </c>
      <c r="C1061" s="25"/>
      <c r="D1061" s="46" t="s">
        <v>2664</v>
      </c>
      <c r="F1061" s="24" t="s">
        <v>216</v>
      </c>
      <c r="G1061" s="24" t="s">
        <v>342</v>
      </c>
      <c r="H1061" s="47">
        <v>65100000</v>
      </c>
    </row>
    <row r="1062" spans="1:8" s="46" customFormat="1">
      <c r="A1062" s="25">
        <v>41694</v>
      </c>
      <c r="B1062" s="24" t="s">
        <v>2666</v>
      </c>
      <c r="C1062" s="25"/>
      <c r="D1062" s="46" t="s">
        <v>2665</v>
      </c>
      <c r="F1062" s="24" t="s">
        <v>216</v>
      </c>
      <c r="G1062" s="24" t="s">
        <v>284</v>
      </c>
      <c r="H1062" s="47">
        <v>6510000</v>
      </c>
    </row>
    <row r="1063" spans="1:8" s="46" customFormat="1">
      <c r="A1063" s="25">
        <v>41694</v>
      </c>
      <c r="B1063" s="24" t="s">
        <v>4767</v>
      </c>
      <c r="C1063" s="25"/>
      <c r="D1063" s="46" t="s">
        <v>2668</v>
      </c>
      <c r="F1063" s="24" t="s">
        <v>216</v>
      </c>
      <c r="G1063" s="24" t="s">
        <v>342</v>
      </c>
      <c r="H1063" s="47">
        <v>1054545</v>
      </c>
    </row>
    <row r="1064" spans="1:8" s="46" customFormat="1">
      <c r="A1064" s="25">
        <v>41694</v>
      </c>
      <c r="B1064" s="24" t="s">
        <v>2667</v>
      </c>
      <c r="C1064" s="25"/>
      <c r="D1064" s="46" t="s">
        <v>2669</v>
      </c>
      <c r="F1064" s="24" t="s">
        <v>216</v>
      </c>
      <c r="G1064" s="24" t="s">
        <v>284</v>
      </c>
      <c r="H1064" s="47">
        <v>105455</v>
      </c>
    </row>
    <row r="1065" spans="1:8" s="46" customFormat="1">
      <c r="A1065" s="25">
        <v>41694</v>
      </c>
      <c r="B1065" s="24" t="s">
        <v>4767</v>
      </c>
      <c r="C1065" s="25" t="s">
        <v>4363</v>
      </c>
      <c r="D1065" s="46" t="s">
        <v>2671</v>
      </c>
      <c r="F1065" s="24" t="s">
        <v>200</v>
      </c>
      <c r="G1065" s="24" t="s">
        <v>342</v>
      </c>
      <c r="H1065" s="47">
        <v>440000</v>
      </c>
    </row>
    <row r="1066" spans="1:8" s="46" customFormat="1">
      <c r="A1066" s="25">
        <v>41694</v>
      </c>
      <c r="B1066" s="24" t="s">
        <v>2670</v>
      </c>
      <c r="C1066" s="25" t="s">
        <v>4363</v>
      </c>
      <c r="D1066" s="46" t="s">
        <v>2672</v>
      </c>
      <c r="F1066" s="24" t="s">
        <v>200</v>
      </c>
      <c r="G1066" s="24" t="s">
        <v>284</v>
      </c>
      <c r="H1066" s="47">
        <v>44000</v>
      </c>
    </row>
    <row r="1067" spans="1:8" s="46" customFormat="1">
      <c r="A1067" s="25">
        <v>41694</v>
      </c>
      <c r="B1067" s="24" t="s">
        <v>4767</v>
      </c>
      <c r="C1067" s="25" t="s">
        <v>4730</v>
      </c>
      <c r="D1067" s="46" t="s">
        <v>1105</v>
      </c>
      <c r="F1067" s="24" t="s">
        <v>200</v>
      </c>
      <c r="G1067" s="24" t="s">
        <v>342</v>
      </c>
      <c r="H1067" s="47">
        <v>500000</v>
      </c>
    </row>
    <row r="1068" spans="1:8" s="46" customFormat="1">
      <c r="A1068" s="25">
        <v>41694</v>
      </c>
      <c r="B1068" s="24" t="s">
        <v>1104</v>
      </c>
      <c r="C1068" s="25" t="s">
        <v>4730</v>
      </c>
      <c r="D1068" s="46" t="s">
        <v>1106</v>
      </c>
      <c r="F1068" s="24" t="s">
        <v>200</v>
      </c>
      <c r="G1068" s="24" t="s">
        <v>284</v>
      </c>
      <c r="H1068" s="47">
        <v>50000</v>
      </c>
    </row>
    <row r="1069" spans="1:8" s="46" customFormat="1">
      <c r="A1069" s="25">
        <v>41697</v>
      </c>
      <c r="B1069" s="24" t="s">
        <v>4767</v>
      </c>
      <c r="C1069" s="25" t="s">
        <v>4731</v>
      </c>
      <c r="D1069" s="46" t="s">
        <v>1108</v>
      </c>
      <c r="F1069" s="24" t="s">
        <v>200</v>
      </c>
      <c r="G1069" s="24" t="s">
        <v>342</v>
      </c>
      <c r="H1069" s="47">
        <v>6381000</v>
      </c>
    </row>
    <row r="1070" spans="1:8" s="46" customFormat="1">
      <c r="A1070" s="25">
        <v>41697</v>
      </c>
      <c r="B1070" s="24" t="s">
        <v>1107</v>
      </c>
      <c r="C1070" s="25" t="s">
        <v>4731</v>
      </c>
      <c r="D1070" s="46" t="s">
        <v>1109</v>
      </c>
      <c r="F1070" s="24" t="s">
        <v>200</v>
      </c>
      <c r="G1070" s="24" t="s">
        <v>284</v>
      </c>
      <c r="H1070" s="47">
        <v>638100</v>
      </c>
    </row>
    <row r="1071" spans="1:8" s="46" customFormat="1">
      <c r="A1071" s="25">
        <v>41697</v>
      </c>
      <c r="B1071" s="24" t="s">
        <v>4767</v>
      </c>
      <c r="C1071" s="25"/>
      <c r="D1071" s="46" t="s">
        <v>1111</v>
      </c>
      <c r="F1071" s="24" t="s">
        <v>216</v>
      </c>
      <c r="G1071" s="24" t="s">
        <v>342</v>
      </c>
      <c r="H1071" s="47">
        <v>23570000</v>
      </c>
    </row>
    <row r="1072" spans="1:8" s="46" customFormat="1">
      <c r="A1072" s="25">
        <v>41697</v>
      </c>
      <c r="B1072" s="24" t="s">
        <v>1110</v>
      </c>
      <c r="C1072" s="25"/>
      <c r="D1072" s="46" t="s">
        <v>1112</v>
      </c>
      <c r="F1072" s="24" t="s">
        <v>216</v>
      </c>
      <c r="G1072" s="24" t="s">
        <v>284</v>
      </c>
      <c r="H1072" s="47">
        <v>2357000</v>
      </c>
    </row>
    <row r="1073" spans="1:8" s="46" customFormat="1">
      <c r="A1073" s="25">
        <v>41697</v>
      </c>
      <c r="B1073" s="24" t="s">
        <v>4767</v>
      </c>
      <c r="C1073" s="25"/>
      <c r="D1073" s="46" t="s">
        <v>1113</v>
      </c>
      <c r="F1073" s="24" t="s">
        <v>216</v>
      </c>
      <c r="G1073" s="24" t="s">
        <v>342</v>
      </c>
      <c r="H1073" s="47">
        <v>580000</v>
      </c>
    </row>
    <row r="1074" spans="1:8" s="46" customFormat="1">
      <c r="A1074" s="25">
        <v>41697</v>
      </c>
      <c r="B1074" s="24" t="s">
        <v>731</v>
      </c>
      <c r="C1074" s="25"/>
      <c r="D1074" s="46" t="s">
        <v>1114</v>
      </c>
      <c r="F1074" s="24" t="s">
        <v>216</v>
      </c>
      <c r="G1074" s="24" t="s">
        <v>284</v>
      </c>
      <c r="H1074" s="47">
        <v>58000</v>
      </c>
    </row>
    <row r="1075" spans="1:8" s="46" customFormat="1">
      <c r="A1075" s="25">
        <v>41697</v>
      </c>
      <c r="B1075" s="24" t="s">
        <v>4767</v>
      </c>
      <c r="C1075" s="25" t="s">
        <v>4732</v>
      </c>
      <c r="D1075" s="46" t="s">
        <v>1116</v>
      </c>
      <c r="F1075" s="24" t="s">
        <v>200</v>
      </c>
      <c r="G1075" s="24" t="s">
        <v>342</v>
      </c>
      <c r="H1075" s="47">
        <v>3120000</v>
      </c>
    </row>
    <row r="1076" spans="1:8" s="46" customFormat="1">
      <c r="A1076" s="25">
        <v>41697</v>
      </c>
      <c r="B1076" s="24" t="s">
        <v>1115</v>
      </c>
      <c r="C1076" s="25" t="s">
        <v>4732</v>
      </c>
      <c r="D1076" s="46" t="s">
        <v>1117</v>
      </c>
      <c r="F1076" s="24" t="s">
        <v>200</v>
      </c>
      <c r="G1076" s="24" t="s">
        <v>284</v>
      </c>
      <c r="H1076" s="47">
        <v>312000</v>
      </c>
    </row>
    <row r="1077" spans="1:8" s="46" customFormat="1">
      <c r="A1077" s="25">
        <v>41703</v>
      </c>
      <c r="B1077" s="24" t="s">
        <v>4767</v>
      </c>
      <c r="C1077" s="25"/>
      <c r="D1077" s="46" t="s">
        <v>1119</v>
      </c>
      <c r="F1077" s="24" t="s">
        <v>216</v>
      </c>
      <c r="G1077" s="24" t="s">
        <v>342</v>
      </c>
      <c r="H1077" s="47">
        <v>18049440</v>
      </c>
    </row>
    <row r="1078" spans="1:8" s="46" customFormat="1">
      <c r="A1078" s="25">
        <v>41703</v>
      </c>
      <c r="B1078" s="24" t="s">
        <v>1118</v>
      </c>
      <c r="C1078" s="25"/>
      <c r="D1078" s="46" t="s">
        <v>1120</v>
      </c>
      <c r="F1078" s="24" t="s">
        <v>216</v>
      </c>
      <c r="G1078" s="24" t="s">
        <v>284</v>
      </c>
      <c r="H1078" s="47">
        <v>1804944</v>
      </c>
    </row>
    <row r="1079" spans="1:8" s="46" customFormat="1">
      <c r="A1079" s="25">
        <v>41704</v>
      </c>
      <c r="B1079" s="24" t="s">
        <v>4767</v>
      </c>
      <c r="C1079" s="25"/>
      <c r="D1079" s="46" t="s">
        <v>1122</v>
      </c>
      <c r="F1079" s="24" t="s">
        <v>216</v>
      </c>
      <c r="G1079" s="24" t="s">
        <v>342</v>
      </c>
      <c r="H1079" s="47">
        <v>2310000</v>
      </c>
    </row>
    <row r="1080" spans="1:8" s="46" customFormat="1">
      <c r="A1080" s="25">
        <v>41704</v>
      </c>
      <c r="B1080" s="24" t="s">
        <v>1121</v>
      </c>
      <c r="C1080" s="25"/>
      <c r="D1080" s="46" t="s">
        <v>1123</v>
      </c>
      <c r="F1080" s="24" t="s">
        <v>216</v>
      </c>
      <c r="G1080" s="24" t="s">
        <v>284</v>
      </c>
      <c r="H1080" s="47">
        <v>231000</v>
      </c>
    </row>
    <row r="1081" spans="1:8" s="46" customFormat="1">
      <c r="A1081" s="25">
        <v>41705</v>
      </c>
      <c r="B1081" s="24" t="s">
        <v>4767</v>
      </c>
      <c r="C1081" s="25"/>
      <c r="D1081" s="46" t="s">
        <v>1124</v>
      </c>
      <c r="F1081" s="24" t="s">
        <v>216</v>
      </c>
      <c r="G1081" s="24" t="s">
        <v>342</v>
      </c>
      <c r="H1081" s="47">
        <v>12500000</v>
      </c>
    </row>
    <row r="1082" spans="1:8" s="46" customFormat="1">
      <c r="A1082" s="25">
        <v>41705</v>
      </c>
      <c r="B1082" s="24" t="s">
        <v>1126</v>
      </c>
      <c r="C1082" s="25"/>
      <c r="D1082" s="46" t="s">
        <v>1125</v>
      </c>
      <c r="F1082" s="24" t="s">
        <v>216</v>
      </c>
      <c r="G1082" s="24" t="s">
        <v>284</v>
      </c>
      <c r="H1082" s="47">
        <v>1250000</v>
      </c>
    </row>
    <row r="1083" spans="1:8" s="46" customFormat="1">
      <c r="A1083" s="25">
        <v>41710</v>
      </c>
      <c r="B1083" s="24" t="s">
        <v>4767</v>
      </c>
      <c r="C1083" s="25"/>
      <c r="D1083" s="46" t="s">
        <v>1128</v>
      </c>
      <c r="F1083" s="24" t="s">
        <v>216</v>
      </c>
      <c r="G1083" s="24" t="s">
        <v>342</v>
      </c>
      <c r="H1083" s="47">
        <v>3080000</v>
      </c>
    </row>
    <row r="1084" spans="1:8" s="46" customFormat="1">
      <c r="A1084" s="25">
        <v>41710</v>
      </c>
      <c r="B1084" s="24" t="s">
        <v>1127</v>
      </c>
      <c r="C1084" s="25"/>
      <c r="D1084" s="46" t="s">
        <v>1129</v>
      </c>
      <c r="F1084" s="24" t="s">
        <v>216</v>
      </c>
      <c r="G1084" s="24" t="s">
        <v>284</v>
      </c>
      <c r="H1084" s="47">
        <v>308000</v>
      </c>
    </row>
    <row r="1085" spans="1:8" s="46" customFormat="1">
      <c r="A1085" s="25">
        <v>41715</v>
      </c>
      <c r="B1085" s="24" t="s">
        <v>4767</v>
      </c>
      <c r="C1085" s="25"/>
      <c r="D1085" s="46" t="s">
        <v>1131</v>
      </c>
      <c r="F1085" s="24" t="s">
        <v>216</v>
      </c>
      <c r="G1085" s="24" t="s">
        <v>342</v>
      </c>
      <c r="H1085" s="47">
        <v>2062000</v>
      </c>
    </row>
    <row r="1086" spans="1:8" s="46" customFormat="1">
      <c r="A1086" s="25">
        <v>41715</v>
      </c>
      <c r="B1086" s="24" t="s">
        <v>1130</v>
      </c>
      <c r="C1086" s="25"/>
      <c r="D1086" s="46" t="s">
        <v>1132</v>
      </c>
      <c r="F1086" s="24" t="s">
        <v>216</v>
      </c>
      <c r="G1086" s="24" t="s">
        <v>284</v>
      </c>
      <c r="H1086" s="47">
        <v>206200</v>
      </c>
    </row>
    <row r="1087" spans="1:8" s="46" customFormat="1">
      <c r="A1087" s="25">
        <v>41715</v>
      </c>
      <c r="B1087" s="24" t="s">
        <v>4767</v>
      </c>
      <c r="C1087" s="25"/>
      <c r="D1087" s="46" t="s">
        <v>1134</v>
      </c>
      <c r="F1087" s="24" t="s">
        <v>216</v>
      </c>
      <c r="G1087" s="24" t="s">
        <v>342</v>
      </c>
      <c r="H1087" s="47">
        <v>4450000</v>
      </c>
    </row>
    <row r="1088" spans="1:8" s="46" customFormat="1">
      <c r="A1088" s="25">
        <v>41715</v>
      </c>
      <c r="B1088" s="24" t="s">
        <v>1133</v>
      </c>
      <c r="C1088" s="25"/>
      <c r="D1088" s="46" t="s">
        <v>1135</v>
      </c>
      <c r="F1088" s="24" t="s">
        <v>216</v>
      </c>
      <c r="G1088" s="24" t="s">
        <v>284</v>
      </c>
      <c r="H1088" s="47">
        <v>445000</v>
      </c>
    </row>
    <row r="1089" spans="1:8" s="46" customFormat="1">
      <c r="A1089" s="25">
        <v>41715</v>
      </c>
      <c r="B1089" s="24" t="s">
        <v>4767</v>
      </c>
      <c r="C1089" s="25"/>
      <c r="D1089" s="46" t="s">
        <v>1137</v>
      </c>
      <c r="F1089" s="24" t="s">
        <v>216</v>
      </c>
      <c r="G1089" s="24" t="s">
        <v>342</v>
      </c>
      <c r="H1089" s="47">
        <v>2300000</v>
      </c>
    </row>
    <row r="1090" spans="1:8" s="46" customFormat="1">
      <c r="A1090" s="25">
        <v>41715</v>
      </c>
      <c r="B1090" s="24" t="s">
        <v>1136</v>
      </c>
      <c r="C1090" s="25"/>
      <c r="D1090" s="46" t="s">
        <v>1138</v>
      </c>
      <c r="F1090" s="24" t="s">
        <v>216</v>
      </c>
      <c r="G1090" s="24" t="s">
        <v>284</v>
      </c>
      <c r="H1090" s="47">
        <v>230000</v>
      </c>
    </row>
    <row r="1091" spans="1:8" s="46" customFormat="1">
      <c r="A1091" s="25">
        <v>41715</v>
      </c>
      <c r="B1091" s="24" t="s">
        <v>4767</v>
      </c>
      <c r="C1091" s="25"/>
      <c r="D1091" s="46" t="s">
        <v>1140</v>
      </c>
      <c r="F1091" s="24" t="s">
        <v>216</v>
      </c>
      <c r="G1091" s="24" t="s">
        <v>342</v>
      </c>
      <c r="H1091" s="47">
        <v>18205680</v>
      </c>
    </row>
    <row r="1092" spans="1:8" s="46" customFormat="1">
      <c r="A1092" s="25">
        <v>41715</v>
      </c>
      <c r="B1092" s="24" t="s">
        <v>1139</v>
      </c>
      <c r="C1092" s="25"/>
      <c r="D1092" s="46" t="s">
        <v>1141</v>
      </c>
      <c r="F1092" s="24" t="s">
        <v>216</v>
      </c>
      <c r="G1092" s="24" t="s">
        <v>284</v>
      </c>
      <c r="H1092" s="47">
        <v>1820568</v>
      </c>
    </row>
    <row r="1093" spans="1:8" s="46" customFormat="1">
      <c r="A1093" s="25">
        <v>41716</v>
      </c>
      <c r="B1093" s="24" t="s">
        <v>4767</v>
      </c>
      <c r="C1093" s="25"/>
      <c r="D1093" s="46" t="s">
        <v>1143</v>
      </c>
      <c r="F1093" s="24" t="s">
        <v>216</v>
      </c>
      <c r="G1093" s="24" t="s">
        <v>342</v>
      </c>
      <c r="H1093" s="47">
        <v>3540000</v>
      </c>
    </row>
    <row r="1094" spans="1:8" s="46" customFormat="1">
      <c r="A1094" s="25">
        <v>41716</v>
      </c>
      <c r="B1094" s="24" t="s">
        <v>1142</v>
      </c>
      <c r="C1094" s="25"/>
      <c r="D1094" s="46" t="s">
        <v>1144</v>
      </c>
      <c r="F1094" s="24" t="s">
        <v>216</v>
      </c>
      <c r="G1094" s="24" t="s">
        <v>284</v>
      </c>
      <c r="H1094" s="47">
        <v>354000</v>
      </c>
    </row>
    <row r="1095" spans="1:8" s="46" customFormat="1">
      <c r="A1095" s="25">
        <v>41716</v>
      </c>
      <c r="B1095" s="24" t="s">
        <v>4767</v>
      </c>
      <c r="C1095" s="25"/>
      <c r="D1095" s="46" t="s">
        <v>1145</v>
      </c>
      <c r="F1095" s="24" t="s">
        <v>216</v>
      </c>
      <c r="G1095" s="24" t="s">
        <v>342</v>
      </c>
      <c r="H1095" s="47">
        <v>18298060</v>
      </c>
    </row>
    <row r="1096" spans="1:8" s="46" customFormat="1">
      <c r="A1096" s="25">
        <v>41716</v>
      </c>
      <c r="B1096" s="24" t="s">
        <v>733</v>
      </c>
      <c r="C1096" s="25"/>
      <c r="D1096" s="46" t="s">
        <v>1146</v>
      </c>
      <c r="F1096" s="24" t="s">
        <v>216</v>
      </c>
      <c r="G1096" s="24" t="s">
        <v>284</v>
      </c>
      <c r="H1096" s="47">
        <v>1829806</v>
      </c>
    </row>
    <row r="1097" spans="1:8" s="46" customFormat="1">
      <c r="A1097" s="25">
        <v>41716</v>
      </c>
      <c r="B1097" s="24" t="s">
        <v>4767</v>
      </c>
      <c r="C1097" s="25"/>
      <c r="D1097" s="46" t="s">
        <v>1148</v>
      </c>
      <c r="F1097" s="24" t="s">
        <v>216</v>
      </c>
      <c r="G1097" s="24" t="s">
        <v>342</v>
      </c>
      <c r="H1097" s="47">
        <v>6380000</v>
      </c>
    </row>
    <row r="1098" spans="1:8" s="46" customFormat="1">
      <c r="A1098" s="25">
        <v>41716</v>
      </c>
      <c r="B1098" s="24" t="s">
        <v>1147</v>
      </c>
      <c r="C1098" s="25"/>
      <c r="D1098" s="46" t="s">
        <v>1149</v>
      </c>
      <c r="F1098" s="24" t="s">
        <v>216</v>
      </c>
      <c r="G1098" s="24" t="s">
        <v>284</v>
      </c>
      <c r="H1098" s="47">
        <v>638000</v>
      </c>
    </row>
    <row r="1099" spans="1:8" s="46" customFormat="1">
      <c r="A1099" s="25">
        <v>41716</v>
      </c>
      <c r="B1099" s="24" t="s">
        <v>4767</v>
      </c>
      <c r="C1099" s="25"/>
      <c r="D1099" s="46" t="s">
        <v>1151</v>
      </c>
      <c r="F1099" s="24" t="s">
        <v>216</v>
      </c>
      <c r="G1099" s="24" t="s">
        <v>342</v>
      </c>
      <c r="H1099" s="47">
        <v>1765500</v>
      </c>
    </row>
    <row r="1100" spans="1:8" s="46" customFormat="1">
      <c r="A1100" s="25">
        <v>41716</v>
      </c>
      <c r="B1100" s="24" t="s">
        <v>1150</v>
      </c>
      <c r="C1100" s="25"/>
      <c r="D1100" s="46" t="s">
        <v>1152</v>
      </c>
      <c r="F1100" s="24" t="s">
        <v>216</v>
      </c>
      <c r="G1100" s="24" t="s">
        <v>284</v>
      </c>
      <c r="H1100" s="47">
        <v>176550</v>
      </c>
    </row>
    <row r="1101" spans="1:8" s="46" customFormat="1">
      <c r="A1101" s="25">
        <v>41718</v>
      </c>
      <c r="B1101" s="24" t="s">
        <v>4787</v>
      </c>
      <c r="C1101" s="25"/>
      <c r="D1101" s="46" t="s">
        <v>2674</v>
      </c>
      <c r="F1101" s="24" t="s">
        <v>216</v>
      </c>
      <c r="G1101" s="24" t="s">
        <v>342</v>
      </c>
      <c r="H1101" s="47">
        <v>3800000</v>
      </c>
    </row>
    <row r="1102" spans="1:8" s="46" customFormat="1">
      <c r="A1102" s="25">
        <v>41718</v>
      </c>
      <c r="B1102" s="24" t="s">
        <v>2673</v>
      </c>
      <c r="C1102" s="25"/>
      <c r="D1102" s="46" t="s">
        <v>2675</v>
      </c>
      <c r="F1102" s="24" t="s">
        <v>216</v>
      </c>
      <c r="G1102" s="24" t="s">
        <v>284</v>
      </c>
      <c r="H1102" s="47">
        <v>380000</v>
      </c>
    </row>
    <row r="1103" spans="1:8" s="46" customFormat="1">
      <c r="A1103" s="25">
        <v>41718</v>
      </c>
      <c r="B1103" s="24" t="s">
        <v>4787</v>
      </c>
      <c r="C1103" s="25"/>
      <c r="D1103" s="46" t="s">
        <v>2677</v>
      </c>
      <c r="F1103" s="24" t="s">
        <v>216</v>
      </c>
      <c r="G1103" s="24" t="s">
        <v>342</v>
      </c>
      <c r="H1103" s="47">
        <v>48000000</v>
      </c>
    </row>
    <row r="1104" spans="1:8" s="46" customFormat="1">
      <c r="A1104" s="25">
        <v>41718</v>
      </c>
      <c r="B1104" s="24" t="s">
        <v>2676</v>
      </c>
      <c r="C1104" s="25"/>
      <c r="D1104" s="46" t="s">
        <v>2678</v>
      </c>
      <c r="F1104" s="24" t="s">
        <v>216</v>
      </c>
      <c r="G1104" s="24" t="s">
        <v>284</v>
      </c>
      <c r="H1104" s="47">
        <v>4800000</v>
      </c>
    </row>
    <row r="1105" spans="1:8" s="46" customFormat="1">
      <c r="A1105" s="25">
        <v>41718</v>
      </c>
      <c r="B1105" s="24" t="s">
        <v>4787</v>
      </c>
      <c r="C1105" s="25"/>
      <c r="D1105" s="46" t="s">
        <v>2680</v>
      </c>
      <c r="F1105" s="24" t="s">
        <v>216</v>
      </c>
      <c r="G1105" s="24" t="s">
        <v>342</v>
      </c>
      <c r="H1105" s="47">
        <v>17297410</v>
      </c>
    </row>
    <row r="1106" spans="1:8" s="46" customFormat="1">
      <c r="A1106" s="25">
        <v>41718</v>
      </c>
      <c r="B1106" s="24" t="s">
        <v>2679</v>
      </c>
      <c r="C1106" s="25"/>
      <c r="D1106" s="46" t="s">
        <v>2681</v>
      </c>
      <c r="F1106" s="24" t="s">
        <v>216</v>
      </c>
      <c r="G1106" s="24" t="s">
        <v>284</v>
      </c>
      <c r="H1106" s="47">
        <v>1729741</v>
      </c>
    </row>
    <row r="1107" spans="1:8" s="46" customFormat="1">
      <c r="A1107" s="25">
        <v>41718</v>
      </c>
      <c r="B1107" s="24" t="s">
        <v>4787</v>
      </c>
      <c r="C1107" s="25"/>
      <c r="D1107" s="46" t="s">
        <v>2683</v>
      </c>
      <c r="F1107" s="24" t="s">
        <v>216</v>
      </c>
      <c r="G1107" s="24" t="s">
        <v>342</v>
      </c>
      <c r="H1107" s="47">
        <v>13800000</v>
      </c>
    </row>
    <row r="1108" spans="1:8" s="46" customFormat="1">
      <c r="A1108" s="25">
        <v>41718</v>
      </c>
      <c r="B1108" s="24" t="s">
        <v>2682</v>
      </c>
      <c r="C1108" s="25"/>
      <c r="D1108" s="46" t="s">
        <v>2684</v>
      </c>
      <c r="F1108" s="24" t="s">
        <v>216</v>
      </c>
      <c r="G1108" s="24" t="s">
        <v>284</v>
      </c>
      <c r="H1108" s="47">
        <v>1380000</v>
      </c>
    </row>
    <row r="1109" spans="1:8" s="46" customFormat="1">
      <c r="A1109" s="25">
        <v>41718</v>
      </c>
      <c r="B1109" s="24" t="s">
        <v>4787</v>
      </c>
      <c r="C1109" s="25"/>
      <c r="D1109" s="46" t="s">
        <v>2686</v>
      </c>
      <c r="F1109" s="24" t="s">
        <v>216</v>
      </c>
      <c r="G1109" s="24" t="s">
        <v>342</v>
      </c>
      <c r="H1109" s="47">
        <v>8530000</v>
      </c>
    </row>
    <row r="1110" spans="1:8" s="46" customFormat="1">
      <c r="A1110" s="25">
        <v>41718</v>
      </c>
      <c r="B1110" s="24" t="s">
        <v>2685</v>
      </c>
      <c r="C1110" s="25"/>
      <c r="D1110" s="46" t="s">
        <v>2687</v>
      </c>
      <c r="F1110" s="24" t="s">
        <v>216</v>
      </c>
      <c r="G1110" s="24" t="s">
        <v>284</v>
      </c>
      <c r="H1110" s="47">
        <v>853000</v>
      </c>
    </row>
    <row r="1111" spans="1:8" s="46" customFormat="1">
      <c r="A1111" s="25">
        <v>41718</v>
      </c>
      <c r="B1111" s="24" t="s">
        <v>4787</v>
      </c>
      <c r="C1111" s="25"/>
      <c r="D1111" s="46" t="s">
        <v>2689</v>
      </c>
      <c r="F1111" s="24" t="s">
        <v>216</v>
      </c>
      <c r="G1111" s="24" t="s">
        <v>342</v>
      </c>
      <c r="H1111" s="47">
        <v>560000</v>
      </c>
    </row>
    <row r="1112" spans="1:8" s="46" customFormat="1">
      <c r="A1112" s="25">
        <v>41718</v>
      </c>
      <c r="B1112" s="24" t="s">
        <v>2688</v>
      </c>
      <c r="C1112" s="25"/>
      <c r="D1112" s="46" t="s">
        <v>2690</v>
      </c>
      <c r="F1112" s="24" t="s">
        <v>216</v>
      </c>
      <c r="G1112" s="24" t="s">
        <v>284</v>
      </c>
      <c r="H1112" s="47">
        <v>0</v>
      </c>
    </row>
    <row r="1113" spans="1:8" s="46" customFormat="1">
      <c r="A1113" s="25">
        <v>41718</v>
      </c>
      <c r="B1113" s="24" t="s">
        <v>4787</v>
      </c>
      <c r="C1113" s="25"/>
      <c r="D1113" s="46" t="s">
        <v>2692</v>
      </c>
      <c r="F1113" s="24" t="s">
        <v>216</v>
      </c>
      <c r="G1113" s="24" t="s">
        <v>342</v>
      </c>
      <c r="H1113" s="47">
        <v>19140000</v>
      </c>
    </row>
    <row r="1114" spans="1:8" s="46" customFormat="1">
      <c r="A1114" s="25">
        <v>41718</v>
      </c>
      <c r="B1114" s="24" t="s">
        <v>2691</v>
      </c>
      <c r="C1114" s="25"/>
      <c r="D1114" s="46" t="s">
        <v>2693</v>
      </c>
      <c r="F1114" s="24" t="s">
        <v>216</v>
      </c>
      <c r="G1114" s="24" t="s">
        <v>284</v>
      </c>
      <c r="H1114" s="47">
        <v>1914000</v>
      </c>
    </row>
    <row r="1115" spans="1:8" s="46" customFormat="1">
      <c r="A1115" s="25">
        <v>41719</v>
      </c>
      <c r="B1115" s="24" t="s">
        <v>4787</v>
      </c>
      <c r="C1115" s="25"/>
      <c r="D1115" s="46" t="s">
        <v>2695</v>
      </c>
      <c r="F1115" s="24" t="s">
        <v>216</v>
      </c>
      <c r="G1115" s="24" t="s">
        <v>342</v>
      </c>
      <c r="H1115" s="47">
        <v>8500000</v>
      </c>
    </row>
    <row r="1116" spans="1:8" s="46" customFormat="1">
      <c r="A1116" s="25">
        <v>41719</v>
      </c>
      <c r="B1116" s="24" t="s">
        <v>2694</v>
      </c>
      <c r="C1116" s="25"/>
      <c r="D1116" s="46" t="s">
        <v>2696</v>
      </c>
      <c r="F1116" s="24" t="s">
        <v>216</v>
      </c>
      <c r="G1116" s="24" t="s">
        <v>284</v>
      </c>
      <c r="H1116" s="47">
        <v>850000</v>
      </c>
    </row>
    <row r="1117" spans="1:8" s="46" customFormat="1">
      <c r="A1117" s="25">
        <v>41722</v>
      </c>
      <c r="B1117" s="24" t="s">
        <v>4787</v>
      </c>
      <c r="C1117" s="25"/>
      <c r="D1117" s="46" t="s">
        <v>2698</v>
      </c>
      <c r="F1117" s="24" t="s">
        <v>216</v>
      </c>
      <c r="G1117" s="24" t="s">
        <v>342</v>
      </c>
      <c r="H1117" s="47">
        <v>1540000</v>
      </c>
    </row>
    <row r="1118" spans="1:8" s="46" customFormat="1">
      <c r="A1118" s="25">
        <v>41722</v>
      </c>
      <c r="B1118" s="24" t="s">
        <v>2697</v>
      </c>
      <c r="C1118" s="25"/>
      <c r="D1118" s="46" t="s">
        <v>2699</v>
      </c>
      <c r="F1118" s="24" t="s">
        <v>216</v>
      </c>
      <c r="G1118" s="24" t="s">
        <v>284</v>
      </c>
      <c r="H1118" s="47">
        <v>154000</v>
      </c>
    </row>
    <row r="1119" spans="1:8" s="46" customFormat="1">
      <c r="A1119" s="25">
        <v>41722</v>
      </c>
      <c r="B1119" s="24" t="s">
        <v>4787</v>
      </c>
      <c r="C1119" s="25"/>
      <c r="D1119" s="46" t="s">
        <v>2701</v>
      </c>
      <c r="F1119" s="24" t="s">
        <v>216</v>
      </c>
      <c r="G1119" s="24" t="s">
        <v>342</v>
      </c>
      <c r="H1119" s="47">
        <v>471429</v>
      </c>
    </row>
    <row r="1120" spans="1:8" s="46" customFormat="1">
      <c r="A1120" s="25">
        <v>41722</v>
      </c>
      <c r="B1120" s="24" t="s">
        <v>2700</v>
      </c>
      <c r="C1120" s="25"/>
      <c r="D1120" s="46" t="s">
        <v>2702</v>
      </c>
      <c r="F1120" s="24" t="s">
        <v>216</v>
      </c>
      <c r="G1120" s="24" t="s">
        <v>284</v>
      </c>
      <c r="H1120" s="47">
        <v>23571</v>
      </c>
    </row>
    <row r="1121" spans="1:8" s="46" customFormat="1">
      <c r="A1121" s="25">
        <v>41725</v>
      </c>
      <c r="B1121" s="24" t="s">
        <v>4787</v>
      </c>
      <c r="C1121" s="25"/>
      <c r="D1121" s="46" t="s">
        <v>2704</v>
      </c>
      <c r="F1121" s="24" t="s">
        <v>216</v>
      </c>
      <c r="G1121" s="24" t="s">
        <v>342</v>
      </c>
      <c r="H1121" s="47">
        <v>1760000</v>
      </c>
    </row>
    <row r="1122" spans="1:8" s="46" customFormat="1">
      <c r="A1122" s="25">
        <v>41725</v>
      </c>
      <c r="B1122" s="24" t="s">
        <v>2703</v>
      </c>
      <c r="C1122" s="25"/>
      <c r="D1122" s="46" t="s">
        <v>2705</v>
      </c>
      <c r="F1122" s="24" t="s">
        <v>216</v>
      </c>
      <c r="G1122" s="24" t="s">
        <v>284</v>
      </c>
      <c r="H1122" s="47">
        <v>176000</v>
      </c>
    </row>
    <row r="1123" spans="1:8" s="46" customFormat="1">
      <c r="A1123" s="25">
        <v>41727</v>
      </c>
      <c r="B1123" s="24" t="s">
        <v>4787</v>
      </c>
      <c r="C1123" s="25"/>
      <c r="D1123" s="46" t="s">
        <v>2707</v>
      </c>
      <c r="F1123" s="24" t="s">
        <v>216</v>
      </c>
      <c r="G1123" s="24" t="s">
        <v>342</v>
      </c>
      <c r="H1123" s="47">
        <v>2444320</v>
      </c>
    </row>
    <row r="1124" spans="1:8" s="46" customFormat="1">
      <c r="A1124" s="25">
        <v>41727</v>
      </c>
      <c r="B1124" s="24" t="s">
        <v>2706</v>
      </c>
      <c r="C1124" s="25"/>
      <c r="D1124" s="46" t="s">
        <v>2708</v>
      </c>
      <c r="F1124" s="24" t="s">
        <v>216</v>
      </c>
      <c r="G1124" s="24" t="s">
        <v>284</v>
      </c>
      <c r="H1124" s="47">
        <v>244432</v>
      </c>
    </row>
    <row r="1125" spans="1:8" s="46" customFormat="1">
      <c r="A1125" s="25">
        <v>41727</v>
      </c>
      <c r="B1125" s="24" t="s">
        <v>4787</v>
      </c>
      <c r="C1125" s="25"/>
      <c r="D1125" s="46" t="s">
        <v>2710</v>
      </c>
      <c r="F1125" s="24" t="s">
        <v>216</v>
      </c>
      <c r="G1125" s="24" t="s">
        <v>342</v>
      </c>
      <c r="H1125" s="47">
        <v>8152480</v>
      </c>
    </row>
    <row r="1126" spans="1:8" s="46" customFormat="1">
      <c r="A1126" s="25">
        <v>41727</v>
      </c>
      <c r="B1126" s="24" t="s">
        <v>2709</v>
      </c>
      <c r="C1126" s="25"/>
      <c r="D1126" s="46" t="s">
        <v>2711</v>
      </c>
      <c r="F1126" s="24" t="s">
        <v>216</v>
      </c>
      <c r="G1126" s="24" t="s">
        <v>284</v>
      </c>
      <c r="H1126" s="47">
        <v>815248</v>
      </c>
    </row>
    <row r="1127" spans="1:8" s="46" customFormat="1">
      <c r="A1127" s="25">
        <v>41730</v>
      </c>
      <c r="B1127" s="24" t="s">
        <v>4787</v>
      </c>
      <c r="C1127" s="25" t="s">
        <v>4733</v>
      </c>
      <c r="D1127" s="46" t="s">
        <v>2713</v>
      </c>
      <c r="F1127" s="24" t="s">
        <v>200</v>
      </c>
      <c r="G1127" s="24" t="s">
        <v>342</v>
      </c>
      <c r="H1127" s="47">
        <v>1600000</v>
      </c>
    </row>
    <row r="1128" spans="1:8" s="46" customFormat="1">
      <c r="A1128" s="25">
        <v>41730</v>
      </c>
      <c r="B1128" s="24" t="s">
        <v>2712</v>
      </c>
      <c r="C1128" s="25" t="s">
        <v>4733</v>
      </c>
      <c r="D1128" s="46" t="s">
        <v>2714</v>
      </c>
      <c r="F1128" s="24" t="s">
        <v>200</v>
      </c>
      <c r="G1128" s="24" t="s">
        <v>284</v>
      </c>
      <c r="H1128" s="47">
        <v>160000</v>
      </c>
    </row>
    <row r="1129" spans="1:8" s="46" customFormat="1">
      <c r="A1129" s="25">
        <v>41731</v>
      </c>
      <c r="B1129" s="24" t="s">
        <v>4787</v>
      </c>
      <c r="C1129" s="25"/>
      <c r="D1129" s="46" t="s">
        <v>2716</v>
      </c>
      <c r="F1129" s="24" t="s">
        <v>216</v>
      </c>
      <c r="G1129" s="24" t="s">
        <v>342</v>
      </c>
      <c r="H1129" s="47">
        <v>1540000</v>
      </c>
    </row>
    <row r="1130" spans="1:8" s="46" customFormat="1">
      <c r="A1130" s="25">
        <v>41731</v>
      </c>
      <c r="B1130" s="24" t="s">
        <v>2715</v>
      </c>
      <c r="C1130" s="25"/>
      <c r="D1130" s="46" t="s">
        <v>2717</v>
      </c>
      <c r="F1130" s="24" t="s">
        <v>216</v>
      </c>
      <c r="G1130" s="24" t="s">
        <v>284</v>
      </c>
      <c r="H1130" s="47">
        <v>154000</v>
      </c>
    </row>
    <row r="1131" spans="1:8" s="46" customFormat="1">
      <c r="A1131" s="25">
        <v>41731</v>
      </c>
      <c r="B1131" s="24" t="s">
        <v>4787</v>
      </c>
      <c r="C1131" s="25"/>
      <c r="D1131" s="46" t="s">
        <v>2719</v>
      </c>
      <c r="F1131" s="24" t="s">
        <v>216</v>
      </c>
      <c r="G1131" s="24" t="s">
        <v>342</v>
      </c>
      <c r="H1131" s="47">
        <v>36241480</v>
      </c>
    </row>
    <row r="1132" spans="1:8" s="46" customFormat="1">
      <c r="A1132" s="25">
        <v>41731</v>
      </c>
      <c r="B1132" s="24" t="s">
        <v>2718</v>
      </c>
      <c r="C1132" s="25"/>
      <c r="D1132" s="46" t="s">
        <v>2720</v>
      </c>
      <c r="F1132" s="24" t="s">
        <v>216</v>
      </c>
      <c r="G1132" s="24" t="s">
        <v>284</v>
      </c>
      <c r="H1132" s="47">
        <v>3624148</v>
      </c>
    </row>
    <row r="1133" spans="1:8" s="46" customFormat="1">
      <c r="A1133" s="25">
        <v>41731</v>
      </c>
      <c r="B1133" s="24" t="s">
        <v>4787</v>
      </c>
      <c r="C1133" s="25"/>
      <c r="D1133" s="46" t="s">
        <v>2722</v>
      </c>
      <c r="F1133" s="24" t="s">
        <v>216</v>
      </c>
      <c r="G1133" s="24" t="s">
        <v>342</v>
      </c>
      <c r="H1133" s="47">
        <v>7014480</v>
      </c>
    </row>
    <row r="1134" spans="1:8" s="46" customFormat="1">
      <c r="A1134" s="25">
        <v>41731</v>
      </c>
      <c r="B1134" s="24" t="s">
        <v>2721</v>
      </c>
      <c r="C1134" s="25"/>
      <c r="D1134" s="46" t="s">
        <v>2723</v>
      </c>
      <c r="F1134" s="24" t="s">
        <v>216</v>
      </c>
      <c r="G1134" s="24" t="s">
        <v>284</v>
      </c>
      <c r="H1134" s="47">
        <v>701448</v>
      </c>
    </row>
    <row r="1135" spans="1:8" s="46" customFormat="1">
      <c r="A1135" s="25">
        <v>41731</v>
      </c>
      <c r="B1135" s="24" t="s">
        <v>4787</v>
      </c>
      <c r="C1135" s="25"/>
      <c r="D1135" s="46" t="s">
        <v>2725</v>
      </c>
      <c r="F1135" s="24" t="s">
        <v>216</v>
      </c>
      <c r="G1135" s="24" t="s">
        <v>342</v>
      </c>
      <c r="H1135" s="47">
        <v>91340000</v>
      </c>
    </row>
    <row r="1136" spans="1:8" s="46" customFormat="1">
      <c r="A1136" s="25">
        <v>41731</v>
      </c>
      <c r="B1136" s="24" t="s">
        <v>2724</v>
      </c>
      <c r="C1136" s="25"/>
      <c r="D1136" s="46" t="s">
        <v>2726</v>
      </c>
      <c r="F1136" s="24" t="s">
        <v>216</v>
      </c>
      <c r="G1136" s="24" t="s">
        <v>284</v>
      </c>
      <c r="H1136" s="47">
        <v>9134000</v>
      </c>
    </row>
    <row r="1137" spans="1:8" s="46" customFormat="1">
      <c r="A1137" s="25">
        <v>41731</v>
      </c>
      <c r="B1137" s="24" t="s">
        <v>4787</v>
      </c>
      <c r="C1137" s="25"/>
      <c r="D1137" s="46" t="s">
        <v>2728</v>
      </c>
      <c r="F1137" s="24" t="s">
        <v>216</v>
      </c>
      <c r="G1137" s="24" t="s">
        <v>342</v>
      </c>
      <c r="H1137" s="47">
        <v>8760000</v>
      </c>
    </row>
    <row r="1138" spans="1:8" s="46" customFormat="1">
      <c r="A1138" s="25">
        <v>41731</v>
      </c>
      <c r="B1138" s="24" t="s">
        <v>2727</v>
      </c>
      <c r="C1138" s="25"/>
      <c r="D1138" s="46" t="s">
        <v>2729</v>
      </c>
      <c r="F1138" s="24" t="s">
        <v>216</v>
      </c>
      <c r="G1138" s="24" t="s">
        <v>284</v>
      </c>
      <c r="H1138" s="47">
        <v>876000</v>
      </c>
    </row>
    <row r="1139" spans="1:8" s="46" customFormat="1">
      <c r="A1139" s="25">
        <v>41731</v>
      </c>
      <c r="B1139" s="24" t="s">
        <v>4787</v>
      </c>
      <c r="C1139" s="25"/>
      <c r="D1139" s="46" t="s">
        <v>2731</v>
      </c>
      <c r="F1139" s="24" t="s">
        <v>216</v>
      </c>
      <c r="G1139" s="24" t="s">
        <v>342</v>
      </c>
      <c r="H1139" s="47">
        <v>10296000</v>
      </c>
    </row>
    <row r="1140" spans="1:8" s="46" customFormat="1">
      <c r="A1140" s="25">
        <v>41731</v>
      </c>
      <c r="B1140" s="24" t="s">
        <v>2730</v>
      </c>
      <c r="C1140" s="25"/>
      <c r="D1140" s="46" t="s">
        <v>2732</v>
      </c>
      <c r="F1140" s="24" t="s">
        <v>216</v>
      </c>
      <c r="G1140" s="24" t="s">
        <v>284</v>
      </c>
      <c r="H1140" s="47">
        <v>1029600</v>
      </c>
    </row>
    <row r="1141" spans="1:8" s="46" customFormat="1">
      <c r="A1141" s="25">
        <v>41731</v>
      </c>
      <c r="B1141" s="24" t="s">
        <v>4787</v>
      </c>
      <c r="C1141" s="25"/>
      <c r="D1141" s="46" t="s">
        <v>2734</v>
      </c>
      <c r="F1141" s="24" t="s">
        <v>216</v>
      </c>
      <c r="G1141" s="24" t="s">
        <v>342</v>
      </c>
      <c r="H1141" s="47">
        <v>6429940</v>
      </c>
    </row>
    <row r="1142" spans="1:8" s="46" customFormat="1">
      <c r="A1142" s="25">
        <v>41731</v>
      </c>
      <c r="B1142" s="24" t="s">
        <v>2733</v>
      </c>
      <c r="C1142" s="25"/>
      <c r="D1142" s="46" t="s">
        <v>2735</v>
      </c>
      <c r="F1142" s="24" t="s">
        <v>216</v>
      </c>
      <c r="G1142" s="24" t="s">
        <v>284</v>
      </c>
      <c r="H1142" s="47">
        <v>642994</v>
      </c>
    </row>
    <row r="1143" spans="1:8" s="46" customFormat="1">
      <c r="A1143" s="25">
        <v>41732</v>
      </c>
      <c r="B1143" s="24" t="s">
        <v>4787</v>
      </c>
      <c r="C1143" s="25"/>
      <c r="D1143" s="46" t="s">
        <v>2737</v>
      </c>
      <c r="F1143" s="24" t="s">
        <v>216</v>
      </c>
      <c r="G1143" s="24" t="s">
        <v>342</v>
      </c>
      <c r="H1143" s="47">
        <v>12760000</v>
      </c>
    </row>
    <row r="1144" spans="1:8" s="46" customFormat="1">
      <c r="A1144" s="25">
        <v>41732</v>
      </c>
      <c r="B1144" s="24" t="s">
        <v>2736</v>
      </c>
      <c r="C1144" s="25"/>
      <c r="D1144" s="46" t="s">
        <v>2738</v>
      </c>
      <c r="F1144" s="24" t="s">
        <v>216</v>
      </c>
      <c r="G1144" s="24" t="s">
        <v>284</v>
      </c>
      <c r="H1144" s="47">
        <v>1276000</v>
      </c>
    </row>
    <row r="1145" spans="1:8" s="46" customFormat="1">
      <c r="A1145" s="25">
        <v>41732</v>
      </c>
      <c r="B1145" s="24" t="s">
        <v>4787</v>
      </c>
      <c r="C1145" s="25"/>
      <c r="D1145" s="46" t="s">
        <v>2740</v>
      </c>
      <c r="F1145" s="24" t="s">
        <v>216</v>
      </c>
      <c r="G1145" s="24" t="s">
        <v>342</v>
      </c>
      <c r="H1145" s="47">
        <v>8166760</v>
      </c>
    </row>
    <row r="1146" spans="1:8" s="46" customFormat="1">
      <c r="A1146" s="25">
        <v>41732</v>
      </c>
      <c r="B1146" s="24" t="s">
        <v>2739</v>
      </c>
      <c r="C1146" s="25"/>
      <c r="D1146" s="46" t="s">
        <v>2741</v>
      </c>
      <c r="F1146" s="24" t="s">
        <v>216</v>
      </c>
      <c r="G1146" s="24" t="s">
        <v>284</v>
      </c>
      <c r="H1146" s="47">
        <v>816676</v>
      </c>
    </row>
    <row r="1147" spans="1:8" s="46" customFormat="1">
      <c r="A1147" s="25">
        <v>41733</v>
      </c>
      <c r="B1147" s="24" t="s">
        <v>4787</v>
      </c>
      <c r="C1147" s="25"/>
      <c r="D1147" s="46" t="s">
        <v>2743</v>
      </c>
      <c r="F1147" s="24" t="s">
        <v>216</v>
      </c>
      <c r="G1147" s="24" t="s">
        <v>342</v>
      </c>
      <c r="H1147" s="47">
        <v>3500000</v>
      </c>
    </row>
    <row r="1148" spans="1:8" s="46" customFormat="1">
      <c r="A1148" s="25">
        <v>41733</v>
      </c>
      <c r="B1148" s="24" t="s">
        <v>2742</v>
      </c>
      <c r="C1148" s="25"/>
      <c r="D1148" s="46" t="s">
        <v>2744</v>
      </c>
      <c r="F1148" s="24" t="s">
        <v>216</v>
      </c>
      <c r="G1148" s="24" t="s">
        <v>284</v>
      </c>
      <c r="H1148" s="47">
        <v>350000</v>
      </c>
    </row>
    <row r="1149" spans="1:8" s="46" customFormat="1">
      <c r="A1149" s="25">
        <v>41734</v>
      </c>
      <c r="B1149" s="24" t="s">
        <v>4787</v>
      </c>
      <c r="C1149" s="25"/>
      <c r="D1149" s="46" t="s">
        <v>2746</v>
      </c>
      <c r="F1149" s="24" t="s">
        <v>216</v>
      </c>
      <c r="G1149" s="24" t="s">
        <v>342</v>
      </c>
      <c r="H1149" s="47">
        <v>1820000</v>
      </c>
    </row>
    <row r="1150" spans="1:8" s="46" customFormat="1">
      <c r="A1150" s="25">
        <v>41734</v>
      </c>
      <c r="B1150" s="24" t="s">
        <v>2745</v>
      </c>
      <c r="C1150" s="25"/>
      <c r="D1150" s="46" t="s">
        <v>2747</v>
      </c>
      <c r="F1150" s="24" t="s">
        <v>216</v>
      </c>
      <c r="G1150" s="24" t="s">
        <v>284</v>
      </c>
      <c r="H1150" s="47">
        <v>182000</v>
      </c>
    </row>
    <row r="1151" spans="1:8" s="46" customFormat="1">
      <c r="A1151" s="25">
        <v>41736</v>
      </c>
      <c r="B1151" s="24" t="s">
        <v>4787</v>
      </c>
      <c r="C1151" s="25"/>
      <c r="D1151" s="46" t="s">
        <v>2749</v>
      </c>
      <c r="F1151" s="24" t="s">
        <v>216</v>
      </c>
      <c r="G1151" s="24" t="s">
        <v>342</v>
      </c>
      <c r="H1151" s="47">
        <v>2520000</v>
      </c>
    </row>
    <row r="1152" spans="1:8" s="46" customFormat="1">
      <c r="A1152" s="25">
        <v>41736</v>
      </c>
      <c r="B1152" s="24" t="s">
        <v>2748</v>
      </c>
      <c r="C1152" s="25"/>
      <c r="D1152" s="46" t="s">
        <v>2750</v>
      </c>
      <c r="F1152" s="24" t="s">
        <v>216</v>
      </c>
      <c r="G1152" s="24" t="s">
        <v>284</v>
      </c>
      <c r="H1152" s="47">
        <v>252000</v>
      </c>
    </row>
    <row r="1153" spans="1:8" s="46" customFormat="1">
      <c r="A1153" s="25">
        <v>41737</v>
      </c>
      <c r="B1153" s="24" t="s">
        <v>4787</v>
      </c>
      <c r="C1153" s="25"/>
      <c r="D1153" s="46" t="s">
        <v>2752</v>
      </c>
      <c r="F1153" s="24" t="s">
        <v>216</v>
      </c>
      <c r="G1153" s="24" t="s">
        <v>342</v>
      </c>
      <c r="H1153" s="47">
        <v>3600000</v>
      </c>
    </row>
    <row r="1154" spans="1:8" s="46" customFormat="1">
      <c r="A1154" s="25">
        <v>41737</v>
      </c>
      <c r="B1154" s="24" t="s">
        <v>2751</v>
      </c>
      <c r="C1154" s="25"/>
      <c r="D1154" s="46" t="s">
        <v>2753</v>
      </c>
      <c r="F1154" s="24" t="s">
        <v>216</v>
      </c>
      <c r="G1154" s="24" t="s">
        <v>284</v>
      </c>
      <c r="H1154" s="47">
        <v>360000</v>
      </c>
    </row>
    <row r="1155" spans="1:8" s="46" customFormat="1">
      <c r="A1155" s="25">
        <v>41737</v>
      </c>
      <c r="B1155" s="24" t="s">
        <v>4787</v>
      </c>
      <c r="C1155" s="25"/>
      <c r="D1155" s="46" t="s">
        <v>2755</v>
      </c>
      <c r="F1155" s="24" t="s">
        <v>216</v>
      </c>
      <c r="G1155" s="24" t="s">
        <v>342</v>
      </c>
      <c r="H1155" s="47">
        <v>3508000</v>
      </c>
    </row>
    <row r="1156" spans="1:8" s="46" customFormat="1">
      <c r="A1156" s="25">
        <v>41737</v>
      </c>
      <c r="B1156" s="24" t="s">
        <v>2754</v>
      </c>
      <c r="C1156" s="25"/>
      <c r="D1156" s="46" t="s">
        <v>2756</v>
      </c>
      <c r="F1156" s="24" t="s">
        <v>216</v>
      </c>
      <c r="G1156" s="24" t="s">
        <v>284</v>
      </c>
      <c r="H1156" s="47">
        <v>350800</v>
      </c>
    </row>
    <row r="1157" spans="1:8" s="46" customFormat="1">
      <c r="A1157" s="25">
        <v>41737</v>
      </c>
      <c r="B1157" s="24" t="s">
        <v>4787</v>
      </c>
      <c r="C1157" s="25"/>
      <c r="D1157" s="46" t="s">
        <v>2758</v>
      </c>
      <c r="F1157" s="24" t="s">
        <v>216</v>
      </c>
      <c r="G1157" s="24" t="s">
        <v>342</v>
      </c>
      <c r="H1157" s="47">
        <v>6410360</v>
      </c>
    </row>
    <row r="1158" spans="1:8" s="46" customFormat="1">
      <c r="A1158" s="25">
        <v>41737</v>
      </c>
      <c r="B1158" s="24" t="s">
        <v>2757</v>
      </c>
      <c r="C1158" s="25"/>
      <c r="D1158" s="46" t="s">
        <v>2759</v>
      </c>
      <c r="F1158" s="24" t="s">
        <v>216</v>
      </c>
      <c r="G1158" s="24" t="s">
        <v>284</v>
      </c>
      <c r="H1158" s="47">
        <v>641036</v>
      </c>
    </row>
    <row r="1159" spans="1:8" s="46" customFormat="1">
      <c r="A1159" s="25">
        <v>41737</v>
      </c>
      <c r="B1159" s="24" t="s">
        <v>4787</v>
      </c>
      <c r="C1159" s="25"/>
      <c r="D1159" s="46" t="s">
        <v>2761</v>
      </c>
      <c r="F1159" s="24" t="s">
        <v>216</v>
      </c>
      <c r="G1159" s="24" t="s">
        <v>342</v>
      </c>
      <c r="H1159" s="47">
        <v>2530000</v>
      </c>
    </row>
    <row r="1160" spans="1:8" s="46" customFormat="1">
      <c r="A1160" s="25">
        <v>41737</v>
      </c>
      <c r="B1160" s="24" t="s">
        <v>2760</v>
      </c>
      <c r="C1160" s="25"/>
      <c r="D1160" s="46" t="s">
        <v>2762</v>
      </c>
      <c r="F1160" s="24" t="s">
        <v>216</v>
      </c>
      <c r="G1160" s="24" t="s">
        <v>284</v>
      </c>
      <c r="H1160" s="47">
        <v>253000</v>
      </c>
    </row>
    <row r="1161" spans="1:8" s="46" customFormat="1">
      <c r="A1161" s="25">
        <v>41740</v>
      </c>
      <c r="B1161" s="24" t="s">
        <v>4787</v>
      </c>
      <c r="C1161" s="25"/>
      <c r="D1161" s="46" t="s">
        <v>2764</v>
      </c>
      <c r="F1161" s="24" t="s">
        <v>216</v>
      </c>
      <c r="G1161" s="24" t="s">
        <v>342</v>
      </c>
      <c r="H1161" s="47">
        <v>6680000</v>
      </c>
    </row>
    <row r="1162" spans="1:8" s="46" customFormat="1">
      <c r="A1162" s="25">
        <v>41740</v>
      </c>
      <c r="B1162" s="24" t="s">
        <v>2763</v>
      </c>
      <c r="C1162" s="25"/>
      <c r="D1162" s="46" t="s">
        <v>2765</v>
      </c>
      <c r="F1162" s="24" t="s">
        <v>216</v>
      </c>
      <c r="G1162" s="24" t="s">
        <v>284</v>
      </c>
      <c r="H1162" s="47">
        <v>668000</v>
      </c>
    </row>
    <row r="1163" spans="1:8" s="46" customFormat="1">
      <c r="A1163" s="25">
        <v>41743</v>
      </c>
      <c r="B1163" s="24" t="s">
        <v>4787</v>
      </c>
      <c r="C1163" s="25"/>
      <c r="D1163" s="46" t="s">
        <v>2767</v>
      </c>
      <c r="F1163" s="24" t="s">
        <v>216</v>
      </c>
      <c r="G1163" s="24" t="s">
        <v>342</v>
      </c>
      <c r="H1163" s="47">
        <v>6000000</v>
      </c>
    </row>
    <row r="1164" spans="1:8" s="46" customFormat="1">
      <c r="A1164" s="25">
        <v>41743</v>
      </c>
      <c r="B1164" s="24" t="s">
        <v>2766</v>
      </c>
      <c r="C1164" s="25"/>
      <c r="D1164" s="46" t="s">
        <v>2768</v>
      </c>
      <c r="F1164" s="24" t="s">
        <v>216</v>
      </c>
      <c r="G1164" s="24" t="s">
        <v>284</v>
      </c>
      <c r="H1164" s="47">
        <v>600000</v>
      </c>
    </row>
    <row r="1165" spans="1:8" s="46" customFormat="1">
      <c r="A1165" s="25">
        <v>41744</v>
      </c>
      <c r="B1165" s="24" t="s">
        <v>4787</v>
      </c>
      <c r="C1165" s="25"/>
      <c r="D1165" s="46" t="s">
        <v>2770</v>
      </c>
      <c r="F1165" s="24" t="s">
        <v>216</v>
      </c>
      <c r="G1165" s="24" t="s">
        <v>342</v>
      </c>
      <c r="H1165" s="47">
        <v>3512760</v>
      </c>
    </row>
    <row r="1166" spans="1:8" s="46" customFormat="1">
      <c r="A1166" s="25">
        <v>41744</v>
      </c>
      <c r="B1166" s="24" t="s">
        <v>2769</v>
      </c>
      <c r="C1166" s="25"/>
      <c r="D1166" s="46" t="s">
        <v>2771</v>
      </c>
      <c r="F1166" s="24" t="s">
        <v>216</v>
      </c>
      <c r="G1166" s="24" t="s">
        <v>284</v>
      </c>
      <c r="H1166" s="47">
        <v>351276</v>
      </c>
    </row>
    <row r="1167" spans="1:8" s="46" customFormat="1">
      <c r="A1167" s="25">
        <v>41746</v>
      </c>
      <c r="B1167" s="24" t="s">
        <v>4787</v>
      </c>
      <c r="C1167" s="25"/>
      <c r="D1167" s="46" t="s">
        <v>2773</v>
      </c>
      <c r="F1167" s="24" t="s">
        <v>216</v>
      </c>
      <c r="G1167" s="24" t="s">
        <v>342</v>
      </c>
      <c r="H1167" s="47">
        <v>18237273</v>
      </c>
    </row>
    <row r="1168" spans="1:8" s="46" customFormat="1">
      <c r="A1168" s="25">
        <v>41746</v>
      </c>
      <c r="B1168" s="24" t="s">
        <v>2772</v>
      </c>
      <c r="C1168" s="25"/>
      <c r="D1168" s="46" t="s">
        <v>2774</v>
      </c>
      <c r="F1168" s="24" t="s">
        <v>216</v>
      </c>
      <c r="G1168" s="24" t="s">
        <v>284</v>
      </c>
      <c r="H1168" s="47">
        <v>1823727</v>
      </c>
    </row>
    <row r="1169" spans="1:8" s="46" customFormat="1">
      <c r="A1169" s="25">
        <v>41746</v>
      </c>
      <c r="B1169" s="24" t="s">
        <v>4787</v>
      </c>
      <c r="C1169" s="25"/>
      <c r="D1169" s="46" t="s">
        <v>2776</v>
      </c>
      <c r="F1169" s="24" t="s">
        <v>216</v>
      </c>
      <c r="G1169" s="24" t="s">
        <v>342</v>
      </c>
      <c r="H1169" s="47">
        <v>1540000</v>
      </c>
    </row>
    <row r="1170" spans="1:8" s="46" customFormat="1">
      <c r="A1170" s="25">
        <v>41746</v>
      </c>
      <c r="B1170" s="24" t="s">
        <v>2775</v>
      </c>
      <c r="C1170" s="25"/>
      <c r="D1170" s="46" t="s">
        <v>2777</v>
      </c>
      <c r="F1170" s="24" t="s">
        <v>216</v>
      </c>
      <c r="G1170" s="24" t="s">
        <v>284</v>
      </c>
      <c r="H1170" s="47">
        <v>154000</v>
      </c>
    </row>
    <row r="1171" spans="1:8" s="46" customFormat="1">
      <c r="A1171" s="25">
        <v>41746</v>
      </c>
      <c r="B1171" s="24" t="s">
        <v>4787</v>
      </c>
      <c r="C1171" s="25"/>
      <c r="D1171" s="46" t="s">
        <v>2779</v>
      </c>
      <c r="F1171" s="24" t="s">
        <v>216</v>
      </c>
      <c r="G1171" s="24" t="s">
        <v>342</v>
      </c>
      <c r="H1171" s="47">
        <v>14800000</v>
      </c>
    </row>
    <row r="1172" spans="1:8" s="46" customFormat="1">
      <c r="A1172" s="25">
        <v>41746</v>
      </c>
      <c r="B1172" s="24" t="s">
        <v>2778</v>
      </c>
      <c r="C1172" s="25"/>
      <c r="D1172" s="46" t="s">
        <v>2780</v>
      </c>
      <c r="F1172" s="24" t="s">
        <v>216</v>
      </c>
      <c r="G1172" s="24" t="s">
        <v>284</v>
      </c>
      <c r="H1172" s="47">
        <v>1480000</v>
      </c>
    </row>
    <row r="1173" spans="1:8" s="46" customFormat="1">
      <c r="A1173" s="25">
        <v>41747</v>
      </c>
      <c r="B1173" s="24" t="s">
        <v>4787</v>
      </c>
      <c r="C1173" s="25"/>
      <c r="D1173" s="46" t="s">
        <v>2782</v>
      </c>
      <c r="F1173" s="24" t="s">
        <v>216</v>
      </c>
      <c r="G1173" s="24" t="s">
        <v>342</v>
      </c>
      <c r="H1173" s="47">
        <v>5640000</v>
      </c>
    </row>
    <row r="1174" spans="1:8" s="46" customFormat="1">
      <c r="A1174" s="25">
        <v>41747</v>
      </c>
      <c r="B1174" s="24" t="s">
        <v>2781</v>
      </c>
      <c r="C1174" s="25"/>
      <c r="D1174" s="46" t="s">
        <v>2783</v>
      </c>
      <c r="F1174" s="24" t="s">
        <v>216</v>
      </c>
      <c r="G1174" s="24" t="s">
        <v>284</v>
      </c>
      <c r="H1174" s="47">
        <v>564000</v>
      </c>
    </row>
    <row r="1175" spans="1:8" s="46" customFormat="1">
      <c r="A1175" s="25">
        <v>41747</v>
      </c>
      <c r="B1175" s="24" t="s">
        <v>4787</v>
      </c>
      <c r="C1175" s="25"/>
      <c r="D1175" s="46" t="s">
        <v>2785</v>
      </c>
      <c r="F1175" s="24" t="s">
        <v>216</v>
      </c>
      <c r="G1175" s="24" t="s">
        <v>342</v>
      </c>
      <c r="H1175" s="47">
        <v>1086000</v>
      </c>
    </row>
    <row r="1176" spans="1:8" s="46" customFormat="1">
      <c r="A1176" s="25">
        <v>41747</v>
      </c>
      <c r="B1176" s="24" t="s">
        <v>2784</v>
      </c>
      <c r="C1176" s="25"/>
      <c r="D1176" s="46" t="s">
        <v>2786</v>
      </c>
      <c r="F1176" s="24" t="s">
        <v>216</v>
      </c>
      <c r="G1176" s="24" t="s">
        <v>284</v>
      </c>
      <c r="H1176" s="47">
        <v>108600</v>
      </c>
    </row>
    <row r="1177" spans="1:8" s="46" customFormat="1">
      <c r="A1177" s="25">
        <v>41747</v>
      </c>
      <c r="B1177" s="24" t="s">
        <v>4787</v>
      </c>
      <c r="C1177" s="25"/>
      <c r="D1177" s="46" t="s">
        <v>2787</v>
      </c>
      <c r="F1177" s="24" t="s">
        <v>216</v>
      </c>
      <c r="G1177" s="24" t="s">
        <v>342</v>
      </c>
      <c r="H1177" s="47">
        <v>3116362</v>
      </c>
    </row>
    <row r="1178" spans="1:8" s="46" customFormat="1">
      <c r="A1178" s="25">
        <v>41747</v>
      </c>
      <c r="B1178" s="24" t="s">
        <v>2789</v>
      </c>
      <c r="C1178" s="25"/>
      <c r="D1178" s="46" t="s">
        <v>2788</v>
      </c>
      <c r="F1178" s="24" t="s">
        <v>216</v>
      </c>
      <c r="G1178" s="24" t="s">
        <v>284</v>
      </c>
      <c r="H1178" s="47">
        <v>311636</v>
      </c>
    </row>
    <row r="1179" spans="1:8" s="46" customFormat="1">
      <c r="A1179" s="25">
        <v>41750</v>
      </c>
      <c r="B1179" s="24" t="s">
        <v>4787</v>
      </c>
      <c r="C1179" s="25"/>
      <c r="D1179" s="46" t="s">
        <v>2791</v>
      </c>
      <c r="F1179" s="24" t="s">
        <v>216</v>
      </c>
      <c r="G1179" s="24" t="s">
        <v>342</v>
      </c>
      <c r="H1179" s="47">
        <v>3080000</v>
      </c>
    </row>
    <row r="1180" spans="1:8" s="46" customFormat="1">
      <c r="A1180" s="25">
        <v>41750</v>
      </c>
      <c r="B1180" s="24" t="s">
        <v>2790</v>
      </c>
      <c r="C1180" s="25"/>
      <c r="D1180" s="46" t="s">
        <v>2792</v>
      </c>
      <c r="F1180" s="24" t="s">
        <v>216</v>
      </c>
      <c r="G1180" s="24" t="s">
        <v>284</v>
      </c>
      <c r="H1180" s="47">
        <v>308000</v>
      </c>
    </row>
    <row r="1181" spans="1:8" s="46" customFormat="1">
      <c r="A1181" s="25">
        <v>41751</v>
      </c>
      <c r="B1181" s="24" t="s">
        <v>4787</v>
      </c>
      <c r="C1181" s="25"/>
      <c r="D1181" s="46" t="s">
        <v>2794</v>
      </c>
      <c r="F1181" s="24" t="s">
        <v>216</v>
      </c>
      <c r="G1181" s="24" t="s">
        <v>342</v>
      </c>
      <c r="H1181" s="47">
        <v>20109000</v>
      </c>
    </row>
    <row r="1182" spans="1:8" s="46" customFormat="1">
      <c r="A1182" s="25">
        <v>41751</v>
      </c>
      <c r="B1182" s="24" t="s">
        <v>2793</v>
      </c>
      <c r="C1182" s="25"/>
      <c r="D1182" s="46" t="s">
        <v>2795</v>
      </c>
      <c r="F1182" s="24" t="s">
        <v>216</v>
      </c>
      <c r="G1182" s="24" t="s">
        <v>284</v>
      </c>
      <c r="H1182" s="47">
        <v>2010900</v>
      </c>
    </row>
    <row r="1183" spans="1:8" s="46" customFormat="1">
      <c r="A1183" s="25">
        <v>41751</v>
      </c>
      <c r="B1183" s="24" t="s">
        <v>4787</v>
      </c>
      <c r="C1183" s="25"/>
      <c r="D1183" s="46" t="s">
        <v>2797</v>
      </c>
      <c r="F1183" s="24" t="s">
        <v>216</v>
      </c>
      <c r="G1183" s="24" t="s">
        <v>342</v>
      </c>
      <c r="H1183" s="47">
        <v>4200000</v>
      </c>
    </row>
    <row r="1184" spans="1:8" s="46" customFormat="1">
      <c r="A1184" s="25">
        <v>41751</v>
      </c>
      <c r="B1184" s="24" t="s">
        <v>2796</v>
      </c>
      <c r="C1184" s="25"/>
      <c r="D1184" s="46" t="s">
        <v>2798</v>
      </c>
      <c r="F1184" s="24" t="s">
        <v>216</v>
      </c>
      <c r="G1184" s="24" t="s">
        <v>284</v>
      </c>
      <c r="H1184" s="47">
        <v>420000</v>
      </c>
    </row>
    <row r="1185" spans="1:8" s="46" customFormat="1">
      <c r="A1185" s="25">
        <v>41753</v>
      </c>
      <c r="B1185" s="24" t="s">
        <v>4787</v>
      </c>
      <c r="C1185" s="25"/>
      <c r="D1185" s="46" t="s">
        <v>2800</v>
      </c>
      <c r="F1185" s="24" t="s">
        <v>216</v>
      </c>
      <c r="G1185" s="24" t="s">
        <v>342</v>
      </c>
      <c r="H1185" s="47">
        <v>1757220</v>
      </c>
    </row>
    <row r="1186" spans="1:8" s="46" customFormat="1">
      <c r="A1186" s="25">
        <v>41753</v>
      </c>
      <c r="B1186" s="24" t="s">
        <v>2799</v>
      </c>
      <c r="C1186" s="25"/>
      <c r="D1186" s="46" t="s">
        <v>2801</v>
      </c>
      <c r="F1186" s="24" t="s">
        <v>216</v>
      </c>
      <c r="G1186" s="24" t="s">
        <v>284</v>
      </c>
      <c r="H1186" s="47">
        <v>175722</v>
      </c>
    </row>
    <row r="1187" spans="1:8" s="46" customFormat="1">
      <c r="A1187" s="25">
        <v>41754</v>
      </c>
      <c r="B1187" s="24" t="s">
        <v>4787</v>
      </c>
      <c r="C1187" s="25"/>
      <c r="D1187" s="46" t="s">
        <v>2803</v>
      </c>
      <c r="F1187" s="24" t="s">
        <v>216</v>
      </c>
      <c r="G1187" s="24" t="s">
        <v>342</v>
      </c>
      <c r="H1187" s="47">
        <v>8430000</v>
      </c>
    </row>
    <row r="1188" spans="1:8" s="46" customFormat="1">
      <c r="A1188" s="25">
        <v>41754</v>
      </c>
      <c r="B1188" s="24" t="s">
        <v>2802</v>
      </c>
      <c r="C1188" s="25"/>
      <c r="D1188" s="46" t="s">
        <v>2804</v>
      </c>
      <c r="F1188" s="24" t="s">
        <v>216</v>
      </c>
      <c r="G1188" s="24" t="s">
        <v>284</v>
      </c>
      <c r="H1188" s="47">
        <v>843000</v>
      </c>
    </row>
    <row r="1189" spans="1:8" s="46" customFormat="1">
      <c r="A1189" s="25">
        <v>41765</v>
      </c>
      <c r="B1189" s="24" t="s">
        <v>4787</v>
      </c>
      <c r="C1189" s="25"/>
      <c r="D1189" s="46" t="s">
        <v>2806</v>
      </c>
      <c r="F1189" s="24" t="s">
        <v>216</v>
      </c>
      <c r="G1189" s="24" t="s">
        <v>342</v>
      </c>
      <c r="H1189" s="47">
        <v>1756000</v>
      </c>
    </row>
    <row r="1190" spans="1:8" s="46" customFormat="1">
      <c r="A1190" s="25">
        <v>41765</v>
      </c>
      <c r="B1190" s="24" t="s">
        <v>2805</v>
      </c>
      <c r="C1190" s="25"/>
      <c r="D1190" s="46" t="s">
        <v>2807</v>
      </c>
      <c r="F1190" s="24" t="s">
        <v>216</v>
      </c>
      <c r="G1190" s="24" t="s">
        <v>284</v>
      </c>
      <c r="H1190" s="47">
        <v>175600</v>
      </c>
    </row>
    <row r="1191" spans="1:8" s="46" customFormat="1">
      <c r="A1191" s="25">
        <v>41766</v>
      </c>
      <c r="B1191" s="24" t="s">
        <v>4787</v>
      </c>
      <c r="C1191" s="25"/>
      <c r="D1191" s="46" t="s">
        <v>2809</v>
      </c>
      <c r="F1191" s="24" t="s">
        <v>216</v>
      </c>
      <c r="G1191" s="24" t="s">
        <v>342</v>
      </c>
      <c r="H1191" s="47">
        <v>3530000</v>
      </c>
    </row>
    <row r="1192" spans="1:8" s="46" customFormat="1">
      <c r="A1192" s="25">
        <v>41766</v>
      </c>
      <c r="B1192" s="24" t="s">
        <v>2808</v>
      </c>
      <c r="C1192" s="25"/>
      <c r="D1192" s="46" t="s">
        <v>2810</v>
      </c>
      <c r="F1192" s="24" t="s">
        <v>216</v>
      </c>
      <c r="G1192" s="24" t="s">
        <v>284</v>
      </c>
      <c r="H1192" s="47">
        <v>353000</v>
      </c>
    </row>
    <row r="1193" spans="1:8" s="46" customFormat="1">
      <c r="A1193" s="25">
        <v>41766</v>
      </c>
      <c r="B1193" s="24" t="s">
        <v>4787</v>
      </c>
      <c r="C1193" s="25"/>
      <c r="D1193" s="46" t="s">
        <v>2812</v>
      </c>
      <c r="F1193" s="24" t="s">
        <v>216</v>
      </c>
      <c r="G1193" s="24" t="s">
        <v>342</v>
      </c>
      <c r="H1193" s="47">
        <v>2000000</v>
      </c>
    </row>
    <row r="1194" spans="1:8" s="46" customFormat="1">
      <c r="A1194" s="25">
        <v>41766</v>
      </c>
      <c r="B1194" s="24" t="s">
        <v>2811</v>
      </c>
      <c r="C1194" s="25"/>
      <c r="D1194" s="46" t="s">
        <v>2813</v>
      </c>
      <c r="F1194" s="24" t="s">
        <v>216</v>
      </c>
      <c r="G1194" s="24" t="s">
        <v>284</v>
      </c>
      <c r="H1194" s="47">
        <v>200000</v>
      </c>
    </row>
    <row r="1195" spans="1:8" s="46" customFormat="1">
      <c r="A1195" s="25">
        <v>41766</v>
      </c>
      <c r="B1195" s="24" t="s">
        <v>4787</v>
      </c>
      <c r="C1195" s="25"/>
      <c r="D1195" s="46" t="s">
        <v>2816</v>
      </c>
      <c r="F1195" s="24" t="s">
        <v>216</v>
      </c>
      <c r="G1195" s="24" t="s">
        <v>342</v>
      </c>
      <c r="H1195" s="47">
        <v>73192240</v>
      </c>
    </row>
    <row r="1196" spans="1:8" s="46" customFormat="1">
      <c r="A1196" s="25">
        <v>41766</v>
      </c>
      <c r="B1196" s="24" t="s">
        <v>2814</v>
      </c>
      <c r="C1196" s="25"/>
      <c r="D1196" s="46" t="s">
        <v>2817</v>
      </c>
      <c r="F1196" s="24" t="s">
        <v>216</v>
      </c>
      <c r="G1196" s="24" t="s">
        <v>284</v>
      </c>
      <c r="H1196" s="47">
        <v>7319224</v>
      </c>
    </row>
    <row r="1197" spans="1:8" s="46" customFormat="1">
      <c r="A1197" s="25">
        <v>41767</v>
      </c>
      <c r="B1197" s="24" t="s">
        <v>4787</v>
      </c>
      <c r="C1197" s="25"/>
      <c r="D1197" s="46" t="s">
        <v>2815</v>
      </c>
      <c r="F1197" s="24" t="s">
        <v>200</v>
      </c>
      <c r="G1197" s="24" t="s">
        <v>342</v>
      </c>
      <c r="H1197" s="47">
        <v>850000</v>
      </c>
    </row>
    <row r="1198" spans="1:8" s="46" customFormat="1">
      <c r="A1198" s="25">
        <v>41767</v>
      </c>
      <c r="B1198" s="24" t="s">
        <v>2818</v>
      </c>
      <c r="C1198" s="25"/>
      <c r="D1198" s="46" t="s">
        <v>2819</v>
      </c>
      <c r="F1198" s="24" t="s">
        <v>200</v>
      </c>
      <c r="G1198" s="24" t="s">
        <v>284</v>
      </c>
      <c r="H1198" s="47">
        <v>85000</v>
      </c>
    </row>
    <row r="1199" spans="1:8" s="46" customFormat="1">
      <c r="A1199" s="25">
        <v>41768</v>
      </c>
      <c r="B1199" s="24" t="s">
        <v>4787</v>
      </c>
      <c r="C1199" s="25"/>
      <c r="D1199" s="46" t="s">
        <v>2821</v>
      </c>
      <c r="F1199" s="24" t="s">
        <v>216</v>
      </c>
      <c r="G1199" s="24" t="s">
        <v>342</v>
      </c>
      <c r="H1199" s="47">
        <v>1780000</v>
      </c>
    </row>
    <row r="1200" spans="1:8" s="46" customFormat="1">
      <c r="A1200" s="25">
        <v>41768</v>
      </c>
      <c r="B1200" s="24" t="s">
        <v>2820</v>
      </c>
      <c r="C1200" s="25"/>
      <c r="D1200" s="46" t="s">
        <v>2822</v>
      </c>
      <c r="F1200" s="24" t="s">
        <v>216</v>
      </c>
      <c r="G1200" s="24" t="s">
        <v>284</v>
      </c>
      <c r="H1200" s="47">
        <v>178000</v>
      </c>
    </row>
    <row r="1201" spans="1:8" s="46" customFormat="1">
      <c r="A1201" s="25">
        <v>41768</v>
      </c>
      <c r="B1201" s="24" t="s">
        <v>4787</v>
      </c>
      <c r="C1201" s="25"/>
      <c r="D1201" s="46" t="s">
        <v>2824</v>
      </c>
      <c r="F1201" s="24" t="s">
        <v>216</v>
      </c>
      <c r="G1201" s="24" t="s">
        <v>342</v>
      </c>
      <c r="H1201" s="47">
        <v>1540000</v>
      </c>
    </row>
    <row r="1202" spans="1:8" s="46" customFormat="1">
      <c r="A1202" s="25">
        <v>41768</v>
      </c>
      <c r="B1202" s="24" t="s">
        <v>2823</v>
      </c>
      <c r="C1202" s="25"/>
      <c r="D1202" s="46" t="s">
        <v>2825</v>
      </c>
      <c r="F1202" s="24" t="s">
        <v>216</v>
      </c>
      <c r="G1202" s="24" t="s">
        <v>284</v>
      </c>
      <c r="H1202" s="47">
        <v>154000</v>
      </c>
    </row>
    <row r="1203" spans="1:8" s="46" customFormat="1">
      <c r="A1203" s="25">
        <v>41771</v>
      </c>
      <c r="B1203" s="24" t="s">
        <v>4787</v>
      </c>
      <c r="C1203" s="25"/>
      <c r="D1203" s="46" t="s">
        <v>2827</v>
      </c>
      <c r="F1203" s="24" t="s">
        <v>216</v>
      </c>
      <c r="G1203" s="24" t="s">
        <v>342</v>
      </c>
      <c r="H1203" s="47">
        <v>18185000</v>
      </c>
    </row>
    <row r="1204" spans="1:8" s="46" customFormat="1">
      <c r="A1204" s="25">
        <v>41771</v>
      </c>
      <c r="B1204" s="24" t="s">
        <v>2826</v>
      </c>
      <c r="C1204" s="25"/>
      <c r="D1204" s="46" t="s">
        <v>2810</v>
      </c>
      <c r="F1204" s="24" t="s">
        <v>216</v>
      </c>
      <c r="G1204" s="24" t="s">
        <v>284</v>
      </c>
      <c r="H1204" s="47">
        <v>1818500</v>
      </c>
    </row>
    <row r="1205" spans="1:8" s="46" customFormat="1">
      <c r="A1205" s="25">
        <v>41771</v>
      </c>
      <c r="B1205" s="24" t="s">
        <v>4787</v>
      </c>
      <c r="C1205" s="25"/>
      <c r="D1205" s="46" t="s">
        <v>2829</v>
      </c>
      <c r="F1205" s="24" t="s">
        <v>216</v>
      </c>
      <c r="G1205" s="24" t="s">
        <v>342</v>
      </c>
      <c r="H1205" s="47">
        <v>36596000</v>
      </c>
    </row>
    <row r="1206" spans="1:8" s="46" customFormat="1">
      <c r="A1206" s="25">
        <v>41771</v>
      </c>
      <c r="B1206" s="24" t="s">
        <v>2828</v>
      </c>
      <c r="C1206" s="25"/>
      <c r="D1206" s="46" t="s">
        <v>2830</v>
      </c>
      <c r="F1206" s="24" t="s">
        <v>216</v>
      </c>
      <c r="G1206" s="24" t="s">
        <v>284</v>
      </c>
      <c r="H1206" s="47">
        <v>3659600</v>
      </c>
    </row>
    <row r="1207" spans="1:8" s="46" customFormat="1">
      <c r="A1207" s="25">
        <v>41772</v>
      </c>
      <c r="B1207" s="24" t="s">
        <v>4787</v>
      </c>
      <c r="C1207" s="25"/>
      <c r="D1207" s="46" t="s">
        <v>2832</v>
      </c>
      <c r="F1207" s="24" t="s">
        <v>216</v>
      </c>
      <c r="G1207" s="24" t="s">
        <v>342</v>
      </c>
      <c r="H1207" s="47">
        <v>1540000</v>
      </c>
    </row>
    <row r="1208" spans="1:8" s="46" customFormat="1">
      <c r="A1208" s="25">
        <v>41772</v>
      </c>
      <c r="B1208" s="24" t="s">
        <v>2831</v>
      </c>
      <c r="C1208" s="25"/>
      <c r="D1208" s="46" t="s">
        <v>2833</v>
      </c>
      <c r="F1208" s="24" t="s">
        <v>216</v>
      </c>
      <c r="G1208" s="24" t="s">
        <v>284</v>
      </c>
      <c r="H1208" s="47">
        <v>154000</v>
      </c>
    </row>
    <row r="1209" spans="1:8" s="46" customFormat="1">
      <c r="A1209" s="25">
        <v>41772</v>
      </c>
      <c r="B1209" s="24" t="s">
        <v>4787</v>
      </c>
      <c r="C1209" s="25"/>
      <c r="D1209" s="46" t="s">
        <v>2835</v>
      </c>
      <c r="F1209" s="24" t="s">
        <v>216</v>
      </c>
      <c r="G1209" s="24" t="s">
        <v>342</v>
      </c>
      <c r="H1209" s="47">
        <v>17000000</v>
      </c>
    </row>
    <row r="1210" spans="1:8" s="46" customFormat="1">
      <c r="A1210" s="25">
        <v>41772</v>
      </c>
      <c r="B1210" s="24" t="s">
        <v>2834</v>
      </c>
      <c r="C1210" s="25"/>
      <c r="D1210" s="46" t="s">
        <v>2836</v>
      </c>
      <c r="F1210" s="24" t="s">
        <v>216</v>
      </c>
      <c r="G1210" s="24" t="s">
        <v>284</v>
      </c>
      <c r="H1210" s="47">
        <v>1700000</v>
      </c>
    </row>
    <row r="1211" spans="1:8" s="46" customFormat="1">
      <c r="A1211" s="25">
        <v>41772</v>
      </c>
      <c r="B1211" s="24" t="s">
        <v>4787</v>
      </c>
      <c r="C1211" s="25"/>
      <c r="D1211" s="46" t="s">
        <v>2838</v>
      </c>
      <c r="F1211" s="24" t="s">
        <v>216</v>
      </c>
      <c r="G1211" s="24" t="s">
        <v>342</v>
      </c>
      <c r="H1211" s="47">
        <v>16992000</v>
      </c>
    </row>
    <row r="1212" spans="1:8" s="46" customFormat="1">
      <c r="A1212" s="25">
        <v>41772</v>
      </c>
      <c r="B1212" s="24" t="s">
        <v>2837</v>
      </c>
      <c r="C1212" s="25"/>
      <c r="D1212" s="46" t="s">
        <v>2839</v>
      </c>
      <c r="F1212" s="24" t="s">
        <v>216</v>
      </c>
      <c r="G1212" s="24" t="s">
        <v>284</v>
      </c>
      <c r="H1212" s="47">
        <v>1699200</v>
      </c>
    </row>
    <row r="1213" spans="1:8" s="46" customFormat="1">
      <c r="A1213" s="25">
        <v>41773</v>
      </c>
      <c r="B1213" s="24" t="s">
        <v>4787</v>
      </c>
      <c r="C1213" s="25" t="s">
        <v>4734</v>
      </c>
      <c r="D1213" s="46" t="s">
        <v>2841</v>
      </c>
      <c r="F1213" s="24" t="s">
        <v>200</v>
      </c>
      <c r="G1213" s="24" t="s">
        <v>342</v>
      </c>
      <c r="H1213" s="47">
        <v>320000</v>
      </c>
    </row>
    <row r="1214" spans="1:8" s="46" customFormat="1">
      <c r="A1214" s="25">
        <v>41773</v>
      </c>
      <c r="B1214" s="24" t="s">
        <v>2840</v>
      </c>
      <c r="C1214" s="25" t="s">
        <v>4734</v>
      </c>
      <c r="D1214" s="46" t="s">
        <v>2842</v>
      </c>
      <c r="F1214" s="24" t="s">
        <v>200</v>
      </c>
      <c r="G1214" s="24" t="s">
        <v>284</v>
      </c>
      <c r="H1214" s="47">
        <v>32000</v>
      </c>
    </row>
    <row r="1215" spans="1:8" s="46" customFormat="1">
      <c r="A1215" s="25">
        <v>41774</v>
      </c>
      <c r="B1215" s="24" t="s">
        <v>4787</v>
      </c>
      <c r="C1215" s="25"/>
      <c r="D1215" s="46" t="s">
        <v>2844</v>
      </c>
      <c r="F1215" s="24" t="s">
        <v>216</v>
      </c>
      <c r="G1215" s="24" t="s">
        <v>342</v>
      </c>
      <c r="H1215" s="47">
        <v>690000</v>
      </c>
    </row>
    <row r="1216" spans="1:8" s="46" customFormat="1">
      <c r="A1216" s="25">
        <v>41774</v>
      </c>
      <c r="B1216" s="24" t="s">
        <v>2843</v>
      </c>
      <c r="C1216" s="25"/>
      <c r="D1216" s="46" t="s">
        <v>2845</v>
      </c>
      <c r="F1216" s="24" t="s">
        <v>216</v>
      </c>
      <c r="G1216" s="24" t="s">
        <v>284</v>
      </c>
      <c r="H1216" s="47">
        <v>69000</v>
      </c>
    </row>
    <row r="1217" spans="1:8" s="46" customFormat="1">
      <c r="A1217" s="25">
        <v>41774</v>
      </c>
      <c r="B1217" s="24" t="s">
        <v>4787</v>
      </c>
      <c r="C1217" s="25"/>
      <c r="D1217" s="46" t="s">
        <v>2847</v>
      </c>
      <c r="F1217" s="24" t="s">
        <v>216</v>
      </c>
      <c r="G1217" s="24" t="s">
        <v>342</v>
      </c>
      <c r="H1217" s="47">
        <v>2240000</v>
      </c>
    </row>
    <row r="1218" spans="1:8" s="46" customFormat="1">
      <c r="A1218" s="25">
        <v>41774</v>
      </c>
      <c r="B1218" s="24" t="s">
        <v>2846</v>
      </c>
      <c r="C1218" s="25"/>
      <c r="D1218" s="46" t="s">
        <v>2848</v>
      </c>
      <c r="F1218" s="24" t="s">
        <v>216</v>
      </c>
      <c r="G1218" s="24" t="s">
        <v>284</v>
      </c>
      <c r="H1218" s="47">
        <v>224000</v>
      </c>
    </row>
    <row r="1219" spans="1:8" s="46" customFormat="1">
      <c r="A1219" s="25">
        <v>41774</v>
      </c>
      <c r="B1219" s="24" t="s">
        <v>4787</v>
      </c>
      <c r="C1219" s="25"/>
      <c r="D1219" s="46" t="s">
        <v>2850</v>
      </c>
      <c r="F1219" s="24" t="s">
        <v>216</v>
      </c>
      <c r="G1219" s="24" t="s">
        <v>342</v>
      </c>
      <c r="H1219" s="47">
        <v>2200000</v>
      </c>
    </row>
    <row r="1220" spans="1:8" s="46" customFormat="1">
      <c r="A1220" s="25">
        <v>41774</v>
      </c>
      <c r="B1220" s="24" t="s">
        <v>2849</v>
      </c>
      <c r="C1220" s="25"/>
      <c r="D1220" s="46" t="s">
        <v>2851</v>
      </c>
      <c r="F1220" s="24" t="s">
        <v>216</v>
      </c>
      <c r="G1220" s="24" t="s">
        <v>284</v>
      </c>
      <c r="H1220" s="47">
        <v>220000</v>
      </c>
    </row>
    <row r="1221" spans="1:8" s="46" customFormat="1">
      <c r="A1221" s="25">
        <v>41775</v>
      </c>
      <c r="B1221" s="24" t="s">
        <v>4787</v>
      </c>
      <c r="C1221" s="25"/>
      <c r="D1221" s="46" t="s">
        <v>2853</v>
      </c>
      <c r="F1221" s="24" t="s">
        <v>216</v>
      </c>
      <c r="G1221" s="24" t="s">
        <v>342</v>
      </c>
      <c r="H1221" s="47">
        <v>17208000</v>
      </c>
    </row>
    <row r="1222" spans="1:8" s="46" customFormat="1">
      <c r="A1222" s="25">
        <v>41775</v>
      </c>
      <c r="B1222" s="24" t="s">
        <v>2852</v>
      </c>
      <c r="C1222" s="25"/>
      <c r="D1222" s="46" t="s">
        <v>2854</v>
      </c>
      <c r="F1222" s="24" t="s">
        <v>216</v>
      </c>
      <c r="G1222" s="24" t="s">
        <v>284</v>
      </c>
      <c r="H1222" s="47">
        <v>1720800</v>
      </c>
    </row>
    <row r="1223" spans="1:8" s="46" customFormat="1">
      <c r="A1223" s="25">
        <v>41778</v>
      </c>
      <c r="B1223" s="24" t="s">
        <v>4787</v>
      </c>
      <c r="C1223" s="25"/>
      <c r="D1223" s="46" t="s">
        <v>2856</v>
      </c>
      <c r="F1223" s="24" t="s">
        <v>216</v>
      </c>
      <c r="G1223" s="24" t="s">
        <v>342</v>
      </c>
      <c r="H1223" s="47">
        <v>5550000</v>
      </c>
    </row>
    <row r="1224" spans="1:8" s="46" customFormat="1">
      <c r="A1224" s="25">
        <v>41778</v>
      </c>
      <c r="B1224" s="24" t="s">
        <v>2855</v>
      </c>
      <c r="C1224" s="25"/>
      <c r="D1224" s="46" t="s">
        <v>2857</v>
      </c>
      <c r="F1224" s="24" t="s">
        <v>216</v>
      </c>
      <c r="G1224" s="24" t="s">
        <v>284</v>
      </c>
      <c r="H1224" s="47">
        <v>555000</v>
      </c>
    </row>
    <row r="1225" spans="1:8" s="46" customFormat="1">
      <c r="A1225" s="25">
        <v>41778</v>
      </c>
      <c r="B1225" s="24" t="s">
        <v>4787</v>
      </c>
      <c r="C1225" s="25"/>
      <c r="D1225" s="46" t="s">
        <v>2859</v>
      </c>
      <c r="F1225" s="24" t="s">
        <v>216</v>
      </c>
      <c r="G1225" s="24" t="s">
        <v>342</v>
      </c>
      <c r="H1225" s="47">
        <v>4930000</v>
      </c>
    </row>
    <row r="1226" spans="1:8" s="46" customFormat="1">
      <c r="A1226" s="25">
        <v>41778</v>
      </c>
      <c r="B1226" s="24" t="s">
        <v>2858</v>
      </c>
      <c r="C1226" s="25"/>
      <c r="D1226" s="46" t="s">
        <v>2860</v>
      </c>
      <c r="F1226" s="24" t="s">
        <v>216</v>
      </c>
      <c r="G1226" s="24" t="s">
        <v>284</v>
      </c>
      <c r="H1226" s="47">
        <v>493000</v>
      </c>
    </row>
    <row r="1227" spans="1:8" s="46" customFormat="1">
      <c r="A1227" s="25">
        <v>41778</v>
      </c>
      <c r="B1227" s="24" t="s">
        <v>4787</v>
      </c>
      <c r="C1227" s="25"/>
      <c r="D1227" s="46" t="s">
        <v>2862</v>
      </c>
      <c r="F1227" s="24" t="s">
        <v>216</v>
      </c>
      <c r="G1227" s="24" t="s">
        <v>342</v>
      </c>
      <c r="H1227" s="47">
        <v>1240000</v>
      </c>
    </row>
    <row r="1228" spans="1:8" s="46" customFormat="1">
      <c r="A1228" s="25">
        <v>41778</v>
      </c>
      <c r="B1228" s="24" t="s">
        <v>2861</v>
      </c>
      <c r="C1228" s="25"/>
      <c r="D1228" s="46" t="s">
        <v>2863</v>
      </c>
      <c r="F1228" s="24" t="s">
        <v>216</v>
      </c>
      <c r="G1228" s="24" t="s">
        <v>284</v>
      </c>
      <c r="H1228" s="47">
        <v>124000</v>
      </c>
    </row>
    <row r="1229" spans="1:8" s="46" customFormat="1">
      <c r="A1229" s="25">
        <v>41778</v>
      </c>
      <c r="B1229" s="24" t="s">
        <v>4787</v>
      </c>
      <c r="C1229" s="25"/>
      <c r="D1229" s="46" t="s">
        <v>2865</v>
      </c>
      <c r="F1229" s="24" t="s">
        <v>216</v>
      </c>
      <c r="G1229" s="24" t="s">
        <v>342</v>
      </c>
      <c r="H1229" s="47">
        <v>5277000</v>
      </c>
    </row>
    <row r="1230" spans="1:8" s="46" customFormat="1">
      <c r="A1230" s="25">
        <v>41778</v>
      </c>
      <c r="B1230" s="24" t="s">
        <v>2864</v>
      </c>
      <c r="C1230" s="25"/>
      <c r="D1230" s="46" t="s">
        <v>2866</v>
      </c>
      <c r="F1230" s="24" t="s">
        <v>216</v>
      </c>
      <c r="G1230" s="24" t="s">
        <v>284</v>
      </c>
      <c r="H1230" s="47">
        <v>527700</v>
      </c>
    </row>
    <row r="1231" spans="1:8" s="46" customFormat="1">
      <c r="A1231" s="25">
        <v>41780</v>
      </c>
      <c r="B1231" s="24" t="s">
        <v>4787</v>
      </c>
      <c r="C1231" s="25"/>
      <c r="D1231" s="46" t="s">
        <v>2868</v>
      </c>
      <c r="F1231" s="24" t="s">
        <v>216</v>
      </c>
      <c r="G1231" s="24" t="s">
        <v>342</v>
      </c>
      <c r="H1231" s="47">
        <v>7716000</v>
      </c>
    </row>
    <row r="1232" spans="1:8" s="46" customFormat="1">
      <c r="A1232" s="25">
        <v>41780</v>
      </c>
      <c r="B1232" s="24" t="s">
        <v>2867</v>
      </c>
      <c r="C1232" s="25"/>
      <c r="D1232" s="46" t="s">
        <v>2869</v>
      </c>
      <c r="F1232" s="24" t="s">
        <v>216</v>
      </c>
      <c r="G1232" s="24" t="s">
        <v>284</v>
      </c>
      <c r="H1232" s="47">
        <v>771600</v>
      </c>
    </row>
    <row r="1233" spans="1:8" s="46" customFormat="1">
      <c r="A1233" s="25">
        <v>41781</v>
      </c>
      <c r="B1233" s="24" t="s">
        <v>4787</v>
      </c>
      <c r="C1233" s="25"/>
      <c r="D1233" s="46" t="s">
        <v>2871</v>
      </c>
      <c r="F1233" s="24" t="s">
        <v>200</v>
      </c>
      <c r="G1233" s="24" t="s">
        <v>342</v>
      </c>
      <c r="H1233" s="47">
        <v>364000</v>
      </c>
    </row>
    <row r="1234" spans="1:8" s="46" customFormat="1">
      <c r="A1234" s="25">
        <v>41781</v>
      </c>
      <c r="B1234" s="24" t="s">
        <v>2870</v>
      </c>
      <c r="C1234" s="25"/>
      <c r="D1234" s="46" t="s">
        <v>2872</v>
      </c>
      <c r="F1234" s="24" t="s">
        <v>200</v>
      </c>
      <c r="G1234" s="24" t="s">
        <v>284</v>
      </c>
      <c r="H1234" s="47">
        <v>36400</v>
      </c>
    </row>
    <row r="1235" spans="1:8" s="46" customFormat="1">
      <c r="A1235" s="25">
        <v>41781</v>
      </c>
      <c r="B1235" s="24" t="s">
        <v>4787</v>
      </c>
      <c r="C1235" s="25"/>
      <c r="D1235" s="46" t="s">
        <v>2874</v>
      </c>
      <c r="F1235" s="24" t="s">
        <v>200</v>
      </c>
      <c r="G1235" s="24" t="s">
        <v>342</v>
      </c>
      <c r="H1235" s="47">
        <v>1299000</v>
      </c>
    </row>
    <row r="1236" spans="1:8" s="46" customFormat="1">
      <c r="A1236" s="25">
        <v>41781</v>
      </c>
      <c r="B1236" s="24" t="s">
        <v>2873</v>
      </c>
      <c r="C1236" s="25"/>
      <c r="D1236" s="46" t="s">
        <v>2875</v>
      </c>
      <c r="F1236" s="24" t="s">
        <v>200</v>
      </c>
      <c r="G1236" s="24" t="s">
        <v>284</v>
      </c>
      <c r="H1236" s="47">
        <v>129900</v>
      </c>
    </row>
    <row r="1237" spans="1:8" s="46" customFormat="1">
      <c r="A1237" s="25">
        <v>41781</v>
      </c>
      <c r="B1237" s="24" t="s">
        <v>4787</v>
      </c>
      <c r="C1237" s="25"/>
      <c r="D1237" s="46" t="s">
        <v>2877</v>
      </c>
      <c r="F1237" s="24" t="s">
        <v>216</v>
      </c>
      <c r="G1237" s="24" t="s">
        <v>342</v>
      </c>
      <c r="H1237" s="47">
        <v>6400000</v>
      </c>
    </row>
    <row r="1238" spans="1:8" s="46" customFormat="1">
      <c r="A1238" s="25">
        <v>41781</v>
      </c>
      <c r="B1238" s="24" t="s">
        <v>2876</v>
      </c>
      <c r="C1238" s="25"/>
      <c r="D1238" s="46" t="s">
        <v>2878</v>
      </c>
      <c r="F1238" s="24" t="s">
        <v>216</v>
      </c>
      <c r="G1238" s="24" t="s">
        <v>284</v>
      </c>
      <c r="H1238" s="47">
        <v>640000</v>
      </c>
    </row>
    <row r="1239" spans="1:8" s="46" customFormat="1">
      <c r="A1239" s="25">
        <v>41782</v>
      </c>
      <c r="B1239" s="24" t="s">
        <v>4787</v>
      </c>
      <c r="C1239" s="25"/>
      <c r="D1239" s="46" t="s">
        <v>2880</v>
      </c>
      <c r="F1239" s="24" t="s">
        <v>216</v>
      </c>
      <c r="G1239" s="24" t="s">
        <v>342</v>
      </c>
      <c r="H1239" s="47">
        <v>66000000</v>
      </c>
    </row>
    <row r="1240" spans="1:8" s="46" customFormat="1">
      <c r="A1240" s="25">
        <v>41782</v>
      </c>
      <c r="B1240" s="24" t="s">
        <v>2879</v>
      </c>
      <c r="C1240" s="25"/>
      <c r="D1240" s="46" t="s">
        <v>2881</v>
      </c>
      <c r="F1240" s="24" t="s">
        <v>216</v>
      </c>
      <c r="G1240" s="24" t="s">
        <v>284</v>
      </c>
      <c r="H1240" s="47">
        <v>6600000</v>
      </c>
    </row>
    <row r="1241" spans="1:8" s="46" customFormat="1">
      <c r="A1241" s="25">
        <v>41782</v>
      </c>
      <c r="B1241" s="24" t="s">
        <v>4787</v>
      </c>
      <c r="C1241" s="25"/>
      <c r="D1241" s="46" t="s">
        <v>2883</v>
      </c>
      <c r="F1241" s="24" t="s">
        <v>216</v>
      </c>
      <c r="G1241" s="24" t="s">
        <v>342</v>
      </c>
      <c r="H1241" s="47">
        <v>8850000</v>
      </c>
    </row>
    <row r="1242" spans="1:8" s="46" customFormat="1">
      <c r="A1242" s="25">
        <v>41782</v>
      </c>
      <c r="B1242" s="24" t="s">
        <v>2882</v>
      </c>
      <c r="C1242" s="25"/>
      <c r="D1242" s="46" t="s">
        <v>2884</v>
      </c>
      <c r="F1242" s="24" t="s">
        <v>216</v>
      </c>
      <c r="G1242" s="24" t="s">
        <v>284</v>
      </c>
      <c r="H1242" s="47">
        <v>885000</v>
      </c>
    </row>
    <row r="1243" spans="1:8" s="46" customFormat="1">
      <c r="A1243" s="25">
        <v>41782</v>
      </c>
      <c r="B1243" s="24" t="s">
        <v>4787</v>
      </c>
      <c r="C1243" s="25"/>
      <c r="D1243" s="46" t="s">
        <v>2886</v>
      </c>
      <c r="F1243" s="24" t="s">
        <v>216</v>
      </c>
      <c r="G1243" s="24" t="s">
        <v>342</v>
      </c>
      <c r="H1243" s="47">
        <v>18228000</v>
      </c>
    </row>
    <row r="1244" spans="1:8" s="46" customFormat="1">
      <c r="A1244" s="25">
        <v>41782</v>
      </c>
      <c r="B1244" s="24" t="s">
        <v>2885</v>
      </c>
      <c r="C1244" s="25"/>
      <c r="D1244" s="46" t="s">
        <v>2887</v>
      </c>
      <c r="F1244" s="24" t="s">
        <v>216</v>
      </c>
      <c r="G1244" s="24" t="s">
        <v>284</v>
      </c>
      <c r="H1244" s="47">
        <v>1822800</v>
      </c>
    </row>
    <row r="1245" spans="1:8" s="46" customFormat="1">
      <c r="A1245" s="25">
        <v>41782</v>
      </c>
      <c r="B1245" s="24" t="s">
        <v>4787</v>
      </c>
      <c r="C1245" s="25"/>
      <c r="D1245" s="46" t="s">
        <v>2889</v>
      </c>
      <c r="F1245" s="24" t="s">
        <v>216</v>
      </c>
      <c r="G1245" s="24" t="s">
        <v>342</v>
      </c>
      <c r="H1245" s="47">
        <v>3476880</v>
      </c>
    </row>
    <row r="1246" spans="1:8" s="46" customFormat="1">
      <c r="A1246" s="25">
        <v>41782</v>
      </c>
      <c r="B1246" s="24" t="s">
        <v>2888</v>
      </c>
      <c r="C1246" s="25"/>
      <c r="D1246" s="46" t="s">
        <v>2890</v>
      </c>
      <c r="F1246" s="24" t="s">
        <v>216</v>
      </c>
      <c r="G1246" s="24" t="s">
        <v>284</v>
      </c>
      <c r="H1246" s="47">
        <v>347688</v>
      </c>
    </row>
    <row r="1247" spans="1:8" s="46" customFormat="1">
      <c r="A1247" s="25">
        <v>41782</v>
      </c>
      <c r="B1247" s="24" t="s">
        <v>4787</v>
      </c>
      <c r="C1247" s="25"/>
      <c r="D1247" s="46" t="s">
        <v>2892</v>
      </c>
      <c r="F1247" s="24" t="s">
        <v>216</v>
      </c>
      <c r="G1247" s="24" t="s">
        <v>342</v>
      </c>
      <c r="H1247" s="47">
        <v>18103000</v>
      </c>
    </row>
    <row r="1248" spans="1:8" s="46" customFormat="1">
      <c r="A1248" s="25">
        <v>41782</v>
      </c>
      <c r="B1248" s="24" t="s">
        <v>2891</v>
      </c>
      <c r="C1248" s="25"/>
      <c r="D1248" s="46" t="s">
        <v>2893</v>
      </c>
      <c r="F1248" s="24" t="s">
        <v>216</v>
      </c>
      <c r="G1248" s="24" t="s">
        <v>284</v>
      </c>
      <c r="H1248" s="47">
        <v>1810300</v>
      </c>
    </row>
    <row r="1249" spans="1:8" s="46" customFormat="1">
      <c r="A1249" s="25">
        <v>41782</v>
      </c>
      <c r="B1249" s="24" t="s">
        <v>4787</v>
      </c>
      <c r="C1249" s="25"/>
      <c r="D1249" s="46" t="s">
        <v>2895</v>
      </c>
      <c r="F1249" s="24" t="s">
        <v>216</v>
      </c>
      <c r="G1249" s="24" t="s">
        <v>342</v>
      </c>
      <c r="H1249" s="47">
        <v>4407000</v>
      </c>
    </row>
    <row r="1250" spans="1:8" s="46" customFormat="1">
      <c r="A1250" s="25">
        <v>41782</v>
      </c>
      <c r="B1250" s="24" t="s">
        <v>2894</v>
      </c>
      <c r="C1250" s="25"/>
      <c r="D1250" s="46" t="s">
        <v>2896</v>
      </c>
      <c r="F1250" s="24" t="s">
        <v>216</v>
      </c>
      <c r="G1250" s="24" t="s">
        <v>284</v>
      </c>
      <c r="H1250" s="47">
        <v>440700</v>
      </c>
    </row>
    <row r="1251" spans="1:8" s="46" customFormat="1">
      <c r="A1251" s="25">
        <v>41783</v>
      </c>
      <c r="B1251" s="24" t="s">
        <v>4787</v>
      </c>
      <c r="C1251" s="25"/>
      <c r="D1251" s="46" t="s">
        <v>2898</v>
      </c>
      <c r="F1251" s="24" t="s">
        <v>216</v>
      </c>
      <c r="G1251" s="24" t="s">
        <v>342</v>
      </c>
      <c r="H1251" s="47">
        <v>2800000</v>
      </c>
    </row>
    <row r="1252" spans="1:8" s="46" customFormat="1">
      <c r="A1252" s="25">
        <v>41783</v>
      </c>
      <c r="B1252" s="24" t="s">
        <v>2897</v>
      </c>
      <c r="C1252" s="25"/>
      <c r="D1252" s="46" t="s">
        <v>2899</v>
      </c>
      <c r="F1252" s="24" t="s">
        <v>216</v>
      </c>
      <c r="G1252" s="24" t="s">
        <v>284</v>
      </c>
      <c r="H1252" s="47">
        <v>280000</v>
      </c>
    </row>
    <row r="1253" spans="1:8" s="46" customFormat="1">
      <c r="A1253" s="25">
        <v>41783</v>
      </c>
      <c r="B1253" s="24" t="s">
        <v>4787</v>
      </c>
      <c r="C1253" s="25"/>
      <c r="D1253" s="46" t="s">
        <v>2901</v>
      </c>
      <c r="F1253" s="24" t="s">
        <v>216</v>
      </c>
      <c r="G1253" s="24" t="s">
        <v>342</v>
      </c>
      <c r="H1253" s="47">
        <v>10585000</v>
      </c>
    </row>
    <row r="1254" spans="1:8" s="46" customFormat="1">
      <c r="A1254" s="25">
        <v>41783</v>
      </c>
      <c r="B1254" s="24" t="s">
        <v>2900</v>
      </c>
      <c r="C1254" s="25"/>
      <c r="D1254" s="46" t="s">
        <v>2902</v>
      </c>
      <c r="F1254" s="24" t="s">
        <v>216</v>
      </c>
      <c r="G1254" s="24" t="s">
        <v>284</v>
      </c>
      <c r="H1254" s="47">
        <v>1058500</v>
      </c>
    </row>
    <row r="1255" spans="1:8" s="46" customFormat="1">
      <c r="A1255" s="25">
        <v>41785</v>
      </c>
      <c r="B1255" s="24" t="s">
        <v>4787</v>
      </c>
      <c r="C1255" s="25"/>
      <c r="D1255" s="46" t="s">
        <v>2904</v>
      </c>
      <c r="F1255" s="24" t="s">
        <v>216</v>
      </c>
      <c r="G1255" s="24" t="s">
        <v>342</v>
      </c>
      <c r="H1255" s="47">
        <v>6366140</v>
      </c>
    </row>
    <row r="1256" spans="1:8" s="46" customFormat="1">
      <c r="A1256" s="25">
        <v>41785</v>
      </c>
      <c r="B1256" s="24" t="s">
        <v>2903</v>
      </c>
      <c r="C1256" s="25"/>
      <c r="D1256" s="46" t="s">
        <v>2905</v>
      </c>
      <c r="F1256" s="24" t="s">
        <v>216</v>
      </c>
      <c r="G1256" s="24" t="s">
        <v>284</v>
      </c>
      <c r="H1256" s="47">
        <v>636614</v>
      </c>
    </row>
    <row r="1257" spans="1:8" s="46" customFormat="1">
      <c r="A1257" s="25">
        <v>41786</v>
      </c>
      <c r="B1257" s="24" t="s">
        <v>4787</v>
      </c>
      <c r="C1257" s="25"/>
      <c r="D1257" s="46" t="s">
        <v>2907</v>
      </c>
      <c r="F1257" s="24" t="s">
        <v>216</v>
      </c>
      <c r="G1257" s="24" t="s">
        <v>342</v>
      </c>
      <c r="H1257" s="47">
        <v>1850000</v>
      </c>
    </row>
    <row r="1258" spans="1:8" s="46" customFormat="1">
      <c r="A1258" s="25">
        <v>41786</v>
      </c>
      <c r="B1258" s="24" t="s">
        <v>2906</v>
      </c>
      <c r="C1258" s="25"/>
      <c r="D1258" s="46" t="s">
        <v>2908</v>
      </c>
      <c r="F1258" s="24" t="s">
        <v>216</v>
      </c>
      <c r="G1258" s="24" t="s">
        <v>284</v>
      </c>
      <c r="H1258" s="47">
        <v>185000</v>
      </c>
    </row>
    <row r="1259" spans="1:8" s="46" customFormat="1">
      <c r="A1259" s="25">
        <v>41786</v>
      </c>
      <c r="B1259" s="24" t="s">
        <v>4787</v>
      </c>
      <c r="C1259" s="25"/>
      <c r="D1259" s="46" t="s">
        <v>2910</v>
      </c>
      <c r="F1259" s="24" t="s">
        <v>216</v>
      </c>
      <c r="G1259" s="24" t="s">
        <v>342</v>
      </c>
      <c r="H1259" s="47">
        <v>1640000</v>
      </c>
    </row>
    <row r="1260" spans="1:8" s="46" customFormat="1">
      <c r="A1260" s="25">
        <v>41786</v>
      </c>
      <c r="B1260" s="24" t="s">
        <v>2909</v>
      </c>
      <c r="C1260" s="25"/>
      <c r="D1260" s="46" t="s">
        <v>2911</v>
      </c>
      <c r="F1260" s="24" t="s">
        <v>216</v>
      </c>
      <c r="G1260" s="24" t="s">
        <v>284</v>
      </c>
      <c r="H1260" s="47">
        <v>164000</v>
      </c>
    </row>
    <row r="1261" spans="1:8" s="46" customFormat="1">
      <c r="A1261" s="25">
        <v>41786</v>
      </c>
      <c r="B1261" s="24" t="s">
        <v>4787</v>
      </c>
      <c r="C1261" s="25" t="s">
        <v>4735</v>
      </c>
      <c r="D1261" s="46" t="s">
        <v>2913</v>
      </c>
      <c r="F1261" s="24" t="s">
        <v>200</v>
      </c>
      <c r="G1261" s="24" t="s">
        <v>342</v>
      </c>
      <c r="H1261" s="47">
        <v>520000</v>
      </c>
    </row>
    <row r="1262" spans="1:8" s="46" customFormat="1">
      <c r="A1262" s="25">
        <v>41786</v>
      </c>
      <c r="B1262" s="24" t="s">
        <v>2912</v>
      </c>
      <c r="C1262" s="25" t="s">
        <v>4735</v>
      </c>
      <c r="D1262" s="46" t="s">
        <v>2914</v>
      </c>
      <c r="F1262" s="24" t="s">
        <v>200</v>
      </c>
      <c r="G1262" s="24" t="s">
        <v>284</v>
      </c>
      <c r="H1262" s="47">
        <v>52000</v>
      </c>
    </row>
    <row r="1263" spans="1:8" s="46" customFormat="1">
      <c r="A1263" s="25">
        <v>41786</v>
      </c>
      <c r="B1263" s="24" t="s">
        <v>4787</v>
      </c>
      <c r="C1263" s="25"/>
      <c r="D1263" s="46" t="s">
        <v>2916</v>
      </c>
      <c r="F1263" s="24" t="s">
        <v>216</v>
      </c>
      <c r="G1263" s="24" t="s">
        <v>342</v>
      </c>
      <c r="H1263" s="47">
        <v>10000000</v>
      </c>
    </row>
    <row r="1264" spans="1:8" s="46" customFormat="1">
      <c r="A1264" s="25">
        <v>41786</v>
      </c>
      <c r="B1264" s="24" t="s">
        <v>2915</v>
      </c>
      <c r="C1264" s="25"/>
      <c r="D1264" s="46" t="s">
        <v>2917</v>
      </c>
      <c r="F1264" s="24" t="s">
        <v>216</v>
      </c>
      <c r="G1264" s="24" t="s">
        <v>284</v>
      </c>
      <c r="H1264" s="47">
        <v>1000000</v>
      </c>
    </row>
    <row r="1265" spans="1:8" s="46" customFormat="1">
      <c r="A1265" s="25">
        <v>41786</v>
      </c>
      <c r="B1265" s="24" t="s">
        <v>4787</v>
      </c>
      <c r="C1265" s="25"/>
      <c r="D1265" s="46" t="s">
        <v>2919</v>
      </c>
      <c r="F1265" s="24" t="s">
        <v>216</v>
      </c>
      <c r="G1265" s="24" t="s">
        <v>342</v>
      </c>
      <c r="H1265" s="47">
        <v>6035000</v>
      </c>
    </row>
    <row r="1266" spans="1:8" s="46" customFormat="1">
      <c r="A1266" s="25">
        <v>41786</v>
      </c>
      <c r="B1266" s="24" t="s">
        <v>2918</v>
      </c>
      <c r="C1266" s="25"/>
      <c r="D1266" s="46" t="s">
        <v>2920</v>
      </c>
      <c r="F1266" s="24" t="s">
        <v>216</v>
      </c>
      <c r="G1266" s="24" t="s">
        <v>284</v>
      </c>
      <c r="H1266" s="47">
        <v>603500</v>
      </c>
    </row>
    <row r="1267" spans="1:8" s="46" customFormat="1">
      <c r="A1267" s="25">
        <v>41787</v>
      </c>
      <c r="B1267" s="24" t="s">
        <v>4787</v>
      </c>
      <c r="C1267" s="25"/>
      <c r="D1267" s="46" t="s">
        <v>2922</v>
      </c>
      <c r="F1267" s="24" t="s">
        <v>216</v>
      </c>
      <c r="G1267" s="24" t="s">
        <v>342</v>
      </c>
      <c r="H1267" s="47">
        <v>780000</v>
      </c>
    </row>
    <row r="1268" spans="1:8" s="46" customFormat="1">
      <c r="A1268" s="25">
        <v>41787</v>
      </c>
      <c r="B1268" s="24" t="s">
        <v>2921</v>
      </c>
      <c r="C1268" s="25"/>
      <c r="D1268" s="46" t="s">
        <v>2923</v>
      </c>
      <c r="F1268" s="24" t="s">
        <v>216</v>
      </c>
      <c r="G1268" s="24" t="s">
        <v>284</v>
      </c>
      <c r="H1268" s="47">
        <v>78000</v>
      </c>
    </row>
    <row r="1269" spans="1:8" s="46" customFormat="1">
      <c r="A1269" s="25">
        <v>41788</v>
      </c>
      <c r="B1269" s="24" t="s">
        <v>4787</v>
      </c>
      <c r="C1269" s="25"/>
      <c r="D1269" s="46" t="s">
        <v>2925</v>
      </c>
      <c r="F1269" s="24" t="s">
        <v>216</v>
      </c>
      <c r="G1269" s="24" t="s">
        <v>342</v>
      </c>
      <c r="H1269" s="47">
        <v>6380000</v>
      </c>
    </row>
    <row r="1270" spans="1:8" s="46" customFormat="1">
      <c r="A1270" s="25">
        <v>41788</v>
      </c>
      <c r="B1270" s="24" t="s">
        <v>2924</v>
      </c>
      <c r="C1270" s="25"/>
      <c r="D1270" s="46" t="s">
        <v>2926</v>
      </c>
      <c r="F1270" s="24" t="s">
        <v>216</v>
      </c>
      <c r="G1270" s="24" t="s">
        <v>284</v>
      </c>
      <c r="H1270" s="47">
        <v>638000</v>
      </c>
    </row>
    <row r="1271" spans="1:8" s="46" customFormat="1">
      <c r="A1271" s="25">
        <v>41789</v>
      </c>
      <c r="B1271" s="24" t="s">
        <v>4787</v>
      </c>
      <c r="C1271" s="25"/>
      <c r="D1271" s="46" t="s">
        <v>2928</v>
      </c>
      <c r="F1271" s="24" t="s">
        <v>216</v>
      </c>
      <c r="G1271" s="24" t="s">
        <v>342</v>
      </c>
      <c r="H1271" s="47">
        <v>53809800</v>
      </c>
    </row>
    <row r="1272" spans="1:8" s="46" customFormat="1">
      <c r="A1272" s="25">
        <v>41789</v>
      </c>
      <c r="B1272" s="24" t="s">
        <v>2927</v>
      </c>
      <c r="C1272" s="25"/>
      <c r="D1272" s="46" t="s">
        <v>2929</v>
      </c>
      <c r="F1272" s="24" t="s">
        <v>216</v>
      </c>
      <c r="G1272" s="24" t="s">
        <v>284</v>
      </c>
      <c r="H1272" s="47">
        <v>5380980</v>
      </c>
    </row>
    <row r="1273" spans="1:8" s="46" customFormat="1">
      <c r="A1273" s="25">
        <v>41792</v>
      </c>
      <c r="B1273" s="24" t="s">
        <v>4787</v>
      </c>
      <c r="C1273" s="25"/>
      <c r="D1273" s="46" t="s">
        <v>2931</v>
      </c>
      <c r="F1273" s="24" t="s">
        <v>216</v>
      </c>
      <c r="G1273" s="24" t="s">
        <v>342</v>
      </c>
      <c r="H1273" s="47">
        <v>1814000</v>
      </c>
    </row>
    <row r="1274" spans="1:8" s="46" customFormat="1">
      <c r="A1274" s="25">
        <v>41792</v>
      </c>
      <c r="B1274" s="24" t="s">
        <v>2930</v>
      </c>
      <c r="C1274" s="25"/>
      <c r="D1274" s="46" t="s">
        <v>2932</v>
      </c>
      <c r="F1274" s="24" t="s">
        <v>216</v>
      </c>
      <c r="G1274" s="24" t="s">
        <v>284</v>
      </c>
      <c r="H1274" s="47">
        <v>181400</v>
      </c>
    </row>
    <row r="1275" spans="1:8" s="46" customFormat="1">
      <c r="A1275" s="25">
        <v>41792</v>
      </c>
      <c r="B1275" s="24" t="s">
        <v>4787</v>
      </c>
      <c r="C1275" s="25"/>
      <c r="D1275" s="46" t="s">
        <v>2934</v>
      </c>
      <c r="F1275" s="24" t="s">
        <v>216</v>
      </c>
      <c r="G1275" s="24" t="s">
        <v>342</v>
      </c>
      <c r="H1275" s="47">
        <v>1736520</v>
      </c>
    </row>
    <row r="1276" spans="1:8" s="46" customFormat="1">
      <c r="A1276" s="25">
        <v>41792</v>
      </c>
      <c r="B1276" s="24" t="s">
        <v>2933</v>
      </c>
      <c r="C1276" s="25"/>
      <c r="D1276" s="46" t="s">
        <v>2935</v>
      </c>
      <c r="F1276" s="24" t="s">
        <v>216</v>
      </c>
      <c r="G1276" s="24" t="s">
        <v>284</v>
      </c>
      <c r="H1276" s="47">
        <v>173652</v>
      </c>
    </row>
    <row r="1277" spans="1:8" s="46" customFormat="1">
      <c r="A1277" s="25">
        <v>41792</v>
      </c>
      <c r="B1277" s="24" t="s">
        <v>4787</v>
      </c>
      <c r="C1277" s="25"/>
      <c r="D1277" s="46" t="s">
        <v>2937</v>
      </c>
      <c r="F1277" s="24" t="s">
        <v>216</v>
      </c>
      <c r="G1277" s="24" t="s">
        <v>342</v>
      </c>
      <c r="H1277" s="47">
        <v>20180000</v>
      </c>
    </row>
    <row r="1278" spans="1:8" s="46" customFormat="1">
      <c r="A1278" s="25">
        <v>41792</v>
      </c>
      <c r="B1278" s="24" t="s">
        <v>2936</v>
      </c>
      <c r="C1278" s="25"/>
      <c r="D1278" s="46" t="s">
        <v>2943</v>
      </c>
      <c r="F1278" s="24" t="s">
        <v>216</v>
      </c>
      <c r="G1278" s="24" t="s">
        <v>284</v>
      </c>
      <c r="H1278" s="47">
        <v>2018000</v>
      </c>
    </row>
    <row r="1279" spans="1:8" s="46" customFormat="1">
      <c r="A1279" s="25">
        <v>41792</v>
      </c>
      <c r="B1279" s="24" t="s">
        <v>4787</v>
      </c>
      <c r="C1279" s="25"/>
      <c r="D1279" s="46" t="s">
        <v>2939</v>
      </c>
      <c r="F1279" s="24" t="s">
        <v>216</v>
      </c>
      <c r="G1279" s="24" t="s">
        <v>342</v>
      </c>
      <c r="H1279" s="47">
        <v>3914000</v>
      </c>
    </row>
    <row r="1280" spans="1:8" s="46" customFormat="1">
      <c r="A1280" s="25">
        <v>41792</v>
      </c>
      <c r="B1280" s="24" t="s">
        <v>2938</v>
      </c>
      <c r="C1280" s="25"/>
      <c r="D1280" s="46" t="s">
        <v>2944</v>
      </c>
      <c r="F1280" s="24" t="s">
        <v>216</v>
      </c>
      <c r="G1280" s="24" t="s">
        <v>284</v>
      </c>
      <c r="H1280" s="47">
        <v>391400</v>
      </c>
    </row>
    <row r="1281" spans="1:8" s="46" customFormat="1">
      <c r="A1281" s="25">
        <v>41792</v>
      </c>
      <c r="B1281" s="24" t="s">
        <v>4787</v>
      </c>
      <c r="C1281" s="25"/>
      <c r="D1281" s="46" t="s">
        <v>2941</v>
      </c>
      <c r="F1281" s="24" t="s">
        <v>216</v>
      </c>
      <c r="G1281" s="24" t="s">
        <v>342</v>
      </c>
      <c r="H1281" s="47">
        <v>32450000</v>
      </c>
    </row>
    <row r="1282" spans="1:8" s="46" customFormat="1">
      <c r="A1282" s="25">
        <v>41792</v>
      </c>
      <c r="B1282" s="24" t="s">
        <v>2940</v>
      </c>
      <c r="C1282" s="25"/>
      <c r="D1282" s="46" t="s">
        <v>2942</v>
      </c>
      <c r="F1282" s="24" t="s">
        <v>216</v>
      </c>
      <c r="G1282" s="24" t="s">
        <v>284</v>
      </c>
      <c r="H1282" s="47">
        <v>3245000</v>
      </c>
    </row>
    <row r="1283" spans="1:8" s="46" customFormat="1">
      <c r="A1283" s="25">
        <v>41793</v>
      </c>
      <c r="B1283" s="24" t="s">
        <v>4787</v>
      </c>
      <c r="C1283" s="25"/>
      <c r="D1283" s="46" t="s">
        <v>2946</v>
      </c>
      <c r="F1283" s="24" t="s">
        <v>216</v>
      </c>
      <c r="G1283" s="24" t="s">
        <v>342</v>
      </c>
      <c r="H1283" s="47">
        <v>102000000</v>
      </c>
    </row>
    <row r="1284" spans="1:8" s="46" customFormat="1">
      <c r="A1284" s="25">
        <v>41793</v>
      </c>
      <c r="B1284" s="24" t="s">
        <v>2945</v>
      </c>
      <c r="C1284" s="25"/>
      <c r="D1284" s="46" t="s">
        <v>2947</v>
      </c>
      <c r="F1284" s="24" t="s">
        <v>216</v>
      </c>
      <c r="G1284" s="24" t="s">
        <v>284</v>
      </c>
      <c r="H1284" s="47">
        <v>10200000</v>
      </c>
    </row>
    <row r="1285" spans="1:8" s="46" customFormat="1">
      <c r="A1285" s="25">
        <v>41793</v>
      </c>
      <c r="B1285" s="24" t="s">
        <v>4787</v>
      </c>
      <c r="C1285" s="25"/>
      <c r="D1285" s="46" t="s">
        <v>1153</v>
      </c>
      <c r="F1285" s="24" t="s">
        <v>216</v>
      </c>
      <c r="G1285" s="24" t="s">
        <v>342</v>
      </c>
      <c r="H1285" s="47">
        <v>34000000</v>
      </c>
    </row>
    <row r="1286" spans="1:8" s="46" customFormat="1">
      <c r="A1286" s="25">
        <v>41793</v>
      </c>
      <c r="B1286" s="24" t="s">
        <v>2948</v>
      </c>
      <c r="C1286" s="25"/>
      <c r="D1286" s="46" t="s">
        <v>1158</v>
      </c>
      <c r="F1286" s="24" t="s">
        <v>216</v>
      </c>
      <c r="G1286" s="24" t="s">
        <v>284</v>
      </c>
      <c r="H1286" s="47">
        <v>3400000</v>
      </c>
    </row>
    <row r="1287" spans="1:8" s="46" customFormat="1">
      <c r="A1287" s="25">
        <v>41793</v>
      </c>
      <c r="B1287" s="24" t="s">
        <v>4787</v>
      </c>
      <c r="C1287" s="25"/>
      <c r="D1287" s="46" t="s">
        <v>1154</v>
      </c>
      <c r="F1287" s="24" t="s">
        <v>216</v>
      </c>
      <c r="G1287" s="24" t="s">
        <v>342</v>
      </c>
      <c r="H1287" s="47">
        <v>31000000</v>
      </c>
    </row>
    <row r="1288" spans="1:8" s="46" customFormat="1">
      <c r="A1288" s="25">
        <v>41793</v>
      </c>
      <c r="B1288" s="24" t="s">
        <v>2949</v>
      </c>
      <c r="C1288" s="25"/>
      <c r="D1288" s="46" t="s">
        <v>1159</v>
      </c>
      <c r="F1288" s="24" t="s">
        <v>216</v>
      </c>
      <c r="G1288" s="24" t="s">
        <v>284</v>
      </c>
      <c r="H1288" s="47">
        <v>3100000</v>
      </c>
    </row>
    <row r="1289" spans="1:8" s="46" customFormat="1">
      <c r="A1289" s="25">
        <v>41793</v>
      </c>
      <c r="B1289" s="24" t="s">
        <v>4787</v>
      </c>
      <c r="C1289" s="25"/>
      <c r="D1289" s="46" t="s">
        <v>1155</v>
      </c>
      <c r="F1289" s="24" t="s">
        <v>216</v>
      </c>
      <c r="G1289" s="24" t="s">
        <v>342</v>
      </c>
      <c r="H1289" s="47">
        <v>68000000</v>
      </c>
    </row>
    <row r="1290" spans="1:8" s="46" customFormat="1">
      <c r="A1290" s="25">
        <v>41793</v>
      </c>
      <c r="B1290" s="24" t="s">
        <v>2950</v>
      </c>
      <c r="C1290" s="25"/>
      <c r="D1290" s="46" t="s">
        <v>1160</v>
      </c>
      <c r="F1290" s="24" t="s">
        <v>216</v>
      </c>
      <c r="G1290" s="24" t="s">
        <v>284</v>
      </c>
      <c r="H1290" s="47">
        <v>6800000</v>
      </c>
    </row>
    <row r="1291" spans="1:8" s="46" customFormat="1">
      <c r="A1291" s="25">
        <v>41793</v>
      </c>
      <c r="B1291" s="24" t="s">
        <v>4787</v>
      </c>
      <c r="C1291" s="25"/>
      <c r="D1291" s="46" t="s">
        <v>1156</v>
      </c>
      <c r="F1291" s="24" t="s">
        <v>216</v>
      </c>
      <c r="G1291" s="24" t="s">
        <v>342</v>
      </c>
      <c r="H1291" s="47">
        <v>48000000</v>
      </c>
    </row>
    <row r="1292" spans="1:8" s="46" customFormat="1">
      <c r="A1292" s="25">
        <v>41793</v>
      </c>
      <c r="B1292" s="24" t="s">
        <v>2951</v>
      </c>
      <c r="C1292" s="25"/>
      <c r="D1292" s="46" t="s">
        <v>1161</v>
      </c>
      <c r="F1292" s="24" t="s">
        <v>216</v>
      </c>
      <c r="G1292" s="24" t="s">
        <v>284</v>
      </c>
      <c r="H1292" s="47">
        <v>4800000</v>
      </c>
    </row>
    <row r="1293" spans="1:8" s="46" customFormat="1">
      <c r="A1293" s="25">
        <v>41793</v>
      </c>
      <c r="B1293" s="24" t="s">
        <v>4787</v>
      </c>
      <c r="C1293" s="25" t="s">
        <v>4736</v>
      </c>
      <c r="D1293" s="46" t="s">
        <v>1162</v>
      </c>
      <c r="F1293" s="24" t="s">
        <v>200</v>
      </c>
      <c r="G1293" s="24" t="s">
        <v>342</v>
      </c>
      <c r="H1293" s="47">
        <v>6940000</v>
      </c>
    </row>
    <row r="1294" spans="1:8" s="46" customFormat="1">
      <c r="A1294" s="25">
        <v>41793</v>
      </c>
      <c r="B1294" s="24" t="s">
        <v>2952</v>
      </c>
      <c r="C1294" s="25" t="s">
        <v>4736</v>
      </c>
      <c r="D1294" s="46" t="s">
        <v>1157</v>
      </c>
      <c r="F1294" s="24" t="s">
        <v>200</v>
      </c>
      <c r="G1294" s="24" t="s">
        <v>284</v>
      </c>
      <c r="H1294" s="47">
        <v>694000</v>
      </c>
    </row>
    <row r="1295" spans="1:8" s="46" customFormat="1">
      <c r="A1295" s="25">
        <v>41794</v>
      </c>
      <c r="B1295" s="24" t="s">
        <v>4787</v>
      </c>
      <c r="C1295" s="25" t="s">
        <v>4737</v>
      </c>
      <c r="D1295" s="46" t="s">
        <v>1163</v>
      </c>
      <c r="F1295" s="24" t="s">
        <v>200</v>
      </c>
      <c r="G1295" s="24" t="s">
        <v>342</v>
      </c>
      <c r="H1295" s="47">
        <v>1740000</v>
      </c>
    </row>
    <row r="1296" spans="1:8" s="46" customFormat="1">
      <c r="A1296" s="25">
        <v>41794</v>
      </c>
      <c r="B1296" s="24" t="s">
        <v>2953</v>
      </c>
      <c r="C1296" s="25" t="s">
        <v>4737</v>
      </c>
      <c r="D1296" s="46" t="s">
        <v>1164</v>
      </c>
      <c r="F1296" s="24" t="s">
        <v>200</v>
      </c>
      <c r="G1296" s="24" t="s">
        <v>284</v>
      </c>
      <c r="H1296" s="47">
        <v>174000</v>
      </c>
    </row>
    <row r="1297" spans="1:8" s="46" customFormat="1">
      <c r="A1297" s="25">
        <v>41795</v>
      </c>
      <c r="B1297" s="24" t="s">
        <v>4787</v>
      </c>
      <c r="C1297" s="25" t="s">
        <v>4738</v>
      </c>
      <c r="D1297" s="46" t="s">
        <v>1165</v>
      </c>
      <c r="F1297" s="24" t="s">
        <v>200</v>
      </c>
      <c r="G1297" s="24" t="s">
        <v>342</v>
      </c>
      <c r="H1297" s="47">
        <v>6800000</v>
      </c>
    </row>
    <row r="1298" spans="1:8" s="46" customFormat="1">
      <c r="A1298" s="25">
        <v>41795</v>
      </c>
      <c r="B1298" s="24" t="s">
        <v>2954</v>
      </c>
      <c r="C1298" s="25" t="s">
        <v>4738</v>
      </c>
      <c r="D1298" s="46" t="s">
        <v>4231</v>
      </c>
      <c r="F1298" s="24" t="s">
        <v>200</v>
      </c>
      <c r="G1298" s="24" t="s">
        <v>284</v>
      </c>
      <c r="H1298" s="47">
        <v>680000</v>
      </c>
    </row>
    <row r="1299" spans="1:8" s="46" customFormat="1">
      <c r="A1299" s="25">
        <v>41800</v>
      </c>
      <c r="B1299" s="24" t="s">
        <v>4787</v>
      </c>
      <c r="C1299" s="25"/>
      <c r="D1299" s="46" t="s">
        <v>1167</v>
      </c>
      <c r="F1299" s="24" t="s">
        <v>216</v>
      </c>
      <c r="G1299" s="24" t="s">
        <v>342</v>
      </c>
      <c r="H1299" s="47">
        <v>7949000</v>
      </c>
    </row>
    <row r="1300" spans="1:8" s="46" customFormat="1">
      <c r="A1300" s="25">
        <v>41800</v>
      </c>
      <c r="B1300" s="24" t="s">
        <v>2956</v>
      </c>
      <c r="C1300" s="25"/>
      <c r="D1300" s="46" t="s">
        <v>1166</v>
      </c>
      <c r="F1300" s="24" t="s">
        <v>216</v>
      </c>
      <c r="G1300" s="24" t="s">
        <v>284</v>
      </c>
      <c r="H1300" s="47">
        <v>794900</v>
      </c>
    </row>
    <row r="1301" spans="1:8" s="46" customFormat="1">
      <c r="A1301" s="25">
        <v>41800</v>
      </c>
      <c r="B1301" s="24" t="s">
        <v>4787</v>
      </c>
      <c r="C1301" s="25"/>
      <c r="D1301" s="46" t="s">
        <v>1168</v>
      </c>
      <c r="F1301" s="24" t="s">
        <v>216</v>
      </c>
      <c r="G1301" s="24" t="s">
        <v>342</v>
      </c>
      <c r="H1301" s="47">
        <v>18427000</v>
      </c>
    </row>
    <row r="1302" spans="1:8" s="46" customFormat="1">
      <c r="A1302" s="25">
        <v>41800</v>
      </c>
      <c r="B1302" s="24" t="s">
        <v>2955</v>
      </c>
      <c r="C1302" s="25"/>
      <c r="D1302" s="46" t="s">
        <v>1169</v>
      </c>
      <c r="F1302" s="24" t="s">
        <v>216</v>
      </c>
      <c r="G1302" s="24" t="s">
        <v>284</v>
      </c>
      <c r="H1302" s="47">
        <v>1842700</v>
      </c>
    </row>
    <row r="1303" spans="1:8" s="46" customFormat="1">
      <c r="A1303" s="25">
        <v>41800</v>
      </c>
      <c r="B1303" s="24" t="s">
        <v>4787</v>
      </c>
      <c r="C1303" s="25"/>
      <c r="D1303" s="46" t="s">
        <v>1170</v>
      </c>
      <c r="F1303" s="24" t="s">
        <v>216</v>
      </c>
      <c r="G1303" s="24" t="s">
        <v>342</v>
      </c>
      <c r="H1303" s="47">
        <v>470000</v>
      </c>
    </row>
    <row r="1304" spans="1:8" s="46" customFormat="1">
      <c r="A1304" s="25">
        <v>41800</v>
      </c>
      <c r="B1304" s="24" t="s">
        <v>2957</v>
      </c>
      <c r="C1304" s="25"/>
      <c r="D1304" s="46" t="s">
        <v>1171</v>
      </c>
      <c r="F1304" s="24" t="s">
        <v>216</v>
      </c>
      <c r="G1304" s="24" t="s">
        <v>284</v>
      </c>
      <c r="H1304" s="47">
        <v>47000</v>
      </c>
    </row>
    <row r="1305" spans="1:8" s="46" customFormat="1">
      <c r="A1305" s="25">
        <v>41800</v>
      </c>
      <c r="B1305" s="24" t="s">
        <v>4787</v>
      </c>
      <c r="C1305" s="25"/>
      <c r="D1305" s="46" t="s">
        <v>1172</v>
      </c>
      <c r="F1305" s="24" t="s">
        <v>216</v>
      </c>
      <c r="G1305" s="24" t="s">
        <v>342</v>
      </c>
      <c r="H1305" s="47">
        <v>6252000</v>
      </c>
    </row>
    <row r="1306" spans="1:8" s="46" customFormat="1">
      <c r="A1306" s="25">
        <v>41800</v>
      </c>
      <c r="B1306" s="24" t="s">
        <v>2958</v>
      </c>
      <c r="C1306" s="25"/>
      <c r="D1306" s="46" t="s">
        <v>1174</v>
      </c>
      <c r="F1306" s="24" t="s">
        <v>216</v>
      </c>
      <c r="G1306" s="24" t="s">
        <v>284</v>
      </c>
      <c r="H1306" s="47">
        <v>625200</v>
      </c>
    </row>
    <row r="1307" spans="1:8" s="46" customFormat="1">
      <c r="A1307" s="25">
        <v>41800</v>
      </c>
      <c r="B1307" s="24" t="s">
        <v>4787</v>
      </c>
      <c r="C1307" s="25"/>
      <c r="D1307" s="46" t="s">
        <v>1173</v>
      </c>
      <c r="F1307" s="24" t="s">
        <v>216</v>
      </c>
      <c r="G1307" s="24" t="s">
        <v>342</v>
      </c>
      <c r="H1307" s="47">
        <v>5160000</v>
      </c>
    </row>
    <row r="1308" spans="1:8" s="46" customFormat="1">
      <c r="A1308" s="25">
        <v>41800</v>
      </c>
      <c r="B1308" s="24" t="s">
        <v>2959</v>
      </c>
      <c r="C1308" s="25"/>
      <c r="D1308" s="46" t="s">
        <v>1175</v>
      </c>
      <c r="F1308" s="24" t="s">
        <v>216</v>
      </c>
      <c r="G1308" s="24" t="s">
        <v>284</v>
      </c>
      <c r="H1308" s="47">
        <v>516000</v>
      </c>
    </row>
    <row r="1309" spans="1:8" s="46" customFormat="1">
      <c r="A1309" s="25">
        <v>41802</v>
      </c>
      <c r="B1309" s="24" t="s">
        <v>4787</v>
      </c>
      <c r="C1309" s="25"/>
      <c r="D1309" s="46" t="s">
        <v>1176</v>
      </c>
      <c r="F1309" s="24" t="s">
        <v>216</v>
      </c>
      <c r="G1309" s="24" t="s">
        <v>342</v>
      </c>
      <c r="H1309" s="47">
        <v>3060000</v>
      </c>
    </row>
    <row r="1310" spans="1:8" s="46" customFormat="1">
      <c r="A1310" s="25">
        <v>41802</v>
      </c>
      <c r="B1310" s="24" t="s">
        <v>2960</v>
      </c>
      <c r="C1310" s="25"/>
      <c r="D1310" s="46" t="s">
        <v>1177</v>
      </c>
      <c r="F1310" s="24" t="s">
        <v>216</v>
      </c>
      <c r="G1310" s="24" t="s">
        <v>284</v>
      </c>
      <c r="H1310" s="47">
        <v>306000</v>
      </c>
    </row>
    <row r="1311" spans="1:8" s="46" customFormat="1">
      <c r="A1311" s="25">
        <v>41802</v>
      </c>
      <c r="B1311" s="24" t="s">
        <v>4787</v>
      </c>
      <c r="C1311" s="25"/>
      <c r="D1311" s="46" t="s">
        <v>1178</v>
      </c>
      <c r="F1311" s="24" t="s">
        <v>216</v>
      </c>
      <c r="G1311" s="24" t="s">
        <v>342</v>
      </c>
      <c r="H1311" s="47">
        <v>18186000</v>
      </c>
    </row>
    <row r="1312" spans="1:8" s="46" customFormat="1">
      <c r="A1312" s="25">
        <v>41802</v>
      </c>
      <c r="B1312" s="24" t="s">
        <v>2961</v>
      </c>
      <c r="C1312" s="25"/>
      <c r="D1312" s="46" t="s">
        <v>1179</v>
      </c>
      <c r="F1312" s="24" t="s">
        <v>216</v>
      </c>
      <c r="G1312" s="24" t="s">
        <v>284</v>
      </c>
      <c r="H1312" s="47">
        <v>1818600</v>
      </c>
    </row>
    <row r="1313" spans="1:8" s="46" customFormat="1">
      <c r="A1313" s="25">
        <v>41803</v>
      </c>
      <c r="B1313" s="24" t="s">
        <v>4787</v>
      </c>
      <c r="C1313" s="25"/>
      <c r="D1313" s="46" t="s">
        <v>1180</v>
      </c>
      <c r="F1313" s="24" t="s">
        <v>216</v>
      </c>
      <c r="G1313" s="24" t="s">
        <v>342</v>
      </c>
      <c r="H1313" s="47">
        <v>5538000</v>
      </c>
    </row>
    <row r="1314" spans="1:8" s="46" customFormat="1">
      <c r="A1314" s="25">
        <v>41803</v>
      </c>
      <c r="B1314" s="24" t="s">
        <v>2962</v>
      </c>
      <c r="C1314" s="25"/>
      <c r="D1314" s="46" t="s">
        <v>1181</v>
      </c>
      <c r="F1314" s="24" t="s">
        <v>216</v>
      </c>
      <c r="G1314" s="24" t="s">
        <v>284</v>
      </c>
      <c r="H1314" s="47">
        <v>553800</v>
      </c>
    </row>
    <row r="1315" spans="1:8" s="46" customFormat="1">
      <c r="A1315" s="25">
        <v>41803</v>
      </c>
      <c r="B1315" s="24" t="s">
        <v>4787</v>
      </c>
      <c r="C1315" s="25"/>
      <c r="D1315" s="46" t="s">
        <v>1182</v>
      </c>
      <c r="F1315" s="24" t="s">
        <v>216</v>
      </c>
      <c r="G1315" s="24" t="s">
        <v>342</v>
      </c>
      <c r="H1315" s="47">
        <v>2460000</v>
      </c>
    </row>
    <row r="1316" spans="1:8" s="46" customFormat="1">
      <c r="A1316" s="25">
        <v>41803</v>
      </c>
      <c r="B1316" s="24" t="s">
        <v>2963</v>
      </c>
      <c r="C1316" s="25"/>
      <c r="D1316" s="46" t="s">
        <v>1183</v>
      </c>
      <c r="F1316" s="24" t="s">
        <v>216</v>
      </c>
      <c r="G1316" s="24" t="s">
        <v>284</v>
      </c>
      <c r="H1316" s="47">
        <v>246000</v>
      </c>
    </row>
    <row r="1317" spans="1:8" s="46" customFormat="1">
      <c r="A1317" s="25">
        <v>41808</v>
      </c>
      <c r="B1317" s="24" t="s">
        <v>4787</v>
      </c>
      <c r="C1317" s="25"/>
      <c r="D1317" s="46" t="s">
        <v>1184</v>
      </c>
      <c r="F1317" s="24" t="s">
        <v>216</v>
      </c>
      <c r="G1317" s="24" t="s">
        <v>342</v>
      </c>
      <c r="H1317" s="47">
        <v>1740000</v>
      </c>
    </row>
    <row r="1318" spans="1:8" s="46" customFormat="1">
      <c r="A1318" s="25">
        <v>41808</v>
      </c>
      <c r="B1318" s="24" t="s">
        <v>2964</v>
      </c>
      <c r="C1318" s="25"/>
      <c r="D1318" s="46" t="s">
        <v>1185</v>
      </c>
      <c r="F1318" s="24" t="s">
        <v>216</v>
      </c>
      <c r="G1318" s="24" t="s">
        <v>284</v>
      </c>
      <c r="H1318" s="47">
        <v>174000</v>
      </c>
    </row>
    <row r="1319" spans="1:8" s="46" customFormat="1">
      <c r="A1319" s="25">
        <v>41808</v>
      </c>
      <c r="B1319" s="24" t="s">
        <v>4787</v>
      </c>
      <c r="C1319" s="25"/>
      <c r="D1319" s="46" t="s">
        <v>1186</v>
      </c>
      <c r="F1319" s="24" t="s">
        <v>216</v>
      </c>
      <c r="G1319" s="24" t="s">
        <v>342</v>
      </c>
      <c r="H1319" s="47">
        <v>2460000</v>
      </c>
    </row>
    <row r="1320" spans="1:8" s="46" customFormat="1">
      <c r="A1320" s="25">
        <v>41808</v>
      </c>
      <c r="B1320" s="24" t="s">
        <v>2965</v>
      </c>
      <c r="C1320" s="25"/>
      <c r="D1320" s="46" t="s">
        <v>1187</v>
      </c>
      <c r="F1320" s="24" t="s">
        <v>216</v>
      </c>
      <c r="G1320" s="24" t="s">
        <v>284</v>
      </c>
      <c r="H1320" s="47">
        <v>246000</v>
      </c>
    </row>
    <row r="1321" spans="1:8" s="46" customFormat="1">
      <c r="A1321" s="25">
        <v>41810</v>
      </c>
      <c r="B1321" s="24" t="s">
        <v>4787</v>
      </c>
      <c r="C1321" s="25"/>
      <c r="D1321" s="46" t="s">
        <v>1188</v>
      </c>
      <c r="F1321" s="24" t="s">
        <v>216</v>
      </c>
      <c r="G1321" s="24" t="s">
        <v>342</v>
      </c>
      <c r="H1321" s="47">
        <v>17000000</v>
      </c>
    </row>
    <row r="1322" spans="1:8" s="46" customFormat="1">
      <c r="A1322" s="25">
        <v>41810</v>
      </c>
      <c r="B1322" s="24" t="s">
        <v>2966</v>
      </c>
      <c r="C1322" s="25"/>
      <c r="D1322" s="46" t="s">
        <v>1189</v>
      </c>
      <c r="F1322" s="24" t="s">
        <v>216</v>
      </c>
      <c r="G1322" s="24" t="s">
        <v>284</v>
      </c>
      <c r="H1322" s="47">
        <v>1700000</v>
      </c>
    </row>
    <row r="1323" spans="1:8" s="46" customFormat="1">
      <c r="A1323" s="25">
        <v>41810</v>
      </c>
      <c r="B1323" s="24" t="s">
        <v>4787</v>
      </c>
      <c r="C1323" s="25"/>
      <c r="D1323" s="46" t="s">
        <v>1190</v>
      </c>
      <c r="F1323" s="24" t="s">
        <v>216</v>
      </c>
      <c r="G1323" s="24" t="s">
        <v>342</v>
      </c>
      <c r="H1323" s="47">
        <v>5426000</v>
      </c>
    </row>
    <row r="1324" spans="1:8" s="46" customFormat="1">
      <c r="A1324" s="25">
        <v>41810</v>
      </c>
      <c r="B1324" s="24" t="s">
        <v>2967</v>
      </c>
      <c r="C1324" s="25"/>
      <c r="D1324" s="46" t="s">
        <v>1191</v>
      </c>
      <c r="F1324" s="24" t="s">
        <v>216</v>
      </c>
      <c r="G1324" s="24" t="s">
        <v>284</v>
      </c>
      <c r="H1324" s="47">
        <v>542600</v>
      </c>
    </row>
    <row r="1325" spans="1:8" s="46" customFormat="1">
      <c r="A1325" s="25">
        <v>41810</v>
      </c>
      <c r="B1325" s="24" t="s">
        <v>4787</v>
      </c>
      <c r="C1325" s="25"/>
      <c r="D1325" s="46" t="s">
        <v>2969</v>
      </c>
      <c r="F1325" s="24" t="s">
        <v>216</v>
      </c>
      <c r="G1325" s="24" t="s">
        <v>342</v>
      </c>
      <c r="H1325" s="47">
        <v>770000</v>
      </c>
    </row>
    <row r="1326" spans="1:8" s="46" customFormat="1">
      <c r="A1326" s="25">
        <v>41810</v>
      </c>
      <c r="B1326" s="24" t="s">
        <v>2968</v>
      </c>
      <c r="C1326" s="25"/>
      <c r="D1326" s="46" t="s">
        <v>2970</v>
      </c>
      <c r="F1326" s="24" t="s">
        <v>216</v>
      </c>
      <c r="G1326" s="24" t="s">
        <v>284</v>
      </c>
      <c r="H1326" s="47">
        <v>77000</v>
      </c>
    </row>
    <row r="1327" spans="1:8" s="46" customFormat="1">
      <c r="A1327" s="25">
        <v>41810</v>
      </c>
      <c r="B1327" s="24" t="s">
        <v>4787</v>
      </c>
      <c r="C1327" s="25"/>
      <c r="D1327" s="46" t="s">
        <v>2972</v>
      </c>
      <c r="F1327" s="24" t="s">
        <v>216</v>
      </c>
      <c r="G1327" s="24" t="s">
        <v>342</v>
      </c>
      <c r="H1327" s="47">
        <v>1470000</v>
      </c>
    </row>
    <row r="1328" spans="1:8" s="46" customFormat="1">
      <c r="A1328" s="25">
        <v>41810</v>
      </c>
      <c r="B1328" s="24" t="s">
        <v>2971</v>
      </c>
      <c r="C1328" s="25"/>
      <c r="D1328" s="46" t="s">
        <v>2973</v>
      </c>
      <c r="F1328" s="24" t="s">
        <v>216</v>
      </c>
      <c r="G1328" s="24" t="s">
        <v>284</v>
      </c>
      <c r="H1328" s="47">
        <v>147000</v>
      </c>
    </row>
    <row r="1329" spans="1:8" s="46" customFormat="1">
      <c r="A1329" s="25">
        <v>41810</v>
      </c>
      <c r="B1329" s="24" t="s">
        <v>4787</v>
      </c>
      <c r="C1329" s="25"/>
      <c r="D1329" s="46" t="s">
        <v>2975</v>
      </c>
      <c r="F1329" s="24" t="s">
        <v>216</v>
      </c>
      <c r="G1329" s="24" t="s">
        <v>342</v>
      </c>
      <c r="H1329" s="47">
        <v>26680000</v>
      </c>
    </row>
    <row r="1330" spans="1:8" s="46" customFormat="1">
      <c r="A1330" s="25">
        <v>41810</v>
      </c>
      <c r="B1330" s="24" t="s">
        <v>2974</v>
      </c>
      <c r="C1330" s="25"/>
      <c r="D1330" s="46" t="s">
        <v>2976</v>
      </c>
      <c r="F1330" s="24" t="s">
        <v>216</v>
      </c>
      <c r="G1330" s="24" t="s">
        <v>284</v>
      </c>
      <c r="H1330" s="47">
        <v>2668000</v>
      </c>
    </row>
    <row r="1331" spans="1:8" s="46" customFormat="1">
      <c r="A1331" s="25">
        <v>41813</v>
      </c>
      <c r="B1331" s="24" t="s">
        <v>4787</v>
      </c>
      <c r="C1331" s="25"/>
      <c r="D1331" s="46" t="s">
        <v>2978</v>
      </c>
      <c r="F1331" s="24" t="s">
        <v>216</v>
      </c>
      <c r="G1331" s="24" t="s">
        <v>342</v>
      </c>
      <c r="H1331" s="47">
        <v>1740000</v>
      </c>
    </row>
    <row r="1332" spans="1:8" s="46" customFormat="1">
      <c r="A1332" s="25">
        <v>41813</v>
      </c>
      <c r="B1332" s="24" t="s">
        <v>2977</v>
      </c>
      <c r="C1332" s="25"/>
      <c r="D1332" s="46" t="s">
        <v>2979</v>
      </c>
      <c r="F1332" s="24" t="s">
        <v>216</v>
      </c>
      <c r="G1332" s="24" t="s">
        <v>284</v>
      </c>
      <c r="H1332" s="47">
        <v>174000</v>
      </c>
    </row>
    <row r="1333" spans="1:8" s="46" customFormat="1">
      <c r="A1333" s="25">
        <v>41814</v>
      </c>
      <c r="B1333" s="24" t="s">
        <v>4787</v>
      </c>
      <c r="C1333" s="25"/>
      <c r="D1333" s="46" t="s">
        <v>2981</v>
      </c>
      <c r="F1333" s="24" t="s">
        <v>216</v>
      </c>
      <c r="G1333" s="24" t="s">
        <v>342</v>
      </c>
      <c r="H1333" s="47">
        <v>3500000</v>
      </c>
    </row>
    <row r="1334" spans="1:8" s="46" customFormat="1">
      <c r="A1334" s="25">
        <v>41814</v>
      </c>
      <c r="B1334" s="24" t="s">
        <v>2980</v>
      </c>
      <c r="C1334" s="25"/>
      <c r="D1334" s="46" t="s">
        <v>2982</v>
      </c>
      <c r="F1334" s="24" t="s">
        <v>216</v>
      </c>
      <c r="G1334" s="24" t="s">
        <v>284</v>
      </c>
      <c r="H1334" s="47">
        <v>350000</v>
      </c>
    </row>
    <row r="1335" spans="1:8" s="46" customFormat="1">
      <c r="A1335" s="25">
        <v>41815</v>
      </c>
      <c r="B1335" s="24" t="s">
        <v>4787</v>
      </c>
      <c r="C1335" s="25"/>
      <c r="D1335" s="46" t="s">
        <v>2984</v>
      </c>
      <c r="F1335" s="24" t="s">
        <v>216</v>
      </c>
      <c r="G1335" s="24" t="s">
        <v>342</v>
      </c>
      <c r="H1335" s="47">
        <v>1200000</v>
      </c>
    </row>
    <row r="1336" spans="1:8" s="46" customFormat="1">
      <c r="A1336" s="25">
        <v>41815</v>
      </c>
      <c r="B1336" s="24" t="s">
        <v>2983</v>
      </c>
      <c r="C1336" s="25"/>
      <c r="D1336" s="46" t="s">
        <v>2985</v>
      </c>
      <c r="F1336" s="24" t="s">
        <v>216</v>
      </c>
      <c r="G1336" s="24" t="s">
        <v>284</v>
      </c>
      <c r="H1336" s="47">
        <v>120000</v>
      </c>
    </row>
    <row r="1337" spans="1:8" s="46" customFormat="1">
      <c r="A1337" s="25">
        <v>41815</v>
      </c>
      <c r="B1337" s="24" t="s">
        <v>4787</v>
      </c>
      <c r="C1337" s="25"/>
      <c r="D1337" s="46" t="s">
        <v>2987</v>
      </c>
      <c r="F1337" s="24" t="s">
        <v>216</v>
      </c>
      <c r="G1337" s="24" t="s">
        <v>342</v>
      </c>
      <c r="H1337" s="47">
        <v>1000000</v>
      </c>
    </row>
    <row r="1338" spans="1:8" s="46" customFormat="1">
      <c r="A1338" s="25">
        <v>41815</v>
      </c>
      <c r="B1338" s="24" t="s">
        <v>2986</v>
      </c>
      <c r="C1338" s="25"/>
      <c r="D1338" s="46" t="s">
        <v>2988</v>
      </c>
      <c r="F1338" s="24" t="s">
        <v>216</v>
      </c>
      <c r="G1338" s="24" t="s">
        <v>284</v>
      </c>
      <c r="H1338" s="47">
        <v>100000</v>
      </c>
    </row>
    <row r="1339" spans="1:8" s="46" customFormat="1">
      <c r="A1339" s="25">
        <v>41816</v>
      </c>
      <c r="B1339" s="24" t="s">
        <v>4787</v>
      </c>
      <c r="C1339" s="25"/>
      <c r="D1339" s="46" t="s">
        <v>2990</v>
      </c>
      <c r="F1339" s="24" t="s">
        <v>216</v>
      </c>
      <c r="G1339" s="24" t="s">
        <v>342</v>
      </c>
      <c r="H1339" s="47">
        <v>18108650</v>
      </c>
    </row>
    <row r="1340" spans="1:8" s="46" customFormat="1">
      <c r="A1340" s="25">
        <v>41816</v>
      </c>
      <c r="B1340" s="24" t="s">
        <v>2989</v>
      </c>
      <c r="C1340" s="25"/>
      <c r="D1340" s="46" t="s">
        <v>2991</v>
      </c>
      <c r="F1340" s="24" t="s">
        <v>216</v>
      </c>
      <c r="G1340" s="24" t="s">
        <v>284</v>
      </c>
      <c r="H1340" s="47">
        <v>1810865</v>
      </c>
    </row>
    <row r="1341" spans="1:8" s="46" customFormat="1">
      <c r="A1341" s="25">
        <v>41816</v>
      </c>
      <c r="B1341" s="24" t="s">
        <v>4787</v>
      </c>
      <c r="C1341" s="25"/>
      <c r="D1341" s="46" t="s">
        <v>2993</v>
      </c>
      <c r="F1341" s="24" t="s">
        <v>216</v>
      </c>
      <c r="G1341" s="24" t="s">
        <v>342</v>
      </c>
      <c r="H1341" s="47">
        <v>1400000</v>
      </c>
    </row>
    <row r="1342" spans="1:8" s="46" customFormat="1">
      <c r="A1342" s="25">
        <v>41816</v>
      </c>
      <c r="B1342" s="24" t="s">
        <v>2992</v>
      </c>
      <c r="C1342" s="25"/>
      <c r="D1342" s="46" t="s">
        <v>2994</v>
      </c>
      <c r="F1342" s="24" t="s">
        <v>216</v>
      </c>
      <c r="G1342" s="24" t="s">
        <v>284</v>
      </c>
      <c r="H1342" s="47">
        <v>140000</v>
      </c>
    </row>
    <row r="1343" spans="1:8" s="46" customFormat="1">
      <c r="A1343" s="25">
        <v>41817</v>
      </c>
      <c r="B1343" s="24" t="s">
        <v>4787</v>
      </c>
      <c r="C1343" s="25"/>
      <c r="D1343" s="46" t="s">
        <v>2996</v>
      </c>
      <c r="F1343" s="24" t="s">
        <v>216</v>
      </c>
      <c r="G1343" s="24" t="s">
        <v>342</v>
      </c>
      <c r="H1343" s="47">
        <v>1750000</v>
      </c>
    </row>
    <row r="1344" spans="1:8" s="46" customFormat="1">
      <c r="A1344" s="25">
        <v>41817</v>
      </c>
      <c r="B1344" s="24" t="s">
        <v>2995</v>
      </c>
      <c r="C1344" s="25"/>
      <c r="D1344" s="46" t="s">
        <v>2997</v>
      </c>
      <c r="F1344" s="24" t="s">
        <v>216</v>
      </c>
      <c r="G1344" s="24" t="s">
        <v>284</v>
      </c>
      <c r="H1344" s="47">
        <v>175000</v>
      </c>
    </row>
    <row r="1345" spans="1:8" s="46" customFormat="1">
      <c r="A1345" s="25">
        <v>41817</v>
      </c>
      <c r="B1345" s="24" t="s">
        <v>4787</v>
      </c>
      <c r="C1345" s="25"/>
      <c r="D1345" s="46" t="s">
        <v>2999</v>
      </c>
      <c r="F1345" s="24" t="s">
        <v>216</v>
      </c>
      <c r="G1345" s="24" t="s">
        <v>342</v>
      </c>
      <c r="H1345" s="47">
        <v>9161000</v>
      </c>
    </row>
    <row r="1346" spans="1:8" s="46" customFormat="1">
      <c r="A1346" s="25">
        <v>41817</v>
      </c>
      <c r="B1346" s="24" t="s">
        <v>2998</v>
      </c>
      <c r="C1346" s="25"/>
      <c r="D1346" s="46" t="s">
        <v>3000</v>
      </c>
      <c r="F1346" s="24" t="s">
        <v>216</v>
      </c>
      <c r="G1346" s="24" t="s">
        <v>284</v>
      </c>
      <c r="H1346" s="47">
        <v>916100</v>
      </c>
    </row>
    <row r="1347" spans="1:8" s="46" customFormat="1">
      <c r="A1347" s="25">
        <v>41817</v>
      </c>
      <c r="B1347" s="24" t="s">
        <v>4787</v>
      </c>
      <c r="C1347" s="25"/>
      <c r="D1347" s="46" t="s">
        <v>3002</v>
      </c>
      <c r="F1347" s="24" t="s">
        <v>216</v>
      </c>
      <c r="G1347" s="24" t="s">
        <v>342</v>
      </c>
      <c r="H1347" s="47">
        <v>1640000</v>
      </c>
    </row>
    <row r="1348" spans="1:8" s="46" customFormat="1">
      <c r="A1348" s="25">
        <v>41817</v>
      </c>
      <c r="B1348" s="24" t="s">
        <v>3001</v>
      </c>
      <c r="C1348" s="25"/>
      <c r="D1348" s="46" t="s">
        <v>3003</v>
      </c>
      <c r="F1348" s="24" t="s">
        <v>216</v>
      </c>
      <c r="G1348" s="24" t="s">
        <v>284</v>
      </c>
      <c r="H1348" s="47">
        <v>164000</v>
      </c>
    </row>
    <row r="1349" spans="1:8" s="46" customFormat="1">
      <c r="A1349" s="25">
        <v>41820</v>
      </c>
      <c r="B1349" s="24" t="s">
        <v>4787</v>
      </c>
      <c r="C1349" s="25"/>
      <c r="D1349" s="46" t="s">
        <v>3005</v>
      </c>
      <c r="F1349" s="24" t="s">
        <v>216</v>
      </c>
      <c r="G1349" s="24" t="s">
        <v>342</v>
      </c>
      <c r="H1349" s="47">
        <v>6430000</v>
      </c>
    </row>
    <row r="1350" spans="1:8" s="46" customFormat="1">
      <c r="A1350" s="25">
        <v>41820</v>
      </c>
      <c r="B1350" s="24" t="s">
        <v>3004</v>
      </c>
      <c r="C1350" s="25"/>
      <c r="D1350" s="46" t="s">
        <v>3006</v>
      </c>
      <c r="F1350" s="24" t="s">
        <v>216</v>
      </c>
      <c r="G1350" s="24" t="s">
        <v>284</v>
      </c>
      <c r="H1350" s="47">
        <v>643000</v>
      </c>
    </row>
    <row r="1351" spans="1:8" s="46" customFormat="1">
      <c r="A1351" s="25">
        <v>41820</v>
      </c>
      <c r="B1351" s="24" t="s">
        <v>4787</v>
      </c>
      <c r="C1351" s="25"/>
      <c r="D1351" s="46" t="s">
        <v>3008</v>
      </c>
      <c r="F1351" s="24" t="s">
        <v>216</v>
      </c>
      <c r="G1351" s="24" t="s">
        <v>342</v>
      </c>
      <c r="H1351" s="47">
        <v>630000</v>
      </c>
    </row>
    <row r="1352" spans="1:8" s="46" customFormat="1">
      <c r="A1352" s="25">
        <v>41820</v>
      </c>
      <c r="B1352" s="24" t="s">
        <v>3007</v>
      </c>
      <c r="C1352" s="25"/>
      <c r="D1352" s="46" t="s">
        <v>3009</v>
      </c>
      <c r="F1352" s="24" t="s">
        <v>216</v>
      </c>
      <c r="G1352" s="24" t="s">
        <v>284</v>
      </c>
      <c r="H1352" s="47">
        <v>63000</v>
      </c>
    </row>
    <row r="1353" spans="1:8" s="46" customFormat="1">
      <c r="A1353" s="25">
        <v>41820</v>
      </c>
      <c r="B1353" s="24" t="s">
        <v>4787</v>
      </c>
      <c r="C1353" s="25"/>
      <c r="D1353" s="46" t="s">
        <v>3011</v>
      </c>
      <c r="F1353" s="24" t="s">
        <v>216</v>
      </c>
      <c r="G1353" s="24" t="s">
        <v>342</v>
      </c>
      <c r="H1353" s="47">
        <v>770000</v>
      </c>
    </row>
    <row r="1354" spans="1:8" s="46" customFormat="1">
      <c r="A1354" s="25">
        <v>41820</v>
      </c>
      <c r="B1354" s="24" t="s">
        <v>3010</v>
      </c>
      <c r="C1354" s="25"/>
      <c r="D1354" s="46" t="s">
        <v>3012</v>
      </c>
      <c r="F1354" s="24" t="s">
        <v>216</v>
      </c>
      <c r="G1354" s="24" t="s">
        <v>284</v>
      </c>
      <c r="H1354" s="47">
        <v>77000</v>
      </c>
    </row>
    <row r="1355" spans="1:8" s="46" customFormat="1">
      <c r="A1355" s="25">
        <v>41820</v>
      </c>
      <c r="B1355" s="24" t="s">
        <v>4787</v>
      </c>
      <c r="C1355" s="25"/>
      <c r="D1355" s="46" t="s">
        <v>3014</v>
      </c>
      <c r="F1355" s="24" t="s">
        <v>216</v>
      </c>
      <c r="G1355" s="24" t="s">
        <v>342</v>
      </c>
      <c r="H1355" s="47">
        <v>1500000</v>
      </c>
    </row>
    <row r="1356" spans="1:8" s="46" customFormat="1">
      <c r="A1356" s="25">
        <v>41820</v>
      </c>
      <c r="B1356" s="24" t="s">
        <v>3013</v>
      </c>
      <c r="C1356" s="25"/>
      <c r="D1356" s="46" t="s">
        <v>3015</v>
      </c>
      <c r="F1356" s="24" t="s">
        <v>216</v>
      </c>
      <c r="G1356" s="24" t="s">
        <v>284</v>
      </c>
      <c r="H1356" s="47">
        <v>150000</v>
      </c>
    </row>
    <row r="1357" spans="1:8" s="46" customFormat="1">
      <c r="A1357" s="25">
        <v>41821</v>
      </c>
      <c r="B1357" s="24" t="s">
        <v>4787</v>
      </c>
      <c r="C1357" s="25"/>
      <c r="D1357" s="46" t="s">
        <v>3017</v>
      </c>
      <c r="F1357" s="24" t="s">
        <v>216</v>
      </c>
      <c r="G1357" s="24" t="s">
        <v>342</v>
      </c>
      <c r="H1357" s="47">
        <v>8000000</v>
      </c>
    </row>
    <row r="1358" spans="1:8" s="46" customFormat="1">
      <c r="A1358" s="25">
        <v>41821</v>
      </c>
      <c r="B1358" s="24" t="s">
        <v>3016</v>
      </c>
      <c r="C1358" s="25"/>
      <c r="D1358" s="46" t="s">
        <v>3018</v>
      </c>
      <c r="F1358" s="24" t="s">
        <v>216</v>
      </c>
      <c r="G1358" s="24" t="s">
        <v>284</v>
      </c>
      <c r="H1358" s="47">
        <v>800000</v>
      </c>
    </row>
    <row r="1359" spans="1:8" s="46" customFormat="1">
      <c r="A1359" s="25">
        <v>41823</v>
      </c>
      <c r="B1359" s="24" t="s">
        <v>4787</v>
      </c>
      <c r="C1359" s="25"/>
      <c r="D1359" s="46" t="s">
        <v>3020</v>
      </c>
      <c r="F1359" s="24" t="s">
        <v>216</v>
      </c>
      <c r="G1359" s="24" t="s">
        <v>342</v>
      </c>
      <c r="H1359" s="47">
        <v>8134000</v>
      </c>
    </row>
    <row r="1360" spans="1:8" s="46" customFormat="1">
      <c r="A1360" s="25">
        <v>41823</v>
      </c>
      <c r="B1360" s="24" t="s">
        <v>3019</v>
      </c>
      <c r="C1360" s="25"/>
      <c r="D1360" s="46" t="s">
        <v>3021</v>
      </c>
      <c r="F1360" s="24" t="s">
        <v>216</v>
      </c>
      <c r="G1360" s="24" t="s">
        <v>284</v>
      </c>
      <c r="H1360" s="47">
        <v>813400</v>
      </c>
    </row>
    <row r="1361" spans="1:8" s="46" customFormat="1">
      <c r="A1361" s="25">
        <v>41823</v>
      </c>
      <c r="B1361" s="24" t="s">
        <v>4787</v>
      </c>
      <c r="C1361" s="25"/>
      <c r="D1361" s="46" t="s">
        <v>3023</v>
      </c>
      <c r="F1361" s="24" t="s">
        <v>216</v>
      </c>
      <c r="G1361" s="24" t="s">
        <v>342</v>
      </c>
      <c r="H1361" s="47">
        <v>435000</v>
      </c>
    </row>
    <row r="1362" spans="1:8" s="46" customFormat="1">
      <c r="A1362" s="25">
        <v>41823</v>
      </c>
      <c r="B1362" s="24" t="s">
        <v>3022</v>
      </c>
      <c r="C1362" s="25"/>
      <c r="D1362" s="46" t="s">
        <v>3024</v>
      </c>
      <c r="F1362" s="24" t="s">
        <v>216</v>
      </c>
      <c r="G1362" s="24" t="s">
        <v>284</v>
      </c>
      <c r="H1362" s="47">
        <v>43500</v>
      </c>
    </row>
    <row r="1363" spans="1:8" s="46" customFormat="1">
      <c r="A1363" s="25">
        <v>41824</v>
      </c>
      <c r="B1363" s="24" t="s">
        <v>4787</v>
      </c>
      <c r="C1363" s="25"/>
      <c r="D1363" s="46" t="s">
        <v>3026</v>
      </c>
      <c r="F1363" s="24" t="s">
        <v>216</v>
      </c>
      <c r="G1363" s="24" t="s">
        <v>342</v>
      </c>
      <c r="H1363" s="47">
        <v>6400000</v>
      </c>
    </row>
    <row r="1364" spans="1:8" s="46" customFormat="1">
      <c r="A1364" s="25">
        <v>41824</v>
      </c>
      <c r="B1364" s="24" t="s">
        <v>3025</v>
      </c>
      <c r="C1364" s="25"/>
      <c r="D1364" s="46" t="s">
        <v>3027</v>
      </c>
      <c r="F1364" s="24" t="s">
        <v>216</v>
      </c>
      <c r="G1364" s="24" t="s">
        <v>284</v>
      </c>
      <c r="H1364" s="47">
        <v>640000</v>
      </c>
    </row>
    <row r="1365" spans="1:8" s="46" customFormat="1">
      <c r="A1365" s="25">
        <v>41824</v>
      </c>
      <c r="B1365" s="24" t="s">
        <v>4787</v>
      </c>
      <c r="C1365" s="25"/>
      <c r="D1365" s="46" t="s">
        <v>3029</v>
      </c>
      <c r="F1365" s="24" t="s">
        <v>216</v>
      </c>
      <c r="G1365" s="24" t="s">
        <v>342</v>
      </c>
      <c r="H1365" s="47">
        <v>1750000</v>
      </c>
    </row>
    <row r="1366" spans="1:8" s="46" customFormat="1">
      <c r="A1366" s="25">
        <v>41824</v>
      </c>
      <c r="B1366" s="24" t="s">
        <v>3028</v>
      </c>
      <c r="C1366" s="25"/>
      <c r="D1366" s="46" t="s">
        <v>3030</v>
      </c>
      <c r="F1366" s="24" t="s">
        <v>216</v>
      </c>
      <c r="G1366" s="24" t="s">
        <v>284</v>
      </c>
      <c r="H1366" s="47">
        <v>175000</v>
      </c>
    </row>
    <row r="1367" spans="1:8" s="46" customFormat="1">
      <c r="A1367" s="25">
        <v>41824</v>
      </c>
      <c r="B1367" s="24" t="s">
        <v>4787</v>
      </c>
      <c r="C1367" s="25"/>
      <c r="D1367" s="46" t="s">
        <v>3032</v>
      </c>
      <c r="F1367" s="24" t="s">
        <v>216</v>
      </c>
      <c r="G1367" s="24" t="s">
        <v>342</v>
      </c>
      <c r="H1367" s="47">
        <v>15985000</v>
      </c>
    </row>
    <row r="1368" spans="1:8" s="46" customFormat="1">
      <c r="A1368" s="25">
        <v>41824</v>
      </c>
      <c r="B1368" s="24" t="s">
        <v>3031</v>
      </c>
      <c r="C1368" s="25"/>
      <c r="D1368" s="46" t="s">
        <v>3033</v>
      </c>
      <c r="F1368" s="24" t="s">
        <v>216</v>
      </c>
      <c r="G1368" s="24" t="s">
        <v>284</v>
      </c>
      <c r="H1368" s="47">
        <v>1598500</v>
      </c>
    </row>
    <row r="1369" spans="1:8" s="46" customFormat="1">
      <c r="A1369" s="25">
        <v>41824</v>
      </c>
      <c r="B1369" s="24" t="s">
        <v>4787</v>
      </c>
      <c r="C1369" s="25"/>
      <c r="D1369" s="46" t="s">
        <v>3035</v>
      </c>
      <c r="F1369" s="24" t="s">
        <v>216</v>
      </c>
      <c r="G1369" s="24" t="s">
        <v>342</v>
      </c>
      <c r="H1369" s="47">
        <v>4444000</v>
      </c>
    </row>
    <row r="1370" spans="1:8" s="46" customFormat="1">
      <c r="A1370" s="25">
        <v>41824</v>
      </c>
      <c r="B1370" s="24" t="s">
        <v>3034</v>
      </c>
      <c r="C1370" s="25"/>
      <c r="D1370" s="46" t="s">
        <v>3036</v>
      </c>
      <c r="F1370" s="24" t="s">
        <v>216</v>
      </c>
      <c r="G1370" s="24" t="s">
        <v>284</v>
      </c>
      <c r="H1370" s="47">
        <v>444400</v>
      </c>
    </row>
    <row r="1371" spans="1:8" s="46" customFormat="1">
      <c r="A1371" s="25">
        <v>41827</v>
      </c>
      <c r="B1371" s="24" t="s">
        <v>4787</v>
      </c>
      <c r="C1371" s="25"/>
      <c r="D1371" s="46" t="s">
        <v>3038</v>
      </c>
      <c r="F1371" s="24" t="s">
        <v>216</v>
      </c>
      <c r="G1371" s="24" t="s">
        <v>342</v>
      </c>
      <c r="H1371" s="47">
        <v>2033360</v>
      </c>
    </row>
    <row r="1372" spans="1:8" s="46" customFormat="1">
      <c r="A1372" s="25">
        <v>41827</v>
      </c>
      <c r="B1372" s="24" t="s">
        <v>3037</v>
      </c>
      <c r="C1372" s="25"/>
      <c r="D1372" s="46" t="s">
        <v>3039</v>
      </c>
      <c r="F1372" s="24" t="s">
        <v>216</v>
      </c>
      <c r="G1372" s="24" t="s">
        <v>284</v>
      </c>
      <c r="H1372" s="47">
        <v>203336</v>
      </c>
    </row>
    <row r="1373" spans="1:8" s="46" customFormat="1">
      <c r="A1373" s="25">
        <v>41827</v>
      </c>
      <c r="B1373" s="24" t="s">
        <v>4787</v>
      </c>
      <c r="C1373" s="25"/>
      <c r="D1373" s="46" t="s">
        <v>3041</v>
      </c>
      <c r="F1373" s="24" t="s">
        <v>216</v>
      </c>
      <c r="G1373" s="24" t="s">
        <v>342</v>
      </c>
      <c r="H1373" s="47">
        <v>4053000</v>
      </c>
    </row>
    <row r="1374" spans="1:8" s="46" customFormat="1">
      <c r="A1374" s="25">
        <v>41827</v>
      </c>
      <c r="B1374" s="24" t="s">
        <v>3040</v>
      </c>
      <c r="C1374" s="25"/>
      <c r="D1374" s="46" t="s">
        <v>3042</v>
      </c>
      <c r="F1374" s="24" t="s">
        <v>216</v>
      </c>
      <c r="G1374" s="24" t="s">
        <v>284</v>
      </c>
      <c r="H1374" s="47">
        <v>405300</v>
      </c>
    </row>
    <row r="1375" spans="1:8" s="46" customFormat="1">
      <c r="A1375" s="25">
        <v>41829</v>
      </c>
      <c r="B1375" s="24" t="s">
        <v>4787</v>
      </c>
      <c r="C1375" s="25"/>
      <c r="D1375" s="46" t="s">
        <v>3044</v>
      </c>
      <c r="F1375" s="24" t="s">
        <v>216</v>
      </c>
      <c r="G1375" s="24" t="s">
        <v>342</v>
      </c>
      <c r="H1375" s="47">
        <v>584000</v>
      </c>
    </row>
    <row r="1376" spans="1:8" s="46" customFormat="1">
      <c r="A1376" s="25">
        <v>41829</v>
      </c>
      <c r="B1376" s="24" t="s">
        <v>3043</v>
      </c>
      <c r="C1376" s="25"/>
      <c r="D1376" s="46" t="s">
        <v>3045</v>
      </c>
      <c r="F1376" s="24" t="s">
        <v>216</v>
      </c>
      <c r="G1376" s="24" t="s">
        <v>284</v>
      </c>
      <c r="H1376" s="47">
        <v>58400</v>
      </c>
    </row>
    <row r="1377" spans="1:8" s="46" customFormat="1">
      <c r="A1377" s="25">
        <v>41829</v>
      </c>
      <c r="B1377" s="24" t="s">
        <v>4787</v>
      </c>
      <c r="C1377" s="25" t="s">
        <v>4739</v>
      </c>
      <c r="D1377" s="46" t="s">
        <v>3047</v>
      </c>
      <c r="F1377" s="24" t="s">
        <v>200</v>
      </c>
      <c r="G1377" s="24" t="s">
        <v>342</v>
      </c>
      <c r="H1377" s="47">
        <v>1600000</v>
      </c>
    </row>
    <row r="1378" spans="1:8" s="46" customFormat="1">
      <c r="A1378" s="25">
        <v>41829</v>
      </c>
      <c r="B1378" s="24" t="s">
        <v>3046</v>
      </c>
      <c r="C1378" s="25" t="s">
        <v>4739</v>
      </c>
      <c r="D1378" s="46" t="s">
        <v>3048</v>
      </c>
      <c r="F1378" s="24" t="s">
        <v>200</v>
      </c>
      <c r="G1378" s="24" t="s">
        <v>284</v>
      </c>
      <c r="H1378" s="47">
        <v>160000</v>
      </c>
    </row>
    <row r="1379" spans="1:8" s="46" customFormat="1">
      <c r="A1379" s="25">
        <v>41830</v>
      </c>
      <c r="B1379" s="24" t="s">
        <v>4787</v>
      </c>
      <c r="C1379" s="25"/>
      <c r="D1379" s="46" t="s">
        <v>3050</v>
      </c>
      <c r="F1379" s="24" t="s">
        <v>216</v>
      </c>
      <c r="G1379" s="24" t="s">
        <v>342</v>
      </c>
      <c r="H1379" s="47">
        <v>6400000</v>
      </c>
    </row>
    <row r="1380" spans="1:8" s="46" customFormat="1">
      <c r="A1380" s="25">
        <v>41830</v>
      </c>
      <c r="B1380" s="24" t="s">
        <v>3049</v>
      </c>
      <c r="C1380" s="25"/>
      <c r="D1380" s="46" t="s">
        <v>3051</v>
      </c>
      <c r="F1380" s="24" t="s">
        <v>216</v>
      </c>
      <c r="G1380" s="24" t="s">
        <v>284</v>
      </c>
      <c r="H1380" s="47">
        <v>640000</v>
      </c>
    </row>
    <row r="1381" spans="1:8" s="46" customFormat="1">
      <c r="A1381" s="25">
        <v>41830</v>
      </c>
      <c r="B1381" s="24" t="s">
        <v>4787</v>
      </c>
      <c r="C1381" s="25"/>
      <c r="D1381" s="46" t="s">
        <v>3053</v>
      </c>
      <c r="F1381" s="24" t="s">
        <v>216</v>
      </c>
      <c r="G1381" s="24" t="s">
        <v>342</v>
      </c>
      <c r="H1381" s="47">
        <v>9090909</v>
      </c>
    </row>
    <row r="1382" spans="1:8" s="46" customFormat="1">
      <c r="A1382" s="25">
        <v>41830</v>
      </c>
      <c r="B1382" s="24" t="s">
        <v>3052</v>
      </c>
      <c r="C1382" s="25"/>
      <c r="D1382" s="46" t="s">
        <v>3054</v>
      </c>
      <c r="F1382" s="24" t="s">
        <v>216</v>
      </c>
      <c r="G1382" s="24" t="s">
        <v>284</v>
      </c>
      <c r="H1382" s="47">
        <v>909091</v>
      </c>
    </row>
    <row r="1383" spans="1:8" s="46" customFormat="1">
      <c r="A1383" s="25">
        <v>41831</v>
      </c>
      <c r="B1383" s="24" t="s">
        <v>4787</v>
      </c>
      <c r="C1383" s="25" t="s">
        <v>4740</v>
      </c>
      <c r="D1383" s="46" t="s">
        <v>3056</v>
      </c>
      <c r="F1383" s="24" t="s">
        <v>200</v>
      </c>
      <c r="G1383" s="24" t="s">
        <v>342</v>
      </c>
      <c r="H1383" s="47">
        <v>4440000</v>
      </c>
    </row>
    <row r="1384" spans="1:8" s="46" customFormat="1">
      <c r="A1384" s="25">
        <v>41831</v>
      </c>
      <c r="B1384" s="24" t="s">
        <v>3055</v>
      </c>
      <c r="C1384" s="25" t="s">
        <v>4740</v>
      </c>
      <c r="D1384" s="46" t="s">
        <v>3057</v>
      </c>
      <c r="F1384" s="24" t="s">
        <v>200</v>
      </c>
      <c r="G1384" s="24" t="s">
        <v>284</v>
      </c>
      <c r="H1384" s="47">
        <v>444000</v>
      </c>
    </row>
    <row r="1385" spans="1:8" s="46" customFormat="1">
      <c r="A1385" s="25">
        <v>41835</v>
      </c>
      <c r="B1385" s="24" t="s">
        <v>4787</v>
      </c>
      <c r="C1385" s="25"/>
      <c r="D1385" s="46" t="s">
        <v>3059</v>
      </c>
      <c r="F1385" s="24" t="s">
        <v>216</v>
      </c>
      <c r="G1385" s="24" t="s">
        <v>342</v>
      </c>
      <c r="H1385" s="47">
        <v>2250000</v>
      </c>
    </row>
    <row r="1386" spans="1:8" s="46" customFormat="1">
      <c r="A1386" s="25">
        <v>41835</v>
      </c>
      <c r="B1386" s="24" t="s">
        <v>3058</v>
      </c>
      <c r="C1386" s="25"/>
      <c r="D1386" s="46" t="s">
        <v>3060</v>
      </c>
      <c r="F1386" s="24" t="s">
        <v>216</v>
      </c>
      <c r="G1386" s="24" t="s">
        <v>284</v>
      </c>
      <c r="H1386" s="47">
        <v>225000</v>
      </c>
    </row>
    <row r="1387" spans="1:8" s="46" customFormat="1">
      <c r="A1387" s="25">
        <v>41835</v>
      </c>
      <c r="B1387" s="24" t="s">
        <v>4787</v>
      </c>
      <c r="C1387" s="25"/>
      <c r="D1387" s="46" t="s">
        <v>3062</v>
      </c>
      <c r="F1387" s="24" t="s">
        <v>216</v>
      </c>
      <c r="G1387" s="24" t="s">
        <v>342</v>
      </c>
      <c r="H1387" s="47">
        <v>420000</v>
      </c>
    </row>
    <row r="1388" spans="1:8" s="46" customFormat="1">
      <c r="A1388" s="25">
        <v>41835</v>
      </c>
      <c r="B1388" s="24" t="s">
        <v>3061</v>
      </c>
      <c r="C1388" s="25"/>
      <c r="D1388" s="46" t="s">
        <v>3063</v>
      </c>
      <c r="F1388" s="24" t="s">
        <v>216</v>
      </c>
      <c r="G1388" s="24" t="s">
        <v>284</v>
      </c>
      <c r="H1388" s="47">
        <v>42000</v>
      </c>
    </row>
    <row r="1389" spans="1:8" s="46" customFormat="1">
      <c r="A1389" s="25">
        <v>41835</v>
      </c>
      <c r="B1389" s="24" t="s">
        <v>4787</v>
      </c>
      <c r="C1389" s="25"/>
      <c r="D1389" s="46" t="s">
        <v>3065</v>
      </c>
      <c r="F1389" s="24" t="s">
        <v>216</v>
      </c>
      <c r="G1389" s="24" t="s">
        <v>342</v>
      </c>
      <c r="H1389" s="47">
        <v>6380000</v>
      </c>
    </row>
    <row r="1390" spans="1:8" s="46" customFormat="1">
      <c r="A1390" s="25">
        <v>41835</v>
      </c>
      <c r="B1390" s="24" t="s">
        <v>3064</v>
      </c>
      <c r="C1390" s="25"/>
      <c r="D1390" s="46" t="s">
        <v>3066</v>
      </c>
      <c r="F1390" s="24" t="s">
        <v>216</v>
      </c>
      <c r="G1390" s="24" t="s">
        <v>284</v>
      </c>
      <c r="H1390" s="47">
        <v>638000</v>
      </c>
    </row>
    <row r="1391" spans="1:8" s="46" customFormat="1">
      <c r="A1391" s="25">
        <v>41836</v>
      </c>
      <c r="B1391" s="24" t="s">
        <v>4787</v>
      </c>
      <c r="C1391" s="25"/>
      <c r="D1391" s="46" t="s">
        <v>3068</v>
      </c>
      <c r="F1391" s="24" t="s">
        <v>216</v>
      </c>
      <c r="G1391" s="24" t="s">
        <v>342</v>
      </c>
      <c r="H1391" s="47">
        <v>2460000</v>
      </c>
    </row>
    <row r="1392" spans="1:8" s="46" customFormat="1">
      <c r="A1392" s="25">
        <v>41836</v>
      </c>
      <c r="B1392" s="24" t="s">
        <v>3067</v>
      </c>
      <c r="C1392" s="25"/>
      <c r="D1392" s="46" t="s">
        <v>3069</v>
      </c>
      <c r="F1392" s="24" t="s">
        <v>216</v>
      </c>
      <c r="G1392" s="24" t="s">
        <v>284</v>
      </c>
      <c r="H1392" s="47">
        <v>246000</v>
      </c>
    </row>
    <row r="1393" spans="1:8" s="46" customFormat="1">
      <c r="A1393" s="25">
        <v>41838</v>
      </c>
      <c r="B1393" s="24" t="s">
        <v>4787</v>
      </c>
      <c r="C1393" s="25"/>
      <c r="D1393" s="46" t="s">
        <v>1193</v>
      </c>
      <c r="F1393" s="24" t="s">
        <v>216</v>
      </c>
      <c r="G1393" s="24" t="s">
        <v>342</v>
      </c>
      <c r="H1393" s="47">
        <v>24963636</v>
      </c>
    </row>
    <row r="1394" spans="1:8" s="46" customFormat="1">
      <c r="A1394" s="25">
        <v>41838</v>
      </c>
      <c r="B1394" s="24" t="s">
        <v>3070</v>
      </c>
      <c r="C1394" s="25"/>
      <c r="D1394" s="46" t="s">
        <v>1194</v>
      </c>
      <c r="F1394" s="24" t="s">
        <v>216</v>
      </c>
      <c r="G1394" s="24" t="s">
        <v>284</v>
      </c>
      <c r="H1394" s="47">
        <v>2496364</v>
      </c>
    </row>
    <row r="1395" spans="1:8" s="46" customFormat="1">
      <c r="A1395" s="25">
        <v>41838</v>
      </c>
      <c r="B1395" s="24" t="s">
        <v>4787</v>
      </c>
      <c r="C1395" s="25"/>
      <c r="D1395" s="46" t="s">
        <v>1195</v>
      </c>
      <c r="F1395" s="24" t="s">
        <v>216</v>
      </c>
      <c r="G1395" s="24" t="s">
        <v>342</v>
      </c>
      <c r="H1395" s="47">
        <v>7519048</v>
      </c>
    </row>
    <row r="1396" spans="1:8" s="46" customFormat="1">
      <c r="A1396" s="25">
        <v>41838</v>
      </c>
      <c r="B1396" s="24" t="s">
        <v>3071</v>
      </c>
      <c r="C1396" s="25"/>
      <c r="D1396" s="46" t="s">
        <v>1196</v>
      </c>
      <c r="F1396" s="24" t="s">
        <v>216</v>
      </c>
      <c r="G1396" s="24" t="s">
        <v>284</v>
      </c>
      <c r="H1396" s="47">
        <v>375952</v>
      </c>
    </row>
    <row r="1397" spans="1:8" s="46" customFormat="1">
      <c r="A1397" s="25">
        <v>41838</v>
      </c>
      <c r="B1397" s="24" t="s">
        <v>4787</v>
      </c>
      <c r="C1397" s="25"/>
      <c r="D1397" s="46" t="s">
        <v>1197</v>
      </c>
      <c r="F1397" s="24" t="s">
        <v>216</v>
      </c>
      <c r="G1397" s="24" t="s">
        <v>342</v>
      </c>
      <c r="H1397" s="47">
        <v>1960909</v>
      </c>
    </row>
    <row r="1398" spans="1:8" s="46" customFormat="1">
      <c r="A1398" s="25">
        <v>41838</v>
      </c>
      <c r="B1398" s="24" t="s">
        <v>3072</v>
      </c>
      <c r="C1398" s="25"/>
      <c r="D1398" s="46" t="s">
        <v>1198</v>
      </c>
      <c r="F1398" s="24" t="s">
        <v>216</v>
      </c>
      <c r="G1398" s="24" t="s">
        <v>284</v>
      </c>
      <c r="H1398" s="47">
        <v>196091</v>
      </c>
    </row>
    <row r="1399" spans="1:8" s="46" customFormat="1">
      <c r="A1399" s="25">
        <v>41841</v>
      </c>
      <c r="B1399" s="24" t="s">
        <v>4787</v>
      </c>
      <c r="C1399" s="25"/>
      <c r="D1399" s="46" t="s">
        <v>1199</v>
      </c>
      <c r="F1399" s="24" t="s">
        <v>216</v>
      </c>
      <c r="G1399" s="24" t="s">
        <v>342</v>
      </c>
      <c r="H1399" s="47">
        <v>10625000</v>
      </c>
    </row>
    <row r="1400" spans="1:8" s="46" customFormat="1">
      <c r="A1400" s="25">
        <v>41841</v>
      </c>
      <c r="B1400" s="24" t="s">
        <v>3073</v>
      </c>
      <c r="C1400" s="25"/>
      <c r="D1400" s="46" t="s">
        <v>1200</v>
      </c>
      <c r="F1400" s="24" t="s">
        <v>216</v>
      </c>
      <c r="G1400" s="24" t="s">
        <v>284</v>
      </c>
      <c r="H1400" s="47">
        <v>1062500</v>
      </c>
    </row>
    <row r="1401" spans="1:8" s="46" customFormat="1">
      <c r="A1401" s="25">
        <v>41841</v>
      </c>
      <c r="B1401" s="24" t="s">
        <v>4787</v>
      </c>
      <c r="C1401" s="25"/>
      <c r="D1401" s="46" t="s">
        <v>1201</v>
      </c>
      <c r="F1401" s="24" t="s">
        <v>216</v>
      </c>
      <c r="G1401" s="24" t="s">
        <v>342</v>
      </c>
      <c r="H1401" s="47">
        <v>1760000</v>
      </c>
    </row>
    <row r="1402" spans="1:8" s="46" customFormat="1">
      <c r="A1402" s="25">
        <v>41841</v>
      </c>
      <c r="B1402" s="24" t="s">
        <v>3074</v>
      </c>
      <c r="C1402" s="25"/>
      <c r="D1402" s="46" t="s">
        <v>1202</v>
      </c>
      <c r="F1402" s="24" t="s">
        <v>216</v>
      </c>
      <c r="G1402" s="24" t="s">
        <v>284</v>
      </c>
      <c r="H1402" s="47">
        <v>176000</v>
      </c>
    </row>
    <row r="1403" spans="1:8" s="46" customFormat="1">
      <c r="A1403" s="25">
        <v>41842</v>
      </c>
      <c r="B1403" s="24" t="s">
        <v>4787</v>
      </c>
      <c r="C1403" s="25"/>
      <c r="D1403" s="46" t="s">
        <v>1203</v>
      </c>
      <c r="F1403" s="24" t="s">
        <v>216</v>
      </c>
      <c r="G1403" s="24" t="s">
        <v>342</v>
      </c>
      <c r="H1403" s="47">
        <v>7200000</v>
      </c>
    </row>
    <row r="1404" spans="1:8" s="46" customFormat="1">
      <c r="A1404" s="25">
        <v>41842</v>
      </c>
      <c r="B1404" s="24" t="s">
        <v>3075</v>
      </c>
      <c r="C1404" s="25"/>
      <c r="D1404" s="46" t="s">
        <v>1204</v>
      </c>
      <c r="F1404" s="24" t="s">
        <v>216</v>
      </c>
      <c r="G1404" s="24" t="s">
        <v>284</v>
      </c>
      <c r="H1404" s="47">
        <v>720000</v>
      </c>
    </row>
    <row r="1405" spans="1:8" s="46" customFormat="1">
      <c r="A1405" s="25">
        <v>41842</v>
      </c>
      <c r="B1405" s="24" t="s">
        <v>4787</v>
      </c>
      <c r="C1405" s="25"/>
      <c r="D1405" s="46" t="s">
        <v>1205</v>
      </c>
      <c r="F1405" s="24" t="s">
        <v>216</v>
      </c>
      <c r="G1405" s="24" t="s">
        <v>342</v>
      </c>
      <c r="H1405" s="47">
        <v>4144000</v>
      </c>
    </row>
    <row r="1406" spans="1:8" s="46" customFormat="1">
      <c r="A1406" s="25">
        <v>41842</v>
      </c>
      <c r="B1406" s="24" t="s">
        <v>3076</v>
      </c>
      <c r="C1406" s="25"/>
      <c r="D1406" s="46" t="s">
        <v>1206</v>
      </c>
      <c r="F1406" s="24" t="s">
        <v>216</v>
      </c>
      <c r="G1406" s="24" t="s">
        <v>284</v>
      </c>
      <c r="H1406" s="47">
        <v>414400</v>
      </c>
    </row>
    <row r="1407" spans="1:8" s="46" customFormat="1">
      <c r="A1407" s="25">
        <v>41843</v>
      </c>
      <c r="B1407" s="24" t="s">
        <v>4787</v>
      </c>
      <c r="C1407" s="25"/>
      <c r="D1407" s="46" t="s">
        <v>1207</v>
      </c>
      <c r="F1407" s="24" t="s">
        <v>216</v>
      </c>
      <c r="G1407" s="24" t="s">
        <v>342</v>
      </c>
      <c r="H1407" s="47">
        <v>700000</v>
      </c>
    </row>
    <row r="1408" spans="1:8" s="46" customFormat="1">
      <c r="A1408" s="25">
        <v>41843</v>
      </c>
      <c r="B1408" s="24" t="s">
        <v>3077</v>
      </c>
      <c r="C1408" s="25"/>
      <c r="D1408" s="46" t="s">
        <v>1208</v>
      </c>
      <c r="F1408" s="24" t="s">
        <v>216</v>
      </c>
      <c r="G1408" s="24" t="s">
        <v>284</v>
      </c>
      <c r="H1408" s="47">
        <v>70000</v>
      </c>
    </row>
    <row r="1409" spans="1:8" s="46" customFormat="1">
      <c r="A1409" s="25">
        <v>41843</v>
      </c>
      <c r="B1409" s="24" t="s">
        <v>4787</v>
      </c>
      <c r="C1409" s="25"/>
      <c r="D1409" s="46" t="s">
        <v>1210</v>
      </c>
      <c r="F1409" s="24" t="s">
        <v>216</v>
      </c>
      <c r="G1409" s="24" t="s">
        <v>342</v>
      </c>
      <c r="H1409" s="47">
        <v>13800000</v>
      </c>
    </row>
    <row r="1410" spans="1:8" s="46" customFormat="1">
      <c r="A1410" s="25">
        <v>41843</v>
      </c>
      <c r="B1410" s="24" t="s">
        <v>3078</v>
      </c>
      <c r="C1410" s="25"/>
      <c r="D1410" s="46" t="s">
        <v>1211</v>
      </c>
      <c r="F1410" s="24" t="s">
        <v>216</v>
      </c>
      <c r="G1410" s="24" t="s">
        <v>284</v>
      </c>
      <c r="H1410" s="47">
        <v>1380000</v>
      </c>
    </row>
    <row r="1411" spans="1:8" s="46" customFormat="1">
      <c r="A1411" s="25">
        <v>41843</v>
      </c>
      <c r="B1411" s="24" t="s">
        <v>4787</v>
      </c>
      <c r="C1411" s="25"/>
      <c r="D1411" s="46" t="s">
        <v>1209</v>
      </c>
      <c r="F1411" s="24" t="s">
        <v>216</v>
      </c>
      <c r="G1411" s="24" t="s">
        <v>342</v>
      </c>
      <c r="H1411" s="47">
        <v>9560000</v>
      </c>
    </row>
    <row r="1412" spans="1:8" s="46" customFormat="1">
      <c r="A1412" s="25">
        <v>41843</v>
      </c>
      <c r="B1412" s="24" t="s">
        <v>3079</v>
      </c>
      <c r="C1412" s="25"/>
      <c r="D1412" s="46" t="s">
        <v>1212</v>
      </c>
      <c r="F1412" s="24" t="s">
        <v>216</v>
      </c>
      <c r="G1412" s="24" t="s">
        <v>284</v>
      </c>
      <c r="H1412" s="47">
        <v>956000</v>
      </c>
    </row>
    <row r="1413" spans="1:8" s="46" customFormat="1">
      <c r="A1413" s="25">
        <v>41843</v>
      </c>
      <c r="B1413" s="24" t="s">
        <v>4787</v>
      </c>
      <c r="C1413" s="25"/>
      <c r="D1413" s="46" t="s">
        <v>1213</v>
      </c>
      <c r="F1413" s="24" t="s">
        <v>216</v>
      </c>
      <c r="G1413" s="24" t="s">
        <v>342</v>
      </c>
      <c r="H1413" s="47">
        <v>4600000</v>
      </c>
    </row>
    <row r="1414" spans="1:8" s="46" customFormat="1">
      <c r="A1414" s="25">
        <v>41843</v>
      </c>
      <c r="B1414" s="24" t="s">
        <v>3080</v>
      </c>
      <c r="C1414" s="25"/>
      <c r="D1414" s="46" t="s">
        <v>1214</v>
      </c>
      <c r="F1414" s="24" t="s">
        <v>216</v>
      </c>
      <c r="G1414" s="24" t="s">
        <v>284</v>
      </c>
      <c r="H1414" s="47">
        <v>460000</v>
      </c>
    </row>
    <row r="1415" spans="1:8" s="46" customFormat="1">
      <c r="A1415" s="25">
        <v>41843</v>
      </c>
      <c r="B1415" s="24" t="s">
        <v>4787</v>
      </c>
      <c r="C1415" s="25"/>
      <c r="D1415" s="46" t="s">
        <v>1215</v>
      </c>
      <c r="F1415" s="24" t="s">
        <v>216</v>
      </c>
      <c r="G1415" s="24" t="s">
        <v>342</v>
      </c>
      <c r="H1415" s="47">
        <v>18374035.199999999</v>
      </c>
    </row>
    <row r="1416" spans="1:8" s="46" customFormat="1">
      <c r="A1416" s="25">
        <v>41843</v>
      </c>
      <c r="B1416" s="24" t="s">
        <v>3081</v>
      </c>
      <c r="C1416" s="25"/>
      <c r="D1416" s="46" t="s">
        <v>1216</v>
      </c>
      <c r="F1416" s="24" t="s">
        <v>216</v>
      </c>
      <c r="G1416" s="24" t="s">
        <v>284</v>
      </c>
      <c r="H1416" s="47">
        <v>1837403.52</v>
      </c>
    </row>
    <row r="1417" spans="1:8" s="46" customFormat="1">
      <c r="A1417" s="25">
        <v>41843</v>
      </c>
      <c r="B1417" s="24" t="s">
        <v>4787</v>
      </c>
      <c r="C1417" s="25"/>
      <c r="D1417" s="46" t="s">
        <v>1217</v>
      </c>
      <c r="F1417" s="24" t="s">
        <v>216</v>
      </c>
      <c r="G1417" s="24" t="s">
        <v>342</v>
      </c>
      <c r="H1417" s="47">
        <v>6585000</v>
      </c>
    </row>
    <row r="1418" spans="1:8" s="46" customFormat="1">
      <c r="A1418" s="25">
        <v>41843</v>
      </c>
      <c r="B1418" s="24" t="s">
        <v>3082</v>
      </c>
      <c r="C1418" s="25"/>
      <c r="D1418" s="46" t="s">
        <v>1218</v>
      </c>
      <c r="F1418" s="24" t="s">
        <v>216</v>
      </c>
      <c r="G1418" s="24" t="s">
        <v>284</v>
      </c>
      <c r="H1418" s="47">
        <v>658500</v>
      </c>
    </row>
    <row r="1419" spans="1:8" s="46" customFormat="1">
      <c r="A1419" s="25">
        <v>41844</v>
      </c>
      <c r="B1419" s="24" t="s">
        <v>4787</v>
      </c>
      <c r="C1419" s="25"/>
      <c r="D1419" s="46" t="s">
        <v>1219</v>
      </c>
      <c r="F1419" s="24" t="s">
        <v>216</v>
      </c>
      <c r="G1419" s="24" t="s">
        <v>342</v>
      </c>
      <c r="H1419" s="47">
        <v>4604182</v>
      </c>
    </row>
    <row r="1420" spans="1:8" s="46" customFormat="1">
      <c r="A1420" s="25">
        <v>41844</v>
      </c>
      <c r="B1420" s="24" t="s">
        <v>3083</v>
      </c>
      <c r="C1420" s="25"/>
      <c r="D1420" s="46" t="s">
        <v>1220</v>
      </c>
      <c r="F1420" s="24" t="s">
        <v>216</v>
      </c>
      <c r="G1420" s="24" t="s">
        <v>284</v>
      </c>
      <c r="H1420" s="47">
        <v>460418</v>
      </c>
    </row>
    <row r="1421" spans="1:8" s="46" customFormat="1">
      <c r="A1421" s="25">
        <v>41848</v>
      </c>
      <c r="B1421" s="24" t="s">
        <v>4787</v>
      </c>
      <c r="C1421" s="25"/>
      <c r="D1421" s="46" t="s">
        <v>1222</v>
      </c>
      <c r="F1421" s="24" t="s">
        <v>216</v>
      </c>
      <c r="G1421" s="24" t="s">
        <v>342</v>
      </c>
      <c r="H1421" s="47">
        <v>16908170</v>
      </c>
    </row>
    <row r="1422" spans="1:8" s="46" customFormat="1">
      <c r="A1422" s="25">
        <v>41848</v>
      </c>
      <c r="B1422" s="24" t="s">
        <v>3084</v>
      </c>
      <c r="C1422" s="25"/>
      <c r="D1422" s="46" t="s">
        <v>1221</v>
      </c>
      <c r="F1422" s="24" t="s">
        <v>216</v>
      </c>
      <c r="G1422" s="24" t="s">
        <v>284</v>
      </c>
      <c r="H1422" s="47">
        <v>1690817</v>
      </c>
    </row>
    <row r="1423" spans="1:8" s="46" customFormat="1">
      <c r="A1423" s="25">
        <v>41848</v>
      </c>
      <c r="B1423" s="24" t="s">
        <v>4787</v>
      </c>
      <c r="C1423" s="25"/>
      <c r="D1423" s="46" t="s">
        <v>1223</v>
      </c>
      <c r="F1423" s="24" t="s">
        <v>216</v>
      </c>
      <c r="G1423" s="24" t="s">
        <v>342</v>
      </c>
      <c r="H1423" s="47">
        <v>3500000</v>
      </c>
    </row>
    <row r="1424" spans="1:8" s="46" customFormat="1">
      <c r="A1424" s="25">
        <v>41848</v>
      </c>
      <c r="B1424" s="24" t="s">
        <v>3086</v>
      </c>
      <c r="C1424" s="25"/>
      <c r="D1424" s="46" t="s">
        <v>1224</v>
      </c>
      <c r="F1424" s="24" t="s">
        <v>216</v>
      </c>
      <c r="G1424" s="24" t="s">
        <v>284</v>
      </c>
      <c r="H1424" s="47">
        <v>350000</v>
      </c>
    </row>
    <row r="1425" spans="1:8" s="46" customFormat="1">
      <c r="A1425" s="25">
        <v>41848</v>
      </c>
      <c r="B1425" s="24" t="s">
        <v>4787</v>
      </c>
      <c r="C1425" s="25"/>
      <c r="D1425" s="46" t="s">
        <v>1225</v>
      </c>
      <c r="F1425" s="24" t="s">
        <v>216</v>
      </c>
      <c r="G1425" s="24" t="s">
        <v>342</v>
      </c>
      <c r="H1425" s="47">
        <v>1045000</v>
      </c>
    </row>
    <row r="1426" spans="1:8" s="46" customFormat="1">
      <c r="A1426" s="25">
        <v>41848</v>
      </c>
      <c r="B1426" s="24" t="s">
        <v>3085</v>
      </c>
      <c r="C1426" s="25"/>
      <c r="D1426" s="46" t="s">
        <v>1226</v>
      </c>
      <c r="F1426" s="24" t="s">
        <v>216</v>
      </c>
      <c r="G1426" s="24" t="s">
        <v>284</v>
      </c>
      <c r="H1426" s="47">
        <v>104500</v>
      </c>
    </row>
    <row r="1427" spans="1:8" s="46" customFormat="1">
      <c r="A1427" s="25">
        <v>41849</v>
      </c>
      <c r="B1427" s="24" t="s">
        <v>4787</v>
      </c>
      <c r="C1427" s="25"/>
      <c r="D1427" s="46" t="s">
        <v>1228</v>
      </c>
      <c r="F1427" s="24" t="s">
        <v>216</v>
      </c>
      <c r="G1427" s="24" t="s">
        <v>342</v>
      </c>
      <c r="H1427" s="47">
        <v>560000</v>
      </c>
    </row>
    <row r="1428" spans="1:8" s="46" customFormat="1">
      <c r="A1428" s="25">
        <v>41849</v>
      </c>
      <c r="B1428" s="24" t="s">
        <v>3087</v>
      </c>
      <c r="C1428" s="25"/>
      <c r="D1428" s="46" t="s">
        <v>1229</v>
      </c>
      <c r="F1428" s="24" t="s">
        <v>216</v>
      </c>
      <c r="G1428" s="24" t="s">
        <v>284</v>
      </c>
      <c r="H1428" s="47">
        <v>56000</v>
      </c>
    </row>
    <row r="1429" spans="1:8" s="46" customFormat="1">
      <c r="A1429" s="25">
        <v>41850</v>
      </c>
      <c r="B1429" s="24" t="s">
        <v>4787</v>
      </c>
      <c r="C1429" s="25"/>
      <c r="D1429" s="46" t="s">
        <v>1230</v>
      </c>
      <c r="F1429" s="24" t="s">
        <v>216</v>
      </c>
      <c r="G1429" s="24" t="s">
        <v>342</v>
      </c>
      <c r="H1429" s="47">
        <v>9790000</v>
      </c>
    </row>
    <row r="1430" spans="1:8" s="46" customFormat="1">
      <c r="A1430" s="25">
        <v>41850</v>
      </c>
      <c r="B1430" s="24" t="s">
        <v>3088</v>
      </c>
      <c r="C1430" s="25"/>
      <c r="D1430" s="46" t="s">
        <v>3089</v>
      </c>
      <c r="F1430" s="24" t="s">
        <v>216</v>
      </c>
      <c r="G1430" s="24" t="s">
        <v>284</v>
      </c>
      <c r="H1430" s="47">
        <v>979000</v>
      </c>
    </row>
    <row r="1431" spans="1:8" s="46" customFormat="1">
      <c r="A1431" s="25">
        <v>41850</v>
      </c>
      <c r="B1431" s="24" t="s">
        <v>4787</v>
      </c>
      <c r="C1431" s="25"/>
      <c r="D1431" s="46" t="s">
        <v>1231</v>
      </c>
      <c r="F1431" s="24" t="s">
        <v>216</v>
      </c>
      <c r="G1431" s="24" t="s">
        <v>342</v>
      </c>
      <c r="H1431" s="47">
        <v>6700000</v>
      </c>
    </row>
    <row r="1432" spans="1:8" s="46" customFormat="1">
      <c r="A1432" s="25">
        <v>41850</v>
      </c>
      <c r="B1432" s="24" t="s">
        <v>3090</v>
      </c>
      <c r="C1432" s="25"/>
      <c r="D1432" s="46" t="s">
        <v>1232</v>
      </c>
      <c r="F1432" s="24" t="s">
        <v>216</v>
      </c>
      <c r="G1432" s="24" t="s">
        <v>284</v>
      </c>
      <c r="H1432" s="47">
        <v>670000</v>
      </c>
    </row>
    <row r="1433" spans="1:8" s="46" customFormat="1">
      <c r="A1433" s="25">
        <v>41851</v>
      </c>
      <c r="B1433" s="24" t="s">
        <v>4787</v>
      </c>
      <c r="C1433" s="25"/>
      <c r="D1433" s="46" t="s">
        <v>1233</v>
      </c>
      <c r="F1433" s="24" t="s">
        <v>216</v>
      </c>
      <c r="G1433" s="24" t="s">
        <v>342</v>
      </c>
      <c r="H1433" s="47">
        <v>1205000</v>
      </c>
    </row>
    <row r="1434" spans="1:8" s="46" customFormat="1">
      <c r="A1434" s="25">
        <v>41851</v>
      </c>
      <c r="B1434" s="24" t="s">
        <v>3091</v>
      </c>
      <c r="C1434" s="25"/>
      <c r="D1434" s="46" t="s">
        <v>1234</v>
      </c>
      <c r="F1434" s="24" t="s">
        <v>216</v>
      </c>
      <c r="G1434" s="24" t="s">
        <v>284</v>
      </c>
      <c r="H1434" s="47">
        <v>120500</v>
      </c>
    </row>
    <row r="1435" spans="1:8" s="46" customFormat="1">
      <c r="A1435" s="25">
        <v>41851</v>
      </c>
      <c r="B1435" s="24" t="s">
        <v>4787</v>
      </c>
      <c r="C1435" s="25" t="s">
        <v>4741</v>
      </c>
      <c r="D1435" s="46" t="s">
        <v>1235</v>
      </c>
      <c r="F1435" s="24" t="s">
        <v>200</v>
      </c>
      <c r="G1435" s="24" t="s">
        <v>342</v>
      </c>
      <c r="H1435" s="47">
        <v>1080000</v>
      </c>
    </row>
    <row r="1436" spans="1:8" s="46" customFormat="1">
      <c r="A1436" s="25">
        <v>41851</v>
      </c>
      <c r="B1436" s="24" t="s">
        <v>3092</v>
      </c>
      <c r="C1436" s="25" t="s">
        <v>4741</v>
      </c>
      <c r="D1436" s="46" t="s">
        <v>1236</v>
      </c>
      <c r="F1436" s="24" t="s">
        <v>200</v>
      </c>
      <c r="G1436" s="24" t="s">
        <v>284</v>
      </c>
      <c r="H1436" s="47">
        <v>108000</v>
      </c>
    </row>
    <row r="1437" spans="1:8" s="46" customFormat="1">
      <c r="A1437" s="25">
        <v>41851</v>
      </c>
      <c r="B1437" s="24" t="s">
        <v>4787</v>
      </c>
      <c r="C1437" s="25"/>
      <c r="D1437" s="46" t="s">
        <v>1237</v>
      </c>
      <c r="F1437" s="24" t="s">
        <v>216</v>
      </c>
      <c r="G1437" s="24" t="s">
        <v>342</v>
      </c>
      <c r="H1437" s="47">
        <v>6940000</v>
      </c>
    </row>
    <row r="1438" spans="1:8" s="46" customFormat="1">
      <c r="A1438" s="25">
        <v>41852</v>
      </c>
      <c r="B1438" s="24" t="s">
        <v>3093</v>
      </c>
      <c r="C1438" s="25"/>
      <c r="D1438" s="46" t="s">
        <v>1238</v>
      </c>
      <c r="F1438" s="24" t="s">
        <v>216</v>
      </c>
      <c r="G1438" s="24" t="s">
        <v>284</v>
      </c>
      <c r="H1438" s="47">
        <v>694000</v>
      </c>
    </row>
    <row r="1439" spans="1:8" s="46" customFormat="1">
      <c r="A1439" s="25">
        <v>41852</v>
      </c>
      <c r="B1439" s="24" t="s">
        <v>4787</v>
      </c>
      <c r="C1439" s="25"/>
      <c r="D1439" s="46" t="s">
        <v>1239</v>
      </c>
      <c r="F1439" s="24" t="s">
        <v>216</v>
      </c>
      <c r="G1439" s="24" t="s">
        <v>342</v>
      </c>
      <c r="H1439" s="47">
        <v>7600000</v>
      </c>
    </row>
    <row r="1440" spans="1:8" s="46" customFormat="1">
      <c r="A1440" s="25">
        <v>41852</v>
      </c>
      <c r="B1440" s="24" t="s">
        <v>3094</v>
      </c>
      <c r="C1440" s="25"/>
      <c r="D1440" s="46" t="s">
        <v>1240</v>
      </c>
      <c r="F1440" s="24" t="s">
        <v>216</v>
      </c>
      <c r="G1440" s="24" t="s">
        <v>284</v>
      </c>
      <c r="H1440" s="47">
        <v>760000</v>
      </c>
    </row>
    <row r="1441" spans="1:8" s="46" customFormat="1">
      <c r="A1441" s="25">
        <v>41852</v>
      </c>
      <c r="B1441" s="24" t="s">
        <v>4787</v>
      </c>
      <c r="C1441" s="25"/>
      <c r="D1441" s="46" t="s">
        <v>1241</v>
      </c>
      <c r="F1441" s="24" t="s">
        <v>216</v>
      </c>
      <c r="G1441" s="24" t="s">
        <v>342</v>
      </c>
      <c r="H1441" s="47">
        <v>1690000</v>
      </c>
    </row>
    <row r="1442" spans="1:8" s="46" customFormat="1">
      <c r="A1442" s="25">
        <v>41852</v>
      </c>
      <c r="B1442" s="24" t="s">
        <v>3095</v>
      </c>
      <c r="C1442" s="25"/>
      <c r="D1442" s="46" t="s">
        <v>1242</v>
      </c>
      <c r="F1442" s="24" t="s">
        <v>216</v>
      </c>
      <c r="G1442" s="24" t="s">
        <v>284</v>
      </c>
      <c r="H1442" s="47">
        <v>169000</v>
      </c>
    </row>
    <row r="1443" spans="1:8" s="46" customFormat="1">
      <c r="A1443" s="25">
        <v>41852</v>
      </c>
      <c r="B1443" s="24" t="s">
        <v>4787</v>
      </c>
      <c r="C1443" s="25"/>
      <c r="D1443" s="46" t="s">
        <v>1243</v>
      </c>
      <c r="F1443" s="24" t="s">
        <v>216</v>
      </c>
      <c r="G1443" s="24" t="s">
        <v>342</v>
      </c>
      <c r="H1443" s="47">
        <v>2460000</v>
      </c>
    </row>
    <row r="1444" spans="1:8" s="46" customFormat="1">
      <c r="A1444" s="25">
        <v>41852</v>
      </c>
      <c r="B1444" s="24" t="s">
        <v>3096</v>
      </c>
      <c r="C1444" s="25"/>
      <c r="D1444" s="46" t="s">
        <v>1244</v>
      </c>
      <c r="F1444" s="24" t="s">
        <v>216</v>
      </c>
      <c r="G1444" s="24" t="s">
        <v>284</v>
      </c>
      <c r="H1444" s="47">
        <v>246000</v>
      </c>
    </row>
    <row r="1445" spans="1:8" s="46" customFormat="1">
      <c r="A1445" s="25">
        <v>41856</v>
      </c>
      <c r="B1445" s="24" t="s">
        <v>4787</v>
      </c>
      <c r="C1445" s="25"/>
      <c r="D1445" s="46" t="s">
        <v>1245</v>
      </c>
      <c r="F1445" s="24" t="s">
        <v>216</v>
      </c>
      <c r="G1445" s="24" t="s">
        <v>342</v>
      </c>
      <c r="H1445" s="47">
        <v>2375000</v>
      </c>
    </row>
    <row r="1446" spans="1:8" s="46" customFormat="1">
      <c r="A1446" s="25">
        <v>41856</v>
      </c>
      <c r="B1446" s="24" t="s">
        <v>3097</v>
      </c>
      <c r="C1446" s="25"/>
      <c r="D1446" s="46" t="s">
        <v>1246</v>
      </c>
      <c r="F1446" s="24" t="s">
        <v>216</v>
      </c>
      <c r="G1446" s="24" t="s">
        <v>284</v>
      </c>
      <c r="H1446" s="47">
        <v>237500</v>
      </c>
    </row>
    <row r="1447" spans="1:8" s="46" customFormat="1">
      <c r="A1447" s="25">
        <v>41856</v>
      </c>
      <c r="B1447" s="24" t="s">
        <v>4787</v>
      </c>
      <c r="C1447" s="25"/>
      <c r="D1447" s="46" t="s">
        <v>1247</v>
      </c>
      <c r="F1447" s="24" t="s">
        <v>216</v>
      </c>
      <c r="G1447" s="24" t="s">
        <v>342</v>
      </c>
      <c r="H1447" s="47">
        <v>5760000</v>
      </c>
    </row>
    <row r="1448" spans="1:8" s="46" customFormat="1">
      <c r="A1448" s="25">
        <v>41856</v>
      </c>
      <c r="B1448" s="24" t="s">
        <v>3098</v>
      </c>
      <c r="C1448" s="25"/>
      <c r="D1448" s="46" t="s">
        <v>3099</v>
      </c>
      <c r="F1448" s="24" t="s">
        <v>216</v>
      </c>
      <c r="G1448" s="24" t="s">
        <v>284</v>
      </c>
      <c r="H1448" s="47">
        <v>576000</v>
      </c>
    </row>
    <row r="1449" spans="1:8" s="46" customFormat="1">
      <c r="A1449" s="25">
        <v>41856</v>
      </c>
      <c r="B1449" s="24" t="s">
        <v>4787</v>
      </c>
      <c r="C1449" s="25"/>
      <c r="D1449" s="46" t="s">
        <v>1248</v>
      </c>
      <c r="F1449" s="24" t="s">
        <v>216</v>
      </c>
      <c r="G1449" s="24" t="s">
        <v>342</v>
      </c>
      <c r="H1449" s="47">
        <v>2400000</v>
      </c>
    </row>
    <row r="1450" spans="1:8" s="46" customFormat="1">
      <c r="A1450" s="25">
        <v>41856</v>
      </c>
      <c r="B1450" s="24" t="s">
        <v>3100</v>
      </c>
      <c r="C1450" s="25"/>
      <c r="D1450" s="46" t="s">
        <v>1249</v>
      </c>
      <c r="F1450" s="24" t="s">
        <v>216</v>
      </c>
      <c r="G1450" s="24" t="s">
        <v>284</v>
      </c>
      <c r="H1450" s="47">
        <v>240000</v>
      </c>
    </row>
    <row r="1451" spans="1:8" s="46" customFormat="1">
      <c r="A1451" s="25">
        <v>41858</v>
      </c>
      <c r="B1451" s="24" t="s">
        <v>4787</v>
      </c>
      <c r="C1451" s="25"/>
      <c r="D1451" s="46" t="s">
        <v>1250</v>
      </c>
      <c r="F1451" s="24" t="s">
        <v>216</v>
      </c>
      <c r="G1451" s="24" t="s">
        <v>342</v>
      </c>
      <c r="H1451" s="47">
        <v>490000</v>
      </c>
    </row>
    <row r="1452" spans="1:8" s="46" customFormat="1">
      <c r="A1452" s="25">
        <v>41858</v>
      </c>
      <c r="B1452" s="24" t="s">
        <v>3101</v>
      </c>
      <c r="C1452" s="25"/>
      <c r="D1452" s="46" t="s">
        <v>1251</v>
      </c>
      <c r="F1452" s="24" t="s">
        <v>216</v>
      </c>
      <c r="G1452" s="24" t="s">
        <v>284</v>
      </c>
      <c r="H1452" s="47">
        <v>49000</v>
      </c>
    </row>
    <row r="1453" spans="1:8" s="46" customFormat="1">
      <c r="A1453" s="25">
        <v>41858</v>
      </c>
      <c r="B1453" s="24" t="s">
        <v>4787</v>
      </c>
      <c r="C1453" s="25"/>
      <c r="D1453" s="46" t="s">
        <v>1252</v>
      </c>
      <c r="F1453" s="24" t="s">
        <v>216</v>
      </c>
      <c r="G1453" s="24" t="s">
        <v>342</v>
      </c>
      <c r="H1453" s="47">
        <v>3024000</v>
      </c>
    </row>
    <row r="1454" spans="1:8" s="46" customFormat="1">
      <c r="A1454" s="25">
        <v>41858</v>
      </c>
      <c r="B1454" s="24" t="s">
        <v>3102</v>
      </c>
      <c r="C1454" s="25"/>
      <c r="D1454" s="46" t="s">
        <v>1253</v>
      </c>
      <c r="F1454" s="24" t="s">
        <v>216</v>
      </c>
      <c r="G1454" s="24" t="s">
        <v>284</v>
      </c>
      <c r="H1454" s="47">
        <v>302400</v>
      </c>
    </row>
    <row r="1455" spans="1:8" s="46" customFormat="1">
      <c r="A1455" s="25">
        <v>41859</v>
      </c>
      <c r="B1455" s="24" t="s">
        <v>4787</v>
      </c>
      <c r="C1455" s="25" t="s">
        <v>4742</v>
      </c>
      <c r="D1455" s="46" t="s">
        <v>1254</v>
      </c>
      <c r="F1455" s="24" t="s">
        <v>200</v>
      </c>
      <c r="G1455" s="24" t="s">
        <v>342</v>
      </c>
      <c r="H1455" s="47">
        <v>1300000</v>
      </c>
    </row>
    <row r="1456" spans="1:8" s="46" customFormat="1">
      <c r="A1456" s="25">
        <v>41859</v>
      </c>
      <c r="B1456" s="24" t="s">
        <v>3103</v>
      </c>
      <c r="C1456" s="25" t="s">
        <v>4742</v>
      </c>
      <c r="D1456" s="46" t="s">
        <v>1255</v>
      </c>
      <c r="F1456" s="24" t="s">
        <v>200</v>
      </c>
      <c r="G1456" s="24" t="s">
        <v>284</v>
      </c>
      <c r="H1456" s="47">
        <v>130000</v>
      </c>
    </row>
    <row r="1457" spans="1:8" s="46" customFormat="1">
      <c r="A1457" s="25">
        <v>41859</v>
      </c>
      <c r="B1457" s="24" t="s">
        <v>4787</v>
      </c>
      <c r="C1457" s="25" t="s">
        <v>4743</v>
      </c>
      <c r="D1457" s="46" t="s">
        <v>1256</v>
      </c>
      <c r="F1457" s="24" t="s">
        <v>200</v>
      </c>
      <c r="G1457" s="24" t="s">
        <v>342</v>
      </c>
      <c r="H1457" s="47">
        <v>980000</v>
      </c>
    </row>
    <row r="1458" spans="1:8" s="46" customFormat="1">
      <c r="A1458" s="25">
        <v>41859</v>
      </c>
      <c r="B1458" s="24" t="s">
        <v>3104</v>
      </c>
      <c r="C1458" s="25" t="s">
        <v>4743</v>
      </c>
      <c r="D1458" s="46" t="s">
        <v>1257</v>
      </c>
      <c r="F1458" s="24" t="s">
        <v>200</v>
      </c>
      <c r="G1458" s="24" t="s">
        <v>284</v>
      </c>
      <c r="H1458" s="47">
        <v>98000</v>
      </c>
    </row>
    <row r="1459" spans="1:8" s="46" customFormat="1">
      <c r="A1459" s="25">
        <v>41862</v>
      </c>
      <c r="B1459" s="24" t="s">
        <v>4787</v>
      </c>
      <c r="C1459" s="25"/>
      <c r="D1459" s="46" t="s">
        <v>1258</v>
      </c>
      <c r="F1459" s="24" t="s">
        <v>216</v>
      </c>
      <c r="G1459" s="24" t="s">
        <v>342</v>
      </c>
      <c r="H1459" s="47">
        <v>17000000</v>
      </c>
    </row>
    <row r="1460" spans="1:8" s="46" customFormat="1">
      <c r="A1460" s="25">
        <v>41862</v>
      </c>
      <c r="B1460" s="24" t="s">
        <v>3105</v>
      </c>
      <c r="C1460" s="25"/>
      <c r="D1460" s="46" t="s">
        <v>1259</v>
      </c>
      <c r="F1460" s="24" t="s">
        <v>216</v>
      </c>
      <c r="G1460" s="24" t="s">
        <v>284</v>
      </c>
      <c r="H1460" s="47">
        <v>1700000</v>
      </c>
    </row>
    <row r="1461" spans="1:8" s="46" customFormat="1">
      <c r="A1461" s="25">
        <v>41862</v>
      </c>
      <c r="B1461" s="24" t="s">
        <v>4787</v>
      </c>
      <c r="C1461" s="25" t="s">
        <v>4744</v>
      </c>
      <c r="D1461" s="46" t="s">
        <v>1260</v>
      </c>
      <c r="F1461" s="24" t="s">
        <v>200</v>
      </c>
      <c r="G1461" s="24" t="s">
        <v>342</v>
      </c>
      <c r="H1461" s="47">
        <v>1713020</v>
      </c>
    </row>
    <row r="1462" spans="1:8" s="46" customFormat="1">
      <c r="A1462" s="25">
        <v>41862</v>
      </c>
      <c r="B1462" s="24" t="s">
        <v>3106</v>
      </c>
      <c r="C1462" s="25" t="s">
        <v>4744</v>
      </c>
      <c r="D1462" s="46" t="s">
        <v>1261</v>
      </c>
      <c r="F1462" s="24" t="s">
        <v>200</v>
      </c>
      <c r="G1462" s="24" t="s">
        <v>284</v>
      </c>
      <c r="H1462" s="47">
        <v>171302</v>
      </c>
    </row>
    <row r="1463" spans="1:8" s="46" customFormat="1">
      <c r="A1463" s="25">
        <v>41863</v>
      </c>
      <c r="B1463" s="24" t="s">
        <v>4787</v>
      </c>
      <c r="C1463" s="25"/>
      <c r="D1463" s="46" t="s">
        <v>1262</v>
      </c>
      <c r="F1463" s="24" t="s">
        <v>216</v>
      </c>
      <c r="G1463" s="24" t="s">
        <v>342</v>
      </c>
      <c r="H1463" s="47">
        <v>6380000</v>
      </c>
    </row>
    <row r="1464" spans="1:8" s="46" customFormat="1">
      <c r="A1464" s="25">
        <v>41863</v>
      </c>
      <c r="B1464" s="24" t="s">
        <v>3107</v>
      </c>
      <c r="C1464" s="25"/>
      <c r="D1464" s="46" t="s">
        <v>1263</v>
      </c>
      <c r="F1464" s="24" t="s">
        <v>216</v>
      </c>
      <c r="G1464" s="24" t="s">
        <v>284</v>
      </c>
      <c r="H1464" s="47">
        <v>638000</v>
      </c>
    </row>
    <row r="1465" spans="1:8" s="46" customFormat="1">
      <c r="A1465" s="25">
        <v>41863</v>
      </c>
      <c r="B1465" s="24" t="s">
        <v>4787</v>
      </c>
      <c r="C1465" s="25"/>
      <c r="D1465" s="46" t="s">
        <v>1264</v>
      </c>
      <c r="F1465" s="24" t="s">
        <v>216</v>
      </c>
      <c r="G1465" s="24" t="s">
        <v>342</v>
      </c>
      <c r="H1465" s="47">
        <v>1420000</v>
      </c>
    </row>
    <row r="1466" spans="1:8" s="46" customFormat="1">
      <c r="A1466" s="25">
        <v>41863</v>
      </c>
      <c r="B1466" s="24" t="s">
        <v>3108</v>
      </c>
      <c r="C1466" s="25"/>
      <c r="D1466" s="46" t="s">
        <v>1265</v>
      </c>
      <c r="F1466" s="24" t="s">
        <v>216</v>
      </c>
      <c r="G1466" s="24" t="s">
        <v>284</v>
      </c>
      <c r="H1466" s="47">
        <v>142000</v>
      </c>
    </row>
    <row r="1467" spans="1:8" s="46" customFormat="1">
      <c r="A1467" s="25">
        <v>41864</v>
      </c>
      <c r="B1467" s="24" t="s">
        <v>4787</v>
      </c>
      <c r="C1467" s="25"/>
      <c r="D1467" s="46" t="s">
        <v>3110</v>
      </c>
      <c r="F1467" s="24" t="s">
        <v>216</v>
      </c>
      <c r="G1467" s="24" t="s">
        <v>342</v>
      </c>
      <c r="H1467" s="47">
        <v>2400000</v>
      </c>
    </row>
    <row r="1468" spans="1:8" s="46" customFormat="1">
      <c r="A1468" s="25">
        <v>41864</v>
      </c>
      <c r="B1468" s="24" t="s">
        <v>3109</v>
      </c>
      <c r="C1468" s="25"/>
      <c r="D1468" s="46" t="s">
        <v>3111</v>
      </c>
      <c r="F1468" s="24" t="s">
        <v>216</v>
      </c>
      <c r="G1468" s="24" t="s">
        <v>284</v>
      </c>
      <c r="H1468" s="47">
        <v>240000</v>
      </c>
    </row>
    <row r="1469" spans="1:8" s="46" customFormat="1">
      <c r="A1469" s="25">
        <v>41864</v>
      </c>
      <c r="B1469" s="24" t="s">
        <v>4787</v>
      </c>
      <c r="C1469" s="25"/>
      <c r="D1469" s="46" t="s">
        <v>3113</v>
      </c>
      <c r="F1469" s="24" t="s">
        <v>216</v>
      </c>
      <c r="G1469" s="24" t="s">
        <v>342</v>
      </c>
      <c r="H1469" s="47">
        <v>4646000</v>
      </c>
    </row>
    <row r="1470" spans="1:8" s="46" customFormat="1">
      <c r="A1470" s="25">
        <v>41864</v>
      </c>
      <c r="B1470" s="24" t="s">
        <v>3112</v>
      </c>
      <c r="C1470" s="25"/>
      <c r="D1470" s="46" t="s">
        <v>3114</v>
      </c>
      <c r="F1470" s="24" t="s">
        <v>216</v>
      </c>
      <c r="G1470" s="24" t="s">
        <v>284</v>
      </c>
      <c r="H1470" s="47">
        <v>464600</v>
      </c>
    </row>
    <row r="1471" spans="1:8" s="46" customFormat="1">
      <c r="A1471" s="25">
        <v>41864</v>
      </c>
      <c r="B1471" s="24" t="s">
        <v>4787</v>
      </c>
      <c r="C1471" s="25"/>
      <c r="D1471" s="46" t="s">
        <v>3116</v>
      </c>
      <c r="F1471" s="24" t="s">
        <v>216</v>
      </c>
      <c r="G1471" s="24" t="s">
        <v>342</v>
      </c>
      <c r="H1471" s="47">
        <v>3188000</v>
      </c>
    </row>
    <row r="1472" spans="1:8" s="46" customFormat="1">
      <c r="A1472" s="25">
        <v>41864</v>
      </c>
      <c r="B1472" s="24" t="s">
        <v>3115</v>
      </c>
      <c r="C1472" s="25"/>
      <c r="D1472" s="46" t="s">
        <v>3117</v>
      </c>
      <c r="F1472" s="24" t="s">
        <v>216</v>
      </c>
      <c r="G1472" s="24" t="s">
        <v>284</v>
      </c>
      <c r="H1472" s="47">
        <v>318800</v>
      </c>
    </row>
    <row r="1473" spans="1:8" s="46" customFormat="1">
      <c r="A1473" s="25">
        <v>41864</v>
      </c>
      <c r="B1473" s="24" t="s">
        <v>4787</v>
      </c>
      <c r="C1473" s="25"/>
      <c r="D1473" s="46" t="s">
        <v>3119</v>
      </c>
      <c r="F1473" s="24" t="s">
        <v>216</v>
      </c>
      <c r="G1473" s="24" t="s">
        <v>342</v>
      </c>
      <c r="H1473" s="47">
        <v>3505000</v>
      </c>
    </row>
    <row r="1474" spans="1:8" s="46" customFormat="1">
      <c r="A1474" s="25">
        <v>41864</v>
      </c>
      <c r="B1474" s="24" t="s">
        <v>3118</v>
      </c>
      <c r="C1474" s="25"/>
      <c r="D1474" s="46" t="s">
        <v>3120</v>
      </c>
      <c r="F1474" s="24" t="s">
        <v>216</v>
      </c>
      <c r="G1474" s="24" t="s">
        <v>284</v>
      </c>
      <c r="H1474" s="47">
        <v>350500</v>
      </c>
    </row>
    <row r="1475" spans="1:8" s="46" customFormat="1">
      <c r="A1475" s="25">
        <v>41865</v>
      </c>
      <c r="B1475" s="24" t="s">
        <v>4787</v>
      </c>
      <c r="C1475" s="25"/>
      <c r="D1475" s="46" t="s">
        <v>3122</v>
      </c>
      <c r="F1475" s="24" t="s">
        <v>216</v>
      </c>
      <c r="G1475" s="24" t="s">
        <v>342</v>
      </c>
      <c r="H1475" s="47">
        <v>2069000</v>
      </c>
    </row>
    <row r="1476" spans="1:8" s="46" customFormat="1">
      <c r="A1476" s="25">
        <v>41865</v>
      </c>
      <c r="B1476" s="24" t="s">
        <v>3121</v>
      </c>
      <c r="C1476" s="25"/>
      <c r="D1476" s="46" t="s">
        <v>3123</v>
      </c>
      <c r="F1476" s="24" t="s">
        <v>216</v>
      </c>
      <c r="G1476" s="24" t="s">
        <v>284</v>
      </c>
      <c r="H1476" s="47">
        <v>206900</v>
      </c>
    </row>
    <row r="1477" spans="1:8" s="46" customFormat="1">
      <c r="A1477" s="25">
        <v>41865</v>
      </c>
      <c r="B1477" s="24" t="s">
        <v>4787</v>
      </c>
      <c r="C1477" s="25"/>
      <c r="D1477" s="46" t="s">
        <v>3125</v>
      </c>
      <c r="F1477" s="24" t="s">
        <v>216</v>
      </c>
      <c r="G1477" s="24" t="s">
        <v>342</v>
      </c>
      <c r="H1477" s="47">
        <v>491000</v>
      </c>
    </row>
    <row r="1478" spans="1:8" s="46" customFormat="1">
      <c r="A1478" s="25">
        <v>41865</v>
      </c>
      <c r="B1478" s="24" t="s">
        <v>3124</v>
      </c>
      <c r="C1478" s="25"/>
      <c r="D1478" s="46" t="s">
        <v>3126</v>
      </c>
      <c r="F1478" s="24" t="s">
        <v>216</v>
      </c>
      <c r="G1478" s="24" t="s">
        <v>284</v>
      </c>
      <c r="H1478" s="47">
        <v>49100</v>
      </c>
    </row>
    <row r="1479" spans="1:8" s="46" customFormat="1">
      <c r="A1479" s="25">
        <v>41869</v>
      </c>
      <c r="B1479" s="24" t="s">
        <v>4787</v>
      </c>
      <c r="C1479" s="25"/>
      <c r="D1479" s="46" t="s">
        <v>3128</v>
      </c>
      <c r="F1479" s="24" t="s">
        <v>216</v>
      </c>
      <c r="G1479" s="24" t="s">
        <v>342</v>
      </c>
      <c r="H1479" s="47">
        <v>1460000</v>
      </c>
    </row>
    <row r="1480" spans="1:8" s="46" customFormat="1">
      <c r="A1480" s="25">
        <v>41869</v>
      </c>
      <c r="B1480" s="24" t="s">
        <v>3127</v>
      </c>
      <c r="C1480" s="25"/>
      <c r="D1480" s="46" t="s">
        <v>3129</v>
      </c>
      <c r="F1480" s="24" t="s">
        <v>216</v>
      </c>
      <c r="G1480" s="24" t="s">
        <v>284</v>
      </c>
      <c r="H1480" s="47">
        <v>146000</v>
      </c>
    </row>
    <row r="1481" spans="1:8" s="46" customFormat="1">
      <c r="A1481" s="25">
        <v>41870</v>
      </c>
      <c r="B1481" s="24" t="s">
        <v>4787</v>
      </c>
      <c r="C1481" s="25"/>
      <c r="D1481" s="46" t="s">
        <v>3131</v>
      </c>
      <c r="F1481" s="24" t="s">
        <v>216</v>
      </c>
      <c r="G1481" s="24" t="s">
        <v>342</v>
      </c>
      <c r="H1481" s="47">
        <v>6430000</v>
      </c>
    </row>
    <row r="1482" spans="1:8" s="46" customFormat="1">
      <c r="A1482" s="25">
        <v>41870</v>
      </c>
      <c r="B1482" s="24" t="s">
        <v>3130</v>
      </c>
      <c r="C1482" s="25"/>
      <c r="D1482" s="46" t="s">
        <v>3132</v>
      </c>
      <c r="F1482" s="24" t="s">
        <v>216</v>
      </c>
      <c r="G1482" s="24" t="s">
        <v>284</v>
      </c>
      <c r="H1482" s="47">
        <v>643000</v>
      </c>
    </row>
    <row r="1483" spans="1:8" s="46" customFormat="1">
      <c r="A1483" s="25">
        <v>41871</v>
      </c>
      <c r="B1483" s="24" t="s">
        <v>4787</v>
      </c>
      <c r="C1483" s="25"/>
      <c r="D1483" s="46" t="s">
        <v>3134</v>
      </c>
      <c r="F1483" s="24" t="s">
        <v>216</v>
      </c>
      <c r="G1483" s="24" t="s">
        <v>342</v>
      </c>
      <c r="H1483" s="47">
        <v>2310000</v>
      </c>
    </row>
    <row r="1484" spans="1:8" s="46" customFormat="1">
      <c r="A1484" s="25">
        <v>41871</v>
      </c>
      <c r="B1484" s="24" t="s">
        <v>3133</v>
      </c>
      <c r="C1484" s="25"/>
      <c r="D1484" s="46" t="s">
        <v>3135</v>
      </c>
      <c r="F1484" s="24" t="s">
        <v>216</v>
      </c>
      <c r="G1484" s="24" t="s">
        <v>284</v>
      </c>
      <c r="H1484" s="47">
        <v>231000</v>
      </c>
    </row>
    <row r="1485" spans="1:8" s="46" customFormat="1">
      <c r="A1485" s="25">
        <v>41871</v>
      </c>
      <c r="B1485" s="24" t="s">
        <v>4787</v>
      </c>
      <c r="C1485" s="25"/>
      <c r="D1485" s="46" t="s">
        <v>4788</v>
      </c>
      <c r="F1485" s="24" t="s">
        <v>216</v>
      </c>
      <c r="G1485" s="24" t="s">
        <v>342</v>
      </c>
      <c r="H1485" s="47">
        <v>19700000</v>
      </c>
    </row>
    <row r="1486" spans="1:8" s="46" customFormat="1">
      <c r="A1486" s="25">
        <v>41871</v>
      </c>
      <c r="B1486" s="24" t="s">
        <v>3136</v>
      </c>
      <c r="C1486" s="25"/>
      <c r="D1486" s="46" t="s">
        <v>3137</v>
      </c>
      <c r="F1486" s="24" t="s">
        <v>216</v>
      </c>
      <c r="G1486" s="24" t="s">
        <v>284</v>
      </c>
      <c r="H1486" s="47">
        <v>1970000</v>
      </c>
    </row>
    <row r="1487" spans="1:8" s="46" customFormat="1">
      <c r="A1487" s="25">
        <v>41872</v>
      </c>
      <c r="B1487" s="24" t="s">
        <v>4787</v>
      </c>
      <c r="C1487" s="25"/>
      <c r="D1487" s="46" t="s">
        <v>3139</v>
      </c>
      <c r="F1487" s="24" t="s">
        <v>216</v>
      </c>
      <c r="G1487" s="24" t="s">
        <v>342</v>
      </c>
      <c r="H1487" s="47">
        <v>5000000</v>
      </c>
    </row>
    <row r="1488" spans="1:8" s="46" customFormat="1">
      <c r="A1488" s="25">
        <v>41872</v>
      </c>
      <c r="B1488" s="24" t="s">
        <v>3138</v>
      </c>
      <c r="C1488" s="25"/>
      <c r="D1488" s="46" t="s">
        <v>3140</v>
      </c>
      <c r="F1488" s="24" t="s">
        <v>216</v>
      </c>
      <c r="G1488" s="24" t="s">
        <v>284</v>
      </c>
      <c r="H1488" s="47">
        <v>500000</v>
      </c>
    </row>
    <row r="1489" spans="1:8" s="46" customFormat="1">
      <c r="A1489" s="25">
        <v>41872</v>
      </c>
      <c r="B1489" s="24" t="s">
        <v>4787</v>
      </c>
      <c r="C1489" s="25"/>
      <c r="D1489" s="46" t="s">
        <v>3139</v>
      </c>
      <c r="F1489" s="24" t="s">
        <v>216</v>
      </c>
      <c r="G1489" s="24" t="s">
        <v>342</v>
      </c>
      <c r="H1489" s="47">
        <v>13320000</v>
      </c>
    </row>
    <row r="1490" spans="1:8" s="46" customFormat="1">
      <c r="A1490" s="25">
        <v>41872</v>
      </c>
      <c r="B1490" s="24" t="s">
        <v>3141</v>
      </c>
      <c r="C1490" s="25"/>
      <c r="D1490" s="46" t="s">
        <v>3140</v>
      </c>
      <c r="F1490" s="24" t="s">
        <v>216</v>
      </c>
      <c r="G1490" s="24" t="s">
        <v>284</v>
      </c>
      <c r="H1490" s="47">
        <v>1332000</v>
      </c>
    </row>
    <row r="1491" spans="1:8" s="46" customFormat="1">
      <c r="A1491" s="25">
        <v>41876</v>
      </c>
      <c r="B1491" s="24" t="s">
        <v>4787</v>
      </c>
      <c r="C1491" s="25"/>
      <c r="D1491" s="46" t="s">
        <v>3143</v>
      </c>
      <c r="F1491" s="24" t="s">
        <v>216</v>
      </c>
      <c r="G1491" s="24" t="s">
        <v>342</v>
      </c>
      <c r="H1491" s="47">
        <v>18300000</v>
      </c>
    </row>
    <row r="1492" spans="1:8" s="46" customFormat="1">
      <c r="A1492" s="25">
        <v>41876</v>
      </c>
      <c r="B1492" s="24" t="s">
        <v>3142</v>
      </c>
      <c r="C1492" s="25"/>
      <c r="D1492" s="46" t="s">
        <v>3144</v>
      </c>
      <c r="F1492" s="24" t="s">
        <v>216</v>
      </c>
      <c r="G1492" s="24" t="s">
        <v>284</v>
      </c>
      <c r="H1492" s="47">
        <v>1830000</v>
      </c>
    </row>
    <row r="1493" spans="1:8" s="46" customFormat="1">
      <c r="A1493" s="25">
        <v>41876</v>
      </c>
      <c r="B1493" s="24" t="s">
        <v>4787</v>
      </c>
      <c r="C1493" s="25"/>
      <c r="D1493" s="46" t="s">
        <v>3146</v>
      </c>
      <c r="F1493" s="24" t="s">
        <v>216</v>
      </c>
      <c r="G1493" s="24" t="s">
        <v>342</v>
      </c>
      <c r="H1493" s="47">
        <v>8291000</v>
      </c>
    </row>
    <row r="1494" spans="1:8" s="46" customFormat="1">
      <c r="A1494" s="25">
        <v>41876</v>
      </c>
      <c r="B1494" s="24" t="s">
        <v>3145</v>
      </c>
      <c r="C1494" s="25"/>
      <c r="D1494" s="46" t="s">
        <v>3147</v>
      </c>
      <c r="F1494" s="24" t="s">
        <v>216</v>
      </c>
      <c r="G1494" s="24" t="s">
        <v>284</v>
      </c>
      <c r="H1494" s="47">
        <v>829100</v>
      </c>
    </row>
    <row r="1495" spans="1:8" s="46" customFormat="1">
      <c r="A1495" s="25">
        <v>41876</v>
      </c>
      <c r="B1495" s="24" t="s">
        <v>4787</v>
      </c>
      <c r="C1495" s="25"/>
      <c r="D1495" s="46" t="s">
        <v>3149</v>
      </c>
      <c r="F1495" s="24" t="s">
        <v>216</v>
      </c>
      <c r="G1495" s="24" t="s">
        <v>342</v>
      </c>
      <c r="H1495" s="47">
        <v>4550000</v>
      </c>
    </row>
    <row r="1496" spans="1:8" s="46" customFormat="1">
      <c r="A1496" s="25">
        <v>41876</v>
      </c>
      <c r="B1496" s="24" t="s">
        <v>3148</v>
      </c>
      <c r="C1496" s="25"/>
      <c r="D1496" s="46" t="s">
        <v>3150</v>
      </c>
      <c r="F1496" s="24" t="s">
        <v>216</v>
      </c>
      <c r="G1496" s="24" t="s">
        <v>284</v>
      </c>
      <c r="H1496" s="47">
        <v>455000</v>
      </c>
    </row>
    <row r="1497" spans="1:8" s="46" customFormat="1">
      <c r="A1497" s="25">
        <v>41876</v>
      </c>
      <c r="B1497" s="24" t="s">
        <v>4787</v>
      </c>
      <c r="C1497" s="25"/>
      <c r="D1497" s="46" t="s">
        <v>3152</v>
      </c>
      <c r="F1497" s="24" t="s">
        <v>216</v>
      </c>
      <c r="G1497" s="24" t="s">
        <v>342</v>
      </c>
      <c r="H1497" s="47">
        <v>1752000</v>
      </c>
    </row>
    <row r="1498" spans="1:8" s="46" customFormat="1">
      <c r="A1498" s="25">
        <v>41876</v>
      </c>
      <c r="B1498" s="24" t="s">
        <v>3151</v>
      </c>
      <c r="C1498" s="25"/>
      <c r="D1498" s="46" t="s">
        <v>3153</v>
      </c>
      <c r="F1498" s="24" t="s">
        <v>216</v>
      </c>
      <c r="G1498" s="24" t="s">
        <v>284</v>
      </c>
      <c r="H1498" s="47">
        <v>175200</v>
      </c>
    </row>
    <row r="1499" spans="1:8" s="46" customFormat="1">
      <c r="A1499" s="25">
        <v>41876</v>
      </c>
      <c r="B1499" s="24" t="s">
        <v>4787</v>
      </c>
      <c r="C1499" s="25"/>
      <c r="D1499" s="46" t="s">
        <v>3155</v>
      </c>
      <c r="F1499" s="24" t="s">
        <v>216</v>
      </c>
      <c r="G1499" s="24" t="s">
        <v>342</v>
      </c>
      <c r="H1499" s="47">
        <v>6380000</v>
      </c>
    </row>
    <row r="1500" spans="1:8" s="46" customFormat="1">
      <c r="A1500" s="25">
        <v>41876</v>
      </c>
      <c r="B1500" s="24" t="s">
        <v>3154</v>
      </c>
      <c r="C1500" s="25"/>
      <c r="D1500" s="46" t="s">
        <v>3156</v>
      </c>
      <c r="F1500" s="24" t="s">
        <v>216</v>
      </c>
      <c r="G1500" s="24" t="s">
        <v>284</v>
      </c>
      <c r="H1500" s="47">
        <v>638000</v>
      </c>
    </row>
    <row r="1501" spans="1:8" s="46" customFormat="1">
      <c r="A1501" s="25">
        <v>41876</v>
      </c>
      <c r="B1501" s="24" t="s">
        <v>4787</v>
      </c>
      <c r="C1501" s="25"/>
      <c r="D1501" s="46" t="s">
        <v>3158</v>
      </c>
      <c r="F1501" s="24" t="s">
        <v>216</v>
      </c>
      <c r="G1501" s="24" t="s">
        <v>342</v>
      </c>
      <c r="H1501" s="47">
        <v>7149250</v>
      </c>
    </row>
    <row r="1502" spans="1:8" s="46" customFormat="1">
      <c r="A1502" s="25">
        <v>41876</v>
      </c>
      <c r="B1502" s="24" t="s">
        <v>3157</v>
      </c>
      <c r="C1502" s="25"/>
      <c r="D1502" s="46" t="s">
        <v>3159</v>
      </c>
      <c r="F1502" s="24" t="s">
        <v>216</v>
      </c>
      <c r="G1502" s="24" t="s">
        <v>284</v>
      </c>
      <c r="H1502" s="47">
        <v>714925</v>
      </c>
    </row>
    <row r="1503" spans="1:8" s="46" customFormat="1">
      <c r="A1503" s="25">
        <v>41877</v>
      </c>
      <c r="B1503" s="24" t="s">
        <v>4787</v>
      </c>
      <c r="C1503" s="25"/>
      <c r="D1503" s="46" t="s">
        <v>3161</v>
      </c>
      <c r="F1503" s="24" t="s">
        <v>216</v>
      </c>
      <c r="G1503" s="24" t="s">
        <v>342</v>
      </c>
      <c r="H1503" s="47">
        <v>6380000</v>
      </c>
    </row>
    <row r="1504" spans="1:8" s="46" customFormat="1">
      <c r="A1504" s="25">
        <v>41877</v>
      </c>
      <c r="B1504" s="24" t="s">
        <v>3160</v>
      </c>
      <c r="C1504" s="25"/>
      <c r="D1504" s="46" t="s">
        <v>3162</v>
      </c>
      <c r="F1504" s="24" t="s">
        <v>216</v>
      </c>
      <c r="G1504" s="24" t="s">
        <v>284</v>
      </c>
      <c r="H1504" s="47">
        <v>638000</v>
      </c>
    </row>
    <row r="1505" spans="1:8" s="46" customFormat="1">
      <c r="A1505" s="25">
        <v>41877</v>
      </c>
      <c r="B1505" s="24" t="s">
        <v>4787</v>
      </c>
      <c r="C1505" s="25"/>
      <c r="D1505" s="46" t="s">
        <v>3164</v>
      </c>
      <c r="F1505" s="24" t="s">
        <v>216</v>
      </c>
      <c r="G1505" s="24" t="s">
        <v>342</v>
      </c>
      <c r="H1505" s="47">
        <v>2117000</v>
      </c>
    </row>
    <row r="1506" spans="1:8" s="46" customFormat="1">
      <c r="A1506" s="25">
        <v>41877</v>
      </c>
      <c r="B1506" s="24" t="s">
        <v>3163</v>
      </c>
      <c r="C1506" s="25"/>
      <c r="D1506" s="46" t="s">
        <v>3165</v>
      </c>
      <c r="F1506" s="24" t="s">
        <v>216</v>
      </c>
      <c r="G1506" s="24" t="s">
        <v>284</v>
      </c>
      <c r="H1506" s="47">
        <v>211700</v>
      </c>
    </row>
    <row r="1507" spans="1:8" s="46" customFormat="1">
      <c r="A1507" s="25">
        <v>41877</v>
      </c>
      <c r="B1507" s="24" t="s">
        <v>4787</v>
      </c>
      <c r="C1507" s="25"/>
      <c r="D1507" s="46" t="s">
        <v>3167</v>
      </c>
      <c r="F1507" s="24" t="s">
        <v>216</v>
      </c>
      <c r="G1507" s="24" t="s">
        <v>342</v>
      </c>
      <c r="H1507" s="47">
        <v>2540000</v>
      </c>
    </row>
    <row r="1508" spans="1:8" s="46" customFormat="1">
      <c r="A1508" s="25">
        <v>41877</v>
      </c>
      <c r="B1508" s="24" t="s">
        <v>3166</v>
      </c>
      <c r="C1508" s="25"/>
      <c r="D1508" s="46" t="s">
        <v>3168</v>
      </c>
      <c r="F1508" s="24" t="s">
        <v>216</v>
      </c>
      <c r="G1508" s="24" t="s">
        <v>284</v>
      </c>
      <c r="H1508" s="47">
        <v>254000</v>
      </c>
    </row>
    <row r="1509" spans="1:8" s="46" customFormat="1">
      <c r="A1509" s="25">
        <v>41877</v>
      </c>
      <c r="B1509" s="24" t="s">
        <v>4787</v>
      </c>
      <c r="C1509" s="25"/>
      <c r="D1509" s="46" t="s">
        <v>3170</v>
      </c>
      <c r="F1509" s="24" t="s">
        <v>216</v>
      </c>
      <c r="G1509" s="24" t="s">
        <v>342</v>
      </c>
      <c r="H1509" s="47">
        <v>6600000</v>
      </c>
    </row>
    <row r="1510" spans="1:8" s="46" customFormat="1">
      <c r="A1510" s="25">
        <v>41877</v>
      </c>
      <c r="B1510" s="24" t="s">
        <v>3169</v>
      </c>
      <c r="C1510" s="25"/>
      <c r="D1510" s="46" t="s">
        <v>3171</v>
      </c>
      <c r="F1510" s="24" t="s">
        <v>216</v>
      </c>
      <c r="G1510" s="24" t="s">
        <v>284</v>
      </c>
      <c r="H1510" s="47">
        <v>660000</v>
      </c>
    </row>
    <row r="1511" spans="1:8" s="46" customFormat="1">
      <c r="A1511" s="25">
        <v>41877</v>
      </c>
      <c r="B1511" s="24" t="s">
        <v>4787</v>
      </c>
      <c r="C1511" s="25" t="s">
        <v>4745</v>
      </c>
      <c r="D1511" s="46" t="s">
        <v>3173</v>
      </c>
      <c r="F1511" s="24" t="s">
        <v>200</v>
      </c>
      <c r="G1511" s="24" t="s">
        <v>342</v>
      </c>
      <c r="H1511" s="47">
        <v>11000000</v>
      </c>
    </row>
    <row r="1512" spans="1:8" s="46" customFormat="1">
      <c r="A1512" s="25">
        <v>41877</v>
      </c>
      <c r="B1512" s="24" t="s">
        <v>3172</v>
      </c>
      <c r="C1512" s="25" t="s">
        <v>4745</v>
      </c>
      <c r="D1512" s="46" t="s">
        <v>3174</v>
      </c>
      <c r="F1512" s="24" t="s">
        <v>200</v>
      </c>
      <c r="G1512" s="24" t="s">
        <v>284</v>
      </c>
      <c r="H1512" s="47">
        <v>1100000</v>
      </c>
    </row>
    <row r="1513" spans="1:8" s="46" customFormat="1">
      <c r="A1513" s="25">
        <v>41877</v>
      </c>
      <c r="B1513" s="24" t="s">
        <v>4787</v>
      </c>
      <c r="C1513" s="25"/>
      <c r="D1513" s="46" t="s">
        <v>3176</v>
      </c>
      <c r="F1513" s="24" t="s">
        <v>216</v>
      </c>
      <c r="G1513" s="24" t="s">
        <v>342</v>
      </c>
      <c r="H1513" s="47">
        <v>15000000</v>
      </c>
    </row>
    <row r="1514" spans="1:8" s="46" customFormat="1">
      <c r="A1514" s="25">
        <v>41877</v>
      </c>
      <c r="B1514" s="24" t="s">
        <v>3175</v>
      </c>
      <c r="C1514" s="25"/>
      <c r="D1514" s="46" t="s">
        <v>3177</v>
      </c>
      <c r="F1514" s="24" t="s">
        <v>216</v>
      </c>
      <c r="G1514" s="24" t="s">
        <v>284</v>
      </c>
      <c r="H1514" s="47">
        <v>1500000</v>
      </c>
    </row>
    <row r="1515" spans="1:8" s="46" customFormat="1">
      <c r="A1515" s="25">
        <v>41877</v>
      </c>
      <c r="B1515" s="24" t="s">
        <v>4787</v>
      </c>
      <c r="C1515" s="25"/>
      <c r="D1515" s="46" t="s">
        <v>3178</v>
      </c>
      <c r="F1515" s="24" t="s">
        <v>216</v>
      </c>
      <c r="G1515" s="24" t="s">
        <v>342</v>
      </c>
      <c r="H1515" s="47">
        <v>600000</v>
      </c>
    </row>
    <row r="1516" spans="1:8" s="46" customFormat="1">
      <c r="A1516" s="25">
        <v>41877</v>
      </c>
      <c r="B1516" s="24" t="s">
        <v>3180</v>
      </c>
      <c r="C1516" s="25"/>
      <c r="D1516" s="46" t="s">
        <v>3179</v>
      </c>
      <c r="F1516" s="24" t="s">
        <v>216</v>
      </c>
      <c r="G1516" s="24" t="s">
        <v>284</v>
      </c>
      <c r="H1516" s="47">
        <v>60000</v>
      </c>
    </row>
    <row r="1517" spans="1:8" s="46" customFormat="1">
      <c r="A1517" s="25">
        <v>41877</v>
      </c>
      <c r="B1517" s="24" t="s">
        <v>4787</v>
      </c>
      <c r="C1517" s="25"/>
      <c r="D1517" s="46" t="s">
        <v>3182</v>
      </c>
      <c r="F1517" s="24" t="s">
        <v>216</v>
      </c>
      <c r="G1517" s="24" t="s">
        <v>342</v>
      </c>
      <c r="H1517" s="47">
        <v>4600000</v>
      </c>
    </row>
    <row r="1518" spans="1:8" s="46" customFormat="1">
      <c r="A1518" s="25">
        <v>41877</v>
      </c>
      <c r="B1518" s="24" t="s">
        <v>3181</v>
      </c>
      <c r="C1518" s="25"/>
      <c r="D1518" s="46" t="s">
        <v>3183</v>
      </c>
      <c r="F1518" s="24" t="s">
        <v>216</v>
      </c>
      <c r="G1518" s="24" t="s">
        <v>284</v>
      </c>
      <c r="H1518" s="47">
        <v>460000</v>
      </c>
    </row>
    <row r="1519" spans="1:8" s="46" customFormat="1">
      <c r="A1519" s="25">
        <v>41877</v>
      </c>
      <c r="B1519" s="24" t="s">
        <v>4787</v>
      </c>
      <c r="C1519" s="25"/>
      <c r="D1519" s="46" t="s">
        <v>3185</v>
      </c>
      <c r="F1519" s="24" t="s">
        <v>216</v>
      </c>
      <c r="G1519" s="24" t="s">
        <v>342</v>
      </c>
      <c r="H1519" s="47">
        <v>67170000</v>
      </c>
    </row>
    <row r="1520" spans="1:8" s="46" customFormat="1">
      <c r="A1520" s="25">
        <v>41877</v>
      </c>
      <c r="B1520" s="24" t="s">
        <v>3184</v>
      </c>
      <c r="C1520" s="25"/>
      <c r="D1520" s="46" t="s">
        <v>3186</v>
      </c>
      <c r="F1520" s="24" t="s">
        <v>216</v>
      </c>
      <c r="G1520" s="24" t="s">
        <v>284</v>
      </c>
      <c r="H1520" s="47">
        <v>6717000</v>
      </c>
    </row>
    <row r="1521" spans="1:8" s="46" customFormat="1">
      <c r="A1521" s="25">
        <v>41877</v>
      </c>
      <c r="B1521" s="24" t="s">
        <v>4787</v>
      </c>
      <c r="C1521" s="25"/>
      <c r="D1521" s="46" t="s">
        <v>3188</v>
      </c>
      <c r="F1521" s="24" t="s">
        <v>216</v>
      </c>
      <c r="G1521" s="24" t="s">
        <v>342</v>
      </c>
      <c r="H1521" s="47">
        <v>69000000</v>
      </c>
    </row>
    <row r="1522" spans="1:8" s="46" customFormat="1">
      <c r="A1522" s="25">
        <v>41877</v>
      </c>
      <c r="B1522" s="24" t="s">
        <v>3187</v>
      </c>
      <c r="C1522" s="25"/>
      <c r="D1522" s="46" t="s">
        <v>3189</v>
      </c>
      <c r="F1522" s="24" t="s">
        <v>216</v>
      </c>
      <c r="G1522" s="24" t="s">
        <v>284</v>
      </c>
      <c r="H1522" s="47">
        <v>6900000</v>
      </c>
    </row>
    <row r="1523" spans="1:8" s="46" customFormat="1">
      <c r="A1523" s="25">
        <v>41877</v>
      </c>
      <c r="B1523" s="24" t="s">
        <v>4787</v>
      </c>
      <c r="C1523" s="25"/>
      <c r="D1523" s="46" t="s">
        <v>3191</v>
      </c>
      <c r="F1523" s="24" t="s">
        <v>216</v>
      </c>
      <c r="G1523" s="24" t="s">
        <v>342</v>
      </c>
      <c r="H1523" s="47">
        <v>11890000</v>
      </c>
    </row>
    <row r="1524" spans="1:8" s="46" customFormat="1">
      <c r="A1524" s="25">
        <v>41877</v>
      </c>
      <c r="B1524" s="24" t="s">
        <v>3190</v>
      </c>
      <c r="C1524" s="25"/>
      <c r="D1524" s="46" t="s">
        <v>3192</v>
      </c>
      <c r="F1524" s="24" t="s">
        <v>216</v>
      </c>
      <c r="G1524" s="24" t="s">
        <v>284</v>
      </c>
      <c r="H1524" s="47">
        <v>1189000</v>
      </c>
    </row>
    <row r="1525" spans="1:8" s="46" customFormat="1">
      <c r="A1525" s="25">
        <v>41877</v>
      </c>
      <c r="B1525" s="24" t="s">
        <v>4787</v>
      </c>
      <c r="C1525" s="25"/>
      <c r="D1525" s="46" t="s">
        <v>3194</v>
      </c>
      <c r="F1525" s="24" t="s">
        <v>216</v>
      </c>
      <c r="G1525" s="24" t="s">
        <v>342</v>
      </c>
      <c r="H1525" s="47">
        <v>11130000</v>
      </c>
    </row>
    <row r="1526" spans="1:8" s="46" customFormat="1">
      <c r="A1526" s="25">
        <v>41877</v>
      </c>
      <c r="B1526" s="24" t="s">
        <v>3193</v>
      </c>
      <c r="C1526" s="25"/>
      <c r="D1526" s="46" t="s">
        <v>3195</v>
      </c>
      <c r="F1526" s="24" t="s">
        <v>216</v>
      </c>
      <c r="G1526" s="24" t="s">
        <v>284</v>
      </c>
      <c r="H1526" s="47">
        <v>1113000</v>
      </c>
    </row>
    <row r="1527" spans="1:8" s="46" customFormat="1">
      <c r="A1527" s="25">
        <v>41877</v>
      </c>
      <c r="B1527" s="24" t="s">
        <v>4787</v>
      </c>
      <c r="C1527" s="25"/>
      <c r="D1527" s="46" t="s">
        <v>3197</v>
      </c>
      <c r="F1527" s="24" t="s">
        <v>216</v>
      </c>
      <c r="G1527" s="24" t="s">
        <v>342</v>
      </c>
      <c r="H1527" s="47">
        <v>2900000</v>
      </c>
    </row>
    <row r="1528" spans="1:8" s="46" customFormat="1">
      <c r="A1528" s="25">
        <v>41877</v>
      </c>
      <c r="B1528" s="24" t="s">
        <v>3196</v>
      </c>
      <c r="C1528" s="25"/>
      <c r="D1528" s="46" t="s">
        <v>3198</v>
      </c>
      <c r="F1528" s="24" t="s">
        <v>216</v>
      </c>
      <c r="G1528" s="24" t="s">
        <v>284</v>
      </c>
      <c r="H1528" s="47">
        <v>290000</v>
      </c>
    </row>
    <row r="1529" spans="1:8" s="46" customFormat="1">
      <c r="A1529" s="25">
        <v>41877</v>
      </c>
      <c r="B1529" s="24" t="s">
        <v>4787</v>
      </c>
      <c r="C1529" s="25"/>
      <c r="D1529" s="46" t="s">
        <v>3201</v>
      </c>
      <c r="F1529" s="24" t="s">
        <v>216</v>
      </c>
      <c r="G1529" s="24" t="s">
        <v>342</v>
      </c>
      <c r="H1529" s="47">
        <v>1140000</v>
      </c>
    </row>
    <row r="1530" spans="1:8" s="46" customFormat="1">
      <c r="A1530" s="25">
        <v>41877</v>
      </c>
      <c r="B1530" s="24" t="s">
        <v>3199</v>
      </c>
      <c r="C1530" s="25"/>
      <c r="D1530" s="46" t="s">
        <v>3200</v>
      </c>
      <c r="F1530" s="24" t="s">
        <v>216</v>
      </c>
      <c r="G1530" s="24" t="s">
        <v>284</v>
      </c>
      <c r="H1530" s="47">
        <v>114000</v>
      </c>
    </row>
    <row r="1531" spans="1:8" s="46" customFormat="1">
      <c r="A1531" s="25">
        <v>41879</v>
      </c>
      <c r="B1531" s="24" t="s">
        <v>4787</v>
      </c>
      <c r="C1531" s="25"/>
      <c r="D1531" s="46" t="s">
        <v>3203</v>
      </c>
      <c r="F1531" s="24" t="s">
        <v>216</v>
      </c>
      <c r="G1531" s="24" t="s">
        <v>342</v>
      </c>
      <c r="H1531" s="47">
        <v>7081820</v>
      </c>
    </row>
    <row r="1532" spans="1:8" s="46" customFormat="1">
      <c r="A1532" s="25">
        <v>41879</v>
      </c>
      <c r="B1532" s="24" t="s">
        <v>3202</v>
      </c>
      <c r="C1532" s="25"/>
      <c r="D1532" s="46" t="s">
        <v>3204</v>
      </c>
      <c r="F1532" s="24" t="s">
        <v>216</v>
      </c>
      <c r="G1532" s="24" t="s">
        <v>284</v>
      </c>
      <c r="H1532" s="47">
        <v>708182</v>
      </c>
    </row>
    <row r="1533" spans="1:8" s="46" customFormat="1">
      <c r="A1533" s="25">
        <v>41879</v>
      </c>
      <c r="B1533" s="24" t="s">
        <v>4787</v>
      </c>
      <c r="C1533" s="25"/>
      <c r="D1533" s="46" t="s">
        <v>3206</v>
      </c>
      <c r="F1533" s="24" t="s">
        <v>216</v>
      </c>
      <c r="G1533" s="24" t="s">
        <v>342</v>
      </c>
      <c r="H1533" s="47">
        <v>3531000</v>
      </c>
    </row>
    <row r="1534" spans="1:8" s="46" customFormat="1">
      <c r="A1534" s="25">
        <v>41879</v>
      </c>
      <c r="B1534" s="24" t="s">
        <v>3205</v>
      </c>
      <c r="C1534" s="25"/>
      <c r="D1534" s="46" t="s">
        <v>3207</v>
      </c>
      <c r="F1534" s="24" t="s">
        <v>216</v>
      </c>
      <c r="G1534" s="24" t="s">
        <v>284</v>
      </c>
      <c r="H1534" s="47">
        <v>353100</v>
      </c>
    </row>
    <row r="1535" spans="1:8" s="46" customFormat="1">
      <c r="A1535" s="25">
        <v>41879</v>
      </c>
      <c r="B1535" s="24" t="s">
        <v>4787</v>
      </c>
      <c r="C1535" s="25"/>
      <c r="D1535" s="46" t="s">
        <v>3209</v>
      </c>
      <c r="F1535" s="24" t="s">
        <v>216</v>
      </c>
      <c r="G1535" s="24" t="s">
        <v>342</v>
      </c>
      <c r="H1535" s="47">
        <v>17600000</v>
      </c>
    </row>
    <row r="1536" spans="1:8" s="46" customFormat="1">
      <c r="A1536" s="25">
        <v>41879</v>
      </c>
      <c r="B1536" s="24" t="s">
        <v>3208</v>
      </c>
      <c r="C1536" s="25"/>
      <c r="D1536" s="46" t="s">
        <v>3210</v>
      </c>
      <c r="F1536" s="24" t="s">
        <v>216</v>
      </c>
      <c r="G1536" s="24" t="s">
        <v>284</v>
      </c>
      <c r="H1536" s="47">
        <v>1760000</v>
      </c>
    </row>
    <row r="1537" spans="1:8" s="46" customFormat="1">
      <c r="A1537" s="25">
        <v>41879</v>
      </c>
      <c r="B1537" s="24" t="s">
        <v>4787</v>
      </c>
      <c r="C1537" s="25" t="s">
        <v>4746</v>
      </c>
      <c r="D1537" s="46" t="s">
        <v>3212</v>
      </c>
      <c r="F1537" s="24" t="s">
        <v>200</v>
      </c>
      <c r="G1537" s="24" t="s">
        <v>342</v>
      </c>
      <c r="H1537" s="47">
        <v>1250000</v>
      </c>
    </row>
    <row r="1538" spans="1:8" s="46" customFormat="1">
      <c r="A1538" s="25">
        <v>41879</v>
      </c>
      <c r="B1538" s="24" t="s">
        <v>3211</v>
      </c>
      <c r="C1538" s="25" t="s">
        <v>4746</v>
      </c>
      <c r="D1538" s="46" t="s">
        <v>3213</v>
      </c>
      <c r="F1538" s="24" t="s">
        <v>200</v>
      </c>
      <c r="G1538" s="24" t="s">
        <v>284</v>
      </c>
      <c r="H1538" s="47">
        <v>125000</v>
      </c>
    </row>
    <row r="1539" spans="1:8" s="46" customFormat="1">
      <c r="A1539" s="25">
        <v>41880</v>
      </c>
      <c r="B1539" s="24" t="s">
        <v>4787</v>
      </c>
      <c r="C1539" s="25"/>
      <c r="D1539" s="46" t="s">
        <v>3215</v>
      </c>
      <c r="F1539" s="24" t="s">
        <v>216</v>
      </c>
      <c r="G1539" s="24" t="s">
        <v>342</v>
      </c>
      <c r="H1539" s="47">
        <v>1850000</v>
      </c>
    </row>
    <row r="1540" spans="1:8" s="46" customFormat="1">
      <c r="A1540" s="25">
        <v>41880</v>
      </c>
      <c r="B1540" s="24" t="s">
        <v>3214</v>
      </c>
      <c r="C1540" s="25"/>
      <c r="D1540" s="46" t="s">
        <v>3216</v>
      </c>
      <c r="F1540" s="24" t="s">
        <v>216</v>
      </c>
      <c r="G1540" s="24" t="s">
        <v>284</v>
      </c>
      <c r="H1540" s="47">
        <v>185000</v>
      </c>
    </row>
    <row r="1541" spans="1:8" s="46" customFormat="1">
      <c r="A1541" s="25">
        <v>41880</v>
      </c>
      <c r="B1541" s="24" t="s">
        <v>4787</v>
      </c>
      <c r="C1541" s="25"/>
      <c r="D1541" s="46" t="s">
        <v>3220</v>
      </c>
      <c r="F1541" s="24" t="s">
        <v>216</v>
      </c>
      <c r="G1541" s="24" t="s">
        <v>342</v>
      </c>
      <c r="H1541" s="47">
        <v>34831600</v>
      </c>
    </row>
    <row r="1542" spans="1:8" s="46" customFormat="1">
      <c r="A1542" s="25">
        <v>41880</v>
      </c>
      <c r="B1542" s="24" t="s">
        <v>3217</v>
      </c>
      <c r="C1542" s="25"/>
      <c r="D1542" s="46" t="s">
        <v>3218</v>
      </c>
      <c r="F1542" s="24" t="s">
        <v>216</v>
      </c>
      <c r="G1542" s="24" t="s">
        <v>284</v>
      </c>
      <c r="H1542" s="47">
        <v>3483160</v>
      </c>
    </row>
    <row r="1543" spans="1:8" s="46" customFormat="1">
      <c r="A1543" s="25">
        <v>41880</v>
      </c>
      <c r="B1543" s="24" t="s">
        <v>4787</v>
      </c>
      <c r="C1543" s="25"/>
      <c r="D1543" s="46" t="s">
        <v>3221</v>
      </c>
      <c r="F1543" s="24" t="s">
        <v>216</v>
      </c>
      <c r="G1543" s="24" t="s">
        <v>342</v>
      </c>
      <c r="H1543" s="47">
        <v>19218181</v>
      </c>
    </row>
    <row r="1544" spans="1:8" s="46" customFormat="1">
      <c r="A1544" s="25">
        <v>41880</v>
      </c>
      <c r="B1544" s="24" t="s">
        <v>3219</v>
      </c>
      <c r="C1544" s="25"/>
      <c r="D1544" s="46" t="s">
        <v>3222</v>
      </c>
      <c r="F1544" s="24" t="s">
        <v>216</v>
      </c>
      <c r="G1544" s="24" t="s">
        <v>284</v>
      </c>
      <c r="H1544" s="47">
        <v>1921818</v>
      </c>
    </row>
    <row r="1545" spans="1:8" s="46" customFormat="1">
      <c r="A1545" s="25">
        <v>41880</v>
      </c>
      <c r="B1545" s="24" t="s">
        <v>4787</v>
      </c>
      <c r="C1545" s="25"/>
      <c r="D1545" s="46" t="s">
        <v>3224</v>
      </c>
      <c r="F1545" s="24" t="s">
        <v>216</v>
      </c>
      <c r="G1545" s="24" t="s">
        <v>342</v>
      </c>
      <c r="H1545" s="47">
        <v>9804545</v>
      </c>
    </row>
    <row r="1546" spans="1:8" s="46" customFormat="1">
      <c r="A1546" s="25">
        <v>41880</v>
      </c>
      <c r="B1546" s="24" t="s">
        <v>3223</v>
      </c>
      <c r="C1546" s="25"/>
      <c r="D1546" s="46" t="s">
        <v>3225</v>
      </c>
      <c r="F1546" s="24" t="s">
        <v>216</v>
      </c>
      <c r="G1546" s="24" t="s">
        <v>284</v>
      </c>
      <c r="H1546" s="47">
        <v>980455</v>
      </c>
    </row>
    <row r="1547" spans="1:8" s="46" customFormat="1">
      <c r="A1547" s="25">
        <v>41880</v>
      </c>
      <c r="B1547" s="24" t="s">
        <v>4787</v>
      </c>
      <c r="C1547" s="25"/>
      <c r="D1547" s="46" t="s">
        <v>3227</v>
      </c>
      <c r="F1547" s="24" t="s">
        <v>216</v>
      </c>
      <c r="G1547" s="24" t="s">
        <v>342</v>
      </c>
      <c r="H1547" s="47">
        <v>2250000</v>
      </c>
    </row>
    <row r="1548" spans="1:8" s="46" customFormat="1">
      <c r="A1548" s="25">
        <v>41880</v>
      </c>
      <c r="B1548" s="24" t="s">
        <v>3226</v>
      </c>
      <c r="C1548" s="25"/>
      <c r="D1548" s="46" t="s">
        <v>3228</v>
      </c>
      <c r="F1548" s="24" t="s">
        <v>216</v>
      </c>
      <c r="G1548" s="24" t="s">
        <v>284</v>
      </c>
      <c r="H1548" s="47">
        <v>225000</v>
      </c>
    </row>
    <row r="1549" spans="1:8" s="46" customFormat="1">
      <c r="A1549" s="25">
        <v>41880</v>
      </c>
      <c r="B1549" s="24" t="s">
        <v>4787</v>
      </c>
      <c r="C1549" s="25"/>
      <c r="D1549" s="46" t="s">
        <v>3230</v>
      </c>
      <c r="F1549" s="24" t="s">
        <v>216</v>
      </c>
      <c r="G1549" s="24" t="s">
        <v>342</v>
      </c>
      <c r="H1549" s="47">
        <v>3240000</v>
      </c>
    </row>
    <row r="1550" spans="1:8" s="46" customFormat="1">
      <c r="A1550" s="25">
        <v>41880</v>
      </c>
      <c r="B1550" s="24" t="s">
        <v>3229</v>
      </c>
      <c r="C1550" s="25"/>
      <c r="D1550" s="46" t="s">
        <v>3231</v>
      </c>
      <c r="F1550" s="24" t="s">
        <v>216</v>
      </c>
      <c r="G1550" s="24" t="s">
        <v>284</v>
      </c>
      <c r="H1550" s="47">
        <v>324000</v>
      </c>
    </row>
    <row r="1551" spans="1:8" s="46" customFormat="1">
      <c r="A1551" s="25">
        <v>41880</v>
      </c>
      <c r="B1551" s="24" t="s">
        <v>4787</v>
      </c>
      <c r="C1551" s="25"/>
      <c r="D1551" s="46" t="s">
        <v>3233</v>
      </c>
      <c r="F1551" s="24" t="s">
        <v>216</v>
      </c>
      <c r="G1551" s="24" t="s">
        <v>342</v>
      </c>
      <c r="H1551" s="47">
        <v>170000</v>
      </c>
    </row>
    <row r="1552" spans="1:8" s="46" customFormat="1">
      <c r="A1552" s="25">
        <v>41880</v>
      </c>
      <c r="B1552" s="24" t="s">
        <v>3232</v>
      </c>
      <c r="C1552" s="25"/>
      <c r="D1552" s="46" t="s">
        <v>3234</v>
      </c>
      <c r="F1552" s="24" t="s">
        <v>216</v>
      </c>
      <c r="G1552" s="24" t="s">
        <v>284</v>
      </c>
      <c r="H1552" s="47">
        <v>17000</v>
      </c>
    </row>
    <row r="1553" spans="1:8" s="46" customFormat="1">
      <c r="A1553" s="25">
        <v>41885</v>
      </c>
      <c r="B1553" s="24" t="s">
        <v>4787</v>
      </c>
      <c r="C1553" s="25"/>
      <c r="D1553" s="46" t="s">
        <v>3236</v>
      </c>
      <c r="F1553" s="24" t="s">
        <v>216</v>
      </c>
      <c r="G1553" s="24" t="s">
        <v>342</v>
      </c>
      <c r="H1553" s="47">
        <v>5249865</v>
      </c>
    </row>
    <row r="1554" spans="1:8" s="46" customFormat="1">
      <c r="A1554" s="25">
        <v>41885</v>
      </c>
      <c r="B1554" s="24" t="s">
        <v>3235</v>
      </c>
      <c r="C1554" s="25"/>
      <c r="D1554" s="46" t="s">
        <v>3237</v>
      </c>
      <c r="F1554" s="24" t="s">
        <v>216</v>
      </c>
      <c r="G1554" s="24" t="s">
        <v>284</v>
      </c>
      <c r="H1554" s="47">
        <v>524987</v>
      </c>
    </row>
    <row r="1555" spans="1:8" s="46" customFormat="1">
      <c r="A1555" s="25">
        <v>41885</v>
      </c>
      <c r="B1555" s="24" t="s">
        <v>4787</v>
      </c>
      <c r="C1555" s="25"/>
      <c r="D1555" s="46" t="s">
        <v>3239</v>
      </c>
      <c r="F1555" s="24" t="s">
        <v>216</v>
      </c>
      <c r="G1555" s="24" t="s">
        <v>342</v>
      </c>
      <c r="H1555" s="47">
        <v>3500000</v>
      </c>
    </row>
    <row r="1556" spans="1:8" s="46" customFormat="1">
      <c r="A1556" s="25">
        <v>41885</v>
      </c>
      <c r="B1556" s="24" t="s">
        <v>3238</v>
      </c>
      <c r="C1556" s="25"/>
      <c r="D1556" s="46" t="s">
        <v>3240</v>
      </c>
      <c r="F1556" s="24" t="s">
        <v>216</v>
      </c>
      <c r="G1556" s="24" t="s">
        <v>284</v>
      </c>
      <c r="H1556" s="47">
        <v>350000</v>
      </c>
    </row>
    <row r="1557" spans="1:8" s="46" customFormat="1">
      <c r="A1557" s="25">
        <v>41885</v>
      </c>
      <c r="B1557" s="24" t="s">
        <v>4787</v>
      </c>
      <c r="C1557" s="25"/>
      <c r="D1557" s="46" t="s">
        <v>3242</v>
      </c>
      <c r="F1557" s="24" t="s">
        <v>216</v>
      </c>
      <c r="G1557" s="24" t="s">
        <v>342</v>
      </c>
      <c r="H1557" s="47">
        <v>10600000</v>
      </c>
    </row>
    <row r="1558" spans="1:8" s="46" customFormat="1">
      <c r="A1558" s="25">
        <v>41885</v>
      </c>
      <c r="B1558" s="24" t="s">
        <v>3241</v>
      </c>
      <c r="C1558" s="25"/>
      <c r="D1558" s="46" t="s">
        <v>3243</v>
      </c>
      <c r="F1558" s="24" t="s">
        <v>216</v>
      </c>
      <c r="G1558" s="24" t="s">
        <v>284</v>
      </c>
      <c r="H1558" s="47">
        <v>1060000</v>
      </c>
    </row>
    <row r="1559" spans="1:8" s="46" customFormat="1">
      <c r="A1559" s="25">
        <v>41886</v>
      </c>
      <c r="B1559" s="24" t="s">
        <v>4787</v>
      </c>
      <c r="C1559" s="25"/>
      <c r="D1559" s="46" t="s">
        <v>3245</v>
      </c>
      <c r="F1559" s="24" t="s">
        <v>216</v>
      </c>
      <c r="G1559" s="24" t="s">
        <v>342</v>
      </c>
      <c r="H1559" s="47">
        <v>1900000</v>
      </c>
    </row>
    <row r="1560" spans="1:8" s="46" customFormat="1">
      <c r="A1560" s="25">
        <v>41886</v>
      </c>
      <c r="B1560" s="24" t="s">
        <v>3244</v>
      </c>
      <c r="C1560" s="25"/>
      <c r="D1560" s="46" t="s">
        <v>3246</v>
      </c>
      <c r="F1560" s="24" t="s">
        <v>216</v>
      </c>
      <c r="G1560" s="24" t="s">
        <v>284</v>
      </c>
      <c r="H1560" s="47">
        <v>190000</v>
      </c>
    </row>
    <row r="1561" spans="1:8" s="46" customFormat="1">
      <c r="A1561" s="25">
        <v>41887</v>
      </c>
      <c r="B1561" s="24" t="s">
        <v>4787</v>
      </c>
      <c r="C1561" s="25"/>
      <c r="D1561" s="46" t="s">
        <v>3248</v>
      </c>
      <c r="F1561" s="24" t="s">
        <v>216</v>
      </c>
      <c r="G1561" s="24" t="s">
        <v>342</v>
      </c>
      <c r="H1561" s="47">
        <v>8628000</v>
      </c>
    </row>
    <row r="1562" spans="1:8" s="46" customFormat="1">
      <c r="A1562" s="25">
        <v>41887</v>
      </c>
      <c r="B1562" s="24" t="s">
        <v>3247</v>
      </c>
      <c r="C1562" s="25"/>
      <c r="D1562" s="46" t="s">
        <v>3249</v>
      </c>
      <c r="F1562" s="24" t="s">
        <v>216</v>
      </c>
      <c r="G1562" s="24" t="s">
        <v>284</v>
      </c>
      <c r="H1562" s="47">
        <v>862800</v>
      </c>
    </row>
    <row r="1563" spans="1:8" s="46" customFormat="1">
      <c r="A1563" s="25">
        <v>41887</v>
      </c>
      <c r="B1563" s="24" t="s">
        <v>4787</v>
      </c>
      <c r="C1563" s="25"/>
      <c r="D1563" s="46" t="s">
        <v>3251</v>
      </c>
      <c r="F1563" s="24" t="s">
        <v>216</v>
      </c>
      <c r="G1563" s="24" t="s">
        <v>342</v>
      </c>
      <c r="H1563" s="47">
        <v>26628000</v>
      </c>
    </row>
    <row r="1564" spans="1:8" s="46" customFormat="1">
      <c r="A1564" s="25">
        <v>41887</v>
      </c>
      <c r="B1564" s="24" t="s">
        <v>3250</v>
      </c>
      <c r="C1564" s="25"/>
      <c r="D1564" s="46" t="s">
        <v>3252</v>
      </c>
      <c r="F1564" s="24" t="s">
        <v>216</v>
      </c>
      <c r="G1564" s="24" t="s">
        <v>284</v>
      </c>
      <c r="H1564" s="47">
        <v>2662800</v>
      </c>
    </row>
    <row r="1565" spans="1:8" s="46" customFormat="1">
      <c r="A1565" s="25">
        <v>41887</v>
      </c>
      <c r="B1565" s="24" t="s">
        <v>4787</v>
      </c>
      <c r="C1565" s="25"/>
      <c r="D1565" s="46" t="s">
        <v>3254</v>
      </c>
      <c r="F1565" s="24" t="s">
        <v>216</v>
      </c>
      <c r="G1565" s="24" t="s">
        <v>342</v>
      </c>
      <c r="H1565" s="47">
        <v>2563000</v>
      </c>
    </row>
    <row r="1566" spans="1:8" s="46" customFormat="1">
      <c r="A1566" s="25">
        <v>41887</v>
      </c>
      <c r="B1566" s="24" t="s">
        <v>3253</v>
      </c>
      <c r="C1566" s="25"/>
      <c r="D1566" s="46" t="s">
        <v>3255</v>
      </c>
      <c r="F1566" s="24" t="s">
        <v>216</v>
      </c>
      <c r="G1566" s="24" t="s">
        <v>284</v>
      </c>
      <c r="H1566" s="47">
        <v>256300</v>
      </c>
    </row>
    <row r="1567" spans="1:8" s="46" customFormat="1">
      <c r="A1567" s="25">
        <v>41887</v>
      </c>
      <c r="B1567" s="24" t="s">
        <v>4787</v>
      </c>
      <c r="C1567" s="25"/>
      <c r="D1567" s="46" t="s">
        <v>3257</v>
      </c>
      <c r="F1567" s="24" t="s">
        <v>216</v>
      </c>
      <c r="G1567" s="24" t="s">
        <v>342</v>
      </c>
      <c r="H1567" s="47">
        <v>6058000</v>
      </c>
    </row>
    <row r="1568" spans="1:8" s="46" customFormat="1">
      <c r="A1568" s="25">
        <v>41887</v>
      </c>
      <c r="B1568" s="24" t="s">
        <v>3256</v>
      </c>
      <c r="C1568" s="25"/>
      <c r="D1568" s="46" t="s">
        <v>3258</v>
      </c>
      <c r="F1568" s="24" t="s">
        <v>216</v>
      </c>
      <c r="G1568" s="24" t="s">
        <v>284</v>
      </c>
      <c r="H1568" s="47">
        <v>605800</v>
      </c>
    </row>
    <row r="1569" spans="1:8" s="46" customFormat="1">
      <c r="A1569" s="25">
        <v>41888</v>
      </c>
      <c r="B1569" s="24" t="s">
        <v>4787</v>
      </c>
      <c r="C1569" s="25"/>
      <c r="D1569" s="46" t="s">
        <v>3260</v>
      </c>
      <c r="F1569" s="24" t="s">
        <v>216</v>
      </c>
      <c r="G1569" s="24" t="s">
        <v>342</v>
      </c>
      <c r="H1569" s="47">
        <v>6500000</v>
      </c>
    </row>
    <row r="1570" spans="1:8" s="46" customFormat="1">
      <c r="A1570" s="25">
        <v>41888</v>
      </c>
      <c r="B1570" s="24" t="s">
        <v>3259</v>
      </c>
      <c r="C1570" s="25"/>
      <c r="D1570" s="46" t="s">
        <v>3261</v>
      </c>
      <c r="F1570" s="24" t="s">
        <v>216</v>
      </c>
      <c r="G1570" s="24" t="s">
        <v>284</v>
      </c>
      <c r="H1570" s="47">
        <v>650000</v>
      </c>
    </row>
    <row r="1571" spans="1:8" s="46" customFormat="1">
      <c r="A1571" s="25">
        <v>41888</v>
      </c>
      <c r="B1571" s="24" t="s">
        <v>4787</v>
      </c>
      <c r="C1571" s="25"/>
      <c r="D1571" s="46" t="s">
        <v>3263</v>
      </c>
      <c r="F1571" s="24" t="s">
        <v>216</v>
      </c>
      <c r="G1571" s="24" t="s">
        <v>342</v>
      </c>
      <c r="H1571" s="47">
        <v>9010000</v>
      </c>
    </row>
    <row r="1572" spans="1:8" s="46" customFormat="1">
      <c r="A1572" s="25">
        <v>41888</v>
      </c>
      <c r="B1572" s="24" t="s">
        <v>3262</v>
      </c>
      <c r="C1572" s="25"/>
      <c r="D1572" s="46" t="s">
        <v>3264</v>
      </c>
      <c r="F1572" s="24" t="s">
        <v>216</v>
      </c>
      <c r="G1572" s="24" t="s">
        <v>284</v>
      </c>
      <c r="H1572" s="47">
        <v>901000</v>
      </c>
    </row>
    <row r="1573" spans="1:8" s="46" customFormat="1">
      <c r="A1573" s="25">
        <v>41888</v>
      </c>
      <c r="B1573" s="24" t="s">
        <v>4787</v>
      </c>
      <c r="C1573" s="25"/>
      <c r="D1573" s="46" t="s">
        <v>3266</v>
      </c>
      <c r="F1573" s="24" t="s">
        <v>216</v>
      </c>
      <c r="G1573" s="24" t="s">
        <v>342</v>
      </c>
      <c r="H1573" s="47">
        <v>17338230</v>
      </c>
    </row>
    <row r="1574" spans="1:8" s="46" customFormat="1">
      <c r="A1574" s="25">
        <v>41888</v>
      </c>
      <c r="B1574" s="24" t="s">
        <v>3265</v>
      </c>
      <c r="C1574" s="25"/>
      <c r="D1574" s="46" t="s">
        <v>3267</v>
      </c>
      <c r="F1574" s="24" t="s">
        <v>216</v>
      </c>
      <c r="G1574" s="24" t="s">
        <v>284</v>
      </c>
      <c r="H1574" s="47">
        <v>1733823</v>
      </c>
    </row>
    <row r="1575" spans="1:8" s="46" customFormat="1">
      <c r="A1575" s="25">
        <v>41890</v>
      </c>
      <c r="B1575" s="24" t="s">
        <v>4787</v>
      </c>
      <c r="C1575" s="25" t="s">
        <v>4747</v>
      </c>
      <c r="D1575" s="46" t="s">
        <v>3269</v>
      </c>
      <c r="F1575" s="24" t="s">
        <v>200</v>
      </c>
      <c r="G1575" s="24" t="s">
        <v>342</v>
      </c>
      <c r="H1575" s="47">
        <v>720000</v>
      </c>
    </row>
    <row r="1576" spans="1:8" s="46" customFormat="1">
      <c r="A1576" s="25">
        <v>41890</v>
      </c>
      <c r="B1576" s="24" t="s">
        <v>3268</v>
      </c>
      <c r="C1576" s="25" t="s">
        <v>4747</v>
      </c>
      <c r="D1576" s="46" t="s">
        <v>3270</v>
      </c>
      <c r="F1576" s="24" t="s">
        <v>200</v>
      </c>
      <c r="G1576" s="24" t="s">
        <v>284</v>
      </c>
      <c r="H1576" s="47">
        <v>72000</v>
      </c>
    </row>
    <row r="1577" spans="1:8" s="46" customFormat="1">
      <c r="A1577" s="25">
        <v>41892</v>
      </c>
      <c r="B1577" s="24" t="s">
        <v>4787</v>
      </c>
      <c r="C1577" s="25"/>
      <c r="D1577" s="46" t="s">
        <v>3272</v>
      </c>
      <c r="F1577" s="24" t="s">
        <v>216</v>
      </c>
      <c r="G1577" s="24" t="s">
        <v>342</v>
      </c>
      <c r="H1577" s="47">
        <v>2190000</v>
      </c>
    </row>
    <row r="1578" spans="1:8" s="46" customFormat="1">
      <c r="A1578" s="25">
        <v>41892</v>
      </c>
      <c r="B1578" s="24" t="s">
        <v>3271</v>
      </c>
      <c r="C1578" s="25"/>
      <c r="D1578" s="46" t="s">
        <v>3273</v>
      </c>
      <c r="F1578" s="24" t="s">
        <v>216</v>
      </c>
      <c r="G1578" s="24" t="s">
        <v>284</v>
      </c>
      <c r="H1578" s="47">
        <v>219000</v>
      </c>
    </row>
    <row r="1579" spans="1:8" s="46" customFormat="1">
      <c r="A1579" s="25">
        <v>41894</v>
      </c>
      <c r="B1579" s="24" t="s">
        <v>4787</v>
      </c>
      <c r="C1579" s="25"/>
      <c r="D1579" s="46" t="s">
        <v>3275</v>
      </c>
      <c r="F1579" s="24" t="s">
        <v>216</v>
      </c>
      <c r="G1579" s="24" t="s">
        <v>342</v>
      </c>
      <c r="H1579" s="47">
        <v>240000</v>
      </c>
    </row>
    <row r="1580" spans="1:8" s="46" customFormat="1">
      <c r="A1580" s="25">
        <v>41894</v>
      </c>
      <c r="B1580" s="24" t="s">
        <v>3274</v>
      </c>
      <c r="C1580" s="25"/>
      <c r="D1580" s="46" t="s">
        <v>3276</v>
      </c>
      <c r="F1580" s="24" t="s">
        <v>216</v>
      </c>
      <c r="G1580" s="24" t="s">
        <v>284</v>
      </c>
      <c r="H1580" s="47">
        <v>24000</v>
      </c>
    </row>
    <row r="1581" spans="1:8" s="46" customFormat="1">
      <c r="A1581" s="25">
        <v>41894</v>
      </c>
      <c r="B1581" s="24" t="s">
        <v>4787</v>
      </c>
      <c r="C1581" s="25"/>
      <c r="D1581" s="46" t="s">
        <v>3278</v>
      </c>
      <c r="F1581" s="24" t="s">
        <v>216</v>
      </c>
      <c r="G1581" s="24" t="s">
        <v>342</v>
      </c>
      <c r="H1581" s="47">
        <v>2336000</v>
      </c>
    </row>
    <row r="1582" spans="1:8" s="46" customFormat="1">
      <c r="A1582" s="25">
        <v>41894</v>
      </c>
      <c r="B1582" s="24" t="s">
        <v>3277</v>
      </c>
      <c r="C1582" s="25"/>
      <c r="D1582" s="46" t="s">
        <v>3279</v>
      </c>
      <c r="F1582" s="24" t="s">
        <v>216</v>
      </c>
      <c r="G1582" s="24" t="s">
        <v>284</v>
      </c>
      <c r="H1582" s="47">
        <v>233600</v>
      </c>
    </row>
    <row r="1583" spans="1:8" s="46" customFormat="1">
      <c r="A1583" s="25">
        <v>41895</v>
      </c>
      <c r="B1583" s="24" t="s">
        <v>4787</v>
      </c>
      <c r="C1583" s="25"/>
      <c r="D1583" s="46" t="s">
        <v>3281</v>
      </c>
      <c r="F1583" s="24" t="s">
        <v>216</v>
      </c>
      <c r="G1583" s="24" t="s">
        <v>342</v>
      </c>
      <c r="H1583" s="47">
        <v>7140000</v>
      </c>
    </row>
    <row r="1584" spans="1:8" s="46" customFormat="1">
      <c r="A1584" s="25">
        <v>41895</v>
      </c>
      <c r="B1584" s="24" t="s">
        <v>3280</v>
      </c>
      <c r="C1584" s="25"/>
      <c r="D1584" s="46" t="s">
        <v>3282</v>
      </c>
      <c r="F1584" s="24" t="s">
        <v>216</v>
      </c>
      <c r="G1584" s="24" t="s">
        <v>284</v>
      </c>
      <c r="H1584" s="47">
        <v>714000</v>
      </c>
    </row>
    <row r="1585" spans="1:8" s="46" customFormat="1">
      <c r="A1585" s="25">
        <v>41897</v>
      </c>
      <c r="B1585" s="24" t="s">
        <v>4787</v>
      </c>
      <c r="C1585" s="25"/>
      <c r="D1585" s="46" t="s">
        <v>3284</v>
      </c>
      <c r="F1585" s="24" t="s">
        <v>216</v>
      </c>
      <c r="G1585" s="24" t="s">
        <v>342</v>
      </c>
      <c r="H1585" s="47">
        <v>5860000</v>
      </c>
    </row>
    <row r="1586" spans="1:8" s="46" customFormat="1">
      <c r="A1586" s="25">
        <v>41897</v>
      </c>
      <c r="B1586" s="24" t="s">
        <v>3283</v>
      </c>
      <c r="C1586" s="25"/>
      <c r="D1586" s="46" t="s">
        <v>3285</v>
      </c>
      <c r="F1586" s="24" t="s">
        <v>216</v>
      </c>
      <c r="G1586" s="24" t="s">
        <v>284</v>
      </c>
      <c r="H1586" s="47">
        <v>586000</v>
      </c>
    </row>
    <row r="1587" spans="1:8" s="46" customFormat="1">
      <c r="A1587" s="25">
        <v>41897</v>
      </c>
      <c r="B1587" s="24" t="s">
        <v>4787</v>
      </c>
      <c r="C1587" s="25"/>
      <c r="D1587" s="46" t="s">
        <v>3287</v>
      </c>
      <c r="F1587" s="24" t="s">
        <v>216</v>
      </c>
      <c r="G1587" s="24" t="s">
        <v>342</v>
      </c>
      <c r="H1587" s="47">
        <v>10480000</v>
      </c>
    </row>
    <row r="1588" spans="1:8" s="46" customFormat="1">
      <c r="A1588" s="25">
        <v>41897</v>
      </c>
      <c r="B1588" s="24" t="s">
        <v>3286</v>
      </c>
      <c r="C1588" s="25"/>
      <c r="D1588" s="46" t="s">
        <v>3288</v>
      </c>
      <c r="F1588" s="24" t="s">
        <v>216</v>
      </c>
      <c r="G1588" s="24" t="s">
        <v>284</v>
      </c>
      <c r="H1588" s="47">
        <v>1048000</v>
      </c>
    </row>
    <row r="1589" spans="1:8" s="46" customFormat="1">
      <c r="A1589" s="25">
        <v>41897</v>
      </c>
      <c r="B1589" s="24" t="s">
        <v>4787</v>
      </c>
      <c r="C1589" s="25"/>
      <c r="D1589" s="46" t="s">
        <v>3290</v>
      </c>
      <c r="F1589" s="24" t="s">
        <v>216</v>
      </c>
      <c r="G1589" s="24" t="s">
        <v>342</v>
      </c>
      <c r="H1589" s="47">
        <v>6900000</v>
      </c>
    </row>
    <row r="1590" spans="1:8" s="46" customFormat="1">
      <c r="A1590" s="25">
        <v>41897</v>
      </c>
      <c r="B1590" s="24" t="s">
        <v>3289</v>
      </c>
      <c r="C1590" s="25"/>
      <c r="D1590" s="46" t="s">
        <v>3291</v>
      </c>
      <c r="F1590" s="24" t="s">
        <v>216</v>
      </c>
      <c r="G1590" s="24" t="s">
        <v>284</v>
      </c>
      <c r="H1590" s="47">
        <v>690000</v>
      </c>
    </row>
    <row r="1591" spans="1:8" s="46" customFormat="1">
      <c r="A1591" s="25">
        <v>41897</v>
      </c>
      <c r="B1591" s="24" t="s">
        <v>4787</v>
      </c>
      <c r="C1591" s="25"/>
      <c r="D1591" s="46" t="s">
        <v>3293</v>
      </c>
      <c r="F1591" s="24" t="s">
        <v>216</v>
      </c>
      <c r="G1591" s="24" t="s">
        <v>342</v>
      </c>
      <c r="H1591" s="47">
        <v>10380000</v>
      </c>
    </row>
    <row r="1592" spans="1:8" s="46" customFormat="1">
      <c r="A1592" s="25">
        <v>41897</v>
      </c>
      <c r="B1592" s="24" t="s">
        <v>3292</v>
      </c>
      <c r="C1592" s="25"/>
      <c r="D1592" s="46" t="s">
        <v>3294</v>
      </c>
      <c r="F1592" s="24" t="s">
        <v>216</v>
      </c>
      <c r="G1592" s="24" t="s">
        <v>284</v>
      </c>
      <c r="H1592" s="47">
        <v>1038000</v>
      </c>
    </row>
    <row r="1593" spans="1:8" s="46" customFormat="1">
      <c r="A1593" s="25">
        <v>41897</v>
      </c>
      <c r="B1593" s="24" t="s">
        <v>4787</v>
      </c>
      <c r="C1593" s="25"/>
      <c r="D1593" s="46" t="s">
        <v>3296</v>
      </c>
      <c r="F1593" s="24" t="s">
        <v>216</v>
      </c>
      <c r="G1593" s="24" t="s">
        <v>342</v>
      </c>
      <c r="H1593" s="47">
        <v>15940000</v>
      </c>
    </row>
    <row r="1594" spans="1:8" s="46" customFormat="1">
      <c r="A1594" s="25">
        <v>41897</v>
      </c>
      <c r="B1594" s="24" t="s">
        <v>3295</v>
      </c>
      <c r="C1594" s="25"/>
      <c r="D1594" s="46" t="s">
        <v>3297</v>
      </c>
      <c r="F1594" s="24" t="s">
        <v>216</v>
      </c>
      <c r="G1594" s="24" t="s">
        <v>284</v>
      </c>
      <c r="H1594" s="47">
        <v>1594000</v>
      </c>
    </row>
    <row r="1595" spans="1:8" s="46" customFormat="1">
      <c r="A1595" s="25">
        <v>41897</v>
      </c>
      <c r="B1595" s="24" t="s">
        <v>4787</v>
      </c>
      <c r="C1595" s="25"/>
      <c r="D1595" s="46" t="s">
        <v>3299</v>
      </c>
      <c r="F1595" s="24" t="s">
        <v>216</v>
      </c>
      <c r="G1595" s="24" t="s">
        <v>342</v>
      </c>
      <c r="H1595" s="47">
        <v>12170000</v>
      </c>
    </row>
    <row r="1596" spans="1:8" s="46" customFormat="1">
      <c r="A1596" s="25">
        <v>41897</v>
      </c>
      <c r="B1596" s="24" t="s">
        <v>3298</v>
      </c>
      <c r="C1596" s="25"/>
      <c r="D1596" s="46" t="s">
        <v>3300</v>
      </c>
      <c r="F1596" s="24" t="s">
        <v>216</v>
      </c>
      <c r="G1596" s="24" t="s">
        <v>284</v>
      </c>
      <c r="H1596" s="47">
        <v>1217000</v>
      </c>
    </row>
    <row r="1597" spans="1:8" s="46" customFormat="1">
      <c r="A1597" s="25">
        <v>41897</v>
      </c>
      <c r="B1597" s="24" t="s">
        <v>4787</v>
      </c>
      <c r="C1597" s="25"/>
      <c r="D1597" s="46" t="s">
        <v>3302</v>
      </c>
      <c r="F1597" s="24" t="s">
        <v>216</v>
      </c>
      <c r="G1597" s="24" t="s">
        <v>342</v>
      </c>
      <c r="H1597" s="47">
        <v>26690909</v>
      </c>
    </row>
    <row r="1598" spans="1:8" s="46" customFormat="1">
      <c r="A1598" s="25">
        <v>41897</v>
      </c>
      <c r="B1598" s="24" t="s">
        <v>3301</v>
      </c>
      <c r="C1598" s="25"/>
      <c r="D1598" s="46" t="s">
        <v>3303</v>
      </c>
      <c r="F1598" s="24" t="s">
        <v>216</v>
      </c>
      <c r="G1598" s="24" t="s">
        <v>284</v>
      </c>
      <c r="H1598" s="47">
        <v>2669091</v>
      </c>
    </row>
    <row r="1599" spans="1:8" s="46" customFormat="1">
      <c r="A1599" s="25">
        <v>41897</v>
      </c>
      <c r="B1599" s="24" t="s">
        <v>4787</v>
      </c>
      <c r="C1599" s="25"/>
      <c r="D1599" s="46" t="s">
        <v>3305</v>
      </c>
      <c r="F1599" s="24" t="s">
        <v>216</v>
      </c>
      <c r="G1599" s="24" t="s">
        <v>342</v>
      </c>
      <c r="H1599" s="47">
        <v>6252727</v>
      </c>
    </row>
    <row r="1600" spans="1:8" s="46" customFormat="1">
      <c r="A1600" s="25">
        <v>41897</v>
      </c>
      <c r="B1600" s="24" t="s">
        <v>3304</v>
      </c>
      <c r="C1600" s="25"/>
      <c r="D1600" s="46" t="s">
        <v>3306</v>
      </c>
      <c r="F1600" s="24" t="s">
        <v>216</v>
      </c>
      <c r="G1600" s="24" t="s">
        <v>284</v>
      </c>
      <c r="H1600" s="47">
        <v>625273</v>
      </c>
    </row>
    <row r="1601" spans="1:8" s="46" customFormat="1">
      <c r="A1601" s="25">
        <v>41897</v>
      </c>
      <c r="B1601" s="24" t="s">
        <v>4787</v>
      </c>
      <c r="C1601" s="25"/>
      <c r="D1601" s="46" t="s">
        <v>3308</v>
      </c>
      <c r="F1601" s="24" t="s">
        <v>216</v>
      </c>
      <c r="G1601" s="24" t="s">
        <v>342</v>
      </c>
      <c r="H1601" s="47">
        <v>2046364</v>
      </c>
    </row>
    <row r="1602" spans="1:8" s="46" customFormat="1">
      <c r="A1602" s="25">
        <v>41897</v>
      </c>
      <c r="B1602" s="24" t="s">
        <v>3307</v>
      </c>
      <c r="C1602" s="25"/>
      <c r="D1602" s="46" t="s">
        <v>3309</v>
      </c>
      <c r="F1602" s="24" t="s">
        <v>216</v>
      </c>
      <c r="G1602" s="24" t="s">
        <v>284</v>
      </c>
      <c r="H1602" s="47">
        <v>204636</v>
      </c>
    </row>
    <row r="1603" spans="1:8" s="46" customFormat="1">
      <c r="A1603" s="25">
        <v>41897</v>
      </c>
      <c r="B1603" s="24" t="s">
        <v>4787</v>
      </c>
      <c r="C1603" s="25"/>
      <c r="D1603" s="46" t="s">
        <v>3311</v>
      </c>
      <c r="F1603" s="24" t="s">
        <v>216</v>
      </c>
      <c r="G1603" s="24" t="s">
        <v>342</v>
      </c>
      <c r="H1603" s="47">
        <v>1844000</v>
      </c>
    </row>
    <row r="1604" spans="1:8" s="46" customFormat="1">
      <c r="A1604" s="25">
        <v>41897</v>
      </c>
      <c r="B1604" s="24" t="s">
        <v>3310</v>
      </c>
      <c r="C1604" s="25"/>
      <c r="D1604" s="46" t="s">
        <v>3312</v>
      </c>
      <c r="F1604" s="24" t="s">
        <v>216</v>
      </c>
      <c r="G1604" s="24" t="s">
        <v>284</v>
      </c>
      <c r="H1604" s="47">
        <v>184400</v>
      </c>
    </row>
    <row r="1605" spans="1:8" s="46" customFormat="1">
      <c r="A1605" s="25">
        <v>41898</v>
      </c>
      <c r="B1605" s="24" t="s">
        <v>4787</v>
      </c>
      <c r="C1605" s="25"/>
      <c r="D1605" s="46" t="s">
        <v>3314</v>
      </c>
      <c r="F1605" s="24" t="s">
        <v>216</v>
      </c>
      <c r="G1605" s="24" t="s">
        <v>342</v>
      </c>
      <c r="H1605" s="47">
        <v>1350000</v>
      </c>
    </row>
    <row r="1606" spans="1:8" s="46" customFormat="1">
      <c r="A1606" s="25">
        <v>41898</v>
      </c>
      <c r="B1606" s="24" t="s">
        <v>3313</v>
      </c>
      <c r="C1606" s="25"/>
      <c r="D1606" s="46" t="s">
        <v>3315</v>
      </c>
      <c r="F1606" s="24" t="s">
        <v>216</v>
      </c>
      <c r="G1606" s="24" t="s">
        <v>284</v>
      </c>
      <c r="H1606" s="47">
        <v>135000</v>
      </c>
    </row>
    <row r="1607" spans="1:8" s="46" customFormat="1">
      <c r="A1607" s="25">
        <v>41899</v>
      </c>
      <c r="B1607" s="24" t="s">
        <v>4787</v>
      </c>
      <c r="C1607" s="25"/>
      <c r="D1607" s="46" t="s">
        <v>3317</v>
      </c>
      <c r="F1607" s="24" t="s">
        <v>216</v>
      </c>
      <c r="G1607" s="24" t="s">
        <v>342</v>
      </c>
      <c r="H1607" s="47">
        <v>6180000</v>
      </c>
    </row>
    <row r="1608" spans="1:8" s="46" customFormat="1">
      <c r="A1608" s="25">
        <v>41899</v>
      </c>
      <c r="B1608" s="24" t="s">
        <v>3316</v>
      </c>
      <c r="C1608" s="25"/>
      <c r="D1608" s="46" t="s">
        <v>3318</v>
      </c>
      <c r="F1608" s="24" t="s">
        <v>216</v>
      </c>
      <c r="G1608" s="24" t="s">
        <v>284</v>
      </c>
      <c r="H1608" s="47">
        <v>618000</v>
      </c>
    </row>
    <row r="1609" spans="1:8" s="46" customFormat="1">
      <c r="A1609" s="25">
        <v>41899</v>
      </c>
      <c r="B1609" s="24" t="s">
        <v>4787</v>
      </c>
      <c r="C1609" s="25"/>
      <c r="D1609" s="46" t="s">
        <v>3320</v>
      </c>
      <c r="F1609" s="24" t="s">
        <v>216</v>
      </c>
      <c r="G1609" s="24" t="s">
        <v>342</v>
      </c>
      <c r="H1609" s="47">
        <v>180000</v>
      </c>
    </row>
    <row r="1610" spans="1:8" s="46" customFormat="1">
      <c r="A1610" s="25">
        <v>41899</v>
      </c>
      <c r="B1610" s="24" t="s">
        <v>3319</v>
      </c>
      <c r="C1610" s="25"/>
      <c r="D1610" s="46" t="s">
        <v>3321</v>
      </c>
      <c r="F1610" s="24" t="s">
        <v>216</v>
      </c>
      <c r="G1610" s="24" t="s">
        <v>284</v>
      </c>
      <c r="H1610" s="47">
        <v>18000</v>
      </c>
    </row>
    <row r="1611" spans="1:8" s="46" customFormat="1">
      <c r="A1611" s="25">
        <v>41899</v>
      </c>
      <c r="B1611" s="24" t="s">
        <v>4787</v>
      </c>
      <c r="C1611" s="25"/>
      <c r="D1611" s="46" t="s">
        <v>3323</v>
      </c>
      <c r="F1611" s="24" t="s">
        <v>216</v>
      </c>
      <c r="G1611" s="24" t="s">
        <v>342</v>
      </c>
      <c r="H1611" s="47">
        <v>460909</v>
      </c>
    </row>
    <row r="1612" spans="1:8" s="46" customFormat="1">
      <c r="A1612" s="25">
        <v>41899</v>
      </c>
      <c r="B1612" s="24" t="s">
        <v>3322</v>
      </c>
      <c r="C1612" s="25"/>
      <c r="D1612" s="46" t="s">
        <v>3324</v>
      </c>
      <c r="F1612" s="24" t="s">
        <v>216</v>
      </c>
      <c r="G1612" s="24" t="s">
        <v>284</v>
      </c>
      <c r="H1612" s="47">
        <v>46091</v>
      </c>
    </row>
    <row r="1613" spans="1:8" s="46" customFormat="1">
      <c r="A1613" s="25">
        <v>41899</v>
      </c>
      <c r="B1613" s="24" t="s">
        <v>4787</v>
      </c>
      <c r="C1613" s="25"/>
      <c r="D1613" s="46" t="s">
        <v>3326</v>
      </c>
      <c r="F1613" s="24" t="s">
        <v>216</v>
      </c>
      <c r="G1613" s="24" t="s">
        <v>342</v>
      </c>
      <c r="H1613" s="47">
        <v>170000</v>
      </c>
    </row>
    <row r="1614" spans="1:8" s="46" customFormat="1">
      <c r="A1614" s="25">
        <v>41899</v>
      </c>
      <c r="B1614" s="24" t="s">
        <v>3325</v>
      </c>
      <c r="C1614" s="25"/>
      <c r="D1614" s="46" t="s">
        <v>3327</v>
      </c>
      <c r="F1614" s="24" t="s">
        <v>216</v>
      </c>
      <c r="G1614" s="24" t="s">
        <v>284</v>
      </c>
      <c r="H1614" s="47">
        <v>17000</v>
      </c>
    </row>
    <row r="1615" spans="1:8" s="46" customFormat="1">
      <c r="A1615" s="25">
        <v>41899</v>
      </c>
      <c r="B1615" s="24" t="s">
        <v>4787</v>
      </c>
      <c r="C1615" s="25"/>
      <c r="D1615" s="46" t="s">
        <v>3329</v>
      </c>
      <c r="F1615" s="24" t="s">
        <v>216</v>
      </c>
      <c r="G1615" s="24" t="s">
        <v>342</v>
      </c>
      <c r="H1615" s="47">
        <v>644182</v>
      </c>
    </row>
    <row r="1616" spans="1:8" s="46" customFormat="1">
      <c r="A1616" s="25">
        <v>41899</v>
      </c>
      <c r="B1616" s="24" t="s">
        <v>3328</v>
      </c>
      <c r="C1616" s="25"/>
      <c r="D1616" s="46" t="s">
        <v>3330</v>
      </c>
      <c r="F1616" s="24" t="s">
        <v>216</v>
      </c>
      <c r="G1616" s="24" t="s">
        <v>284</v>
      </c>
      <c r="H1616" s="47">
        <v>64418</v>
      </c>
    </row>
    <row r="1617" spans="1:8" s="46" customFormat="1">
      <c r="A1617" s="25">
        <v>41899</v>
      </c>
      <c r="B1617" s="24" t="s">
        <v>4787</v>
      </c>
      <c r="C1617" s="25"/>
      <c r="D1617" s="46" t="s">
        <v>3332</v>
      </c>
      <c r="F1617" s="24" t="s">
        <v>216</v>
      </c>
      <c r="G1617" s="24" t="s">
        <v>342</v>
      </c>
      <c r="H1617" s="47">
        <v>1360000</v>
      </c>
    </row>
    <row r="1618" spans="1:8" s="46" customFormat="1">
      <c r="A1618" s="25">
        <v>41899</v>
      </c>
      <c r="B1618" s="24" t="s">
        <v>3331</v>
      </c>
      <c r="C1618" s="25"/>
      <c r="D1618" s="46" t="s">
        <v>3333</v>
      </c>
      <c r="F1618" s="24" t="s">
        <v>216</v>
      </c>
      <c r="G1618" s="24" t="s">
        <v>284</v>
      </c>
      <c r="H1618" s="47">
        <v>136000</v>
      </c>
    </row>
    <row r="1619" spans="1:8" s="46" customFormat="1">
      <c r="A1619" s="25">
        <v>41901</v>
      </c>
      <c r="B1619" s="24" t="s">
        <v>4787</v>
      </c>
      <c r="C1619" s="25"/>
      <c r="D1619" s="46" t="s">
        <v>3335</v>
      </c>
      <c r="F1619" s="24" t="s">
        <v>216</v>
      </c>
      <c r="G1619" s="24" t="s">
        <v>342</v>
      </c>
      <c r="H1619" s="47">
        <v>375000</v>
      </c>
    </row>
    <row r="1620" spans="1:8" s="46" customFormat="1">
      <c r="A1620" s="25">
        <v>41901</v>
      </c>
      <c r="B1620" s="24" t="s">
        <v>3334</v>
      </c>
      <c r="C1620" s="25"/>
      <c r="D1620" s="46" t="s">
        <v>3336</v>
      </c>
      <c r="F1620" s="24" t="s">
        <v>216</v>
      </c>
      <c r="G1620" s="24" t="s">
        <v>284</v>
      </c>
      <c r="H1620" s="47">
        <v>37500</v>
      </c>
    </row>
    <row r="1621" spans="1:8" s="46" customFormat="1">
      <c r="A1621" s="25">
        <v>41904</v>
      </c>
      <c r="B1621" s="24" t="s">
        <v>4787</v>
      </c>
      <c r="C1621" s="25"/>
      <c r="D1621" s="46" t="s">
        <v>3338</v>
      </c>
      <c r="F1621" s="24" t="s">
        <v>216</v>
      </c>
      <c r="G1621" s="24" t="s">
        <v>342</v>
      </c>
      <c r="H1621" s="47">
        <v>8337273</v>
      </c>
    </row>
    <row r="1622" spans="1:8" s="46" customFormat="1">
      <c r="A1622" s="25">
        <v>41904</v>
      </c>
      <c r="B1622" s="24" t="s">
        <v>3337</v>
      </c>
      <c r="C1622" s="25"/>
      <c r="D1622" s="46" t="s">
        <v>3339</v>
      </c>
      <c r="F1622" s="24" t="s">
        <v>216</v>
      </c>
      <c r="G1622" s="24" t="s">
        <v>284</v>
      </c>
      <c r="H1622" s="47">
        <v>833727</v>
      </c>
    </row>
    <row r="1623" spans="1:8" s="46" customFormat="1">
      <c r="A1623" s="25">
        <v>41904</v>
      </c>
      <c r="B1623" s="24" t="s">
        <v>4787</v>
      </c>
      <c r="C1623" s="25"/>
      <c r="D1623" s="46" t="s">
        <v>3341</v>
      </c>
      <c r="F1623" s="24" t="s">
        <v>216</v>
      </c>
      <c r="G1623" s="24" t="s">
        <v>342</v>
      </c>
      <c r="H1623" s="47">
        <v>29100000</v>
      </c>
    </row>
    <row r="1624" spans="1:8" s="46" customFormat="1">
      <c r="A1624" s="25">
        <v>41904</v>
      </c>
      <c r="B1624" s="24" t="s">
        <v>3340</v>
      </c>
      <c r="C1624" s="25"/>
      <c r="D1624" s="46" t="s">
        <v>3343</v>
      </c>
      <c r="F1624" s="24" t="s">
        <v>216</v>
      </c>
      <c r="G1624" s="24" t="s">
        <v>284</v>
      </c>
      <c r="H1624" s="47">
        <v>2910000</v>
      </c>
    </row>
    <row r="1625" spans="1:8" s="46" customFormat="1">
      <c r="A1625" s="25">
        <v>41904</v>
      </c>
      <c r="B1625" s="24" t="s">
        <v>4787</v>
      </c>
      <c r="C1625" s="25"/>
      <c r="D1625" s="46" t="s">
        <v>3344</v>
      </c>
      <c r="F1625" s="24" t="s">
        <v>216</v>
      </c>
      <c r="G1625" s="24" t="s">
        <v>342</v>
      </c>
      <c r="H1625" s="47">
        <v>23800000</v>
      </c>
    </row>
    <row r="1626" spans="1:8" s="46" customFormat="1">
      <c r="A1626" s="25">
        <v>41904</v>
      </c>
      <c r="B1626" s="24" t="s">
        <v>3342</v>
      </c>
      <c r="C1626" s="25"/>
      <c r="D1626" s="46" t="s">
        <v>3345</v>
      </c>
      <c r="F1626" s="24" t="s">
        <v>216</v>
      </c>
      <c r="G1626" s="24" t="s">
        <v>284</v>
      </c>
      <c r="H1626" s="47">
        <v>2380000</v>
      </c>
    </row>
    <row r="1627" spans="1:8" s="46" customFormat="1">
      <c r="A1627" s="25">
        <v>41904</v>
      </c>
      <c r="B1627" s="24" t="s">
        <v>4787</v>
      </c>
      <c r="C1627" s="25"/>
      <c r="D1627" s="46" t="s">
        <v>3347</v>
      </c>
      <c r="F1627" s="24" t="s">
        <v>216</v>
      </c>
      <c r="G1627" s="24" t="s">
        <v>342</v>
      </c>
      <c r="H1627" s="47">
        <v>11900000</v>
      </c>
    </row>
    <row r="1628" spans="1:8" s="46" customFormat="1">
      <c r="A1628" s="25">
        <v>41904</v>
      </c>
      <c r="B1628" s="24" t="s">
        <v>3346</v>
      </c>
      <c r="C1628" s="25"/>
      <c r="D1628" s="46" t="s">
        <v>3348</v>
      </c>
      <c r="F1628" s="24" t="s">
        <v>216</v>
      </c>
      <c r="G1628" s="24" t="s">
        <v>284</v>
      </c>
      <c r="H1628" s="47">
        <v>1190000</v>
      </c>
    </row>
    <row r="1629" spans="1:8" s="46" customFormat="1">
      <c r="A1629" s="25">
        <v>41904</v>
      </c>
      <c r="B1629" s="24" t="s">
        <v>4787</v>
      </c>
      <c r="C1629" s="25" t="s">
        <v>4748</v>
      </c>
      <c r="D1629" s="46" t="s">
        <v>3350</v>
      </c>
      <c r="F1629" s="24" t="s">
        <v>200</v>
      </c>
      <c r="G1629" s="24" t="s">
        <v>342</v>
      </c>
      <c r="H1629" s="47">
        <v>2940000</v>
      </c>
    </row>
    <row r="1630" spans="1:8" s="46" customFormat="1">
      <c r="A1630" s="25">
        <v>41904</v>
      </c>
      <c r="B1630" s="24" t="s">
        <v>3349</v>
      </c>
      <c r="C1630" s="25" t="s">
        <v>4749</v>
      </c>
      <c r="D1630" s="46" t="s">
        <v>3351</v>
      </c>
      <c r="F1630" s="24" t="s">
        <v>200</v>
      </c>
      <c r="G1630" s="24" t="s">
        <v>284</v>
      </c>
      <c r="H1630" s="47">
        <v>294000</v>
      </c>
    </row>
    <row r="1631" spans="1:8" s="46" customFormat="1">
      <c r="A1631" s="25">
        <v>41905</v>
      </c>
      <c r="B1631" s="24" t="s">
        <v>4787</v>
      </c>
      <c r="C1631" s="25"/>
      <c r="D1631" s="46" t="s">
        <v>3353</v>
      </c>
      <c r="F1631" s="24" t="s">
        <v>216</v>
      </c>
      <c r="G1631" s="24" t="s">
        <v>342</v>
      </c>
      <c r="H1631" s="47">
        <v>6900000</v>
      </c>
    </row>
    <row r="1632" spans="1:8" s="46" customFormat="1">
      <c r="A1632" s="25">
        <v>41905</v>
      </c>
      <c r="B1632" s="24" t="s">
        <v>3352</v>
      </c>
      <c r="C1632" s="25"/>
      <c r="D1632" s="46" t="s">
        <v>4218</v>
      </c>
      <c r="F1632" s="24" t="s">
        <v>216</v>
      </c>
      <c r="G1632" s="24" t="s">
        <v>284</v>
      </c>
      <c r="H1632" s="47">
        <v>690000</v>
      </c>
    </row>
    <row r="1633" spans="1:8" s="46" customFormat="1">
      <c r="A1633" s="25">
        <v>41905</v>
      </c>
      <c r="B1633" s="24" t="s">
        <v>4787</v>
      </c>
      <c r="C1633" s="25"/>
      <c r="D1633" s="46" t="s">
        <v>3355</v>
      </c>
      <c r="F1633" s="24" t="s">
        <v>216</v>
      </c>
      <c r="G1633" s="24" t="s">
        <v>342</v>
      </c>
      <c r="H1633" s="47">
        <v>12760000</v>
      </c>
    </row>
    <row r="1634" spans="1:8" s="46" customFormat="1">
      <c r="A1634" s="25">
        <v>41905</v>
      </c>
      <c r="B1634" s="24" t="s">
        <v>3354</v>
      </c>
      <c r="C1634" s="25"/>
      <c r="D1634" s="46" t="s">
        <v>3356</v>
      </c>
      <c r="F1634" s="24" t="s">
        <v>216</v>
      </c>
      <c r="G1634" s="24" t="s">
        <v>284</v>
      </c>
      <c r="H1634" s="47">
        <v>1276000</v>
      </c>
    </row>
    <row r="1635" spans="1:8" s="46" customFormat="1">
      <c r="A1635" s="25">
        <v>41905</v>
      </c>
      <c r="B1635" s="24" t="s">
        <v>4787</v>
      </c>
      <c r="C1635" s="25"/>
      <c r="D1635" s="46" t="s">
        <v>3358</v>
      </c>
      <c r="F1635" s="24" t="s">
        <v>216</v>
      </c>
      <c r="G1635" s="24" t="s">
        <v>342</v>
      </c>
      <c r="H1635" s="47">
        <v>6589091</v>
      </c>
    </row>
    <row r="1636" spans="1:8" s="46" customFormat="1">
      <c r="A1636" s="25">
        <v>41905</v>
      </c>
      <c r="B1636" s="24" t="s">
        <v>3357</v>
      </c>
      <c r="C1636" s="25"/>
      <c r="D1636" s="46" t="s">
        <v>3359</v>
      </c>
      <c r="F1636" s="24" t="s">
        <v>216</v>
      </c>
      <c r="G1636" s="24" t="s">
        <v>284</v>
      </c>
      <c r="H1636" s="47">
        <v>658909</v>
      </c>
    </row>
    <row r="1637" spans="1:8" s="46" customFormat="1">
      <c r="A1637" s="25">
        <v>41905</v>
      </c>
      <c r="B1637" s="24" t="s">
        <v>4787</v>
      </c>
      <c r="C1637" s="25"/>
      <c r="D1637" s="46" t="s">
        <v>3361</v>
      </c>
      <c r="F1637" s="24" t="s">
        <v>216</v>
      </c>
      <c r="G1637" s="24" t="s">
        <v>342</v>
      </c>
      <c r="H1637" s="47">
        <v>3688000</v>
      </c>
    </row>
    <row r="1638" spans="1:8" s="46" customFormat="1">
      <c r="A1638" s="25">
        <v>41905</v>
      </c>
      <c r="B1638" s="24" t="s">
        <v>3360</v>
      </c>
      <c r="C1638" s="25"/>
      <c r="D1638" s="46" t="s">
        <v>3362</v>
      </c>
      <c r="F1638" s="24" t="s">
        <v>216</v>
      </c>
      <c r="G1638" s="24" t="s">
        <v>284</v>
      </c>
      <c r="H1638" s="47">
        <v>368800</v>
      </c>
    </row>
    <row r="1639" spans="1:8" s="46" customFormat="1">
      <c r="A1639" s="25">
        <v>41905</v>
      </c>
      <c r="B1639" s="24" t="s">
        <v>4787</v>
      </c>
      <c r="C1639" s="25" t="s">
        <v>4750</v>
      </c>
      <c r="D1639" s="46" t="s">
        <v>3364</v>
      </c>
      <c r="F1639" s="24" t="s">
        <v>200</v>
      </c>
      <c r="G1639" s="24" t="s">
        <v>342</v>
      </c>
      <c r="H1639" s="47">
        <v>1080000</v>
      </c>
    </row>
    <row r="1640" spans="1:8" s="46" customFormat="1">
      <c r="A1640" s="25">
        <v>41905</v>
      </c>
      <c r="B1640" s="24" t="s">
        <v>3363</v>
      </c>
      <c r="C1640" s="25" t="s">
        <v>4750</v>
      </c>
      <c r="D1640" s="46" t="s">
        <v>3365</v>
      </c>
      <c r="F1640" s="24" t="s">
        <v>200</v>
      </c>
      <c r="G1640" s="24" t="s">
        <v>284</v>
      </c>
      <c r="H1640" s="47">
        <v>108000</v>
      </c>
    </row>
    <row r="1641" spans="1:8" s="46" customFormat="1">
      <c r="A1641" s="25">
        <v>41906</v>
      </c>
      <c r="B1641" s="24" t="s">
        <v>4787</v>
      </c>
      <c r="C1641" s="25"/>
      <c r="D1641" s="46" t="s">
        <v>3367</v>
      </c>
      <c r="F1641" s="24" t="s">
        <v>216</v>
      </c>
      <c r="G1641" s="24" t="s">
        <v>342</v>
      </c>
      <c r="H1641" s="47">
        <v>6200000</v>
      </c>
    </row>
    <row r="1642" spans="1:8" s="46" customFormat="1">
      <c r="A1642" s="25">
        <v>41906</v>
      </c>
      <c r="B1642" s="24" t="s">
        <v>3366</v>
      </c>
      <c r="C1642" s="25"/>
      <c r="D1642" s="46" t="s">
        <v>3368</v>
      </c>
      <c r="F1642" s="24" t="s">
        <v>216</v>
      </c>
      <c r="G1642" s="24" t="s">
        <v>284</v>
      </c>
      <c r="H1642" s="47">
        <v>620000</v>
      </c>
    </row>
    <row r="1643" spans="1:8" s="46" customFormat="1">
      <c r="A1643" s="25">
        <v>41906</v>
      </c>
      <c r="B1643" s="24" t="s">
        <v>4787</v>
      </c>
      <c r="C1643" s="25"/>
      <c r="D1643" s="46" t="s">
        <v>3370</v>
      </c>
      <c r="F1643" s="24" t="s">
        <v>216</v>
      </c>
      <c r="G1643" s="24" t="s">
        <v>342</v>
      </c>
      <c r="H1643" s="47">
        <v>12760000</v>
      </c>
    </row>
    <row r="1644" spans="1:8" s="46" customFormat="1">
      <c r="A1644" s="25">
        <v>41906</v>
      </c>
      <c r="B1644" s="24" t="s">
        <v>3369</v>
      </c>
      <c r="C1644" s="25"/>
      <c r="D1644" s="46" t="s">
        <v>3371</v>
      </c>
      <c r="F1644" s="24" t="s">
        <v>216</v>
      </c>
      <c r="G1644" s="24" t="s">
        <v>284</v>
      </c>
      <c r="H1644" s="47">
        <v>1276000</v>
      </c>
    </row>
    <row r="1645" spans="1:8" s="46" customFormat="1">
      <c r="A1645" s="25">
        <v>41907</v>
      </c>
      <c r="B1645" s="24" t="s">
        <v>4787</v>
      </c>
      <c r="C1645" s="25"/>
      <c r="D1645" s="46" t="s">
        <v>3373</v>
      </c>
      <c r="F1645" s="24" t="s">
        <v>216</v>
      </c>
      <c r="G1645" s="24" t="s">
        <v>342</v>
      </c>
      <c r="H1645" s="47">
        <v>2982000</v>
      </c>
    </row>
    <row r="1646" spans="1:8" s="46" customFormat="1">
      <c r="A1646" s="25">
        <v>41907</v>
      </c>
      <c r="B1646" s="24" t="s">
        <v>3372</v>
      </c>
      <c r="C1646" s="25"/>
      <c r="D1646" s="46" t="s">
        <v>3374</v>
      </c>
      <c r="F1646" s="24" t="s">
        <v>216</v>
      </c>
      <c r="G1646" s="24" t="s">
        <v>284</v>
      </c>
      <c r="H1646" s="47">
        <v>298200</v>
      </c>
    </row>
    <row r="1647" spans="1:8" s="46" customFormat="1">
      <c r="A1647" s="25">
        <v>41908</v>
      </c>
      <c r="B1647" s="24" t="s">
        <v>4787</v>
      </c>
      <c r="C1647" s="25" t="s">
        <v>4751</v>
      </c>
      <c r="D1647" s="46" t="s">
        <v>3376</v>
      </c>
      <c r="F1647" s="24" t="s">
        <v>200</v>
      </c>
      <c r="G1647" s="24" t="s">
        <v>342</v>
      </c>
      <c r="H1647" s="47">
        <v>1600000</v>
      </c>
    </row>
    <row r="1648" spans="1:8" s="46" customFormat="1">
      <c r="A1648" s="25">
        <v>41908</v>
      </c>
      <c r="B1648" s="24" t="s">
        <v>3375</v>
      </c>
      <c r="C1648" s="25" t="s">
        <v>4751</v>
      </c>
      <c r="D1648" s="46" t="s">
        <v>3377</v>
      </c>
      <c r="F1648" s="24" t="s">
        <v>200</v>
      </c>
      <c r="G1648" s="24" t="s">
        <v>284</v>
      </c>
      <c r="H1648" s="47">
        <v>160000</v>
      </c>
    </row>
    <row r="1649" spans="1:8" s="46" customFormat="1">
      <c r="A1649" s="25">
        <v>41908</v>
      </c>
      <c r="B1649" s="24" t="s">
        <v>4787</v>
      </c>
      <c r="C1649" s="25"/>
      <c r="D1649" s="46" t="s">
        <v>3379</v>
      </c>
      <c r="F1649" s="24" t="s">
        <v>216</v>
      </c>
      <c r="G1649" s="24" t="s">
        <v>342</v>
      </c>
      <c r="H1649" s="47">
        <v>580000</v>
      </c>
    </row>
    <row r="1650" spans="1:8" s="46" customFormat="1">
      <c r="A1650" s="25">
        <v>41908</v>
      </c>
      <c r="B1650" s="24" t="s">
        <v>3378</v>
      </c>
      <c r="C1650" s="25"/>
      <c r="D1650" s="46" t="s">
        <v>3380</v>
      </c>
      <c r="F1650" s="24" t="s">
        <v>216</v>
      </c>
      <c r="G1650" s="24" t="s">
        <v>284</v>
      </c>
      <c r="H1650" s="47">
        <v>58000</v>
      </c>
    </row>
    <row r="1651" spans="1:8" s="46" customFormat="1">
      <c r="A1651" s="25">
        <v>41908</v>
      </c>
      <c r="B1651" s="24" t="s">
        <v>4787</v>
      </c>
      <c r="C1651" s="25"/>
      <c r="D1651" s="46" t="s">
        <v>3382</v>
      </c>
      <c r="F1651" s="24" t="s">
        <v>216</v>
      </c>
      <c r="G1651" s="24" t="s">
        <v>342</v>
      </c>
      <c r="H1651" s="47">
        <v>6050000</v>
      </c>
    </row>
    <row r="1652" spans="1:8" s="46" customFormat="1">
      <c r="A1652" s="25">
        <v>41908</v>
      </c>
      <c r="B1652" s="24" t="s">
        <v>3381</v>
      </c>
      <c r="C1652" s="25"/>
      <c r="D1652" s="46" t="s">
        <v>3383</v>
      </c>
      <c r="F1652" s="24" t="s">
        <v>216</v>
      </c>
      <c r="G1652" s="24" t="s">
        <v>284</v>
      </c>
      <c r="H1652" s="47">
        <v>605000</v>
      </c>
    </row>
    <row r="1653" spans="1:8" s="46" customFormat="1">
      <c r="A1653" s="25">
        <v>41911</v>
      </c>
      <c r="B1653" s="24" t="s">
        <v>4787</v>
      </c>
      <c r="C1653" s="25"/>
      <c r="D1653" s="46" t="s">
        <v>3385</v>
      </c>
      <c r="F1653" s="24" t="s">
        <v>216</v>
      </c>
      <c r="G1653" s="24" t="s">
        <v>342</v>
      </c>
      <c r="H1653" s="47">
        <v>7519091</v>
      </c>
    </row>
    <row r="1654" spans="1:8" s="46" customFormat="1">
      <c r="A1654" s="25">
        <v>41911</v>
      </c>
      <c r="B1654" s="24" t="s">
        <v>3384</v>
      </c>
      <c r="C1654" s="25"/>
      <c r="D1654" s="46" t="s">
        <v>1267</v>
      </c>
      <c r="F1654" s="24" t="s">
        <v>216</v>
      </c>
      <c r="G1654" s="24" t="s">
        <v>284</v>
      </c>
      <c r="H1654" s="47">
        <v>751909</v>
      </c>
    </row>
    <row r="1655" spans="1:8" s="46" customFormat="1">
      <c r="A1655" s="25">
        <v>41911</v>
      </c>
      <c r="B1655" s="24" t="s">
        <v>4787</v>
      </c>
      <c r="C1655" s="25"/>
      <c r="D1655" s="46" t="s">
        <v>1268</v>
      </c>
      <c r="F1655" s="24" t="s">
        <v>216</v>
      </c>
      <c r="G1655" s="24" t="s">
        <v>342</v>
      </c>
      <c r="H1655" s="47">
        <v>1622040</v>
      </c>
    </row>
    <row r="1656" spans="1:8" s="46" customFormat="1">
      <c r="A1656" s="25">
        <v>41911</v>
      </c>
      <c r="B1656" s="24" t="s">
        <v>3386</v>
      </c>
      <c r="C1656" s="25"/>
      <c r="D1656" s="46" t="s">
        <v>1269</v>
      </c>
      <c r="F1656" s="24" t="s">
        <v>216</v>
      </c>
      <c r="G1656" s="24" t="s">
        <v>284</v>
      </c>
      <c r="H1656" s="47">
        <v>162204</v>
      </c>
    </row>
    <row r="1657" spans="1:8" s="46" customFormat="1">
      <c r="A1657" s="25">
        <v>41911</v>
      </c>
      <c r="B1657" s="24" t="s">
        <v>4787</v>
      </c>
      <c r="C1657" s="25"/>
      <c r="D1657" s="46" t="s">
        <v>1270</v>
      </c>
      <c r="F1657" s="24" t="s">
        <v>216</v>
      </c>
      <c r="G1657" s="24" t="s">
        <v>342</v>
      </c>
      <c r="H1657" s="47">
        <v>2420000</v>
      </c>
    </row>
    <row r="1658" spans="1:8" s="46" customFormat="1">
      <c r="A1658" s="25">
        <v>41911</v>
      </c>
      <c r="B1658" s="24" t="s">
        <v>3387</v>
      </c>
      <c r="C1658" s="25"/>
      <c r="D1658" s="46" t="s">
        <v>1271</v>
      </c>
      <c r="F1658" s="24" t="s">
        <v>216</v>
      </c>
      <c r="G1658" s="24" t="s">
        <v>284</v>
      </c>
      <c r="H1658" s="47">
        <v>242000</v>
      </c>
    </row>
    <row r="1659" spans="1:8" s="46" customFormat="1">
      <c r="A1659" s="25">
        <v>41911</v>
      </c>
      <c r="B1659" s="24" t="s">
        <v>4787</v>
      </c>
      <c r="C1659" s="25"/>
      <c r="D1659" s="46" t="s">
        <v>1272</v>
      </c>
      <c r="F1659" s="24" t="s">
        <v>216</v>
      </c>
      <c r="G1659" s="24" t="s">
        <v>342</v>
      </c>
      <c r="H1659" s="47">
        <v>4790000</v>
      </c>
    </row>
    <row r="1660" spans="1:8" s="46" customFormat="1">
      <c r="A1660" s="25">
        <v>41911</v>
      </c>
      <c r="B1660" s="24" t="s">
        <v>3388</v>
      </c>
      <c r="C1660" s="25"/>
      <c r="D1660" s="46" t="s">
        <v>4232</v>
      </c>
      <c r="F1660" s="24" t="s">
        <v>216</v>
      </c>
      <c r="G1660" s="24" t="s">
        <v>284</v>
      </c>
      <c r="H1660" s="47">
        <v>479000</v>
      </c>
    </row>
    <row r="1661" spans="1:8" s="46" customFormat="1">
      <c r="A1661" s="25">
        <v>41911</v>
      </c>
      <c r="B1661" s="24" t="s">
        <v>4787</v>
      </c>
      <c r="C1661" s="25"/>
      <c r="D1661" s="46" t="s">
        <v>1273</v>
      </c>
      <c r="F1661" s="24" t="s">
        <v>216</v>
      </c>
      <c r="G1661" s="24" t="s">
        <v>342</v>
      </c>
      <c r="H1661" s="47">
        <v>2439000</v>
      </c>
    </row>
    <row r="1662" spans="1:8" s="46" customFormat="1">
      <c r="A1662" s="25">
        <v>41911</v>
      </c>
      <c r="B1662" s="24" t="s">
        <v>3389</v>
      </c>
      <c r="C1662" s="25"/>
      <c r="D1662" s="46" t="s">
        <v>1274</v>
      </c>
      <c r="F1662" s="24" t="s">
        <v>216</v>
      </c>
      <c r="G1662" s="24" t="s">
        <v>284</v>
      </c>
      <c r="H1662" s="47">
        <v>243900</v>
      </c>
    </row>
    <row r="1663" spans="1:8" s="46" customFormat="1">
      <c r="A1663" s="25">
        <v>41912</v>
      </c>
      <c r="B1663" s="24" t="s">
        <v>4787</v>
      </c>
      <c r="C1663" s="25"/>
      <c r="D1663" s="46" t="s">
        <v>1275</v>
      </c>
      <c r="F1663" s="24" t="s">
        <v>216</v>
      </c>
      <c r="G1663" s="24" t="s">
        <v>342</v>
      </c>
      <c r="H1663" s="47">
        <v>1622727</v>
      </c>
    </row>
    <row r="1664" spans="1:8" s="46" customFormat="1">
      <c r="A1664" s="25">
        <v>41912</v>
      </c>
      <c r="B1664" s="24" t="s">
        <v>3390</v>
      </c>
      <c r="C1664" s="25"/>
      <c r="D1664" s="46" t="s">
        <v>1276</v>
      </c>
      <c r="F1664" s="24" t="s">
        <v>216</v>
      </c>
      <c r="G1664" s="24" t="s">
        <v>284</v>
      </c>
      <c r="H1664" s="47">
        <v>162273</v>
      </c>
    </row>
    <row r="1665" spans="1:8" s="46" customFormat="1">
      <c r="A1665" s="25">
        <v>41912</v>
      </c>
      <c r="B1665" s="24" t="s">
        <v>4787</v>
      </c>
      <c r="C1665" s="25"/>
      <c r="D1665" s="46" t="s">
        <v>1277</v>
      </c>
      <c r="F1665" s="24" t="s">
        <v>216</v>
      </c>
      <c r="G1665" s="24" t="s">
        <v>342</v>
      </c>
      <c r="H1665" s="47">
        <v>6225000</v>
      </c>
    </row>
    <row r="1666" spans="1:8" s="46" customFormat="1">
      <c r="A1666" s="25">
        <v>41912</v>
      </c>
      <c r="B1666" s="24" t="s">
        <v>3391</v>
      </c>
      <c r="C1666" s="25"/>
      <c r="D1666" s="46" t="s">
        <v>3392</v>
      </c>
      <c r="F1666" s="24" t="s">
        <v>216</v>
      </c>
      <c r="G1666" s="24" t="s">
        <v>284</v>
      </c>
      <c r="H1666" s="47">
        <v>622500</v>
      </c>
    </row>
    <row r="1667" spans="1:8" s="46" customFormat="1">
      <c r="A1667" s="25">
        <v>41914</v>
      </c>
      <c r="B1667" s="24" t="s">
        <v>4787</v>
      </c>
      <c r="C1667" s="25"/>
      <c r="D1667" s="46" t="s">
        <v>1278</v>
      </c>
      <c r="F1667" s="24" t="s">
        <v>216</v>
      </c>
      <c r="G1667" s="24" t="s">
        <v>342</v>
      </c>
      <c r="H1667" s="47">
        <v>5940000</v>
      </c>
    </row>
    <row r="1668" spans="1:8" s="46" customFormat="1">
      <c r="A1668" s="25">
        <v>41914</v>
      </c>
      <c r="B1668" s="24" t="s">
        <v>3393</v>
      </c>
      <c r="C1668" s="25"/>
      <c r="D1668" s="46" t="s">
        <v>1279</v>
      </c>
      <c r="F1668" s="24" t="s">
        <v>216</v>
      </c>
      <c r="G1668" s="24" t="s">
        <v>284</v>
      </c>
      <c r="H1668" s="47">
        <v>594000</v>
      </c>
    </row>
    <row r="1669" spans="1:8" s="46" customFormat="1">
      <c r="A1669" s="25">
        <v>41915</v>
      </c>
      <c r="B1669" s="24" t="s">
        <v>4787</v>
      </c>
      <c r="C1669" s="25"/>
      <c r="D1669" s="46" t="s">
        <v>1280</v>
      </c>
      <c r="F1669" s="24" t="s">
        <v>216</v>
      </c>
      <c r="G1669" s="24" t="s">
        <v>342</v>
      </c>
      <c r="H1669" s="47">
        <v>20000000</v>
      </c>
    </row>
    <row r="1670" spans="1:8" s="46" customFormat="1">
      <c r="A1670" s="25">
        <v>41915</v>
      </c>
      <c r="B1670" s="24" t="s">
        <v>3394</v>
      </c>
      <c r="C1670" s="25"/>
      <c r="D1670" s="46" t="s">
        <v>1281</v>
      </c>
      <c r="F1670" s="24" t="s">
        <v>216</v>
      </c>
      <c r="G1670" s="24" t="s">
        <v>284</v>
      </c>
      <c r="H1670" s="47">
        <v>2000000</v>
      </c>
    </row>
    <row r="1671" spans="1:8" s="46" customFormat="1">
      <c r="A1671" s="25">
        <v>41915</v>
      </c>
      <c r="B1671" s="24" t="s">
        <v>4787</v>
      </c>
      <c r="C1671" s="25"/>
      <c r="D1671" s="46" t="s">
        <v>1282</v>
      </c>
      <c r="F1671" s="24" t="s">
        <v>216</v>
      </c>
      <c r="G1671" s="24" t="s">
        <v>342</v>
      </c>
      <c r="H1671" s="47">
        <v>6356000</v>
      </c>
    </row>
    <row r="1672" spans="1:8" s="46" customFormat="1">
      <c r="A1672" s="25">
        <v>41915</v>
      </c>
      <c r="B1672" s="24" t="s">
        <v>3395</v>
      </c>
      <c r="C1672" s="25"/>
      <c r="D1672" s="46" t="s">
        <v>3396</v>
      </c>
      <c r="F1672" s="24" t="s">
        <v>216</v>
      </c>
      <c r="G1672" s="24" t="s">
        <v>284</v>
      </c>
      <c r="H1672" s="47">
        <v>635600</v>
      </c>
    </row>
    <row r="1673" spans="1:8" s="46" customFormat="1">
      <c r="A1673" s="25">
        <v>41918</v>
      </c>
      <c r="B1673" s="24" t="s">
        <v>4787</v>
      </c>
      <c r="C1673" s="25"/>
      <c r="D1673" s="46" t="s">
        <v>1283</v>
      </c>
      <c r="F1673" s="24" t="s">
        <v>216</v>
      </c>
      <c r="G1673" s="24" t="s">
        <v>342</v>
      </c>
      <c r="H1673" s="47">
        <v>6030000</v>
      </c>
    </row>
    <row r="1674" spans="1:8" s="46" customFormat="1">
      <c r="A1674" s="25">
        <v>41918</v>
      </c>
      <c r="B1674" s="24" t="s">
        <v>3397</v>
      </c>
      <c r="C1674" s="25"/>
      <c r="D1674" s="46" t="s">
        <v>1284</v>
      </c>
      <c r="F1674" s="24" t="s">
        <v>216</v>
      </c>
      <c r="G1674" s="24" t="s">
        <v>284</v>
      </c>
      <c r="H1674" s="47">
        <v>603000</v>
      </c>
    </row>
    <row r="1675" spans="1:8" s="46" customFormat="1">
      <c r="A1675" s="25">
        <v>41918</v>
      </c>
      <c r="B1675" s="24" t="s">
        <v>4787</v>
      </c>
      <c r="C1675" s="25"/>
      <c r="D1675" s="46" t="s">
        <v>1285</v>
      </c>
      <c r="F1675" s="24" t="s">
        <v>216</v>
      </c>
      <c r="G1675" s="24" t="s">
        <v>342</v>
      </c>
      <c r="H1675" s="47">
        <v>3500000</v>
      </c>
    </row>
    <row r="1676" spans="1:8" s="46" customFormat="1">
      <c r="A1676" s="25">
        <v>41918</v>
      </c>
      <c r="B1676" s="24" t="s">
        <v>3398</v>
      </c>
      <c r="C1676" s="25"/>
      <c r="D1676" s="46" t="s">
        <v>1286</v>
      </c>
      <c r="F1676" s="24" t="s">
        <v>216</v>
      </c>
      <c r="G1676" s="24" t="s">
        <v>284</v>
      </c>
      <c r="H1676" s="47">
        <v>350000</v>
      </c>
    </row>
    <row r="1677" spans="1:8" s="46" customFormat="1">
      <c r="A1677" s="25">
        <v>41919</v>
      </c>
      <c r="B1677" s="24" t="s">
        <v>4787</v>
      </c>
      <c r="C1677" s="25"/>
      <c r="D1677" s="46" t="s">
        <v>1287</v>
      </c>
      <c r="F1677" s="24" t="s">
        <v>216</v>
      </c>
      <c r="G1677" s="24" t="s">
        <v>342</v>
      </c>
      <c r="H1677" s="47">
        <v>5280000</v>
      </c>
    </row>
    <row r="1678" spans="1:8" s="46" customFormat="1">
      <c r="A1678" s="25">
        <v>41919</v>
      </c>
      <c r="B1678" s="24" t="s">
        <v>3399</v>
      </c>
      <c r="C1678" s="25"/>
      <c r="D1678" s="46" t="s">
        <v>1288</v>
      </c>
      <c r="F1678" s="24" t="s">
        <v>216</v>
      </c>
      <c r="G1678" s="24" t="s">
        <v>284</v>
      </c>
      <c r="H1678" s="47">
        <v>528000</v>
      </c>
    </row>
    <row r="1679" spans="1:8" s="46" customFormat="1">
      <c r="A1679" s="25">
        <v>41920</v>
      </c>
      <c r="B1679" s="24" t="s">
        <v>4787</v>
      </c>
      <c r="C1679" s="25"/>
      <c r="D1679" s="46" t="s">
        <v>1289</v>
      </c>
      <c r="F1679" s="24" t="s">
        <v>216</v>
      </c>
      <c r="G1679" s="24" t="s">
        <v>342</v>
      </c>
      <c r="H1679" s="47">
        <v>2310000</v>
      </c>
    </row>
    <row r="1680" spans="1:8" s="46" customFormat="1">
      <c r="A1680" s="25">
        <v>41920</v>
      </c>
      <c r="B1680" s="24" t="s">
        <v>3400</v>
      </c>
      <c r="C1680" s="25"/>
      <c r="D1680" s="46" t="s">
        <v>1290</v>
      </c>
      <c r="F1680" s="24" t="s">
        <v>216</v>
      </c>
      <c r="G1680" s="24" t="s">
        <v>284</v>
      </c>
      <c r="H1680" s="47">
        <v>231000</v>
      </c>
    </row>
    <row r="1681" spans="1:8" s="46" customFormat="1">
      <c r="A1681" s="25">
        <v>41921</v>
      </c>
      <c r="B1681" s="24" t="s">
        <v>4787</v>
      </c>
      <c r="C1681" s="25"/>
      <c r="D1681" s="46" t="s">
        <v>1291</v>
      </c>
      <c r="F1681" s="24" t="s">
        <v>216</v>
      </c>
      <c r="G1681" s="24" t="s">
        <v>342</v>
      </c>
      <c r="H1681" s="47">
        <v>18363636</v>
      </c>
    </row>
    <row r="1682" spans="1:8" s="46" customFormat="1">
      <c r="A1682" s="25">
        <v>41921</v>
      </c>
      <c r="B1682" s="24" t="s">
        <v>3401</v>
      </c>
      <c r="C1682" s="25"/>
      <c r="D1682" s="46" t="s">
        <v>1292</v>
      </c>
      <c r="F1682" s="24" t="s">
        <v>216</v>
      </c>
      <c r="G1682" s="24" t="s">
        <v>284</v>
      </c>
      <c r="H1682" s="47">
        <v>1836364</v>
      </c>
    </row>
    <row r="1683" spans="1:8" s="46" customFormat="1">
      <c r="A1683" s="25">
        <v>41921</v>
      </c>
      <c r="B1683" s="24" t="s">
        <v>4787</v>
      </c>
      <c r="C1683" s="25"/>
      <c r="D1683" s="46" t="s">
        <v>1293</v>
      </c>
      <c r="F1683" s="24" t="s">
        <v>216</v>
      </c>
      <c r="G1683" s="24" t="s">
        <v>342</v>
      </c>
      <c r="H1683" s="47">
        <v>18363636</v>
      </c>
    </row>
    <row r="1684" spans="1:8" s="46" customFormat="1">
      <c r="A1684" s="25">
        <v>41921</v>
      </c>
      <c r="B1684" s="24" t="s">
        <v>3402</v>
      </c>
      <c r="C1684" s="25"/>
      <c r="D1684" s="46" t="s">
        <v>1294</v>
      </c>
      <c r="F1684" s="24" t="s">
        <v>216</v>
      </c>
      <c r="G1684" s="24" t="s">
        <v>284</v>
      </c>
      <c r="H1684" s="47">
        <v>1836364</v>
      </c>
    </row>
    <row r="1685" spans="1:8" s="46" customFormat="1">
      <c r="A1685" s="25">
        <v>41921</v>
      </c>
      <c r="B1685" s="24" t="s">
        <v>4787</v>
      </c>
      <c r="C1685" s="25"/>
      <c r="D1685" s="46" t="s">
        <v>1295</v>
      </c>
      <c r="F1685" s="24" t="s">
        <v>216</v>
      </c>
      <c r="G1685" s="24" t="s">
        <v>342</v>
      </c>
      <c r="H1685" s="47">
        <v>18363636</v>
      </c>
    </row>
    <row r="1686" spans="1:8" s="46" customFormat="1">
      <c r="A1686" s="25">
        <v>41921</v>
      </c>
      <c r="B1686" s="24" t="s">
        <v>3403</v>
      </c>
      <c r="C1686" s="25"/>
      <c r="D1686" s="46" t="s">
        <v>1296</v>
      </c>
      <c r="F1686" s="24" t="s">
        <v>216</v>
      </c>
      <c r="G1686" s="24" t="s">
        <v>284</v>
      </c>
      <c r="H1686" s="47">
        <v>1836364</v>
      </c>
    </row>
    <row r="1687" spans="1:8" s="46" customFormat="1">
      <c r="A1687" s="25">
        <v>41921</v>
      </c>
      <c r="B1687" s="24" t="s">
        <v>4787</v>
      </c>
      <c r="C1687" s="25"/>
      <c r="D1687" s="46" t="s">
        <v>1297</v>
      </c>
      <c r="F1687" s="24" t="s">
        <v>216</v>
      </c>
      <c r="G1687" s="24" t="s">
        <v>342</v>
      </c>
      <c r="H1687" s="47">
        <v>18363636</v>
      </c>
    </row>
    <row r="1688" spans="1:8" s="46" customFormat="1">
      <c r="A1688" s="25">
        <v>41921</v>
      </c>
      <c r="B1688" s="24" t="s">
        <v>3404</v>
      </c>
      <c r="C1688" s="25"/>
      <c r="D1688" s="46" t="s">
        <v>1298</v>
      </c>
      <c r="F1688" s="24" t="s">
        <v>216</v>
      </c>
      <c r="G1688" s="24" t="s">
        <v>284</v>
      </c>
      <c r="H1688" s="47">
        <v>1836364</v>
      </c>
    </row>
    <row r="1689" spans="1:8" s="46" customFormat="1">
      <c r="A1689" s="25">
        <v>41921</v>
      </c>
      <c r="B1689" s="24" t="s">
        <v>4787</v>
      </c>
      <c r="C1689" s="25"/>
      <c r="D1689" s="46" t="s">
        <v>1299</v>
      </c>
      <c r="F1689" s="24" t="s">
        <v>216</v>
      </c>
      <c r="G1689" s="24" t="s">
        <v>342</v>
      </c>
      <c r="H1689" s="47">
        <v>15000000</v>
      </c>
    </row>
    <row r="1690" spans="1:8" s="46" customFormat="1">
      <c r="A1690" s="25">
        <v>41921</v>
      </c>
      <c r="B1690" s="24" t="s">
        <v>3405</v>
      </c>
      <c r="C1690" s="25"/>
      <c r="D1690" s="46" t="s">
        <v>1300</v>
      </c>
      <c r="F1690" s="24" t="s">
        <v>216</v>
      </c>
      <c r="G1690" s="24" t="s">
        <v>284</v>
      </c>
      <c r="H1690" s="47">
        <v>1500000</v>
      </c>
    </row>
    <row r="1691" spans="1:8" s="46" customFormat="1">
      <c r="A1691" s="25">
        <v>41922</v>
      </c>
      <c r="B1691" s="24" t="s">
        <v>4787</v>
      </c>
      <c r="C1691" s="25"/>
      <c r="D1691" s="46" t="s">
        <v>1301</v>
      </c>
      <c r="F1691" s="24" t="s">
        <v>216</v>
      </c>
      <c r="G1691" s="24" t="s">
        <v>342</v>
      </c>
      <c r="H1691" s="47">
        <v>645000</v>
      </c>
    </row>
    <row r="1692" spans="1:8" s="46" customFormat="1">
      <c r="A1692" s="25">
        <v>41922</v>
      </c>
      <c r="B1692" s="24" t="s">
        <v>3406</v>
      </c>
      <c r="C1692" s="25"/>
      <c r="D1692" s="46" t="s">
        <v>1302</v>
      </c>
      <c r="F1692" s="24" t="s">
        <v>216</v>
      </c>
      <c r="G1692" s="24" t="s">
        <v>284</v>
      </c>
      <c r="H1692" s="47">
        <v>64500</v>
      </c>
    </row>
    <row r="1693" spans="1:8" s="46" customFormat="1">
      <c r="A1693" s="25">
        <v>41922</v>
      </c>
      <c r="B1693" s="24" t="s">
        <v>4787</v>
      </c>
      <c r="C1693" s="25"/>
      <c r="D1693" s="46" t="s">
        <v>1303</v>
      </c>
      <c r="F1693" s="24" t="s">
        <v>216</v>
      </c>
      <c r="G1693" s="24" t="s">
        <v>342</v>
      </c>
      <c r="H1693" s="47">
        <v>210000</v>
      </c>
    </row>
    <row r="1694" spans="1:8" s="46" customFormat="1">
      <c r="A1694" s="25">
        <v>41922</v>
      </c>
      <c r="B1694" s="24" t="s">
        <v>3407</v>
      </c>
      <c r="C1694" s="25"/>
      <c r="D1694" s="46" t="s">
        <v>1304</v>
      </c>
      <c r="F1694" s="24" t="s">
        <v>216</v>
      </c>
      <c r="G1694" s="24" t="s">
        <v>284</v>
      </c>
      <c r="H1694" s="47">
        <v>21000</v>
      </c>
    </row>
    <row r="1695" spans="1:8" s="46" customFormat="1">
      <c r="A1695" s="25">
        <v>41922</v>
      </c>
      <c r="B1695" s="24" t="s">
        <v>4787</v>
      </c>
      <c r="C1695" s="25"/>
      <c r="D1695" s="46" t="s">
        <v>3409</v>
      </c>
      <c r="F1695" s="24" t="s">
        <v>216</v>
      </c>
      <c r="G1695" s="24" t="s">
        <v>342</v>
      </c>
      <c r="H1695" s="47">
        <v>428000</v>
      </c>
    </row>
    <row r="1696" spans="1:8" s="46" customFormat="1">
      <c r="A1696" s="25">
        <v>41922</v>
      </c>
      <c r="B1696" s="24" t="s">
        <v>3408</v>
      </c>
      <c r="C1696" s="25"/>
      <c r="D1696" s="46" t="s">
        <v>1305</v>
      </c>
      <c r="F1696" s="24" t="s">
        <v>216</v>
      </c>
      <c r="G1696" s="24" t="s">
        <v>284</v>
      </c>
      <c r="H1696" s="47">
        <v>42800</v>
      </c>
    </row>
    <row r="1697" spans="1:8" s="46" customFormat="1">
      <c r="A1697" s="25">
        <v>41922</v>
      </c>
      <c r="B1697" s="24" t="s">
        <v>4787</v>
      </c>
      <c r="C1697" s="25"/>
      <c r="D1697" s="46" t="s">
        <v>1306</v>
      </c>
      <c r="F1697" s="24" t="s">
        <v>216</v>
      </c>
      <c r="G1697" s="24" t="s">
        <v>342</v>
      </c>
      <c r="H1697" s="47">
        <v>302000</v>
      </c>
    </row>
    <row r="1698" spans="1:8" s="46" customFormat="1">
      <c r="A1698" s="25">
        <v>41922</v>
      </c>
      <c r="B1698" s="24" t="s">
        <v>3410</v>
      </c>
      <c r="C1698" s="25"/>
      <c r="D1698" s="46" t="s">
        <v>1307</v>
      </c>
      <c r="F1698" s="24" t="s">
        <v>216</v>
      </c>
      <c r="G1698" s="24" t="s">
        <v>284</v>
      </c>
      <c r="H1698" s="47">
        <v>30200</v>
      </c>
    </row>
    <row r="1699" spans="1:8" s="46" customFormat="1">
      <c r="A1699" s="25">
        <v>41922</v>
      </c>
      <c r="B1699" s="24" t="s">
        <v>4787</v>
      </c>
      <c r="C1699" s="25"/>
      <c r="D1699" s="46" t="s">
        <v>1308</v>
      </c>
      <c r="F1699" s="24" t="s">
        <v>200</v>
      </c>
      <c r="G1699" s="24" t="s">
        <v>342</v>
      </c>
      <c r="H1699" s="47">
        <v>80000</v>
      </c>
    </row>
    <row r="1700" spans="1:8" s="46" customFormat="1">
      <c r="A1700" s="25">
        <v>41922</v>
      </c>
      <c r="B1700" s="24" t="s">
        <v>3411</v>
      </c>
      <c r="C1700" s="25"/>
      <c r="D1700" s="46" t="s">
        <v>1309</v>
      </c>
      <c r="F1700" s="24" t="s">
        <v>200</v>
      </c>
      <c r="G1700" s="24" t="s">
        <v>284</v>
      </c>
      <c r="H1700" s="47">
        <v>8000</v>
      </c>
    </row>
    <row r="1701" spans="1:8" s="46" customFormat="1">
      <c r="A1701" s="25">
        <v>41925</v>
      </c>
      <c r="B1701" s="24" t="s">
        <v>4787</v>
      </c>
      <c r="C1701" s="25"/>
      <c r="D1701" s="46" t="s">
        <v>1310</v>
      </c>
      <c r="F1701" s="24" t="s">
        <v>216</v>
      </c>
      <c r="G1701" s="24" t="s">
        <v>342</v>
      </c>
      <c r="H1701" s="47">
        <v>11700000</v>
      </c>
    </row>
    <row r="1702" spans="1:8" s="46" customFormat="1">
      <c r="A1702" s="25">
        <v>41925</v>
      </c>
      <c r="B1702" s="24" t="s">
        <v>3412</v>
      </c>
      <c r="C1702" s="25"/>
      <c r="D1702" s="46" t="s">
        <v>1311</v>
      </c>
      <c r="F1702" s="24" t="s">
        <v>216</v>
      </c>
      <c r="G1702" s="24" t="s">
        <v>284</v>
      </c>
      <c r="H1702" s="47">
        <v>1170000</v>
      </c>
    </row>
    <row r="1703" spans="1:8" s="46" customFormat="1">
      <c r="A1703" s="25">
        <v>41925</v>
      </c>
      <c r="B1703" s="24" t="s">
        <v>4787</v>
      </c>
      <c r="C1703" s="25"/>
      <c r="D1703" s="46" t="s">
        <v>1312</v>
      </c>
      <c r="F1703" s="24" t="s">
        <v>216</v>
      </c>
      <c r="G1703" s="24" t="s">
        <v>342</v>
      </c>
      <c r="H1703" s="47">
        <v>5962000</v>
      </c>
    </row>
    <row r="1704" spans="1:8" s="46" customFormat="1">
      <c r="A1704" s="25">
        <v>41925</v>
      </c>
      <c r="B1704" s="24" t="s">
        <v>3413</v>
      </c>
      <c r="C1704" s="25"/>
      <c r="D1704" s="46" t="s">
        <v>1313</v>
      </c>
      <c r="F1704" s="24" t="s">
        <v>216</v>
      </c>
      <c r="G1704" s="24" t="s">
        <v>284</v>
      </c>
      <c r="H1704" s="47">
        <v>596200</v>
      </c>
    </row>
    <row r="1705" spans="1:8" s="46" customFormat="1">
      <c r="A1705" s="25">
        <v>41925</v>
      </c>
      <c r="B1705" s="24" t="s">
        <v>4787</v>
      </c>
      <c r="C1705" s="25"/>
      <c r="D1705" s="46" t="s">
        <v>1314</v>
      </c>
      <c r="F1705" s="24" t="s">
        <v>216</v>
      </c>
      <c r="G1705" s="24" t="s">
        <v>342</v>
      </c>
      <c r="H1705" s="47">
        <v>7550000</v>
      </c>
    </row>
    <row r="1706" spans="1:8" s="46" customFormat="1">
      <c r="A1706" s="25">
        <v>41925</v>
      </c>
      <c r="B1706" s="24" t="s">
        <v>3414</v>
      </c>
      <c r="C1706" s="25"/>
      <c r="D1706" s="46" t="s">
        <v>1315</v>
      </c>
      <c r="F1706" s="24" t="s">
        <v>216</v>
      </c>
      <c r="G1706" s="24" t="s">
        <v>284</v>
      </c>
      <c r="H1706" s="47">
        <v>755000</v>
      </c>
    </row>
    <row r="1707" spans="1:8" s="46" customFormat="1">
      <c r="A1707" s="25">
        <v>41927</v>
      </c>
      <c r="B1707" s="24" t="s">
        <v>4787</v>
      </c>
      <c r="C1707" s="25"/>
      <c r="D1707" s="46" t="s">
        <v>1316</v>
      </c>
      <c r="F1707" s="24" t="s">
        <v>216</v>
      </c>
      <c r="G1707" s="24" t="s">
        <v>342</v>
      </c>
      <c r="H1707" s="47">
        <v>6038183</v>
      </c>
    </row>
    <row r="1708" spans="1:8" s="46" customFormat="1">
      <c r="A1708" s="25">
        <v>41927</v>
      </c>
      <c r="B1708" s="24" t="s">
        <v>3416</v>
      </c>
      <c r="C1708" s="25"/>
      <c r="D1708" s="46" t="s">
        <v>1317</v>
      </c>
      <c r="F1708" s="24" t="s">
        <v>216</v>
      </c>
      <c r="G1708" s="24" t="s">
        <v>284</v>
      </c>
      <c r="H1708" s="47">
        <v>603818</v>
      </c>
    </row>
    <row r="1709" spans="1:8" s="46" customFormat="1">
      <c r="A1709" s="25">
        <v>41927</v>
      </c>
      <c r="B1709" s="24" t="s">
        <v>4787</v>
      </c>
      <c r="C1709" s="25"/>
      <c r="D1709" s="46" t="s">
        <v>1318</v>
      </c>
      <c r="F1709" s="24" t="s">
        <v>216</v>
      </c>
      <c r="G1709" s="24" t="s">
        <v>342</v>
      </c>
      <c r="H1709" s="47">
        <v>4469091</v>
      </c>
    </row>
    <row r="1710" spans="1:8" s="46" customFormat="1">
      <c r="A1710" s="25">
        <v>41927</v>
      </c>
      <c r="B1710" s="24" t="s">
        <v>3415</v>
      </c>
      <c r="C1710" s="25"/>
      <c r="D1710" s="46" t="s">
        <v>1319</v>
      </c>
      <c r="F1710" s="24" t="s">
        <v>216</v>
      </c>
      <c r="G1710" s="24" t="s">
        <v>284</v>
      </c>
      <c r="H1710" s="47">
        <v>446909</v>
      </c>
    </row>
    <row r="1711" spans="1:8" s="46" customFormat="1">
      <c r="A1711" s="25">
        <v>41927</v>
      </c>
      <c r="B1711" s="24" t="s">
        <v>4787</v>
      </c>
      <c r="C1711" s="25"/>
      <c r="D1711" s="46" t="s">
        <v>1320</v>
      </c>
      <c r="F1711" s="24" t="s">
        <v>216</v>
      </c>
      <c r="G1711" s="24" t="s">
        <v>342</v>
      </c>
      <c r="H1711" s="47">
        <v>1501000</v>
      </c>
    </row>
    <row r="1712" spans="1:8" s="46" customFormat="1">
      <c r="A1712" s="25">
        <v>41927</v>
      </c>
      <c r="B1712" s="24" t="s">
        <v>3417</v>
      </c>
      <c r="C1712" s="25"/>
      <c r="D1712" s="46" t="s">
        <v>1321</v>
      </c>
      <c r="F1712" s="24" t="s">
        <v>216</v>
      </c>
      <c r="G1712" s="24" t="s">
        <v>284</v>
      </c>
      <c r="H1712" s="47">
        <v>150100</v>
      </c>
    </row>
    <row r="1713" spans="1:8" s="46" customFormat="1">
      <c r="A1713" s="25">
        <v>41927</v>
      </c>
      <c r="B1713" s="24" t="s">
        <v>4787</v>
      </c>
      <c r="C1713" s="25" t="s">
        <v>4752</v>
      </c>
      <c r="D1713" s="46" t="s">
        <v>1322</v>
      </c>
      <c r="F1713" s="24" t="s">
        <v>200</v>
      </c>
      <c r="G1713" s="24" t="s">
        <v>342</v>
      </c>
      <c r="H1713" s="47">
        <v>325000</v>
      </c>
    </row>
    <row r="1714" spans="1:8" s="46" customFormat="1">
      <c r="A1714" s="25">
        <v>41927</v>
      </c>
      <c r="B1714" s="24" t="s">
        <v>3418</v>
      </c>
      <c r="C1714" s="25" t="s">
        <v>4752</v>
      </c>
      <c r="D1714" s="46" t="s">
        <v>1323</v>
      </c>
      <c r="F1714" s="24" t="s">
        <v>200</v>
      </c>
      <c r="G1714" s="24" t="s">
        <v>284</v>
      </c>
      <c r="H1714" s="47">
        <v>32500</v>
      </c>
    </row>
    <row r="1715" spans="1:8" s="46" customFormat="1">
      <c r="A1715" s="25">
        <v>41927</v>
      </c>
      <c r="B1715" s="24" t="s">
        <v>4787</v>
      </c>
      <c r="C1715" s="25"/>
      <c r="D1715" s="46" t="s">
        <v>1324</v>
      </c>
      <c r="F1715" s="24" t="s">
        <v>216</v>
      </c>
      <c r="G1715" s="24" t="s">
        <v>342</v>
      </c>
      <c r="H1715" s="47">
        <v>3961000</v>
      </c>
    </row>
    <row r="1716" spans="1:8" s="46" customFormat="1">
      <c r="A1716" s="25">
        <v>41927</v>
      </c>
      <c r="B1716" s="24" t="s">
        <v>3419</v>
      </c>
      <c r="C1716" s="25"/>
      <c r="D1716" s="46" t="s">
        <v>1325</v>
      </c>
      <c r="F1716" s="24" t="s">
        <v>216</v>
      </c>
      <c r="G1716" s="24" t="s">
        <v>284</v>
      </c>
      <c r="H1716" s="47">
        <v>396100</v>
      </c>
    </row>
    <row r="1717" spans="1:8" s="46" customFormat="1">
      <c r="A1717" s="25">
        <v>41927</v>
      </c>
      <c r="B1717" s="24" t="s">
        <v>4787</v>
      </c>
      <c r="C1717" s="25"/>
      <c r="D1717" s="46" t="s">
        <v>1326</v>
      </c>
      <c r="F1717" s="24" t="s">
        <v>216</v>
      </c>
      <c r="G1717" s="24" t="s">
        <v>342</v>
      </c>
      <c r="H1717" s="47">
        <v>4704000</v>
      </c>
    </row>
    <row r="1718" spans="1:8" s="46" customFormat="1">
      <c r="A1718" s="25">
        <v>41927</v>
      </c>
      <c r="B1718" s="24" t="s">
        <v>3420</v>
      </c>
      <c r="C1718" s="25"/>
      <c r="D1718" s="46" t="s">
        <v>3421</v>
      </c>
      <c r="F1718" s="24" t="s">
        <v>216</v>
      </c>
      <c r="G1718" s="24" t="s">
        <v>284</v>
      </c>
      <c r="H1718" s="47">
        <v>470400</v>
      </c>
    </row>
    <row r="1719" spans="1:8" s="46" customFormat="1">
      <c r="A1719" s="25">
        <v>41927</v>
      </c>
      <c r="B1719" s="24" t="s">
        <v>4787</v>
      </c>
      <c r="C1719" s="25"/>
      <c r="D1719" s="46" t="s">
        <v>1327</v>
      </c>
      <c r="F1719" s="24" t="s">
        <v>216</v>
      </c>
      <c r="G1719" s="24" t="s">
        <v>342</v>
      </c>
      <c r="H1719" s="47">
        <v>3706000</v>
      </c>
    </row>
    <row r="1720" spans="1:8" s="46" customFormat="1">
      <c r="A1720" s="25">
        <v>41927</v>
      </c>
      <c r="B1720" s="24" t="s">
        <v>3422</v>
      </c>
      <c r="C1720" s="25"/>
      <c r="D1720" s="46" t="s">
        <v>1328</v>
      </c>
      <c r="F1720" s="24" t="s">
        <v>216</v>
      </c>
      <c r="G1720" s="24" t="s">
        <v>284</v>
      </c>
      <c r="H1720" s="47">
        <v>370600</v>
      </c>
    </row>
    <row r="1721" spans="1:8" s="46" customFormat="1">
      <c r="A1721" s="25">
        <v>41927</v>
      </c>
      <c r="B1721" s="24" t="s">
        <v>4787</v>
      </c>
      <c r="C1721" s="25"/>
      <c r="D1721" s="46" t="s">
        <v>1278</v>
      </c>
      <c r="F1721" s="24" t="s">
        <v>216</v>
      </c>
      <c r="G1721" s="24" t="s">
        <v>342</v>
      </c>
      <c r="H1721" s="47">
        <v>3869000</v>
      </c>
    </row>
    <row r="1722" spans="1:8" s="46" customFormat="1">
      <c r="A1722" s="25">
        <v>41927</v>
      </c>
      <c r="B1722" s="24" t="s">
        <v>3423</v>
      </c>
      <c r="C1722" s="25"/>
      <c r="D1722" s="46" t="s">
        <v>1279</v>
      </c>
      <c r="F1722" s="24" t="s">
        <v>216</v>
      </c>
      <c r="G1722" s="24" t="s">
        <v>284</v>
      </c>
      <c r="H1722" s="47">
        <v>386900</v>
      </c>
    </row>
    <row r="1723" spans="1:8" s="46" customFormat="1">
      <c r="A1723" s="25">
        <v>41927</v>
      </c>
      <c r="B1723" s="24" t="s">
        <v>4787</v>
      </c>
      <c r="C1723" s="25"/>
      <c r="D1723" s="46" t="s">
        <v>1329</v>
      </c>
      <c r="F1723" s="24" t="s">
        <v>216</v>
      </c>
      <c r="G1723" s="24" t="s">
        <v>342</v>
      </c>
      <c r="H1723" s="47">
        <v>851000</v>
      </c>
    </row>
    <row r="1724" spans="1:8" s="46" customFormat="1">
      <c r="A1724" s="25">
        <v>41927</v>
      </c>
      <c r="B1724" s="24" t="s">
        <v>3424</v>
      </c>
      <c r="C1724" s="25"/>
      <c r="D1724" s="46" t="s">
        <v>1330</v>
      </c>
      <c r="F1724" s="24" t="s">
        <v>216</v>
      </c>
      <c r="G1724" s="24" t="s">
        <v>284</v>
      </c>
      <c r="H1724" s="47">
        <v>85100</v>
      </c>
    </row>
    <row r="1725" spans="1:8" s="46" customFormat="1">
      <c r="A1725" s="25">
        <v>41927</v>
      </c>
      <c r="B1725" s="24" t="s">
        <v>4787</v>
      </c>
      <c r="C1725" s="25"/>
      <c r="D1725" s="46" t="s">
        <v>1331</v>
      </c>
      <c r="F1725" s="24" t="s">
        <v>216</v>
      </c>
      <c r="G1725" s="24" t="s">
        <v>342</v>
      </c>
      <c r="H1725" s="47">
        <v>1165000</v>
      </c>
    </row>
    <row r="1726" spans="1:8" s="46" customFormat="1">
      <c r="A1726" s="25">
        <v>41927</v>
      </c>
      <c r="B1726" s="24" t="s">
        <v>3425</v>
      </c>
      <c r="C1726" s="25"/>
      <c r="D1726" s="46" t="s">
        <v>1332</v>
      </c>
      <c r="F1726" s="24" t="s">
        <v>216</v>
      </c>
      <c r="G1726" s="24" t="s">
        <v>284</v>
      </c>
      <c r="H1726" s="47">
        <v>116500</v>
      </c>
    </row>
    <row r="1727" spans="1:8" s="46" customFormat="1">
      <c r="A1727" s="25">
        <v>41927</v>
      </c>
      <c r="B1727" s="24" t="s">
        <v>4787</v>
      </c>
      <c r="C1727" s="25"/>
      <c r="D1727" s="46" t="s">
        <v>1333</v>
      </c>
      <c r="F1727" s="24" t="s">
        <v>216</v>
      </c>
      <c r="G1727" s="24" t="s">
        <v>342</v>
      </c>
      <c r="H1727" s="47">
        <v>7523000</v>
      </c>
    </row>
    <row r="1728" spans="1:8" s="46" customFormat="1">
      <c r="A1728" s="25">
        <v>41927</v>
      </c>
      <c r="B1728" s="24" t="s">
        <v>3426</v>
      </c>
      <c r="C1728" s="25"/>
      <c r="D1728" s="46" t="s">
        <v>1334</v>
      </c>
      <c r="F1728" s="24" t="s">
        <v>216</v>
      </c>
      <c r="G1728" s="24" t="s">
        <v>284</v>
      </c>
      <c r="H1728" s="47">
        <v>752300</v>
      </c>
    </row>
    <row r="1729" spans="1:8" s="46" customFormat="1">
      <c r="A1729" s="25">
        <v>41927</v>
      </c>
      <c r="B1729" s="24" t="s">
        <v>4787</v>
      </c>
      <c r="C1729" s="25"/>
      <c r="D1729" s="46" t="s">
        <v>1335</v>
      </c>
      <c r="F1729" s="24" t="s">
        <v>216</v>
      </c>
      <c r="G1729" s="24" t="s">
        <v>342</v>
      </c>
      <c r="H1729" s="47">
        <v>3580000</v>
      </c>
    </row>
    <row r="1730" spans="1:8" s="46" customFormat="1">
      <c r="A1730" s="25">
        <v>41927</v>
      </c>
      <c r="B1730" s="24" t="s">
        <v>3427</v>
      </c>
      <c r="C1730" s="25"/>
      <c r="D1730" s="46" t="s">
        <v>1336</v>
      </c>
      <c r="F1730" s="24" t="s">
        <v>216</v>
      </c>
      <c r="G1730" s="24" t="s">
        <v>284</v>
      </c>
      <c r="H1730" s="47">
        <v>358000</v>
      </c>
    </row>
    <row r="1731" spans="1:8" s="46" customFormat="1">
      <c r="A1731" s="25">
        <v>41927</v>
      </c>
      <c r="B1731" s="24" t="s">
        <v>4787</v>
      </c>
      <c r="C1731" s="25"/>
      <c r="D1731" s="46" t="s">
        <v>1337</v>
      </c>
      <c r="F1731" s="24" t="s">
        <v>216</v>
      </c>
      <c r="G1731" s="24" t="s">
        <v>342</v>
      </c>
      <c r="H1731" s="47">
        <v>9600000</v>
      </c>
    </row>
    <row r="1732" spans="1:8" s="46" customFormat="1">
      <c r="A1732" s="25">
        <v>41927</v>
      </c>
      <c r="B1732" s="24" t="s">
        <v>3428</v>
      </c>
      <c r="C1732" s="25"/>
      <c r="D1732" s="46" t="s">
        <v>1338</v>
      </c>
      <c r="F1732" s="24" t="s">
        <v>216</v>
      </c>
      <c r="G1732" s="24" t="s">
        <v>284</v>
      </c>
      <c r="H1732" s="47">
        <v>960000</v>
      </c>
    </row>
    <row r="1733" spans="1:8" s="46" customFormat="1">
      <c r="A1733" s="25">
        <v>41928</v>
      </c>
      <c r="B1733" s="24" t="s">
        <v>4787</v>
      </c>
      <c r="C1733" s="25"/>
      <c r="D1733" s="46" t="s">
        <v>1339</v>
      </c>
      <c r="F1733" s="24" t="s">
        <v>216</v>
      </c>
      <c r="G1733" s="24" t="s">
        <v>342</v>
      </c>
      <c r="H1733" s="47">
        <v>5936000</v>
      </c>
    </row>
    <row r="1734" spans="1:8" s="46" customFormat="1">
      <c r="A1734" s="25">
        <v>41928</v>
      </c>
      <c r="B1734" s="24" t="s">
        <v>3429</v>
      </c>
      <c r="C1734" s="25"/>
      <c r="D1734" s="46" t="s">
        <v>1340</v>
      </c>
      <c r="F1734" s="24" t="s">
        <v>216</v>
      </c>
      <c r="G1734" s="24" t="s">
        <v>284</v>
      </c>
      <c r="H1734" s="47">
        <v>593600</v>
      </c>
    </row>
    <row r="1735" spans="1:8" s="46" customFormat="1">
      <c r="A1735" s="25">
        <v>41928</v>
      </c>
      <c r="B1735" s="24" t="s">
        <v>4787</v>
      </c>
      <c r="C1735" s="25"/>
      <c r="D1735" s="46" t="s">
        <v>1341</v>
      </c>
      <c r="F1735" s="24" t="s">
        <v>216</v>
      </c>
      <c r="G1735" s="24" t="s">
        <v>342</v>
      </c>
      <c r="H1735" s="47">
        <v>1600000</v>
      </c>
    </row>
    <row r="1736" spans="1:8" s="46" customFormat="1">
      <c r="A1736" s="25">
        <v>41928</v>
      </c>
      <c r="B1736" s="24" t="s">
        <v>3430</v>
      </c>
      <c r="C1736" s="25"/>
      <c r="D1736" s="46" t="s">
        <v>1342</v>
      </c>
      <c r="F1736" s="24" t="s">
        <v>216</v>
      </c>
      <c r="G1736" s="24" t="s">
        <v>284</v>
      </c>
      <c r="H1736" s="47">
        <v>160000</v>
      </c>
    </row>
    <row r="1737" spans="1:8" s="46" customFormat="1">
      <c r="A1737" s="25">
        <v>41928</v>
      </c>
      <c r="B1737" s="24" t="s">
        <v>4787</v>
      </c>
      <c r="C1737" s="25"/>
      <c r="D1737" s="46" t="s">
        <v>1343</v>
      </c>
      <c r="F1737" s="24" t="s">
        <v>216</v>
      </c>
      <c r="G1737" s="24" t="s">
        <v>342</v>
      </c>
      <c r="H1737" s="47">
        <v>5955000</v>
      </c>
    </row>
    <row r="1738" spans="1:8" s="46" customFormat="1">
      <c r="A1738" s="25">
        <v>41928</v>
      </c>
      <c r="B1738" s="24" t="s">
        <v>3431</v>
      </c>
      <c r="C1738" s="25"/>
      <c r="D1738" s="46" t="s">
        <v>1344</v>
      </c>
      <c r="F1738" s="24" t="s">
        <v>216</v>
      </c>
      <c r="G1738" s="24" t="s">
        <v>284</v>
      </c>
      <c r="H1738" s="47">
        <v>595500</v>
      </c>
    </row>
    <row r="1739" spans="1:8" s="46" customFormat="1">
      <c r="A1739" s="25">
        <v>41929</v>
      </c>
      <c r="B1739" s="24" t="s">
        <v>4787</v>
      </c>
      <c r="C1739" s="25"/>
      <c r="D1739" s="46" t="s">
        <v>1345</v>
      </c>
      <c r="F1739" s="24" t="s">
        <v>216</v>
      </c>
      <c r="G1739" s="24" t="s">
        <v>342</v>
      </c>
      <c r="H1739" s="47">
        <v>10524000</v>
      </c>
    </row>
    <row r="1740" spans="1:8" s="46" customFormat="1">
      <c r="A1740" s="25">
        <v>41929</v>
      </c>
      <c r="B1740" s="24" t="s">
        <v>3432</v>
      </c>
      <c r="C1740" s="25"/>
      <c r="D1740" s="46" t="s">
        <v>1346</v>
      </c>
      <c r="F1740" s="24" t="s">
        <v>216</v>
      </c>
      <c r="G1740" s="24" t="s">
        <v>284</v>
      </c>
      <c r="H1740" s="47">
        <v>1052400</v>
      </c>
    </row>
    <row r="1741" spans="1:8" s="46" customFormat="1">
      <c r="A1741" s="25">
        <v>41929</v>
      </c>
      <c r="B1741" s="24" t="s">
        <v>4787</v>
      </c>
      <c r="C1741" s="25"/>
      <c r="D1741" s="46" t="s">
        <v>1347</v>
      </c>
      <c r="F1741" s="24" t="s">
        <v>216</v>
      </c>
      <c r="G1741" s="24" t="s">
        <v>342</v>
      </c>
      <c r="H1741" s="47">
        <v>1945000</v>
      </c>
    </row>
    <row r="1742" spans="1:8" s="46" customFormat="1">
      <c r="A1742" s="25">
        <v>41929</v>
      </c>
      <c r="B1742" s="24" t="s">
        <v>3433</v>
      </c>
      <c r="C1742" s="25"/>
      <c r="D1742" s="46" t="s">
        <v>3434</v>
      </c>
      <c r="F1742" s="24" t="s">
        <v>216</v>
      </c>
      <c r="G1742" s="24" t="s">
        <v>284</v>
      </c>
      <c r="H1742" s="47">
        <v>194500</v>
      </c>
    </row>
    <row r="1743" spans="1:8" s="46" customFormat="1">
      <c r="A1743" s="25">
        <v>41929</v>
      </c>
      <c r="B1743" s="24" t="s">
        <v>4787</v>
      </c>
      <c r="C1743" s="25"/>
      <c r="D1743" s="46" t="s">
        <v>1348</v>
      </c>
      <c r="F1743" s="24" t="s">
        <v>216</v>
      </c>
      <c r="G1743" s="24" t="s">
        <v>342</v>
      </c>
      <c r="H1743" s="47">
        <v>88350000</v>
      </c>
    </row>
    <row r="1744" spans="1:8" s="46" customFormat="1">
      <c r="A1744" s="25">
        <v>41929</v>
      </c>
      <c r="B1744" s="24" t="s">
        <v>3435</v>
      </c>
      <c r="C1744" s="25"/>
      <c r="D1744" s="46" t="s">
        <v>1349</v>
      </c>
      <c r="F1744" s="24" t="s">
        <v>216</v>
      </c>
      <c r="G1744" s="24" t="s">
        <v>284</v>
      </c>
      <c r="H1744" s="47">
        <v>8835000</v>
      </c>
    </row>
    <row r="1745" spans="1:8" s="46" customFormat="1">
      <c r="A1745" s="25">
        <v>41929</v>
      </c>
      <c r="B1745" s="24" t="s">
        <v>4787</v>
      </c>
      <c r="C1745" s="25"/>
      <c r="D1745" s="46" t="s">
        <v>1350</v>
      </c>
      <c r="F1745" s="24" t="s">
        <v>216</v>
      </c>
      <c r="G1745" s="24" t="s">
        <v>342</v>
      </c>
      <c r="H1745" s="47">
        <v>16937000</v>
      </c>
    </row>
    <row r="1746" spans="1:8" s="46" customFormat="1">
      <c r="A1746" s="25">
        <v>41929</v>
      </c>
      <c r="B1746" s="24" t="s">
        <v>3436</v>
      </c>
      <c r="C1746" s="25"/>
      <c r="D1746" s="46" t="s">
        <v>1351</v>
      </c>
      <c r="F1746" s="24" t="s">
        <v>216</v>
      </c>
      <c r="G1746" s="24" t="s">
        <v>284</v>
      </c>
      <c r="H1746" s="47">
        <v>1693700</v>
      </c>
    </row>
    <row r="1747" spans="1:8" s="46" customFormat="1">
      <c r="A1747" s="25">
        <v>41929</v>
      </c>
      <c r="B1747" s="24" t="s">
        <v>4787</v>
      </c>
      <c r="C1747" s="25"/>
      <c r="D1747" s="46" t="s">
        <v>1352</v>
      </c>
      <c r="F1747" s="24" t="s">
        <v>216</v>
      </c>
      <c r="G1747" s="24" t="s">
        <v>342</v>
      </c>
      <c r="H1747" s="47">
        <v>16937000</v>
      </c>
    </row>
    <row r="1748" spans="1:8" s="46" customFormat="1">
      <c r="A1748" s="25">
        <v>41929</v>
      </c>
      <c r="B1748" s="24" t="s">
        <v>3437</v>
      </c>
      <c r="C1748" s="25"/>
      <c r="D1748" s="46" t="s">
        <v>1353</v>
      </c>
      <c r="F1748" s="24" t="s">
        <v>216</v>
      </c>
      <c r="G1748" s="24" t="s">
        <v>284</v>
      </c>
      <c r="H1748" s="47">
        <v>1693700</v>
      </c>
    </row>
    <row r="1749" spans="1:8" s="46" customFormat="1">
      <c r="A1749" s="25">
        <v>41929</v>
      </c>
      <c r="B1749" s="24" t="s">
        <v>4787</v>
      </c>
      <c r="C1749" s="25"/>
      <c r="D1749" s="46" t="s">
        <v>1354</v>
      </c>
      <c r="F1749" s="24" t="s">
        <v>216</v>
      </c>
      <c r="G1749" s="24" t="s">
        <v>342</v>
      </c>
      <c r="H1749" s="47">
        <v>17670000</v>
      </c>
    </row>
    <row r="1750" spans="1:8" s="46" customFormat="1">
      <c r="A1750" s="25">
        <v>41929</v>
      </c>
      <c r="B1750" s="24" t="s">
        <v>3438</v>
      </c>
      <c r="C1750" s="25"/>
      <c r="D1750" s="46" t="s">
        <v>1355</v>
      </c>
      <c r="F1750" s="24" t="s">
        <v>216</v>
      </c>
      <c r="G1750" s="24" t="s">
        <v>284</v>
      </c>
      <c r="H1750" s="47">
        <v>1767000</v>
      </c>
    </row>
    <row r="1751" spans="1:8" s="46" customFormat="1">
      <c r="A1751" s="25">
        <v>41932</v>
      </c>
      <c r="B1751" s="24" t="s">
        <v>4787</v>
      </c>
      <c r="C1751" s="25"/>
      <c r="D1751" s="46" t="s">
        <v>1356</v>
      </c>
      <c r="F1751" s="24" t="s">
        <v>216</v>
      </c>
      <c r="G1751" s="24" t="s">
        <v>342</v>
      </c>
      <c r="H1751" s="47">
        <v>17755000</v>
      </c>
    </row>
    <row r="1752" spans="1:8" s="46" customFormat="1">
      <c r="A1752" s="25">
        <v>41932</v>
      </c>
      <c r="B1752" s="24" t="s">
        <v>3439</v>
      </c>
      <c r="C1752" s="25"/>
      <c r="D1752" s="46" t="s">
        <v>1357</v>
      </c>
      <c r="F1752" s="24" t="s">
        <v>216</v>
      </c>
      <c r="G1752" s="24" t="s">
        <v>284</v>
      </c>
      <c r="H1752" s="47">
        <v>1775500</v>
      </c>
    </row>
    <row r="1753" spans="1:8" s="46" customFormat="1">
      <c r="A1753" s="25">
        <v>41932</v>
      </c>
      <c r="B1753" s="24" t="s">
        <v>4787</v>
      </c>
      <c r="C1753" s="25"/>
      <c r="D1753" s="46" t="s">
        <v>1358</v>
      </c>
      <c r="F1753" s="24" t="s">
        <v>216</v>
      </c>
      <c r="G1753" s="24" t="s">
        <v>342</v>
      </c>
      <c r="H1753" s="47">
        <v>16098000</v>
      </c>
    </row>
    <row r="1754" spans="1:8" s="46" customFormat="1">
      <c r="A1754" s="25">
        <v>41932</v>
      </c>
      <c r="B1754" s="24" t="s">
        <v>3440</v>
      </c>
      <c r="C1754" s="25"/>
      <c r="D1754" s="46" t="s">
        <v>1359</v>
      </c>
      <c r="F1754" s="24" t="s">
        <v>216</v>
      </c>
      <c r="G1754" s="24" t="s">
        <v>284</v>
      </c>
      <c r="H1754" s="47">
        <v>1609800</v>
      </c>
    </row>
    <row r="1755" spans="1:8" s="46" customFormat="1">
      <c r="A1755" s="25">
        <v>41932</v>
      </c>
      <c r="B1755" s="24" t="s">
        <v>4787</v>
      </c>
      <c r="C1755" s="25"/>
      <c r="D1755" s="46" t="s">
        <v>1360</v>
      </c>
      <c r="F1755" s="24" t="s">
        <v>216</v>
      </c>
      <c r="G1755" s="24" t="s">
        <v>342</v>
      </c>
      <c r="H1755" s="47">
        <v>3245454</v>
      </c>
    </row>
    <row r="1756" spans="1:8" s="46" customFormat="1">
      <c r="A1756" s="25">
        <v>41932</v>
      </c>
      <c r="B1756" s="24" t="s">
        <v>3441</v>
      </c>
      <c r="C1756" s="25"/>
      <c r="D1756" s="46" t="s">
        <v>1361</v>
      </c>
      <c r="F1756" s="24" t="s">
        <v>216</v>
      </c>
      <c r="G1756" s="24" t="s">
        <v>284</v>
      </c>
      <c r="H1756" s="47">
        <v>324545</v>
      </c>
    </row>
    <row r="1757" spans="1:8" s="46" customFormat="1">
      <c r="A1757" s="25">
        <v>41933</v>
      </c>
      <c r="B1757" s="24" t="s">
        <v>4787</v>
      </c>
      <c r="C1757" s="25"/>
      <c r="D1757" s="46" t="s">
        <v>1362</v>
      </c>
      <c r="F1757" s="24" t="s">
        <v>216</v>
      </c>
      <c r="G1757" s="24" t="s">
        <v>342</v>
      </c>
      <c r="H1757" s="47">
        <v>17050000</v>
      </c>
    </row>
    <row r="1758" spans="1:8" s="46" customFormat="1">
      <c r="A1758" s="25">
        <v>41933</v>
      </c>
      <c r="B1758" s="24" t="s">
        <v>3442</v>
      </c>
      <c r="C1758" s="25"/>
      <c r="D1758" s="46" t="s">
        <v>1363</v>
      </c>
      <c r="F1758" s="24" t="s">
        <v>216</v>
      </c>
      <c r="G1758" s="24" t="s">
        <v>284</v>
      </c>
      <c r="H1758" s="47">
        <v>1705000</v>
      </c>
    </row>
    <row r="1759" spans="1:8" s="46" customFormat="1">
      <c r="A1759" s="25">
        <v>41933</v>
      </c>
      <c r="B1759" s="24" t="s">
        <v>4787</v>
      </c>
      <c r="C1759" s="25"/>
      <c r="D1759" s="46" t="s">
        <v>1364</v>
      </c>
      <c r="F1759" s="24" t="s">
        <v>216</v>
      </c>
      <c r="G1759" s="24" t="s">
        <v>342</v>
      </c>
      <c r="H1759" s="47">
        <v>3320000</v>
      </c>
    </row>
    <row r="1760" spans="1:8" s="46" customFormat="1">
      <c r="A1760" s="25">
        <v>41933</v>
      </c>
      <c r="B1760" s="24" t="s">
        <v>3443</v>
      </c>
      <c r="C1760" s="25"/>
      <c r="D1760" s="46" t="s">
        <v>1365</v>
      </c>
      <c r="F1760" s="24" t="s">
        <v>216</v>
      </c>
      <c r="G1760" s="24" t="s">
        <v>284</v>
      </c>
      <c r="H1760" s="47">
        <v>332000</v>
      </c>
    </row>
    <row r="1761" spans="1:8" s="46" customFormat="1">
      <c r="A1761" s="25">
        <v>41933</v>
      </c>
      <c r="B1761" s="24" t="s">
        <v>4787</v>
      </c>
      <c r="C1761" s="25"/>
      <c r="D1761" s="46" t="s">
        <v>1366</v>
      </c>
      <c r="F1761" s="24" t="s">
        <v>216</v>
      </c>
      <c r="G1761" s="24" t="s">
        <v>342</v>
      </c>
      <c r="H1761" s="47">
        <v>6770000</v>
      </c>
    </row>
    <row r="1762" spans="1:8" s="46" customFormat="1">
      <c r="A1762" s="25">
        <v>41933</v>
      </c>
      <c r="B1762" s="24" t="s">
        <v>3444</v>
      </c>
      <c r="C1762" s="25"/>
      <c r="D1762" s="46" t="s">
        <v>1367</v>
      </c>
      <c r="F1762" s="24" t="s">
        <v>216</v>
      </c>
      <c r="G1762" s="24" t="s">
        <v>284</v>
      </c>
      <c r="H1762" s="47">
        <v>677000</v>
      </c>
    </row>
    <row r="1763" spans="1:8" s="46" customFormat="1">
      <c r="A1763" s="25">
        <v>41934</v>
      </c>
      <c r="B1763" s="24" t="s">
        <v>4787</v>
      </c>
      <c r="C1763" s="25"/>
      <c r="D1763" s="46" t="s">
        <v>1368</v>
      </c>
      <c r="F1763" s="24" t="s">
        <v>216</v>
      </c>
      <c r="G1763" s="24" t="s">
        <v>342</v>
      </c>
      <c r="H1763" s="47">
        <v>17600000</v>
      </c>
    </row>
    <row r="1764" spans="1:8" s="46" customFormat="1">
      <c r="A1764" s="25">
        <v>41934</v>
      </c>
      <c r="B1764" s="24" t="s">
        <v>3445</v>
      </c>
      <c r="C1764" s="25"/>
      <c r="D1764" s="46" t="s">
        <v>1369</v>
      </c>
      <c r="F1764" s="24" t="s">
        <v>216</v>
      </c>
      <c r="G1764" s="24" t="s">
        <v>284</v>
      </c>
      <c r="H1764" s="47">
        <v>1760000</v>
      </c>
    </row>
    <row r="1765" spans="1:8" s="46" customFormat="1">
      <c r="A1765" s="25">
        <v>41934</v>
      </c>
      <c r="B1765" s="24" t="s">
        <v>4787</v>
      </c>
      <c r="C1765" s="25"/>
      <c r="D1765" s="46" t="s">
        <v>1370</v>
      </c>
      <c r="F1765" s="24" t="s">
        <v>216</v>
      </c>
      <c r="G1765" s="24" t="s">
        <v>342</v>
      </c>
      <c r="H1765" s="47">
        <v>3970000</v>
      </c>
    </row>
    <row r="1766" spans="1:8" s="46" customFormat="1">
      <c r="A1766" s="25">
        <v>41934</v>
      </c>
      <c r="B1766" s="24" t="s">
        <v>3446</v>
      </c>
      <c r="C1766" s="25"/>
      <c r="D1766" s="46" t="s">
        <v>1371</v>
      </c>
      <c r="F1766" s="24" t="s">
        <v>216</v>
      </c>
      <c r="G1766" s="24" t="s">
        <v>284</v>
      </c>
      <c r="H1766" s="47">
        <v>397000</v>
      </c>
    </row>
    <row r="1767" spans="1:8" s="46" customFormat="1">
      <c r="A1767" s="25">
        <v>41934</v>
      </c>
      <c r="B1767" s="24" t="s">
        <v>4787</v>
      </c>
      <c r="C1767" s="25"/>
      <c r="D1767" s="46" t="s">
        <v>1372</v>
      </c>
      <c r="F1767" s="24" t="s">
        <v>216</v>
      </c>
      <c r="G1767" s="24" t="s">
        <v>342</v>
      </c>
      <c r="H1767" s="47">
        <v>4570000</v>
      </c>
    </row>
    <row r="1768" spans="1:8" s="46" customFormat="1">
      <c r="A1768" s="25">
        <v>41934</v>
      </c>
      <c r="B1768" s="24" t="s">
        <v>3447</v>
      </c>
      <c r="C1768" s="25"/>
      <c r="D1768" s="46" t="s">
        <v>1373</v>
      </c>
      <c r="F1768" s="24" t="s">
        <v>216</v>
      </c>
      <c r="G1768" s="24" t="s">
        <v>284</v>
      </c>
      <c r="H1768" s="47">
        <v>457000</v>
      </c>
    </row>
    <row r="1769" spans="1:8" s="46" customFormat="1">
      <c r="A1769" s="25">
        <v>41934</v>
      </c>
      <c r="B1769" s="24" t="s">
        <v>4787</v>
      </c>
      <c r="C1769" s="25"/>
      <c r="D1769" s="46" t="s">
        <v>1374</v>
      </c>
      <c r="F1769" s="24" t="s">
        <v>216</v>
      </c>
      <c r="G1769" s="24" t="s">
        <v>342</v>
      </c>
      <c r="H1769" s="47">
        <v>1752000</v>
      </c>
    </row>
    <row r="1770" spans="1:8" s="46" customFormat="1">
      <c r="A1770" s="25">
        <v>41934</v>
      </c>
      <c r="B1770" s="24" t="s">
        <v>3448</v>
      </c>
      <c r="C1770" s="25"/>
      <c r="D1770" s="46" t="s">
        <v>1375</v>
      </c>
      <c r="F1770" s="24" t="s">
        <v>216</v>
      </c>
      <c r="G1770" s="24" t="s">
        <v>284</v>
      </c>
      <c r="H1770" s="47">
        <v>175200</v>
      </c>
    </row>
    <row r="1771" spans="1:8" s="46" customFormat="1">
      <c r="A1771" s="25">
        <v>41935</v>
      </c>
      <c r="B1771" s="24" t="s">
        <v>4787</v>
      </c>
      <c r="C1771" s="25"/>
      <c r="D1771" s="46" t="s">
        <v>1376</v>
      </c>
      <c r="F1771" s="24" t="s">
        <v>216</v>
      </c>
      <c r="G1771" s="24" t="s">
        <v>342</v>
      </c>
      <c r="H1771" s="47">
        <v>12265000</v>
      </c>
    </row>
    <row r="1772" spans="1:8" s="46" customFormat="1">
      <c r="A1772" s="25">
        <v>41935</v>
      </c>
      <c r="B1772" s="24" t="s">
        <v>3449</v>
      </c>
      <c r="C1772" s="25"/>
      <c r="D1772" s="46" t="s">
        <v>1377</v>
      </c>
      <c r="F1772" s="24" t="s">
        <v>216</v>
      </c>
      <c r="G1772" s="24" t="s">
        <v>284</v>
      </c>
      <c r="H1772" s="47">
        <v>1226500</v>
      </c>
    </row>
    <row r="1773" spans="1:8" s="46" customFormat="1">
      <c r="A1773" s="25">
        <v>41935</v>
      </c>
      <c r="B1773" s="24" t="s">
        <v>4787</v>
      </c>
      <c r="C1773" s="25"/>
      <c r="D1773" s="46" t="s">
        <v>1378</v>
      </c>
      <c r="F1773" s="24" t="s">
        <v>216</v>
      </c>
      <c r="G1773" s="24" t="s">
        <v>342</v>
      </c>
      <c r="H1773" s="47">
        <v>16740000</v>
      </c>
    </row>
    <row r="1774" spans="1:8" s="46" customFormat="1">
      <c r="A1774" s="25">
        <v>41935</v>
      </c>
      <c r="B1774" s="24" t="s">
        <v>3450</v>
      </c>
      <c r="C1774" s="25"/>
      <c r="D1774" s="46" t="s">
        <v>1379</v>
      </c>
      <c r="F1774" s="24" t="s">
        <v>216</v>
      </c>
      <c r="G1774" s="24" t="s">
        <v>284</v>
      </c>
      <c r="H1774" s="47">
        <v>1674000</v>
      </c>
    </row>
    <row r="1775" spans="1:8" s="46" customFormat="1">
      <c r="A1775" s="25">
        <v>41936</v>
      </c>
      <c r="B1775" s="24" t="s">
        <v>4787</v>
      </c>
      <c r="C1775" s="25"/>
      <c r="D1775" s="46" t="s">
        <v>3452</v>
      </c>
      <c r="F1775" s="24" t="s">
        <v>216</v>
      </c>
      <c r="G1775" s="24" t="s">
        <v>342</v>
      </c>
      <c r="H1775" s="47">
        <v>5970000</v>
      </c>
    </row>
    <row r="1776" spans="1:8" s="46" customFormat="1">
      <c r="A1776" s="25">
        <v>41936</v>
      </c>
      <c r="B1776" s="24" t="s">
        <v>3451</v>
      </c>
      <c r="C1776" s="25"/>
      <c r="D1776" s="46" t="s">
        <v>3453</v>
      </c>
      <c r="F1776" s="24" t="s">
        <v>216</v>
      </c>
      <c r="G1776" s="24" t="s">
        <v>284</v>
      </c>
      <c r="H1776" s="47">
        <v>597000</v>
      </c>
    </row>
    <row r="1777" spans="1:8" s="46" customFormat="1">
      <c r="A1777" s="25">
        <v>41939</v>
      </c>
      <c r="B1777" s="24" t="s">
        <v>4787</v>
      </c>
      <c r="C1777" s="25"/>
      <c r="D1777" s="46" t="s">
        <v>3455</v>
      </c>
      <c r="F1777" s="24" t="s">
        <v>216</v>
      </c>
      <c r="G1777" s="24" t="s">
        <v>342</v>
      </c>
      <c r="H1777" s="47">
        <v>1630000</v>
      </c>
    </row>
    <row r="1778" spans="1:8" s="46" customFormat="1">
      <c r="A1778" s="25">
        <v>41939</v>
      </c>
      <c r="B1778" s="24" t="s">
        <v>3454</v>
      </c>
      <c r="C1778" s="25"/>
      <c r="D1778" s="46" t="s">
        <v>3456</v>
      </c>
      <c r="F1778" s="24" t="s">
        <v>216</v>
      </c>
      <c r="G1778" s="24" t="s">
        <v>284</v>
      </c>
      <c r="H1778" s="47">
        <v>163000</v>
      </c>
    </row>
    <row r="1779" spans="1:8" s="46" customFormat="1">
      <c r="A1779" s="25">
        <v>41939</v>
      </c>
      <c r="B1779" s="24" t="s">
        <v>4787</v>
      </c>
      <c r="C1779" s="25"/>
      <c r="D1779" s="46" t="s">
        <v>3458</v>
      </c>
      <c r="F1779" s="24" t="s">
        <v>216</v>
      </c>
      <c r="G1779" s="24" t="s">
        <v>342</v>
      </c>
      <c r="H1779" s="47">
        <v>6000000</v>
      </c>
    </row>
    <row r="1780" spans="1:8" s="46" customFormat="1">
      <c r="A1780" s="25">
        <v>41939</v>
      </c>
      <c r="B1780" s="24" t="s">
        <v>3457</v>
      </c>
      <c r="C1780" s="25"/>
      <c r="D1780" s="46" t="s">
        <v>3459</v>
      </c>
      <c r="F1780" s="24" t="s">
        <v>216</v>
      </c>
      <c r="G1780" s="24" t="s">
        <v>284</v>
      </c>
      <c r="H1780" s="47">
        <v>600000</v>
      </c>
    </row>
    <row r="1781" spans="1:8" s="46" customFormat="1">
      <c r="A1781" s="25">
        <v>41939</v>
      </c>
      <c r="B1781" s="24" t="s">
        <v>4787</v>
      </c>
      <c r="C1781" s="25"/>
      <c r="D1781" s="46" t="s">
        <v>3461</v>
      </c>
      <c r="F1781" s="24" t="s">
        <v>216</v>
      </c>
      <c r="G1781" s="24" t="s">
        <v>342</v>
      </c>
      <c r="H1781" s="47">
        <v>1532000</v>
      </c>
    </row>
    <row r="1782" spans="1:8" s="46" customFormat="1">
      <c r="A1782" s="25">
        <v>41939</v>
      </c>
      <c r="B1782" s="24" t="s">
        <v>3460</v>
      </c>
      <c r="C1782" s="25"/>
      <c r="D1782" s="46" t="s">
        <v>3462</v>
      </c>
      <c r="F1782" s="24" t="s">
        <v>216</v>
      </c>
      <c r="G1782" s="24" t="s">
        <v>284</v>
      </c>
      <c r="H1782" s="47">
        <v>153200</v>
      </c>
    </row>
    <row r="1783" spans="1:8" s="46" customFormat="1">
      <c r="A1783" s="25">
        <v>41939</v>
      </c>
      <c r="B1783" s="24" t="s">
        <v>4787</v>
      </c>
      <c r="C1783" s="25"/>
      <c r="D1783" s="46" t="s">
        <v>3464</v>
      </c>
      <c r="F1783" s="24" t="s">
        <v>216</v>
      </c>
      <c r="G1783" s="24" t="s">
        <v>342</v>
      </c>
      <c r="H1783" s="47">
        <v>13800000</v>
      </c>
    </row>
    <row r="1784" spans="1:8" s="46" customFormat="1">
      <c r="A1784" s="25">
        <v>41939</v>
      </c>
      <c r="B1784" s="24" t="s">
        <v>3463</v>
      </c>
      <c r="C1784" s="25"/>
      <c r="D1784" s="46" t="s">
        <v>3465</v>
      </c>
      <c r="F1784" s="24" t="s">
        <v>216</v>
      </c>
      <c r="G1784" s="24" t="s">
        <v>284</v>
      </c>
      <c r="H1784" s="47">
        <v>1380000</v>
      </c>
    </row>
    <row r="1785" spans="1:8" s="46" customFormat="1">
      <c r="A1785" s="25">
        <v>41940</v>
      </c>
      <c r="B1785" s="24" t="s">
        <v>4787</v>
      </c>
      <c r="C1785" s="25"/>
      <c r="D1785" s="46" t="s">
        <v>3467</v>
      </c>
      <c r="F1785" s="24" t="s">
        <v>216</v>
      </c>
      <c r="G1785" s="24" t="s">
        <v>342</v>
      </c>
      <c r="H1785" s="47">
        <v>2572725</v>
      </c>
    </row>
    <row r="1786" spans="1:8" s="46" customFormat="1">
      <c r="A1786" s="25">
        <v>41940</v>
      </c>
      <c r="B1786" s="24" t="s">
        <v>3466</v>
      </c>
      <c r="C1786" s="25"/>
      <c r="D1786" s="46" t="s">
        <v>3468</v>
      </c>
      <c r="F1786" s="24" t="s">
        <v>216</v>
      </c>
      <c r="G1786" s="24" t="s">
        <v>284</v>
      </c>
      <c r="H1786" s="47">
        <v>257273</v>
      </c>
    </row>
    <row r="1787" spans="1:8" s="46" customFormat="1">
      <c r="A1787" s="25">
        <v>41941</v>
      </c>
      <c r="B1787" s="24" t="s">
        <v>4787</v>
      </c>
      <c r="C1787" s="25"/>
      <c r="D1787" s="46" t="s">
        <v>3470</v>
      </c>
      <c r="F1787" s="24" t="s">
        <v>216</v>
      </c>
      <c r="G1787" s="24" t="s">
        <v>342</v>
      </c>
      <c r="H1787" s="47">
        <v>147000000</v>
      </c>
    </row>
    <row r="1788" spans="1:8" s="46" customFormat="1">
      <c r="A1788" s="25">
        <v>41941</v>
      </c>
      <c r="B1788" s="24" t="s">
        <v>3469</v>
      </c>
      <c r="C1788" s="25"/>
      <c r="D1788" s="46" t="s">
        <v>3471</v>
      </c>
      <c r="F1788" s="24" t="s">
        <v>216</v>
      </c>
      <c r="G1788" s="24" t="s">
        <v>284</v>
      </c>
      <c r="H1788" s="47">
        <v>14700000</v>
      </c>
    </row>
    <row r="1789" spans="1:8" s="46" customFormat="1">
      <c r="A1789" s="25">
        <v>41941</v>
      </c>
      <c r="B1789" s="24" t="s">
        <v>4787</v>
      </c>
      <c r="C1789" s="25"/>
      <c r="D1789" s="46" t="s">
        <v>3473</v>
      </c>
      <c r="F1789" s="24" t="s">
        <v>216</v>
      </c>
      <c r="G1789" s="24" t="s">
        <v>342</v>
      </c>
      <c r="H1789" s="47">
        <v>2310000</v>
      </c>
    </row>
    <row r="1790" spans="1:8" s="46" customFormat="1">
      <c r="A1790" s="25">
        <v>41941</v>
      </c>
      <c r="B1790" s="24" t="s">
        <v>3472</v>
      </c>
      <c r="C1790" s="25"/>
      <c r="D1790" s="46" t="s">
        <v>3474</v>
      </c>
      <c r="F1790" s="24" t="s">
        <v>216</v>
      </c>
      <c r="G1790" s="24" t="s">
        <v>284</v>
      </c>
      <c r="H1790" s="47">
        <v>231000</v>
      </c>
    </row>
    <row r="1791" spans="1:8" s="46" customFormat="1">
      <c r="A1791" s="25">
        <v>41942</v>
      </c>
      <c r="B1791" s="24" t="s">
        <v>4787</v>
      </c>
      <c r="C1791" s="25"/>
      <c r="D1791" s="46" t="s">
        <v>3476</v>
      </c>
      <c r="F1791" s="24" t="s">
        <v>216</v>
      </c>
      <c r="G1791" s="24" t="s">
        <v>342</v>
      </c>
      <c r="H1791" s="47">
        <v>34780000</v>
      </c>
    </row>
    <row r="1792" spans="1:8" s="46" customFormat="1">
      <c r="A1792" s="25">
        <v>41942</v>
      </c>
      <c r="B1792" s="24" t="s">
        <v>3475</v>
      </c>
      <c r="C1792" s="25"/>
      <c r="D1792" s="46" t="s">
        <v>3477</v>
      </c>
      <c r="F1792" s="24" t="s">
        <v>216</v>
      </c>
      <c r="G1792" s="24" t="s">
        <v>284</v>
      </c>
      <c r="H1792" s="47">
        <v>3478000</v>
      </c>
    </row>
    <row r="1793" spans="1:8" s="46" customFormat="1">
      <c r="A1793" s="25">
        <v>41942</v>
      </c>
      <c r="B1793" s="24" t="s">
        <v>4787</v>
      </c>
      <c r="C1793" s="25"/>
      <c r="D1793" s="46" t="s">
        <v>3479</v>
      </c>
      <c r="F1793" s="24" t="s">
        <v>216</v>
      </c>
      <c r="G1793" s="24" t="s">
        <v>342</v>
      </c>
      <c r="H1793" s="47">
        <v>5470000</v>
      </c>
    </row>
    <row r="1794" spans="1:8" s="46" customFormat="1">
      <c r="A1794" s="25">
        <v>41942</v>
      </c>
      <c r="B1794" s="24" t="s">
        <v>3478</v>
      </c>
      <c r="C1794" s="25"/>
      <c r="D1794" s="46" t="s">
        <v>3480</v>
      </c>
      <c r="F1794" s="24" t="s">
        <v>216</v>
      </c>
      <c r="G1794" s="24" t="s">
        <v>284</v>
      </c>
      <c r="H1794" s="47">
        <v>547000</v>
      </c>
    </row>
    <row r="1795" spans="1:8" s="46" customFormat="1">
      <c r="A1795" s="25">
        <v>41942</v>
      </c>
      <c r="B1795" s="24" t="s">
        <v>4787</v>
      </c>
      <c r="C1795" s="25"/>
      <c r="D1795" s="46" t="s">
        <v>3482</v>
      </c>
      <c r="F1795" s="24" t="s">
        <v>216</v>
      </c>
      <c r="G1795" s="24" t="s">
        <v>342</v>
      </c>
      <c r="H1795" s="47">
        <v>2930000</v>
      </c>
    </row>
    <row r="1796" spans="1:8" s="46" customFormat="1">
      <c r="A1796" s="25">
        <v>41942</v>
      </c>
      <c r="B1796" s="24" t="s">
        <v>3481</v>
      </c>
      <c r="C1796" s="25"/>
      <c r="D1796" s="46" t="s">
        <v>3483</v>
      </c>
      <c r="F1796" s="24" t="s">
        <v>216</v>
      </c>
      <c r="G1796" s="24" t="s">
        <v>284</v>
      </c>
      <c r="H1796" s="47">
        <v>293000</v>
      </c>
    </row>
    <row r="1797" spans="1:8" s="46" customFormat="1">
      <c r="A1797" s="25">
        <v>41943</v>
      </c>
      <c r="B1797" s="24" t="s">
        <v>4787</v>
      </c>
      <c r="C1797" s="25"/>
      <c r="D1797" s="46" t="s">
        <v>3485</v>
      </c>
      <c r="F1797" s="24" t="s">
        <v>216</v>
      </c>
      <c r="G1797" s="24" t="s">
        <v>342</v>
      </c>
      <c r="H1797" s="47">
        <v>435000</v>
      </c>
    </row>
    <row r="1798" spans="1:8" s="46" customFormat="1">
      <c r="A1798" s="25">
        <v>41943</v>
      </c>
      <c r="B1798" s="24" t="s">
        <v>3484</v>
      </c>
      <c r="C1798" s="25"/>
      <c r="D1798" s="46" t="s">
        <v>3486</v>
      </c>
      <c r="F1798" s="24" t="s">
        <v>216</v>
      </c>
      <c r="G1798" s="24" t="s">
        <v>284</v>
      </c>
      <c r="H1798" s="47">
        <v>43500</v>
      </c>
    </row>
    <row r="1799" spans="1:8" s="46" customFormat="1">
      <c r="A1799" s="25">
        <v>41943</v>
      </c>
      <c r="B1799" s="24" t="s">
        <v>4787</v>
      </c>
      <c r="C1799" s="25"/>
      <c r="D1799" s="46" t="s">
        <v>3488</v>
      </c>
      <c r="F1799" s="24" t="s">
        <v>216</v>
      </c>
      <c r="G1799" s="24" t="s">
        <v>342</v>
      </c>
      <c r="H1799" s="47">
        <v>12260000</v>
      </c>
    </row>
    <row r="1800" spans="1:8" s="46" customFormat="1">
      <c r="A1800" s="25">
        <v>41943</v>
      </c>
      <c r="B1800" s="24" t="s">
        <v>3487</v>
      </c>
      <c r="C1800" s="25"/>
      <c r="D1800" s="46" t="s">
        <v>3489</v>
      </c>
      <c r="F1800" s="24" t="s">
        <v>216</v>
      </c>
      <c r="G1800" s="24" t="s">
        <v>284</v>
      </c>
      <c r="H1800" s="47">
        <v>1226000</v>
      </c>
    </row>
    <row r="1801" spans="1:8" s="46" customFormat="1">
      <c r="A1801" s="25">
        <v>41946</v>
      </c>
      <c r="B1801" s="24" t="s">
        <v>4787</v>
      </c>
      <c r="C1801" s="25"/>
      <c r="D1801" s="46" t="s">
        <v>3490</v>
      </c>
      <c r="F1801" s="24" t="s">
        <v>216</v>
      </c>
      <c r="G1801" s="24" t="s">
        <v>342</v>
      </c>
      <c r="H1801" s="47">
        <v>5862000</v>
      </c>
    </row>
    <row r="1802" spans="1:8" s="46" customFormat="1">
      <c r="A1802" s="25">
        <v>41946</v>
      </c>
      <c r="B1802" s="24" t="s">
        <v>3492</v>
      </c>
      <c r="C1802" s="25"/>
      <c r="D1802" s="46" t="s">
        <v>3491</v>
      </c>
      <c r="F1802" s="24" t="s">
        <v>216</v>
      </c>
      <c r="G1802" s="24" t="s">
        <v>284</v>
      </c>
      <c r="H1802" s="47">
        <v>586200</v>
      </c>
    </row>
    <row r="1803" spans="1:8" s="46" customFormat="1">
      <c r="A1803" s="25">
        <v>41946</v>
      </c>
      <c r="B1803" s="24" t="s">
        <v>4787</v>
      </c>
      <c r="C1803" s="25" t="s">
        <v>4753</v>
      </c>
      <c r="D1803" s="46" t="s">
        <v>3494</v>
      </c>
      <c r="F1803" s="24" t="s">
        <v>200</v>
      </c>
      <c r="G1803" s="24" t="s">
        <v>342</v>
      </c>
      <c r="H1803" s="47">
        <v>1080000</v>
      </c>
    </row>
    <row r="1804" spans="1:8" s="46" customFormat="1">
      <c r="A1804" s="25">
        <v>41946</v>
      </c>
      <c r="B1804" s="24" t="s">
        <v>3493</v>
      </c>
      <c r="C1804" s="25" t="s">
        <v>4753</v>
      </c>
      <c r="D1804" s="46" t="s">
        <v>3495</v>
      </c>
      <c r="F1804" s="24" t="s">
        <v>200</v>
      </c>
      <c r="G1804" s="24" t="s">
        <v>284</v>
      </c>
      <c r="H1804" s="47">
        <v>108000</v>
      </c>
    </row>
    <row r="1805" spans="1:8" s="46" customFormat="1">
      <c r="A1805" s="25">
        <v>41946</v>
      </c>
      <c r="B1805" s="24" t="s">
        <v>4787</v>
      </c>
      <c r="C1805" s="25" t="s">
        <v>4754</v>
      </c>
      <c r="D1805" s="46" t="s">
        <v>3497</v>
      </c>
      <c r="F1805" s="24" t="s">
        <v>200</v>
      </c>
      <c r="G1805" s="24" t="s">
        <v>342</v>
      </c>
      <c r="H1805" s="47">
        <v>5575000</v>
      </c>
    </row>
    <row r="1806" spans="1:8" s="46" customFormat="1">
      <c r="A1806" s="25">
        <v>41946</v>
      </c>
      <c r="B1806" s="24" t="s">
        <v>3496</v>
      </c>
      <c r="C1806" s="25" t="s">
        <v>4754</v>
      </c>
      <c r="D1806" s="46" t="s">
        <v>3498</v>
      </c>
      <c r="F1806" s="24" t="s">
        <v>200</v>
      </c>
      <c r="G1806" s="24" t="s">
        <v>284</v>
      </c>
      <c r="H1806" s="47">
        <v>557500</v>
      </c>
    </row>
    <row r="1807" spans="1:8" s="46" customFormat="1">
      <c r="A1807" s="25">
        <v>41948</v>
      </c>
      <c r="B1807" s="24" t="s">
        <v>4787</v>
      </c>
      <c r="C1807" s="25"/>
      <c r="D1807" s="46" t="s">
        <v>3500</v>
      </c>
      <c r="F1807" s="24" t="s">
        <v>216</v>
      </c>
      <c r="G1807" s="24" t="s">
        <v>342</v>
      </c>
      <c r="H1807" s="47">
        <v>1429000</v>
      </c>
    </row>
    <row r="1808" spans="1:8" s="46" customFormat="1">
      <c r="A1808" s="25">
        <v>41948</v>
      </c>
      <c r="B1808" s="24" t="s">
        <v>3499</v>
      </c>
      <c r="C1808" s="25"/>
      <c r="D1808" s="46" t="s">
        <v>3501</v>
      </c>
      <c r="F1808" s="24" t="s">
        <v>216</v>
      </c>
      <c r="G1808" s="24" t="s">
        <v>284</v>
      </c>
      <c r="H1808" s="47">
        <v>142900</v>
      </c>
    </row>
    <row r="1809" spans="1:8" s="46" customFormat="1">
      <c r="A1809" s="25">
        <v>41949</v>
      </c>
      <c r="B1809" s="24" t="s">
        <v>4787</v>
      </c>
      <c r="C1809" s="25"/>
      <c r="D1809" s="46" t="s">
        <v>3503</v>
      </c>
      <c r="F1809" s="24" t="s">
        <v>216</v>
      </c>
      <c r="G1809" s="24" t="s">
        <v>342</v>
      </c>
      <c r="H1809" s="47">
        <v>3500000</v>
      </c>
    </row>
    <row r="1810" spans="1:8" s="46" customFormat="1">
      <c r="A1810" s="25">
        <v>41949</v>
      </c>
      <c r="B1810" s="24" t="s">
        <v>3502</v>
      </c>
      <c r="C1810" s="25"/>
      <c r="D1810" s="46" t="s">
        <v>3504</v>
      </c>
      <c r="F1810" s="24" t="s">
        <v>216</v>
      </c>
      <c r="G1810" s="24" t="s">
        <v>284</v>
      </c>
      <c r="H1810" s="47">
        <v>350000</v>
      </c>
    </row>
    <row r="1811" spans="1:8" s="46" customFormat="1">
      <c r="A1811" s="25">
        <v>41950</v>
      </c>
      <c r="B1811" s="24" t="s">
        <v>4787</v>
      </c>
      <c r="C1811" s="25"/>
      <c r="D1811" s="46" t="s">
        <v>3506</v>
      </c>
      <c r="F1811" s="24" t="s">
        <v>216</v>
      </c>
      <c r="G1811" s="24" t="s">
        <v>342</v>
      </c>
      <c r="H1811" s="47">
        <v>1900000</v>
      </c>
    </row>
    <row r="1812" spans="1:8" s="46" customFormat="1">
      <c r="A1812" s="25">
        <v>41950</v>
      </c>
      <c r="B1812" s="24" t="s">
        <v>3505</v>
      </c>
      <c r="C1812" s="25"/>
      <c r="D1812" s="46" t="s">
        <v>3507</v>
      </c>
      <c r="F1812" s="24" t="s">
        <v>216</v>
      </c>
      <c r="G1812" s="24" t="s">
        <v>284</v>
      </c>
      <c r="H1812" s="47">
        <v>190000</v>
      </c>
    </row>
    <row r="1813" spans="1:8" s="46" customFormat="1">
      <c r="A1813" s="25">
        <v>41950</v>
      </c>
      <c r="B1813" s="24" t="s">
        <v>4787</v>
      </c>
      <c r="C1813" s="25" t="s">
        <v>4755</v>
      </c>
      <c r="D1813" s="46" t="s">
        <v>3509</v>
      </c>
      <c r="F1813" s="24" t="s">
        <v>200</v>
      </c>
      <c r="G1813" s="24" t="s">
        <v>342</v>
      </c>
      <c r="H1813" s="47">
        <v>1900000</v>
      </c>
    </row>
    <row r="1814" spans="1:8" s="46" customFormat="1">
      <c r="A1814" s="25">
        <v>41950</v>
      </c>
      <c r="B1814" s="24" t="s">
        <v>3508</v>
      </c>
      <c r="C1814" s="25" t="s">
        <v>4755</v>
      </c>
      <c r="D1814" s="46" t="s">
        <v>3510</v>
      </c>
      <c r="F1814" s="24" t="s">
        <v>200</v>
      </c>
      <c r="G1814" s="24" t="s">
        <v>284</v>
      </c>
      <c r="H1814" s="47">
        <v>190000</v>
      </c>
    </row>
    <row r="1815" spans="1:8" s="46" customFormat="1">
      <c r="A1815" s="25">
        <v>41954</v>
      </c>
      <c r="B1815" s="24" t="s">
        <v>4787</v>
      </c>
      <c r="C1815" s="25" t="s">
        <v>4756</v>
      </c>
      <c r="D1815" s="46" t="s">
        <v>3512</v>
      </c>
      <c r="F1815" s="24" t="s">
        <v>200</v>
      </c>
      <c r="G1815" s="24" t="s">
        <v>342</v>
      </c>
      <c r="H1815" s="47">
        <v>1860000</v>
      </c>
    </row>
    <row r="1816" spans="1:8" s="46" customFormat="1">
      <c r="A1816" s="25">
        <v>41954</v>
      </c>
      <c r="B1816" s="24" t="s">
        <v>3511</v>
      </c>
      <c r="C1816" s="25" t="s">
        <v>4756</v>
      </c>
      <c r="D1816" s="46" t="s">
        <v>3513</v>
      </c>
      <c r="F1816" s="24" t="s">
        <v>200</v>
      </c>
      <c r="G1816" s="24" t="s">
        <v>284</v>
      </c>
      <c r="H1816" s="47">
        <v>186000</v>
      </c>
    </row>
    <row r="1817" spans="1:8" s="46" customFormat="1">
      <c r="A1817" s="25">
        <v>41955</v>
      </c>
      <c r="B1817" s="24" t="s">
        <v>4787</v>
      </c>
      <c r="C1817" s="25"/>
      <c r="D1817" s="46" t="s">
        <v>3515</v>
      </c>
      <c r="F1817" s="24" t="s">
        <v>216</v>
      </c>
      <c r="G1817" s="24" t="s">
        <v>342</v>
      </c>
      <c r="H1817" s="47">
        <v>420000000</v>
      </c>
    </row>
    <row r="1818" spans="1:8" s="46" customFormat="1">
      <c r="A1818" s="25">
        <v>41955</v>
      </c>
      <c r="B1818" s="24" t="s">
        <v>3514</v>
      </c>
      <c r="C1818" s="25"/>
      <c r="D1818" s="46" t="s">
        <v>3516</v>
      </c>
      <c r="F1818" s="24" t="s">
        <v>216</v>
      </c>
      <c r="G1818" s="24" t="s">
        <v>284</v>
      </c>
      <c r="H1818" s="47">
        <v>42000000</v>
      </c>
    </row>
    <row r="1819" spans="1:8" s="46" customFormat="1">
      <c r="A1819" s="25">
        <v>41955</v>
      </c>
      <c r="B1819" s="24" t="s">
        <v>4787</v>
      </c>
      <c r="C1819" s="25"/>
      <c r="D1819" s="46" t="s">
        <v>3518</v>
      </c>
      <c r="F1819" s="24" t="s">
        <v>216</v>
      </c>
      <c r="G1819" s="24" t="s">
        <v>342</v>
      </c>
      <c r="H1819" s="47">
        <v>5840000</v>
      </c>
    </row>
    <row r="1820" spans="1:8" s="46" customFormat="1">
      <c r="A1820" s="25">
        <v>41955</v>
      </c>
      <c r="B1820" s="24" t="s">
        <v>3517</v>
      </c>
      <c r="C1820" s="25"/>
      <c r="D1820" s="46" t="s">
        <v>3519</v>
      </c>
      <c r="F1820" s="24" t="s">
        <v>216</v>
      </c>
      <c r="G1820" s="24" t="s">
        <v>284</v>
      </c>
      <c r="H1820" s="47">
        <v>584000</v>
      </c>
    </row>
    <row r="1821" spans="1:8" s="46" customFormat="1">
      <c r="A1821" s="25">
        <v>41955</v>
      </c>
      <c r="B1821" s="24" t="s">
        <v>4787</v>
      </c>
      <c r="C1821" s="25"/>
      <c r="D1821" s="46" t="s">
        <v>3521</v>
      </c>
      <c r="F1821" s="24" t="s">
        <v>216</v>
      </c>
      <c r="G1821" s="24" t="s">
        <v>342</v>
      </c>
      <c r="H1821" s="47">
        <v>5962000</v>
      </c>
    </row>
    <row r="1822" spans="1:8" s="46" customFormat="1">
      <c r="A1822" s="25">
        <v>41955</v>
      </c>
      <c r="B1822" s="24" t="s">
        <v>3520</v>
      </c>
      <c r="C1822" s="25"/>
      <c r="D1822" s="46" t="s">
        <v>3522</v>
      </c>
      <c r="F1822" s="24" t="s">
        <v>216</v>
      </c>
      <c r="G1822" s="24" t="s">
        <v>284</v>
      </c>
      <c r="H1822" s="47">
        <v>596200</v>
      </c>
    </row>
    <row r="1823" spans="1:8" s="46" customFormat="1">
      <c r="A1823" s="25">
        <v>41955</v>
      </c>
      <c r="B1823" s="24" t="s">
        <v>4787</v>
      </c>
      <c r="C1823" s="25"/>
      <c r="D1823" s="46" t="s">
        <v>3524</v>
      </c>
      <c r="F1823" s="24" t="s">
        <v>216</v>
      </c>
      <c r="G1823" s="24" t="s">
        <v>342</v>
      </c>
      <c r="H1823" s="47">
        <v>3688000</v>
      </c>
    </row>
    <row r="1824" spans="1:8" s="46" customFormat="1">
      <c r="A1824" s="25">
        <v>41955</v>
      </c>
      <c r="B1824" s="24" t="s">
        <v>3523</v>
      </c>
      <c r="C1824" s="25"/>
      <c r="D1824" s="46" t="s">
        <v>3525</v>
      </c>
      <c r="F1824" s="24" t="s">
        <v>216</v>
      </c>
      <c r="G1824" s="24" t="s">
        <v>284</v>
      </c>
      <c r="H1824" s="47">
        <v>368800</v>
      </c>
    </row>
    <row r="1825" spans="1:8" s="46" customFormat="1">
      <c r="A1825" s="25">
        <v>41956</v>
      </c>
      <c r="B1825" s="24" t="s">
        <v>4787</v>
      </c>
      <c r="C1825" s="25"/>
      <c r="D1825" s="46" t="s">
        <v>3527</v>
      </c>
      <c r="F1825" s="24" t="s">
        <v>216</v>
      </c>
      <c r="G1825" s="24" t="s">
        <v>342</v>
      </c>
      <c r="H1825" s="47">
        <v>81000000</v>
      </c>
    </row>
    <row r="1826" spans="1:8" s="46" customFormat="1">
      <c r="A1826" s="25">
        <v>41956</v>
      </c>
      <c r="B1826" s="24" t="s">
        <v>3526</v>
      </c>
      <c r="C1826" s="25"/>
      <c r="D1826" s="46" t="s">
        <v>3528</v>
      </c>
      <c r="F1826" s="24" t="s">
        <v>216</v>
      </c>
      <c r="G1826" s="24" t="s">
        <v>284</v>
      </c>
      <c r="H1826" s="47">
        <v>8100000</v>
      </c>
    </row>
    <row r="1827" spans="1:8" s="46" customFormat="1">
      <c r="A1827" s="25">
        <v>41956</v>
      </c>
      <c r="B1827" s="24" t="s">
        <v>4787</v>
      </c>
      <c r="C1827" s="25"/>
      <c r="D1827" s="46" t="s">
        <v>3531</v>
      </c>
      <c r="F1827" s="24" t="s">
        <v>216</v>
      </c>
      <c r="G1827" s="24" t="s">
        <v>342</v>
      </c>
      <c r="H1827" s="47">
        <v>2165000</v>
      </c>
    </row>
    <row r="1828" spans="1:8" s="46" customFormat="1">
      <c r="A1828" s="25">
        <v>41956</v>
      </c>
      <c r="B1828" s="24" t="s">
        <v>3529</v>
      </c>
      <c r="C1828" s="25"/>
      <c r="D1828" s="46" t="s">
        <v>3530</v>
      </c>
      <c r="F1828" s="24" t="s">
        <v>216</v>
      </c>
      <c r="G1828" s="24" t="s">
        <v>284</v>
      </c>
      <c r="H1828" s="47">
        <v>216500</v>
      </c>
    </row>
    <row r="1829" spans="1:8" s="46" customFormat="1">
      <c r="A1829" s="25">
        <v>41956</v>
      </c>
      <c r="B1829" s="24" t="s">
        <v>4787</v>
      </c>
      <c r="C1829" s="25"/>
      <c r="D1829" s="46" t="s">
        <v>3533</v>
      </c>
      <c r="F1829" s="24" t="s">
        <v>216</v>
      </c>
      <c r="G1829" s="24" t="s">
        <v>342</v>
      </c>
      <c r="H1829" s="47">
        <v>6000000</v>
      </c>
    </row>
    <row r="1830" spans="1:8" s="46" customFormat="1">
      <c r="A1830" s="25">
        <v>41956</v>
      </c>
      <c r="B1830" s="24" t="s">
        <v>3532</v>
      </c>
      <c r="C1830" s="25"/>
      <c r="D1830" s="46" t="s">
        <v>3534</v>
      </c>
      <c r="F1830" s="24" t="s">
        <v>216</v>
      </c>
      <c r="G1830" s="24" t="s">
        <v>284</v>
      </c>
      <c r="H1830" s="47">
        <v>600000</v>
      </c>
    </row>
    <row r="1831" spans="1:8" s="46" customFormat="1">
      <c r="A1831" s="25">
        <v>41956</v>
      </c>
      <c r="B1831" s="24" t="s">
        <v>4787</v>
      </c>
      <c r="C1831" s="25"/>
      <c r="D1831" s="46" t="s">
        <v>3536</v>
      </c>
      <c r="F1831" s="24" t="s">
        <v>216</v>
      </c>
      <c r="G1831" s="24" t="s">
        <v>342</v>
      </c>
      <c r="H1831" s="47">
        <v>14695000</v>
      </c>
    </row>
    <row r="1832" spans="1:8" s="46" customFormat="1">
      <c r="A1832" s="25">
        <v>41956</v>
      </c>
      <c r="B1832" s="24" t="s">
        <v>3535</v>
      </c>
      <c r="C1832" s="25"/>
      <c r="D1832" s="46" t="s">
        <v>3537</v>
      </c>
      <c r="F1832" s="24" t="s">
        <v>216</v>
      </c>
      <c r="G1832" s="24" t="s">
        <v>284</v>
      </c>
      <c r="H1832" s="47">
        <v>1469500</v>
      </c>
    </row>
    <row r="1833" spans="1:8" s="46" customFormat="1">
      <c r="A1833" s="25">
        <v>41960</v>
      </c>
      <c r="B1833" s="24" t="s">
        <v>4787</v>
      </c>
      <c r="C1833" s="25"/>
      <c r="D1833" s="46" t="s">
        <v>3539</v>
      </c>
      <c r="F1833" s="24" t="s">
        <v>216</v>
      </c>
      <c r="G1833" s="24" t="s">
        <v>342</v>
      </c>
      <c r="H1833" s="47">
        <v>7580000</v>
      </c>
    </row>
    <row r="1834" spans="1:8" s="46" customFormat="1">
      <c r="A1834" s="25">
        <v>41960</v>
      </c>
      <c r="B1834" s="24" t="s">
        <v>3538</v>
      </c>
      <c r="C1834" s="25"/>
      <c r="D1834" s="46" t="s">
        <v>3540</v>
      </c>
      <c r="F1834" s="24" t="s">
        <v>216</v>
      </c>
      <c r="G1834" s="24" t="s">
        <v>284</v>
      </c>
      <c r="H1834" s="47">
        <v>758000</v>
      </c>
    </row>
    <row r="1835" spans="1:8" s="46" customFormat="1">
      <c r="A1835" s="25">
        <v>41960</v>
      </c>
      <c r="B1835" s="24" t="s">
        <v>4787</v>
      </c>
      <c r="C1835" s="25"/>
      <c r="D1835" s="46" t="s">
        <v>3542</v>
      </c>
      <c r="F1835" s="24" t="s">
        <v>216</v>
      </c>
      <c r="G1835" s="24" t="s">
        <v>342</v>
      </c>
      <c r="H1835" s="47">
        <v>68800000</v>
      </c>
    </row>
    <row r="1836" spans="1:8" s="46" customFormat="1">
      <c r="A1836" s="25">
        <v>41960</v>
      </c>
      <c r="B1836" s="24" t="s">
        <v>3541</v>
      </c>
      <c r="C1836" s="25"/>
      <c r="D1836" s="46" t="s">
        <v>3543</v>
      </c>
      <c r="F1836" s="24" t="s">
        <v>216</v>
      </c>
      <c r="G1836" s="24" t="s">
        <v>284</v>
      </c>
      <c r="H1836" s="47">
        <v>6880000</v>
      </c>
    </row>
    <row r="1837" spans="1:8" s="46" customFormat="1">
      <c r="A1837" s="25">
        <v>41960</v>
      </c>
      <c r="B1837" s="24" t="s">
        <v>4787</v>
      </c>
      <c r="C1837" s="25"/>
      <c r="D1837" s="46" t="s">
        <v>3545</v>
      </c>
      <c r="F1837" s="24" t="s">
        <v>216</v>
      </c>
      <c r="G1837" s="24" t="s">
        <v>342</v>
      </c>
      <c r="H1837" s="47">
        <v>22500000</v>
      </c>
    </row>
    <row r="1838" spans="1:8" s="46" customFormat="1">
      <c r="A1838" s="25">
        <v>41960</v>
      </c>
      <c r="B1838" s="24" t="s">
        <v>3544</v>
      </c>
      <c r="C1838" s="25"/>
      <c r="D1838" s="46" t="s">
        <v>3546</v>
      </c>
      <c r="F1838" s="24" t="s">
        <v>216</v>
      </c>
      <c r="G1838" s="24" t="s">
        <v>284</v>
      </c>
      <c r="H1838" s="47">
        <v>2250000</v>
      </c>
    </row>
    <row r="1839" spans="1:8" s="46" customFormat="1">
      <c r="A1839" s="25">
        <v>41961</v>
      </c>
      <c r="B1839" s="24" t="s">
        <v>4787</v>
      </c>
      <c r="C1839" s="25"/>
      <c r="D1839" s="46" t="s">
        <v>3548</v>
      </c>
      <c r="F1839" s="24" t="s">
        <v>216</v>
      </c>
      <c r="G1839" s="24" t="s">
        <v>342</v>
      </c>
      <c r="H1839" s="47">
        <v>5442000</v>
      </c>
    </row>
    <row r="1840" spans="1:8" s="46" customFormat="1">
      <c r="A1840" s="25">
        <v>41961</v>
      </c>
      <c r="B1840" s="24" t="s">
        <v>3547</v>
      </c>
      <c r="C1840" s="25"/>
      <c r="D1840" s="46" t="s">
        <v>3549</v>
      </c>
      <c r="F1840" s="24" t="s">
        <v>216</v>
      </c>
      <c r="G1840" s="24" t="s">
        <v>284</v>
      </c>
      <c r="H1840" s="47">
        <v>544200</v>
      </c>
    </row>
    <row r="1841" spans="1:8" s="46" customFormat="1">
      <c r="A1841" s="25">
        <v>41961</v>
      </c>
      <c r="B1841" s="24" t="s">
        <v>4787</v>
      </c>
      <c r="C1841" s="25"/>
      <c r="D1841" s="46" t="s">
        <v>3551</v>
      </c>
      <c r="F1841" s="24" t="s">
        <v>216</v>
      </c>
      <c r="G1841" s="24" t="s">
        <v>342</v>
      </c>
      <c r="H1841" s="47">
        <v>24800000</v>
      </c>
    </row>
    <row r="1842" spans="1:8" s="46" customFormat="1">
      <c r="A1842" s="25">
        <v>41961</v>
      </c>
      <c r="B1842" s="24" t="s">
        <v>3550</v>
      </c>
      <c r="C1842" s="25"/>
      <c r="D1842" s="46" t="s">
        <v>3552</v>
      </c>
      <c r="F1842" s="24" t="s">
        <v>216</v>
      </c>
      <c r="G1842" s="24" t="s">
        <v>284</v>
      </c>
      <c r="H1842" s="47">
        <v>2480000</v>
      </c>
    </row>
    <row r="1843" spans="1:8" s="46" customFormat="1">
      <c r="A1843" s="25">
        <v>41961</v>
      </c>
      <c r="B1843" s="24" t="s">
        <v>4787</v>
      </c>
      <c r="C1843" s="25"/>
      <c r="D1843" s="46" t="s">
        <v>3554</v>
      </c>
      <c r="F1843" s="24" t="s">
        <v>216</v>
      </c>
      <c r="G1843" s="24" t="s">
        <v>342</v>
      </c>
      <c r="H1843" s="47">
        <v>4750000</v>
      </c>
    </row>
    <row r="1844" spans="1:8" s="46" customFormat="1">
      <c r="A1844" s="25">
        <v>41961</v>
      </c>
      <c r="B1844" s="24" t="s">
        <v>3553</v>
      </c>
      <c r="C1844" s="25"/>
      <c r="D1844" s="46" t="s">
        <v>3555</v>
      </c>
      <c r="F1844" s="24" t="s">
        <v>216</v>
      </c>
      <c r="G1844" s="24" t="s">
        <v>284</v>
      </c>
      <c r="H1844" s="47">
        <v>475000</v>
      </c>
    </row>
    <row r="1845" spans="1:8" s="46" customFormat="1">
      <c r="A1845" s="25">
        <v>41961</v>
      </c>
      <c r="B1845" s="24" t="s">
        <v>4787</v>
      </c>
      <c r="C1845" s="25"/>
      <c r="D1845" s="46" t="s">
        <v>3557</v>
      </c>
      <c r="F1845" s="24" t="s">
        <v>216</v>
      </c>
      <c r="G1845" s="24" t="s">
        <v>342</v>
      </c>
      <c r="H1845" s="47">
        <v>19036000</v>
      </c>
    </row>
    <row r="1846" spans="1:8" s="46" customFormat="1">
      <c r="A1846" s="25">
        <v>41961</v>
      </c>
      <c r="B1846" s="24" t="s">
        <v>3556</v>
      </c>
      <c r="C1846" s="25"/>
      <c r="D1846" s="46" t="s">
        <v>3558</v>
      </c>
      <c r="F1846" s="24" t="s">
        <v>216</v>
      </c>
      <c r="G1846" s="24" t="s">
        <v>284</v>
      </c>
      <c r="H1846" s="47">
        <v>1903600</v>
      </c>
    </row>
    <row r="1847" spans="1:8" s="46" customFormat="1">
      <c r="A1847" s="25">
        <v>41961</v>
      </c>
      <c r="B1847" s="24" t="s">
        <v>4787</v>
      </c>
      <c r="C1847" s="25"/>
      <c r="D1847" s="46" t="s">
        <v>3560</v>
      </c>
      <c r="F1847" s="24" t="s">
        <v>216</v>
      </c>
      <c r="G1847" s="24" t="s">
        <v>342</v>
      </c>
      <c r="H1847" s="47">
        <v>1449000</v>
      </c>
    </row>
    <row r="1848" spans="1:8" s="46" customFormat="1">
      <c r="A1848" s="25">
        <v>41961</v>
      </c>
      <c r="B1848" s="24" t="s">
        <v>3559</v>
      </c>
      <c r="C1848" s="25"/>
      <c r="D1848" s="46" t="s">
        <v>3561</v>
      </c>
      <c r="F1848" s="24" t="s">
        <v>216</v>
      </c>
      <c r="G1848" s="24" t="s">
        <v>284</v>
      </c>
      <c r="H1848" s="47">
        <v>144900</v>
      </c>
    </row>
    <row r="1849" spans="1:8" s="46" customFormat="1">
      <c r="A1849" s="25">
        <v>41961</v>
      </c>
      <c r="B1849" s="24" t="s">
        <v>4787</v>
      </c>
      <c r="C1849" s="25"/>
      <c r="D1849" s="46" t="s">
        <v>3563</v>
      </c>
      <c r="F1849" s="24" t="s">
        <v>216</v>
      </c>
      <c r="G1849" s="24" t="s">
        <v>342</v>
      </c>
      <c r="H1849" s="47">
        <v>1200000</v>
      </c>
    </row>
    <row r="1850" spans="1:8" s="46" customFormat="1">
      <c r="A1850" s="25">
        <v>41961</v>
      </c>
      <c r="B1850" s="24" t="s">
        <v>3562</v>
      </c>
      <c r="C1850" s="25"/>
      <c r="D1850" s="46" t="s">
        <v>3564</v>
      </c>
      <c r="F1850" s="24" t="s">
        <v>216</v>
      </c>
      <c r="G1850" s="24" t="s">
        <v>284</v>
      </c>
      <c r="H1850" s="47">
        <v>120000</v>
      </c>
    </row>
    <row r="1851" spans="1:8" s="46" customFormat="1">
      <c r="A1851" s="25">
        <v>41962</v>
      </c>
      <c r="B1851" s="24" t="s">
        <v>4787</v>
      </c>
      <c r="C1851" s="25"/>
      <c r="D1851" s="46" t="s">
        <v>3566</v>
      </c>
      <c r="F1851" s="24" t="s">
        <v>216</v>
      </c>
      <c r="G1851" s="24" t="s">
        <v>342</v>
      </c>
      <c r="H1851" s="47">
        <v>1580000</v>
      </c>
    </row>
    <row r="1852" spans="1:8" s="46" customFormat="1">
      <c r="A1852" s="25">
        <v>41962</v>
      </c>
      <c r="B1852" s="24" t="s">
        <v>3565</v>
      </c>
      <c r="C1852" s="25"/>
      <c r="D1852" s="46" t="s">
        <v>3567</v>
      </c>
      <c r="F1852" s="24" t="s">
        <v>216</v>
      </c>
      <c r="G1852" s="24" t="s">
        <v>284</v>
      </c>
      <c r="H1852" s="47">
        <v>158000</v>
      </c>
    </row>
    <row r="1853" spans="1:8" s="46" customFormat="1">
      <c r="A1853" s="25">
        <v>41963</v>
      </c>
      <c r="B1853" s="24" t="s">
        <v>4787</v>
      </c>
      <c r="C1853" s="25"/>
      <c r="D1853" s="46" t="s">
        <v>3569</v>
      </c>
      <c r="F1853" s="24" t="s">
        <v>216</v>
      </c>
      <c r="G1853" s="24" t="s">
        <v>342</v>
      </c>
      <c r="H1853" s="47">
        <v>3360000</v>
      </c>
    </row>
    <row r="1854" spans="1:8" s="46" customFormat="1">
      <c r="A1854" s="25">
        <v>41963</v>
      </c>
      <c r="B1854" s="24" t="s">
        <v>3568</v>
      </c>
      <c r="C1854" s="25"/>
      <c r="D1854" s="46" t="s">
        <v>3570</v>
      </c>
      <c r="F1854" s="24" t="s">
        <v>216</v>
      </c>
      <c r="G1854" s="24" t="s">
        <v>284</v>
      </c>
      <c r="H1854" s="47">
        <v>336000</v>
      </c>
    </row>
    <row r="1855" spans="1:8" s="46" customFormat="1">
      <c r="A1855" s="25">
        <v>41964</v>
      </c>
      <c r="B1855" s="24" t="s">
        <v>4787</v>
      </c>
      <c r="C1855" s="25"/>
      <c r="D1855" s="46" t="s">
        <v>3572</v>
      </c>
      <c r="F1855" s="24" t="s">
        <v>216</v>
      </c>
      <c r="G1855" s="24" t="s">
        <v>342</v>
      </c>
      <c r="H1855" s="47">
        <v>18500000</v>
      </c>
    </row>
    <row r="1856" spans="1:8" s="46" customFormat="1">
      <c r="A1856" s="25">
        <v>41964</v>
      </c>
      <c r="B1856" s="24" t="s">
        <v>3571</v>
      </c>
      <c r="C1856" s="25"/>
      <c r="D1856" s="46" t="s">
        <v>3573</v>
      </c>
      <c r="F1856" s="24" t="s">
        <v>216</v>
      </c>
      <c r="G1856" s="24" t="s">
        <v>284</v>
      </c>
      <c r="H1856" s="47">
        <v>1850000</v>
      </c>
    </row>
    <row r="1857" spans="1:8" s="46" customFormat="1">
      <c r="A1857" s="25">
        <v>41964</v>
      </c>
      <c r="B1857" s="24" t="s">
        <v>4787</v>
      </c>
      <c r="C1857" s="25"/>
      <c r="D1857" s="46" t="s">
        <v>3575</v>
      </c>
      <c r="F1857" s="24" t="s">
        <v>216</v>
      </c>
      <c r="G1857" s="24" t="s">
        <v>342</v>
      </c>
      <c r="H1857" s="47">
        <v>1540000</v>
      </c>
    </row>
    <row r="1858" spans="1:8" s="46" customFormat="1">
      <c r="A1858" s="25">
        <v>41964</v>
      </c>
      <c r="B1858" s="24" t="s">
        <v>3574</v>
      </c>
      <c r="C1858" s="25"/>
      <c r="D1858" s="46" t="s">
        <v>3576</v>
      </c>
      <c r="F1858" s="24" t="s">
        <v>216</v>
      </c>
      <c r="G1858" s="24" t="s">
        <v>284</v>
      </c>
      <c r="H1858" s="47">
        <v>154000</v>
      </c>
    </row>
    <row r="1859" spans="1:8" s="46" customFormat="1">
      <c r="A1859" s="25">
        <v>41967</v>
      </c>
      <c r="B1859" s="24" t="s">
        <v>4787</v>
      </c>
      <c r="C1859" s="25"/>
      <c r="D1859" s="46" t="s">
        <v>3578</v>
      </c>
      <c r="F1859" s="24" t="s">
        <v>216</v>
      </c>
      <c r="G1859" s="24" t="s">
        <v>342</v>
      </c>
      <c r="H1859" s="47">
        <v>1862000</v>
      </c>
    </row>
    <row r="1860" spans="1:8" s="46" customFormat="1">
      <c r="A1860" s="25">
        <v>41967</v>
      </c>
      <c r="B1860" s="24" t="s">
        <v>3577</v>
      </c>
      <c r="C1860" s="25"/>
      <c r="D1860" s="46" t="s">
        <v>3579</v>
      </c>
      <c r="F1860" s="24" t="s">
        <v>216</v>
      </c>
      <c r="G1860" s="24" t="s">
        <v>284</v>
      </c>
      <c r="H1860" s="47">
        <v>186200</v>
      </c>
    </row>
    <row r="1861" spans="1:8" s="46" customFormat="1">
      <c r="A1861" s="25">
        <v>41968</v>
      </c>
      <c r="B1861" s="24" t="s">
        <v>4787</v>
      </c>
      <c r="C1861" s="25"/>
      <c r="D1861" s="46" t="s">
        <v>3581</v>
      </c>
      <c r="F1861" s="24" t="s">
        <v>216</v>
      </c>
      <c r="G1861" s="24" t="s">
        <v>342</v>
      </c>
      <c r="H1861" s="47">
        <v>16650000</v>
      </c>
    </row>
    <row r="1862" spans="1:8" s="46" customFormat="1">
      <c r="A1862" s="25">
        <v>41968</v>
      </c>
      <c r="B1862" s="24" t="s">
        <v>3580</v>
      </c>
      <c r="C1862" s="25"/>
      <c r="D1862" s="46" t="s">
        <v>3582</v>
      </c>
      <c r="F1862" s="24" t="s">
        <v>216</v>
      </c>
      <c r="G1862" s="24" t="s">
        <v>284</v>
      </c>
      <c r="H1862" s="47">
        <v>1665000</v>
      </c>
    </row>
    <row r="1863" spans="1:8" s="46" customFormat="1">
      <c r="A1863" s="25">
        <v>41968</v>
      </c>
      <c r="B1863" s="24" t="s">
        <v>4787</v>
      </c>
      <c r="C1863" s="25"/>
      <c r="D1863" s="46" t="s">
        <v>3584</v>
      </c>
      <c r="F1863" s="24" t="s">
        <v>216</v>
      </c>
      <c r="G1863" s="24" t="s">
        <v>342</v>
      </c>
      <c r="H1863" s="47">
        <v>5890000</v>
      </c>
    </row>
    <row r="1864" spans="1:8" s="46" customFormat="1">
      <c r="A1864" s="25">
        <v>41968</v>
      </c>
      <c r="B1864" s="24" t="s">
        <v>3583</v>
      </c>
      <c r="C1864" s="25"/>
      <c r="D1864" s="46" t="s">
        <v>3585</v>
      </c>
      <c r="F1864" s="24" t="s">
        <v>216</v>
      </c>
      <c r="G1864" s="24" t="s">
        <v>284</v>
      </c>
      <c r="H1864" s="47">
        <v>589000</v>
      </c>
    </row>
    <row r="1865" spans="1:8" s="46" customFormat="1">
      <c r="A1865" s="25">
        <v>41968</v>
      </c>
      <c r="B1865" s="24" t="s">
        <v>4787</v>
      </c>
      <c r="C1865" s="25"/>
      <c r="D1865" s="46" t="s">
        <v>3587</v>
      </c>
      <c r="F1865" s="24" t="s">
        <v>216</v>
      </c>
      <c r="G1865" s="24" t="s">
        <v>342</v>
      </c>
      <c r="H1865" s="47">
        <v>1695000</v>
      </c>
    </row>
    <row r="1866" spans="1:8" s="46" customFormat="1">
      <c r="A1866" s="25">
        <v>41968</v>
      </c>
      <c r="B1866" s="24" t="s">
        <v>3586</v>
      </c>
      <c r="C1866" s="25"/>
      <c r="D1866" s="46" t="s">
        <v>3588</v>
      </c>
      <c r="F1866" s="24" t="s">
        <v>216</v>
      </c>
      <c r="G1866" s="24" t="s">
        <v>284</v>
      </c>
      <c r="H1866" s="47">
        <v>169500</v>
      </c>
    </row>
    <row r="1867" spans="1:8" s="46" customFormat="1">
      <c r="A1867" s="25">
        <v>41969</v>
      </c>
      <c r="B1867" s="24" t="s">
        <v>4787</v>
      </c>
      <c r="C1867" s="25"/>
      <c r="D1867" s="46" t="s">
        <v>3590</v>
      </c>
      <c r="F1867" s="24" t="s">
        <v>216</v>
      </c>
      <c r="G1867" s="24" t="s">
        <v>342</v>
      </c>
      <c r="H1867" s="47">
        <v>635000</v>
      </c>
    </row>
    <row r="1868" spans="1:8" s="46" customFormat="1">
      <c r="A1868" s="25">
        <v>41969</v>
      </c>
      <c r="B1868" s="24" t="s">
        <v>3589</v>
      </c>
      <c r="C1868" s="25"/>
      <c r="D1868" s="46" t="s">
        <v>3591</v>
      </c>
      <c r="F1868" s="24" t="s">
        <v>216</v>
      </c>
      <c r="G1868" s="24" t="s">
        <v>284</v>
      </c>
      <c r="H1868" s="47">
        <v>63500</v>
      </c>
    </row>
    <row r="1869" spans="1:8" s="46" customFormat="1">
      <c r="A1869" s="25">
        <v>41969</v>
      </c>
      <c r="B1869" s="24" t="s">
        <v>4787</v>
      </c>
      <c r="C1869" s="25"/>
      <c r="D1869" s="46" t="s">
        <v>3593</v>
      </c>
      <c r="F1869" s="24" t="s">
        <v>216</v>
      </c>
      <c r="G1869" s="24" t="s">
        <v>342</v>
      </c>
      <c r="H1869" s="47">
        <v>2400000</v>
      </c>
    </row>
    <row r="1870" spans="1:8" s="46" customFormat="1">
      <c r="A1870" s="25">
        <v>41969</v>
      </c>
      <c r="B1870" s="24" t="s">
        <v>3592</v>
      </c>
      <c r="C1870" s="25"/>
      <c r="D1870" s="46" t="s">
        <v>3594</v>
      </c>
      <c r="F1870" s="24" t="s">
        <v>216</v>
      </c>
      <c r="G1870" s="24" t="s">
        <v>284</v>
      </c>
      <c r="H1870" s="47">
        <v>240000</v>
      </c>
    </row>
    <row r="1871" spans="1:8" s="46" customFormat="1">
      <c r="A1871" s="25">
        <v>41970</v>
      </c>
      <c r="B1871" s="24" t="s">
        <v>4787</v>
      </c>
      <c r="C1871" s="25"/>
      <c r="D1871" s="46" t="s">
        <v>3596</v>
      </c>
      <c r="F1871" s="24" t="s">
        <v>216</v>
      </c>
      <c r="G1871" s="24" t="s">
        <v>342</v>
      </c>
      <c r="H1871" s="47">
        <v>555000</v>
      </c>
    </row>
    <row r="1872" spans="1:8" s="46" customFormat="1">
      <c r="A1872" s="25">
        <v>41970</v>
      </c>
      <c r="B1872" s="24" t="s">
        <v>3595</v>
      </c>
      <c r="C1872" s="25"/>
      <c r="D1872" s="46" t="s">
        <v>3597</v>
      </c>
      <c r="F1872" s="24" t="s">
        <v>216</v>
      </c>
      <c r="G1872" s="24" t="s">
        <v>284</v>
      </c>
      <c r="H1872" s="47">
        <v>55500</v>
      </c>
    </row>
    <row r="1873" spans="1:8" s="46" customFormat="1">
      <c r="A1873" s="25">
        <v>41971</v>
      </c>
      <c r="B1873" s="24" t="s">
        <v>4787</v>
      </c>
      <c r="C1873" s="25"/>
      <c r="D1873" s="46" t="s">
        <v>3599</v>
      </c>
      <c r="F1873" s="24" t="s">
        <v>216</v>
      </c>
      <c r="G1873" s="24" t="s">
        <v>342</v>
      </c>
      <c r="H1873" s="47">
        <v>22200000</v>
      </c>
    </row>
    <row r="1874" spans="1:8" s="46" customFormat="1">
      <c r="A1874" s="25">
        <v>41971</v>
      </c>
      <c r="B1874" s="24" t="s">
        <v>3598</v>
      </c>
      <c r="C1874" s="25"/>
      <c r="D1874" s="46" t="s">
        <v>3600</v>
      </c>
      <c r="F1874" s="24" t="s">
        <v>216</v>
      </c>
      <c r="G1874" s="24" t="s">
        <v>284</v>
      </c>
      <c r="H1874" s="47">
        <v>2220000</v>
      </c>
    </row>
    <row r="1875" spans="1:8" s="46" customFormat="1">
      <c r="A1875" s="25">
        <v>41971</v>
      </c>
      <c r="B1875" s="24" t="s">
        <v>4787</v>
      </c>
      <c r="C1875" s="25"/>
      <c r="D1875" s="46" t="s">
        <v>1380</v>
      </c>
      <c r="F1875" s="24" t="s">
        <v>216</v>
      </c>
      <c r="G1875" s="24" t="s">
        <v>342</v>
      </c>
      <c r="H1875" s="47">
        <v>10800000</v>
      </c>
    </row>
    <row r="1876" spans="1:8" s="46" customFormat="1">
      <c r="A1876" s="25">
        <v>41971</v>
      </c>
      <c r="B1876" s="24" t="s">
        <v>3601</v>
      </c>
      <c r="C1876" s="25"/>
      <c r="D1876" s="46" t="s">
        <v>1381</v>
      </c>
      <c r="F1876" s="24" t="s">
        <v>216</v>
      </c>
      <c r="G1876" s="24" t="s">
        <v>284</v>
      </c>
      <c r="H1876" s="47">
        <v>1080000</v>
      </c>
    </row>
    <row r="1877" spans="1:8" s="46" customFormat="1">
      <c r="A1877" s="25">
        <v>41974</v>
      </c>
      <c r="B1877" s="24" t="s">
        <v>4787</v>
      </c>
      <c r="C1877" s="25"/>
      <c r="D1877" s="46" t="s">
        <v>1382</v>
      </c>
      <c r="F1877" s="24" t="s">
        <v>216</v>
      </c>
      <c r="G1877" s="24" t="s">
        <v>342</v>
      </c>
      <c r="H1877" s="47">
        <v>7519091</v>
      </c>
    </row>
    <row r="1878" spans="1:8" s="46" customFormat="1">
      <c r="A1878" s="25">
        <v>41974</v>
      </c>
      <c r="B1878" s="24" t="s">
        <v>3602</v>
      </c>
      <c r="C1878" s="25"/>
      <c r="D1878" s="46" t="s">
        <v>1383</v>
      </c>
      <c r="F1878" s="24" t="s">
        <v>216</v>
      </c>
      <c r="G1878" s="24" t="s">
        <v>284</v>
      </c>
      <c r="H1878" s="47">
        <v>751909</v>
      </c>
    </row>
    <row r="1879" spans="1:8" s="46" customFormat="1">
      <c r="A1879" s="25">
        <v>41974</v>
      </c>
      <c r="B1879" s="24" t="s">
        <v>4787</v>
      </c>
      <c r="C1879" s="25"/>
      <c r="D1879" s="46" t="s">
        <v>1384</v>
      </c>
      <c r="F1879" s="24" t="s">
        <v>216</v>
      </c>
      <c r="G1879" s="24" t="s">
        <v>342</v>
      </c>
      <c r="H1879" s="47">
        <v>6235000</v>
      </c>
    </row>
    <row r="1880" spans="1:8" s="46" customFormat="1">
      <c r="A1880" s="25">
        <v>41974</v>
      </c>
      <c r="B1880" s="24" t="s">
        <v>3603</v>
      </c>
      <c r="C1880" s="25"/>
      <c r="D1880" s="46" t="s">
        <v>1385</v>
      </c>
      <c r="F1880" s="24" t="s">
        <v>216</v>
      </c>
      <c r="G1880" s="24" t="s">
        <v>284</v>
      </c>
      <c r="H1880" s="47">
        <v>623500</v>
      </c>
    </row>
    <row r="1881" spans="1:8" s="46" customFormat="1">
      <c r="A1881" s="25">
        <v>41974</v>
      </c>
      <c r="B1881" s="24" t="s">
        <v>4787</v>
      </c>
      <c r="C1881" s="25"/>
      <c r="D1881" s="46" t="s">
        <v>1386</v>
      </c>
      <c r="F1881" s="24" t="s">
        <v>216</v>
      </c>
      <c r="G1881" s="24" t="s">
        <v>342</v>
      </c>
      <c r="H1881" s="47">
        <v>3670000</v>
      </c>
    </row>
    <row r="1882" spans="1:8" s="46" customFormat="1">
      <c r="A1882" s="25">
        <v>41974</v>
      </c>
      <c r="B1882" s="24" t="s">
        <v>3604</v>
      </c>
      <c r="C1882" s="25"/>
      <c r="D1882" s="46" t="s">
        <v>1387</v>
      </c>
      <c r="F1882" s="24" t="s">
        <v>216</v>
      </c>
      <c r="G1882" s="24" t="s">
        <v>284</v>
      </c>
      <c r="H1882" s="47">
        <v>367000</v>
      </c>
    </row>
    <row r="1883" spans="1:8" s="46" customFormat="1">
      <c r="A1883" s="25">
        <v>41974</v>
      </c>
      <c r="B1883" s="24" t="s">
        <v>4787</v>
      </c>
      <c r="C1883" s="25"/>
      <c r="D1883" s="46" t="s">
        <v>1388</v>
      </c>
      <c r="F1883" s="24" t="s">
        <v>216</v>
      </c>
      <c r="G1883" s="24" t="s">
        <v>342</v>
      </c>
      <c r="H1883" s="47">
        <v>435000</v>
      </c>
    </row>
    <row r="1884" spans="1:8" s="46" customFormat="1">
      <c r="A1884" s="25">
        <v>41974</v>
      </c>
      <c r="B1884" s="24" t="s">
        <v>3605</v>
      </c>
      <c r="C1884" s="25"/>
      <c r="D1884" s="46" t="s">
        <v>1389</v>
      </c>
      <c r="F1884" s="24" t="s">
        <v>216</v>
      </c>
      <c r="G1884" s="24" t="s">
        <v>284</v>
      </c>
      <c r="H1884" s="47">
        <v>43500</v>
      </c>
    </row>
    <row r="1885" spans="1:8" s="46" customFormat="1">
      <c r="A1885" s="25">
        <v>41975</v>
      </c>
      <c r="B1885" s="24" t="s">
        <v>4787</v>
      </c>
      <c r="C1885" s="25"/>
      <c r="D1885" s="46" t="s">
        <v>1390</v>
      </c>
      <c r="F1885" s="24" t="s">
        <v>216</v>
      </c>
      <c r="G1885" s="24" t="s">
        <v>342</v>
      </c>
      <c r="H1885" s="47">
        <v>2310000</v>
      </c>
    </row>
    <row r="1886" spans="1:8" s="46" customFormat="1">
      <c r="A1886" s="25">
        <v>41975</v>
      </c>
      <c r="B1886" s="24" t="s">
        <v>3606</v>
      </c>
      <c r="C1886" s="25"/>
      <c r="D1886" s="46" t="s">
        <v>1391</v>
      </c>
      <c r="F1886" s="24" t="s">
        <v>216</v>
      </c>
      <c r="G1886" s="24" t="s">
        <v>284</v>
      </c>
      <c r="H1886" s="47">
        <v>231000</v>
      </c>
    </row>
    <row r="1887" spans="1:8" s="46" customFormat="1">
      <c r="A1887" s="25">
        <v>41977</v>
      </c>
      <c r="B1887" s="24" t="s">
        <v>4787</v>
      </c>
      <c r="C1887" s="25"/>
      <c r="D1887" s="46" t="s">
        <v>1392</v>
      </c>
      <c r="F1887" s="24" t="s">
        <v>216</v>
      </c>
      <c r="G1887" s="24" t="s">
        <v>342</v>
      </c>
      <c r="H1887" s="47">
        <v>4613000</v>
      </c>
    </row>
    <row r="1888" spans="1:8" s="46" customFormat="1">
      <c r="A1888" s="25">
        <v>41977</v>
      </c>
      <c r="B1888" s="24" t="s">
        <v>3607</v>
      </c>
      <c r="C1888" s="25"/>
      <c r="D1888" s="46" t="s">
        <v>1393</v>
      </c>
      <c r="F1888" s="24" t="s">
        <v>216</v>
      </c>
      <c r="G1888" s="24" t="s">
        <v>284</v>
      </c>
      <c r="H1888" s="47">
        <v>461300</v>
      </c>
    </row>
    <row r="1889" spans="1:8" s="46" customFormat="1">
      <c r="A1889" s="25">
        <v>41978</v>
      </c>
      <c r="B1889" s="24" t="s">
        <v>4787</v>
      </c>
      <c r="C1889" s="25"/>
      <c r="D1889" s="46" t="s">
        <v>1394</v>
      </c>
      <c r="F1889" s="24" t="s">
        <v>216</v>
      </c>
      <c r="G1889" s="24" t="s">
        <v>342</v>
      </c>
      <c r="H1889" s="47">
        <v>4272727</v>
      </c>
    </row>
    <row r="1890" spans="1:8" s="46" customFormat="1">
      <c r="A1890" s="25">
        <v>41978</v>
      </c>
      <c r="B1890" s="24" t="s">
        <v>3608</v>
      </c>
      <c r="C1890" s="25"/>
      <c r="D1890" s="46" t="s">
        <v>1395</v>
      </c>
      <c r="F1890" s="24" t="s">
        <v>216</v>
      </c>
      <c r="G1890" s="24" t="s">
        <v>284</v>
      </c>
      <c r="H1890" s="47">
        <v>427273</v>
      </c>
    </row>
    <row r="1891" spans="1:8" s="46" customFormat="1">
      <c r="A1891" s="25">
        <v>41978</v>
      </c>
      <c r="B1891" s="24" t="s">
        <v>4787</v>
      </c>
      <c r="C1891" s="25"/>
      <c r="D1891" s="46" t="s">
        <v>1396</v>
      </c>
      <c r="F1891" s="24" t="s">
        <v>216</v>
      </c>
      <c r="G1891" s="24" t="s">
        <v>342</v>
      </c>
      <c r="H1891" s="47">
        <v>9204546</v>
      </c>
    </row>
    <row r="1892" spans="1:8" s="46" customFormat="1">
      <c r="A1892" s="25">
        <v>41978</v>
      </c>
      <c r="B1892" s="24" t="s">
        <v>3609</v>
      </c>
      <c r="C1892" s="25"/>
      <c r="D1892" s="46" t="s">
        <v>1397</v>
      </c>
      <c r="F1892" s="24" t="s">
        <v>216</v>
      </c>
      <c r="G1892" s="24" t="s">
        <v>284</v>
      </c>
      <c r="H1892" s="47">
        <v>920454</v>
      </c>
    </row>
    <row r="1893" spans="1:8" s="46" customFormat="1">
      <c r="A1893" s="25">
        <v>41978</v>
      </c>
      <c r="B1893" s="24" t="s">
        <v>4787</v>
      </c>
      <c r="C1893" s="25"/>
      <c r="D1893" s="46" t="s">
        <v>1398</v>
      </c>
      <c r="F1893" s="24" t="s">
        <v>216</v>
      </c>
      <c r="G1893" s="24" t="s">
        <v>342</v>
      </c>
      <c r="H1893" s="47">
        <v>6598182</v>
      </c>
    </row>
    <row r="1894" spans="1:8" s="46" customFormat="1">
      <c r="A1894" s="25">
        <v>41978</v>
      </c>
      <c r="B1894" s="24" t="s">
        <v>3610</v>
      </c>
      <c r="C1894" s="25"/>
      <c r="D1894" s="46" t="s">
        <v>1399</v>
      </c>
      <c r="F1894" s="24" t="s">
        <v>216</v>
      </c>
      <c r="G1894" s="24" t="s">
        <v>284</v>
      </c>
      <c r="H1894" s="47">
        <v>659818</v>
      </c>
    </row>
    <row r="1895" spans="1:8" s="46" customFormat="1">
      <c r="A1895" s="25">
        <v>41978</v>
      </c>
      <c r="B1895" s="24" t="s">
        <v>4787</v>
      </c>
      <c r="C1895" s="25"/>
      <c r="D1895" s="46" t="s">
        <v>1400</v>
      </c>
      <c r="F1895" s="24" t="s">
        <v>216</v>
      </c>
      <c r="G1895" s="24" t="s">
        <v>342</v>
      </c>
      <c r="H1895" s="47">
        <v>3398182</v>
      </c>
    </row>
    <row r="1896" spans="1:8" s="46" customFormat="1">
      <c r="A1896" s="25">
        <v>41978</v>
      </c>
      <c r="B1896" s="24" t="s">
        <v>3611</v>
      </c>
      <c r="C1896" s="25"/>
      <c r="D1896" s="46" t="s">
        <v>1401</v>
      </c>
      <c r="F1896" s="24" t="s">
        <v>216</v>
      </c>
      <c r="G1896" s="24" t="s">
        <v>284</v>
      </c>
      <c r="H1896" s="47">
        <v>339818</v>
      </c>
    </row>
    <row r="1897" spans="1:8" s="46" customFormat="1">
      <c r="A1897" s="25">
        <v>41978</v>
      </c>
      <c r="B1897" s="24" t="s">
        <v>4787</v>
      </c>
      <c r="C1897" s="25"/>
      <c r="D1897" s="46" t="s">
        <v>1402</v>
      </c>
      <c r="F1897" s="24" t="s">
        <v>216</v>
      </c>
      <c r="G1897" s="24" t="s">
        <v>342</v>
      </c>
      <c r="H1897" s="47">
        <v>7254546</v>
      </c>
    </row>
    <row r="1898" spans="1:8" s="46" customFormat="1">
      <c r="A1898" s="25">
        <v>41978</v>
      </c>
      <c r="B1898" s="24" t="s">
        <v>3612</v>
      </c>
      <c r="C1898" s="25"/>
      <c r="D1898" s="46" t="s">
        <v>1403</v>
      </c>
      <c r="F1898" s="24" t="s">
        <v>216</v>
      </c>
      <c r="G1898" s="24" t="s">
        <v>284</v>
      </c>
      <c r="H1898" s="47">
        <v>725454</v>
      </c>
    </row>
    <row r="1899" spans="1:8" s="46" customFormat="1">
      <c r="A1899" s="25">
        <v>41978</v>
      </c>
      <c r="B1899" s="24" t="s">
        <v>4787</v>
      </c>
      <c r="C1899" s="25"/>
      <c r="D1899" s="46" t="s">
        <v>1404</v>
      </c>
      <c r="F1899" s="24" t="s">
        <v>216</v>
      </c>
      <c r="G1899" s="24" t="s">
        <v>342</v>
      </c>
      <c r="H1899" s="47">
        <v>8362727</v>
      </c>
    </row>
    <row r="1900" spans="1:8" s="46" customFormat="1">
      <c r="A1900" s="25">
        <v>41978</v>
      </c>
      <c r="B1900" s="24" t="s">
        <v>3613</v>
      </c>
      <c r="C1900" s="25"/>
      <c r="D1900" s="46" t="s">
        <v>1405</v>
      </c>
      <c r="F1900" s="24" t="s">
        <v>216</v>
      </c>
      <c r="G1900" s="24" t="s">
        <v>284</v>
      </c>
      <c r="H1900" s="47">
        <v>836273</v>
      </c>
    </row>
    <row r="1901" spans="1:8" s="46" customFormat="1">
      <c r="A1901" s="25">
        <v>41981</v>
      </c>
      <c r="B1901" s="24" t="s">
        <v>4787</v>
      </c>
      <c r="C1901" s="25"/>
      <c r="D1901" s="46" t="s">
        <v>1406</v>
      </c>
      <c r="F1901" s="24" t="s">
        <v>216</v>
      </c>
      <c r="G1901" s="24" t="s">
        <v>342</v>
      </c>
      <c r="H1901" s="47">
        <v>1200000</v>
      </c>
    </row>
    <row r="1902" spans="1:8" s="46" customFormat="1">
      <c r="A1902" s="25">
        <v>41981</v>
      </c>
      <c r="B1902" s="24" t="s">
        <v>3614</v>
      </c>
      <c r="C1902" s="25"/>
      <c r="D1902" s="46" t="s">
        <v>1407</v>
      </c>
      <c r="F1902" s="24" t="s">
        <v>216</v>
      </c>
      <c r="G1902" s="24" t="s">
        <v>284</v>
      </c>
      <c r="H1902" s="47">
        <v>120000</v>
      </c>
    </row>
    <row r="1903" spans="1:8" s="46" customFormat="1">
      <c r="A1903" s="25">
        <v>41981</v>
      </c>
      <c r="B1903" s="24" t="s">
        <v>4787</v>
      </c>
      <c r="C1903" s="25"/>
      <c r="D1903" s="46" t="s">
        <v>1408</v>
      </c>
      <c r="F1903" s="24" t="s">
        <v>216</v>
      </c>
      <c r="G1903" s="24" t="s">
        <v>342</v>
      </c>
      <c r="H1903" s="47">
        <v>16868480</v>
      </c>
    </row>
    <row r="1904" spans="1:8" s="46" customFormat="1">
      <c r="A1904" s="25">
        <v>41981</v>
      </c>
      <c r="B1904" s="24" t="s">
        <v>3615</v>
      </c>
      <c r="C1904" s="25"/>
      <c r="D1904" s="46" t="s">
        <v>1409</v>
      </c>
      <c r="F1904" s="24" t="s">
        <v>216</v>
      </c>
      <c r="G1904" s="24" t="s">
        <v>284</v>
      </c>
      <c r="H1904" s="47">
        <v>1686848</v>
      </c>
    </row>
    <row r="1905" spans="1:8" s="46" customFormat="1">
      <c r="A1905" s="25">
        <v>41981</v>
      </c>
      <c r="B1905" s="24" t="s">
        <v>4787</v>
      </c>
      <c r="C1905" s="25" t="s">
        <v>4757</v>
      </c>
      <c r="D1905" s="46" t="s">
        <v>1410</v>
      </c>
      <c r="F1905" s="24" t="s">
        <v>200</v>
      </c>
      <c r="G1905" s="24" t="s">
        <v>342</v>
      </c>
      <c r="H1905" s="47">
        <v>1080000</v>
      </c>
    </row>
    <row r="1906" spans="1:8" s="46" customFormat="1">
      <c r="A1906" s="25">
        <v>41981</v>
      </c>
      <c r="B1906" s="24" t="s">
        <v>3616</v>
      </c>
      <c r="C1906" s="25" t="s">
        <v>4757</v>
      </c>
      <c r="D1906" s="46" t="s">
        <v>1065</v>
      </c>
      <c r="F1906" s="24" t="s">
        <v>200</v>
      </c>
      <c r="G1906" s="24" t="s">
        <v>284</v>
      </c>
      <c r="H1906" s="47">
        <v>108000</v>
      </c>
    </row>
    <row r="1907" spans="1:8" s="46" customFormat="1">
      <c r="A1907" s="25">
        <v>41981</v>
      </c>
      <c r="B1907" s="24" t="s">
        <v>4787</v>
      </c>
      <c r="C1907" s="25"/>
      <c r="D1907" s="46" t="s">
        <v>1067</v>
      </c>
      <c r="F1907" s="24" t="s">
        <v>216</v>
      </c>
      <c r="G1907" s="24" t="s">
        <v>342</v>
      </c>
      <c r="H1907" s="47">
        <v>1790000</v>
      </c>
    </row>
    <row r="1908" spans="1:8" s="46" customFormat="1">
      <c r="A1908" s="25">
        <v>41981</v>
      </c>
      <c r="B1908" s="24" t="s">
        <v>3617</v>
      </c>
      <c r="C1908" s="25"/>
      <c r="D1908" s="46" t="s">
        <v>1068</v>
      </c>
      <c r="F1908" s="24" t="s">
        <v>216</v>
      </c>
      <c r="G1908" s="24" t="s">
        <v>284</v>
      </c>
      <c r="H1908" s="47">
        <v>179000</v>
      </c>
    </row>
    <row r="1909" spans="1:8" s="46" customFormat="1">
      <c r="A1909" s="25">
        <v>41981</v>
      </c>
      <c r="B1909" s="24" t="s">
        <v>4787</v>
      </c>
      <c r="C1909" s="25"/>
      <c r="D1909" s="46" t="s">
        <v>1070</v>
      </c>
      <c r="F1909" s="24" t="s">
        <v>216</v>
      </c>
      <c r="G1909" s="24" t="s">
        <v>342</v>
      </c>
      <c r="H1909" s="47">
        <v>68000000</v>
      </c>
    </row>
    <row r="1910" spans="1:8" s="46" customFormat="1">
      <c r="A1910" s="25">
        <v>41981</v>
      </c>
      <c r="B1910" s="24" t="s">
        <v>3618</v>
      </c>
      <c r="C1910" s="25"/>
      <c r="D1910" s="46" t="s">
        <v>1071</v>
      </c>
      <c r="F1910" s="24" t="s">
        <v>216</v>
      </c>
      <c r="G1910" s="24" t="s">
        <v>284</v>
      </c>
      <c r="H1910" s="47">
        <v>6800000</v>
      </c>
    </row>
    <row r="1911" spans="1:8" s="46" customFormat="1">
      <c r="A1911" s="25">
        <v>41981</v>
      </c>
      <c r="B1911" s="24" t="s">
        <v>4787</v>
      </c>
      <c r="C1911" s="25"/>
      <c r="D1911" s="46" t="s">
        <v>1075</v>
      </c>
      <c r="F1911" s="24" t="s">
        <v>216</v>
      </c>
      <c r="G1911" s="24" t="s">
        <v>342</v>
      </c>
      <c r="H1911" s="47">
        <v>96000000</v>
      </c>
    </row>
    <row r="1912" spans="1:8" s="46" customFormat="1">
      <c r="A1912" s="25">
        <v>41981</v>
      </c>
      <c r="B1912" s="24" t="s">
        <v>3619</v>
      </c>
      <c r="C1912" s="25"/>
      <c r="D1912" s="46" t="s">
        <v>1076</v>
      </c>
      <c r="F1912" s="24" t="s">
        <v>216</v>
      </c>
      <c r="G1912" s="24" t="s">
        <v>284</v>
      </c>
      <c r="H1912" s="47">
        <v>9600000</v>
      </c>
    </row>
    <row r="1913" spans="1:8" s="46" customFormat="1">
      <c r="A1913" s="25">
        <v>41981</v>
      </c>
      <c r="B1913" s="24" t="s">
        <v>4787</v>
      </c>
      <c r="C1913" s="25"/>
      <c r="D1913" s="46" t="s">
        <v>1074</v>
      </c>
      <c r="F1913" s="24" t="s">
        <v>216</v>
      </c>
      <c r="G1913" s="24" t="s">
        <v>342</v>
      </c>
      <c r="H1913" s="47">
        <v>1900000</v>
      </c>
    </row>
    <row r="1914" spans="1:8" s="46" customFormat="1">
      <c r="A1914" s="25">
        <v>41981</v>
      </c>
      <c r="B1914" s="24" t="s">
        <v>3620</v>
      </c>
      <c r="C1914" s="25"/>
      <c r="D1914" s="46" t="s">
        <v>1077</v>
      </c>
      <c r="F1914" s="24" t="s">
        <v>216</v>
      </c>
      <c r="G1914" s="24" t="s">
        <v>284</v>
      </c>
      <c r="H1914" s="47">
        <v>190000</v>
      </c>
    </row>
    <row r="1915" spans="1:8" s="46" customFormat="1">
      <c r="A1915" s="25">
        <v>41982</v>
      </c>
      <c r="B1915" s="24" t="s">
        <v>4787</v>
      </c>
      <c r="C1915" s="25"/>
      <c r="D1915" s="46" t="s">
        <v>1079</v>
      </c>
      <c r="F1915" s="24" t="s">
        <v>216</v>
      </c>
      <c r="G1915" s="24" t="s">
        <v>342</v>
      </c>
      <c r="H1915" s="47">
        <v>1850000</v>
      </c>
    </row>
    <row r="1916" spans="1:8" s="46" customFormat="1">
      <c r="A1916" s="25">
        <v>41982</v>
      </c>
      <c r="B1916" s="24" t="s">
        <v>3621</v>
      </c>
      <c r="C1916" s="25"/>
      <c r="D1916" s="46" t="s">
        <v>1084</v>
      </c>
      <c r="F1916" s="24" t="s">
        <v>216</v>
      </c>
      <c r="G1916" s="24" t="s">
        <v>284</v>
      </c>
      <c r="H1916" s="47">
        <v>185000</v>
      </c>
    </row>
    <row r="1917" spans="1:8" s="46" customFormat="1">
      <c r="A1917" s="25">
        <v>41982</v>
      </c>
      <c r="B1917" s="24" t="s">
        <v>4787</v>
      </c>
      <c r="C1917" s="25"/>
      <c r="D1917" s="46" t="s">
        <v>1081</v>
      </c>
      <c r="F1917" s="24" t="s">
        <v>216</v>
      </c>
      <c r="G1917" s="24" t="s">
        <v>342</v>
      </c>
      <c r="H1917" s="47">
        <v>23760000</v>
      </c>
    </row>
    <row r="1918" spans="1:8" s="46" customFormat="1">
      <c r="A1918" s="25">
        <v>41982</v>
      </c>
      <c r="B1918" s="24" t="s">
        <v>3622</v>
      </c>
      <c r="C1918" s="25"/>
      <c r="D1918" s="46" t="s">
        <v>1411</v>
      </c>
      <c r="F1918" s="24" t="s">
        <v>216</v>
      </c>
      <c r="G1918" s="24" t="s">
        <v>284</v>
      </c>
      <c r="H1918" s="47">
        <v>2376000</v>
      </c>
    </row>
    <row r="1919" spans="1:8" s="46" customFormat="1">
      <c r="A1919" s="25">
        <v>41982</v>
      </c>
      <c r="B1919" s="24" t="s">
        <v>4787</v>
      </c>
      <c r="C1919" s="25"/>
      <c r="D1919" s="46" t="s">
        <v>1083</v>
      </c>
      <c r="F1919" s="24" t="s">
        <v>216</v>
      </c>
      <c r="G1919" s="24" t="s">
        <v>342</v>
      </c>
      <c r="H1919" s="47">
        <v>725000</v>
      </c>
    </row>
    <row r="1920" spans="1:8" s="46" customFormat="1">
      <c r="A1920" s="25">
        <v>41982</v>
      </c>
      <c r="B1920" s="24" t="s">
        <v>3623</v>
      </c>
      <c r="C1920" s="25"/>
      <c r="D1920" s="46" t="s">
        <v>1085</v>
      </c>
      <c r="F1920" s="24" t="s">
        <v>216</v>
      </c>
      <c r="G1920" s="24" t="s">
        <v>284</v>
      </c>
      <c r="H1920" s="47">
        <v>72500</v>
      </c>
    </row>
    <row r="1921" spans="1:8" s="46" customFormat="1">
      <c r="A1921" s="25">
        <v>41983</v>
      </c>
      <c r="B1921" s="24" t="s">
        <v>4787</v>
      </c>
      <c r="C1921" s="25"/>
      <c r="D1921" s="46" t="s">
        <v>1087</v>
      </c>
      <c r="F1921" s="24" t="s">
        <v>216</v>
      </c>
      <c r="G1921" s="24" t="s">
        <v>342</v>
      </c>
      <c r="H1921" s="47">
        <v>25622000</v>
      </c>
    </row>
    <row r="1922" spans="1:8" s="46" customFormat="1">
      <c r="A1922" s="25">
        <v>41983</v>
      </c>
      <c r="B1922" s="24" t="s">
        <v>3624</v>
      </c>
      <c r="C1922" s="25"/>
      <c r="D1922" s="46" t="s">
        <v>1088</v>
      </c>
      <c r="F1922" s="24" t="s">
        <v>216</v>
      </c>
      <c r="G1922" s="24" t="s">
        <v>284</v>
      </c>
      <c r="H1922" s="47">
        <v>2562200</v>
      </c>
    </row>
    <row r="1923" spans="1:8" s="46" customFormat="1">
      <c r="A1923" s="25">
        <v>41983</v>
      </c>
      <c r="B1923" s="24" t="s">
        <v>4787</v>
      </c>
      <c r="C1923" s="25"/>
      <c r="D1923" s="46" t="s">
        <v>1090</v>
      </c>
      <c r="F1923" s="24" t="s">
        <v>216</v>
      </c>
      <c r="G1923" s="24" t="s">
        <v>342</v>
      </c>
      <c r="H1923" s="47">
        <v>2300000</v>
      </c>
    </row>
    <row r="1924" spans="1:8" s="46" customFormat="1">
      <c r="A1924" s="25">
        <v>41983</v>
      </c>
      <c r="B1924" s="24" t="s">
        <v>3625</v>
      </c>
      <c r="C1924" s="25"/>
      <c r="D1924" s="46" t="s">
        <v>1091</v>
      </c>
      <c r="F1924" s="24" t="s">
        <v>216</v>
      </c>
      <c r="G1924" s="24" t="s">
        <v>284</v>
      </c>
      <c r="H1924" s="47">
        <v>230000</v>
      </c>
    </row>
    <row r="1925" spans="1:8" s="46" customFormat="1">
      <c r="A1925" s="25">
        <v>41984</v>
      </c>
      <c r="B1925" s="24" t="s">
        <v>4787</v>
      </c>
      <c r="C1925" s="25"/>
      <c r="D1925" s="46" t="s">
        <v>1093</v>
      </c>
      <c r="F1925" s="24" t="s">
        <v>216</v>
      </c>
      <c r="G1925" s="24" t="s">
        <v>342</v>
      </c>
      <c r="H1925" s="47">
        <v>6432000</v>
      </c>
    </row>
    <row r="1926" spans="1:8" s="46" customFormat="1">
      <c r="A1926" s="25">
        <v>41984</v>
      </c>
      <c r="B1926" s="24" t="s">
        <v>3626</v>
      </c>
      <c r="C1926" s="25"/>
      <c r="D1926" s="46" t="s">
        <v>1100</v>
      </c>
      <c r="F1926" s="24" t="s">
        <v>216</v>
      </c>
      <c r="G1926" s="24" t="s">
        <v>284</v>
      </c>
      <c r="H1926" s="47">
        <v>643200</v>
      </c>
    </row>
    <row r="1927" spans="1:8" s="46" customFormat="1">
      <c r="A1927" s="25">
        <v>41984</v>
      </c>
      <c r="B1927" s="24" t="s">
        <v>4787</v>
      </c>
      <c r="C1927" s="25"/>
      <c r="D1927" s="46" t="s">
        <v>1095</v>
      </c>
      <c r="F1927" s="24" t="s">
        <v>216</v>
      </c>
      <c r="G1927" s="24" t="s">
        <v>342</v>
      </c>
      <c r="H1927" s="47">
        <v>5896000</v>
      </c>
    </row>
    <row r="1928" spans="1:8" s="46" customFormat="1">
      <c r="A1928" s="25">
        <v>41984</v>
      </c>
      <c r="B1928" s="24" t="s">
        <v>3627</v>
      </c>
      <c r="C1928" s="25"/>
      <c r="D1928" s="46" t="s">
        <v>1101</v>
      </c>
      <c r="F1928" s="24" t="s">
        <v>216</v>
      </c>
      <c r="G1928" s="24" t="s">
        <v>284</v>
      </c>
      <c r="H1928" s="47">
        <v>589600</v>
      </c>
    </row>
    <row r="1929" spans="1:8" s="46" customFormat="1">
      <c r="A1929" s="25">
        <v>41984</v>
      </c>
      <c r="B1929" s="24" t="s">
        <v>4787</v>
      </c>
      <c r="C1929" s="25"/>
      <c r="D1929" s="46" t="s">
        <v>1097</v>
      </c>
      <c r="F1929" s="24" t="s">
        <v>216</v>
      </c>
      <c r="G1929" s="24" t="s">
        <v>342</v>
      </c>
      <c r="H1929" s="47">
        <v>6200000</v>
      </c>
    </row>
    <row r="1930" spans="1:8" s="46" customFormat="1">
      <c r="A1930" s="25">
        <v>41984</v>
      </c>
      <c r="B1930" s="24" t="s">
        <v>3628</v>
      </c>
      <c r="C1930" s="25"/>
      <c r="D1930" s="46" t="s">
        <v>1102</v>
      </c>
      <c r="F1930" s="24" t="s">
        <v>216</v>
      </c>
      <c r="G1930" s="24" t="s">
        <v>284</v>
      </c>
      <c r="H1930" s="47">
        <v>620000</v>
      </c>
    </row>
    <row r="1931" spans="1:8" s="46" customFormat="1">
      <c r="A1931" s="25">
        <v>41984</v>
      </c>
      <c r="B1931" s="24" t="s">
        <v>4787</v>
      </c>
      <c r="C1931" s="25"/>
      <c r="D1931" s="46" t="s">
        <v>1099</v>
      </c>
      <c r="F1931" s="24" t="s">
        <v>216</v>
      </c>
      <c r="G1931" s="24" t="s">
        <v>342</v>
      </c>
      <c r="H1931" s="47">
        <v>8760000</v>
      </c>
    </row>
    <row r="1932" spans="1:8" s="46" customFormat="1">
      <c r="A1932" s="25">
        <v>41984</v>
      </c>
      <c r="B1932" s="24" t="s">
        <v>3629</v>
      </c>
      <c r="C1932" s="25"/>
      <c r="D1932" s="46" t="s">
        <v>1103</v>
      </c>
      <c r="F1932" s="24" t="s">
        <v>216</v>
      </c>
      <c r="G1932" s="24" t="s">
        <v>284</v>
      </c>
      <c r="H1932" s="47">
        <v>876000</v>
      </c>
    </row>
    <row r="1933" spans="1:8" s="46" customFormat="1">
      <c r="A1933" s="25">
        <v>41985</v>
      </c>
      <c r="B1933" s="24" t="s">
        <v>4787</v>
      </c>
      <c r="C1933" s="25"/>
      <c r="D1933" s="46" t="s">
        <v>2614</v>
      </c>
      <c r="F1933" s="24" t="s">
        <v>216</v>
      </c>
      <c r="G1933" s="24" t="s">
        <v>342</v>
      </c>
      <c r="H1933" s="47">
        <v>5940000</v>
      </c>
    </row>
    <row r="1934" spans="1:8" s="46" customFormat="1">
      <c r="A1934" s="25">
        <v>41985</v>
      </c>
      <c r="B1934" s="24" t="s">
        <v>3630</v>
      </c>
      <c r="C1934" s="25"/>
      <c r="D1934" s="46" t="s">
        <v>2615</v>
      </c>
      <c r="F1934" s="24" t="s">
        <v>216</v>
      </c>
      <c r="G1934" s="24" t="s">
        <v>284</v>
      </c>
      <c r="H1934" s="47">
        <v>594000</v>
      </c>
    </row>
    <row r="1935" spans="1:8" s="46" customFormat="1">
      <c r="A1935" s="25">
        <v>41989</v>
      </c>
      <c r="B1935" s="24" t="s">
        <v>4787</v>
      </c>
      <c r="C1935" s="25"/>
      <c r="D1935" s="46" t="s">
        <v>2617</v>
      </c>
      <c r="F1935" s="24" t="s">
        <v>216</v>
      </c>
      <c r="G1935" s="24" t="s">
        <v>342</v>
      </c>
      <c r="H1935" s="47">
        <v>33480000</v>
      </c>
    </row>
    <row r="1936" spans="1:8" s="46" customFormat="1">
      <c r="A1936" s="25">
        <v>41989</v>
      </c>
      <c r="B1936" s="24" t="s">
        <v>3631</v>
      </c>
      <c r="C1936" s="25"/>
      <c r="D1936" s="46" t="s">
        <v>2618</v>
      </c>
      <c r="F1936" s="24" t="s">
        <v>216</v>
      </c>
      <c r="G1936" s="24" t="s">
        <v>284</v>
      </c>
      <c r="H1936" s="47">
        <v>3348000</v>
      </c>
    </row>
    <row r="1937" spans="1:8" s="46" customFormat="1">
      <c r="A1937" s="25">
        <v>41989</v>
      </c>
      <c r="B1937" s="24" t="s">
        <v>4787</v>
      </c>
      <c r="C1937" s="25"/>
      <c r="D1937" s="46" t="s">
        <v>2620</v>
      </c>
      <c r="F1937" s="24" t="s">
        <v>216</v>
      </c>
      <c r="G1937" s="24" t="s">
        <v>342</v>
      </c>
      <c r="H1937" s="47">
        <v>5240000</v>
      </c>
    </row>
    <row r="1938" spans="1:8" s="46" customFormat="1">
      <c r="A1938" s="25">
        <v>41989</v>
      </c>
      <c r="B1938" s="24" t="s">
        <v>3632</v>
      </c>
      <c r="C1938" s="25"/>
      <c r="D1938" s="46" t="s">
        <v>3633</v>
      </c>
      <c r="F1938" s="24" t="s">
        <v>216</v>
      </c>
      <c r="G1938" s="24" t="s">
        <v>284</v>
      </c>
      <c r="H1938" s="47">
        <v>524000</v>
      </c>
    </row>
    <row r="1939" spans="1:8" s="46" customFormat="1">
      <c r="A1939" s="25">
        <v>41990</v>
      </c>
      <c r="B1939" s="24" t="s">
        <v>4787</v>
      </c>
      <c r="C1939" s="25"/>
      <c r="D1939" s="46" t="s">
        <v>2624</v>
      </c>
      <c r="F1939" s="24" t="s">
        <v>216</v>
      </c>
      <c r="G1939" s="24" t="s">
        <v>342</v>
      </c>
      <c r="H1939" s="47">
        <v>2409000</v>
      </c>
    </row>
    <row r="1940" spans="1:8" s="46" customFormat="1">
      <c r="A1940" s="25">
        <v>41990</v>
      </c>
      <c r="B1940" s="24" t="s">
        <v>3634</v>
      </c>
      <c r="C1940" s="25"/>
      <c r="D1940" s="46" t="s">
        <v>2625</v>
      </c>
      <c r="F1940" s="24" t="s">
        <v>216</v>
      </c>
      <c r="G1940" s="24" t="s">
        <v>284</v>
      </c>
      <c r="H1940" s="47">
        <v>240900</v>
      </c>
    </row>
    <row r="1941" spans="1:8" s="46" customFormat="1">
      <c r="A1941" s="25">
        <v>41990</v>
      </c>
      <c r="B1941" s="24" t="s">
        <v>4787</v>
      </c>
      <c r="C1941" s="25"/>
      <c r="D1941" s="46" t="s">
        <v>2627</v>
      </c>
      <c r="F1941" s="24" t="s">
        <v>216</v>
      </c>
      <c r="G1941" s="24" t="s">
        <v>342</v>
      </c>
      <c r="H1941" s="47">
        <v>60000000</v>
      </c>
    </row>
    <row r="1942" spans="1:8" s="46" customFormat="1">
      <c r="A1942" s="25">
        <v>41990</v>
      </c>
      <c r="B1942" s="24" t="s">
        <v>3635</v>
      </c>
      <c r="C1942" s="25"/>
      <c r="D1942" s="46" t="s">
        <v>2628</v>
      </c>
      <c r="F1942" s="24" t="s">
        <v>216</v>
      </c>
      <c r="G1942" s="24" t="s">
        <v>284</v>
      </c>
      <c r="H1942" s="47">
        <v>6000000</v>
      </c>
    </row>
    <row r="1943" spans="1:8" s="46" customFormat="1">
      <c r="A1943" s="25">
        <v>41990</v>
      </c>
      <c r="B1943" s="24" t="s">
        <v>4787</v>
      </c>
      <c r="C1943" s="25"/>
      <c r="D1943" s="46" t="s">
        <v>3636</v>
      </c>
      <c r="F1943" s="24" t="s">
        <v>216</v>
      </c>
      <c r="G1943" s="24" t="s">
        <v>342</v>
      </c>
      <c r="H1943" s="47">
        <v>1880000</v>
      </c>
    </row>
    <row r="1944" spans="1:8" s="46" customFormat="1">
      <c r="A1944" s="25">
        <v>41990</v>
      </c>
      <c r="B1944" s="24" t="s">
        <v>3638</v>
      </c>
      <c r="C1944" s="25"/>
      <c r="D1944" s="46" t="s">
        <v>3637</v>
      </c>
      <c r="F1944" s="24" t="s">
        <v>216</v>
      </c>
      <c r="G1944" s="24" t="s">
        <v>284</v>
      </c>
      <c r="H1944" s="47">
        <v>188000</v>
      </c>
    </row>
    <row r="1945" spans="1:8" s="46" customFormat="1">
      <c r="A1945" s="25">
        <v>41990</v>
      </c>
      <c r="B1945" s="24" t="s">
        <v>4787</v>
      </c>
      <c r="C1945" s="25"/>
      <c r="D1945" s="46" t="s">
        <v>2629</v>
      </c>
      <c r="F1945" s="24" t="s">
        <v>216</v>
      </c>
      <c r="G1945" s="24" t="s">
        <v>342</v>
      </c>
      <c r="H1945" s="47">
        <v>9553000</v>
      </c>
    </row>
    <row r="1946" spans="1:8" s="46" customFormat="1">
      <c r="A1946" s="25">
        <v>41990</v>
      </c>
      <c r="B1946" s="24" t="s">
        <v>3639</v>
      </c>
      <c r="C1946" s="25"/>
      <c r="D1946" s="46" t="s">
        <v>2630</v>
      </c>
      <c r="F1946" s="24" t="s">
        <v>216</v>
      </c>
      <c r="G1946" s="24" t="s">
        <v>284</v>
      </c>
      <c r="H1946" s="47">
        <v>955300</v>
      </c>
    </row>
    <row r="1947" spans="1:8" s="46" customFormat="1">
      <c r="A1947" s="25">
        <v>41990</v>
      </c>
      <c r="B1947" s="24" t="s">
        <v>4787</v>
      </c>
      <c r="C1947" s="25"/>
      <c r="D1947" s="46" t="s">
        <v>2631</v>
      </c>
      <c r="F1947" s="24" t="s">
        <v>216</v>
      </c>
      <c r="G1947" s="24" t="s">
        <v>342</v>
      </c>
      <c r="H1947" s="47">
        <v>9184000</v>
      </c>
    </row>
    <row r="1948" spans="1:8" s="46" customFormat="1">
      <c r="A1948" s="25">
        <v>41990</v>
      </c>
      <c r="B1948" s="24" t="s">
        <v>3640</v>
      </c>
      <c r="C1948" s="25"/>
      <c r="D1948" s="46" t="s">
        <v>2632</v>
      </c>
      <c r="F1948" s="24" t="s">
        <v>216</v>
      </c>
      <c r="G1948" s="24" t="s">
        <v>284</v>
      </c>
      <c r="H1948" s="47">
        <v>918400</v>
      </c>
    </row>
    <row r="1949" spans="1:8" s="46" customFormat="1">
      <c r="A1949" s="25">
        <v>41990</v>
      </c>
      <c r="B1949" s="24" t="s">
        <v>4787</v>
      </c>
      <c r="C1949" s="25"/>
      <c r="D1949" s="46" t="s">
        <v>2634</v>
      </c>
      <c r="F1949" s="24" t="s">
        <v>216</v>
      </c>
      <c r="G1949" s="24" t="s">
        <v>342</v>
      </c>
      <c r="H1949" s="47">
        <v>1810000</v>
      </c>
    </row>
    <row r="1950" spans="1:8" s="46" customFormat="1">
      <c r="A1950" s="25">
        <v>41990</v>
      </c>
      <c r="B1950" s="24" t="s">
        <v>3641</v>
      </c>
      <c r="C1950" s="25"/>
      <c r="D1950" s="46" t="s">
        <v>2635</v>
      </c>
      <c r="F1950" s="24" t="s">
        <v>216</v>
      </c>
      <c r="G1950" s="24" t="s">
        <v>284</v>
      </c>
      <c r="H1950" s="47">
        <v>181000</v>
      </c>
    </row>
    <row r="1951" spans="1:8" s="46" customFormat="1">
      <c r="A1951" s="25">
        <v>41991</v>
      </c>
      <c r="B1951" s="24" t="s">
        <v>4787</v>
      </c>
      <c r="C1951" s="25"/>
      <c r="D1951" s="46" t="s">
        <v>3643</v>
      </c>
      <c r="F1951" s="24" t="s">
        <v>216</v>
      </c>
      <c r="G1951" s="24" t="s">
        <v>342</v>
      </c>
      <c r="H1951" s="47">
        <v>10210000</v>
      </c>
    </row>
    <row r="1952" spans="1:8" s="46" customFormat="1">
      <c r="A1952" s="25">
        <v>41991</v>
      </c>
      <c r="B1952" s="24" t="s">
        <v>3642</v>
      </c>
      <c r="C1952" s="25"/>
      <c r="D1952" s="46" t="s">
        <v>3644</v>
      </c>
      <c r="F1952" s="24" t="s">
        <v>216</v>
      </c>
      <c r="G1952" s="24" t="s">
        <v>284</v>
      </c>
      <c r="H1952" s="47">
        <v>1021000</v>
      </c>
    </row>
    <row r="1953" spans="1:8" s="46" customFormat="1">
      <c r="A1953" s="25">
        <v>41991</v>
      </c>
      <c r="B1953" s="24" t="s">
        <v>4787</v>
      </c>
      <c r="C1953" s="25"/>
      <c r="D1953" s="46" t="s">
        <v>2637</v>
      </c>
      <c r="F1953" s="24" t="s">
        <v>216</v>
      </c>
      <c r="G1953" s="24" t="s">
        <v>342</v>
      </c>
      <c r="H1953" s="47">
        <v>4550000</v>
      </c>
    </row>
    <row r="1954" spans="1:8" s="46" customFormat="1">
      <c r="A1954" s="25">
        <v>41991</v>
      </c>
      <c r="B1954" s="24" t="s">
        <v>3646</v>
      </c>
      <c r="C1954" s="25"/>
      <c r="D1954" s="46" t="s">
        <v>2638</v>
      </c>
      <c r="F1954" s="24" t="s">
        <v>216</v>
      </c>
      <c r="G1954" s="24" t="s">
        <v>284</v>
      </c>
      <c r="H1954" s="47">
        <v>455000</v>
      </c>
    </row>
    <row r="1955" spans="1:8" s="46" customFormat="1">
      <c r="A1955" s="25">
        <v>41991</v>
      </c>
      <c r="B1955" s="24" t="s">
        <v>4787</v>
      </c>
      <c r="C1955" s="25"/>
      <c r="D1955" s="46" t="s">
        <v>2639</v>
      </c>
      <c r="F1955" s="24" t="s">
        <v>216</v>
      </c>
      <c r="G1955" s="24" t="s">
        <v>342</v>
      </c>
      <c r="H1955" s="47">
        <v>6700000</v>
      </c>
    </row>
    <row r="1956" spans="1:8" s="46" customFormat="1">
      <c r="A1956" s="25">
        <v>41991</v>
      </c>
      <c r="B1956" s="24" t="s">
        <v>3647</v>
      </c>
      <c r="C1956" s="25"/>
      <c r="D1956" s="46" t="s">
        <v>2640</v>
      </c>
      <c r="F1956" s="24" t="s">
        <v>216</v>
      </c>
      <c r="G1956" s="24" t="s">
        <v>284</v>
      </c>
      <c r="H1956" s="47">
        <v>670000</v>
      </c>
    </row>
    <row r="1957" spans="1:8" s="46" customFormat="1">
      <c r="A1957" s="25">
        <v>41991</v>
      </c>
      <c r="B1957" s="24" t="s">
        <v>4787</v>
      </c>
      <c r="C1957" s="25"/>
      <c r="D1957" s="46" t="s">
        <v>2641</v>
      </c>
      <c r="F1957" s="24" t="s">
        <v>216</v>
      </c>
      <c r="G1957" s="24" t="s">
        <v>342</v>
      </c>
      <c r="H1957" s="47">
        <v>1509091</v>
      </c>
    </row>
    <row r="1958" spans="1:8" s="46" customFormat="1">
      <c r="A1958" s="25">
        <v>41991</v>
      </c>
      <c r="B1958" s="24" t="s">
        <v>3648</v>
      </c>
      <c r="C1958" s="25"/>
      <c r="D1958" s="46" t="s">
        <v>2642</v>
      </c>
      <c r="F1958" s="24" t="s">
        <v>216</v>
      </c>
      <c r="G1958" s="24" t="s">
        <v>284</v>
      </c>
      <c r="H1958" s="47">
        <v>150909</v>
      </c>
    </row>
    <row r="1959" spans="1:8" s="46" customFormat="1">
      <c r="A1959" s="25">
        <v>41991</v>
      </c>
      <c r="B1959" s="24" t="s">
        <v>4787</v>
      </c>
      <c r="C1959" s="25"/>
      <c r="D1959" s="46" t="s">
        <v>2644</v>
      </c>
      <c r="F1959" s="24" t="s">
        <v>216</v>
      </c>
      <c r="G1959" s="24" t="s">
        <v>342</v>
      </c>
      <c r="H1959" s="47">
        <v>5300000</v>
      </c>
    </row>
    <row r="1960" spans="1:8" s="46" customFormat="1">
      <c r="A1960" s="25">
        <v>41991</v>
      </c>
      <c r="B1960" s="24" t="s">
        <v>3649</v>
      </c>
      <c r="C1960" s="25"/>
      <c r="D1960" s="46" t="s">
        <v>2645</v>
      </c>
      <c r="F1960" s="24" t="s">
        <v>216</v>
      </c>
      <c r="G1960" s="24" t="s">
        <v>284</v>
      </c>
      <c r="H1960" s="47">
        <v>530000</v>
      </c>
    </row>
    <row r="1961" spans="1:8" s="46" customFormat="1">
      <c r="A1961" s="25">
        <v>41992</v>
      </c>
      <c r="B1961" s="24" t="s">
        <v>4787</v>
      </c>
      <c r="C1961" s="25"/>
      <c r="D1961" s="46" t="s">
        <v>2647</v>
      </c>
      <c r="F1961" s="24" t="s">
        <v>216</v>
      </c>
      <c r="G1961" s="24" t="s">
        <v>342</v>
      </c>
      <c r="H1961" s="47">
        <v>5810000</v>
      </c>
    </row>
    <row r="1962" spans="1:8" s="46" customFormat="1">
      <c r="A1962" s="25">
        <v>41992</v>
      </c>
      <c r="B1962" s="24" t="s">
        <v>3650</v>
      </c>
      <c r="C1962" s="25"/>
      <c r="D1962" s="46" t="s">
        <v>2648</v>
      </c>
      <c r="F1962" s="24" t="s">
        <v>216</v>
      </c>
      <c r="G1962" s="24" t="s">
        <v>284</v>
      </c>
      <c r="H1962" s="47">
        <v>581000</v>
      </c>
    </row>
    <row r="1963" spans="1:8" s="46" customFormat="1">
      <c r="A1963" s="25">
        <v>41992</v>
      </c>
      <c r="B1963" s="24" t="s">
        <v>4787</v>
      </c>
      <c r="C1963" s="25"/>
      <c r="D1963" s="46" t="s">
        <v>2650</v>
      </c>
      <c r="F1963" s="24" t="s">
        <v>216</v>
      </c>
      <c r="G1963" s="24" t="s">
        <v>342</v>
      </c>
      <c r="H1963" s="47">
        <v>3500000</v>
      </c>
    </row>
    <row r="1964" spans="1:8" s="46" customFormat="1">
      <c r="A1964" s="25">
        <v>41992</v>
      </c>
      <c r="B1964" s="24" t="s">
        <v>3651</v>
      </c>
      <c r="C1964" s="25"/>
      <c r="D1964" s="46" t="s">
        <v>2651</v>
      </c>
      <c r="F1964" s="24" t="s">
        <v>216</v>
      </c>
      <c r="G1964" s="24" t="s">
        <v>284</v>
      </c>
      <c r="H1964" s="47">
        <v>350000</v>
      </c>
    </row>
    <row r="1965" spans="1:8" s="46" customFormat="1">
      <c r="A1965" s="25">
        <v>41992</v>
      </c>
      <c r="B1965" s="24" t="s">
        <v>4787</v>
      </c>
      <c r="C1965" s="25"/>
      <c r="D1965" s="46" t="s">
        <v>2653</v>
      </c>
      <c r="F1965" s="24" t="s">
        <v>216</v>
      </c>
      <c r="G1965" s="24" t="s">
        <v>342</v>
      </c>
      <c r="H1965" s="47">
        <v>2310000</v>
      </c>
    </row>
    <row r="1966" spans="1:8" s="46" customFormat="1">
      <c r="A1966" s="25">
        <v>41992</v>
      </c>
      <c r="B1966" s="24" t="s">
        <v>3652</v>
      </c>
      <c r="C1966" s="25"/>
      <c r="D1966" s="46" t="s">
        <v>2654</v>
      </c>
      <c r="F1966" s="24" t="s">
        <v>216</v>
      </c>
      <c r="G1966" s="24" t="s">
        <v>284</v>
      </c>
      <c r="H1966" s="47">
        <v>231000</v>
      </c>
    </row>
    <row r="1967" spans="1:8" s="46" customFormat="1">
      <c r="A1967" s="25">
        <v>41992</v>
      </c>
      <c r="B1967" s="24" t="s">
        <v>4787</v>
      </c>
      <c r="C1967" s="25"/>
      <c r="D1967" s="46" t="s">
        <v>2656</v>
      </c>
      <c r="F1967" s="24" t="s">
        <v>216</v>
      </c>
      <c r="G1967" s="24" t="s">
        <v>342</v>
      </c>
      <c r="H1967" s="47">
        <v>1780000</v>
      </c>
    </row>
    <row r="1968" spans="1:8" s="46" customFormat="1">
      <c r="A1968" s="25">
        <v>41992</v>
      </c>
      <c r="B1968" s="24" t="s">
        <v>3653</v>
      </c>
      <c r="C1968" s="25"/>
      <c r="D1968" s="46" t="s">
        <v>2657</v>
      </c>
      <c r="F1968" s="24" t="s">
        <v>216</v>
      </c>
      <c r="G1968" s="24" t="s">
        <v>284</v>
      </c>
      <c r="H1968" s="47">
        <v>178000</v>
      </c>
    </row>
    <row r="1969" spans="1:8" s="46" customFormat="1">
      <c r="A1969" s="25">
        <v>41992</v>
      </c>
      <c r="B1969" s="24" t="s">
        <v>4787</v>
      </c>
      <c r="C1969" s="25"/>
      <c r="D1969" s="46" t="s">
        <v>2659</v>
      </c>
      <c r="F1969" s="24" t="s">
        <v>216</v>
      </c>
      <c r="G1969" s="24" t="s">
        <v>342</v>
      </c>
      <c r="H1969" s="47">
        <v>24270000</v>
      </c>
    </row>
    <row r="1970" spans="1:8" s="46" customFormat="1">
      <c r="A1970" s="25">
        <v>41992</v>
      </c>
      <c r="B1970" s="24" t="s">
        <v>3645</v>
      </c>
      <c r="C1970" s="25"/>
      <c r="D1970" s="46" t="s">
        <v>2660</v>
      </c>
      <c r="F1970" s="24" t="s">
        <v>216</v>
      </c>
      <c r="G1970" s="24" t="s">
        <v>284</v>
      </c>
      <c r="H1970" s="47">
        <v>2427000</v>
      </c>
    </row>
    <row r="1971" spans="1:8" s="46" customFormat="1">
      <c r="A1971" s="25">
        <v>41992</v>
      </c>
      <c r="B1971" s="24" t="s">
        <v>4787</v>
      </c>
      <c r="C1971" s="25"/>
      <c r="D1971" s="46" t="s">
        <v>3655</v>
      </c>
      <c r="F1971" s="24" t="s">
        <v>216</v>
      </c>
      <c r="G1971" s="24" t="s">
        <v>342</v>
      </c>
      <c r="H1971" s="47">
        <v>20180000</v>
      </c>
    </row>
    <row r="1972" spans="1:8" s="46" customFormat="1">
      <c r="A1972" s="25">
        <v>41992</v>
      </c>
      <c r="B1972" s="24" t="s">
        <v>3654</v>
      </c>
      <c r="C1972" s="25"/>
      <c r="D1972" s="46" t="s">
        <v>3656</v>
      </c>
      <c r="F1972" s="24" t="s">
        <v>216</v>
      </c>
      <c r="G1972" s="24" t="s">
        <v>284</v>
      </c>
      <c r="H1972" s="47">
        <v>2018000</v>
      </c>
    </row>
    <row r="1973" spans="1:8" s="46" customFormat="1">
      <c r="A1973" s="25">
        <v>41992</v>
      </c>
      <c r="B1973" s="24" t="s">
        <v>4787</v>
      </c>
      <c r="C1973" s="25"/>
      <c r="D1973" s="46" t="s">
        <v>2662</v>
      </c>
      <c r="F1973" s="24" t="s">
        <v>216</v>
      </c>
      <c r="G1973" s="24" t="s">
        <v>342</v>
      </c>
      <c r="H1973" s="47">
        <v>50700000</v>
      </c>
    </row>
    <row r="1974" spans="1:8" s="46" customFormat="1">
      <c r="A1974" s="25">
        <v>41992</v>
      </c>
      <c r="B1974" s="24" t="s">
        <v>3657</v>
      </c>
      <c r="C1974" s="25"/>
      <c r="D1974" s="46" t="s">
        <v>2663</v>
      </c>
      <c r="F1974" s="24" t="s">
        <v>216</v>
      </c>
      <c r="G1974" s="24" t="s">
        <v>284</v>
      </c>
      <c r="H1974" s="47">
        <v>5070000</v>
      </c>
    </row>
    <row r="1975" spans="1:8" s="46" customFormat="1">
      <c r="A1975" s="25">
        <v>41996</v>
      </c>
      <c r="B1975" s="24" t="s">
        <v>4787</v>
      </c>
      <c r="C1975" s="25"/>
      <c r="D1975" s="46" t="s">
        <v>2664</v>
      </c>
      <c r="F1975" s="24" t="s">
        <v>216</v>
      </c>
      <c r="G1975" s="24" t="s">
        <v>342</v>
      </c>
      <c r="H1975" s="47">
        <v>15580000</v>
      </c>
    </row>
    <row r="1976" spans="1:8" s="46" customFormat="1">
      <c r="A1976" s="25">
        <v>41996</v>
      </c>
      <c r="B1976" s="24" t="s">
        <v>3658</v>
      </c>
      <c r="C1976" s="25"/>
      <c r="D1976" s="46" t="s">
        <v>2665</v>
      </c>
      <c r="F1976" s="24" t="s">
        <v>216</v>
      </c>
      <c r="G1976" s="24" t="s">
        <v>284</v>
      </c>
      <c r="H1976" s="47">
        <v>1558000</v>
      </c>
    </row>
    <row r="1977" spans="1:8" s="46" customFormat="1">
      <c r="A1977" s="25">
        <v>41998</v>
      </c>
      <c r="B1977" s="24" t="s">
        <v>4787</v>
      </c>
      <c r="C1977" s="25"/>
      <c r="D1977" s="46" t="s">
        <v>2668</v>
      </c>
      <c r="F1977" s="24" t="s">
        <v>216</v>
      </c>
      <c r="G1977" s="24" t="s">
        <v>342</v>
      </c>
      <c r="H1977" s="47">
        <v>28200000</v>
      </c>
    </row>
    <row r="1978" spans="1:8" s="46" customFormat="1">
      <c r="A1978" s="25">
        <v>41998</v>
      </c>
      <c r="B1978" s="24" t="s">
        <v>3659</v>
      </c>
      <c r="C1978" s="25"/>
      <c r="D1978" s="46" t="s">
        <v>2669</v>
      </c>
      <c r="F1978" s="24" t="s">
        <v>216</v>
      </c>
      <c r="G1978" s="24" t="s">
        <v>284</v>
      </c>
      <c r="H1978" s="47">
        <v>2820000</v>
      </c>
    </row>
    <row r="1979" spans="1:8" s="46" customFormat="1">
      <c r="A1979" s="25">
        <v>41998</v>
      </c>
      <c r="B1979" s="24" t="s">
        <v>4787</v>
      </c>
      <c r="C1979" s="25"/>
      <c r="D1979" s="46" t="s">
        <v>2671</v>
      </c>
      <c r="F1979" s="24" t="s">
        <v>216</v>
      </c>
      <c r="G1979" s="24" t="s">
        <v>342</v>
      </c>
      <c r="H1979" s="47">
        <v>8700000</v>
      </c>
    </row>
    <row r="1980" spans="1:8" s="46" customFormat="1">
      <c r="A1980" s="25">
        <v>41998</v>
      </c>
      <c r="B1980" s="24" t="s">
        <v>3660</v>
      </c>
      <c r="C1980" s="25"/>
      <c r="D1980" s="46" t="s">
        <v>2672</v>
      </c>
      <c r="F1980" s="24" t="s">
        <v>216</v>
      </c>
      <c r="G1980" s="24" t="s">
        <v>284</v>
      </c>
      <c r="H1980" s="47">
        <v>870000</v>
      </c>
    </row>
    <row r="1981" spans="1:8" s="46" customFormat="1">
      <c r="A1981" s="25">
        <v>41999</v>
      </c>
      <c r="B1981" s="24" t="s">
        <v>4787</v>
      </c>
      <c r="C1981" s="25"/>
      <c r="D1981" s="46" t="s">
        <v>1105</v>
      </c>
      <c r="F1981" s="24" t="s">
        <v>216</v>
      </c>
      <c r="G1981" s="24" t="s">
        <v>342</v>
      </c>
      <c r="H1981" s="47">
        <v>1760000</v>
      </c>
    </row>
    <row r="1982" spans="1:8" s="46" customFormat="1">
      <c r="A1982" s="25">
        <v>41999</v>
      </c>
      <c r="B1982" s="24" t="s">
        <v>3661</v>
      </c>
      <c r="C1982" s="25"/>
      <c r="D1982" s="46" t="s">
        <v>1106</v>
      </c>
      <c r="F1982" s="24" t="s">
        <v>216</v>
      </c>
      <c r="G1982" s="24" t="s">
        <v>284</v>
      </c>
      <c r="H1982" s="47">
        <v>176000</v>
      </c>
    </row>
    <row r="1983" spans="1:8" s="46" customFormat="1">
      <c r="A1983" s="25">
        <v>42000</v>
      </c>
      <c r="B1983" s="24" t="s">
        <v>4787</v>
      </c>
      <c r="C1983" s="25"/>
      <c r="D1983" s="46" t="s">
        <v>1108</v>
      </c>
      <c r="F1983" s="24" t="s">
        <v>216</v>
      </c>
      <c r="G1983" s="24" t="s">
        <v>342</v>
      </c>
      <c r="H1983" s="47">
        <v>18000000</v>
      </c>
    </row>
    <row r="1984" spans="1:8" s="46" customFormat="1">
      <c r="A1984" s="25">
        <v>42000</v>
      </c>
      <c r="B1984" s="24" t="s">
        <v>3662</v>
      </c>
      <c r="C1984" s="25"/>
      <c r="D1984" s="46" t="s">
        <v>1109</v>
      </c>
      <c r="F1984" s="24" t="s">
        <v>216</v>
      </c>
      <c r="G1984" s="24" t="s">
        <v>284</v>
      </c>
      <c r="H1984" s="47">
        <v>1800000</v>
      </c>
    </row>
    <row r="1985" spans="1:8" s="46" customFormat="1">
      <c r="A1985" s="25">
        <v>42000</v>
      </c>
      <c r="B1985" s="24" t="s">
        <v>4787</v>
      </c>
      <c r="C1985" s="25"/>
      <c r="D1985" s="46" t="s">
        <v>1111</v>
      </c>
      <c r="F1985" s="24" t="s">
        <v>216</v>
      </c>
      <c r="G1985" s="24" t="s">
        <v>342</v>
      </c>
      <c r="H1985" s="47">
        <v>810000</v>
      </c>
    </row>
    <row r="1986" spans="1:8" s="46" customFormat="1">
      <c r="A1986" s="25">
        <v>42000</v>
      </c>
      <c r="B1986" s="24" t="s">
        <v>3663</v>
      </c>
      <c r="C1986" s="25"/>
      <c r="D1986" s="46" t="s">
        <v>1112</v>
      </c>
      <c r="F1986" s="24" t="s">
        <v>216</v>
      </c>
      <c r="G1986" s="24" t="s">
        <v>284</v>
      </c>
      <c r="H1986" s="47">
        <v>81000</v>
      </c>
    </row>
    <row r="1987" spans="1:8" s="46" customFormat="1">
      <c r="A1987" s="25">
        <v>42000</v>
      </c>
      <c r="B1987" s="24" t="s">
        <v>4787</v>
      </c>
      <c r="C1987" s="25"/>
      <c r="D1987" s="46" t="s">
        <v>3665</v>
      </c>
      <c r="F1987" s="24" t="s">
        <v>216</v>
      </c>
      <c r="G1987" s="24" t="s">
        <v>342</v>
      </c>
      <c r="H1987" s="47">
        <v>11600000</v>
      </c>
    </row>
    <row r="1988" spans="1:8" s="46" customFormat="1">
      <c r="A1988" s="25">
        <v>42000</v>
      </c>
      <c r="B1988" s="24" t="s">
        <v>3664</v>
      </c>
      <c r="C1988" s="25"/>
      <c r="D1988" s="46" t="s">
        <v>3666</v>
      </c>
      <c r="F1988" s="24" t="s">
        <v>216</v>
      </c>
      <c r="G1988" s="24" t="s">
        <v>284</v>
      </c>
      <c r="H1988" s="47">
        <v>1160000</v>
      </c>
    </row>
    <row r="1989" spans="1:8" s="46" customFormat="1">
      <c r="A1989" s="25">
        <v>42003</v>
      </c>
      <c r="B1989" s="24" t="s">
        <v>4787</v>
      </c>
      <c r="C1989" s="25" t="s">
        <v>4758</v>
      </c>
      <c r="D1989" s="46" t="s">
        <v>1113</v>
      </c>
      <c r="F1989" s="24" t="s">
        <v>200</v>
      </c>
      <c r="G1989" s="24" t="s">
        <v>342</v>
      </c>
      <c r="H1989" s="47">
        <v>3200000</v>
      </c>
    </row>
    <row r="1990" spans="1:8" s="46" customFormat="1">
      <c r="A1990" s="25">
        <v>42003</v>
      </c>
      <c r="B1990" s="24" t="s">
        <v>3667</v>
      </c>
      <c r="C1990" s="25" t="s">
        <v>4758</v>
      </c>
      <c r="D1990" s="46" t="s">
        <v>1114</v>
      </c>
      <c r="F1990" s="24" t="s">
        <v>200</v>
      </c>
      <c r="G1990" s="24" t="s">
        <v>284</v>
      </c>
      <c r="H1990" s="47">
        <v>320000</v>
      </c>
    </row>
    <row r="1991" spans="1:8" s="46" customFormat="1">
      <c r="A1991" s="25">
        <v>42003</v>
      </c>
      <c r="B1991" s="24" t="s">
        <v>4787</v>
      </c>
      <c r="C1991" s="25"/>
      <c r="D1991" s="46" t="s">
        <v>1119</v>
      </c>
      <c r="F1991" s="24" t="s">
        <v>216</v>
      </c>
      <c r="G1991" s="24" t="s">
        <v>342</v>
      </c>
      <c r="H1991" s="47">
        <v>495000</v>
      </c>
    </row>
    <row r="1992" spans="1:8" s="46" customFormat="1">
      <c r="A1992" s="25">
        <v>42003</v>
      </c>
      <c r="B1992" s="24" t="s">
        <v>3668</v>
      </c>
      <c r="C1992" s="25"/>
      <c r="D1992" s="46" t="s">
        <v>1120</v>
      </c>
      <c r="F1992" s="24" t="s">
        <v>216</v>
      </c>
      <c r="G1992" s="24" t="s">
        <v>284</v>
      </c>
      <c r="H1992" s="47">
        <v>49500</v>
      </c>
    </row>
    <row r="1993" spans="1:8" s="46" customFormat="1">
      <c r="A1993" s="25">
        <v>42004</v>
      </c>
      <c r="B1993" s="24" t="s">
        <v>4787</v>
      </c>
      <c r="C1993" s="25"/>
      <c r="D1993" s="46" t="s">
        <v>1122</v>
      </c>
      <c r="F1993" s="24" t="s">
        <v>216</v>
      </c>
      <c r="G1993" s="24" t="s">
        <v>342</v>
      </c>
      <c r="H1993" s="47">
        <v>64840000</v>
      </c>
    </row>
    <row r="1994" spans="1:8" s="46" customFormat="1">
      <c r="A1994" s="25">
        <v>42004</v>
      </c>
      <c r="B1994" s="24" t="s">
        <v>3669</v>
      </c>
      <c r="C1994" s="25"/>
      <c r="D1994" s="46" t="s">
        <v>1123</v>
      </c>
      <c r="F1994" s="24" t="s">
        <v>216</v>
      </c>
      <c r="G1994" s="24" t="s">
        <v>284</v>
      </c>
      <c r="H1994" s="47">
        <v>6484000</v>
      </c>
    </row>
    <row r="1995" spans="1:8" s="46" customFormat="1">
      <c r="A1995" s="25">
        <v>41641</v>
      </c>
      <c r="B1995" s="24" t="s">
        <v>1412</v>
      </c>
      <c r="C1995" s="25"/>
      <c r="D1995" s="46" t="s">
        <v>1427</v>
      </c>
      <c r="F1995" s="24" t="s">
        <v>204</v>
      </c>
      <c r="G1995" s="24" t="s">
        <v>216</v>
      </c>
      <c r="H1995" s="47">
        <v>29612000</v>
      </c>
    </row>
    <row r="1996" spans="1:8" s="46" customFormat="1">
      <c r="A1996" s="25">
        <v>41641</v>
      </c>
      <c r="B1996" s="24" t="s">
        <v>1412</v>
      </c>
      <c r="C1996" s="25"/>
      <c r="D1996" s="46" t="s">
        <v>1428</v>
      </c>
      <c r="F1996" s="24" t="s">
        <v>204</v>
      </c>
      <c r="G1996" s="24" t="s">
        <v>216</v>
      </c>
      <c r="H1996" s="47">
        <v>29180500</v>
      </c>
    </row>
    <row r="1997" spans="1:8" s="46" customFormat="1">
      <c r="A1997" s="25">
        <v>41641</v>
      </c>
      <c r="B1997" s="24" t="s">
        <v>1412</v>
      </c>
      <c r="C1997" s="25"/>
      <c r="D1997" s="46" t="s">
        <v>1429</v>
      </c>
      <c r="F1997" s="24" t="s">
        <v>204</v>
      </c>
      <c r="G1997" s="24" t="s">
        <v>216</v>
      </c>
      <c r="H1997" s="47">
        <v>191400000</v>
      </c>
    </row>
    <row r="1998" spans="1:8" s="46" customFormat="1">
      <c r="A1998" s="25">
        <v>41641</v>
      </c>
      <c r="B1998" s="24" t="s">
        <v>1413</v>
      </c>
      <c r="C1998" s="25"/>
      <c r="D1998" s="46" t="s">
        <v>3788</v>
      </c>
      <c r="F1998" s="24" t="s">
        <v>304</v>
      </c>
      <c r="G1998" s="24" t="s">
        <v>204</v>
      </c>
      <c r="H1998" s="47">
        <v>49938000</v>
      </c>
    </row>
    <row r="1999" spans="1:8" s="46" customFormat="1">
      <c r="A1999" s="25">
        <v>41641</v>
      </c>
      <c r="B1999" s="24" t="s">
        <v>1542</v>
      </c>
      <c r="C1999" s="25"/>
      <c r="D1999" s="46" t="s">
        <v>4312</v>
      </c>
      <c r="F1999" s="24" t="s">
        <v>365</v>
      </c>
      <c r="G1999" s="24" t="s">
        <v>304</v>
      </c>
      <c r="H1999" s="47">
        <v>24969000</v>
      </c>
    </row>
    <row r="2000" spans="1:8" s="46" customFormat="1">
      <c r="A2000" s="25">
        <v>41642</v>
      </c>
      <c r="B2000" s="24" t="s">
        <v>1413</v>
      </c>
      <c r="C2000" s="25"/>
      <c r="D2000" s="46" t="s">
        <v>1414</v>
      </c>
      <c r="F2000" s="24" t="s">
        <v>282</v>
      </c>
      <c r="G2000" s="24" t="s">
        <v>204</v>
      </c>
      <c r="H2000" s="47">
        <v>3929200</v>
      </c>
    </row>
    <row r="2001" spans="1:8" s="46" customFormat="1">
      <c r="A2001" s="25">
        <v>41642</v>
      </c>
      <c r="B2001" s="24" t="s">
        <v>1413</v>
      </c>
      <c r="C2001" s="25"/>
      <c r="D2001" s="46" t="s">
        <v>1415</v>
      </c>
      <c r="F2001" s="24" t="s">
        <v>282</v>
      </c>
      <c r="G2001" s="24" t="s">
        <v>204</v>
      </c>
      <c r="H2001" s="47">
        <v>1991000</v>
      </c>
    </row>
    <row r="2002" spans="1:8" s="46" customFormat="1">
      <c r="A2002" s="25">
        <v>41642</v>
      </c>
      <c r="B2002" s="24" t="s">
        <v>1413</v>
      </c>
      <c r="C2002" s="25"/>
      <c r="D2002" s="46" t="s">
        <v>1430</v>
      </c>
      <c r="F2002" s="24" t="s">
        <v>282</v>
      </c>
      <c r="G2002" s="24" t="s">
        <v>204</v>
      </c>
      <c r="H2002" s="47">
        <v>1694000</v>
      </c>
    </row>
    <row r="2003" spans="1:8" s="46" customFormat="1">
      <c r="A2003" s="25">
        <v>41642</v>
      </c>
      <c r="B2003" s="24" t="s">
        <v>1413</v>
      </c>
      <c r="C2003" s="25"/>
      <c r="D2003" s="46" t="s">
        <v>161</v>
      </c>
      <c r="F2003" s="24" t="s">
        <v>360</v>
      </c>
      <c r="G2003" s="24" t="s">
        <v>204</v>
      </c>
      <c r="H2003" s="47">
        <v>317428</v>
      </c>
    </row>
    <row r="2004" spans="1:8" s="46" customFormat="1">
      <c r="A2004" s="25">
        <v>41642</v>
      </c>
      <c r="B2004" s="24" t="s">
        <v>1413</v>
      </c>
      <c r="C2004" s="25"/>
      <c r="D2004" s="46" t="s">
        <v>1543</v>
      </c>
      <c r="F2004" s="24" t="s">
        <v>282</v>
      </c>
      <c r="G2004" s="24" t="s">
        <v>204</v>
      </c>
      <c r="H2004" s="47">
        <v>1064300</v>
      </c>
    </row>
    <row r="2005" spans="1:8" s="46" customFormat="1">
      <c r="A2005" s="25">
        <v>41642</v>
      </c>
      <c r="B2005" s="24" t="s">
        <v>1413</v>
      </c>
      <c r="C2005" s="25"/>
      <c r="D2005" s="46" t="s">
        <v>1432</v>
      </c>
      <c r="F2005" s="24" t="s">
        <v>369</v>
      </c>
      <c r="G2005" s="24" t="s">
        <v>204</v>
      </c>
      <c r="H2005" s="47">
        <v>15000</v>
      </c>
    </row>
    <row r="2006" spans="1:8" s="46" customFormat="1">
      <c r="A2006" s="25">
        <v>41645</v>
      </c>
      <c r="B2006" s="24" t="s">
        <v>1412</v>
      </c>
      <c r="C2006" s="25"/>
      <c r="D2006" s="46" t="s">
        <v>1433</v>
      </c>
      <c r="F2006" s="24" t="s">
        <v>204</v>
      </c>
      <c r="G2006" s="24" t="s">
        <v>216</v>
      </c>
      <c r="H2006" s="47">
        <v>4840000</v>
      </c>
    </row>
    <row r="2007" spans="1:8" s="46" customFormat="1">
      <c r="A2007" s="25">
        <v>41646</v>
      </c>
      <c r="B2007" s="24" t="s">
        <v>1412</v>
      </c>
      <c r="C2007" s="25"/>
      <c r="D2007" s="46" t="s">
        <v>1434</v>
      </c>
      <c r="F2007" s="24" t="s">
        <v>204</v>
      </c>
      <c r="G2007" s="24" t="s">
        <v>216</v>
      </c>
      <c r="H2007" s="47">
        <v>19098200</v>
      </c>
    </row>
    <row r="2008" spans="1:8" s="46" customFormat="1">
      <c r="A2008" s="25">
        <v>41647</v>
      </c>
      <c r="B2008" s="24" t="s">
        <v>1413</v>
      </c>
      <c r="C2008" s="25"/>
      <c r="D2008" s="46" t="s">
        <v>1416</v>
      </c>
      <c r="F2008" s="24" t="s">
        <v>282</v>
      </c>
      <c r="G2008" s="24" t="s">
        <v>204</v>
      </c>
      <c r="H2008" s="47">
        <v>3520000</v>
      </c>
    </row>
    <row r="2009" spans="1:8" s="46" customFormat="1">
      <c r="A2009" s="25">
        <v>41647</v>
      </c>
      <c r="B2009" s="24" t="s">
        <v>1413</v>
      </c>
      <c r="C2009" s="25"/>
      <c r="D2009" s="46" t="s">
        <v>1432</v>
      </c>
      <c r="F2009" s="24" t="s">
        <v>369</v>
      </c>
      <c r="G2009" s="24" t="s">
        <v>204</v>
      </c>
      <c r="H2009" s="47">
        <v>15000</v>
      </c>
    </row>
    <row r="2010" spans="1:8" s="46" customFormat="1">
      <c r="A2010" s="25">
        <v>41647</v>
      </c>
      <c r="B2010" s="24" t="s">
        <v>1412</v>
      </c>
      <c r="C2010" s="25"/>
      <c r="D2010" s="46" t="s">
        <v>1417</v>
      </c>
      <c r="F2010" s="24" t="s">
        <v>204</v>
      </c>
      <c r="G2010" s="24" t="s">
        <v>216</v>
      </c>
      <c r="H2010" s="47">
        <v>3841200</v>
      </c>
    </row>
    <row r="2011" spans="1:8" s="46" customFormat="1">
      <c r="A2011" s="25">
        <v>41648</v>
      </c>
      <c r="B2011" s="24" t="s">
        <v>1412</v>
      </c>
      <c r="C2011" s="25"/>
      <c r="D2011" s="46" t="s">
        <v>1435</v>
      </c>
      <c r="F2011" s="24" t="s">
        <v>204</v>
      </c>
      <c r="G2011" s="24" t="s">
        <v>216</v>
      </c>
      <c r="H2011" s="47">
        <v>1160000</v>
      </c>
    </row>
    <row r="2012" spans="1:8" s="46" customFormat="1">
      <c r="A2012" s="25">
        <v>41648</v>
      </c>
      <c r="B2012" s="24" t="s">
        <v>1412</v>
      </c>
      <c r="C2012" s="25"/>
      <c r="D2012" s="46" t="s">
        <v>3815</v>
      </c>
      <c r="F2012" s="24" t="s">
        <v>204</v>
      </c>
      <c r="G2012" s="24" t="s">
        <v>282</v>
      </c>
      <c r="H2012" s="47">
        <v>3000000</v>
      </c>
    </row>
    <row r="2013" spans="1:8" s="46" customFormat="1">
      <c r="A2013" s="25">
        <v>41653</v>
      </c>
      <c r="B2013" s="24" t="s">
        <v>1413</v>
      </c>
      <c r="C2013" s="25"/>
      <c r="D2013" s="46" t="s">
        <v>3789</v>
      </c>
      <c r="F2013" s="24" t="s">
        <v>200</v>
      </c>
      <c r="G2013" s="24" t="s">
        <v>204</v>
      </c>
      <c r="H2013" s="47">
        <v>20000000</v>
      </c>
    </row>
    <row r="2014" spans="1:8" s="46" customFormat="1">
      <c r="A2014" s="25">
        <v>41653</v>
      </c>
      <c r="B2014" s="24" t="s">
        <v>1412</v>
      </c>
      <c r="C2014" s="25"/>
      <c r="D2014" s="46" t="s">
        <v>1436</v>
      </c>
      <c r="F2014" s="24" t="s">
        <v>204</v>
      </c>
      <c r="G2014" s="24" t="s">
        <v>216</v>
      </c>
      <c r="H2014" s="47">
        <v>935000</v>
      </c>
    </row>
    <row r="2015" spans="1:8" s="46" customFormat="1">
      <c r="A2015" s="25">
        <v>41654</v>
      </c>
      <c r="B2015" s="24" t="s">
        <v>1412</v>
      </c>
      <c r="C2015" s="25"/>
      <c r="D2015" s="46" t="s">
        <v>1418</v>
      </c>
      <c r="F2015" s="24" t="s">
        <v>204</v>
      </c>
      <c r="G2015" s="24" t="s">
        <v>216</v>
      </c>
      <c r="H2015" s="47">
        <v>2706000</v>
      </c>
    </row>
    <row r="2016" spans="1:8" s="46" customFormat="1">
      <c r="A2016" s="25">
        <v>41656</v>
      </c>
      <c r="B2016" s="24" t="s">
        <v>1412</v>
      </c>
      <c r="C2016" s="25"/>
      <c r="D2016" s="46" t="s">
        <v>1419</v>
      </c>
      <c r="F2016" s="24" t="s">
        <v>204</v>
      </c>
      <c r="G2016" s="24" t="s">
        <v>216</v>
      </c>
      <c r="H2016" s="47">
        <v>4994000</v>
      </c>
    </row>
    <row r="2017" spans="1:8" s="46" customFormat="1">
      <c r="A2017" s="25">
        <v>41656</v>
      </c>
      <c r="B2017" s="24" t="s">
        <v>1413</v>
      </c>
      <c r="C2017" s="25"/>
      <c r="D2017" s="46" t="s">
        <v>1431</v>
      </c>
      <c r="F2017" s="24" t="s">
        <v>369</v>
      </c>
      <c r="G2017" s="24" t="s">
        <v>204</v>
      </c>
      <c r="H2017" s="47">
        <v>15000</v>
      </c>
    </row>
    <row r="2018" spans="1:8" s="46" customFormat="1">
      <c r="A2018" s="25">
        <v>41656</v>
      </c>
      <c r="B2018" s="24" t="s">
        <v>1412</v>
      </c>
      <c r="C2018" s="25"/>
      <c r="D2018" s="46" t="s">
        <v>1420</v>
      </c>
      <c r="F2018" s="24" t="s">
        <v>204</v>
      </c>
      <c r="G2018" s="24" t="s">
        <v>216</v>
      </c>
      <c r="H2018" s="47">
        <v>4328500</v>
      </c>
    </row>
    <row r="2019" spans="1:8" s="46" customFormat="1">
      <c r="A2019" s="25">
        <v>41659</v>
      </c>
      <c r="B2019" s="24" t="s">
        <v>1413</v>
      </c>
      <c r="C2019" s="25"/>
      <c r="D2019" s="46" t="s">
        <v>3790</v>
      </c>
      <c r="F2019" s="24" t="s">
        <v>200</v>
      </c>
      <c r="G2019" s="24" t="s">
        <v>204</v>
      </c>
      <c r="H2019" s="47">
        <v>60000000</v>
      </c>
    </row>
    <row r="2020" spans="1:8" s="46" customFormat="1">
      <c r="A2020" s="25">
        <v>41660</v>
      </c>
      <c r="B2020" s="24" t="s">
        <v>1412</v>
      </c>
      <c r="C2020" s="25"/>
      <c r="D2020" s="46" t="s">
        <v>1437</v>
      </c>
      <c r="F2020" s="24" t="s">
        <v>204</v>
      </c>
      <c r="G2020" s="24" t="s">
        <v>216</v>
      </c>
      <c r="H2020" s="47">
        <v>7018000</v>
      </c>
    </row>
    <row r="2021" spans="1:8" s="46" customFormat="1">
      <c r="A2021" s="25">
        <v>41660</v>
      </c>
      <c r="B2021" s="24" t="s">
        <v>1412</v>
      </c>
      <c r="C2021" s="25"/>
      <c r="D2021" s="46" t="s">
        <v>1421</v>
      </c>
      <c r="F2021" s="24" t="s">
        <v>204</v>
      </c>
      <c r="G2021" s="24" t="s">
        <v>216</v>
      </c>
      <c r="H2021" s="47">
        <v>2453000</v>
      </c>
    </row>
    <row r="2022" spans="1:8" s="46" customFormat="1">
      <c r="A2022" s="25">
        <v>41660</v>
      </c>
      <c r="B2022" s="24" t="s">
        <v>1412</v>
      </c>
      <c r="C2022" s="25"/>
      <c r="D2022" s="46" t="s">
        <v>1438</v>
      </c>
      <c r="F2022" s="24" t="s">
        <v>204</v>
      </c>
      <c r="G2022" s="24" t="s">
        <v>216</v>
      </c>
      <c r="H2022" s="47">
        <v>4163500</v>
      </c>
    </row>
    <row r="2023" spans="1:8" s="46" customFormat="1">
      <c r="A2023" s="25">
        <v>41662</v>
      </c>
      <c r="B2023" s="24" t="s">
        <v>1412</v>
      </c>
      <c r="C2023" s="25"/>
      <c r="D2023" s="46" t="s">
        <v>1439</v>
      </c>
      <c r="F2023" s="24" t="s">
        <v>204</v>
      </c>
      <c r="G2023" s="24" t="s">
        <v>216</v>
      </c>
      <c r="H2023" s="47">
        <v>17402000</v>
      </c>
    </row>
    <row r="2024" spans="1:8" s="46" customFormat="1">
      <c r="A2024" s="25">
        <v>41662</v>
      </c>
      <c r="B2024" s="24" t="s">
        <v>1413</v>
      </c>
      <c r="C2024" s="25"/>
      <c r="D2024" s="46" t="s">
        <v>1422</v>
      </c>
      <c r="F2024" s="24" t="s">
        <v>282</v>
      </c>
      <c r="G2024" s="24" t="s">
        <v>204</v>
      </c>
      <c r="H2024" s="47">
        <v>3361600</v>
      </c>
    </row>
    <row r="2025" spans="1:8" s="46" customFormat="1">
      <c r="A2025" s="25">
        <v>41663</v>
      </c>
      <c r="B2025" s="24" t="s">
        <v>1412</v>
      </c>
      <c r="C2025" s="25"/>
      <c r="D2025" s="46" t="s">
        <v>1440</v>
      </c>
      <c r="F2025" s="24" t="s">
        <v>204</v>
      </c>
      <c r="G2025" s="24" t="s">
        <v>216</v>
      </c>
      <c r="H2025" s="47">
        <v>2530000</v>
      </c>
    </row>
    <row r="2026" spans="1:8" s="46" customFormat="1">
      <c r="A2026" s="25">
        <v>41663</v>
      </c>
      <c r="B2026" s="24" t="s">
        <v>1412</v>
      </c>
      <c r="C2026" s="25"/>
      <c r="D2026" s="46" t="s">
        <v>1423</v>
      </c>
      <c r="F2026" s="24" t="s">
        <v>204</v>
      </c>
      <c r="G2026" s="24" t="s">
        <v>216</v>
      </c>
      <c r="H2026" s="47">
        <v>19684500</v>
      </c>
    </row>
    <row r="2027" spans="1:8" s="46" customFormat="1">
      <c r="A2027" s="25">
        <v>41663</v>
      </c>
      <c r="B2027" s="24" t="s">
        <v>1412</v>
      </c>
      <c r="C2027" s="25"/>
      <c r="D2027" s="46" t="s">
        <v>1441</v>
      </c>
      <c r="F2027" s="24" t="s">
        <v>204</v>
      </c>
      <c r="G2027" s="24" t="s">
        <v>216</v>
      </c>
      <c r="H2027" s="47">
        <v>1694000</v>
      </c>
    </row>
    <row r="2028" spans="1:8" s="46" customFormat="1">
      <c r="A2028" s="25">
        <v>41664</v>
      </c>
      <c r="B2028" s="24" t="s">
        <v>1413</v>
      </c>
      <c r="C2028" s="25"/>
      <c r="D2028" s="46" t="s">
        <v>3791</v>
      </c>
      <c r="F2028" s="24" t="s">
        <v>200</v>
      </c>
      <c r="G2028" s="24" t="s">
        <v>204</v>
      </c>
      <c r="H2028" s="47">
        <v>30000000</v>
      </c>
    </row>
    <row r="2029" spans="1:8" s="46" customFormat="1">
      <c r="A2029" s="25">
        <v>41664</v>
      </c>
      <c r="B2029" s="24" t="s">
        <v>1412</v>
      </c>
      <c r="C2029" s="25"/>
      <c r="D2029" s="46" t="s">
        <v>1442</v>
      </c>
      <c r="F2029" s="24" t="s">
        <v>204</v>
      </c>
      <c r="G2029" s="24" t="s">
        <v>346</v>
      </c>
      <c r="H2029" s="47">
        <v>90160</v>
      </c>
    </row>
    <row r="2030" spans="1:8" s="46" customFormat="1">
      <c r="A2030" s="25">
        <v>41666</v>
      </c>
      <c r="B2030" s="24" t="s">
        <v>1413</v>
      </c>
      <c r="C2030" s="25"/>
      <c r="D2030" s="46" t="s">
        <v>1443</v>
      </c>
      <c r="F2030" s="24" t="s">
        <v>294</v>
      </c>
      <c r="G2030" s="24" t="s">
        <v>204</v>
      </c>
      <c r="H2030" s="47">
        <v>685000</v>
      </c>
    </row>
    <row r="2031" spans="1:8" s="46" customFormat="1">
      <c r="A2031" s="25">
        <v>41666</v>
      </c>
      <c r="B2031" s="24" t="s">
        <v>1413</v>
      </c>
      <c r="C2031" s="25"/>
      <c r="D2031" s="46" t="s">
        <v>1431</v>
      </c>
      <c r="F2031" s="24" t="s">
        <v>369</v>
      </c>
      <c r="G2031" s="24" t="s">
        <v>204</v>
      </c>
      <c r="H2031" s="47">
        <v>15000</v>
      </c>
    </row>
    <row r="2032" spans="1:8" s="46" customFormat="1">
      <c r="A2032" s="25">
        <v>41666</v>
      </c>
      <c r="B2032" s="24" t="s">
        <v>1413</v>
      </c>
      <c r="C2032" s="25"/>
      <c r="D2032" s="46" t="s">
        <v>1444</v>
      </c>
      <c r="F2032" s="24" t="s">
        <v>282</v>
      </c>
      <c r="G2032" s="24" t="s">
        <v>204</v>
      </c>
      <c r="H2032" s="47">
        <v>538647</v>
      </c>
    </row>
    <row r="2033" spans="1:9" s="46" customFormat="1">
      <c r="A2033" s="25">
        <v>41666</v>
      </c>
      <c r="B2033" s="24" t="s">
        <v>1413</v>
      </c>
      <c r="C2033" s="25"/>
      <c r="D2033" s="46" t="s">
        <v>1431</v>
      </c>
      <c r="F2033" s="24" t="s">
        <v>369</v>
      </c>
      <c r="G2033" s="24" t="s">
        <v>204</v>
      </c>
      <c r="H2033" s="47">
        <v>15000</v>
      </c>
    </row>
    <row r="2034" spans="1:9" s="46" customFormat="1">
      <c r="A2034" s="25">
        <v>41666</v>
      </c>
      <c r="B2034" s="24" t="s">
        <v>1413</v>
      </c>
      <c r="C2034" s="25"/>
      <c r="D2034" s="46" t="s">
        <v>1445</v>
      </c>
      <c r="F2034" s="24" t="s">
        <v>284</v>
      </c>
      <c r="G2034" s="24" t="s">
        <v>204</v>
      </c>
      <c r="H2034" s="47">
        <v>25306537</v>
      </c>
    </row>
    <row r="2035" spans="1:9" s="46" customFormat="1">
      <c r="A2035" s="25">
        <v>41666</v>
      </c>
      <c r="B2035" s="24" t="s">
        <v>1413</v>
      </c>
      <c r="C2035" s="25"/>
      <c r="D2035" s="46" t="s">
        <v>1431</v>
      </c>
      <c r="F2035" s="24" t="s">
        <v>369</v>
      </c>
      <c r="G2035" s="24" t="s">
        <v>204</v>
      </c>
      <c r="H2035" s="47">
        <v>15000</v>
      </c>
    </row>
    <row r="2036" spans="1:9" s="46" customFormat="1">
      <c r="A2036" s="25">
        <v>41666</v>
      </c>
      <c r="B2036" s="24" t="s">
        <v>1413</v>
      </c>
      <c r="C2036" s="25"/>
      <c r="D2036" s="46" t="s">
        <v>1446</v>
      </c>
      <c r="F2036" s="24" t="s">
        <v>292</v>
      </c>
      <c r="G2036" s="24" t="s">
        <v>204</v>
      </c>
      <c r="H2036" s="47">
        <v>20922592</v>
      </c>
      <c r="I2036" s="47">
        <f>H2036+H2117</f>
        <v>56372994</v>
      </c>
    </row>
    <row r="2037" spans="1:9" s="46" customFormat="1">
      <c r="A2037" s="25">
        <v>41666</v>
      </c>
      <c r="B2037" s="24" t="s">
        <v>1413</v>
      </c>
      <c r="C2037" s="25"/>
      <c r="D2037" s="46" t="s">
        <v>1431</v>
      </c>
      <c r="F2037" s="24" t="s">
        <v>369</v>
      </c>
      <c r="G2037" s="24" t="s">
        <v>204</v>
      </c>
      <c r="H2037" s="47">
        <v>15000</v>
      </c>
    </row>
    <row r="2038" spans="1:9" s="46" customFormat="1">
      <c r="A2038" s="25">
        <v>41676</v>
      </c>
      <c r="B2038" s="24" t="s">
        <v>1412</v>
      </c>
      <c r="C2038" s="25"/>
      <c r="D2038" s="46" t="s">
        <v>1447</v>
      </c>
      <c r="F2038" s="24" t="s">
        <v>204</v>
      </c>
      <c r="G2038" s="24" t="s">
        <v>216</v>
      </c>
      <c r="H2038" s="47">
        <v>10637000</v>
      </c>
    </row>
    <row r="2039" spans="1:9" s="46" customFormat="1">
      <c r="A2039" s="25">
        <v>41676</v>
      </c>
      <c r="B2039" s="24" t="s">
        <v>1412</v>
      </c>
      <c r="C2039" s="25"/>
      <c r="D2039" s="46" t="s">
        <v>1448</v>
      </c>
      <c r="F2039" s="24" t="s">
        <v>204</v>
      </c>
      <c r="G2039" s="24" t="s">
        <v>216</v>
      </c>
      <c r="H2039" s="47">
        <v>14810000</v>
      </c>
    </row>
    <row r="2040" spans="1:9" s="46" customFormat="1">
      <c r="A2040" s="25">
        <v>41654</v>
      </c>
      <c r="B2040" s="24"/>
      <c r="C2040" s="25" t="s">
        <v>4709</v>
      </c>
      <c r="D2040" s="46" t="s">
        <v>3840</v>
      </c>
      <c r="F2040" s="24" t="s">
        <v>228</v>
      </c>
      <c r="G2040" s="24" t="s">
        <v>200</v>
      </c>
      <c r="H2040" s="47">
        <v>3046000</v>
      </c>
    </row>
    <row r="2041" spans="1:9" s="46" customFormat="1">
      <c r="A2041" s="25">
        <v>41670</v>
      </c>
      <c r="B2041" s="24" t="s">
        <v>1542</v>
      </c>
      <c r="C2041" s="25"/>
      <c r="D2041" s="46" t="s">
        <v>1450</v>
      </c>
      <c r="F2041" s="24" t="s">
        <v>365</v>
      </c>
      <c r="G2041" s="24" t="s">
        <v>304</v>
      </c>
      <c r="H2041" s="47">
        <v>30600000</v>
      </c>
    </row>
    <row r="2042" spans="1:9" s="46" customFormat="1">
      <c r="A2042" s="25">
        <v>41676</v>
      </c>
      <c r="B2042" s="24"/>
      <c r="C2042" s="25"/>
      <c r="D2042" s="46" t="s">
        <v>3839</v>
      </c>
      <c r="F2042" s="24" t="s">
        <v>304</v>
      </c>
      <c r="G2042" s="24" t="s">
        <v>228</v>
      </c>
      <c r="H2042" s="47">
        <v>3046000</v>
      </c>
      <c r="I2042" s="47"/>
    </row>
    <row r="2043" spans="1:9" s="46" customFormat="1">
      <c r="A2043" s="25">
        <v>41676</v>
      </c>
      <c r="B2043" s="24" t="s">
        <v>1413</v>
      </c>
      <c r="C2043" s="25"/>
      <c r="D2043" s="46" t="s">
        <v>1449</v>
      </c>
      <c r="F2043" s="24" t="s">
        <v>304</v>
      </c>
      <c r="G2043" s="24" t="s">
        <v>204</v>
      </c>
      <c r="H2043" s="47">
        <v>27554000</v>
      </c>
    </row>
    <row r="2044" spans="1:9" s="46" customFormat="1">
      <c r="A2044" s="25">
        <v>41670</v>
      </c>
      <c r="B2044" s="24"/>
      <c r="C2044" s="25"/>
      <c r="D2044" s="46" t="s">
        <v>3833</v>
      </c>
      <c r="F2044" s="24" t="s">
        <v>365</v>
      </c>
      <c r="G2044" s="24" t="s">
        <v>311</v>
      </c>
      <c r="H2044" s="47">
        <v>780000</v>
      </c>
    </row>
    <row r="2045" spans="1:9" s="46" customFormat="1">
      <c r="A2045" s="25">
        <v>41670</v>
      </c>
      <c r="B2045" s="24"/>
      <c r="C2045" s="25"/>
      <c r="D2045" s="46" t="s">
        <v>3834</v>
      </c>
      <c r="F2045" s="24" t="s">
        <v>365</v>
      </c>
      <c r="G2045" s="24" t="s">
        <v>313</v>
      </c>
      <c r="H2045" s="47">
        <v>135000</v>
      </c>
    </row>
    <row r="2046" spans="1:9" s="46" customFormat="1">
      <c r="A2046" s="25">
        <v>41677</v>
      </c>
      <c r="B2046" s="24" t="s">
        <v>1413</v>
      </c>
      <c r="C2046" s="25"/>
      <c r="D2046" s="46" t="s">
        <v>1451</v>
      </c>
      <c r="F2046" s="24" t="s">
        <v>300</v>
      </c>
      <c r="G2046" s="24" t="s">
        <v>204</v>
      </c>
      <c r="H2046" s="47">
        <v>1000000</v>
      </c>
    </row>
    <row r="2047" spans="1:9" s="46" customFormat="1">
      <c r="A2047" s="25">
        <v>41677</v>
      </c>
      <c r="B2047" s="24"/>
      <c r="C2047" s="25"/>
      <c r="D2047" s="46" t="s">
        <v>1452</v>
      </c>
      <c r="F2047" s="24" t="s">
        <v>367</v>
      </c>
      <c r="G2047" s="24" t="s">
        <v>300</v>
      </c>
      <c r="H2047" s="47">
        <v>1000000</v>
      </c>
    </row>
    <row r="2048" spans="1:9" s="46" customFormat="1">
      <c r="A2048" s="25">
        <v>41677</v>
      </c>
      <c r="B2048" s="24" t="s">
        <v>1413</v>
      </c>
      <c r="C2048" s="25"/>
      <c r="D2048" s="46" t="s">
        <v>1431</v>
      </c>
      <c r="F2048" s="24" t="s">
        <v>369</v>
      </c>
      <c r="G2048" s="24" t="s">
        <v>204</v>
      </c>
      <c r="H2048" s="47">
        <v>15000</v>
      </c>
    </row>
    <row r="2049" spans="1:8" s="46" customFormat="1">
      <c r="A2049" s="25">
        <v>41677</v>
      </c>
      <c r="B2049" s="24" t="s">
        <v>1412</v>
      </c>
      <c r="C2049" s="25"/>
      <c r="D2049" s="46" t="s">
        <v>1453</v>
      </c>
      <c r="F2049" s="24" t="s">
        <v>204</v>
      </c>
      <c r="G2049" s="24" t="s">
        <v>216</v>
      </c>
      <c r="H2049" s="47">
        <v>23350800</v>
      </c>
    </row>
    <row r="2050" spans="1:8" s="46" customFormat="1">
      <c r="A2050" s="25">
        <v>41682</v>
      </c>
      <c r="B2050" s="24" t="s">
        <v>1412</v>
      </c>
      <c r="C2050" s="25"/>
      <c r="D2050" s="46" t="s">
        <v>1424</v>
      </c>
      <c r="F2050" s="24" t="s">
        <v>204</v>
      </c>
      <c r="G2050" s="24" t="s">
        <v>216</v>
      </c>
      <c r="H2050" s="47">
        <v>2299000</v>
      </c>
    </row>
    <row r="2051" spans="1:8" s="46" customFormat="1">
      <c r="A2051" s="25">
        <v>41683</v>
      </c>
      <c r="B2051" s="24" t="s">
        <v>1412</v>
      </c>
      <c r="C2051" s="25"/>
      <c r="D2051" s="46" t="s">
        <v>1454</v>
      </c>
      <c r="F2051" s="24" t="s">
        <v>204</v>
      </c>
      <c r="G2051" s="24" t="s">
        <v>216</v>
      </c>
      <c r="H2051" s="47">
        <v>1694000</v>
      </c>
    </row>
    <row r="2052" spans="1:8" s="46" customFormat="1">
      <c r="A2052" s="25">
        <v>41684</v>
      </c>
      <c r="B2052" s="24" t="s">
        <v>1412</v>
      </c>
      <c r="C2052" s="25"/>
      <c r="D2052" s="46" t="s">
        <v>1455</v>
      </c>
      <c r="F2052" s="24" t="s">
        <v>204</v>
      </c>
      <c r="G2052" s="24" t="s">
        <v>216</v>
      </c>
      <c r="H2052" s="47">
        <v>6988960</v>
      </c>
    </row>
    <row r="2053" spans="1:8" s="46" customFormat="1">
      <c r="A2053" s="25">
        <v>41684</v>
      </c>
      <c r="B2053" s="24" t="s">
        <v>1412</v>
      </c>
      <c r="C2053" s="25"/>
      <c r="D2053" s="46" t="s">
        <v>1456</v>
      </c>
      <c r="F2053" s="24" t="s">
        <v>204</v>
      </c>
      <c r="G2053" s="24" t="s">
        <v>216</v>
      </c>
      <c r="H2053" s="47">
        <v>847000</v>
      </c>
    </row>
    <row r="2054" spans="1:8" s="46" customFormat="1">
      <c r="A2054" s="25">
        <v>41687</v>
      </c>
      <c r="B2054" s="24" t="s">
        <v>1412</v>
      </c>
      <c r="C2054" s="25"/>
      <c r="D2054" s="46" t="s">
        <v>1425</v>
      </c>
      <c r="F2054" s="24" t="s">
        <v>204</v>
      </c>
      <c r="G2054" s="24" t="s">
        <v>216</v>
      </c>
      <c r="H2054" s="47">
        <v>2090000</v>
      </c>
    </row>
    <row r="2055" spans="1:8" s="46" customFormat="1">
      <c r="A2055" s="25">
        <v>41687</v>
      </c>
      <c r="B2055" s="24" t="s">
        <v>1412</v>
      </c>
      <c r="C2055" s="25"/>
      <c r="D2055" s="46" t="s">
        <v>1426</v>
      </c>
      <c r="F2055" s="24" t="s">
        <v>204</v>
      </c>
      <c r="G2055" s="24" t="s">
        <v>216</v>
      </c>
      <c r="H2055" s="47">
        <v>3625600</v>
      </c>
    </row>
    <row r="2056" spans="1:8" s="46" customFormat="1">
      <c r="A2056" s="25">
        <v>41689</v>
      </c>
      <c r="B2056" s="24" t="s">
        <v>1412</v>
      </c>
      <c r="C2056" s="25"/>
      <c r="D2056" s="46" t="s">
        <v>1440</v>
      </c>
      <c r="F2056" s="24" t="s">
        <v>204</v>
      </c>
      <c r="G2056" s="24" t="s">
        <v>216</v>
      </c>
      <c r="H2056" s="47">
        <v>2530000</v>
      </c>
    </row>
    <row r="2057" spans="1:8" s="46" customFormat="1">
      <c r="A2057" s="25">
        <v>41691</v>
      </c>
      <c r="B2057" s="24" t="s">
        <v>1412</v>
      </c>
      <c r="C2057" s="25"/>
      <c r="D2057" s="46" t="s">
        <v>1457</v>
      </c>
      <c r="F2057" s="24" t="s">
        <v>204</v>
      </c>
      <c r="G2057" s="24" t="s">
        <v>216</v>
      </c>
      <c r="H2057" s="47">
        <v>18746200</v>
      </c>
    </row>
    <row r="2058" spans="1:8" s="46" customFormat="1">
      <c r="A2058" s="25">
        <v>41691</v>
      </c>
      <c r="B2058" s="24" t="s">
        <v>1412</v>
      </c>
      <c r="C2058" s="25"/>
      <c r="D2058" s="46" t="s">
        <v>1458</v>
      </c>
      <c r="F2058" s="24" t="s">
        <v>204</v>
      </c>
      <c r="G2058" s="24" t="s">
        <v>216</v>
      </c>
      <c r="H2058" s="47">
        <v>19693300</v>
      </c>
    </row>
    <row r="2059" spans="1:8" s="46" customFormat="1">
      <c r="A2059" s="25">
        <v>41691</v>
      </c>
      <c r="B2059" s="24" t="s">
        <v>1413</v>
      </c>
      <c r="C2059" s="25"/>
      <c r="D2059" s="46" t="s">
        <v>1459</v>
      </c>
      <c r="F2059" s="24" t="s">
        <v>364</v>
      </c>
      <c r="G2059" s="24" t="s">
        <v>204</v>
      </c>
      <c r="H2059" s="47">
        <v>1000000</v>
      </c>
    </row>
    <row r="2060" spans="1:8" s="46" customFormat="1">
      <c r="A2060" s="25">
        <v>41691</v>
      </c>
      <c r="B2060" s="24" t="s">
        <v>1413</v>
      </c>
      <c r="C2060" s="25"/>
      <c r="D2060" s="46" t="s">
        <v>1431</v>
      </c>
      <c r="F2060" s="24" t="s">
        <v>369</v>
      </c>
      <c r="G2060" s="24" t="s">
        <v>204</v>
      </c>
      <c r="H2060" s="47">
        <v>15000</v>
      </c>
    </row>
    <row r="2061" spans="1:8" s="46" customFormat="1">
      <c r="A2061" s="25">
        <v>41691</v>
      </c>
      <c r="B2061" s="24" t="s">
        <v>1412</v>
      </c>
      <c r="C2061" s="25"/>
      <c r="D2061" s="46" t="s">
        <v>1460</v>
      </c>
      <c r="F2061" s="24" t="s">
        <v>204</v>
      </c>
      <c r="G2061" s="24" t="s">
        <v>216</v>
      </c>
      <c r="H2061" s="47">
        <v>14036000</v>
      </c>
    </row>
    <row r="2062" spans="1:8" s="46" customFormat="1">
      <c r="A2062" s="25">
        <v>41694</v>
      </c>
      <c r="B2062" s="24" t="s">
        <v>1413</v>
      </c>
      <c r="C2062" s="25"/>
      <c r="D2062" s="46" t="s">
        <v>1431</v>
      </c>
      <c r="F2062" s="24" t="s">
        <v>369</v>
      </c>
      <c r="G2062" s="24" t="s">
        <v>204</v>
      </c>
      <c r="H2062" s="47">
        <v>15000</v>
      </c>
    </row>
    <row r="2063" spans="1:8" s="46" customFormat="1">
      <c r="A2063" s="25">
        <v>41695</v>
      </c>
      <c r="B2063" s="24" t="s">
        <v>1412</v>
      </c>
      <c r="C2063" s="25" t="s">
        <v>4710</v>
      </c>
      <c r="D2063" s="46" t="s">
        <v>1461</v>
      </c>
      <c r="F2063" s="24" t="s">
        <v>204</v>
      </c>
      <c r="G2063" s="24" t="s">
        <v>200</v>
      </c>
      <c r="H2063" s="47">
        <v>20000000</v>
      </c>
    </row>
    <row r="2064" spans="1:8" s="46" customFormat="1">
      <c r="A2064" s="25">
        <v>41695</v>
      </c>
      <c r="B2064" s="24" t="s">
        <v>1413</v>
      </c>
      <c r="C2064" s="25"/>
      <c r="D2064" s="46" t="s">
        <v>161</v>
      </c>
      <c r="F2064" s="24" t="s">
        <v>360</v>
      </c>
      <c r="G2064" s="24" t="s">
        <v>204</v>
      </c>
      <c r="H2064" s="47">
        <v>367432</v>
      </c>
    </row>
    <row r="2065" spans="1:8" s="46" customFormat="1">
      <c r="A2065" s="25">
        <v>41695</v>
      </c>
      <c r="B2065" s="24" t="s">
        <v>1412</v>
      </c>
      <c r="C2065" s="25"/>
      <c r="D2065" s="46" t="s">
        <v>1442</v>
      </c>
      <c r="F2065" s="24" t="s">
        <v>204</v>
      </c>
      <c r="G2065" s="24" t="s">
        <v>346</v>
      </c>
      <c r="H2065" s="47">
        <v>38441</v>
      </c>
    </row>
    <row r="2066" spans="1:8" s="46" customFormat="1">
      <c r="A2066" s="25">
        <v>41696</v>
      </c>
      <c r="B2066" s="24" t="s">
        <v>1412</v>
      </c>
      <c r="C2066" s="25"/>
      <c r="D2066" s="46" t="s">
        <v>1462</v>
      </c>
      <c r="F2066" s="24" t="s">
        <v>204</v>
      </c>
      <c r="G2066" s="24" t="s">
        <v>216</v>
      </c>
      <c r="H2066" s="47">
        <v>26565000</v>
      </c>
    </row>
    <row r="2067" spans="1:8" s="46" customFormat="1">
      <c r="A2067" s="25">
        <v>41698</v>
      </c>
      <c r="B2067" s="24" t="s">
        <v>1412</v>
      </c>
      <c r="C2067" s="25"/>
      <c r="D2067" s="46" t="s">
        <v>1463</v>
      </c>
      <c r="F2067" s="24" t="s">
        <v>204</v>
      </c>
      <c r="G2067" s="24" t="s">
        <v>216</v>
      </c>
      <c r="H2067" s="47">
        <v>1823085</v>
      </c>
    </row>
    <row r="2068" spans="1:8" s="46" customFormat="1">
      <c r="A2068" s="25">
        <v>41702</v>
      </c>
      <c r="B2068" s="24" t="s">
        <v>1412</v>
      </c>
      <c r="C2068" s="25"/>
      <c r="D2068" s="46" t="s">
        <v>1464</v>
      </c>
      <c r="F2068" s="24" t="s">
        <v>204</v>
      </c>
      <c r="G2068" s="24" t="s">
        <v>216</v>
      </c>
      <c r="H2068" s="47">
        <v>990000</v>
      </c>
    </row>
    <row r="2069" spans="1:8" s="46" customFormat="1">
      <c r="A2069" s="25">
        <v>41685</v>
      </c>
      <c r="B2069" s="24"/>
      <c r="C2069" s="25" t="s">
        <v>4711</v>
      </c>
      <c r="D2069" s="46" t="s">
        <v>3838</v>
      </c>
      <c r="F2069" s="24" t="s">
        <v>228</v>
      </c>
      <c r="G2069" s="24" t="s">
        <v>200</v>
      </c>
      <c r="H2069" s="47">
        <v>3056000</v>
      </c>
    </row>
    <row r="2070" spans="1:8" s="46" customFormat="1">
      <c r="A2070" s="25">
        <v>41698</v>
      </c>
      <c r="B2070" s="24" t="s">
        <v>1546</v>
      </c>
      <c r="C2070" s="25"/>
      <c r="D2070" s="46" t="s">
        <v>1466</v>
      </c>
      <c r="F2070" s="24" t="s">
        <v>365</v>
      </c>
      <c r="G2070" s="24" t="s">
        <v>304</v>
      </c>
      <c r="H2070" s="47">
        <v>30600000</v>
      </c>
    </row>
    <row r="2071" spans="1:8" s="46" customFormat="1">
      <c r="A2071" s="25">
        <v>41703</v>
      </c>
      <c r="B2071" s="24"/>
      <c r="C2071" s="25"/>
      <c r="D2071" s="46" t="s">
        <v>3839</v>
      </c>
      <c r="F2071" s="24" t="s">
        <v>304</v>
      </c>
      <c r="G2071" s="24" t="s">
        <v>228</v>
      </c>
      <c r="H2071" s="47">
        <v>3056000</v>
      </c>
    </row>
    <row r="2072" spans="1:8" s="46" customFormat="1">
      <c r="A2072" s="25">
        <v>41703</v>
      </c>
      <c r="B2072" s="24" t="s">
        <v>1413</v>
      </c>
      <c r="C2072" s="25"/>
      <c r="D2072" s="46" t="s">
        <v>1465</v>
      </c>
      <c r="F2072" s="24" t="s">
        <v>304</v>
      </c>
      <c r="G2072" s="24" t="s">
        <v>204</v>
      </c>
      <c r="H2072" s="47">
        <v>27544000</v>
      </c>
    </row>
    <row r="2073" spans="1:8" s="46" customFormat="1">
      <c r="A2073" s="25">
        <v>41698</v>
      </c>
      <c r="B2073" s="24"/>
      <c r="C2073" s="25"/>
      <c r="D2073" s="46" t="s">
        <v>3835</v>
      </c>
      <c r="F2073" s="24" t="s">
        <v>365</v>
      </c>
      <c r="G2073" s="24" t="s">
        <v>311</v>
      </c>
      <c r="H2073" s="47">
        <v>780000</v>
      </c>
    </row>
    <row r="2074" spans="1:8" s="46" customFormat="1">
      <c r="A2074" s="25">
        <v>41698</v>
      </c>
      <c r="B2074" s="24"/>
      <c r="C2074" s="25"/>
      <c r="D2074" s="46" t="s">
        <v>3836</v>
      </c>
      <c r="F2074" s="24" t="s">
        <v>365</v>
      </c>
      <c r="G2074" s="24" t="s">
        <v>313</v>
      </c>
      <c r="H2074" s="47">
        <v>135000</v>
      </c>
    </row>
    <row r="2075" spans="1:8" s="46" customFormat="1">
      <c r="A2075" s="25">
        <v>41708</v>
      </c>
      <c r="B2075" s="24" t="s">
        <v>1413</v>
      </c>
      <c r="C2075" s="25"/>
      <c r="D2075" s="46" t="s">
        <v>3816</v>
      </c>
      <c r="F2075" s="24" t="s">
        <v>282</v>
      </c>
      <c r="G2075" s="24" t="s">
        <v>204</v>
      </c>
      <c r="H2075" s="47">
        <v>1584000</v>
      </c>
    </row>
    <row r="2076" spans="1:8" s="46" customFormat="1">
      <c r="A2076" s="25">
        <v>41710</v>
      </c>
      <c r="B2076" s="24" t="s">
        <v>1412</v>
      </c>
      <c r="C2076" s="25"/>
      <c r="D2076" s="46" t="s">
        <v>1467</v>
      </c>
      <c r="F2076" s="24" t="s">
        <v>204</v>
      </c>
      <c r="G2076" s="24" t="s">
        <v>216</v>
      </c>
      <c r="H2076" s="47">
        <v>13750000</v>
      </c>
    </row>
    <row r="2077" spans="1:8" s="46" customFormat="1">
      <c r="A2077" s="25">
        <v>41712</v>
      </c>
      <c r="B2077" s="24" t="s">
        <v>1412</v>
      </c>
      <c r="C2077" s="25"/>
      <c r="D2077" s="46" t="s">
        <v>1468</v>
      </c>
      <c r="F2077" s="24" t="s">
        <v>204</v>
      </c>
      <c r="G2077" s="24" t="s">
        <v>216</v>
      </c>
      <c r="H2077" s="47">
        <v>10088364</v>
      </c>
    </row>
    <row r="2078" spans="1:8" s="46" customFormat="1">
      <c r="A2078" s="25">
        <v>41715</v>
      </c>
      <c r="B2078" s="24" t="s">
        <v>1413</v>
      </c>
      <c r="C2078" s="25"/>
      <c r="D2078" s="46" t="s">
        <v>1469</v>
      </c>
      <c r="F2078" s="24" t="s">
        <v>282</v>
      </c>
      <c r="G2078" s="24" t="s">
        <v>204</v>
      </c>
      <c r="H2078" s="47">
        <v>3696000</v>
      </c>
    </row>
    <row r="2079" spans="1:8" s="46" customFormat="1">
      <c r="A2079" s="25">
        <v>41715</v>
      </c>
      <c r="B2079" s="24" t="s">
        <v>1413</v>
      </c>
      <c r="C2079" s="25"/>
      <c r="D2079" s="46" t="s">
        <v>1470</v>
      </c>
      <c r="F2079" s="24" t="s">
        <v>282</v>
      </c>
      <c r="G2079" s="24" t="s">
        <v>204</v>
      </c>
      <c r="H2079" s="47">
        <v>18745000</v>
      </c>
    </row>
    <row r="2080" spans="1:8" s="46" customFormat="1">
      <c r="A2080" s="25">
        <v>41715</v>
      </c>
      <c r="B2080" s="24" t="s">
        <v>1413</v>
      </c>
      <c r="C2080" s="25"/>
      <c r="D2080" s="46" t="s">
        <v>1431</v>
      </c>
      <c r="F2080" s="24" t="s">
        <v>369</v>
      </c>
      <c r="G2080" s="24" t="s">
        <v>204</v>
      </c>
      <c r="H2080" s="47">
        <v>15000</v>
      </c>
    </row>
    <row r="2081" spans="1:8" s="46" customFormat="1">
      <c r="A2081" s="25">
        <v>41715</v>
      </c>
      <c r="B2081" s="24" t="s">
        <v>1413</v>
      </c>
      <c r="C2081" s="25"/>
      <c r="D2081" s="46" t="s">
        <v>1471</v>
      </c>
      <c r="F2081" s="24" t="s">
        <v>282</v>
      </c>
      <c r="G2081" s="24" t="s">
        <v>204</v>
      </c>
      <c r="H2081" s="47">
        <v>960000</v>
      </c>
    </row>
    <row r="2082" spans="1:8" s="46" customFormat="1">
      <c r="A2082" s="25">
        <v>41715</v>
      </c>
      <c r="B2082" s="24" t="s">
        <v>1413</v>
      </c>
      <c r="C2082" s="25"/>
      <c r="D2082" s="46" t="s">
        <v>1431</v>
      </c>
      <c r="F2082" s="24" t="s">
        <v>369</v>
      </c>
      <c r="G2082" s="24" t="s">
        <v>204</v>
      </c>
      <c r="H2082" s="47">
        <v>20000</v>
      </c>
    </row>
    <row r="2083" spans="1:8" s="46" customFormat="1">
      <c r="A2083" s="25">
        <v>41716</v>
      </c>
      <c r="B2083" s="24" t="s">
        <v>1412</v>
      </c>
      <c r="C2083" s="25"/>
      <c r="D2083" s="46" t="s">
        <v>1472</v>
      </c>
      <c r="F2083" s="24" t="s">
        <v>204</v>
      </c>
      <c r="G2083" s="24" t="s">
        <v>216</v>
      </c>
      <c r="H2083" s="47">
        <v>7018000</v>
      </c>
    </row>
    <row r="2084" spans="1:8" s="46" customFormat="1">
      <c r="A2084" s="25">
        <v>41717</v>
      </c>
      <c r="B2084" s="24" t="s">
        <v>1412</v>
      </c>
      <c r="C2084" s="25"/>
      <c r="D2084" s="46" t="s">
        <v>1473</v>
      </c>
      <c r="F2084" s="24" t="s">
        <v>204</v>
      </c>
      <c r="G2084" s="24" t="s">
        <v>216</v>
      </c>
      <c r="H2084" s="47">
        <v>6699000</v>
      </c>
    </row>
    <row r="2085" spans="1:8" s="46" customFormat="1">
      <c r="A2085" s="25">
        <v>41718</v>
      </c>
      <c r="B2085" s="24" t="s">
        <v>1413</v>
      </c>
      <c r="C2085" s="25"/>
      <c r="D2085" s="46" t="s">
        <v>1431</v>
      </c>
      <c r="F2085" s="24" t="s">
        <v>369</v>
      </c>
      <c r="G2085" s="24" t="s">
        <v>204</v>
      </c>
      <c r="H2085" s="47">
        <v>15000</v>
      </c>
    </row>
    <row r="2086" spans="1:8" s="46" customFormat="1">
      <c r="A2086" s="25">
        <v>41718</v>
      </c>
      <c r="B2086" s="24" t="s">
        <v>1412</v>
      </c>
      <c r="C2086" s="25"/>
      <c r="D2086" s="46" t="s">
        <v>1474</v>
      </c>
      <c r="F2086" s="24" t="s">
        <v>204</v>
      </c>
      <c r="G2086" s="24" t="s">
        <v>216</v>
      </c>
      <c r="H2086" s="47">
        <v>2541000</v>
      </c>
    </row>
    <row r="2087" spans="1:8" s="46" customFormat="1">
      <c r="A2087" s="25">
        <v>41719</v>
      </c>
      <c r="B2087" s="24" t="s">
        <v>1413</v>
      </c>
      <c r="C2087" s="25"/>
      <c r="D2087" s="46" t="s">
        <v>1475</v>
      </c>
      <c r="F2087" s="24" t="s">
        <v>282</v>
      </c>
      <c r="G2087" s="24" t="s">
        <v>204</v>
      </c>
      <c r="H2087" s="47">
        <v>26554000</v>
      </c>
    </row>
    <row r="2088" spans="1:8" s="46" customFormat="1">
      <c r="A2088" s="25">
        <v>41719</v>
      </c>
      <c r="B2088" s="24" t="s">
        <v>1413</v>
      </c>
      <c r="C2088" s="25"/>
      <c r="D2088" s="46" t="s">
        <v>1476</v>
      </c>
      <c r="F2088" s="24" t="s">
        <v>282</v>
      </c>
      <c r="G2088" s="24" t="s">
        <v>204</v>
      </c>
      <c r="H2088" s="47">
        <v>754180</v>
      </c>
    </row>
    <row r="2089" spans="1:8" s="46" customFormat="1">
      <c r="A2089" s="25">
        <v>41719</v>
      </c>
      <c r="B2089" s="24" t="s">
        <v>1413</v>
      </c>
      <c r="C2089" s="25"/>
      <c r="D2089" s="46" t="s">
        <v>1431</v>
      </c>
      <c r="F2089" s="24" t="s">
        <v>369</v>
      </c>
      <c r="G2089" s="24" t="s">
        <v>204</v>
      </c>
      <c r="H2089" s="47">
        <v>15000</v>
      </c>
    </row>
    <row r="2090" spans="1:8" s="46" customFormat="1">
      <c r="A2090" s="25">
        <v>41719</v>
      </c>
      <c r="B2090" s="24" t="s">
        <v>1412</v>
      </c>
      <c r="C2090" s="25"/>
      <c r="D2090" s="46" t="s">
        <v>1477</v>
      </c>
      <c r="F2090" s="24" t="s">
        <v>204</v>
      </c>
      <c r="G2090" s="24" t="s">
        <v>216</v>
      </c>
      <c r="H2090" s="47">
        <v>4180000</v>
      </c>
    </row>
    <row r="2091" spans="1:8" s="46" customFormat="1">
      <c r="A2091" s="25">
        <v>41719</v>
      </c>
      <c r="B2091" s="24" t="s">
        <v>1412</v>
      </c>
      <c r="C2091" s="25"/>
      <c r="D2091" s="46" t="s">
        <v>1440</v>
      </c>
      <c r="F2091" s="24" t="s">
        <v>204</v>
      </c>
      <c r="G2091" s="24" t="s">
        <v>216</v>
      </c>
      <c r="H2091" s="47">
        <v>2530000</v>
      </c>
    </row>
    <row r="2092" spans="1:8" s="46" customFormat="1">
      <c r="A2092" s="25">
        <v>41719</v>
      </c>
      <c r="B2092" s="24" t="s">
        <v>1412</v>
      </c>
      <c r="C2092" s="25"/>
      <c r="D2092" s="46" t="s">
        <v>1478</v>
      </c>
      <c r="F2092" s="24" t="s">
        <v>204</v>
      </c>
      <c r="G2092" s="24" t="s">
        <v>216</v>
      </c>
      <c r="H2092" s="47">
        <v>1160000</v>
      </c>
    </row>
    <row r="2093" spans="1:8" s="46" customFormat="1">
      <c r="A2093" s="25">
        <v>41723</v>
      </c>
      <c r="B2093" s="24" t="s">
        <v>1413</v>
      </c>
      <c r="C2093" s="25"/>
      <c r="D2093" s="46" t="s">
        <v>1479</v>
      </c>
      <c r="F2093" s="24" t="s">
        <v>282</v>
      </c>
      <c r="G2093" s="24" t="s">
        <v>204</v>
      </c>
      <c r="H2093" s="47">
        <v>1800000</v>
      </c>
    </row>
    <row r="2094" spans="1:8" s="46" customFormat="1">
      <c r="A2094" s="25">
        <v>41723</v>
      </c>
      <c r="B2094" s="24" t="s">
        <v>1413</v>
      </c>
      <c r="C2094" s="25"/>
      <c r="D2094" s="46" t="s">
        <v>1431</v>
      </c>
      <c r="F2094" s="24" t="s">
        <v>369</v>
      </c>
      <c r="G2094" s="24" t="s">
        <v>204</v>
      </c>
      <c r="H2094" s="47">
        <v>15000</v>
      </c>
    </row>
    <row r="2095" spans="1:8" s="46" customFormat="1">
      <c r="A2095" s="25">
        <v>41723</v>
      </c>
      <c r="B2095" s="24" t="s">
        <v>1412</v>
      </c>
      <c r="C2095" s="25"/>
      <c r="D2095" s="46" t="s">
        <v>1442</v>
      </c>
      <c r="F2095" s="24" t="s">
        <v>204</v>
      </c>
      <c r="G2095" s="24" t="s">
        <v>346</v>
      </c>
      <c r="H2095" s="47">
        <v>23476</v>
      </c>
    </row>
    <row r="2096" spans="1:8" s="46" customFormat="1">
      <c r="A2096" s="25">
        <v>41726</v>
      </c>
      <c r="B2096" s="24" t="s">
        <v>1413</v>
      </c>
      <c r="C2096" s="25"/>
      <c r="D2096" s="46" t="s">
        <v>1480</v>
      </c>
      <c r="F2096" s="24" t="s">
        <v>294</v>
      </c>
      <c r="G2096" s="24" t="s">
        <v>204</v>
      </c>
      <c r="H2096" s="47">
        <v>3440153</v>
      </c>
    </row>
    <row r="2097" spans="1:8" s="46" customFormat="1">
      <c r="A2097" s="25">
        <v>41726</v>
      </c>
      <c r="B2097" s="24" t="s">
        <v>1413</v>
      </c>
      <c r="C2097" s="25"/>
      <c r="D2097" s="46" t="s">
        <v>1431</v>
      </c>
      <c r="F2097" s="24" t="s">
        <v>369</v>
      </c>
      <c r="G2097" s="24" t="s">
        <v>204</v>
      </c>
      <c r="H2097" s="47">
        <v>15000</v>
      </c>
    </row>
    <row r="2098" spans="1:8" s="46" customFormat="1">
      <c r="A2098" s="25">
        <v>41729</v>
      </c>
      <c r="B2098" s="24" t="s">
        <v>1412</v>
      </c>
      <c r="C2098" s="25"/>
      <c r="D2098" s="46" t="s">
        <v>1481</v>
      </c>
      <c r="F2098" s="24" t="s">
        <v>204</v>
      </c>
      <c r="G2098" s="24" t="s">
        <v>216</v>
      </c>
      <c r="H2098" s="47">
        <v>1936000</v>
      </c>
    </row>
    <row r="2099" spans="1:8" s="46" customFormat="1">
      <c r="A2099" s="25">
        <v>41729</v>
      </c>
      <c r="B2099" s="24" t="s">
        <v>1412</v>
      </c>
      <c r="C2099" s="25"/>
      <c r="D2099" s="46" t="s">
        <v>1482</v>
      </c>
      <c r="F2099" s="24" t="s">
        <v>204</v>
      </c>
      <c r="G2099" s="24" t="s">
        <v>216</v>
      </c>
      <c r="H2099" s="47">
        <v>20026248</v>
      </c>
    </row>
    <row r="2100" spans="1:8" s="46" customFormat="1">
      <c r="A2100" s="25">
        <v>41730</v>
      </c>
      <c r="B2100" s="24" t="s">
        <v>1412</v>
      </c>
      <c r="C2100" s="25"/>
      <c r="D2100" s="46" t="s">
        <v>1483</v>
      </c>
      <c r="F2100" s="24" t="s">
        <v>204</v>
      </c>
      <c r="G2100" s="24" t="s">
        <v>216</v>
      </c>
      <c r="H2100" s="47">
        <v>71610000</v>
      </c>
    </row>
    <row r="2101" spans="1:8" s="46" customFormat="1">
      <c r="A2101" s="25">
        <v>41730</v>
      </c>
      <c r="B2101" s="24" t="s">
        <v>1412</v>
      </c>
      <c r="C2101" s="25"/>
      <c r="D2101" s="46" t="s">
        <v>1484</v>
      </c>
      <c r="F2101" s="24" t="s">
        <v>204</v>
      </c>
      <c r="G2101" s="24" t="s">
        <v>216</v>
      </c>
      <c r="H2101" s="47">
        <v>15180000</v>
      </c>
    </row>
    <row r="2102" spans="1:8" s="46" customFormat="1">
      <c r="A2102" s="25">
        <v>41731</v>
      </c>
      <c r="B2102" s="24" t="s">
        <v>1413</v>
      </c>
      <c r="C2102" s="25"/>
      <c r="D2102" s="46" t="s">
        <v>1431</v>
      </c>
      <c r="F2102" s="24" t="s">
        <v>369</v>
      </c>
      <c r="G2102" s="24" t="s">
        <v>204</v>
      </c>
      <c r="H2102" s="47">
        <v>15000</v>
      </c>
    </row>
    <row r="2103" spans="1:8" s="46" customFormat="1">
      <c r="A2103" s="25">
        <v>41731</v>
      </c>
      <c r="B2103" s="24" t="s">
        <v>1412</v>
      </c>
      <c r="C2103" s="25"/>
      <c r="D2103" s="46" t="s">
        <v>1485</v>
      </c>
      <c r="F2103" s="24" t="s">
        <v>204</v>
      </c>
      <c r="G2103" s="24" t="s">
        <v>216</v>
      </c>
      <c r="H2103" s="47">
        <v>9383000</v>
      </c>
    </row>
    <row r="2104" spans="1:8" s="46" customFormat="1">
      <c r="A2104" s="25">
        <v>41731</v>
      </c>
      <c r="B2104" s="24" t="s">
        <v>1412</v>
      </c>
      <c r="C2104" s="25"/>
      <c r="D2104" s="46" t="s">
        <v>1486</v>
      </c>
      <c r="F2104" s="24" t="s">
        <v>204</v>
      </c>
      <c r="G2104" s="24" t="s">
        <v>216</v>
      </c>
      <c r="H2104" s="47">
        <v>1942050</v>
      </c>
    </row>
    <row r="2105" spans="1:8" s="46" customFormat="1">
      <c r="A2105" s="25">
        <v>41731</v>
      </c>
      <c r="B2105" s="24" t="s">
        <v>1412</v>
      </c>
      <c r="C2105" s="25"/>
      <c r="D2105" s="46" t="s">
        <v>3818</v>
      </c>
      <c r="F2105" s="24" t="s">
        <v>204</v>
      </c>
      <c r="G2105" s="24" t="s">
        <v>216</v>
      </c>
      <c r="H2105" s="47">
        <v>6743902</v>
      </c>
    </row>
    <row r="2106" spans="1:8" s="46" customFormat="1">
      <c r="A2106" s="25">
        <v>41731</v>
      </c>
      <c r="B2106" s="24" t="s">
        <v>1413</v>
      </c>
      <c r="C2106" s="25"/>
      <c r="D2106" s="46" t="s">
        <v>161</v>
      </c>
      <c r="F2106" s="24" t="s">
        <v>360</v>
      </c>
      <c r="G2106" s="24" t="s">
        <v>204</v>
      </c>
      <c r="H2106" s="47">
        <v>344982</v>
      </c>
    </row>
    <row r="2107" spans="1:8" s="46" customFormat="1">
      <c r="A2107" s="25">
        <v>41731</v>
      </c>
      <c r="B2107" s="24" t="s">
        <v>1412</v>
      </c>
      <c r="C2107" s="25"/>
      <c r="D2107" s="46" t="s">
        <v>1487</v>
      </c>
      <c r="F2107" s="24" t="s">
        <v>204</v>
      </c>
      <c r="G2107" s="24" t="s">
        <v>216</v>
      </c>
      <c r="H2107" s="47">
        <v>2688752</v>
      </c>
    </row>
    <row r="2108" spans="1:8" s="46" customFormat="1">
      <c r="A2108" s="25">
        <v>41732</v>
      </c>
      <c r="B2108" s="24" t="s">
        <v>1412</v>
      </c>
      <c r="C2108" s="25"/>
      <c r="D2108" s="46" t="s">
        <v>1488</v>
      </c>
      <c r="F2108" s="24" t="s">
        <v>204</v>
      </c>
      <c r="G2108" s="24" t="s">
        <v>216</v>
      </c>
      <c r="H2108" s="47">
        <v>14107632</v>
      </c>
    </row>
    <row r="2109" spans="1:8" s="46" customFormat="1">
      <c r="A2109" s="25">
        <v>41713</v>
      </c>
      <c r="B2109" s="24"/>
      <c r="C2109" s="25" t="s">
        <v>4712</v>
      </c>
      <c r="D2109" s="46" t="s">
        <v>3841</v>
      </c>
      <c r="F2109" s="24" t="s">
        <v>228</v>
      </c>
      <c r="G2109" s="24" t="s">
        <v>200</v>
      </c>
      <c r="H2109" s="47">
        <v>3046000</v>
      </c>
    </row>
    <row r="2110" spans="1:8" s="46" customFormat="1">
      <c r="A2110" s="25">
        <v>41759</v>
      </c>
      <c r="B2110" s="24" t="s">
        <v>1413</v>
      </c>
      <c r="C2110" s="25"/>
      <c r="D2110" s="46" t="s">
        <v>1490</v>
      </c>
      <c r="F2110" s="24" t="s">
        <v>365</v>
      </c>
      <c r="G2110" s="24" t="s">
        <v>304</v>
      </c>
      <c r="H2110" s="47">
        <v>30600000</v>
      </c>
    </row>
    <row r="2111" spans="1:8" s="46" customFormat="1">
      <c r="A2111" s="25">
        <v>41729</v>
      </c>
      <c r="B2111" s="24"/>
      <c r="C2111" s="25"/>
      <c r="D2111" s="46" t="s">
        <v>3837</v>
      </c>
      <c r="F2111" s="24" t="s">
        <v>365</v>
      </c>
      <c r="G2111" s="24" t="s">
        <v>311</v>
      </c>
      <c r="H2111" s="47">
        <v>780000</v>
      </c>
    </row>
    <row r="2112" spans="1:8" s="46" customFormat="1">
      <c r="A2112" s="25">
        <v>41729</v>
      </c>
      <c r="B2112" s="24"/>
      <c r="C2112" s="25"/>
      <c r="D2112" s="46" t="s">
        <v>3843</v>
      </c>
      <c r="F2112" s="24" t="s">
        <v>365</v>
      </c>
      <c r="G2112" s="24" t="s">
        <v>313</v>
      </c>
      <c r="H2112" s="47">
        <v>135000</v>
      </c>
    </row>
    <row r="2113" spans="1:9" s="46" customFormat="1">
      <c r="A2113" s="25">
        <v>41733</v>
      </c>
      <c r="B2113" s="24"/>
      <c r="C2113" s="25"/>
      <c r="D2113" s="46" t="s">
        <v>3842</v>
      </c>
      <c r="F2113" s="24" t="s">
        <v>304</v>
      </c>
      <c r="G2113" s="24" t="s">
        <v>228</v>
      </c>
      <c r="H2113" s="47">
        <v>3046000</v>
      </c>
    </row>
    <row r="2114" spans="1:9" s="46" customFormat="1">
      <c r="A2114" s="25">
        <v>41733</v>
      </c>
      <c r="B2114" s="24" t="s">
        <v>1413</v>
      </c>
      <c r="C2114" s="25"/>
      <c r="D2114" s="46" t="s">
        <v>1489</v>
      </c>
      <c r="F2114" s="24" t="s">
        <v>304</v>
      </c>
      <c r="G2114" s="24" t="s">
        <v>204</v>
      </c>
      <c r="H2114" s="47">
        <v>27554000</v>
      </c>
    </row>
    <row r="2115" spans="1:9" s="46" customFormat="1">
      <c r="A2115" s="25">
        <v>41733</v>
      </c>
      <c r="B2115" s="24" t="s">
        <v>1412</v>
      </c>
      <c r="C2115" s="25" t="s">
        <v>4713</v>
      </c>
      <c r="D2115" s="46" t="s">
        <v>1461</v>
      </c>
      <c r="F2115" s="24" t="s">
        <v>204</v>
      </c>
      <c r="G2115" s="24" t="s">
        <v>200</v>
      </c>
      <c r="H2115" s="47">
        <v>20000000</v>
      </c>
    </row>
    <row r="2116" spans="1:9" s="46" customFormat="1">
      <c r="A2116" s="25">
        <v>41733</v>
      </c>
      <c r="B2116" s="24" t="s">
        <v>1412</v>
      </c>
      <c r="C2116" s="25"/>
      <c r="D2116" s="46" t="s">
        <v>1491</v>
      </c>
      <c r="F2116" s="24" t="s">
        <v>204</v>
      </c>
      <c r="G2116" s="24" t="s">
        <v>216</v>
      </c>
      <c r="H2116" s="47">
        <v>560000</v>
      </c>
    </row>
    <row r="2117" spans="1:9" s="46" customFormat="1">
      <c r="A2117" s="25">
        <v>41733</v>
      </c>
      <c r="B2117" s="24" t="s">
        <v>1413</v>
      </c>
      <c r="C2117" s="25"/>
      <c r="D2117" s="46" t="s">
        <v>1492</v>
      </c>
      <c r="F2117" s="24" t="s">
        <v>292</v>
      </c>
      <c r="G2117" s="24" t="s">
        <v>204</v>
      </c>
      <c r="H2117" s="47">
        <v>35450402</v>
      </c>
      <c r="I2117" s="47">
        <f>I2036-46006033</f>
        <v>10366961</v>
      </c>
    </row>
    <row r="2118" spans="1:9" s="46" customFormat="1">
      <c r="A2118" s="25">
        <v>41733</v>
      </c>
      <c r="B2118" s="24" t="s">
        <v>1413</v>
      </c>
      <c r="C2118" s="25"/>
      <c r="D2118" s="46" t="s">
        <v>1431</v>
      </c>
      <c r="F2118" s="24" t="s">
        <v>369</v>
      </c>
      <c r="G2118" s="24" t="s">
        <v>204</v>
      </c>
      <c r="H2118" s="47">
        <v>15000</v>
      </c>
    </row>
    <row r="2119" spans="1:9" s="46" customFormat="1">
      <c r="A2119" s="25">
        <v>41736</v>
      </c>
      <c r="B2119" s="24" t="s">
        <v>1412</v>
      </c>
      <c r="C2119" s="25"/>
      <c r="D2119" s="46" t="s">
        <v>1493</v>
      </c>
      <c r="F2119" s="24" t="s">
        <v>204</v>
      </c>
      <c r="G2119" s="24" t="s">
        <v>216</v>
      </c>
      <c r="H2119" s="47">
        <v>20961600</v>
      </c>
    </row>
    <row r="2120" spans="1:9" s="46" customFormat="1">
      <c r="A2120" s="25">
        <v>41736</v>
      </c>
      <c r="B2120" s="24" t="s">
        <v>1412</v>
      </c>
      <c r="C2120" s="25"/>
      <c r="D2120" s="46" t="s">
        <v>1523</v>
      </c>
      <c r="F2120" s="24" t="s">
        <v>204</v>
      </c>
      <c r="G2120" s="24" t="s">
        <v>216</v>
      </c>
      <c r="H2120" s="47">
        <v>1160000</v>
      </c>
    </row>
    <row r="2121" spans="1:9" s="46" customFormat="1">
      <c r="A2121" s="25">
        <v>41737</v>
      </c>
      <c r="B2121" s="24" t="s">
        <v>1412</v>
      </c>
      <c r="C2121" s="25"/>
      <c r="D2121" s="46" t="s">
        <v>1494</v>
      </c>
      <c r="F2121" s="24" t="s">
        <v>204</v>
      </c>
      <c r="G2121" s="24" t="s">
        <v>216</v>
      </c>
      <c r="H2121" s="47">
        <v>14010920</v>
      </c>
    </row>
    <row r="2122" spans="1:9" s="46" customFormat="1">
      <c r="A2122" s="25">
        <v>41737</v>
      </c>
      <c r="B2122" s="24" t="s">
        <v>1412</v>
      </c>
      <c r="C2122" s="25"/>
      <c r="D2122" s="46" t="s">
        <v>1496</v>
      </c>
      <c r="F2122" s="24" t="s">
        <v>204</v>
      </c>
      <c r="G2122" s="24" t="s">
        <v>216</v>
      </c>
      <c r="H2122" s="47">
        <v>6776000</v>
      </c>
    </row>
    <row r="2123" spans="1:9" s="46" customFormat="1">
      <c r="A2123" s="25">
        <v>41740</v>
      </c>
      <c r="B2123" s="24" t="s">
        <v>1412</v>
      </c>
      <c r="C2123" s="25"/>
      <c r="D2123" s="46" t="s">
        <v>1549</v>
      </c>
      <c r="F2123" s="24" t="s">
        <v>204</v>
      </c>
      <c r="G2123" s="24" t="s">
        <v>216</v>
      </c>
      <c r="H2123" s="47">
        <v>21054000</v>
      </c>
    </row>
    <row r="2124" spans="1:9" s="46" customFormat="1">
      <c r="A2124" s="25">
        <v>41740</v>
      </c>
      <c r="B2124" s="24" t="s">
        <v>1412</v>
      </c>
      <c r="C2124" s="25"/>
      <c r="D2124" s="46" t="s">
        <v>1495</v>
      </c>
      <c r="F2124" s="24" t="s">
        <v>204</v>
      </c>
      <c r="G2124" s="24" t="s">
        <v>216</v>
      </c>
      <c r="H2124" s="47">
        <v>4895000</v>
      </c>
    </row>
    <row r="2125" spans="1:9" s="46" customFormat="1">
      <c r="A2125" s="25">
        <v>41740</v>
      </c>
      <c r="B2125" s="24" t="s">
        <v>1413</v>
      </c>
      <c r="C2125" s="25"/>
      <c r="D2125" s="46" t="s">
        <v>1431</v>
      </c>
      <c r="F2125" s="24" t="s">
        <v>369</v>
      </c>
      <c r="G2125" s="24" t="s">
        <v>204</v>
      </c>
      <c r="H2125" s="47">
        <v>15000</v>
      </c>
    </row>
    <row r="2126" spans="1:9" s="46" customFormat="1">
      <c r="A2126" s="25">
        <v>41740</v>
      </c>
      <c r="B2126" s="24" t="s">
        <v>1413</v>
      </c>
      <c r="C2126" s="25"/>
      <c r="D2126" s="46" t="s">
        <v>3863</v>
      </c>
      <c r="F2126" s="24" t="s">
        <v>311</v>
      </c>
      <c r="G2126" s="24" t="s">
        <v>204</v>
      </c>
      <c r="H2126" s="47">
        <v>57070471</v>
      </c>
    </row>
    <row r="2127" spans="1:9" s="46" customFormat="1">
      <c r="A2127" s="25">
        <v>41740</v>
      </c>
      <c r="B2127" s="24" t="s">
        <v>1413</v>
      </c>
      <c r="C2127" s="25"/>
      <c r="D2127" s="46" t="s">
        <v>3864</v>
      </c>
      <c r="F2127" s="24" t="s">
        <v>313</v>
      </c>
      <c r="G2127" s="24" t="s">
        <v>204</v>
      </c>
      <c r="H2127" s="47">
        <v>10738521</v>
      </c>
    </row>
    <row r="2128" spans="1:9" s="46" customFormat="1">
      <c r="A2128" s="25">
        <v>41741</v>
      </c>
      <c r="B2128" s="24" t="s">
        <v>1413</v>
      </c>
      <c r="C2128" s="25"/>
      <c r="D2128" s="46" t="s">
        <v>1497</v>
      </c>
      <c r="F2128" s="24" t="s">
        <v>200</v>
      </c>
      <c r="G2128" s="24" t="s">
        <v>204</v>
      </c>
      <c r="H2128" s="47">
        <v>4000000</v>
      </c>
    </row>
    <row r="2129" spans="1:8" s="46" customFormat="1">
      <c r="A2129" s="25">
        <v>41743</v>
      </c>
      <c r="B2129" s="24" t="s">
        <v>1412</v>
      </c>
      <c r="C2129" s="25"/>
      <c r="D2129" s="46" t="s">
        <v>1498</v>
      </c>
      <c r="F2129" s="24" t="s">
        <v>204</v>
      </c>
      <c r="G2129" s="24" t="s">
        <v>216</v>
      </c>
      <c r="H2129" s="47">
        <v>2772000</v>
      </c>
    </row>
    <row r="2130" spans="1:8" s="46" customFormat="1">
      <c r="A2130" s="25">
        <v>41744</v>
      </c>
      <c r="B2130" s="24" t="s">
        <v>1413</v>
      </c>
      <c r="C2130" s="25"/>
      <c r="D2130" s="46" t="s">
        <v>1499</v>
      </c>
      <c r="F2130" s="24" t="s">
        <v>282</v>
      </c>
      <c r="G2130" s="24" t="s">
        <v>204</v>
      </c>
      <c r="H2130" s="47">
        <v>1320000</v>
      </c>
    </row>
    <row r="2131" spans="1:8" s="46" customFormat="1">
      <c r="A2131" s="25">
        <v>41744</v>
      </c>
      <c r="B2131" s="24" t="s">
        <v>1413</v>
      </c>
      <c r="C2131" s="25"/>
      <c r="D2131" s="46" t="s">
        <v>1431</v>
      </c>
      <c r="F2131" s="24" t="s">
        <v>369</v>
      </c>
      <c r="G2131" s="24" t="s">
        <v>204</v>
      </c>
      <c r="H2131" s="47">
        <v>20000</v>
      </c>
    </row>
    <row r="2132" spans="1:8" s="46" customFormat="1">
      <c r="A2132" s="25">
        <v>41744</v>
      </c>
      <c r="B2132" s="24" t="s">
        <v>1412</v>
      </c>
      <c r="C2132" s="25"/>
      <c r="D2132" s="46" t="s">
        <v>1500</v>
      </c>
      <c r="F2132" s="24" t="s">
        <v>204</v>
      </c>
      <c r="G2132" s="24" t="s">
        <v>216</v>
      </c>
      <c r="H2132" s="47">
        <v>3894000</v>
      </c>
    </row>
    <row r="2133" spans="1:8" s="46" customFormat="1">
      <c r="A2133" s="25">
        <v>41744</v>
      </c>
      <c r="B2133" s="24" t="s">
        <v>1412</v>
      </c>
      <c r="C2133" s="25"/>
      <c r="D2133" s="46" t="s">
        <v>1501</v>
      </c>
      <c r="F2133" s="24" t="s">
        <v>204</v>
      </c>
      <c r="G2133" s="24" t="s">
        <v>216</v>
      </c>
      <c r="H2133" s="47">
        <v>3960000</v>
      </c>
    </row>
    <row r="2134" spans="1:8" s="46" customFormat="1">
      <c r="A2134" s="25">
        <v>41744</v>
      </c>
      <c r="B2134" s="24" t="s">
        <v>1412</v>
      </c>
      <c r="C2134" s="25"/>
      <c r="D2134" s="46" t="s">
        <v>1502</v>
      </c>
      <c r="F2134" s="24" t="s">
        <v>204</v>
      </c>
      <c r="G2134" s="24" t="s">
        <v>216</v>
      </c>
      <c r="H2134" s="47">
        <v>19027151</v>
      </c>
    </row>
    <row r="2135" spans="1:8" s="46" customFormat="1">
      <c r="A2135" s="25">
        <v>41745</v>
      </c>
      <c r="B2135" s="24" t="s">
        <v>1412</v>
      </c>
      <c r="C2135" s="25"/>
      <c r="D2135" s="46" t="s">
        <v>1503</v>
      </c>
      <c r="F2135" s="24" t="s">
        <v>204</v>
      </c>
      <c r="G2135" s="24" t="s">
        <v>216</v>
      </c>
      <c r="H2135" s="47">
        <v>7018000</v>
      </c>
    </row>
    <row r="2136" spans="1:8" s="46" customFormat="1">
      <c r="A2136" s="25">
        <v>41745</v>
      </c>
      <c r="B2136" s="24" t="s">
        <v>1412</v>
      </c>
      <c r="C2136" s="25"/>
      <c r="D2136" s="46" t="s">
        <v>1504</v>
      </c>
      <c r="F2136" s="24" t="s">
        <v>204</v>
      </c>
      <c r="G2136" s="24" t="s">
        <v>216</v>
      </c>
      <c r="H2136" s="47">
        <v>39982250</v>
      </c>
    </row>
    <row r="2137" spans="1:8" s="46" customFormat="1">
      <c r="A2137" s="25">
        <v>41745</v>
      </c>
      <c r="B2137" s="24" t="s">
        <v>1412</v>
      </c>
      <c r="C2137" s="25"/>
      <c r="D2137" s="46" t="s">
        <v>1505</v>
      </c>
      <c r="F2137" s="24" t="s">
        <v>204</v>
      </c>
      <c r="G2137" s="24" t="s">
        <v>216</v>
      </c>
      <c r="H2137" s="47">
        <v>3388000</v>
      </c>
    </row>
    <row r="2138" spans="1:8" s="46" customFormat="1">
      <c r="A2138" s="25">
        <v>41746</v>
      </c>
      <c r="B2138" s="24" t="s">
        <v>1412</v>
      </c>
      <c r="C2138" s="25"/>
      <c r="D2138" s="46" t="s">
        <v>1506</v>
      </c>
      <c r="F2138" s="24" t="s">
        <v>204</v>
      </c>
      <c r="G2138" s="24" t="s">
        <v>216</v>
      </c>
      <c r="H2138" s="47">
        <v>8967728</v>
      </c>
    </row>
    <row r="2139" spans="1:8" s="46" customFormat="1">
      <c r="A2139" s="25">
        <v>41747</v>
      </c>
      <c r="B2139" s="24" t="s">
        <v>1412</v>
      </c>
      <c r="C2139" s="25"/>
      <c r="D2139" s="46" t="s">
        <v>1507</v>
      </c>
      <c r="F2139" s="24" t="s">
        <v>204</v>
      </c>
      <c r="G2139" s="24" t="s">
        <v>216</v>
      </c>
      <c r="H2139" s="47">
        <v>8643800</v>
      </c>
    </row>
    <row r="2140" spans="1:8" s="46" customFormat="1">
      <c r="A2140" s="25">
        <v>41750</v>
      </c>
      <c r="B2140" s="24" t="s">
        <v>1413</v>
      </c>
      <c r="C2140" s="25"/>
      <c r="D2140" s="46" t="s">
        <v>1550</v>
      </c>
      <c r="F2140" s="24" t="s">
        <v>282</v>
      </c>
      <c r="G2140" s="24" t="s">
        <v>204</v>
      </c>
      <c r="H2140" s="47">
        <v>4620000</v>
      </c>
    </row>
    <row r="2141" spans="1:8" s="46" customFormat="1">
      <c r="A2141" s="25">
        <v>41751</v>
      </c>
      <c r="B2141" s="24" t="s">
        <v>1413</v>
      </c>
      <c r="C2141" s="25"/>
      <c r="D2141" s="46" t="s">
        <v>1551</v>
      </c>
      <c r="F2141" s="24" t="s">
        <v>282</v>
      </c>
      <c r="G2141" s="24" t="s">
        <v>204</v>
      </c>
      <c r="H2141" s="47">
        <v>4070000</v>
      </c>
    </row>
    <row r="2142" spans="1:8" s="46" customFormat="1">
      <c r="A2142" s="25">
        <v>41751</v>
      </c>
      <c r="B2142" s="24" t="s">
        <v>1413</v>
      </c>
      <c r="C2142" s="25"/>
      <c r="D2142" s="46" t="s">
        <v>1552</v>
      </c>
      <c r="F2142" s="24" t="s">
        <v>282</v>
      </c>
      <c r="G2142" s="24" t="s">
        <v>204</v>
      </c>
      <c r="H2142" s="47">
        <v>3520000</v>
      </c>
    </row>
    <row r="2143" spans="1:8" s="46" customFormat="1">
      <c r="A2143" s="25">
        <v>41751</v>
      </c>
      <c r="B2143" s="24" t="s">
        <v>1413</v>
      </c>
      <c r="C2143" s="25"/>
      <c r="D2143" s="46" t="s">
        <v>1508</v>
      </c>
      <c r="F2143" s="24" t="s">
        <v>282</v>
      </c>
      <c r="G2143" s="24" t="s">
        <v>204</v>
      </c>
      <c r="H2143" s="47">
        <v>2986500</v>
      </c>
    </row>
    <row r="2144" spans="1:8" s="46" customFormat="1">
      <c r="A2144" s="25">
        <v>41751</v>
      </c>
      <c r="B2144" s="24" t="s">
        <v>1413</v>
      </c>
      <c r="C2144" s="25"/>
      <c r="D2144" s="46" t="s">
        <v>1431</v>
      </c>
      <c r="F2144" s="24" t="s">
        <v>369</v>
      </c>
      <c r="G2144" s="24" t="s">
        <v>204</v>
      </c>
      <c r="H2144" s="47">
        <v>20000</v>
      </c>
    </row>
    <row r="2145" spans="1:9" s="46" customFormat="1">
      <c r="A2145" s="25">
        <v>41751</v>
      </c>
      <c r="B2145" s="24" t="s">
        <v>1413</v>
      </c>
      <c r="C2145" s="25"/>
      <c r="D2145" s="46" t="s">
        <v>1509</v>
      </c>
      <c r="F2145" s="24" t="s">
        <v>282</v>
      </c>
      <c r="G2145" s="24" t="s">
        <v>204</v>
      </c>
      <c r="H2145" s="47">
        <v>2750000</v>
      </c>
    </row>
    <row r="2146" spans="1:9" s="46" customFormat="1">
      <c r="A2146" s="25">
        <v>41751</v>
      </c>
      <c r="B2146" s="24" t="s">
        <v>1413</v>
      </c>
      <c r="C2146" s="25"/>
      <c r="D2146" s="46" t="s">
        <v>1431</v>
      </c>
      <c r="F2146" s="24" t="s">
        <v>369</v>
      </c>
      <c r="G2146" s="24" t="s">
        <v>204</v>
      </c>
      <c r="H2146" s="47">
        <v>15000</v>
      </c>
    </row>
    <row r="2147" spans="1:9" s="46" customFormat="1">
      <c r="A2147" s="25">
        <v>41751</v>
      </c>
      <c r="B2147" s="24" t="s">
        <v>1413</v>
      </c>
      <c r="C2147" s="25"/>
      <c r="D2147" s="46" t="s">
        <v>1510</v>
      </c>
      <c r="F2147" s="24" t="s">
        <v>282</v>
      </c>
      <c r="G2147" s="24" t="s">
        <v>204</v>
      </c>
      <c r="H2147" s="47">
        <v>410201</v>
      </c>
    </row>
    <row r="2148" spans="1:9" s="46" customFormat="1">
      <c r="A2148" s="25">
        <v>41751</v>
      </c>
      <c r="B2148" s="24" t="s">
        <v>1413</v>
      </c>
      <c r="C2148" s="25"/>
      <c r="D2148" s="46" t="s">
        <v>1431</v>
      </c>
      <c r="F2148" s="24" t="s">
        <v>369</v>
      </c>
      <c r="G2148" s="24" t="s">
        <v>204</v>
      </c>
      <c r="H2148" s="47">
        <v>15000</v>
      </c>
    </row>
    <row r="2149" spans="1:9" s="46" customFormat="1">
      <c r="A2149" s="25">
        <v>41751</v>
      </c>
      <c r="B2149" s="24" t="s">
        <v>1413</v>
      </c>
      <c r="C2149" s="25"/>
      <c r="D2149" s="46" t="s">
        <v>161</v>
      </c>
      <c r="F2149" s="24" t="s">
        <v>360</v>
      </c>
      <c r="G2149" s="24" t="s">
        <v>204</v>
      </c>
      <c r="H2149" s="47">
        <v>316691</v>
      </c>
    </row>
    <row r="2150" spans="1:9" s="46" customFormat="1">
      <c r="A2150" s="25">
        <v>41751</v>
      </c>
      <c r="B2150" s="24" t="s">
        <v>1412</v>
      </c>
      <c r="C2150" s="25"/>
      <c r="D2150" s="46" t="s">
        <v>1514</v>
      </c>
      <c r="F2150" s="24" t="s">
        <v>204</v>
      </c>
      <c r="G2150" s="24" t="s">
        <v>216</v>
      </c>
      <c r="H2150" s="47">
        <v>4620000</v>
      </c>
    </row>
    <row r="2151" spans="1:9" s="46" customFormat="1">
      <c r="A2151" s="25">
        <v>41752</v>
      </c>
      <c r="B2151" s="24" t="s">
        <v>1412</v>
      </c>
      <c r="C2151" s="25"/>
      <c r="D2151" s="46" t="s">
        <v>1511</v>
      </c>
      <c r="F2151" s="24" t="s">
        <v>204</v>
      </c>
      <c r="G2151" s="24" t="s">
        <v>216</v>
      </c>
      <c r="H2151" s="47">
        <v>14036000</v>
      </c>
    </row>
    <row r="2152" spans="1:9" s="46" customFormat="1">
      <c r="A2152" s="25">
        <v>41753</v>
      </c>
      <c r="B2152" s="24" t="s">
        <v>1412</v>
      </c>
      <c r="C2152" s="25"/>
      <c r="D2152" s="46" t="s">
        <v>1512</v>
      </c>
      <c r="F2152" s="24" t="s">
        <v>204</v>
      </c>
      <c r="G2152" s="24" t="s">
        <v>216</v>
      </c>
      <c r="H2152" s="47">
        <v>6204000</v>
      </c>
    </row>
    <row r="2153" spans="1:9" s="46" customFormat="1">
      <c r="A2153" s="25">
        <v>41753</v>
      </c>
      <c r="B2153" s="24" t="s">
        <v>1412</v>
      </c>
      <c r="C2153" s="25"/>
      <c r="D2153" s="46" t="s">
        <v>1513</v>
      </c>
      <c r="F2153" s="24" t="s">
        <v>204</v>
      </c>
      <c r="G2153" s="24" t="s">
        <v>216</v>
      </c>
      <c r="H2153" s="47">
        <v>8983436</v>
      </c>
    </row>
    <row r="2154" spans="1:9" s="46" customFormat="1">
      <c r="A2154" s="25">
        <v>41754</v>
      </c>
      <c r="B2154" s="24" t="s">
        <v>1413</v>
      </c>
      <c r="C2154" s="25"/>
      <c r="D2154" s="46" t="s">
        <v>1497</v>
      </c>
      <c r="F2154" s="24" t="s">
        <v>200</v>
      </c>
      <c r="G2154" s="24" t="s">
        <v>204</v>
      </c>
      <c r="H2154" s="47">
        <v>5000000</v>
      </c>
    </row>
    <row r="2155" spans="1:9" s="46" customFormat="1">
      <c r="A2155" s="25">
        <v>41754</v>
      </c>
      <c r="B2155" s="24" t="s">
        <v>1413</v>
      </c>
      <c r="C2155" s="25"/>
      <c r="D2155" s="46" t="s">
        <v>1442</v>
      </c>
      <c r="F2155" s="24" t="s">
        <v>204</v>
      </c>
      <c r="G2155" s="24" t="s">
        <v>346</v>
      </c>
      <c r="H2155" s="47">
        <v>36138</v>
      </c>
    </row>
    <row r="2156" spans="1:9" s="46" customFormat="1">
      <c r="A2156" s="25">
        <v>41757</v>
      </c>
      <c r="B2156" s="24" t="s">
        <v>1413</v>
      </c>
      <c r="C2156" s="25"/>
      <c r="D2156" s="46" t="s">
        <v>1515</v>
      </c>
      <c r="F2156" s="24" t="s">
        <v>292</v>
      </c>
      <c r="G2156" s="24" t="s">
        <v>204</v>
      </c>
      <c r="H2156" s="47">
        <v>680966</v>
      </c>
      <c r="I2156" s="47">
        <f>H2156+H2117</f>
        <v>36131368</v>
      </c>
    </row>
    <row r="2157" spans="1:9" s="46" customFormat="1">
      <c r="A2157" s="25">
        <v>41729</v>
      </c>
      <c r="B2157" s="24"/>
      <c r="C2157" s="25"/>
      <c r="D2157" s="46" t="s">
        <v>4286</v>
      </c>
      <c r="F2157" s="24" t="s">
        <v>373</v>
      </c>
      <c r="G2157" s="24" t="s">
        <v>292</v>
      </c>
      <c r="H2157" s="47">
        <v>680966</v>
      </c>
      <c r="I2157" s="47">
        <f>H2157+H2321+H2585</f>
        <v>80835111</v>
      </c>
    </row>
    <row r="2158" spans="1:9" s="46" customFormat="1">
      <c r="A2158" s="25">
        <v>41757</v>
      </c>
      <c r="B2158" s="24" t="s">
        <v>1413</v>
      </c>
      <c r="C2158" s="25"/>
      <c r="D2158" s="46" t="s">
        <v>1431</v>
      </c>
      <c r="F2158" s="24" t="s">
        <v>369</v>
      </c>
      <c r="G2158" s="24" t="s">
        <v>204</v>
      </c>
      <c r="H2158" s="47">
        <v>15000</v>
      </c>
    </row>
    <row r="2159" spans="1:9" s="46" customFormat="1">
      <c r="A2159" s="25">
        <v>41757</v>
      </c>
      <c r="B2159" s="24" t="s">
        <v>1413</v>
      </c>
      <c r="C2159" s="25"/>
      <c r="D2159" s="46" t="s">
        <v>1517</v>
      </c>
      <c r="F2159" s="24" t="s">
        <v>284</v>
      </c>
      <c r="G2159" s="24" t="s">
        <v>204</v>
      </c>
      <c r="H2159" s="47">
        <v>25422898</v>
      </c>
    </row>
    <row r="2160" spans="1:9" s="46" customFormat="1">
      <c r="A2160" s="25">
        <v>41757</v>
      </c>
      <c r="B2160" s="24" t="s">
        <v>1413</v>
      </c>
      <c r="C2160" s="25"/>
      <c r="D2160" s="46" t="s">
        <v>1431</v>
      </c>
      <c r="F2160" s="24" t="s">
        <v>369</v>
      </c>
      <c r="G2160" s="24" t="s">
        <v>204</v>
      </c>
      <c r="H2160" s="47">
        <v>15000</v>
      </c>
    </row>
    <row r="2161" spans="1:8" s="46" customFormat="1">
      <c r="A2161" s="25">
        <v>41757</v>
      </c>
      <c r="B2161" s="24"/>
      <c r="C2161" s="25"/>
      <c r="D2161" s="46" t="s">
        <v>1518</v>
      </c>
      <c r="F2161" s="24" t="s">
        <v>365</v>
      </c>
      <c r="G2161" s="24" t="s">
        <v>294</v>
      </c>
      <c r="H2161" s="47">
        <v>2408000</v>
      </c>
    </row>
    <row r="2162" spans="1:8" s="46" customFormat="1">
      <c r="A2162" s="25">
        <v>41757</v>
      </c>
      <c r="B2162" s="24" t="s">
        <v>1413</v>
      </c>
      <c r="C2162" s="25"/>
      <c r="D2162" s="46" t="s">
        <v>1516</v>
      </c>
      <c r="F2162" s="24" t="s">
        <v>294</v>
      </c>
      <c r="G2162" s="24" t="s">
        <v>204</v>
      </c>
      <c r="H2162" s="47">
        <v>2408000</v>
      </c>
    </row>
    <row r="2163" spans="1:8" s="46" customFormat="1">
      <c r="A2163" s="25">
        <v>41757</v>
      </c>
      <c r="B2163" s="24" t="s">
        <v>1413</v>
      </c>
      <c r="C2163" s="25"/>
      <c r="D2163" s="46" t="s">
        <v>1431</v>
      </c>
      <c r="F2163" s="24" t="s">
        <v>369</v>
      </c>
      <c r="G2163" s="24" t="s">
        <v>204</v>
      </c>
      <c r="H2163" s="47">
        <v>15000</v>
      </c>
    </row>
    <row r="2164" spans="1:8" s="46" customFormat="1">
      <c r="A2164" s="25">
        <v>41757</v>
      </c>
      <c r="B2164" s="24" t="s">
        <v>1413</v>
      </c>
      <c r="C2164" s="25"/>
      <c r="D2164" s="46" t="s">
        <v>1519</v>
      </c>
      <c r="F2164" s="24" t="s">
        <v>304</v>
      </c>
      <c r="G2164" s="24" t="s">
        <v>204</v>
      </c>
      <c r="H2164" s="47">
        <v>30600000</v>
      </c>
    </row>
    <row r="2165" spans="1:8" s="46" customFormat="1">
      <c r="A2165" s="25">
        <v>41757</v>
      </c>
      <c r="B2165" s="24" t="s">
        <v>1413</v>
      </c>
      <c r="C2165" s="25"/>
      <c r="D2165" s="46" t="s">
        <v>1520</v>
      </c>
      <c r="F2165" s="24" t="s">
        <v>365</v>
      </c>
      <c r="G2165" s="24" t="s">
        <v>304</v>
      </c>
      <c r="H2165" s="47">
        <v>30600000</v>
      </c>
    </row>
    <row r="2166" spans="1:8" s="46" customFormat="1">
      <c r="A2166" s="25">
        <v>41759</v>
      </c>
      <c r="B2166" s="24"/>
      <c r="C2166" s="25"/>
      <c r="D2166" s="46" t="s">
        <v>3844</v>
      </c>
      <c r="F2166" s="24" t="s">
        <v>365</v>
      </c>
      <c r="G2166" s="24" t="s">
        <v>311</v>
      </c>
      <c r="H2166" s="47">
        <v>780000</v>
      </c>
    </row>
    <row r="2167" spans="1:8" s="46" customFormat="1">
      <c r="A2167" s="25">
        <v>41759</v>
      </c>
      <c r="B2167" s="24"/>
      <c r="C2167" s="25"/>
      <c r="D2167" s="46" t="s">
        <v>3845</v>
      </c>
      <c r="F2167" s="24" t="s">
        <v>365</v>
      </c>
      <c r="G2167" s="24" t="s">
        <v>313</v>
      </c>
      <c r="H2167" s="47">
        <v>135000</v>
      </c>
    </row>
    <row r="2168" spans="1:8" s="46" customFormat="1">
      <c r="A2168" s="25">
        <v>41757</v>
      </c>
      <c r="B2168" s="24" t="s">
        <v>1412</v>
      </c>
      <c r="C2168" s="25"/>
      <c r="D2168" s="46" t="s">
        <v>1521</v>
      </c>
      <c r="F2168" s="24" t="s">
        <v>204</v>
      </c>
      <c r="G2168" s="24" t="s">
        <v>216</v>
      </c>
      <c r="H2168" s="47">
        <v>3850000</v>
      </c>
    </row>
    <row r="2169" spans="1:8" s="46" customFormat="1">
      <c r="A2169" s="25">
        <v>41758</v>
      </c>
      <c r="B2169" s="24" t="s">
        <v>1412</v>
      </c>
      <c r="C2169" s="25"/>
      <c r="D2169" s="46" t="s">
        <v>1522</v>
      </c>
      <c r="F2169" s="24" t="s">
        <v>204</v>
      </c>
      <c r="G2169" s="24" t="s">
        <v>216</v>
      </c>
      <c r="H2169" s="47">
        <v>3864000</v>
      </c>
    </row>
    <row r="2170" spans="1:8" s="46" customFormat="1">
      <c r="A2170" s="25">
        <v>41764</v>
      </c>
      <c r="B2170" s="24" t="s">
        <v>1412</v>
      </c>
      <c r="C2170" s="25"/>
      <c r="D2170" s="46" t="s">
        <v>1553</v>
      </c>
      <c r="F2170" s="24" t="s">
        <v>204</v>
      </c>
      <c r="G2170" s="24" t="s">
        <v>216</v>
      </c>
      <c r="H2170" s="47">
        <v>2200000</v>
      </c>
    </row>
    <row r="2171" spans="1:8" s="46" customFormat="1">
      <c r="A2171" s="25">
        <v>41765</v>
      </c>
      <c r="B2171" s="24" t="s">
        <v>1412</v>
      </c>
      <c r="C2171" s="25"/>
      <c r="D2171" s="46" t="s">
        <v>1524</v>
      </c>
      <c r="F2171" s="24" t="s">
        <v>204</v>
      </c>
      <c r="G2171" s="24" t="s">
        <v>216</v>
      </c>
      <c r="H2171" s="47">
        <v>39594500</v>
      </c>
    </row>
    <row r="2172" spans="1:8" s="46" customFormat="1">
      <c r="A2172" s="25">
        <v>41765</v>
      </c>
      <c r="B2172" s="24" t="s">
        <v>1413</v>
      </c>
      <c r="C2172" s="25"/>
      <c r="D2172" s="46" t="s">
        <v>1431</v>
      </c>
      <c r="F2172" s="24" t="s">
        <v>369</v>
      </c>
      <c r="G2172" s="24" t="s">
        <v>204</v>
      </c>
      <c r="H2172" s="47">
        <v>15000</v>
      </c>
    </row>
    <row r="2173" spans="1:8" s="46" customFormat="1">
      <c r="A2173" s="25">
        <v>41765</v>
      </c>
      <c r="B2173" s="24" t="s">
        <v>1412</v>
      </c>
      <c r="C2173" s="25"/>
      <c r="D2173" s="46" t="s">
        <v>1525</v>
      </c>
      <c r="F2173" s="24" t="s">
        <v>204</v>
      </c>
      <c r="G2173" s="24" t="s">
        <v>216</v>
      </c>
      <c r="H2173" s="47">
        <v>9273000</v>
      </c>
    </row>
    <row r="2174" spans="1:8" s="46" customFormat="1">
      <c r="A2174" s="25">
        <v>41765</v>
      </c>
      <c r="B2174" s="24" t="s">
        <v>1412</v>
      </c>
      <c r="C2174" s="25"/>
      <c r="D2174" s="46" t="s">
        <v>1526</v>
      </c>
      <c r="F2174" s="24" t="s">
        <v>204</v>
      </c>
      <c r="G2174" s="24" t="s">
        <v>216</v>
      </c>
      <c r="H2174" s="47">
        <v>1694000</v>
      </c>
    </row>
    <row r="2175" spans="1:8" s="46" customFormat="1">
      <c r="A2175" s="25">
        <v>41767</v>
      </c>
      <c r="B2175" s="24" t="s">
        <v>1412</v>
      </c>
      <c r="C2175" s="25"/>
      <c r="D2175" s="46" t="s">
        <v>1527</v>
      </c>
      <c r="F2175" s="24" t="s">
        <v>204</v>
      </c>
      <c r="G2175" s="24" t="s">
        <v>216</v>
      </c>
      <c r="H2175" s="47">
        <v>20061000</v>
      </c>
    </row>
    <row r="2176" spans="1:8" s="46" customFormat="1">
      <c r="A2176" s="25">
        <v>41767</v>
      </c>
      <c r="B2176" s="24" t="s">
        <v>1412</v>
      </c>
      <c r="C2176" s="25"/>
      <c r="D2176" s="46" t="s">
        <v>1528</v>
      </c>
      <c r="F2176" s="24" t="s">
        <v>204</v>
      </c>
      <c r="G2176" s="24" t="s">
        <v>216</v>
      </c>
      <c r="H2176" s="47">
        <v>100474000</v>
      </c>
    </row>
    <row r="2177" spans="1:8" s="46" customFormat="1">
      <c r="A2177" s="25">
        <v>41768</v>
      </c>
      <c r="B2177" s="24" t="s">
        <v>1412</v>
      </c>
      <c r="C2177" s="25"/>
      <c r="D2177" s="46" t="s">
        <v>1530</v>
      </c>
      <c r="F2177" s="24" t="s">
        <v>204</v>
      </c>
      <c r="G2177" s="24" t="s">
        <v>216</v>
      </c>
      <c r="H2177" s="47">
        <v>3427998</v>
      </c>
    </row>
    <row r="2178" spans="1:8" s="46" customFormat="1">
      <c r="A2178" s="25">
        <v>41771</v>
      </c>
      <c r="B2178" s="24" t="s">
        <v>1412</v>
      </c>
      <c r="C2178" s="25"/>
      <c r="D2178" s="46" t="s">
        <v>1529</v>
      </c>
      <c r="F2178" s="24" t="s">
        <v>204</v>
      </c>
      <c r="G2178" s="24" t="s">
        <v>216</v>
      </c>
      <c r="H2178" s="47">
        <v>1958000</v>
      </c>
    </row>
    <row r="2179" spans="1:8" s="46" customFormat="1">
      <c r="A2179" s="25">
        <v>41771</v>
      </c>
      <c r="B2179" s="24" t="s">
        <v>1413</v>
      </c>
      <c r="C2179" s="25"/>
      <c r="D2179" s="46" t="s">
        <v>1531</v>
      </c>
      <c r="F2179" s="24" t="s">
        <v>282</v>
      </c>
      <c r="G2179" s="24" t="s">
        <v>204</v>
      </c>
      <c r="H2179" s="47">
        <v>6350300</v>
      </c>
    </row>
    <row r="2180" spans="1:8" s="46" customFormat="1">
      <c r="A2180" s="25">
        <v>41771</v>
      </c>
      <c r="B2180" s="24" t="s">
        <v>1413</v>
      </c>
      <c r="C2180" s="25"/>
      <c r="D2180" s="46" t="s">
        <v>1497</v>
      </c>
      <c r="F2180" s="24" t="s">
        <v>200</v>
      </c>
      <c r="G2180" s="24" t="s">
        <v>204</v>
      </c>
      <c r="H2180" s="47">
        <v>10000000</v>
      </c>
    </row>
    <row r="2181" spans="1:8" s="46" customFormat="1">
      <c r="A2181" s="25">
        <v>41771</v>
      </c>
      <c r="B2181" s="24" t="s">
        <v>1413</v>
      </c>
      <c r="C2181" s="25"/>
      <c r="D2181" s="46" t="s">
        <v>161</v>
      </c>
      <c r="F2181" s="24" t="s">
        <v>360</v>
      </c>
      <c r="G2181" s="24" t="s">
        <v>204</v>
      </c>
      <c r="H2181" s="47">
        <v>447054</v>
      </c>
    </row>
    <row r="2182" spans="1:8" s="46" customFormat="1">
      <c r="A2182" s="25">
        <v>41772</v>
      </c>
      <c r="B2182" s="24" t="s">
        <v>1413</v>
      </c>
      <c r="C2182" s="25"/>
      <c r="D2182" s="46" t="s">
        <v>1532</v>
      </c>
      <c r="F2182" s="24" t="s">
        <v>282</v>
      </c>
      <c r="G2182" s="24" t="s">
        <v>204</v>
      </c>
      <c r="H2182" s="47">
        <v>904200</v>
      </c>
    </row>
    <row r="2183" spans="1:8" s="46" customFormat="1">
      <c r="A2183" s="25">
        <v>41772</v>
      </c>
      <c r="B2183" s="24" t="s">
        <v>1413</v>
      </c>
      <c r="C2183" s="25"/>
      <c r="D2183" s="46" t="s">
        <v>1431</v>
      </c>
      <c r="F2183" s="24" t="s">
        <v>369</v>
      </c>
      <c r="G2183" s="24" t="s">
        <v>204</v>
      </c>
      <c r="H2183" s="47">
        <v>15000</v>
      </c>
    </row>
    <row r="2184" spans="1:8" s="46" customFormat="1">
      <c r="A2184" s="25">
        <v>41773</v>
      </c>
      <c r="B2184" s="24" t="s">
        <v>1413</v>
      </c>
      <c r="C2184" s="25"/>
      <c r="D2184" s="46" t="s">
        <v>1497</v>
      </c>
      <c r="F2184" s="24" t="s">
        <v>200</v>
      </c>
      <c r="G2184" s="24" t="s">
        <v>204</v>
      </c>
      <c r="H2184" s="47">
        <v>10000000</v>
      </c>
    </row>
    <row r="2185" spans="1:8" s="46" customFormat="1">
      <c r="A2185" s="25">
        <v>41774</v>
      </c>
      <c r="B2185" s="24" t="s">
        <v>1413</v>
      </c>
      <c r="C2185" s="25"/>
      <c r="D2185" s="46" t="s">
        <v>1533</v>
      </c>
      <c r="F2185" s="24" t="s">
        <v>282</v>
      </c>
      <c r="G2185" s="24" t="s">
        <v>204</v>
      </c>
      <c r="H2185" s="47">
        <v>1808400</v>
      </c>
    </row>
    <row r="2186" spans="1:8" s="46" customFormat="1">
      <c r="A2186" s="25">
        <v>41774</v>
      </c>
      <c r="B2186" s="24" t="s">
        <v>1413</v>
      </c>
      <c r="C2186" s="25"/>
      <c r="D2186" s="46" t="s">
        <v>1431</v>
      </c>
      <c r="F2186" s="24" t="s">
        <v>369</v>
      </c>
      <c r="G2186" s="24" t="s">
        <v>204</v>
      </c>
      <c r="H2186" s="47">
        <v>15000</v>
      </c>
    </row>
    <row r="2187" spans="1:8" s="46" customFormat="1">
      <c r="A2187" s="25">
        <v>41774</v>
      </c>
      <c r="B2187" s="24" t="s">
        <v>1412</v>
      </c>
      <c r="C2187" s="25"/>
      <c r="D2187" s="46" t="s">
        <v>1534</v>
      </c>
      <c r="F2187" s="24" t="s">
        <v>204</v>
      </c>
      <c r="G2187" s="24" t="s">
        <v>216</v>
      </c>
      <c r="H2187" s="47">
        <v>39865628</v>
      </c>
    </row>
    <row r="2188" spans="1:8" s="46" customFormat="1">
      <c r="A2188" s="25">
        <v>41778</v>
      </c>
      <c r="B2188" s="24" t="s">
        <v>1413</v>
      </c>
      <c r="C2188" s="25"/>
      <c r="D2188" s="46" t="s">
        <v>1554</v>
      </c>
      <c r="F2188" s="24" t="s">
        <v>282</v>
      </c>
      <c r="G2188" s="24" t="s">
        <v>204</v>
      </c>
      <c r="H2188" s="47">
        <v>1463000</v>
      </c>
    </row>
    <row r="2189" spans="1:8" s="46" customFormat="1">
      <c r="A2189" s="25">
        <v>41778</v>
      </c>
      <c r="B2189" s="24" t="s">
        <v>1413</v>
      </c>
      <c r="C2189" s="25"/>
      <c r="D2189" s="46" t="s">
        <v>1535</v>
      </c>
      <c r="F2189" s="24" t="s">
        <v>282</v>
      </c>
      <c r="G2189" s="24" t="s">
        <v>204</v>
      </c>
      <c r="H2189" s="47">
        <v>453033</v>
      </c>
    </row>
    <row r="2190" spans="1:8" s="46" customFormat="1">
      <c r="A2190" s="25">
        <v>41779</v>
      </c>
      <c r="B2190" s="24" t="s">
        <v>1412</v>
      </c>
      <c r="C2190" s="25"/>
      <c r="D2190" s="46" t="s">
        <v>1555</v>
      </c>
      <c r="F2190" s="24" t="s">
        <v>204</v>
      </c>
      <c r="G2190" s="24" t="s">
        <v>216</v>
      </c>
      <c r="H2190" s="47">
        <v>1932942</v>
      </c>
    </row>
    <row r="2191" spans="1:8" s="46" customFormat="1">
      <c r="A2191" s="25">
        <v>41779</v>
      </c>
      <c r="B2191" s="24" t="s">
        <v>1412</v>
      </c>
      <c r="C2191" s="25"/>
      <c r="D2191" s="46" t="s">
        <v>1536</v>
      </c>
      <c r="F2191" s="24" t="s">
        <v>204</v>
      </c>
      <c r="G2191" s="24" t="s">
        <v>216</v>
      </c>
      <c r="H2191" s="47">
        <v>1931600</v>
      </c>
    </row>
    <row r="2192" spans="1:8" s="46" customFormat="1">
      <c r="A2192" s="25">
        <v>41781</v>
      </c>
      <c r="B2192" s="24" t="s">
        <v>1412</v>
      </c>
      <c r="C2192" s="25"/>
      <c r="D2192" s="46" t="s">
        <v>1556</v>
      </c>
      <c r="F2192" s="24" t="s">
        <v>204</v>
      </c>
      <c r="G2192" s="24" t="s">
        <v>216</v>
      </c>
      <c r="H2192" s="47">
        <v>20003500</v>
      </c>
    </row>
    <row r="2193" spans="1:8" s="46" customFormat="1">
      <c r="A2193" s="25">
        <v>41782</v>
      </c>
      <c r="B2193" s="24" t="s">
        <v>1413</v>
      </c>
      <c r="C2193" s="25"/>
      <c r="D2193" s="46" t="s">
        <v>1431</v>
      </c>
      <c r="F2193" s="24" t="s">
        <v>369</v>
      </c>
      <c r="G2193" s="24" t="s">
        <v>204</v>
      </c>
      <c r="H2193" s="47">
        <v>15000</v>
      </c>
    </row>
    <row r="2194" spans="1:8" s="46" customFormat="1">
      <c r="A2194" s="25">
        <v>41783</v>
      </c>
      <c r="B2194" s="24" t="s">
        <v>1412</v>
      </c>
      <c r="C2194" s="25"/>
      <c r="D2194" s="46" t="s">
        <v>1442</v>
      </c>
      <c r="F2194" s="24" t="s">
        <v>204</v>
      </c>
      <c r="G2194" s="24" t="s">
        <v>346</v>
      </c>
      <c r="H2194" s="47">
        <v>64944</v>
      </c>
    </row>
    <row r="2195" spans="1:8" s="46" customFormat="1">
      <c r="A2195" s="25">
        <v>41786</v>
      </c>
      <c r="B2195" s="24" t="s">
        <v>1412</v>
      </c>
      <c r="C2195" s="25"/>
      <c r="D2195" s="46" t="s">
        <v>1541</v>
      </c>
      <c r="F2195" s="24" t="s">
        <v>204</v>
      </c>
      <c r="G2195" s="24" t="s">
        <v>216</v>
      </c>
      <c r="H2195" s="47">
        <v>3883000</v>
      </c>
    </row>
    <row r="2196" spans="1:8" s="46" customFormat="1">
      <c r="A2196" s="25">
        <v>41787</v>
      </c>
      <c r="B2196" s="24" t="s">
        <v>1412</v>
      </c>
      <c r="C2196" s="25"/>
      <c r="D2196" s="46" t="s">
        <v>1557</v>
      </c>
      <c r="F2196" s="24" t="s">
        <v>204</v>
      </c>
      <c r="G2196" s="24" t="s">
        <v>216</v>
      </c>
      <c r="H2196" s="47">
        <v>11000000</v>
      </c>
    </row>
    <row r="2197" spans="1:8" s="46" customFormat="1">
      <c r="A2197" s="25">
        <v>41788</v>
      </c>
      <c r="B2197" s="24" t="s">
        <v>1413</v>
      </c>
      <c r="C2197" s="25"/>
      <c r="D2197" s="46" t="s">
        <v>1537</v>
      </c>
      <c r="F2197" s="24" t="s">
        <v>282</v>
      </c>
      <c r="G2197" s="24" t="s">
        <v>204</v>
      </c>
      <c r="H2197" s="47">
        <v>630769</v>
      </c>
    </row>
    <row r="2198" spans="1:8" s="46" customFormat="1">
      <c r="A2198" s="25">
        <v>41788</v>
      </c>
      <c r="B2198" s="24" t="s">
        <v>1413</v>
      </c>
      <c r="C2198" s="25"/>
      <c r="D2198" s="46" t="s">
        <v>1431</v>
      </c>
      <c r="F2198" s="24" t="s">
        <v>369</v>
      </c>
      <c r="G2198" s="24" t="s">
        <v>204</v>
      </c>
      <c r="H2198" s="47">
        <v>15000</v>
      </c>
    </row>
    <row r="2199" spans="1:8" s="46" customFormat="1">
      <c r="A2199" s="25">
        <v>41788</v>
      </c>
      <c r="B2199" s="24" t="s">
        <v>1413</v>
      </c>
      <c r="C2199" s="25"/>
      <c r="D2199" s="46" t="s">
        <v>1558</v>
      </c>
      <c r="F2199" s="24" t="s">
        <v>204</v>
      </c>
      <c r="G2199" s="24" t="s">
        <v>216</v>
      </c>
      <c r="H2199" s="47">
        <v>7348000</v>
      </c>
    </row>
    <row r="2200" spans="1:8" s="46" customFormat="1">
      <c r="A2200" s="25">
        <v>41788</v>
      </c>
      <c r="B2200" s="24" t="s">
        <v>1413</v>
      </c>
      <c r="C2200" s="25"/>
      <c r="D2200" s="46" t="s">
        <v>1559</v>
      </c>
      <c r="F2200" s="24" t="s">
        <v>204</v>
      </c>
      <c r="G2200" s="24" t="s">
        <v>216</v>
      </c>
      <c r="H2200" s="47">
        <v>40255600</v>
      </c>
    </row>
    <row r="2201" spans="1:8" s="46" customFormat="1">
      <c r="A2201" s="25">
        <v>41788</v>
      </c>
      <c r="B2201" s="24" t="s">
        <v>1412</v>
      </c>
      <c r="C2201" s="25"/>
      <c r="D2201" s="46" t="s">
        <v>1538</v>
      </c>
      <c r="F2201" s="24" t="s">
        <v>204</v>
      </c>
      <c r="G2201" s="24" t="s">
        <v>216</v>
      </c>
      <c r="H2201" s="47">
        <v>6787000</v>
      </c>
    </row>
    <row r="2202" spans="1:8" s="46" customFormat="1">
      <c r="A2202" s="25">
        <v>41788</v>
      </c>
      <c r="B2202" s="24" t="s">
        <v>1412</v>
      </c>
      <c r="C2202" s="25"/>
      <c r="D2202" s="46" t="s">
        <v>1577</v>
      </c>
      <c r="F2202" s="24" t="s">
        <v>204</v>
      </c>
      <c r="G2202" s="24" t="s">
        <v>216</v>
      </c>
      <c r="H2202" s="47">
        <v>1694000</v>
      </c>
    </row>
    <row r="2203" spans="1:8" s="46" customFormat="1">
      <c r="A2203" s="25">
        <v>41789</v>
      </c>
      <c r="B2203" s="24" t="s">
        <v>1412</v>
      </c>
      <c r="C2203" s="25"/>
      <c r="D2203" s="46" t="s">
        <v>1539</v>
      </c>
      <c r="F2203" s="24" t="s">
        <v>204</v>
      </c>
      <c r="G2203" s="24" t="s">
        <v>216</v>
      </c>
      <c r="H2203" s="47">
        <v>7040000</v>
      </c>
    </row>
    <row r="2204" spans="1:8" s="46" customFormat="1">
      <c r="A2204" s="25">
        <v>41789</v>
      </c>
      <c r="B2204" s="24" t="s">
        <v>1412</v>
      </c>
      <c r="C2204" s="25"/>
      <c r="D2204" s="46" t="s">
        <v>1540</v>
      </c>
      <c r="F2204" s="24" t="s">
        <v>204</v>
      </c>
      <c r="G2204" s="24" t="s">
        <v>216</v>
      </c>
      <c r="H2204" s="47">
        <v>3388000</v>
      </c>
    </row>
    <row r="2205" spans="1:8" s="46" customFormat="1">
      <c r="A2205" s="25">
        <v>41789</v>
      </c>
      <c r="B2205" s="24" t="s">
        <v>1412</v>
      </c>
      <c r="C2205" s="25"/>
      <c r="D2205" s="46" t="s">
        <v>1561</v>
      </c>
      <c r="F2205" s="24" t="s">
        <v>204</v>
      </c>
      <c r="G2205" s="24" t="s">
        <v>216</v>
      </c>
      <c r="H2205" s="47">
        <v>7002754</v>
      </c>
    </row>
    <row r="2206" spans="1:8" s="46" customFormat="1">
      <c r="A2206" s="25">
        <v>41792</v>
      </c>
      <c r="B2206" s="24" t="s">
        <v>1413</v>
      </c>
      <c r="C2206" s="25"/>
      <c r="D2206" s="46" t="s">
        <v>1562</v>
      </c>
      <c r="F2206" s="24" t="s">
        <v>282</v>
      </c>
      <c r="G2206" s="24" t="s">
        <v>204</v>
      </c>
      <c r="H2206" s="47">
        <v>1650000</v>
      </c>
    </row>
    <row r="2207" spans="1:8" s="46" customFormat="1">
      <c r="A2207" s="25">
        <v>41792</v>
      </c>
      <c r="B2207" s="24" t="s">
        <v>1413</v>
      </c>
      <c r="C2207" s="25"/>
      <c r="D2207" s="46" t="s">
        <v>1431</v>
      </c>
      <c r="F2207" s="24" t="s">
        <v>369</v>
      </c>
      <c r="G2207" s="24" t="s">
        <v>204</v>
      </c>
      <c r="H2207" s="47">
        <v>15000</v>
      </c>
    </row>
    <row r="2208" spans="1:8" s="46" customFormat="1">
      <c r="A2208" s="25">
        <v>41793</v>
      </c>
      <c r="B2208" s="24" t="s">
        <v>1413</v>
      </c>
      <c r="C2208" s="25"/>
      <c r="D2208" s="46" t="s">
        <v>1563</v>
      </c>
      <c r="F2208" s="24" t="s">
        <v>282</v>
      </c>
      <c r="G2208" s="24" t="s">
        <v>204</v>
      </c>
      <c r="H2208" s="47">
        <v>6453999</v>
      </c>
    </row>
    <row r="2209" spans="1:8" s="46" customFormat="1">
      <c r="A2209" s="25">
        <v>41793</v>
      </c>
      <c r="B2209" s="24" t="s">
        <v>1413</v>
      </c>
      <c r="C2209" s="25"/>
      <c r="D2209" s="46" t="s">
        <v>1431</v>
      </c>
      <c r="F2209" s="24" t="s">
        <v>369</v>
      </c>
      <c r="G2209" s="24" t="s">
        <v>204</v>
      </c>
      <c r="H2209" s="47">
        <v>15000</v>
      </c>
    </row>
    <row r="2210" spans="1:8" s="46" customFormat="1">
      <c r="A2210" s="25">
        <v>41793</v>
      </c>
      <c r="B2210" s="24" t="s">
        <v>1412</v>
      </c>
      <c r="C2210" s="25"/>
      <c r="D2210" s="46" t="s">
        <v>1564</v>
      </c>
      <c r="F2210" s="24" t="s">
        <v>204</v>
      </c>
      <c r="G2210" s="24" t="s">
        <v>216</v>
      </c>
      <c r="H2210" s="47">
        <v>2035000</v>
      </c>
    </row>
    <row r="2211" spans="1:8" s="46" customFormat="1">
      <c r="A2211" s="25">
        <v>41794</v>
      </c>
      <c r="B2211" s="24" t="s">
        <v>1413</v>
      </c>
      <c r="C2211" s="25"/>
      <c r="D2211" s="46" t="s">
        <v>161</v>
      </c>
      <c r="F2211" s="24" t="s">
        <v>360</v>
      </c>
      <c r="G2211" s="24" t="s">
        <v>204</v>
      </c>
      <c r="H2211" s="47">
        <v>336307</v>
      </c>
    </row>
    <row r="2212" spans="1:8" s="46" customFormat="1">
      <c r="A2212" s="25">
        <v>41794</v>
      </c>
      <c r="B2212" s="24" t="s">
        <v>1412</v>
      </c>
      <c r="C2212" s="25"/>
      <c r="D2212" s="46" t="s">
        <v>1565</v>
      </c>
      <c r="F2212" s="24" t="s">
        <v>204</v>
      </c>
      <c r="G2212" s="24" t="s">
        <v>216</v>
      </c>
      <c r="H2212" s="47">
        <v>6105000</v>
      </c>
    </row>
    <row r="2213" spans="1:8" s="46" customFormat="1">
      <c r="A2213" s="25">
        <v>41794</v>
      </c>
      <c r="B2213" s="24" t="s">
        <v>1412</v>
      </c>
      <c r="C2213" s="25"/>
      <c r="D2213" s="46" t="s">
        <v>1566</v>
      </c>
      <c r="F2213" s="24" t="s">
        <v>204</v>
      </c>
      <c r="G2213" s="24" t="s">
        <v>216</v>
      </c>
      <c r="H2213" s="47">
        <v>7715928</v>
      </c>
    </row>
    <row r="2214" spans="1:8" s="46" customFormat="1">
      <c r="A2214" s="25">
        <v>41795</v>
      </c>
      <c r="B2214" s="24" t="s">
        <v>1413</v>
      </c>
      <c r="C2214" s="25"/>
      <c r="D2214" s="46" t="s">
        <v>1567</v>
      </c>
      <c r="F2214" s="24" t="s">
        <v>282</v>
      </c>
      <c r="G2214" s="24" t="s">
        <v>204</v>
      </c>
      <c r="H2214" s="47">
        <v>30745000</v>
      </c>
    </row>
    <row r="2215" spans="1:8" s="46" customFormat="1">
      <c r="A2215" s="25">
        <v>41795</v>
      </c>
      <c r="B2215" s="24" t="s">
        <v>1412</v>
      </c>
      <c r="C2215" s="25"/>
      <c r="D2215" s="46" t="s">
        <v>1568</v>
      </c>
      <c r="F2215" s="24" t="s">
        <v>204</v>
      </c>
      <c r="G2215" s="24" t="s">
        <v>216</v>
      </c>
      <c r="H2215" s="47">
        <v>3824568</v>
      </c>
    </row>
    <row r="2216" spans="1:8" s="46" customFormat="1">
      <c r="A2216" s="25">
        <v>41790</v>
      </c>
      <c r="B2216" s="24" t="s">
        <v>1546</v>
      </c>
      <c r="C2216" s="25"/>
      <c r="D2216" s="46" t="s">
        <v>1570</v>
      </c>
      <c r="F2216" s="24" t="s">
        <v>365</v>
      </c>
      <c r="G2216" s="24" t="s">
        <v>304</v>
      </c>
      <c r="H2216" s="47">
        <v>30600000</v>
      </c>
    </row>
    <row r="2217" spans="1:8" s="46" customFormat="1">
      <c r="A2217" s="25">
        <v>41790</v>
      </c>
      <c r="B2217" s="24"/>
      <c r="C2217" s="25"/>
      <c r="D2217" s="46" t="s">
        <v>3847</v>
      </c>
      <c r="F2217" s="24" t="s">
        <v>365</v>
      </c>
      <c r="G2217" s="24" t="s">
        <v>311</v>
      </c>
      <c r="H2217" s="47">
        <v>780000</v>
      </c>
    </row>
    <row r="2218" spans="1:8" s="46" customFormat="1">
      <c r="A2218" s="25">
        <v>41790</v>
      </c>
      <c r="B2218" s="24"/>
      <c r="C2218" s="25"/>
      <c r="D2218" s="46" t="s">
        <v>3846</v>
      </c>
      <c r="F2218" s="24" t="s">
        <v>365</v>
      </c>
      <c r="G2218" s="24" t="s">
        <v>313</v>
      </c>
      <c r="H2218" s="47">
        <v>135000</v>
      </c>
    </row>
    <row r="2219" spans="1:8" s="46" customFormat="1">
      <c r="A2219" s="25">
        <v>41795</v>
      </c>
      <c r="B2219" s="24" t="s">
        <v>1413</v>
      </c>
      <c r="C2219" s="25"/>
      <c r="D2219" s="46" t="s">
        <v>1569</v>
      </c>
      <c r="F2219" s="24" t="s">
        <v>304</v>
      </c>
      <c r="G2219" s="24" t="s">
        <v>204</v>
      </c>
      <c r="H2219" s="47">
        <v>30600000</v>
      </c>
    </row>
    <row r="2220" spans="1:8" s="46" customFormat="1">
      <c r="A2220" s="25">
        <v>41795</v>
      </c>
      <c r="B2220" s="24" t="s">
        <v>1412</v>
      </c>
      <c r="C2220" s="25"/>
      <c r="D2220" s="46" t="s">
        <v>1571</v>
      </c>
      <c r="F2220" s="24" t="s">
        <v>204</v>
      </c>
      <c r="G2220" s="24" t="s">
        <v>216</v>
      </c>
      <c r="H2220" s="47">
        <v>20050800</v>
      </c>
    </row>
    <row r="2221" spans="1:8" s="46" customFormat="1">
      <c r="A2221" s="25">
        <v>41795</v>
      </c>
      <c r="B2221" s="24" t="s">
        <v>1412</v>
      </c>
      <c r="C2221" s="25"/>
      <c r="D2221" s="46" t="s">
        <v>1572</v>
      </c>
      <c r="F2221" s="24" t="s">
        <v>204</v>
      </c>
      <c r="G2221" s="24" t="s">
        <v>216</v>
      </c>
      <c r="H2221" s="47">
        <v>35695000</v>
      </c>
    </row>
    <row r="2222" spans="1:8" s="46" customFormat="1">
      <c r="A2222" s="25">
        <v>41796</v>
      </c>
      <c r="B2222" s="24" t="s">
        <v>1412</v>
      </c>
      <c r="C2222" s="25"/>
      <c r="D2222" s="46" t="s">
        <v>1573</v>
      </c>
      <c r="F2222" s="24" t="s">
        <v>204</v>
      </c>
      <c r="G2222" s="24" t="s">
        <v>216</v>
      </c>
      <c r="H2222" s="47">
        <v>4847700</v>
      </c>
    </row>
    <row r="2223" spans="1:8" s="46" customFormat="1">
      <c r="A2223" s="25">
        <v>41796</v>
      </c>
      <c r="B2223" s="24" t="s">
        <v>1412</v>
      </c>
      <c r="C2223" s="25"/>
      <c r="D2223" s="46" t="s">
        <v>1574</v>
      </c>
      <c r="F2223" s="24" t="s">
        <v>204</v>
      </c>
      <c r="G2223" s="24" t="s">
        <v>216</v>
      </c>
      <c r="H2223" s="47">
        <v>22198000</v>
      </c>
    </row>
    <row r="2224" spans="1:8" s="46" customFormat="1">
      <c r="A2224" s="25">
        <v>41796</v>
      </c>
      <c r="B2224" s="24" t="s">
        <v>1412</v>
      </c>
      <c r="C2224" s="25"/>
      <c r="D2224" s="46" t="s">
        <v>1575</v>
      </c>
      <c r="F2224" s="24" t="s">
        <v>204</v>
      </c>
      <c r="G2224" s="24" t="s">
        <v>216</v>
      </c>
      <c r="H2224" s="47">
        <v>1694000</v>
      </c>
    </row>
    <row r="2225" spans="1:8" s="46" customFormat="1">
      <c r="A2225" s="25">
        <v>41799</v>
      </c>
      <c r="B2225" s="24" t="s">
        <v>1412</v>
      </c>
      <c r="C2225" s="25" t="s">
        <v>4714</v>
      </c>
      <c r="D2225" s="46" t="s">
        <v>1576</v>
      </c>
      <c r="F2225" s="24" t="s">
        <v>204</v>
      </c>
      <c r="G2225" s="24" t="s">
        <v>200</v>
      </c>
      <c r="H2225" s="47">
        <v>100000000</v>
      </c>
    </row>
    <row r="2226" spans="1:8" s="46" customFormat="1">
      <c r="A2226" s="25">
        <v>41799</v>
      </c>
      <c r="B2226" s="24" t="s">
        <v>1413</v>
      </c>
      <c r="C2226" s="25"/>
      <c r="D2226" s="46" t="s">
        <v>3796</v>
      </c>
      <c r="F2226" s="24" t="s">
        <v>229</v>
      </c>
      <c r="G2226" s="24" t="s">
        <v>204</v>
      </c>
      <c r="H2226" s="47">
        <v>21394000</v>
      </c>
    </row>
    <row r="2227" spans="1:8" s="46" customFormat="1">
      <c r="A2227" s="25">
        <v>41799</v>
      </c>
      <c r="B2227" s="24" t="s">
        <v>1413</v>
      </c>
      <c r="C2227" s="25"/>
      <c r="D2227" s="46" t="s">
        <v>1431</v>
      </c>
      <c r="F2227" s="24" t="s">
        <v>369</v>
      </c>
      <c r="G2227" s="24" t="s">
        <v>204</v>
      </c>
      <c r="H2227" s="47">
        <v>300000</v>
      </c>
    </row>
    <row r="2228" spans="1:8" s="46" customFormat="1">
      <c r="A2228" s="25">
        <v>41800</v>
      </c>
      <c r="B2228" s="24" t="s">
        <v>1412</v>
      </c>
      <c r="C2228" s="25"/>
      <c r="D2228" s="46" t="s">
        <v>1578</v>
      </c>
      <c r="F2228" s="24" t="s">
        <v>204</v>
      </c>
      <c r="G2228" s="24" t="s">
        <v>216</v>
      </c>
      <c r="H2228" s="47">
        <v>19913300</v>
      </c>
    </row>
    <row r="2229" spans="1:8" s="46" customFormat="1">
      <c r="A2229" s="25">
        <v>41801</v>
      </c>
      <c r="B2229" s="24" t="s">
        <v>1412</v>
      </c>
      <c r="C2229" s="25"/>
      <c r="D2229" s="46" t="s">
        <v>1579</v>
      </c>
      <c r="F2229" s="24" t="s">
        <v>204</v>
      </c>
      <c r="G2229" s="24" t="s">
        <v>216</v>
      </c>
      <c r="H2229" s="47">
        <v>26187700</v>
      </c>
    </row>
    <row r="2230" spans="1:8" s="46" customFormat="1">
      <c r="A2230" s="25">
        <v>41801</v>
      </c>
      <c r="B2230" s="24" t="s">
        <v>1412</v>
      </c>
      <c r="C2230" s="25"/>
      <c r="D2230" s="46" t="s">
        <v>1560</v>
      </c>
      <c r="F2230" s="24" t="s">
        <v>204</v>
      </c>
      <c r="G2230" s="24" t="s">
        <v>216</v>
      </c>
      <c r="H2230" s="47">
        <v>1694000</v>
      </c>
    </row>
    <row r="2231" spans="1:8" s="46" customFormat="1">
      <c r="A2231" s="25">
        <v>41803</v>
      </c>
      <c r="B2231" s="24" t="s">
        <v>1412</v>
      </c>
      <c r="C2231" s="25"/>
      <c r="D2231" s="46" t="s">
        <v>1580</v>
      </c>
      <c r="F2231" s="24" t="s">
        <v>204</v>
      </c>
      <c r="G2231" s="24" t="s">
        <v>216</v>
      </c>
      <c r="H2231" s="47">
        <v>40511464</v>
      </c>
    </row>
    <row r="2232" spans="1:8" s="46" customFormat="1">
      <c r="A2232" s="25">
        <v>41803</v>
      </c>
      <c r="B2232" s="24" t="s">
        <v>1412</v>
      </c>
      <c r="C2232" s="25"/>
      <c r="D2232" s="46" t="s">
        <v>1581</v>
      </c>
      <c r="F2232" s="24" t="s">
        <v>204</v>
      </c>
      <c r="G2232" s="24" t="s">
        <v>216</v>
      </c>
      <c r="H2232" s="47">
        <v>13672934</v>
      </c>
    </row>
    <row r="2233" spans="1:8" s="46" customFormat="1">
      <c r="A2233" s="25">
        <v>41803</v>
      </c>
      <c r="B2233" s="24" t="s">
        <v>1412</v>
      </c>
      <c r="C2233" s="25"/>
      <c r="D2233" s="46" t="s">
        <v>1582</v>
      </c>
      <c r="F2233" s="24" t="s">
        <v>204</v>
      </c>
      <c r="G2233" s="24" t="s">
        <v>216</v>
      </c>
      <c r="H2233" s="47">
        <v>1804000</v>
      </c>
    </row>
    <row r="2234" spans="1:8" s="46" customFormat="1">
      <c r="A2234" s="25">
        <v>41804</v>
      </c>
      <c r="B2234" s="24" t="s">
        <v>1413</v>
      </c>
      <c r="C2234" s="25"/>
      <c r="D2234" s="46" t="s">
        <v>1667</v>
      </c>
      <c r="F2234" s="24" t="s">
        <v>200</v>
      </c>
      <c r="G2234" s="24" t="s">
        <v>204</v>
      </c>
      <c r="H2234" s="47">
        <v>20000000</v>
      </c>
    </row>
    <row r="2235" spans="1:8" s="46" customFormat="1">
      <c r="A2235" s="25">
        <v>41808</v>
      </c>
      <c r="B2235" s="24" t="s">
        <v>1412</v>
      </c>
      <c r="C2235" s="25"/>
      <c r="D2235" s="46" t="s">
        <v>1583</v>
      </c>
      <c r="F2235" s="24" t="s">
        <v>204</v>
      </c>
      <c r="G2235" s="24" t="s">
        <v>216</v>
      </c>
      <c r="H2235" s="47">
        <v>1914000</v>
      </c>
    </row>
    <row r="2236" spans="1:8" s="46" customFormat="1">
      <c r="A2236" s="25">
        <v>41810</v>
      </c>
      <c r="B2236" s="24" t="s">
        <v>1412</v>
      </c>
      <c r="C2236" s="25"/>
      <c r="D2236" s="46" t="s">
        <v>1584</v>
      </c>
      <c r="F2236" s="24" t="s">
        <v>204</v>
      </c>
      <c r="G2236" s="24" t="s">
        <v>216</v>
      </c>
      <c r="H2236" s="47">
        <v>11643500</v>
      </c>
    </row>
    <row r="2237" spans="1:8" s="46" customFormat="1">
      <c r="A2237" s="25">
        <v>41810</v>
      </c>
      <c r="B2237" s="24" t="s">
        <v>1412</v>
      </c>
      <c r="C2237" s="25"/>
      <c r="D2237" s="46" t="s">
        <v>1585</v>
      </c>
      <c r="F2237" s="24" t="s">
        <v>204</v>
      </c>
      <c r="G2237" s="24" t="s">
        <v>216</v>
      </c>
      <c r="H2237" s="47">
        <v>7018000</v>
      </c>
    </row>
    <row r="2238" spans="1:8" s="46" customFormat="1">
      <c r="A2238" s="25">
        <v>41810</v>
      </c>
      <c r="B2238" s="24" t="s">
        <v>1412</v>
      </c>
      <c r="C2238" s="25"/>
      <c r="D2238" s="46" t="s">
        <v>1586</v>
      </c>
      <c r="F2238" s="24" t="s">
        <v>204</v>
      </c>
      <c r="G2238" s="24" t="s">
        <v>216</v>
      </c>
      <c r="H2238" s="47">
        <v>9735000</v>
      </c>
    </row>
    <row r="2239" spans="1:8" s="46" customFormat="1">
      <c r="A2239" s="25">
        <v>41813</v>
      </c>
      <c r="B2239" s="24" t="s">
        <v>1413</v>
      </c>
      <c r="C2239" s="25"/>
      <c r="D2239" s="46" t="s">
        <v>3794</v>
      </c>
      <c r="F2239" s="24" t="s">
        <v>229</v>
      </c>
      <c r="G2239" s="24" t="s">
        <v>204</v>
      </c>
      <c r="H2239" s="47">
        <v>3909000</v>
      </c>
    </row>
    <row r="2240" spans="1:8" s="46" customFormat="1">
      <c r="A2240" s="25">
        <v>41813</v>
      </c>
      <c r="B2240" s="24" t="s">
        <v>1413</v>
      </c>
      <c r="C2240" s="25"/>
      <c r="D2240" s="46" t="s">
        <v>3914</v>
      </c>
      <c r="F2240" s="24" t="s">
        <v>360</v>
      </c>
      <c r="G2240" s="24" t="s">
        <v>204</v>
      </c>
      <c r="H2240" s="47">
        <v>300000</v>
      </c>
    </row>
    <row r="2241" spans="1:8" s="46" customFormat="1">
      <c r="A2241" s="25">
        <v>41813</v>
      </c>
      <c r="B2241" s="24" t="s">
        <v>1412</v>
      </c>
      <c r="C2241" s="25"/>
      <c r="D2241" s="46" t="s">
        <v>1587</v>
      </c>
      <c r="F2241" s="24" t="s">
        <v>204</v>
      </c>
      <c r="G2241" s="24" t="s">
        <v>216</v>
      </c>
      <c r="H2241" s="47">
        <v>6877200</v>
      </c>
    </row>
    <row r="2242" spans="1:8" s="46" customFormat="1">
      <c r="A2242" s="25">
        <v>41814</v>
      </c>
      <c r="B2242" s="24" t="s">
        <v>1413</v>
      </c>
      <c r="C2242" s="25"/>
      <c r="D2242" s="46" t="s">
        <v>1508</v>
      </c>
      <c r="F2242" s="24" t="s">
        <v>282</v>
      </c>
      <c r="G2242" s="24" t="s">
        <v>204</v>
      </c>
      <c r="H2242" s="47">
        <v>8426000</v>
      </c>
    </row>
    <row r="2243" spans="1:8" s="46" customFormat="1">
      <c r="A2243" s="25">
        <v>41814</v>
      </c>
      <c r="B2243" s="24" t="s">
        <v>1413</v>
      </c>
      <c r="C2243" s="25"/>
      <c r="D2243" s="46" t="s">
        <v>4886</v>
      </c>
      <c r="F2243" s="24" t="s">
        <v>369</v>
      </c>
      <c r="G2243" s="24" t="s">
        <v>204</v>
      </c>
      <c r="H2243" s="47">
        <v>15000</v>
      </c>
    </row>
    <row r="2244" spans="1:8" s="46" customFormat="1">
      <c r="A2244" s="25">
        <v>41814</v>
      </c>
      <c r="B2244" s="24" t="s">
        <v>1412</v>
      </c>
      <c r="C2244" s="25"/>
      <c r="D2244" s="46" t="s">
        <v>1588</v>
      </c>
      <c r="F2244" s="24" t="s">
        <v>204</v>
      </c>
      <c r="G2244" s="24" t="s">
        <v>216</v>
      </c>
      <c r="H2244" s="47">
        <v>759000</v>
      </c>
    </row>
    <row r="2245" spans="1:8" s="46" customFormat="1">
      <c r="A2245" s="25">
        <v>41814</v>
      </c>
      <c r="B2245" s="24" t="s">
        <v>1413</v>
      </c>
      <c r="C2245" s="25"/>
      <c r="D2245" s="46" t="s">
        <v>3915</v>
      </c>
      <c r="F2245" s="24" t="s">
        <v>360</v>
      </c>
      <c r="G2245" s="24" t="s">
        <v>204</v>
      </c>
      <c r="H2245" s="47">
        <v>359009</v>
      </c>
    </row>
    <row r="2246" spans="1:8" s="46" customFormat="1">
      <c r="A2246" s="25">
        <v>41815</v>
      </c>
      <c r="B2246" s="24" t="s">
        <v>1413</v>
      </c>
      <c r="C2246" s="25"/>
      <c r="D2246" s="46" t="s">
        <v>1589</v>
      </c>
      <c r="F2246" s="24" t="s">
        <v>282</v>
      </c>
      <c r="G2246" s="24" t="s">
        <v>204</v>
      </c>
      <c r="H2246" s="47">
        <v>7250100</v>
      </c>
    </row>
    <row r="2247" spans="1:8" s="46" customFormat="1">
      <c r="A2247" s="25">
        <v>41815</v>
      </c>
      <c r="B2247" s="24" t="s">
        <v>1413</v>
      </c>
      <c r="C2247" s="25"/>
      <c r="D2247" s="46" t="s">
        <v>1590</v>
      </c>
      <c r="F2247" s="24" t="s">
        <v>282</v>
      </c>
      <c r="G2247" s="24" t="s">
        <v>204</v>
      </c>
      <c r="H2247" s="47">
        <v>1696621</v>
      </c>
    </row>
    <row r="2248" spans="1:8" s="46" customFormat="1">
      <c r="A2248" s="25">
        <v>41815</v>
      </c>
      <c r="B2248" s="24" t="s">
        <v>1413</v>
      </c>
      <c r="C2248" s="25"/>
      <c r="D2248" s="46" t="s">
        <v>1431</v>
      </c>
      <c r="F2248" s="24" t="s">
        <v>369</v>
      </c>
      <c r="G2248" s="24" t="s">
        <v>204</v>
      </c>
      <c r="H2248" s="47">
        <v>15000</v>
      </c>
    </row>
    <row r="2249" spans="1:8" s="46" customFormat="1">
      <c r="A2249" s="25">
        <v>41815</v>
      </c>
      <c r="B2249" s="24" t="s">
        <v>1412</v>
      </c>
      <c r="C2249" s="25"/>
      <c r="D2249" s="46" t="s">
        <v>1442</v>
      </c>
      <c r="F2249" s="24" t="s">
        <v>204</v>
      </c>
      <c r="G2249" s="24" t="s">
        <v>346</v>
      </c>
      <c r="H2249" s="47">
        <v>166774</v>
      </c>
    </row>
    <row r="2250" spans="1:8" s="46" customFormat="1">
      <c r="A2250" s="25">
        <v>41817</v>
      </c>
      <c r="B2250" s="24" t="s">
        <v>1413</v>
      </c>
      <c r="C2250" s="25"/>
      <c r="D2250" s="46" t="s">
        <v>1591</v>
      </c>
      <c r="F2250" s="24" t="s">
        <v>282</v>
      </c>
      <c r="G2250" s="24" t="s">
        <v>204</v>
      </c>
      <c r="H2250" s="47">
        <v>7609180</v>
      </c>
    </row>
    <row r="2251" spans="1:8" s="46" customFormat="1">
      <c r="A2251" s="25">
        <v>41820</v>
      </c>
      <c r="B2251" s="24" t="s">
        <v>1412</v>
      </c>
      <c r="C2251" s="25"/>
      <c r="D2251" s="46" t="s">
        <v>1592</v>
      </c>
      <c r="F2251" s="24" t="s">
        <v>204</v>
      </c>
      <c r="G2251" s="24" t="s">
        <v>216</v>
      </c>
      <c r="H2251" s="47">
        <v>20004600</v>
      </c>
    </row>
    <row r="2252" spans="1:8" s="46" customFormat="1">
      <c r="A2252" s="25">
        <v>41820</v>
      </c>
      <c r="B2252" s="24" t="s">
        <v>1412</v>
      </c>
      <c r="C2252" s="25"/>
      <c r="D2252" s="46" t="s">
        <v>1593</v>
      </c>
      <c r="F2252" s="24" t="s">
        <v>204</v>
      </c>
      <c r="G2252" s="24" t="s">
        <v>216</v>
      </c>
      <c r="H2252" s="47">
        <v>2464000</v>
      </c>
    </row>
    <row r="2253" spans="1:8" s="46" customFormat="1">
      <c r="A2253" s="25">
        <v>41820</v>
      </c>
      <c r="B2253" s="24" t="s">
        <v>1412</v>
      </c>
      <c r="C2253" s="25"/>
      <c r="D2253" s="46" t="s">
        <v>1580</v>
      </c>
      <c r="F2253" s="24" t="s">
        <v>204</v>
      </c>
      <c r="G2253" s="24" t="s">
        <v>216</v>
      </c>
      <c r="H2253" s="47">
        <v>40000000</v>
      </c>
    </row>
    <row r="2254" spans="1:8" s="46" customFormat="1">
      <c r="A2254" s="25">
        <v>41820</v>
      </c>
      <c r="B2254" s="24" t="s">
        <v>1413</v>
      </c>
      <c r="C2254" s="25"/>
      <c r="D2254" s="46" t="s">
        <v>1594</v>
      </c>
      <c r="F2254" s="24" t="s">
        <v>282</v>
      </c>
      <c r="G2254" s="24" t="s">
        <v>204</v>
      </c>
      <c r="H2254" s="47">
        <v>10931250</v>
      </c>
    </row>
    <row r="2255" spans="1:8" s="46" customFormat="1">
      <c r="A2255" s="25">
        <v>41820</v>
      </c>
      <c r="B2255" s="24" t="s">
        <v>1542</v>
      </c>
      <c r="C2255" s="25"/>
      <c r="D2255" s="46" t="s">
        <v>3759</v>
      </c>
      <c r="F2255" s="24" t="s">
        <v>365</v>
      </c>
      <c r="G2255" s="24" t="s">
        <v>304</v>
      </c>
      <c r="H2255" s="47">
        <v>30600000</v>
      </c>
    </row>
    <row r="2256" spans="1:8" s="46" customFormat="1">
      <c r="A2256" s="25">
        <v>41820</v>
      </c>
      <c r="B2256" s="24"/>
      <c r="C2256" s="25"/>
      <c r="D2256" s="46" t="s">
        <v>3848</v>
      </c>
      <c r="F2256" s="24" t="s">
        <v>365</v>
      </c>
      <c r="G2256" s="24" t="s">
        <v>311</v>
      </c>
      <c r="H2256" s="47">
        <v>780000</v>
      </c>
    </row>
    <row r="2257" spans="1:8" s="46" customFormat="1">
      <c r="A2257" s="25">
        <v>41820</v>
      </c>
      <c r="B2257" s="24"/>
      <c r="C2257" s="25"/>
      <c r="D2257" s="46" t="s">
        <v>3849</v>
      </c>
      <c r="F2257" s="24" t="s">
        <v>365</v>
      </c>
      <c r="G2257" s="24" t="s">
        <v>313</v>
      </c>
      <c r="H2257" s="47">
        <v>135000</v>
      </c>
    </row>
    <row r="2258" spans="1:8" s="46" customFormat="1">
      <c r="A2258" s="25">
        <v>41820</v>
      </c>
      <c r="B2258" s="24" t="s">
        <v>1413</v>
      </c>
      <c r="C2258" s="25"/>
      <c r="D2258" s="46" t="s">
        <v>3758</v>
      </c>
      <c r="F2258" s="24" t="s">
        <v>304</v>
      </c>
      <c r="G2258" s="24" t="s">
        <v>204</v>
      </c>
      <c r="H2258" s="47">
        <v>30600000</v>
      </c>
    </row>
    <row r="2259" spans="1:8" s="46" customFormat="1">
      <c r="A2259" s="25">
        <v>41820</v>
      </c>
      <c r="B2259" s="24" t="s">
        <v>1412</v>
      </c>
      <c r="C2259" s="25"/>
      <c r="D2259" s="46" t="s">
        <v>1595</v>
      </c>
      <c r="F2259" s="24" t="s">
        <v>204</v>
      </c>
      <c r="G2259" s="24" t="s">
        <v>216</v>
      </c>
      <c r="H2259" s="47">
        <v>4305400</v>
      </c>
    </row>
    <row r="2260" spans="1:8" s="46" customFormat="1">
      <c r="A2260" s="25">
        <v>41821</v>
      </c>
      <c r="B2260" s="24" t="s">
        <v>1412</v>
      </c>
      <c r="C2260" s="25"/>
      <c r="D2260" s="46" t="s">
        <v>1596</v>
      </c>
      <c r="F2260" s="24" t="s">
        <v>204</v>
      </c>
      <c r="G2260" s="24" t="s">
        <v>216</v>
      </c>
      <c r="H2260" s="47">
        <v>1925000</v>
      </c>
    </row>
    <row r="2261" spans="1:8" s="46" customFormat="1">
      <c r="A2261" s="25">
        <v>41821</v>
      </c>
      <c r="B2261" s="24" t="s">
        <v>1412</v>
      </c>
      <c r="C2261" s="25"/>
      <c r="D2261" s="46" t="s">
        <v>1597</v>
      </c>
      <c r="F2261" s="24" t="s">
        <v>204</v>
      </c>
      <c r="G2261" s="24" t="s">
        <v>216</v>
      </c>
      <c r="H2261" s="47">
        <v>72600000</v>
      </c>
    </row>
    <row r="2262" spans="1:8" s="46" customFormat="1">
      <c r="A2262" s="25">
        <v>41822</v>
      </c>
      <c r="B2262" s="24" t="s">
        <v>1412</v>
      </c>
      <c r="C2262" s="25"/>
      <c r="D2262" s="46" t="s">
        <v>1598</v>
      </c>
      <c r="F2262" s="24" t="s">
        <v>204</v>
      </c>
      <c r="G2262" s="24" t="s">
        <v>216</v>
      </c>
      <c r="H2262" s="47">
        <v>3080000</v>
      </c>
    </row>
    <row r="2263" spans="1:8" s="46" customFormat="1">
      <c r="A2263" s="25">
        <v>41822</v>
      </c>
      <c r="B2263" s="24" t="s">
        <v>1412</v>
      </c>
      <c r="C2263" s="25"/>
      <c r="D2263" s="46" t="s">
        <v>1599</v>
      </c>
      <c r="F2263" s="24" t="s">
        <v>204</v>
      </c>
      <c r="G2263" s="24" t="s">
        <v>216</v>
      </c>
      <c r="H2263" s="47">
        <v>10181600</v>
      </c>
    </row>
    <row r="2264" spans="1:8" s="46" customFormat="1">
      <c r="A2264" s="25">
        <v>41823</v>
      </c>
      <c r="B2264" s="24" t="s">
        <v>1413</v>
      </c>
      <c r="C2264" s="25"/>
      <c r="D2264" s="46" t="s">
        <v>1600</v>
      </c>
      <c r="F2264" s="24" t="s">
        <v>282</v>
      </c>
      <c r="G2264" s="24" t="s">
        <v>204</v>
      </c>
      <c r="H2264" s="47">
        <v>3800000</v>
      </c>
    </row>
    <row r="2265" spans="1:8" s="46" customFormat="1">
      <c r="A2265" s="25">
        <v>41824</v>
      </c>
      <c r="B2265" s="24" t="s">
        <v>1413</v>
      </c>
      <c r="C2265" s="25"/>
      <c r="D2265" s="46" t="s">
        <v>1431</v>
      </c>
      <c r="F2265" s="24" t="s">
        <v>369</v>
      </c>
      <c r="G2265" s="24" t="s">
        <v>204</v>
      </c>
      <c r="H2265" s="47">
        <v>15000</v>
      </c>
    </row>
    <row r="2266" spans="1:8" s="46" customFormat="1">
      <c r="A2266" s="25">
        <v>41824</v>
      </c>
      <c r="B2266" s="24" t="s">
        <v>1412</v>
      </c>
      <c r="C2266" s="25"/>
      <c r="D2266" s="46" t="s">
        <v>1601</v>
      </c>
      <c r="F2266" s="24" t="s">
        <v>204</v>
      </c>
      <c r="G2266" s="24" t="s">
        <v>216</v>
      </c>
      <c r="H2266" s="47">
        <v>18928800</v>
      </c>
    </row>
    <row r="2267" spans="1:8" s="46" customFormat="1">
      <c r="A2267" s="25">
        <v>41824</v>
      </c>
      <c r="B2267" s="24" t="s">
        <v>1413</v>
      </c>
      <c r="C2267" s="25"/>
      <c r="D2267" s="46" t="s">
        <v>3914</v>
      </c>
      <c r="F2267" s="24" t="s">
        <v>360</v>
      </c>
      <c r="G2267" s="24" t="s">
        <v>204</v>
      </c>
      <c r="H2267" s="47">
        <v>515035</v>
      </c>
    </row>
    <row r="2268" spans="1:8" s="46" customFormat="1">
      <c r="A2268" s="25">
        <v>41824</v>
      </c>
      <c r="B2268" s="24" t="s">
        <v>1413</v>
      </c>
      <c r="C2268" s="25"/>
      <c r="D2268" s="46" t="s">
        <v>1602</v>
      </c>
      <c r="F2268" s="24" t="s">
        <v>282</v>
      </c>
      <c r="G2268" s="24" t="s">
        <v>204</v>
      </c>
      <c r="H2268" s="47">
        <v>1870000</v>
      </c>
    </row>
    <row r="2269" spans="1:8" s="46" customFormat="1">
      <c r="A2269" s="25">
        <v>41827</v>
      </c>
      <c r="B2269" s="24" t="s">
        <v>1412</v>
      </c>
      <c r="C2269" s="25"/>
      <c r="D2269" s="46" t="s">
        <v>1603</v>
      </c>
      <c r="F2269" s="24" t="s">
        <v>204</v>
      </c>
      <c r="G2269" s="24" t="s">
        <v>216</v>
      </c>
      <c r="H2269" s="47">
        <v>29530600</v>
      </c>
    </row>
    <row r="2270" spans="1:8" s="46" customFormat="1">
      <c r="A2270" s="25">
        <v>41827</v>
      </c>
      <c r="B2270" s="24" t="s">
        <v>1413</v>
      </c>
      <c r="C2270" s="25"/>
      <c r="D2270" s="46" t="s">
        <v>1604</v>
      </c>
      <c r="F2270" s="24" t="s">
        <v>364</v>
      </c>
      <c r="G2270" s="24" t="s">
        <v>204</v>
      </c>
      <c r="H2270" s="47">
        <v>12000000</v>
      </c>
    </row>
    <row r="2271" spans="1:8" s="46" customFormat="1">
      <c r="A2271" s="25">
        <v>41827</v>
      </c>
      <c r="B2271" s="24" t="s">
        <v>1413</v>
      </c>
      <c r="C2271" s="25"/>
      <c r="D2271" s="46" t="s">
        <v>1431</v>
      </c>
      <c r="F2271" s="24" t="s">
        <v>369</v>
      </c>
      <c r="G2271" s="24" t="s">
        <v>204</v>
      </c>
      <c r="H2271" s="47">
        <v>15000</v>
      </c>
    </row>
    <row r="2272" spans="1:8" s="46" customFormat="1">
      <c r="A2272" s="25">
        <v>41828</v>
      </c>
      <c r="B2272" s="24" t="s">
        <v>1412</v>
      </c>
      <c r="C2272" s="25"/>
      <c r="D2272" s="46" t="s">
        <v>1605</v>
      </c>
      <c r="F2272" s="24" t="s">
        <v>204</v>
      </c>
      <c r="G2272" s="24" t="s">
        <v>216</v>
      </c>
      <c r="H2272" s="47">
        <v>3850000</v>
      </c>
    </row>
    <row r="2273" spans="1:8" s="46" customFormat="1">
      <c r="A2273" s="25">
        <v>41828</v>
      </c>
      <c r="B2273" s="24" t="s">
        <v>1412</v>
      </c>
      <c r="C2273" s="25"/>
      <c r="D2273" s="46" t="s">
        <v>1606</v>
      </c>
      <c r="F2273" s="24" t="s">
        <v>204</v>
      </c>
      <c r="G2273" s="24" t="s">
        <v>216</v>
      </c>
      <c r="H2273" s="47">
        <v>17583500</v>
      </c>
    </row>
    <row r="2274" spans="1:8" s="46" customFormat="1">
      <c r="A2274" s="25">
        <v>41828</v>
      </c>
      <c r="B2274" s="24" t="s">
        <v>1413</v>
      </c>
      <c r="C2274" s="25"/>
      <c r="D2274" s="46" t="s">
        <v>1607</v>
      </c>
      <c r="F2274" s="24" t="s">
        <v>282</v>
      </c>
      <c r="G2274" s="24" t="s">
        <v>204</v>
      </c>
      <c r="H2274" s="47">
        <v>2176243</v>
      </c>
    </row>
    <row r="2275" spans="1:8" s="46" customFormat="1">
      <c r="A2275" s="25">
        <v>41828</v>
      </c>
      <c r="B2275" s="24" t="s">
        <v>1413</v>
      </c>
      <c r="C2275" s="25"/>
      <c r="D2275" s="46" t="s">
        <v>1431</v>
      </c>
      <c r="F2275" s="24" t="s">
        <v>369</v>
      </c>
      <c r="G2275" s="24" t="s">
        <v>204</v>
      </c>
      <c r="H2275" s="47">
        <v>20000</v>
      </c>
    </row>
    <row r="2276" spans="1:8" s="46" customFormat="1">
      <c r="A2276" s="25">
        <v>41828</v>
      </c>
      <c r="B2276" s="24" t="s">
        <v>1413</v>
      </c>
      <c r="C2276" s="25"/>
      <c r="D2276" s="46" t="s">
        <v>1608</v>
      </c>
      <c r="F2276" s="24" t="s">
        <v>282</v>
      </c>
      <c r="G2276" s="24" t="s">
        <v>204</v>
      </c>
      <c r="H2276" s="47">
        <v>8122400</v>
      </c>
    </row>
    <row r="2277" spans="1:8" s="46" customFormat="1">
      <c r="A2277" s="25">
        <v>41829</v>
      </c>
      <c r="B2277" s="24" t="s">
        <v>1412</v>
      </c>
      <c r="C2277" s="25"/>
      <c r="D2277" s="46" t="s">
        <v>1609</v>
      </c>
      <c r="F2277" s="24" t="s">
        <v>204</v>
      </c>
      <c r="G2277" s="24" t="s">
        <v>216</v>
      </c>
      <c r="H2277" s="47">
        <v>3366000</v>
      </c>
    </row>
    <row r="2278" spans="1:8" s="46" customFormat="1">
      <c r="A2278" s="25">
        <v>41830</v>
      </c>
      <c r="B2278" s="24" t="s">
        <v>1412</v>
      </c>
      <c r="C2278" s="25"/>
      <c r="D2278" s="46" t="s">
        <v>1610</v>
      </c>
      <c r="F2278" s="24" t="s">
        <v>204</v>
      </c>
      <c r="G2278" s="24" t="s">
        <v>216</v>
      </c>
      <c r="H2278" s="47">
        <v>17365700</v>
      </c>
    </row>
    <row r="2279" spans="1:8" s="46" customFormat="1">
      <c r="A2279" s="25">
        <v>41831</v>
      </c>
      <c r="B2279" s="24" t="s">
        <v>1412</v>
      </c>
      <c r="C2279" s="25"/>
      <c r="D2279" s="46" t="s">
        <v>1611</v>
      </c>
      <c r="F2279" s="24" t="s">
        <v>204</v>
      </c>
      <c r="G2279" s="24" t="s">
        <v>216</v>
      </c>
      <c r="H2279" s="47">
        <v>1925000</v>
      </c>
    </row>
    <row r="2280" spans="1:8" s="46" customFormat="1">
      <c r="A2280" s="25">
        <v>41831</v>
      </c>
      <c r="B2280" s="24" t="s">
        <v>1413</v>
      </c>
      <c r="C2280" s="25"/>
      <c r="D2280" s="46" t="s">
        <v>1612</v>
      </c>
      <c r="F2280" s="24" t="s">
        <v>282</v>
      </c>
      <c r="G2280" s="24" t="s">
        <v>204</v>
      </c>
      <c r="H2280" s="47">
        <v>6765000</v>
      </c>
    </row>
    <row r="2281" spans="1:8" s="46" customFormat="1">
      <c r="A2281" s="25">
        <v>41831</v>
      </c>
      <c r="B2281" s="24" t="s">
        <v>1413</v>
      </c>
      <c r="C2281" s="25"/>
      <c r="D2281" s="46" t="s">
        <v>1431</v>
      </c>
      <c r="F2281" s="24" t="s">
        <v>369</v>
      </c>
      <c r="G2281" s="24" t="s">
        <v>204</v>
      </c>
      <c r="H2281" s="47">
        <v>15000</v>
      </c>
    </row>
    <row r="2282" spans="1:8" s="46" customFormat="1">
      <c r="A2282" s="25">
        <v>41831</v>
      </c>
      <c r="B2282" s="24" t="s">
        <v>1413</v>
      </c>
      <c r="C2282" s="25"/>
      <c r="D2282" s="46" t="s">
        <v>1613</v>
      </c>
      <c r="F2282" s="24" t="s">
        <v>282</v>
      </c>
      <c r="G2282" s="24" t="s">
        <v>204</v>
      </c>
      <c r="H2282" s="47">
        <v>3016200</v>
      </c>
    </row>
    <row r="2283" spans="1:8" s="46" customFormat="1">
      <c r="A2283" s="25">
        <v>41834</v>
      </c>
      <c r="B2283" s="24" t="s">
        <v>1412</v>
      </c>
      <c r="C2283" s="25"/>
      <c r="D2283" s="46" t="s">
        <v>1614</v>
      </c>
      <c r="F2283" s="24" t="s">
        <v>204</v>
      </c>
      <c r="G2283" s="24" t="s">
        <v>216</v>
      </c>
      <c r="H2283" s="47">
        <v>2640000</v>
      </c>
    </row>
    <row r="2284" spans="1:8" s="46" customFormat="1">
      <c r="A2284" s="25">
        <v>41834</v>
      </c>
      <c r="B2284" s="24" t="s">
        <v>1412</v>
      </c>
      <c r="C2284" s="25"/>
      <c r="D2284" s="46" t="s">
        <v>1615</v>
      </c>
      <c r="F2284" s="24" t="s">
        <v>204</v>
      </c>
      <c r="G2284" s="24" t="s">
        <v>216</v>
      </c>
      <c r="H2284" s="47">
        <v>7895800</v>
      </c>
    </row>
    <row r="2285" spans="1:8" s="46" customFormat="1">
      <c r="A2285" s="25">
        <v>41835</v>
      </c>
      <c r="B2285" s="24" t="s">
        <v>1413</v>
      </c>
      <c r="C2285" s="25"/>
      <c r="D2285" s="46" t="s">
        <v>1594</v>
      </c>
      <c r="F2285" s="24" t="s">
        <v>282</v>
      </c>
      <c r="G2285" s="24" t="s">
        <v>204</v>
      </c>
      <c r="H2285" s="47">
        <v>6708000</v>
      </c>
    </row>
    <row r="2286" spans="1:8" s="46" customFormat="1">
      <c r="A2286" s="25">
        <v>41835</v>
      </c>
      <c r="B2286" s="24" t="s">
        <v>1413</v>
      </c>
      <c r="C2286" s="25"/>
      <c r="D2286" s="46" t="s">
        <v>1431</v>
      </c>
      <c r="F2286" s="24" t="s">
        <v>369</v>
      </c>
      <c r="G2286" s="24" t="s">
        <v>204</v>
      </c>
      <c r="H2286" s="47">
        <v>20000</v>
      </c>
    </row>
    <row r="2287" spans="1:8" s="46" customFormat="1">
      <c r="A2287" s="25">
        <v>41838</v>
      </c>
      <c r="B2287" s="24" t="s">
        <v>1412</v>
      </c>
      <c r="C2287" s="25"/>
      <c r="D2287" s="46" t="s">
        <v>1616</v>
      </c>
      <c r="F2287" s="24" t="s">
        <v>204</v>
      </c>
      <c r="G2287" s="24" t="s">
        <v>216</v>
      </c>
      <c r="H2287" s="47">
        <v>1650000</v>
      </c>
    </row>
    <row r="2288" spans="1:8" s="46" customFormat="1">
      <c r="A2288" s="25">
        <v>41838</v>
      </c>
      <c r="B2288" s="24" t="s">
        <v>1413</v>
      </c>
      <c r="C2288" s="25"/>
      <c r="D2288" s="46" t="s">
        <v>1617</v>
      </c>
      <c r="F2288" s="24" t="s">
        <v>282</v>
      </c>
      <c r="G2288" s="24" t="s">
        <v>204</v>
      </c>
      <c r="H2288" s="47">
        <v>26554000</v>
      </c>
    </row>
    <row r="2289" spans="1:8" s="46" customFormat="1">
      <c r="A2289" s="25">
        <v>41838</v>
      </c>
      <c r="B2289" s="24" t="s">
        <v>1412</v>
      </c>
      <c r="C2289" s="25"/>
      <c r="D2289" s="46" t="s">
        <v>1618</v>
      </c>
      <c r="F2289" s="24" t="s">
        <v>204</v>
      </c>
      <c r="G2289" s="24" t="s">
        <v>216</v>
      </c>
      <c r="H2289" s="47">
        <v>9425900</v>
      </c>
    </row>
    <row r="2290" spans="1:8" s="46" customFormat="1">
      <c r="A2290" s="25">
        <v>41841</v>
      </c>
      <c r="B2290" s="24" t="s">
        <v>1413</v>
      </c>
      <c r="C2290" s="25"/>
      <c r="D2290" s="46" t="s">
        <v>1619</v>
      </c>
      <c r="F2290" s="24" t="s">
        <v>282</v>
      </c>
      <c r="G2290" s="24" t="s">
        <v>204</v>
      </c>
      <c r="H2290" s="47">
        <v>7370000</v>
      </c>
    </row>
    <row r="2291" spans="1:8" s="46" customFormat="1">
      <c r="A2291" s="25">
        <v>41841</v>
      </c>
      <c r="B2291" s="24" t="s">
        <v>1412</v>
      </c>
      <c r="C2291" s="25"/>
      <c r="D2291" s="46" t="s">
        <v>1620</v>
      </c>
      <c r="F2291" s="24" t="s">
        <v>204</v>
      </c>
      <c r="G2291" s="24" t="s">
        <v>216</v>
      </c>
      <c r="H2291" s="47">
        <v>642400</v>
      </c>
    </row>
    <row r="2292" spans="1:8" s="46" customFormat="1">
      <c r="A2292" s="25">
        <v>41841</v>
      </c>
      <c r="B2292" s="24" t="s">
        <v>1412</v>
      </c>
      <c r="C2292" s="25"/>
      <c r="D2292" s="46" t="s">
        <v>1621</v>
      </c>
      <c r="F2292" s="24" t="s">
        <v>204</v>
      </c>
      <c r="G2292" s="24" t="s">
        <v>216</v>
      </c>
      <c r="H2292" s="47">
        <v>4458300</v>
      </c>
    </row>
    <row r="2293" spans="1:8" s="46" customFormat="1">
      <c r="A2293" s="25">
        <v>41842</v>
      </c>
      <c r="B2293" s="24" t="s">
        <v>1412</v>
      </c>
      <c r="C2293" s="25"/>
      <c r="D2293" s="46" t="s">
        <v>1622</v>
      </c>
      <c r="F2293" s="24" t="s">
        <v>204</v>
      </c>
      <c r="G2293" s="24" t="s">
        <v>216</v>
      </c>
      <c r="H2293" s="47">
        <v>59190780</v>
      </c>
    </row>
    <row r="2294" spans="1:8" s="46" customFormat="1">
      <c r="A2294" s="25">
        <v>41842</v>
      </c>
      <c r="B2294" s="24" t="s">
        <v>1412</v>
      </c>
      <c r="C2294" s="25"/>
      <c r="D2294" s="46" t="s">
        <v>1623</v>
      </c>
      <c r="F2294" s="24" t="s">
        <v>204</v>
      </c>
      <c r="G2294" s="24" t="s">
        <v>216</v>
      </c>
      <c r="H2294" s="47">
        <v>4888400</v>
      </c>
    </row>
    <row r="2295" spans="1:8" s="46" customFormat="1">
      <c r="A2295" s="25">
        <v>41842</v>
      </c>
      <c r="B2295" s="24" t="s">
        <v>1412</v>
      </c>
      <c r="C2295" s="25"/>
      <c r="D2295" s="46" t="s">
        <v>1624</v>
      </c>
      <c r="F2295" s="24" t="s">
        <v>204</v>
      </c>
      <c r="G2295" s="24" t="s">
        <v>216</v>
      </c>
      <c r="H2295" s="47">
        <v>52800000</v>
      </c>
    </row>
    <row r="2296" spans="1:8" s="46" customFormat="1">
      <c r="A2296" s="25">
        <v>41842</v>
      </c>
      <c r="B2296" s="24" t="s">
        <v>1413</v>
      </c>
      <c r="C2296" s="25"/>
      <c r="D2296" s="46" t="s">
        <v>1431</v>
      </c>
      <c r="F2296" s="24" t="s">
        <v>369</v>
      </c>
      <c r="G2296" s="24" t="s">
        <v>204</v>
      </c>
      <c r="H2296" s="47">
        <v>15000</v>
      </c>
    </row>
    <row r="2297" spans="1:8" s="46" customFormat="1">
      <c r="A2297" s="25">
        <v>41843</v>
      </c>
      <c r="B2297" s="24" t="s">
        <v>1413</v>
      </c>
      <c r="C2297" s="25"/>
      <c r="D2297" s="46" t="s">
        <v>1625</v>
      </c>
      <c r="F2297" s="24" t="s">
        <v>282</v>
      </c>
      <c r="G2297" s="24" t="s">
        <v>204</v>
      </c>
      <c r="H2297" s="47">
        <v>3141600</v>
      </c>
    </row>
    <row r="2298" spans="1:8" s="46" customFormat="1">
      <c r="A2298" s="25">
        <v>41843</v>
      </c>
      <c r="B2298" s="24" t="s">
        <v>1413</v>
      </c>
      <c r="C2298" s="25"/>
      <c r="D2298" s="46" t="s">
        <v>1626</v>
      </c>
      <c r="F2298" s="24" t="s">
        <v>282</v>
      </c>
      <c r="G2298" s="24" t="s">
        <v>204</v>
      </c>
      <c r="H2298" s="47">
        <v>29153300</v>
      </c>
    </row>
    <row r="2299" spans="1:8" s="46" customFormat="1">
      <c r="A2299" s="25">
        <v>41843</v>
      </c>
      <c r="B2299" s="24" t="s">
        <v>1413</v>
      </c>
      <c r="C2299" s="25"/>
      <c r="D2299" s="46" t="s">
        <v>1627</v>
      </c>
      <c r="F2299" s="24" t="s">
        <v>282</v>
      </c>
      <c r="G2299" s="24" t="s">
        <v>204</v>
      </c>
      <c r="H2299" s="47">
        <v>3750498</v>
      </c>
    </row>
    <row r="2300" spans="1:8" s="46" customFormat="1">
      <c r="A2300" s="25">
        <v>41843</v>
      </c>
      <c r="B2300" s="24" t="s">
        <v>1413</v>
      </c>
      <c r="C2300" s="25"/>
      <c r="D2300" s="46" t="s">
        <v>1431</v>
      </c>
      <c r="F2300" s="24" t="s">
        <v>369</v>
      </c>
      <c r="G2300" s="24" t="s">
        <v>204</v>
      </c>
      <c r="H2300" s="47">
        <v>15000</v>
      </c>
    </row>
    <row r="2301" spans="1:8" s="46" customFormat="1">
      <c r="A2301" s="25">
        <v>41843</v>
      </c>
      <c r="B2301" s="24" t="s">
        <v>1413</v>
      </c>
      <c r="C2301" s="25"/>
      <c r="D2301" s="46" t="s">
        <v>1628</v>
      </c>
      <c r="F2301" s="24" t="s">
        <v>282</v>
      </c>
      <c r="G2301" s="24" t="s">
        <v>204</v>
      </c>
      <c r="H2301" s="47">
        <v>8342950</v>
      </c>
    </row>
    <row r="2302" spans="1:8" s="46" customFormat="1">
      <c r="A2302" s="25">
        <v>41843</v>
      </c>
      <c r="B2302" s="24" t="s">
        <v>1413</v>
      </c>
      <c r="C2302" s="25"/>
      <c r="D2302" s="46" t="s">
        <v>1431</v>
      </c>
      <c r="F2302" s="24" t="s">
        <v>369</v>
      </c>
      <c r="G2302" s="24" t="s">
        <v>204</v>
      </c>
      <c r="H2302" s="47">
        <v>15000</v>
      </c>
    </row>
    <row r="2303" spans="1:8" s="46" customFormat="1">
      <c r="A2303" s="25">
        <v>41844</v>
      </c>
      <c r="B2303" s="24" t="s">
        <v>1413</v>
      </c>
      <c r="C2303" s="25"/>
      <c r="D2303" s="46" t="s">
        <v>3817</v>
      </c>
      <c r="F2303" s="24" t="s">
        <v>282</v>
      </c>
      <c r="G2303" s="24" t="s">
        <v>204</v>
      </c>
      <c r="H2303" s="47">
        <v>4775998</v>
      </c>
    </row>
    <row r="2304" spans="1:8" s="46" customFormat="1">
      <c r="A2304" s="25">
        <v>41844</v>
      </c>
      <c r="B2304" s="24" t="s">
        <v>1413</v>
      </c>
      <c r="C2304" s="25"/>
      <c r="D2304" s="46" t="s">
        <v>1431</v>
      </c>
      <c r="F2304" s="24" t="s">
        <v>369</v>
      </c>
      <c r="G2304" s="24" t="s">
        <v>204</v>
      </c>
      <c r="H2304" s="47">
        <v>15000</v>
      </c>
    </row>
    <row r="2305" spans="1:8" s="46" customFormat="1">
      <c r="A2305" s="25">
        <v>41844</v>
      </c>
      <c r="B2305" s="24" t="s">
        <v>1413</v>
      </c>
      <c r="C2305" s="25"/>
      <c r="D2305" s="46" t="s">
        <v>1629</v>
      </c>
      <c r="F2305" s="24" t="s">
        <v>282</v>
      </c>
      <c r="G2305" s="24" t="s">
        <v>204</v>
      </c>
      <c r="H2305" s="47">
        <v>874147</v>
      </c>
    </row>
    <row r="2306" spans="1:8" s="46" customFormat="1">
      <c r="A2306" s="25">
        <v>41844</v>
      </c>
      <c r="B2306" s="24" t="s">
        <v>1413</v>
      </c>
      <c r="C2306" s="25"/>
      <c r="D2306" s="46" t="s">
        <v>1431</v>
      </c>
      <c r="F2306" s="24" t="s">
        <v>369</v>
      </c>
      <c r="G2306" s="24" t="s">
        <v>204</v>
      </c>
      <c r="H2306" s="47">
        <v>15000</v>
      </c>
    </row>
    <row r="2307" spans="1:8" s="46" customFormat="1">
      <c r="A2307" s="25">
        <v>41845</v>
      </c>
      <c r="B2307" s="24" t="s">
        <v>1412</v>
      </c>
      <c r="C2307" s="25"/>
      <c r="D2307" s="46" t="s">
        <v>1630</v>
      </c>
      <c r="F2307" s="24" t="s">
        <v>204</v>
      </c>
      <c r="G2307" s="24" t="s">
        <v>216</v>
      </c>
      <c r="H2307" s="47">
        <v>20211439</v>
      </c>
    </row>
    <row r="2308" spans="1:8" s="46" customFormat="1">
      <c r="A2308" s="25">
        <v>41845</v>
      </c>
      <c r="B2308" s="24" t="s">
        <v>1413</v>
      </c>
      <c r="C2308" s="25"/>
      <c r="D2308" s="46" t="s">
        <v>1497</v>
      </c>
      <c r="F2308" s="24" t="s">
        <v>200</v>
      </c>
      <c r="G2308" s="24" t="s">
        <v>204</v>
      </c>
      <c r="H2308" s="47">
        <v>5000000</v>
      </c>
    </row>
    <row r="2309" spans="1:8" s="46" customFormat="1">
      <c r="A2309" s="25">
        <v>41845</v>
      </c>
      <c r="B2309" s="24" t="s">
        <v>1413</v>
      </c>
      <c r="C2309" s="25"/>
      <c r="D2309" s="46" t="s">
        <v>3916</v>
      </c>
      <c r="F2309" s="24" t="s">
        <v>360</v>
      </c>
      <c r="G2309" s="24" t="s">
        <v>204</v>
      </c>
      <c r="H2309" s="47">
        <v>318648</v>
      </c>
    </row>
    <row r="2310" spans="1:8" s="46" customFormat="1">
      <c r="A2310" s="25">
        <v>41845</v>
      </c>
      <c r="B2310" s="24" t="s">
        <v>1412</v>
      </c>
      <c r="C2310" s="25"/>
      <c r="D2310" s="46" t="s">
        <v>1442</v>
      </c>
      <c r="F2310" s="24" t="s">
        <v>204</v>
      </c>
      <c r="G2310" s="24" t="s">
        <v>346</v>
      </c>
      <c r="H2310" s="47">
        <v>152434</v>
      </c>
    </row>
    <row r="2311" spans="1:8" s="46" customFormat="1">
      <c r="A2311" s="25">
        <v>41848</v>
      </c>
      <c r="B2311" s="24" t="s">
        <v>1413</v>
      </c>
      <c r="C2311" s="25"/>
      <c r="D2311" s="46" t="s">
        <v>3801</v>
      </c>
      <c r="F2311" s="24" t="s">
        <v>200</v>
      </c>
      <c r="G2311" s="24" t="s">
        <v>204</v>
      </c>
      <c r="H2311" s="47">
        <v>5000000</v>
      </c>
    </row>
    <row r="2312" spans="1:8" s="46" customFormat="1">
      <c r="A2312" s="25">
        <v>41850</v>
      </c>
      <c r="B2312" s="24" t="s">
        <v>1542</v>
      </c>
      <c r="C2312" s="25"/>
      <c r="D2312" s="46" t="s">
        <v>3802</v>
      </c>
      <c r="F2312" s="24" t="s">
        <v>365</v>
      </c>
      <c r="G2312" s="24" t="s">
        <v>304</v>
      </c>
      <c r="H2312" s="47">
        <v>30600000</v>
      </c>
    </row>
    <row r="2313" spans="1:8" s="46" customFormat="1">
      <c r="A2313" s="25">
        <v>41850</v>
      </c>
      <c r="B2313" s="24"/>
      <c r="C2313" s="25"/>
      <c r="D2313" s="46" t="s">
        <v>3850</v>
      </c>
      <c r="F2313" s="24" t="s">
        <v>365</v>
      </c>
      <c r="G2313" s="24" t="s">
        <v>311</v>
      </c>
      <c r="H2313" s="47">
        <v>780000</v>
      </c>
    </row>
    <row r="2314" spans="1:8" s="46" customFormat="1">
      <c r="A2314" s="25">
        <v>41850</v>
      </c>
      <c r="B2314" s="24"/>
      <c r="C2314" s="25"/>
      <c r="D2314" s="46" t="s">
        <v>3851</v>
      </c>
      <c r="F2314" s="24" t="s">
        <v>365</v>
      </c>
      <c r="G2314" s="24" t="s">
        <v>313</v>
      </c>
      <c r="H2314" s="47">
        <v>135000</v>
      </c>
    </row>
    <row r="2315" spans="1:8" s="46" customFormat="1">
      <c r="A2315" s="25">
        <v>41850</v>
      </c>
      <c r="B2315" s="24" t="s">
        <v>1413</v>
      </c>
      <c r="C2315" s="25"/>
      <c r="D2315" s="46" t="s">
        <v>3803</v>
      </c>
      <c r="F2315" s="24" t="s">
        <v>304</v>
      </c>
      <c r="G2315" s="24" t="s">
        <v>204</v>
      </c>
      <c r="H2315" s="47">
        <v>30600000</v>
      </c>
    </row>
    <row r="2316" spans="1:8" s="46" customFormat="1">
      <c r="A2316" s="25">
        <v>41850</v>
      </c>
      <c r="B2316" s="24" t="s">
        <v>1412</v>
      </c>
      <c r="C2316" s="25"/>
      <c r="D2316" s="46" t="s">
        <v>3804</v>
      </c>
      <c r="F2316" s="24" t="s">
        <v>204</v>
      </c>
      <c r="G2316" s="24" t="s">
        <v>216</v>
      </c>
      <c r="H2316" s="47">
        <v>7920000</v>
      </c>
    </row>
    <row r="2317" spans="1:8" s="46" customFormat="1">
      <c r="A2317" s="25">
        <v>41850</v>
      </c>
      <c r="B2317" s="24" t="s">
        <v>1413</v>
      </c>
      <c r="C2317" s="25"/>
      <c r="D2317" s="46" t="s">
        <v>3805</v>
      </c>
      <c r="F2317" s="24" t="s">
        <v>282</v>
      </c>
      <c r="G2317" s="24" t="s">
        <v>204</v>
      </c>
      <c r="H2317" s="47">
        <v>5147218</v>
      </c>
    </row>
    <row r="2318" spans="1:8" s="46" customFormat="1">
      <c r="A2318" s="25">
        <v>41850</v>
      </c>
      <c r="B2318" s="24" t="s">
        <v>1413</v>
      </c>
      <c r="C2318" s="25"/>
      <c r="D2318" s="46" t="s">
        <v>3910</v>
      </c>
      <c r="F2318" s="24" t="s">
        <v>284</v>
      </c>
      <c r="G2318" s="24" t="s">
        <v>204</v>
      </c>
      <c r="H2318" s="47">
        <v>57429958</v>
      </c>
    </row>
    <row r="2319" spans="1:8" s="46" customFormat="1">
      <c r="A2319" s="25">
        <v>41850</v>
      </c>
      <c r="B2319" s="24" t="s">
        <v>1413</v>
      </c>
      <c r="C2319" s="25"/>
      <c r="D2319" s="46" t="s">
        <v>1431</v>
      </c>
      <c r="F2319" s="24" t="s">
        <v>369</v>
      </c>
      <c r="G2319" s="24" t="s">
        <v>204</v>
      </c>
      <c r="H2319" s="47">
        <v>15000</v>
      </c>
    </row>
    <row r="2320" spans="1:8" s="46" customFormat="1">
      <c r="A2320" s="25">
        <v>41850</v>
      </c>
      <c r="B2320" s="24" t="s">
        <v>1413</v>
      </c>
      <c r="C2320" s="25"/>
      <c r="D2320" s="46" t="s">
        <v>3806</v>
      </c>
      <c r="F2320" s="24" t="s">
        <v>292</v>
      </c>
      <c r="G2320" s="24" t="s">
        <v>204</v>
      </c>
      <c r="H2320" s="47">
        <v>55912642</v>
      </c>
    </row>
    <row r="2321" spans="1:8" s="46" customFormat="1">
      <c r="A2321" s="25">
        <v>41820</v>
      </c>
      <c r="B2321" s="24"/>
      <c r="C2321" s="25"/>
      <c r="D2321" s="46" t="s">
        <v>4287</v>
      </c>
      <c r="F2321" s="24" t="s">
        <v>373</v>
      </c>
      <c r="G2321" s="24" t="s">
        <v>292</v>
      </c>
      <c r="H2321" s="47">
        <v>55912642</v>
      </c>
    </row>
    <row r="2322" spans="1:8" s="46" customFormat="1">
      <c r="A2322" s="25">
        <v>41850</v>
      </c>
      <c r="B2322" s="24" t="s">
        <v>1413</v>
      </c>
      <c r="C2322" s="25"/>
      <c r="D2322" s="46" t="s">
        <v>1431</v>
      </c>
      <c r="F2322" s="24" t="s">
        <v>369</v>
      </c>
      <c r="G2322" s="24" t="s">
        <v>204</v>
      </c>
      <c r="H2322" s="47">
        <v>15000</v>
      </c>
    </row>
    <row r="2323" spans="1:8" s="46" customFormat="1">
      <c r="A2323" s="25">
        <v>41850</v>
      </c>
      <c r="B2323" s="24" t="s">
        <v>1413</v>
      </c>
      <c r="C2323" s="25"/>
      <c r="D2323" s="46" t="s">
        <v>3807</v>
      </c>
      <c r="F2323" s="24" t="s">
        <v>365</v>
      </c>
      <c r="G2323" s="24" t="s">
        <v>294</v>
      </c>
      <c r="H2323" s="47">
        <v>2408000</v>
      </c>
    </row>
    <row r="2324" spans="1:8" s="46" customFormat="1">
      <c r="A2324" s="25">
        <v>41850</v>
      </c>
      <c r="B2324" s="24" t="s">
        <v>1413</v>
      </c>
      <c r="C2324" s="25"/>
      <c r="D2324" s="46" t="s">
        <v>3808</v>
      </c>
      <c r="F2324" s="24" t="s">
        <v>294</v>
      </c>
      <c r="G2324" s="24" t="s">
        <v>204</v>
      </c>
      <c r="H2324" s="47">
        <v>2408000</v>
      </c>
    </row>
    <row r="2325" spans="1:8" s="46" customFormat="1">
      <c r="A2325" s="25">
        <v>41850</v>
      </c>
      <c r="B2325" s="24" t="s">
        <v>1413</v>
      </c>
      <c r="C2325" s="25"/>
      <c r="D2325" s="46" t="s">
        <v>1431</v>
      </c>
      <c r="F2325" s="24" t="s">
        <v>369</v>
      </c>
      <c r="G2325" s="24" t="s">
        <v>204</v>
      </c>
      <c r="H2325" s="47">
        <v>15000</v>
      </c>
    </row>
    <row r="2326" spans="1:8" s="46" customFormat="1">
      <c r="A2326" s="25">
        <v>41851</v>
      </c>
      <c r="B2326" s="24" t="s">
        <v>1412</v>
      </c>
      <c r="C2326" s="25"/>
      <c r="D2326" s="46" t="s">
        <v>3809</v>
      </c>
      <c r="F2326" s="24" t="s">
        <v>204</v>
      </c>
      <c r="G2326" s="24" t="s">
        <v>216</v>
      </c>
      <c r="H2326" s="47">
        <v>1910172</v>
      </c>
    </row>
    <row r="2327" spans="1:8" s="46" customFormat="1">
      <c r="A2327" s="25">
        <v>41851</v>
      </c>
      <c r="B2327" s="24" t="s">
        <v>1412</v>
      </c>
      <c r="C2327" s="25"/>
      <c r="D2327" s="46" t="s">
        <v>3810</v>
      </c>
      <c r="F2327" s="24" t="s">
        <v>204</v>
      </c>
      <c r="G2327" s="24" t="s">
        <v>216</v>
      </c>
      <c r="H2327" s="47">
        <v>18598987</v>
      </c>
    </row>
    <row r="2328" spans="1:8" s="46" customFormat="1">
      <c r="A2328" s="25">
        <v>41852</v>
      </c>
      <c r="B2328" s="24" t="s">
        <v>1412</v>
      </c>
      <c r="C2328" s="25"/>
      <c r="D2328" s="46" t="s">
        <v>1631</v>
      </c>
      <c r="F2328" s="24" t="s">
        <v>204</v>
      </c>
      <c r="G2328" s="24" t="s">
        <v>216</v>
      </c>
      <c r="H2328" s="47">
        <v>693000</v>
      </c>
    </row>
    <row r="2329" spans="1:8" s="46" customFormat="1">
      <c r="A2329" s="25">
        <v>41852</v>
      </c>
      <c r="B2329" s="24" t="s">
        <v>1412</v>
      </c>
      <c r="C2329" s="25"/>
      <c r="D2329" s="46" t="s">
        <v>1632</v>
      </c>
      <c r="F2329" s="24" t="s">
        <v>204</v>
      </c>
      <c r="G2329" s="24" t="s">
        <v>216</v>
      </c>
      <c r="H2329" s="47">
        <v>31812000</v>
      </c>
    </row>
    <row r="2330" spans="1:8" s="46" customFormat="1">
      <c r="A2330" s="25">
        <v>41852</v>
      </c>
      <c r="B2330" s="24" t="s">
        <v>1413</v>
      </c>
      <c r="C2330" s="25"/>
      <c r="D2330" s="46" t="s">
        <v>1431</v>
      </c>
      <c r="F2330" s="24" t="s">
        <v>369</v>
      </c>
      <c r="G2330" s="24" t="s">
        <v>204</v>
      </c>
      <c r="H2330" s="47">
        <v>15000</v>
      </c>
    </row>
    <row r="2331" spans="1:8" s="46" customFormat="1">
      <c r="A2331" s="25">
        <v>41852</v>
      </c>
      <c r="B2331" s="24" t="s">
        <v>1413</v>
      </c>
      <c r="C2331" s="25"/>
      <c r="D2331" s="46" t="s">
        <v>3916</v>
      </c>
      <c r="F2331" s="24" t="s">
        <v>360</v>
      </c>
      <c r="G2331" s="24" t="s">
        <v>204</v>
      </c>
      <c r="H2331" s="47">
        <v>283166</v>
      </c>
    </row>
    <row r="2332" spans="1:8" s="46" customFormat="1">
      <c r="A2332" s="25">
        <v>41852</v>
      </c>
      <c r="B2332" s="24" t="s">
        <v>1412</v>
      </c>
      <c r="C2332" s="25"/>
      <c r="D2332" s="46" t="s">
        <v>1634</v>
      </c>
      <c r="F2332" s="24" t="s">
        <v>204</v>
      </c>
      <c r="G2332" s="24" t="s">
        <v>216</v>
      </c>
      <c r="H2332" s="47">
        <v>2706000</v>
      </c>
    </row>
    <row r="2333" spans="1:8" s="46" customFormat="1">
      <c r="A2333" s="25">
        <v>41855</v>
      </c>
      <c r="B2333" s="24" t="s">
        <v>1413</v>
      </c>
      <c r="C2333" s="25"/>
      <c r="D2333" s="46" t="s">
        <v>1633</v>
      </c>
      <c r="F2333" s="24" t="s">
        <v>282</v>
      </c>
      <c r="G2333" s="24" t="s">
        <v>204</v>
      </c>
      <c r="H2333" s="47">
        <v>10656800</v>
      </c>
    </row>
    <row r="2334" spans="1:8" s="46" customFormat="1">
      <c r="A2334" s="25">
        <v>41855</v>
      </c>
      <c r="B2334" s="24" t="s">
        <v>1413</v>
      </c>
      <c r="C2334" s="25"/>
      <c r="D2334" s="46" t="s">
        <v>1637</v>
      </c>
      <c r="F2334" s="24" t="s">
        <v>282</v>
      </c>
      <c r="G2334" s="24" t="s">
        <v>204</v>
      </c>
      <c r="H2334" s="47">
        <v>3893501</v>
      </c>
    </row>
    <row r="2335" spans="1:8" s="46" customFormat="1">
      <c r="A2335" s="25">
        <v>41855</v>
      </c>
      <c r="B2335" s="24" t="s">
        <v>1412</v>
      </c>
      <c r="C2335" s="25"/>
      <c r="D2335" s="46" t="s">
        <v>1636</v>
      </c>
      <c r="F2335" s="24" t="s">
        <v>204</v>
      </c>
      <c r="G2335" s="24" t="s">
        <v>216</v>
      </c>
      <c r="H2335" s="47">
        <v>15180000</v>
      </c>
    </row>
    <row r="2336" spans="1:8" s="46" customFormat="1">
      <c r="A2336" s="25">
        <v>41856</v>
      </c>
      <c r="B2336" s="24" t="s">
        <v>1413</v>
      </c>
      <c r="C2336" s="25"/>
      <c r="D2336" s="46" t="s">
        <v>1635</v>
      </c>
      <c r="F2336" s="24" t="s">
        <v>282</v>
      </c>
      <c r="G2336" s="24" t="s">
        <v>204</v>
      </c>
      <c r="H2336" s="47">
        <v>6908000</v>
      </c>
    </row>
    <row r="2337" spans="1:8" s="46" customFormat="1">
      <c r="A2337" s="25">
        <v>41856</v>
      </c>
      <c r="B2337" s="24" t="s">
        <v>1412</v>
      </c>
      <c r="C2337" s="25"/>
      <c r="D2337" s="46" t="s">
        <v>1638</v>
      </c>
      <c r="F2337" s="24" t="s">
        <v>204</v>
      </c>
      <c r="G2337" s="24" t="s">
        <v>216</v>
      </c>
      <c r="H2337" s="47">
        <v>3932000</v>
      </c>
    </row>
    <row r="2338" spans="1:8" s="46" customFormat="1">
      <c r="A2338" s="25">
        <v>41856</v>
      </c>
      <c r="B2338" s="24" t="s">
        <v>1413</v>
      </c>
      <c r="C2338" s="25"/>
      <c r="D2338" s="46" t="s">
        <v>1639</v>
      </c>
      <c r="F2338" s="24" t="s">
        <v>282</v>
      </c>
      <c r="G2338" s="24" t="s">
        <v>204</v>
      </c>
      <c r="H2338" s="47">
        <v>2640000</v>
      </c>
    </row>
    <row r="2339" spans="1:8" s="46" customFormat="1">
      <c r="A2339" s="25">
        <v>41856</v>
      </c>
      <c r="B2339" s="24" t="s">
        <v>1413</v>
      </c>
      <c r="C2339" s="25"/>
      <c r="D2339" s="46" t="s">
        <v>1431</v>
      </c>
      <c r="F2339" s="24" t="s">
        <v>369</v>
      </c>
      <c r="G2339" s="24" t="s">
        <v>204</v>
      </c>
      <c r="H2339" s="47">
        <v>15000</v>
      </c>
    </row>
    <row r="2340" spans="1:8" s="46" customFormat="1">
      <c r="A2340" s="25">
        <v>41856</v>
      </c>
      <c r="B2340" s="24" t="s">
        <v>1413</v>
      </c>
      <c r="C2340" s="25"/>
      <c r="D2340" s="46" t="s">
        <v>1497</v>
      </c>
      <c r="F2340" s="24" t="s">
        <v>200</v>
      </c>
      <c r="G2340" s="24" t="s">
        <v>204</v>
      </c>
      <c r="H2340" s="47">
        <v>5000000</v>
      </c>
    </row>
    <row r="2341" spans="1:8" s="46" customFormat="1">
      <c r="A2341" s="25">
        <v>41857</v>
      </c>
      <c r="B2341" s="24" t="s">
        <v>1412</v>
      </c>
      <c r="C2341" s="25"/>
      <c r="D2341" s="46" t="s">
        <v>1640</v>
      </c>
      <c r="F2341" s="24" t="s">
        <v>204</v>
      </c>
      <c r="G2341" s="24" t="s">
        <v>216</v>
      </c>
      <c r="H2341" s="47">
        <v>16734300</v>
      </c>
    </row>
    <row r="2342" spans="1:8" s="46" customFormat="1">
      <c r="A2342" s="25">
        <v>41857</v>
      </c>
      <c r="B2342" s="24" t="s">
        <v>1413</v>
      </c>
      <c r="C2342" s="25"/>
      <c r="D2342" s="46" t="s">
        <v>1431</v>
      </c>
      <c r="F2342" s="24" t="s">
        <v>369</v>
      </c>
      <c r="G2342" s="24" t="s">
        <v>204</v>
      </c>
      <c r="H2342" s="47">
        <v>15000</v>
      </c>
    </row>
    <row r="2343" spans="1:8" s="46" customFormat="1">
      <c r="A2343" s="25">
        <v>41858</v>
      </c>
      <c r="B2343" s="24" t="s">
        <v>1413</v>
      </c>
      <c r="C2343" s="25"/>
      <c r="D2343" s="46" t="s">
        <v>1641</v>
      </c>
      <c r="F2343" s="24" t="s">
        <v>284</v>
      </c>
      <c r="G2343" s="24" t="s">
        <v>204</v>
      </c>
      <c r="H2343" s="47">
        <v>52000</v>
      </c>
    </row>
    <row r="2344" spans="1:8" s="46" customFormat="1">
      <c r="A2344" s="25">
        <v>41858</v>
      </c>
      <c r="B2344" s="24" t="s">
        <v>1413</v>
      </c>
      <c r="C2344" s="25"/>
      <c r="D2344" s="46" t="s">
        <v>1431</v>
      </c>
      <c r="F2344" s="24" t="s">
        <v>369</v>
      </c>
      <c r="G2344" s="24" t="s">
        <v>204</v>
      </c>
      <c r="H2344" s="47">
        <v>15000</v>
      </c>
    </row>
    <row r="2345" spans="1:8" s="46" customFormat="1">
      <c r="A2345" s="25">
        <v>41858</v>
      </c>
      <c r="B2345" s="24" t="s">
        <v>1413</v>
      </c>
      <c r="C2345" s="25"/>
      <c r="D2345" s="46" t="s">
        <v>1642</v>
      </c>
      <c r="F2345" s="24" t="s">
        <v>282</v>
      </c>
      <c r="G2345" s="24" t="s">
        <v>204</v>
      </c>
      <c r="H2345" s="47">
        <v>6879400</v>
      </c>
    </row>
    <row r="2346" spans="1:8" s="46" customFormat="1">
      <c r="A2346" s="25">
        <v>41858</v>
      </c>
      <c r="B2346" s="24" t="s">
        <v>1413</v>
      </c>
      <c r="C2346" s="25"/>
      <c r="D2346" s="46" t="s">
        <v>1643</v>
      </c>
      <c r="F2346" s="24" t="s">
        <v>282</v>
      </c>
      <c r="G2346" s="24" t="s">
        <v>204</v>
      </c>
      <c r="H2346" s="47">
        <v>9264750</v>
      </c>
    </row>
    <row r="2347" spans="1:8" s="46" customFormat="1">
      <c r="A2347" s="25">
        <v>41858</v>
      </c>
      <c r="B2347" s="24" t="s">
        <v>1413</v>
      </c>
      <c r="C2347" s="25"/>
      <c r="D2347" s="46" t="s">
        <v>1431</v>
      </c>
      <c r="F2347" s="24" t="s">
        <v>369</v>
      </c>
      <c r="G2347" s="24" t="s">
        <v>204</v>
      </c>
      <c r="H2347" s="47">
        <v>15000</v>
      </c>
    </row>
    <row r="2348" spans="1:8" s="46" customFormat="1">
      <c r="A2348" s="25">
        <v>41858</v>
      </c>
      <c r="B2348" s="24" t="s">
        <v>1412</v>
      </c>
      <c r="C2348" s="25"/>
      <c r="D2348" s="46" t="s">
        <v>1644</v>
      </c>
      <c r="F2348" s="24" t="s">
        <v>204</v>
      </c>
      <c r="G2348" s="24" t="s">
        <v>216</v>
      </c>
      <c r="H2348" s="47">
        <v>35502500</v>
      </c>
    </row>
    <row r="2349" spans="1:8" s="46" customFormat="1">
      <c r="A2349" s="25">
        <v>41859</v>
      </c>
      <c r="B2349" s="24" t="s">
        <v>1412</v>
      </c>
      <c r="C2349" s="25"/>
      <c r="D2349" s="46" t="s">
        <v>1645</v>
      </c>
      <c r="F2349" s="24" t="s">
        <v>204</v>
      </c>
      <c r="G2349" s="24" t="s">
        <v>216</v>
      </c>
      <c r="H2349" s="47">
        <v>10516000</v>
      </c>
    </row>
    <row r="2350" spans="1:8" s="46" customFormat="1">
      <c r="A2350" s="25">
        <v>41859</v>
      </c>
      <c r="B2350" s="24" t="s">
        <v>1412</v>
      </c>
      <c r="C2350" s="25"/>
      <c r="D2350" s="46" t="s">
        <v>1646</v>
      </c>
      <c r="F2350" s="24" t="s">
        <v>204</v>
      </c>
      <c r="G2350" s="24" t="s">
        <v>216</v>
      </c>
      <c r="H2350" s="47">
        <v>2236696</v>
      </c>
    </row>
    <row r="2351" spans="1:8" s="46" customFormat="1">
      <c r="A2351" s="25">
        <v>41859</v>
      </c>
      <c r="B2351" s="24" t="s">
        <v>1413</v>
      </c>
      <c r="C2351" s="25"/>
      <c r="D2351" s="46" t="s">
        <v>1647</v>
      </c>
      <c r="F2351" s="24" t="s">
        <v>282</v>
      </c>
      <c r="G2351" s="24" t="s">
        <v>204</v>
      </c>
      <c r="H2351" s="47">
        <v>6907875</v>
      </c>
    </row>
    <row r="2352" spans="1:8" s="46" customFormat="1">
      <c r="A2352" s="25">
        <v>41859</v>
      </c>
      <c r="B2352" s="24" t="s">
        <v>1413</v>
      </c>
      <c r="C2352" s="25"/>
      <c r="D2352" s="46" t="s">
        <v>1667</v>
      </c>
      <c r="F2352" s="24" t="s">
        <v>200</v>
      </c>
      <c r="G2352" s="24" t="s">
        <v>204</v>
      </c>
      <c r="H2352" s="47">
        <v>15000000</v>
      </c>
    </row>
    <row r="2353" spans="1:8" s="46" customFormat="1">
      <c r="A2353" s="25">
        <v>41862</v>
      </c>
      <c r="B2353" s="24" t="s">
        <v>1412</v>
      </c>
      <c r="C2353" s="25"/>
      <c r="D2353" s="46" t="s">
        <v>1648</v>
      </c>
      <c r="F2353" s="24" t="s">
        <v>204</v>
      </c>
      <c r="G2353" s="24" t="s">
        <v>216</v>
      </c>
      <c r="H2353" s="47">
        <v>1936000</v>
      </c>
    </row>
    <row r="2354" spans="1:8" s="46" customFormat="1">
      <c r="A2354" s="25">
        <v>41862</v>
      </c>
      <c r="B2354" s="24" t="s">
        <v>1413</v>
      </c>
      <c r="C2354" s="25"/>
      <c r="D2354" s="46" t="s">
        <v>1431</v>
      </c>
      <c r="F2354" s="24" t="s">
        <v>369</v>
      </c>
      <c r="G2354" s="24" t="s">
        <v>204</v>
      </c>
      <c r="H2354" s="47">
        <v>15000</v>
      </c>
    </row>
    <row r="2355" spans="1:8" s="46" customFormat="1">
      <c r="A2355" s="25">
        <v>41862</v>
      </c>
      <c r="B2355" s="24" t="s">
        <v>1412</v>
      </c>
      <c r="C2355" s="25"/>
      <c r="D2355" s="46" t="s">
        <v>1649</v>
      </c>
      <c r="F2355" s="24" t="s">
        <v>204</v>
      </c>
      <c r="G2355" s="24" t="s">
        <v>216</v>
      </c>
      <c r="H2355" s="47">
        <v>202400000</v>
      </c>
    </row>
    <row r="2356" spans="1:8" s="46" customFormat="1">
      <c r="A2356" s="25">
        <v>41863</v>
      </c>
      <c r="B2356" s="24" t="s">
        <v>1413</v>
      </c>
      <c r="C2356" s="25"/>
      <c r="D2356" s="46" t="s">
        <v>1650</v>
      </c>
      <c r="F2356" s="24" t="s">
        <v>282</v>
      </c>
      <c r="G2356" s="24" t="s">
        <v>204</v>
      </c>
      <c r="H2356" s="47">
        <v>3876598</v>
      </c>
    </row>
    <row r="2357" spans="1:8" s="46" customFormat="1">
      <c r="A2357" s="25">
        <v>41863</v>
      </c>
      <c r="B2357" s="24" t="s">
        <v>1413</v>
      </c>
      <c r="C2357" s="25"/>
      <c r="D2357" s="46" t="s">
        <v>1431</v>
      </c>
      <c r="F2357" s="24" t="s">
        <v>369</v>
      </c>
      <c r="G2357" s="24" t="s">
        <v>204</v>
      </c>
      <c r="H2357" s="47">
        <v>15000</v>
      </c>
    </row>
    <row r="2358" spans="1:8" s="46" customFormat="1">
      <c r="A2358" s="25">
        <v>41864</v>
      </c>
      <c r="B2358" s="24" t="s">
        <v>1413</v>
      </c>
      <c r="C2358" s="25"/>
      <c r="D2358" s="46" t="s">
        <v>1651</v>
      </c>
      <c r="F2358" s="24" t="s">
        <v>282</v>
      </c>
      <c r="G2358" s="24" t="s">
        <v>204</v>
      </c>
      <c r="H2358" s="47">
        <v>1750000</v>
      </c>
    </row>
    <row r="2359" spans="1:8" s="46" customFormat="1">
      <c r="A2359" s="25">
        <v>41864</v>
      </c>
      <c r="B2359" s="24" t="s">
        <v>1413</v>
      </c>
      <c r="C2359" s="25"/>
      <c r="D2359" s="46" t="s">
        <v>1431</v>
      </c>
      <c r="F2359" s="24" t="s">
        <v>369</v>
      </c>
      <c r="G2359" s="24" t="s">
        <v>204</v>
      </c>
      <c r="H2359" s="47">
        <v>20000</v>
      </c>
    </row>
    <row r="2360" spans="1:8" s="46" customFormat="1">
      <c r="A2360" s="25">
        <v>41865</v>
      </c>
      <c r="B2360" s="24" t="s">
        <v>1413</v>
      </c>
      <c r="C2360" s="25"/>
      <c r="D2360" s="46" t="s">
        <v>1667</v>
      </c>
      <c r="F2360" s="24" t="s">
        <v>200</v>
      </c>
      <c r="G2360" s="24" t="s">
        <v>204</v>
      </c>
      <c r="H2360" s="47">
        <v>20000000</v>
      </c>
    </row>
    <row r="2361" spans="1:8" s="46" customFormat="1">
      <c r="A2361" s="25">
        <v>41866</v>
      </c>
      <c r="B2361" s="24" t="s">
        <v>1412</v>
      </c>
      <c r="C2361" s="25"/>
      <c r="D2361" s="46" t="s">
        <v>1652</v>
      </c>
      <c r="F2361" s="24" t="s">
        <v>204</v>
      </c>
      <c r="G2361" s="24" t="s">
        <v>216</v>
      </c>
      <c r="H2361" s="47">
        <v>7634000</v>
      </c>
    </row>
    <row r="2362" spans="1:8" s="46" customFormat="1">
      <c r="A2362" s="25">
        <v>41866</v>
      </c>
      <c r="B2362" s="24" t="s">
        <v>1412</v>
      </c>
      <c r="C2362" s="25"/>
      <c r="D2362" s="46" t="s">
        <v>1653</v>
      </c>
      <c r="F2362" s="24" t="s">
        <v>204</v>
      </c>
      <c r="G2362" s="24" t="s">
        <v>216</v>
      </c>
      <c r="H2362" s="47">
        <v>1149500</v>
      </c>
    </row>
    <row r="2363" spans="1:8" s="46" customFormat="1">
      <c r="A2363" s="25">
        <v>41866</v>
      </c>
      <c r="B2363" s="24" t="s">
        <v>1412</v>
      </c>
      <c r="C2363" s="25"/>
      <c r="D2363" s="46" t="s">
        <v>1654</v>
      </c>
      <c r="F2363" s="24" t="s">
        <v>204</v>
      </c>
      <c r="G2363" s="24" t="s">
        <v>216</v>
      </c>
      <c r="H2363" s="47">
        <v>2157000</v>
      </c>
    </row>
    <row r="2364" spans="1:8" s="46" customFormat="1">
      <c r="A2364" s="25">
        <v>41869</v>
      </c>
      <c r="B2364" s="24" t="s">
        <v>1412</v>
      </c>
      <c r="C2364" s="25"/>
      <c r="D2364" s="46" t="s">
        <v>1655</v>
      </c>
      <c r="F2364" s="24" t="s">
        <v>204</v>
      </c>
      <c r="G2364" s="24" t="s">
        <v>216</v>
      </c>
      <c r="H2364" s="47">
        <v>5412000</v>
      </c>
    </row>
    <row r="2365" spans="1:8" s="46" customFormat="1">
      <c r="A2365" s="25">
        <v>41870</v>
      </c>
      <c r="B2365" s="24" t="s">
        <v>1413</v>
      </c>
      <c r="C2365" s="25"/>
      <c r="D2365" s="46" t="s">
        <v>1656</v>
      </c>
      <c r="F2365" s="24" t="s">
        <v>282</v>
      </c>
      <c r="G2365" s="24" t="s">
        <v>204</v>
      </c>
      <c r="H2365" s="47">
        <v>3129000</v>
      </c>
    </row>
    <row r="2366" spans="1:8" s="46" customFormat="1">
      <c r="A2366" s="25">
        <v>41870</v>
      </c>
      <c r="B2366" s="24" t="s">
        <v>1413</v>
      </c>
      <c r="C2366" s="25"/>
      <c r="D2366" s="46" t="s">
        <v>3916</v>
      </c>
      <c r="F2366" s="24" t="s">
        <v>360</v>
      </c>
      <c r="G2366" s="24" t="s">
        <v>204</v>
      </c>
      <c r="H2366" s="47">
        <v>275919</v>
      </c>
    </row>
    <row r="2367" spans="1:8" s="46" customFormat="1">
      <c r="A2367" s="25">
        <v>41870</v>
      </c>
      <c r="B2367" s="24" t="s">
        <v>1412</v>
      </c>
      <c r="C2367" s="25"/>
      <c r="D2367" s="46" t="s">
        <v>1657</v>
      </c>
      <c r="F2367" s="24" t="s">
        <v>204</v>
      </c>
      <c r="G2367" s="24" t="s">
        <v>216</v>
      </c>
      <c r="H2367" s="47">
        <v>8987000</v>
      </c>
    </row>
    <row r="2368" spans="1:8" s="46" customFormat="1">
      <c r="A2368" s="25">
        <v>41871</v>
      </c>
      <c r="B2368" s="24" t="s">
        <v>1413</v>
      </c>
      <c r="C2368" s="25"/>
      <c r="D2368" s="46" t="s">
        <v>1667</v>
      </c>
      <c r="F2368" s="24" t="s">
        <v>200</v>
      </c>
      <c r="G2368" s="24" t="s">
        <v>204</v>
      </c>
      <c r="H2368" s="47">
        <v>10000000</v>
      </c>
    </row>
    <row r="2369" spans="1:8" s="46" customFormat="1">
      <c r="A2369" s="25">
        <v>41872</v>
      </c>
      <c r="B2369" s="24" t="s">
        <v>1412</v>
      </c>
      <c r="C2369" s="25"/>
      <c r="D2369" s="46" t="s">
        <v>1658</v>
      </c>
      <c r="F2369" s="24" t="s">
        <v>204</v>
      </c>
      <c r="G2369" s="24" t="s">
        <v>216</v>
      </c>
      <c r="H2369" s="47">
        <v>5110600</v>
      </c>
    </row>
    <row r="2370" spans="1:8" s="46" customFormat="1">
      <c r="A2370" s="25">
        <v>41872</v>
      </c>
      <c r="B2370" s="24" t="s">
        <v>1412</v>
      </c>
      <c r="C2370" s="25"/>
      <c r="D2370" s="46" t="s">
        <v>1659</v>
      </c>
      <c r="F2370" s="24" t="s">
        <v>204</v>
      </c>
      <c r="G2370" s="24" t="s">
        <v>216</v>
      </c>
      <c r="H2370" s="47">
        <v>7898000</v>
      </c>
    </row>
    <row r="2371" spans="1:8" s="46" customFormat="1">
      <c r="A2371" s="25">
        <v>41872</v>
      </c>
      <c r="B2371" s="24" t="s">
        <v>1412</v>
      </c>
      <c r="C2371" s="25"/>
      <c r="D2371" s="46" t="s">
        <v>1660</v>
      </c>
      <c r="F2371" s="24" t="s">
        <v>204</v>
      </c>
      <c r="G2371" s="24" t="s">
        <v>216</v>
      </c>
      <c r="H2371" s="47">
        <v>127600000</v>
      </c>
    </row>
    <row r="2372" spans="1:8" s="46" customFormat="1">
      <c r="A2372" s="25">
        <v>41872</v>
      </c>
      <c r="B2372" s="24" t="s">
        <v>1413</v>
      </c>
      <c r="C2372" s="25"/>
      <c r="D2372" s="46" t="s">
        <v>4230</v>
      </c>
      <c r="F2372" s="24" t="s">
        <v>282</v>
      </c>
      <c r="G2372" s="24" t="s">
        <v>204</v>
      </c>
      <c r="H2372" s="47">
        <v>1142906</v>
      </c>
    </row>
    <row r="2373" spans="1:8" s="46" customFormat="1">
      <c r="A2373" s="25">
        <v>41872</v>
      </c>
      <c r="B2373" s="24" t="s">
        <v>1413</v>
      </c>
      <c r="C2373" s="25"/>
      <c r="D2373" s="46" t="s">
        <v>1431</v>
      </c>
      <c r="F2373" s="24" t="s">
        <v>369</v>
      </c>
      <c r="G2373" s="24" t="s">
        <v>204</v>
      </c>
      <c r="H2373" s="47">
        <v>15000</v>
      </c>
    </row>
    <row r="2374" spans="1:8" s="46" customFormat="1">
      <c r="A2374" s="25">
        <v>41873</v>
      </c>
      <c r="B2374" s="24" t="s">
        <v>1413</v>
      </c>
      <c r="C2374" s="25"/>
      <c r="D2374" s="46" t="s">
        <v>1661</v>
      </c>
      <c r="F2374" s="24" t="s">
        <v>282</v>
      </c>
      <c r="G2374" s="24" t="s">
        <v>204</v>
      </c>
      <c r="H2374" s="47">
        <v>1000000</v>
      </c>
    </row>
    <row r="2375" spans="1:8" s="46" customFormat="1">
      <c r="A2375" s="25">
        <v>41873</v>
      </c>
      <c r="B2375" s="24" t="s">
        <v>1413</v>
      </c>
      <c r="C2375" s="25"/>
      <c r="D2375" s="46" t="s">
        <v>1431</v>
      </c>
      <c r="F2375" s="24" t="s">
        <v>369</v>
      </c>
      <c r="G2375" s="24" t="s">
        <v>204</v>
      </c>
      <c r="H2375" s="47">
        <v>20000</v>
      </c>
    </row>
    <row r="2376" spans="1:8" s="46" customFormat="1">
      <c r="A2376" s="25">
        <v>41873</v>
      </c>
      <c r="B2376" s="24" t="s">
        <v>1412</v>
      </c>
      <c r="C2376" s="25"/>
      <c r="D2376" s="46" t="s">
        <v>1662</v>
      </c>
      <c r="F2376" s="24" t="s">
        <v>204</v>
      </c>
      <c r="G2376" s="24" t="s">
        <v>216</v>
      </c>
      <c r="H2376" s="47">
        <v>5064000</v>
      </c>
    </row>
    <row r="2377" spans="1:8" s="46" customFormat="1">
      <c r="A2377" s="25">
        <v>41873</v>
      </c>
      <c r="B2377" s="24" t="s">
        <v>1412</v>
      </c>
      <c r="C2377" s="25"/>
      <c r="D2377" s="46" t="s">
        <v>1663</v>
      </c>
      <c r="F2377" s="24" t="s">
        <v>204</v>
      </c>
      <c r="G2377" s="24" t="s">
        <v>216</v>
      </c>
      <c r="H2377" s="47">
        <v>2816000</v>
      </c>
    </row>
    <row r="2378" spans="1:8" s="46" customFormat="1">
      <c r="A2378" s="25">
        <v>41873</v>
      </c>
      <c r="B2378" s="24" t="s">
        <v>1412</v>
      </c>
      <c r="C2378" s="25"/>
      <c r="D2378" s="46" t="s">
        <v>1664</v>
      </c>
      <c r="F2378" s="24" t="s">
        <v>204</v>
      </c>
      <c r="G2378" s="24" t="s">
        <v>216</v>
      </c>
      <c r="H2378" s="47">
        <v>14080000</v>
      </c>
    </row>
    <row r="2379" spans="1:8" s="46" customFormat="1">
      <c r="A2379" s="25">
        <v>41873</v>
      </c>
      <c r="B2379" s="24" t="s">
        <v>1412</v>
      </c>
      <c r="C2379" s="25"/>
      <c r="D2379" s="46" t="s">
        <v>1442</v>
      </c>
      <c r="F2379" s="24" t="s">
        <v>204</v>
      </c>
      <c r="G2379" s="24" t="s">
        <v>346</v>
      </c>
      <c r="H2379" s="47">
        <v>121770</v>
      </c>
    </row>
    <row r="2380" spans="1:8" s="46" customFormat="1">
      <c r="A2380" s="25">
        <v>41876</v>
      </c>
      <c r="B2380" s="24" t="s">
        <v>1413</v>
      </c>
      <c r="C2380" s="25"/>
      <c r="D2380" s="46" t="s">
        <v>1431</v>
      </c>
      <c r="F2380" s="24" t="s">
        <v>369</v>
      </c>
      <c r="G2380" s="24" t="s">
        <v>204</v>
      </c>
      <c r="H2380" s="47">
        <v>15000</v>
      </c>
    </row>
    <row r="2381" spans="1:8" s="46" customFormat="1">
      <c r="A2381" s="25">
        <v>41877</v>
      </c>
      <c r="B2381" s="24" t="s">
        <v>1413</v>
      </c>
      <c r="C2381" s="25"/>
      <c r="D2381" s="46" t="s">
        <v>1667</v>
      </c>
      <c r="F2381" s="24" t="s">
        <v>200</v>
      </c>
      <c r="G2381" s="24" t="s">
        <v>204</v>
      </c>
      <c r="H2381" s="47">
        <v>15000000</v>
      </c>
    </row>
    <row r="2382" spans="1:8" s="46" customFormat="1">
      <c r="A2382" s="25">
        <v>41877</v>
      </c>
      <c r="B2382" s="24" t="s">
        <v>1413</v>
      </c>
      <c r="C2382" s="25"/>
      <c r="D2382" s="46" t="s">
        <v>1667</v>
      </c>
      <c r="F2382" s="24" t="s">
        <v>200</v>
      </c>
      <c r="G2382" s="24" t="s">
        <v>204</v>
      </c>
      <c r="H2382" s="47">
        <v>15000000</v>
      </c>
    </row>
    <row r="2383" spans="1:8" s="46" customFormat="1">
      <c r="A2383" s="25">
        <v>41878</v>
      </c>
      <c r="B2383" s="24" t="s">
        <v>1412</v>
      </c>
      <c r="C2383" s="25"/>
      <c r="D2383" s="46" t="s">
        <v>1665</v>
      </c>
      <c r="F2383" s="24" t="s">
        <v>204</v>
      </c>
      <c r="G2383" s="24" t="s">
        <v>216</v>
      </c>
      <c r="H2383" s="47">
        <v>2640000</v>
      </c>
    </row>
    <row r="2384" spans="1:8" s="46" customFormat="1">
      <c r="A2384" s="25">
        <v>41878</v>
      </c>
      <c r="B2384" s="24" t="s">
        <v>1412</v>
      </c>
      <c r="C2384" s="25"/>
      <c r="D2384" s="46" t="s">
        <v>1666</v>
      </c>
      <c r="F2384" s="24" t="s">
        <v>204</v>
      </c>
      <c r="G2384" s="24" t="s">
        <v>216</v>
      </c>
      <c r="H2384" s="47">
        <v>3932175</v>
      </c>
    </row>
    <row r="2385" spans="1:8" s="46" customFormat="1">
      <c r="A2385" s="25">
        <v>41879</v>
      </c>
      <c r="B2385" s="24" t="s">
        <v>1413</v>
      </c>
      <c r="C2385" s="25"/>
      <c r="D2385" s="46" t="s">
        <v>1497</v>
      </c>
      <c r="F2385" s="24" t="s">
        <v>200</v>
      </c>
      <c r="G2385" s="24" t="s">
        <v>204</v>
      </c>
      <c r="H2385" s="47">
        <v>30000000</v>
      </c>
    </row>
    <row r="2386" spans="1:8" s="46" customFormat="1">
      <c r="A2386" s="25">
        <v>41880</v>
      </c>
      <c r="B2386" s="24" t="s">
        <v>1546</v>
      </c>
      <c r="C2386" s="25"/>
      <c r="D2386" s="46" t="s">
        <v>1669</v>
      </c>
      <c r="F2386" s="24" t="s">
        <v>365</v>
      </c>
      <c r="G2386" s="24" t="s">
        <v>304</v>
      </c>
      <c r="H2386" s="47">
        <v>30600000</v>
      </c>
    </row>
    <row r="2387" spans="1:8" s="46" customFormat="1">
      <c r="A2387" s="25">
        <v>41880</v>
      </c>
      <c r="B2387" s="24"/>
      <c r="C2387" s="25"/>
      <c r="D2387" s="46" t="s">
        <v>3852</v>
      </c>
      <c r="F2387" s="24" t="s">
        <v>365</v>
      </c>
      <c r="G2387" s="24" t="s">
        <v>311</v>
      </c>
      <c r="H2387" s="47">
        <v>780000</v>
      </c>
    </row>
    <row r="2388" spans="1:8" s="46" customFormat="1">
      <c r="A2388" s="25">
        <v>41880</v>
      </c>
      <c r="B2388" s="24"/>
      <c r="C2388" s="25"/>
      <c r="D2388" s="46" t="s">
        <v>3853</v>
      </c>
      <c r="F2388" s="24" t="s">
        <v>365</v>
      </c>
      <c r="G2388" s="24" t="s">
        <v>313</v>
      </c>
      <c r="H2388" s="47">
        <v>135000</v>
      </c>
    </row>
    <row r="2389" spans="1:8" s="46" customFormat="1">
      <c r="A2389" s="25">
        <v>41880</v>
      </c>
      <c r="B2389" s="24" t="s">
        <v>1413</v>
      </c>
      <c r="C2389" s="25"/>
      <c r="D2389" s="46" t="s">
        <v>1668</v>
      </c>
      <c r="F2389" s="24" t="s">
        <v>304</v>
      </c>
      <c r="G2389" s="24" t="s">
        <v>204</v>
      </c>
      <c r="H2389" s="47">
        <v>30600000</v>
      </c>
    </row>
    <row r="2390" spans="1:8" s="46" customFormat="1">
      <c r="A2390" s="25">
        <v>41880</v>
      </c>
      <c r="B2390" s="24" t="s">
        <v>1413</v>
      </c>
      <c r="C2390" s="25"/>
      <c r="D2390" s="46" t="s">
        <v>1670</v>
      </c>
      <c r="F2390" s="24" t="s">
        <v>282</v>
      </c>
      <c r="G2390" s="24" t="s">
        <v>204</v>
      </c>
      <c r="H2390" s="47">
        <v>1012000</v>
      </c>
    </row>
    <row r="2391" spans="1:8" s="46" customFormat="1">
      <c r="A2391" s="25">
        <v>41880</v>
      </c>
      <c r="B2391" s="24" t="s">
        <v>1412</v>
      </c>
      <c r="C2391" s="25"/>
      <c r="D2391" s="46" t="s">
        <v>1671</v>
      </c>
      <c r="F2391" s="24" t="s">
        <v>204</v>
      </c>
      <c r="G2391" s="24" t="s">
        <v>216</v>
      </c>
      <c r="H2391" s="47">
        <v>3564000</v>
      </c>
    </row>
    <row r="2392" spans="1:8" s="46" customFormat="1">
      <c r="A2392" s="25">
        <v>41880</v>
      </c>
      <c r="B2392" s="24" t="s">
        <v>1413</v>
      </c>
      <c r="C2392" s="25"/>
      <c r="D2392" s="46" t="s">
        <v>1672</v>
      </c>
      <c r="F2392" s="24" t="s">
        <v>282</v>
      </c>
      <c r="G2392" s="24" t="s">
        <v>204</v>
      </c>
      <c r="H2392" s="47">
        <v>26792986</v>
      </c>
    </row>
    <row r="2393" spans="1:8" s="46" customFormat="1">
      <c r="A2393" s="25">
        <v>41885</v>
      </c>
      <c r="B2393" s="24" t="s">
        <v>1413</v>
      </c>
      <c r="C2393" s="25"/>
      <c r="D2393" s="46" t="s">
        <v>1673</v>
      </c>
      <c r="F2393" s="24" t="s">
        <v>204</v>
      </c>
      <c r="G2393" s="24" t="s">
        <v>216</v>
      </c>
      <c r="H2393" s="47">
        <v>8800000</v>
      </c>
    </row>
    <row r="2394" spans="1:8" s="46" customFormat="1">
      <c r="A2394" s="25">
        <v>41885</v>
      </c>
      <c r="B2394" s="24" t="s">
        <v>1412</v>
      </c>
      <c r="C2394" s="25"/>
      <c r="D2394" s="46" t="s">
        <v>1497</v>
      </c>
      <c r="F2394" s="24" t="s">
        <v>200</v>
      </c>
      <c r="G2394" s="24" t="s">
        <v>204</v>
      </c>
      <c r="H2394" s="47">
        <v>10000000</v>
      </c>
    </row>
    <row r="2395" spans="1:8" s="46" customFormat="1">
      <c r="A2395" s="25">
        <v>41885</v>
      </c>
      <c r="B2395" s="24" t="s">
        <v>1412</v>
      </c>
      <c r="C2395" s="25"/>
      <c r="D2395" s="46" t="s">
        <v>1674</v>
      </c>
      <c r="F2395" s="24" t="s">
        <v>204</v>
      </c>
      <c r="G2395" s="24" t="s">
        <v>216</v>
      </c>
      <c r="H2395" s="47">
        <v>20130000</v>
      </c>
    </row>
    <row r="2396" spans="1:8" s="46" customFormat="1">
      <c r="A2396" s="25">
        <v>41886</v>
      </c>
      <c r="B2396" s="24" t="s">
        <v>1413</v>
      </c>
      <c r="C2396" s="25"/>
      <c r="D2396" s="46" t="s">
        <v>3792</v>
      </c>
      <c r="F2396" s="24" t="s">
        <v>369</v>
      </c>
      <c r="G2396" s="24" t="s">
        <v>204</v>
      </c>
      <c r="H2396" s="47">
        <v>45000</v>
      </c>
    </row>
    <row r="2397" spans="1:8" s="46" customFormat="1">
      <c r="A2397" s="25">
        <v>41886</v>
      </c>
      <c r="B2397" s="24" t="s">
        <v>1413</v>
      </c>
      <c r="C2397" s="25"/>
      <c r="D2397" s="46" t="s">
        <v>3912</v>
      </c>
      <c r="F2397" s="24" t="s">
        <v>282</v>
      </c>
      <c r="G2397" s="24" t="s">
        <v>204</v>
      </c>
      <c r="H2397" s="47">
        <v>8427100</v>
      </c>
    </row>
    <row r="2398" spans="1:8" s="46" customFormat="1">
      <c r="A2398" s="25">
        <v>41886</v>
      </c>
      <c r="B2398" s="24" t="s">
        <v>1413</v>
      </c>
      <c r="C2398" s="25"/>
      <c r="D2398" s="46" t="s">
        <v>1497</v>
      </c>
      <c r="F2398" s="24" t="s">
        <v>200</v>
      </c>
      <c r="G2398" s="24" t="s">
        <v>204</v>
      </c>
      <c r="H2398" s="47">
        <v>15000000</v>
      </c>
    </row>
    <row r="2399" spans="1:8" s="46" customFormat="1">
      <c r="A2399" s="25">
        <v>41886</v>
      </c>
      <c r="B2399" s="24" t="s">
        <v>1413</v>
      </c>
      <c r="C2399" s="25"/>
      <c r="D2399" s="46" t="s">
        <v>1675</v>
      </c>
      <c r="F2399" s="24" t="s">
        <v>204</v>
      </c>
      <c r="G2399" s="24" t="s">
        <v>216</v>
      </c>
      <c r="H2399" s="47">
        <v>3884000</v>
      </c>
    </row>
    <row r="2400" spans="1:8" s="46" customFormat="1">
      <c r="A2400" s="25">
        <v>41886</v>
      </c>
      <c r="B2400" s="24" t="s">
        <v>1413</v>
      </c>
      <c r="C2400" s="25"/>
      <c r="D2400" s="46" t="s">
        <v>1676</v>
      </c>
      <c r="F2400" s="24" t="s">
        <v>204</v>
      </c>
      <c r="G2400" s="24" t="s">
        <v>216</v>
      </c>
      <c r="H2400" s="47">
        <v>616000</v>
      </c>
    </row>
    <row r="2401" spans="1:8" s="46" customFormat="1">
      <c r="A2401" s="25">
        <v>41887</v>
      </c>
      <c r="B2401" s="24" t="s">
        <v>1413</v>
      </c>
      <c r="C2401" s="25"/>
      <c r="D2401" s="46" t="s">
        <v>1677</v>
      </c>
      <c r="F2401" s="24" t="s">
        <v>282</v>
      </c>
      <c r="G2401" s="24" t="s">
        <v>204</v>
      </c>
      <c r="H2401" s="47">
        <v>1974500</v>
      </c>
    </row>
    <row r="2402" spans="1:8" s="46" customFormat="1">
      <c r="A2402" s="25">
        <v>41887</v>
      </c>
      <c r="B2402" s="24" t="s">
        <v>1413</v>
      </c>
      <c r="C2402" s="25"/>
      <c r="D2402" s="46" t="s">
        <v>1431</v>
      </c>
      <c r="F2402" s="24" t="s">
        <v>369</v>
      </c>
      <c r="G2402" s="24" t="s">
        <v>204</v>
      </c>
      <c r="H2402" s="47">
        <v>15000</v>
      </c>
    </row>
    <row r="2403" spans="1:8" s="46" customFormat="1">
      <c r="A2403" s="25">
        <v>41887</v>
      </c>
      <c r="B2403" s="24" t="s">
        <v>1413</v>
      </c>
      <c r="C2403" s="25"/>
      <c r="D2403" s="46" t="s">
        <v>1678</v>
      </c>
      <c r="F2403" s="24" t="s">
        <v>282</v>
      </c>
      <c r="G2403" s="24" t="s">
        <v>204</v>
      </c>
      <c r="H2403" s="47">
        <v>2697200</v>
      </c>
    </row>
    <row r="2404" spans="1:8" s="46" customFormat="1">
      <c r="A2404" s="25">
        <v>41887</v>
      </c>
      <c r="B2404" s="24" t="s">
        <v>1412</v>
      </c>
      <c r="C2404" s="25"/>
      <c r="D2404" s="46" t="s">
        <v>1679</v>
      </c>
      <c r="F2404" s="24" t="s">
        <v>204</v>
      </c>
      <c r="G2404" s="24" t="s">
        <v>216</v>
      </c>
      <c r="H2404" s="47">
        <v>5122700</v>
      </c>
    </row>
    <row r="2405" spans="1:8" s="46" customFormat="1">
      <c r="A2405" s="25">
        <v>41887</v>
      </c>
      <c r="B2405" s="24" t="s">
        <v>1412</v>
      </c>
      <c r="C2405" s="25"/>
      <c r="D2405" s="46" t="s">
        <v>1680</v>
      </c>
      <c r="F2405" s="24" t="s">
        <v>204</v>
      </c>
      <c r="G2405" s="24" t="s">
        <v>216</v>
      </c>
      <c r="H2405" s="47">
        <v>1927200</v>
      </c>
    </row>
    <row r="2406" spans="1:8" s="46" customFormat="1">
      <c r="A2406" s="25">
        <v>41887</v>
      </c>
      <c r="B2406" s="24" t="s">
        <v>1412</v>
      </c>
      <c r="C2406" s="25"/>
      <c r="D2406" s="46" t="s">
        <v>1681</v>
      </c>
      <c r="F2406" s="24" t="s">
        <v>204</v>
      </c>
      <c r="G2406" s="24" t="s">
        <v>216</v>
      </c>
      <c r="H2406" s="47">
        <v>23463000</v>
      </c>
    </row>
    <row r="2407" spans="1:8" s="46" customFormat="1">
      <c r="A2407" s="25">
        <v>41888</v>
      </c>
      <c r="B2407" s="24" t="s">
        <v>1413</v>
      </c>
      <c r="C2407" s="25"/>
      <c r="D2407" s="46" t="s">
        <v>1497</v>
      </c>
      <c r="F2407" s="24" t="s">
        <v>200</v>
      </c>
      <c r="G2407" s="24" t="s">
        <v>204</v>
      </c>
      <c r="H2407" s="47">
        <v>10000000</v>
      </c>
    </row>
    <row r="2408" spans="1:8" s="46" customFormat="1">
      <c r="A2408" s="25">
        <v>41888</v>
      </c>
      <c r="B2408" s="24" t="s">
        <v>1412</v>
      </c>
      <c r="C2408" s="25"/>
      <c r="D2408" s="46" t="s">
        <v>1682</v>
      </c>
      <c r="F2408" s="24" t="s">
        <v>204</v>
      </c>
      <c r="G2408" s="24" t="s">
        <v>216</v>
      </c>
      <c r="H2408" s="47">
        <v>7790000</v>
      </c>
    </row>
    <row r="2409" spans="1:8" s="46" customFormat="1">
      <c r="A2409" s="25">
        <v>41890</v>
      </c>
      <c r="B2409" s="24" t="s">
        <v>1412</v>
      </c>
      <c r="C2409" s="25"/>
      <c r="D2409" s="46" t="s">
        <v>1683</v>
      </c>
      <c r="F2409" s="24" t="s">
        <v>204</v>
      </c>
      <c r="G2409" s="24" t="s">
        <v>216</v>
      </c>
      <c r="H2409" s="47">
        <v>2541000</v>
      </c>
    </row>
    <row r="2410" spans="1:8" s="46" customFormat="1">
      <c r="A2410" s="25">
        <v>41891</v>
      </c>
      <c r="B2410" s="24" t="s">
        <v>1413</v>
      </c>
      <c r="C2410" s="25"/>
      <c r="D2410" s="46" t="s">
        <v>1684</v>
      </c>
      <c r="F2410" s="24" t="s">
        <v>282</v>
      </c>
      <c r="G2410" s="24" t="s">
        <v>204</v>
      </c>
      <c r="H2410" s="47">
        <v>5707900</v>
      </c>
    </row>
    <row r="2411" spans="1:8" s="46" customFormat="1">
      <c r="A2411" s="25">
        <v>41891</v>
      </c>
      <c r="B2411" s="24" t="s">
        <v>1413</v>
      </c>
      <c r="C2411" s="25"/>
      <c r="D2411" s="46" t="s">
        <v>1431</v>
      </c>
      <c r="F2411" s="24" t="s">
        <v>369</v>
      </c>
      <c r="G2411" s="24" t="s">
        <v>204</v>
      </c>
      <c r="H2411" s="47">
        <v>20000</v>
      </c>
    </row>
    <row r="2412" spans="1:8" s="46" customFormat="1">
      <c r="A2412" s="25">
        <v>41891</v>
      </c>
      <c r="B2412" s="24" t="s">
        <v>1412</v>
      </c>
      <c r="C2412" s="25"/>
      <c r="D2412" s="46" t="s">
        <v>1685</v>
      </c>
      <c r="F2412" s="24" t="s">
        <v>204</v>
      </c>
      <c r="G2412" s="24" t="s">
        <v>216</v>
      </c>
      <c r="H2412" s="47">
        <v>8360000</v>
      </c>
    </row>
    <row r="2413" spans="1:8" s="46" customFormat="1">
      <c r="A2413" s="25">
        <v>41891</v>
      </c>
      <c r="B2413" s="24" t="s">
        <v>1413</v>
      </c>
      <c r="C2413" s="25"/>
      <c r="D2413" s="46" t="s">
        <v>1667</v>
      </c>
      <c r="F2413" s="24" t="s">
        <v>200</v>
      </c>
      <c r="G2413" s="24" t="s">
        <v>204</v>
      </c>
      <c r="H2413" s="47">
        <v>140000000</v>
      </c>
    </row>
    <row r="2414" spans="1:8" s="46" customFormat="1">
      <c r="A2414" s="25">
        <v>41891</v>
      </c>
      <c r="B2414" s="24" t="s">
        <v>1413</v>
      </c>
      <c r="C2414" s="25"/>
      <c r="D2414" s="46" t="s">
        <v>1431</v>
      </c>
      <c r="F2414" s="24" t="s">
        <v>369</v>
      </c>
      <c r="G2414" s="24" t="s">
        <v>204</v>
      </c>
      <c r="H2414" s="47">
        <v>42000</v>
      </c>
    </row>
    <row r="2415" spans="1:8" s="46" customFormat="1">
      <c r="A2415" s="25">
        <v>41892</v>
      </c>
      <c r="B2415" s="24" t="s">
        <v>1412</v>
      </c>
      <c r="C2415" s="25"/>
      <c r="D2415" s="46" t="s">
        <v>1686</v>
      </c>
      <c r="F2415" s="24" t="s">
        <v>204</v>
      </c>
      <c r="G2415" s="24" t="s">
        <v>216</v>
      </c>
      <c r="H2415" s="47">
        <v>2090000</v>
      </c>
    </row>
    <row r="2416" spans="1:8" s="46" customFormat="1">
      <c r="A2416" s="25">
        <v>41892</v>
      </c>
      <c r="B2416" s="24" t="s">
        <v>1412</v>
      </c>
      <c r="C2416" s="25"/>
      <c r="D2416" s="46" t="s">
        <v>1687</v>
      </c>
      <c r="F2416" s="24" t="s">
        <v>204</v>
      </c>
      <c r="G2416" s="24" t="s">
        <v>216</v>
      </c>
      <c r="H2416" s="47">
        <v>7150000</v>
      </c>
    </row>
    <row r="2417" spans="1:8" s="46" customFormat="1">
      <c r="A2417" s="25">
        <v>41892</v>
      </c>
      <c r="B2417" s="24" t="s">
        <v>1413</v>
      </c>
      <c r="C2417" s="25"/>
      <c r="D2417" s="46" t="s">
        <v>1688</v>
      </c>
      <c r="F2417" s="24" t="s">
        <v>282</v>
      </c>
      <c r="G2417" s="24" t="s">
        <v>204</v>
      </c>
      <c r="H2417" s="47">
        <v>5392200</v>
      </c>
    </row>
    <row r="2418" spans="1:8" s="46" customFormat="1">
      <c r="A2418" s="25">
        <v>41892</v>
      </c>
      <c r="B2418" s="24" t="s">
        <v>1413</v>
      </c>
      <c r="C2418" s="25"/>
      <c r="D2418" s="46" t="s">
        <v>1689</v>
      </c>
      <c r="F2418" s="24" t="s">
        <v>282</v>
      </c>
      <c r="G2418" s="24" t="s">
        <v>204</v>
      </c>
      <c r="H2418" s="47">
        <v>1076500</v>
      </c>
    </row>
    <row r="2419" spans="1:8" s="46" customFormat="1">
      <c r="A2419" s="25">
        <v>41892</v>
      </c>
      <c r="B2419" s="24" t="s">
        <v>1413</v>
      </c>
      <c r="C2419" s="25"/>
      <c r="D2419" s="46" t="s">
        <v>1431</v>
      </c>
      <c r="F2419" s="24" t="s">
        <v>369</v>
      </c>
      <c r="G2419" s="24" t="s">
        <v>204</v>
      </c>
      <c r="H2419" s="47">
        <v>15000</v>
      </c>
    </row>
    <row r="2420" spans="1:8" s="46" customFormat="1">
      <c r="A2420" s="25">
        <v>41892</v>
      </c>
      <c r="B2420" s="24" t="s">
        <v>1412</v>
      </c>
      <c r="C2420" s="25"/>
      <c r="D2420" s="46" t="s">
        <v>1690</v>
      </c>
      <c r="F2420" s="24" t="s">
        <v>204</v>
      </c>
      <c r="G2420" s="24" t="s">
        <v>216</v>
      </c>
      <c r="H2420" s="47">
        <v>5774852</v>
      </c>
    </row>
    <row r="2421" spans="1:8" s="46" customFormat="1">
      <c r="A2421" s="25">
        <v>41892</v>
      </c>
      <c r="B2421" s="24" t="s">
        <v>1412</v>
      </c>
      <c r="C2421" s="25"/>
      <c r="D2421" s="46" t="s">
        <v>1691</v>
      </c>
      <c r="F2421" s="24" t="s">
        <v>204</v>
      </c>
      <c r="G2421" s="24" t="s">
        <v>216</v>
      </c>
      <c r="H2421" s="47">
        <v>1859000</v>
      </c>
    </row>
    <row r="2422" spans="1:8" s="46" customFormat="1">
      <c r="A2422" s="25">
        <v>41892</v>
      </c>
      <c r="B2422" s="24" t="s">
        <v>1412</v>
      </c>
      <c r="C2422" s="25"/>
      <c r="D2422" s="46" t="s">
        <v>1692</v>
      </c>
      <c r="F2422" s="24" t="s">
        <v>204</v>
      </c>
      <c r="G2422" s="24" t="s">
        <v>216</v>
      </c>
      <c r="H2422" s="47">
        <v>31925000</v>
      </c>
    </row>
    <row r="2423" spans="1:8" s="46" customFormat="1">
      <c r="A2423" s="25">
        <v>41892</v>
      </c>
      <c r="B2423" s="24" t="s">
        <v>1412</v>
      </c>
      <c r="C2423" s="25"/>
      <c r="D2423" s="46" t="s">
        <v>1693</v>
      </c>
      <c r="F2423" s="24" t="s">
        <v>204</v>
      </c>
      <c r="G2423" s="24" t="s">
        <v>216</v>
      </c>
      <c r="H2423" s="47">
        <v>7095000</v>
      </c>
    </row>
    <row r="2424" spans="1:8" s="46" customFormat="1">
      <c r="A2424" s="25">
        <v>41893</v>
      </c>
      <c r="B2424" s="24" t="s">
        <v>1413</v>
      </c>
      <c r="C2424" s="25"/>
      <c r="D2424" s="46" t="s">
        <v>3916</v>
      </c>
      <c r="F2424" s="24" t="s">
        <v>360</v>
      </c>
      <c r="G2424" s="24" t="s">
        <v>204</v>
      </c>
      <c r="H2424" s="47">
        <v>275975</v>
      </c>
    </row>
    <row r="2425" spans="1:8" s="46" customFormat="1">
      <c r="A2425" s="25">
        <v>41893</v>
      </c>
      <c r="B2425" s="24" t="s">
        <v>1413</v>
      </c>
      <c r="C2425" s="25"/>
      <c r="D2425" s="46" t="s">
        <v>3916</v>
      </c>
      <c r="F2425" s="24" t="s">
        <v>360</v>
      </c>
      <c r="G2425" s="24" t="s">
        <v>204</v>
      </c>
      <c r="H2425" s="47">
        <v>275990</v>
      </c>
    </row>
    <row r="2426" spans="1:8" s="46" customFormat="1">
      <c r="A2426" s="25">
        <v>41893</v>
      </c>
      <c r="B2426" s="24" t="s">
        <v>1413</v>
      </c>
      <c r="C2426" s="25"/>
      <c r="D2426" s="46" t="s">
        <v>1694</v>
      </c>
      <c r="F2426" s="24" t="s">
        <v>282</v>
      </c>
      <c r="G2426" s="24" t="s">
        <v>204</v>
      </c>
      <c r="H2426" s="47">
        <v>4840000</v>
      </c>
    </row>
    <row r="2427" spans="1:8" s="46" customFormat="1">
      <c r="A2427" s="25">
        <v>41893</v>
      </c>
      <c r="B2427" s="24" t="s">
        <v>1413</v>
      </c>
      <c r="C2427" s="25"/>
      <c r="D2427" s="46" t="s">
        <v>1431</v>
      </c>
      <c r="F2427" s="24" t="s">
        <v>369</v>
      </c>
      <c r="G2427" s="24" t="s">
        <v>204</v>
      </c>
      <c r="H2427" s="47">
        <v>15000</v>
      </c>
    </row>
    <row r="2428" spans="1:8" s="46" customFormat="1">
      <c r="A2428" s="25">
        <v>41893</v>
      </c>
      <c r="B2428" s="24" t="s">
        <v>1413</v>
      </c>
      <c r="C2428" s="25"/>
      <c r="D2428" s="46" t="s">
        <v>1497</v>
      </c>
      <c r="F2428" s="24" t="s">
        <v>200</v>
      </c>
      <c r="G2428" s="24" t="s">
        <v>204</v>
      </c>
      <c r="H2428" s="47">
        <v>10000000</v>
      </c>
    </row>
    <row r="2429" spans="1:8" s="46" customFormat="1">
      <c r="A2429" s="25">
        <v>41893</v>
      </c>
      <c r="B2429" s="24" t="s">
        <v>1412</v>
      </c>
      <c r="C2429" s="25"/>
      <c r="D2429" s="46" t="s">
        <v>1695</v>
      </c>
      <c r="F2429" s="24" t="s">
        <v>204</v>
      </c>
      <c r="G2429" s="24" t="s">
        <v>216</v>
      </c>
      <c r="H2429" s="47">
        <v>3795000</v>
      </c>
    </row>
    <row r="2430" spans="1:8" s="46" customFormat="1">
      <c r="A2430" s="25">
        <v>41894</v>
      </c>
      <c r="B2430" s="24" t="s">
        <v>1412</v>
      </c>
      <c r="C2430" s="25"/>
      <c r="D2430" s="46" t="s">
        <v>1696</v>
      </c>
      <c r="F2430" s="24" t="s">
        <v>204</v>
      </c>
      <c r="G2430" s="24" t="s">
        <v>216</v>
      </c>
      <c r="H2430" s="47">
        <v>7018000</v>
      </c>
    </row>
    <row r="2431" spans="1:8" s="46" customFormat="1">
      <c r="A2431" s="25">
        <v>41894</v>
      </c>
      <c r="B2431" s="24" t="s">
        <v>1412</v>
      </c>
      <c r="C2431" s="25"/>
      <c r="D2431" s="46" t="s">
        <v>1697</v>
      </c>
      <c r="F2431" s="24" t="s">
        <v>204</v>
      </c>
      <c r="G2431" s="24" t="s">
        <v>216</v>
      </c>
      <c r="H2431" s="47">
        <v>19360000</v>
      </c>
    </row>
    <row r="2432" spans="1:8" s="46" customFormat="1">
      <c r="A2432" s="25">
        <v>41897</v>
      </c>
      <c r="B2432" s="24" t="s">
        <v>1413</v>
      </c>
      <c r="C2432" s="25"/>
      <c r="D2432" s="46" t="s">
        <v>1698</v>
      </c>
      <c r="F2432" s="24" t="s">
        <v>282</v>
      </c>
      <c r="G2432" s="24" t="s">
        <v>204</v>
      </c>
      <c r="H2432" s="47">
        <v>13377650</v>
      </c>
    </row>
    <row r="2433" spans="1:8" s="46" customFormat="1">
      <c r="A2433" s="25">
        <v>41897</v>
      </c>
      <c r="B2433" s="24" t="s">
        <v>1413</v>
      </c>
      <c r="C2433" s="25"/>
      <c r="D2433" s="46" t="s">
        <v>1431</v>
      </c>
      <c r="F2433" s="24" t="s">
        <v>369</v>
      </c>
      <c r="G2433" s="24" t="s">
        <v>204</v>
      </c>
      <c r="H2433" s="47">
        <v>15000</v>
      </c>
    </row>
    <row r="2434" spans="1:8" s="46" customFormat="1">
      <c r="A2434" s="25">
        <v>41897</v>
      </c>
      <c r="B2434" s="24" t="s">
        <v>1412</v>
      </c>
      <c r="C2434" s="25"/>
      <c r="D2434" s="46" t="s">
        <v>1699</v>
      </c>
      <c r="F2434" s="24" t="s">
        <v>204</v>
      </c>
      <c r="G2434" s="24" t="s">
        <v>216</v>
      </c>
      <c r="H2434" s="47">
        <v>18700000</v>
      </c>
    </row>
    <row r="2435" spans="1:8" s="46" customFormat="1">
      <c r="A2435" s="25">
        <v>41897</v>
      </c>
      <c r="B2435" s="24" t="s">
        <v>1412</v>
      </c>
      <c r="C2435" s="25"/>
      <c r="D2435" s="46" t="s">
        <v>1700</v>
      </c>
      <c r="F2435" s="24" t="s">
        <v>204</v>
      </c>
      <c r="G2435" s="24" t="s">
        <v>216</v>
      </c>
      <c r="H2435" s="47">
        <v>5005000</v>
      </c>
    </row>
    <row r="2436" spans="1:8" s="46" customFormat="1">
      <c r="A2436" s="25">
        <v>41897</v>
      </c>
      <c r="B2436" s="24" t="s">
        <v>1412</v>
      </c>
      <c r="C2436" s="25"/>
      <c r="D2436" s="46" t="s">
        <v>1701</v>
      </c>
      <c r="F2436" s="24" t="s">
        <v>204</v>
      </c>
      <c r="G2436" s="24" t="s">
        <v>216</v>
      </c>
      <c r="H2436" s="47">
        <v>2819300</v>
      </c>
    </row>
    <row r="2437" spans="1:8" s="46" customFormat="1">
      <c r="A2437" s="25">
        <v>41898</v>
      </c>
      <c r="B2437" s="24" t="s">
        <v>1413</v>
      </c>
      <c r="C2437" s="25"/>
      <c r="D2437" s="46" t="s">
        <v>1702</v>
      </c>
      <c r="F2437" s="24" t="s">
        <v>282</v>
      </c>
      <c r="G2437" s="24" t="s">
        <v>204</v>
      </c>
      <c r="H2437" s="47">
        <v>7027000</v>
      </c>
    </row>
    <row r="2438" spans="1:8" s="46" customFormat="1">
      <c r="A2438" s="25">
        <v>41898</v>
      </c>
      <c r="B2438" s="24" t="s">
        <v>1413</v>
      </c>
      <c r="C2438" s="25"/>
      <c r="D2438" s="46" t="s">
        <v>1431</v>
      </c>
      <c r="F2438" s="24" t="s">
        <v>369</v>
      </c>
      <c r="G2438" s="24" t="s">
        <v>204</v>
      </c>
      <c r="H2438" s="47">
        <v>20000</v>
      </c>
    </row>
    <row r="2439" spans="1:8" s="46" customFormat="1">
      <c r="A2439" s="25">
        <v>41898</v>
      </c>
      <c r="B2439" s="24" t="s">
        <v>1413</v>
      </c>
      <c r="C2439" s="25"/>
      <c r="D2439" s="46" t="s">
        <v>1703</v>
      </c>
      <c r="F2439" s="24" t="s">
        <v>282</v>
      </c>
      <c r="G2439" s="24" t="s">
        <v>204</v>
      </c>
      <c r="H2439" s="47">
        <v>4790500</v>
      </c>
    </row>
    <row r="2440" spans="1:8" s="46" customFormat="1">
      <c r="A2440" s="25">
        <v>41899</v>
      </c>
      <c r="B2440" s="24" t="s">
        <v>1412</v>
      </c>
      <c r="C2440" s="25"/>
      <c r="D2440" s="46" t="s">
        <v>1704</v>
      </c>
      <c r="F2440" s="24" t="s">
        <v>204</v>
      </c>
      <c r="G2440" s="24" t="s">
        <v>216</v>
      </c>
      <c r="H2440" s="47">
        <v>21670000</v>
      </c>
    </row>
    <row r="2441" spans="1:8" s="46" customFormat="1">
      <c r="A2441" s="25">
        <v>41899</v>
      </c>
      <c r="B2441" s="24" t="s">
        <v>1413</v>
      </c>
      <c r="C2441" s="25"/>
      <c r="D2441" s="46" t="s">
        <v>1705</v>
      </c>
      <c r="F2441" s="24" t="s">
        <v>282</v>
      </c>
      <c r="G2441" s="24" t="s">
        <v>204</v>
      </c>
      <c r="H2441" s="47">
        <v>1110000</v>
      </c>
    </row>
    <row r="2442" spans="1:8" s="46" customFormat="1">
      <c r="A2442" s="25">
        <v>41899</v>
      </c>
      <c r="B2442" s="24" t="s">
        <v>1413</v>
      </c>
      <c r="C2442" s="25"/>
      <c r="D2442" s="46" t="s">
        <v>1431</v>
      </c>
      <c r="F2442" s="24" t="s">
        <v>369</v>
      </c>
      <c r="G2442" s="24" t="s">
        <v>204</v>
      </c>
      <c r="H2442" s="47">
        <v>15000</v>
      </c>
    </row>
    <row r="2443" spans="1:8" s="46" customFormat="1">
      <c r="A2443" s="25">
        <v>41899</v>
      </c>
      <c r="B2443" s="24" t="s">
        <v>1413</v>
      </c>
      <c r="C2443" s="25"/>
      <c r="D2443" s="46" t="s">
        <v>1706</v>
      </c>
      <c r="F2443" s="24" t="s">
        <v>282</v>
      </c>
      <c r="G2443" s="24" t="s">
        <v>204</v>
      </c>
      <c r="H2443" s="47">
        <v>1408000</v>
      </c>
    </row>
    <row r="2444" spans="1:8" s="46" customFormat="1">
      <c r="A2444" s="25">
        <v>41899</v>
      </c>
      <c r="B2444" s="24" t="s">
        <v>1413</v>
      </c>
      <c r="C2444" s="25"/>
      <c r="D2444" s="46" t="s">
        <v>1431</v>
      </c>
      <c r="F2444" s="24" t="s">
        <v>369</v>
      </c>
      <c r="G2444" s="24" t="s">
        <v>204</v>
      </c>
      <c r="H2444" s="47">
        <v>15000</v>
      </c>
    </row>
    <row r="2445" spans="1:8" s="46" customFormat="1">
      <c r="A2445" s="25">
        <v>41899</v>
      </c>
      <c r="B2445" s="24" t="s">
        <v>1412</v>
      </c>
      <c r="C2445" s="25"/>
      <c r="D2445" s="46" t="s">
        <v>1707</v>
      </c>
      <c r="F2445" s="24" t="s">
        <v>204</v>
      </c>
      <c r="G2445" s="24" t="s">
        <v>216</v>
      </c>
      <c r="H2445" s="47">
        <v>88979000</v>
      </c>
    </row>
    <row r="2446" spans="1:8" s="46" customFormat="1">
      <c r="A2446" s="25">
        <v>41900</v>
      </c>
      <c r="B2446" s="24" t="s">
        <v>1413</v>
      </c>
      <c r="C2446" s="25"/>
      <c r="D2446" s="46" t="s">
        <v>1708</v>
      </c>
      <c r="F2446" s="24" t="s">
        <v>282</v>
      </c>
      <c r="G2446" s="24" t="s">
        <v>204</v>
      </c>
      <c r="H2446" s="47">
        <v>2425500</v>
      </c>
    </row>
    <row r="2447" spans="1:8" s="46" customFormat="1">
      <c r="A2447" s="25">
        <v>41901</v>
      </c>
      <c r="B2447" s="24" t="s">
        <v>1412</v>
      </c>
      <c r="C2447" s="25"/>
      <c r="D2447" s="46" t="s">
        <v>1709</v>
      </c>
      <c r="F2447" s="24" t="s">
        <v>204</v>
      </c>
      <c r="G2447" s="24" t="s">
        <v>216</v>
      </c>
      <c r="H2447" s="47">
        <v>23573000</v>
      </c>
    </row>
    <row r="2448" spans="1:8" s="46" customFormat="1">
      <c r="A2448" s="25">
        <v>41901</v>
      </c>
      <c r="B2448" s="24" t="s">
        <v>1412</v>
      </c>
      <c r="C2448" s="25"/>
      <c r="D2448" s="46" t="s">
        <v>1710</v>
      </c>
      <c r="F2448" s="24" t="s">
        <v>204</v>
      </c>
      <c r="G2448" s="24" t="s">
        <v>216</v>
      </c>
      <c r="H2448" s="47">
        <v>3326400</v>
      </c>
    </row>
    <row r="2449" spans="1:8" s="46" customFormat="1">
      <c r="A2449" s="25">
        <v>41901</v>
      </c>
      <c r="B2449" s="24" t="s">
        <v>1412</v>
      </c>
      <c r="C2449" s="25"/>
      <c r="D2449" s="46" t="s">
        <v>1711</v>
      </c>
      <c r="F2449" s="24" t="s">
        <v>204</v>
      </c>
      <c r="G2449" s="24" t="s">
        <v>216</v>
      </c>
      <c r="H2449" s="47">
        <v>3855500</v>
      </c>
    </row>
    <row r="2450" spans="1:8" s="46" customFormat="1">
      <c r="A2450" s="25">
        <v>41901</v>
      </c>
      <c r="B2450" s="24" t="s">
        <v>1412</v>
      </c>
      <c r="C2450" s="25"/>
      <c r="D2450" s="46" t="s">
        <v>1712</v>
      </c>
      <c r="F2450" s="24" t="s">
        <v>204</v>
      </c>
      <c r="G2450" s="24" t="s">
        <v>216</v>
      </c>
      <c r="H2450" s="47">
        <v>3274600</v>
      </c>
    </row>
    <row r="2451" spans="1:8" s="46" customFormat="1">
      <c r="A2451" s="25">
        <v>41901</v>
      </c>
      <c r="B2451" s="24" t="s">
        <v>1412</v>
      </c>
      <c r="C2451" s="25"/>
      <c r="D2451" s="46" t="s">
        <v>1713</v>
      </c>
      <c r="F2451" s="24" t="s">
        <v>204</v>
      </c>
      <c r="G2451" s="24" t="s">
        <v>216</v>
      </c>
      <c r="H2451" s="47">
        <v>6446000</v>
      </c>
    </row>
    <row r="2452" spans="1:8" s="46" customFormat="1">
      <c r="A2452" s="25">
        <v>41901</v>
      </c>
      <c r="B2452" s="24" t="s">
        <v>1412</v>
      </c>
      <c r="C2452" s="25"/>
      <c r="D2452" s="46" t="s">
        <v>1714</v>
      </c>
      <c r="F2452" s="24" t="s">
        <v>204</v>
      </c>
      <c r="G2452" s="24" t="s">
        <v>216</v>
      </c>
      <c r="H2452" s="47">
        <v>2706000</v>
      </c>
    </row>
    <row r="2453" spans="1:8" s="46" customFormat="1">
      <c r="A2453" s="25">
        <v>41901</v>
      </c>
      <c r="B2453" s="24" t="s">
        <v>1412</v>
      </c>
      <c r="C2453" s="25"/>
      <c r="D2453" s="46" t="s">
        <v>1715</v>
      </c>
      <c r="F2453" s="24" t="s">
        <v>204</v>
      </c>
      <c r="G2453" s="24" t="s">
        <v>216</v>
      </c>
      <c r="H2453" s="47">
        <v>38781600</v>
      </c>
    </row>
    <row r="2454" spans="1:8" s="46" customFormat="1">
      <c r="A2454" s="25">
        <v>41904</v>
      </c>
      <c r="B2454" s="24" t="s">
        <v>1412</v>
      </c>
      <c r="C2454" s="25"/>
      <c r="D2454" s="46" t="s">
        <v>1716</v>
      </c>
      <c r="F2454" s="24" t="s">
        <v>204</v>
      </c>
      <c r="G2454" s="24" t="s">
        <v>216</v>
      </c>
      <c r="H2454" s="47">
        <v>9911000</v>
      </c>
    </row>
    <row r="2455" spans="1:8" s="46" customFormat="1">
      <c r="A2455" s="25">
        <v>41904</v>
      </c>
      <c r="B2455" s="24" t="s">
        <v>1412</v>
      </c>
      <c r="C2455" s="25"/>
      <c r="D2455" s="46" t="s">
        <v>1717</v>
      </c>
      <c r="F2455" s="24" t="s">
        <v>204</v>
      </c>
      <c r="G2455" s="24" t="s">
        <v>216</v>
      </c>
      <c r="H2455" s="47">
        <v>3850000</v>
      </c>
    </row>
    <row r="2456" spans="1:8" s="46" customFormat="1">
      <c r="A2456" s="25">
        <v>41904</v>
      </c>
      <c r="B2456" s="24" t="s">
        <v>1413</v>
      </c>
      <c r="C2456" s="25"/>
      <c r="D2456" s="46" t="s">
        <v>1431</v>
      </c>
      <c r="F2456" s="24" t="s">
        <v>369</v>
      </c>
      <c r="G2456" s="24" t="s">
        <v>204</v>
      </c>
      <c r="H2456" s="47">
        <v>15000</v>
      </c>
    </row>
    <row r="2457" spans="1:8" s="46" customFormat="1">
      <c r="A2457" s="25">
        <v>41904</v>
      </c>
      <c r="B2457" s="24" t="s">
        <v>1412</v>
      </c>
      <c r="C2457" s="25"/>
      <c r="D2457" s="46" t="s">
        <v>1719</v>
      </c>
      <c r="F2457" s="24" t="s">
        <v>204</v>
      </c>
      <c r="G2457" s="24" t="s">
        <v>216</v>
      </c>
      <c r="H2457" s="47">
        <v>38314760</v>
      </c>
    </row>
    <row r="2458" spans="1:8" s="46" customFormat="1">
      <c r="A2458" s="25">
        <v>41904</v>
      </c>
      <c r="B2458" s="24" t="s">
        <v>1413</v>
      </c>
      <c r="C2458" s="25"/>
      <c r="D2458" s="46" t="s">
        <v>1720</v>
      </c>
      <c r="F2458" s="24" t="s">
        <v>282</v>
      </c>
      <c r="G2458" s="24" t="s">
        <v>204</v>
      </c>
      <c r="H2458" s="47">
        <v>3351000</v>
      </c>
    </row>
    <row r="2459" spans="1:8" s="46" customFormat="1">
      <c r="A2459" s="25">
        <v>41905</v>
      </c>
      <c r="B2459" s="24" t="s">
        <v>1412</v>
      </c>
      <c r="C2459" s="25"/>
      <c r="D2459" s="46" t="s">
        <v>1718</v>
      </c>
      <c r="F2459" s="24" t="s">
        <v>204</v>
      </c>
      <c r="G2459" s="24" t="s">
        <v>216</v>
      </c>
      <c r="H2459" s="47">
        <v>3795000</v>
      </c>
    </row>
    <row r="2460" spans="1:8" s="46" customFormat="1">
      <c r="A2460" s="25">
        <v>41906</v>
      </c>
      <c r="B2460" s="24" t="s">
        <v>1413</v>
      </c>
      <c r="C2460" s="25"/>
      <c r="D2460" s="46" t="s">
        <v>3916</v>
      </c>
      <c r="F2460" s="24" t="s">
        <v>360</v>
      </c>
      <c r="G2460" s="24" t="s">
        <v>204</v>
      </c>
      <c r="H2460" s="47">
        <v>493128</v>
      </c>
    </row>
    <row r="2461" spans="1:8" s="46" customFormat="1">
      <c r="A2461" s="25">
        <v>41907</v>
      </c>
      <c r="B2461" s="24" t="s">
        <v>1412</v>
      </c>
      <c r="C2461" s="25"/>
      <c r="D2461" s="46" t="s">
        <v>1721</v>
      </c>
      <c r="F2461" s="24" t="s">
        <v>204</v>
      </c>
      <c r="G2461" s="24" t="s">
        <v>216</v>
      </c>
      <c r="H2461" s="47">
        <v>1606000</v>
      </c>
    </row>
    <row r="2462" spans="1:8" s="46" customFormat="1">
      <c r="A2462" s="25">
        <v>41907</v>
      </c>
      <c r="B2462" s="24" t="s">
        <v>1412</v>
      </c>
      <c r="C2462" s="25"/>
      <c r="D2462" s="46" t="s">
        <v>1442</v>
      </c>
      <c r="F2462" s="24" t="s">
        <v>204</v>
      </c>
      <c r="G2462" s="24" t="s">
        <v>346</v>
      </c>
      <c r="H2462" s="47">
        <v>235664</v>
      </c>
    </row>
    <row r="2463" spans="1:8" s="46" customFormat="1">
      <c r="A2463" s="25">
        <v>41908</v>
      </c>
      <c r="B2463" s="24" t="s">
        <v>1413</v>
      </c>
      <c r="C2463" s="25"/>
      <c r="D2463" s="46" t="s">
        <v>3913</v>
      </c>
      <c r="F2463" s="24" t="s">
        <v>282</v>
      </c>
      <c r="G2463" s="24" t="s">
        <v>204</v>
      </c>
      <c r="H2463" s="47">
        <v>4111000</v>
      </c>
    </row>
    <row r="2464" spans="1:8" s="46" customFormat="1">
      <c r="A2464" s="25">
        <v>41908</v>
      </c>
      <c r="B2464" s="24" t="s">
        <v>1413</v>
      </c>
      <c r="C2464" s="25"/>
      <c r="D2464" s="46" t="s">
        <v>1431</v>
      </c>
      <c r="F2464" s="24" t="s">
        <v>369</v>
      </c>
      <c r="G2464" s="24" t="s">
        <v>204</v>
      </c>
      <c r="H2464" s="47">
        <v>15000</v>
      </c>
    </row>
    <row r="2465" spans="1:8" s="46" customFormat="1">
      <c r="A2465" s="25">
        <v>41908</v>
      </c>
      <c r="B2465" s="24" t="s">
        <v>1413</v>
      </c>
      <c r="C2465" s="25"/>
      <c r="D2465" s="46" t="s">
        <v>1722</v>
      </c>
      <c r="F2465" s="24" t="s">
        <v>282</v>
      </c>
      <c r="G2465" s="24" t="s">
        <v>204</v>
      </c>
      <c r="H2465" s="47">
        <v>9319200</v>
      </c>
    </row>
    <row r="2466" spans="1:8" s="46" customFormat="1">
      <c r="A2466" s="25">
        <v>41908</v>
      </c>
      <c r="B2466" s="24" t="s">
        <v>1413</v>
      </c>
      <c r="C2466" s="25"/>
      <c r="D2466" s="46" t="s">
        <v>1723</v>
      </c>
      <c r="F2466" s="24" t="s">
        <v>282</v>
      </c>
      <c r="G2466" s="24" t="s">
        <v>204</v>
      </c>
      <c r="H2466" s="47">
        <v>9070600</v>
      </c>
    </row>
    <row r="2467" spans="1:8" s="46" customFormat="1">
      <c r="A2467" s="25">
        <v>41908</v>
      </c>
      <c r="B2467" s="24" t="s">
        <v>1413</v>
      </c>
      <c r="C2467" s="25"/>
      <c r="D2467" s="46" t="s">
        <v>1724</v>
      </c>
      <c r="F2467" s="24" t="s">
        <v>282</v>
      </c>
      <c r="G2467" s="24" t="s">
        <v>204</v>
      </c>
      <c r="H2467" s="47">
        <v>10133200</v>
      </c>
    </row>
    <row r="2468" spans="1:8" s="46" customFormat="1">
      <c r="A2468" s="25">
        <v>41908</v>
      </c>
      <c r="B2468" s="24" t="s">
        <v>1413</v>
      </c>
      <c r="C2468" s="25"/>
      <c r="D2468" s="46" t="s">
        <v>1431</v>
      </c>
      <c r="F2468" s="24" t="s">
        <v>369</v>
      </c>
      <c r="G2468" s="24" t="s">
        <v>204</v>
      </c>
      <c r="H2468" s="47">
        <v>15000</v>
      </c>
    </row>
    <row r="2469" spans="1:8" s="46" customFormat="1">
      <c r="A2469" s="25">
        <v>41908</v>
      </c>
      <c r="B2469" s="24" t="s">
        <v>1413</v>
      </c>
      <c r="C2469" s="25"/>
      <c r="D2469" s="46" t="s">
        <v>1725</v>
      </c>
      <c r="F2469" s="24" t="s">
        <v>282</v>
      </c>
      <c r="G2469" s="24" t="s">
        <v>204</v>
      </c>
      <c r="H2469" s="47">
        <v>15081440</v>
      </c>
    </row>
    <row r="2470" spans="1:8" s="46" customFormat="1">
      <c r="A2470" s="25">
        <v>41908</v>
      </c>
      <c r="B2470" s="24" t="s">
        <v>1413</v>
      </c>
      <c r="C2470" s="25"/>
      <c r="D2470" s="46" t="s">
        <v>1431</v>
      </c>
      <c r="F2470" s="24" t="s">
        <v>369</v>
      </c>
      <c r="G2470" s="24" t="s">
        <v>204</v>
      </c>
      <c r="H2470" s="47">
        <v>15000</v>
      </c>
    </row>
    <row r="2471" spans="1:8" s="46" customFormat="1">
      <c r="A2471" s="25">
        <v>41908</v>
      </c>
      <c r="B2471" s="24" t="s">
        <v>1412</v>
      </c>
      <c r="C2471" s="25"/>
      <c r="D2471" s="46" t="s">
        <v>1726</v>
      </c>
      <c r="F2471" s="24" t="s">
        <v>204</v>
      </c>
      <c r="G2471" s="24" t="s">
        <v>216</v>
      </c>
      <c r="H2471" s="47">
        <v>19072053</v>
      </c>
    </row>
    <row r="2472" spans="1:8" s="46" customFormat="1">
      <c r="A2472" s="25">
        <v>41908</v>
      </c>
      <c r="B2472" s="24" t="s">
        <v>1412</v>
      </c>
      <c r="C2472" s="25"/>
      <c r="D2472" s="46" t="s">
        <v>1727</v>
      </c>
      <c r="F2472" s="24" t="s">
        <v>204</v>
      </c>
      <c r="G2472" s="24" t="s">
        <v>216</v>
      </c>
      <c r="H2472" s="47">
        <v>19919515</v>
      </c>
    </row>
    <row r="2473" spans="1:8" s="46" customFormat="1">
      <c r="A2473" s="25">
        <v>41911</v>
      </c>
      <c r="B2473" s="24" t="s">
        <v>1413</v>
      </c>
      <c r="C2473" s="25"/>
      <c r="D2473" s="46" t="s">
        <v>1728</v>
      </c>
      <c r="F2473" s="24" t="s">
        <v>282</v>
      </c>
      <c r="G2473" s="24" t="s">
        <v>204</v>
      </c>
      <c r="H2473" s="47">
        <v>2089002</v>
      </c>
    </row>
    <row r="2474" spans="1:8" s="46" customFormat="1">
      <c r="A2474" s="25">
        <v>41911</v>
      </c>
      <c r="B2474" s="24" t="s">
        <v>1413</v>
      </c>
      <c r="C2474" s="25"/>
      <c r="D2474" s="46" t="s">
        <v>1667</v>
      </c>
      <c r="F2474" s="24" t="s">
        <v>200</v>
      </c>
      <c r="G2474" s="24" t="s">
        <v>204</v>
      </c>
      <c r="H2474" s="47">
        <v>150000000</v>
      </c>
    </row>
    <row r="2475" spans="1:8" s="46" customFormat="1">
      <c r="A2475" s="25">
        <v>41911</v>
      </c>
      <c r="B2475" s="24" t="s">
        <v>1412</v>
      </c>
      <c r="C2475" s="25"/>
      <c r="D2475" s="46" t="s">
        <v>1713</v>
      </c>
      <c r="F2475" s="24" t="s">
        <v>204</v>
      </c>
      <c r="G2475" s="24" t="s">
        <v>216</v>
      </c>
      <c r="H2475" s="47">
        <v>14036000</v>
      </c>
    </row>
    <row r="2476" spans="1:8" s="46" customFormat="1">
      <c r="A2476" s="25">
        <v>41911</v>
      </c>
      <c r="B2476" s="24" t="s">
        <v>1412</v>
      </c>
      <c r="C2476" s="25"/>
      <c r="D2476" s="46" t="s">
        <v>1729</v>
      </c>
      <c r="F2476" s="24" t="s">
        <v>204</v>
      </c>
      <c r="G2476" s="24" t="s">
        <v>216</v>
      </c>
      <c r="H2476" s="47">
        <v>6798000</v>
      </c>
    </row>
    <row r="2477" spans="1:8" s="46" customFormat="1">
      <c r="A2477" s="25">
        <v>41911</v>
      </c>
      <c r="B2477" s="24" t="s">
        <v>1412</v>
      </c>
      <c r="C2477" s="25"/>
      <c r="D2477" s="46" t="s">
        <v>1730</v>
      </c>
      <c r="F2477" s="24" t="s">
        <v>204</v>
      </c>
      <c r="G2477" s="24" t="s">
        <v>216</v>
      </c>
      <c r="H2477" s="47">
        <v>3382500</v>
      </c>
    </row>
    <row r="2478" spans="1:8" s="46" customFormat="1">
      <c r="A2478" s="25">
        <v>41912</v>
      </c>
      <c r="B2478" s="24" t="s">
        <v>1546</v>
      </c>
      <c r="C2478" s="25"/>
      <c r="D2478" s="46" t="s">
        <v>1732</v>
      </c>
      <c r="F2478" s="24" t="s">
        <v>365</v>
      </c>
      <c r="G2478" s="24" t="s">
        <v>304</v>
      </c>
      <c r="H2478" s="47">
        <v>30600000</v>
      </c>
    </row>
    <row r="2479" spans="1:8" s="46" customFormat="1">
      <c r="A2479" s="25">
        <v>41912</v>
      </c>
      <c r="B2479" s="24"/>
      <c r="C2479" s="25"/>
      <c r="D2479" s="46" t="s">
        <v>3869</v>
      </c>
      <c r="F2479" s="24" t="s">
        <v>365</v>
      </c>
      <c r="G2479" s="24" t="s">
        <v>311</v>
      </c>
      <c r="H2479" s="47">
        <v>780000</v>
      </c>
    </row>
    <row r="2480" spans="1:8" s="46" customFormat="1">
      <c r="A2480" s="25">
        <v>41912</v>
      </c>
      <c r="B2480" s="24"/>
      <c r="C2480" s="25"/>
      <c r="D2480" s="46" t="s">
        <v>3870</v>
      </c>
      <c r="F2480" s="24" t="s">
        <v>365</v>
      </c>
      <c r="G2480" s="24" t="s">
        <v>313</v>
      </c>
      <c r="H2480" s="47">
        <v>135000</v>
      </c>
    </row>
    <row r="2481" spans="1:8" s="46" customFormat="1">
      <c r="A2481" s="25">
        <v>41912</v>
      </c>
      <c r="B2481" s="24" t="s">
        <v>1413</v>
      </c>
      <c r="C2481" s="25"/>
      <c r="D2481" s="46" t="s">
        <v>1731</v>
      </c>
      <c r="F2481" s="24" t="s">
        <v>304</v>
      </c>
      <c r="G2481" s="24" t="s">
        <v>204</v>
      </c>
      <c r="H2481" s="47">
        <v>30600000</v>
      </c>
    </row>
    <row r="2482" spans="1:8" s="46" customFormat="1">
      <c r="A2482" s="25">
        <v>41912</v>
      </c>
      <c r="B2482" s="24" t="s">
        <v>1413</v>
      </c>
      <c r="C2482" s="25"/>
      <c r="D2482" s="46" t="s">
        <v>1667</v>
      </c>
      <c r="F2482" s="24" t="s">
        <v>200</v>
      </c>
      <c r="G2482" s="24" t="s">
        <v>204</v>
      </c>
      <c r="H2482" s="47">
        <v>10000000</v>
      </c>
    </row>
    <row r="2483" spans="1:8" s="46" customFormat="1">
      <c r="A2483" s="25">
        <v>41912</v>
      </c>
      <c r="B2483" s="24" t="s">
        <v>1412</v>
      </c>
      <c r="C2483" s="25"/>
      <c r="D2483" s="46" t="s">
        <v>1733</v>
      </c>
      <c r="F2483" s="24" t="s">
        <v>204</v>
      </c>
      <c r="G2483" s="24" t="s">
        <v>216</v>
      </c>
      <c r="H2483" s="47">
        <v>187000</v>
      </c>
    </row>
    <row r="2484" spans="1:8" s="46" customFormat="1">
      <c r="A2484" s="25">
        <v>41912</v>
      </c>
      <c r="B2484" s="24" t="s">
        <v>1413</v>
      </c>
      <c r="C2484" s="25"/>
      <c r="D2484" s="46" t="s">
        <v>3793</v>
      </c>
      <c r="F2484" s="24" t="s">
        <v>229</v>
      </c>
      <c r="G2484" s="24" t="s">
        <v>204</v>
      </c>
      <c r="H2484" s="47">
        <v>4865000</v>
      </c>
    </row>
    <row r="2485" spans="1:8" s="46" customFormat="1">
      <c r="A2485" s="25">
        <v>41912</v>
      </c>
      <c r="B2485" s="24" t="s">
        <v>1413</v>
      </c>
      <c r="C2485" s="25"/>
      <c r="D2485" s="46" t="s">
        <v>161</v>
      </c>
      <c r="F2485" s="24" t="s">
        <v>360</v>
      </c>
      <c r="G2485" s="24" t="s">
        <v>204</v>
      </c>
      <c r="H2485" s="47">
        <v>300000</v>
      </c>
    </row>
    <row r="2486" spans="1:8" s="46" customFormat="1">
      <c r="A2486" s="25">
        <v>41912</v>
      </c>
      <c r="B2486" s="24" t="s">
        <v>1412</v>
      </c>
      <c r="C2486" s="25"/>
      <c r="D2486" s="46" t="s">
        <v>1734</v>
      </c>
      <c r="F2486" s="24" t="s">
        <v>204</v>
      </c>
      <c r="G2486" s="24" t="s">
        <v>216</v>
      </c>
      <c r="H2486" s="47">
        <v>27460000</v>
      </c>
    </row>
    <row r="2487" spans="1:8" s="46" customFormat="1">
      <c r="A2487" s="25">
        <v>41912</v>
      </c>
      <c r="B2487" s="24" t="s">
        <v>1412</v>
      </c>
      <c r="C2487" s="25"/>
      <c r="D2487" s="46" t="s">
        <v>3795</v>
      </c>
      <c r="F2487" s="24" t="s">
        <v>204</v>
      </c>
      <c r="G2487" s="24" t="s">
        <v>229</v>
      </c>
      <c r="H2487" s="47">
        <v>3909000</v>
      </c>
    </row>
    <row r="2488" spans="1:8" s="46" customFormat="1">
      <c r="A2488" s="25">
        <v>41913</v>
      </c>
      <c r="B2488" s="24" t="s">
        <v>1412</v>
      </c>
      <c r="C2488" s="25"/>
      <c r="D2488" s="46" t="s">
        <v>1735</v>
      </c>
      <c r="F2488" s="24" t="s">
        <v>204</v>
      </c>
      <c r="G2488" s="24" t="s">
        <v>216</v>
      </c>
      <c r="H2488" s="47">
        <v>79607000</v>
      </c>
    </row>
    <row r="2489" spans="1:8" s="46" customFormat="1">
      <c r="A2489" s="25">
        <v>41913</v>
      </c>
      <c r="B2489" s="24" t="s">
        <v>1412</v>
      </c>
      <c r="C2489" s="25"/>
      <c r="D2489" s="46" t="s">
        <v>3818</v>
      </c>
      <c r="F2489" s="24" t="s">
        <v>204</v>
      </c>
      <c r="G2489" s="24" t="s">
        <v>216</v>
      </c>
      <c r="H2489" s="47">
        <v>6165000</v>
      </c>
    </row>
    <row r="2490" spans="1:8" s="46" customFormat="1">
      <c r="A2490" s="25">
        <v>41913</v>
      </c>
      <c r="B2490" s="24" t="s">
        <v>1413</v>
      </c>
      <c r="C2490" s="25"/>
      <c r="D2490" s="46" t="s">
        <v>1736</v>
      </c>
      <c r="F2490" s="24" t="s">
        <v>282</v>
      </c>
      <c r="G2490" s="24" t="s">
        <v>204</v>
      </c>
      <c r="H2490" s="47">
        <v>2728000</v>
      </c>
    </row>
    <row r="2491" spans="1:8" s="46" customFormat="1">
      <c r="A2491" s="25">
        <v>41914</v>
      </c>
      <c r="B2491" s="24" t="s">
        <v>1413</v>
      </c>
      <c r="C2491" s="25"/>
      <c r="D2491" s="46" t="s">
        <v>1431</v>
      </c>
      <c r="F2491" s="24" t="s">
        <v>369</v>
      </c>
      <c r="G2491" s="24" t="s">
        <v>204</v>
      </c>
      <c r="H2491" s="47">
        <v>20000</v>
      </c>
    </row>
    <row r="2492" spans="1:8" s="46" customFormat="1">
      <c r="A2492" s="25">
        <v>41914</v>
      </c>
      <c r="B2492" s="24" t="s">
        <v>1412</v>
      </c>
      <c r="C2492" s="25"/>
      <c r="D2492" s="46" t="s">
        <v>1737</v>
      </c>
      <c r="F2492" s="24" t="s">
        <v>204</v>
      </c>
      <c r="G2492" s="24" t="s">
        <v>216</v>
      </c>
      <c r="H2492" s="47">
        <v>3280200</v>
      </c>
    </row>
    <row r="2493" spans="1:8" s="46" customFormat="1">
      <c r="A2493" s="25">
        <v>41915</v>
      </c>
      <c r="B2493" s="24" t="s">
        <v>1413</v>
      </c>
      <c r="C2493" s="25"/>
      <c r="D2493" s="46" t="s">
        <v>1431</v>
      </c>
      <c r="F2493" s="24" t="s">
        <v>369</v>
      </c>
      <c r="G2493" s="24" t="s">
        <v>204</v>
      </c>
      <c r="H2493" s="47">
        <v>15000</v>
      </c>
    </row>
    <row r="2494" spans="1:8" s="46" customFormat="1">
      <c r="A2494" s="25">
        <v>41915</v>
      </c>
      <c r="B2494" s="24" t="s">
        <v>1413</v>
      </c>
      <c r="C2494" s="25"/>
      <c r="D2494" s="46" t="s">
        <v>3863</v>
      </c>
      <c r="F2494" s="24" t="s">
        <v>311</v>
      </c>
      <c r="G2494" s="24" t="s">
        <v>204</v>
      </c>
      <c r="H2494" s="47">
        <v>1869359</v>
      </c>
    </row>
    <row r="2495" spans="1:8" s="46" customFormat="1">
      <c r="A2495" s="25">
        <v>41915</v>
      </c>
      <c r="B2495" s="24" t="s">
        <v>1413</v>
      </c>
      <c r="C2495" s="25"/>
      <c r="D2495" s="46" t="s">
        <v>1431</v>
      </c>
      <c r="F2495" s="24" t="s">
        <v>369</v>
      </c>
      <c r="G2495" s="24" t="s">
        <v>204</v>
      </c>
      <c r="H2495" s="47">
        <v>15000</v>
      </c>
    </row>
    <row r="2496" spans="1:8" s="46" customFormat="1">
      <c r="A2496" s="25">
        <v>41915</v>
      </c>
      <c r="B2496" s="24" t="s">
        <v>1412</v>
      </c>
      <c r="C2496" s="25"/>
      <c r="D2496" s="46" t="s">
        <v>1738</v>
      </c>
      <c r="F2496" s="24" t="s">
        <v>204</v>
      </c>
      <c r="G2496" s="24" t="s">
        <v>216</v>
      </c>
      <c r="H2496" s="47">
        <v>7018000</v>
      </c>
    </row>
    <row r="2497" spans="1:8" s="46" customFormat="1">
      <c r="A2497" s="25">
        <v>41915</v>
      </c>
      <c r="B2497" s="24" t="s">
        <v>1412</v>
      </c>
      <c r="C2497" s="25"/>
      <c r="D2497" s="46" t="s">
        <v>1739</v>
      </c>
      <c r="F2497" s="24" t="s">
        <v>204</v>
      </c>
      <c r="G2497" s="24" t="s">
        <v>216</v>
      </c>
      <c r="H2497" s="47">
        <v>7051396</v>
      </c>
    </row>
    <row r="2498" spans="1:8" s="46" customFormat="1">
      <c r="A2498" s="25">
        <v>41915</v>
      </c>
      <c r="B2498" s="24" t="s">
        <v>1412</v>
      </c>
      <c r="C2498" s="25"/>
      <c r="D2498" s="46" t="s">
        <v>1740</v>
      </c>
      <c r="F2498" s="24" t="s">
        <v>204</v>
      </c>
      <c r="G2498" s="24" t="s">
        <v>216</v>
      </c>
      <c r="H2498" s="47">
        <v>7854000</v>
      </c>
    </row>
    <row r="2499" spans="1:8" s="46" customFormat="1">
      <c r="A2499" s="25">
        <v>41915</v>
      </c>
      <c r="B2499" s="24" t="s">
        <v>1412</v>
      </c>
      <c r="C2499" s="25"/>
      <c r="D2499" s="46" t="s">
        <v>3818</v>
      </c>
      <c r="F2499" s="24" t="s">
        <v>204</v>
      </c>
      <c r="G2499" s="24" t="s">
        <v>216</v>
      </c>
      <c r="H2499" s="47">
        <v>1820500</v>
      </c>
    </row>
    <row r="2500" spans="1:8" s="46" customFormat="1">
      <c r="A2500" s="25">
        <v>41916</v>
      </c>
      <c r="B2500" s="24" t="s">
        <v>1413</v>
      </c>
      <c r="C2500" s="25"/>
      <c r="D2500" s="46" t="s">
        <v>1497</v>
      </c>
      <c r="F2500" s="24" t="s">
        <v>200</v>
      </c>
      <c r="G2500" s="24" t="s">
        <v>204</v>
      </c>
      <c r="H2500" s="47">
        <v>20000000</v>
      </c>
    </row>
    <row r="2501" spans="1:8" s="46" customFormat="1">
      <c r="A2501" s="25">
        <v>41918</v>
      </c>
      <c r="B2501" s="24" t="s">
        <v>1412</v>
      </c>
      <c r="C2501" s="25"/>
      <c r="D2501" s="46" t="s">
        <v>1741</v>
      </c>
      <c r="F2501" s="24" t="s">
        <v>204</v>
      </c>
      <c r="G2501" s="24" t="s">
        <v>216</v>
      </c>
      <c r="H2501" s="47">
        <v>4215400</v>
      </c>
    </row>
    <row r="2502" spans="1:8" s="46" customFormat="1">
      <c r="A2502" s="25">
        <v>41919</v>
      </c>
      <c r="B2502" s="24" t="s">
        <v>1412</v>
      </c>
      <c r="C2502" s="25"/>
      <c r="D2502" s="46" t="s">
        <v>1742</v>
      </c>
      <c r="F2502" s="24" t="s">
        <v>204</v>
      </c>
      <c r="G2502" s="24" t="s">
        <v>216</v>
      </c>
      <c r="H2502" s="47">
        <v>638000</v>
      </c>
    </row>
    <row r="2503" spans="1:8" s="46" customFormat="1">
      <c r="A2503" s="25">
        <v>41920</v>
      </c>
      <c r="B2503" s="24" t="s">
        <v>1412</v>
      </c>
      <c r="C2503" s="25"/>
      <c r="D2503" s="46" t="s">
        <v>1743</v>
      </c>
      <c r="F2503" s="24" t="s">
        <v>282</v>
      </c>
      <c r="G2503" s="24" t="s">
        <v>204</v>
      </c>
      <c r="H2503" s="47">
        <v>6094000</v>
      </c>
    </row>
    <row r="2504" spans="1:8" s="46" customFormat="1">
      <c r="A2504" s="25">
        <v>41920</v>
      </c>
      <c r="B2504" s="24" t="s">
        <v>1412</v>
      </c>
      <c r="C2504" s="25"/>
      <c r="D2504" s="46" t="s">
        <v>1431</v>
      </c>
      <c r="F2504" s="24" t="s">
        <v>369</v>
      </c>
      <c r="G2504" s="24" t="s">
        <v>204</v>
      </c>
      <c r="H2504" s="47">
        <v>15000</v>
      </c>
    </row>
    <row r="2505" spans="1:8" s="46" customFormat="1">
      <c r="A2505" s="25">
        <v>41920</v>
      </c>
      <c r="B2505" s="24" t="s">
        <v>1412</v>
      </c>
      <c r="C2505" s="25"/>
      <c r="D2505" s="46" t="s">
        <v>1744</v>
      </c>
      <c r="F2505" s="24" t="s">
        <v>282</v>
      </c>
      <c r="G2505" s="24" t="s">
        <v>204</v>
      </c>
      <c r="H2505" s="47">
        <v>4615600</v>
      </c>
    </row>
    <row r="2506" spans="1:8" s="46" customFormat="1">
      <c r="A2506" s="25">
        <v>41920</v>
      </c>
      <c r="B2506" s="24" t="s">
        <v>1412</v>
      </c>
      <c r="C2506" s="25"/>
      <c r="D2506" s="46" t="s">
        <v>1431</v>
      </c>
      <c r="F2506" s="24" t="s">
        <v>369</v>
      </c>
      <c r="G2506" s="24" t="s">
        <v>204</v>
      </c>
      <c r="H2506" s="47">
        <v>15000</v>
      </c>
    </row>
    <row r="2507" spans="1:8" s="46" customFormat="1">
      <c r="A2507" s="25">
        <v>41920</v>
      </c>
      <c r="B2507" s="24" t="s">
        <v>1412</v>
      </c>
      <c r="C2507" s="25"/>
      <c r="D2507" s="46" t="s">
        <v>1745</v>
      </c>
      <c r="F2507" s="24" t="s">
        <v>204</v>
      </c>
      <c r="G2507" s="24" t="s">
        <v>216</v>
      </c>
      <c r="H2507" s="47">
        <v>2409000</v>
      </c>
    </row>
    <row r="2508" spans="1:8" s="46" customFormat="1">
      <c r="A2508" s="25">
        <v>41920</v>
      </c>
      <c r="B2508" s="24" t="s">
        <v>1412</v>
      </c>
      <c r="C2508" s="25"/>
      <c r="D2508" s="46" t="s">
        <v>1746</v>
      </c>
      <c r="F2508" s="24" t="s">
        <v>204</v>
      </c>
      <c r="G2508" s="24" t="s">
        <v>216</v>
      </c>
      <c r="H2508" s="47">
        <v>2475000</v>
      </c>
    </row>
    <row r="2509" spans="1:8" s="46" customFormat="1">
      <c r="A2509" s="25">
        <v>41921</v>
      </c>
      <c r="B2509" s="24" t="s">
        <v>1412</v>
      </c>
      <c r="C2509" s="25"/>
      <c r="D2509" s="46" t="s">
        <v>1747</v>
      </c>
      <c r="F2509" s="24" t="s">
        <v>204</v>
      </c>
      <c r="G2509" s="24" t="s">
        <v>216</v>
      </c>
      <c r="H2509" s="47">
        <v>187000</v>
      </c>
    </row>
    <row r="2510" spans="1:8" s="46" customFormat="1">
      <c r="A2510" s="25">
        <v>41921</v>
      </c>
      <c r="B2510" s="24" t="s">
        <v>1412</v>
      </c>
      <c r="C2510" s="25"/>
      <c r="D2510" s="46" t="s">
        <v>1748</v>
      </c>
      <c r="F2510" s="24" t="s">
        <v>204</v>
      </c>
      <c r="G2510" s="24" t="s">
        <v>216</v>
      </c>
      <c r="H2510" s="47">
        <v>2662000</v>
      </c>
    </row>
    <row r="2511" spans="1:8" s="46" customFormat="1">
      <c r="A2511" s="25">
        <v>41921</v>
      </c>
      <c r="B2511" s="24" t="s">
        <v>1412</v>
      </c>
      <c r="C2511" s="25"/>
      <c r="D2511" s="46" t="s">
        <v>1749</v>
      </c>
      <c r="F2511" s="24" t="s">
        <v>204</v>
      </c>
      <c r="G2511" s="24" t="s">
        <v>216</v>
      </c>
      <c r="H2511" s="47">
        <v>6633000</v>
      </c>
    </row>
    <row r="2512" spans="1:8" s="46" customFormat="1">
      <c r="A2512" s="25">
        <v>41921</v>
      </c>
      <c r="B2512" s="24" t="s">
        <v>1412</v>
      </c>
      <c r="C2512" s="25"/>
      <c r="D2512" s="46" t="s">
        <v>1750</v>
      </c>
      <c r="F2512" s="24" t="s">
        <v>204</v>
      </c>
      <c r="G2512" s="24" t="s">
        <v>216</v>
      </c>
      <c r="H2512" s="47">
        <v>1485000</v>
      </c>
    </row>
    <row r="2513" spans="1:8" s="46" customFormat="1">
      <c r="A2513" s="25">
        <v>41921</v>
      </c>
      <c r="B2513" s="24" t="s">
        <v>1412</v>
      </c>
      <c r="C2513" s="25"/>
      <c r="D2513" s="46" t="s">
        <v>1752</v>
      </c>
      <c r="F2513" s="24" t="s">
        <v>204</v>
      </c>
      <c r="G2513" s="24" t="s">
        <v>216</v>
      </c>
      <c r="H2513" s="47">
        <v>8271000</v>
      </c>
    </row>
    <row r="2514" spans="1:8" s="46" customFormat="1">
      <c r="A2514" s="25">
        <v>41921</v>
      </c>
      <c r="B2514" s="24" t="s">
        <v>1412</v>
      </c>
      <c r="C2514" s="25"/>
      <c r="D2514" s="46" t="s">
        <v>1751</v>
      </c>
      <c r="F2514" s="24" t="s">
        <v>204</v>
      </c>
      <c r="G2514" s="24" t="s">
        <v>216</v>
      </c>
      <c r="H2514" s="47">
        <v>7248000</v>
      </c>
    </row>
    <row r="2515" spans="1:8" s="46" customFormat="1">
      <c r="A2515" s="25">
        <v>41921</v>
      </c>
      <c r="B2515" s="24" t="s">
        <v>1412</v>
      </c>
      <c r="C2515" s="25"/>
      <c r="D2515" s="46" t="s">
        <v>1753</v>
      </c>
      <c r="F2515" s="24" t="s">
        <v>204</v>
      </c>
      <c r="G2515" s="24" t="s">
        <v>216</v>
      </c>
      <c r="H2515" s="47">
        <v>2682900</v>
      </c>
    </row>
    <row r="2516" spans="1:8" s="46" customFormat="1">
      <c r="A2516" s="25">
        <v>41921</v>
      </c>
      <c r="B2516" s="24" t="s">
        <v>1413</v>
      </c>
      <c r="C2516" s="25"/>
      <c r="D2516" s="46" t="s">
        <v>1754</v>
      </c>
      <c r="F2516" s="24" t="s">
        <v>282</v>
      </c>
      <c r="G2516" s="24" t="s">
        <v>204</v>
      </c>
      <c r="H2516" s="47">
        <v>1061500</v>
      </c>
    </row>
    <row r="2517" spans="1:8" s="46" customFormat="1">
      <c r="A2517" s="25">
        <v>41921</v>
      </c>
      <c r="B2517" s="24" t="s">
        <v>1413</v>
      </c>
      <c r="C2517" s="25"/>
      <c r="D2517" s="46" t="s">
        <v>1431</v>
      </c>
      <c r="F2517" s="24" t="s">
        <v>369</v>
      </c>
      <c r="G2517" s="24" t="s">
        <v>204</v>
      </c>
      <c r="H2517" s="47">
        <v>15000</v>
      </c>
    </row>
    <row r="2518" spans="1:8" s="46" customFormat="1">
      <c r="A2518" s="25">
        <v>41921</v>
      </c>
      <c r="B2518" s="24" t="s">
        <v>1412</v>
      </c>
      <c r="C2518" s="25"/>
      <c r="D2518" s="46" t="s">
        <v>1755</v>
      </c>
      <c r="F2518" s="24" t="s">
        <v>204</v>
      </c>
      <c r="G2518" s="24" t="s">
        <v>216</v>
      </c>
      <c r="H2518" s="47">
        <v>9171000</v>
      </c>
    </row>
    <row r="2519" spans="1:8" s="46" customFormat="1">
      <c r="A2519" s="25">
        <v>41922</v>
      </c>
      <c r="B2519" s="24" t="s">
        <v>1413</v>
      </c>
      <c r="C2519" s="25"/>
      <c r="D2519" s="46" t="s">
        <v>1756</v>
      </c>
      <c r="F2519" s="24" t="s">
        <v>282</v>
      </c>
      <c r="G2519" s="24" t="s">
        <v>204</v>
      </c>
      <c r="H2519" s="47">
        <v>1798500</v>
      </c>
    </row>
    <row r="2520" spans="1:8" s="46" customFormat="1">
      <c r="A2520" s="25">
        <v>41922</v>
      </c>
      <c r="B2520" s="24" t="s">
        <v>1412</v>
      </c>
      <c r="C2520" s="25"/>
      <c r="D2520" s="46" t="s">
        <v>1757</v>
      </c>
      <c r="F2520" s="24" t="s">
        <v>204</v>
      </c>
      <c r="G2520" s="24" t="s">
        <v>216</v>
      </c>
      <c r="H2520" s="47">
        <v>5269000</v>
      </c>
    </row>
    <row r="2521" spans="1:8" s="46" customFormat="1">
      <c r="A2521" s="25">
        <v>41925</v>
      </c>
      <c r="B2521" s="24" t="s">
        <v>1412</v>
      </c>
      <c r="C2521" s="25"/>
      <c r="D2521" s="46" t="s">
        <v>1758</v>
      </c>
      <c r="F2521" s="24" t="s">
        <v>204</v>
      </c>
      <c r="G2521" s="24" t="s">
        <v>216</v>
      </c>
      <c r="H2521" s="47">
        <v>80828000</v>
      </c>
    </row>
    <row r="2522" spans="1:8" s="46" customFormat="1">
      <c r="A2522" s="25">
        <v>41926</v>
      </c>
      <c r="B2522" s="24" t="s">
        <v>1413</v>
      </c>
      <c r="C2522" s="25"/>
      <c r="D2522" s="46" t="s">
        <v>1759</v>
      </c>
      <c r="F2522" s="24" t="s">
        <v>282</v>
      </c>
      <c r="G2522" s="24" t="s">
        <v>204</v>
      </c>
      <c r="H2522" s="47">
        <v>14907200</v>
      </c>
    </row>
    <row r="2523" spans="1:8" s="46" customFormat="1">
      <c r="A2523" s="25">
        <v>41926</v>
      </c>
      <c r="B2523" s="24" t="s">
        <v>1413</v>
      </c>
      <c r="C2523" s="25"/>
      <c r="D2523" s="46" t="s">
        <v>1760</v>
      </c>
      <c r="F2523" s="24" t="s">
        <v>282</v>
      </c>
      <c r="G2523" s="24" t="s">
        <v>204</v>
      </c>
      <c r="H2523" s="47">
        <v>3469000</v>
      </c>
    </row>
    <row r="2524" spans="1:8" s="46" customFormat="1">
      <c r="A2524" s="25">
        <v>41926</v>
      </c>
      <c r="B2524" s="24" t="s">
        <v>1413</v>
      </c>
      <c r="C2524" s="25"/>
      <c r="D2524" s="46" t="s">
        <v>1497</v>
      </c>
      <c r="F2524" s="24" t="s">
        <v>200</v>
      </c>
      <c r="G2524" s="24" t="s">
        <v>204</v>
      </c>
      <c r="H2524" s="47">
        <v>10000000</v>
      </c>
    </row>
    <row r="2525" spans="1:8" s="46" customFormat="1">
      <c r="A2525" s="25">
        <v>41927</v>
      </c>
      <c r="B2525" s="24" t="s">
        <v>1412</v>
      </c>
      <c r="C2525" s="25"/>
      <c r="D2525" s="46" t="s">
        <v>1761</v>
      </c>
      <c r="F2525" s="24" t="s">
        <v>204</v>
      </c>
      <c r="G2525" s="24" t="s">
        <v>216</v>
      </c>
      <c r="H2525" s="47">
        <v>42821900</v>
      </c>
    </row>
    <row r="2526" spans="1:8" s="46" customFormat="1">
      <c r="A2526" s="25">
        <v>41927</v>
      </c>
      <c r="B2526" s="24" t="s">
        <v>1412</v>
      </c>
      <c r="C2526" s="25"/>
      <c r="D2526" s="46" t="s">
        <v>1762</v>
      </c>
      <c r="F2526" s="24" t="s">
        <v>204</v>
      </c>
      <c r="G2526" s="24" t="s">
        <v>216</v>
      </c>
      <c r="H2526" s="47">
        <v>6820000</v>
      </c>
    </row>
    <row r="2527" spans="1:8" s="46" customFormat="1">
      <c r="A2527" s="25">
        <v>41927</v>
      </c>
      <c r="B2527" s="24" t="s">
        <v>1413</v>
      </c>
      <c r="C2527" s="25"/>
      <c r="D2527" s="46" t="s">
        <v>1763</v>
      </c>
      <c r="F2527" s="24" t="s">
        <v>282</v>
      </c>
      <c r="G2527" s="24" t="s">
        <v>204</v>
      </c>
      <c r="H2527" s="47">
        <v>1213300</v>
      </c>
    </row>
    <row r="2528" spans="1:8" s="46" customFormat="1">
      <c r="A2528" s="25">
        <v>41927</v>
      </c>
      <c r="B2528" s="24" t="s">
        <v>1413</v>
      </c>
      <c r="C2528" s="25"/>
      <c r="D2528" s="46" t="s">
        <v>1431</v>
      </c>
      <c r="F2528" s="24" t="s">
        <v>369</v>
      </c>
      <c r="G2528" s="24" t="s">
        <v>204</v>
      </c>
      <c r="H2528" s="47">
        <v>15000</v>
      </c>
    </row>
    <row r="2529" spans="1:8" s="46" customFormat="1">
      <c r="A2529" s="25">
        <v>41927</v>
      </c>
      <c r="B2529" s="24" t="s">
        <v>1413</v>
      </c>
      <c r="C2529" s="25"/>
      <c r="D2529" s="46" t="s">
        <v>1764</v>
      </c>
      <c r="F2529" s="24" t="s">
        <v>282</v>
      </c>
      <c r="G2529" s="24" t="s">
        <v>204</v>
      </c>
      <c r="H2529" s="47">
        <v>1382500</v>
      </c>
    </row>
    <row r="2530" spans="1:8" s="46" customFormat="1">
      <c r="A2530" s="25">
        <v>41927</v>
      </c>
      <c r="B2530" s="24" t="s">
        <v>1413</v>
      </c>
      <c r="C2530" s="25"/>
      <c r="D2530" s="46" t="s">
        <v>1431</v>
      </c>
      <c r="F2530" s="24" t="s">
        <v>369</v>
      </c>
      <c r="G2530" s="24" t="s">
        <v>204</v>
      </c>
      <c r="H2530" s="47">
        <v>15000</v>
      </c>
    </row>
    <row r="2531" spans="1:8" s="46" customFormat="1">
      <c r="A2531" s="25">
        <v>41928</v>
      </c>
      <c r="B2531" s="24" t="s">
        <v>1412</v>
      </c>
      <c r="C2531" s="25"/>
      <c r="D2531" s="46" t="s">
        <v>1765</v>
      </c>
      <c r="F2531" s="24" t="s">
        <v>204</v>
      </c>
      <c r="G2531" s="24" t="s">
        <v>216</v>
      </c>
      <c r="H2531" s="47">
        <v>6529600</v>
      </c>
    </row>
    <row r="2532" spans="1:8" s="46" customFormat="1">
      <c r="A2532" s="25">
        <v>41928</v>
      </c>
      <c r="B2532" s="24" t="s">
        <v>1413</v>
      </c>
      <c r="C2532" s="25"/>
      <c r="D2532" s="46" t="s">
        <v>1766</v>
      </c>
      <c r="F2532" s="24" t="s">
        <v>282</v>
      </c>
      <c r="G2532" s="24" t="s">
        <v>204</v>
      </c>
      <c r="H2532" s="47">
        <v>4943070</v>
      </c>
    </row>
    <row r="2533" spans="1:8" s="46" customFormat="1">
      <c r="A2533" s="25">
        <v>41928</v>
      </c>
      <c r="B2533" s="24" t="s">
        <v>1413</v>
      </c>
      <c r="C2533" s="25"/>
      <c r="D2533" s="46" t="s">
        <v>1767</v>
      </c>
      <c r="F2533" s="24" t="s">
        <v>282</v>
      </c>
      <c r="G2533" s="24" t="s">
        <v>204</v>
      </c>
      <c r="H2533" s="47">
        <v>2198900</v>
      </c>
    </row>
    <row r="2534" spans="1:8" s="46" customFormat="1">
      <c r="A2534" s="25">
        <v>41928</v>
      </c>
      <c r="B2534" s="24" t="s">
        <v>1413</v>
      </c>
      <c r="C2534" s="25"/>
      <c r="D2534" s="46" t="s">
        <v>1431</v>
      </c>
      <c r="F2534" s="24" t="s">
        <v>369</v>
      </c>
      <c r="G2534" s="24" t="s">
        <v>204</v>
      </c>
      <c r="H2534" s="47">
        <v>15000</v>
      </c>
    </row>
    <row r="2535" spans="1:8" s="46" customFormat="1">
      <c r="A2535" s="25">
        <v>41928</v>
      </c>
      <c r="B2535" s="24" t="s">
        <v>1413</v>
      </c>
      <c r="C2535" s="25"/>
      <c r="D2535" s="46" t="s">
        <v>1706</v>
      </c>
      <c r="F2535" s="24" t="s">
        <v>282</v>
      </c>
      <c r="G2535" s="24" t="s">
        <v>204</v>
      </c>
      <c r="H2535" s="47">
        <v>1863400</v>
      </c>
    </row>
    <row r="2536" spans="1:8" s="46" customFormat="1">
      <c r="A2536" s="25">
        <v>41929</v>
      </c>
      <c r="B2536" s="24" t="s">
        <v>1412</v>
      </c>
      <c r="C2536" s="25"/>
      <c r="D2536" s="46" t="s">
        <v>1768</v>
      </c>
      <c r="F2536" s="24" t="s">
        <v>204</v>
      </c>
      <c r="G2536" s="24" t="s">
        <v>216</v>
      </c>
      <c r="H2536" s="47">
        <v>1785000</v>
      </c>
    </row>
    <row r="2537" spans="1:8" s="46" customFormat="1">
      <c r="A2537" s="25">
        <v>41929</v>
      </c>
      <c r="B2537" s="24" t="s">
        <v>1413</v>
      </c>
      <c r="C2537" s="25"/>
      <c r="D2537" s="46" t="s">
        <v>1431</v>
      </c>
      <c r="F2537" s="24" t="s">
        <v>369</v>
      </c>
      <c r="G2537" s="24" t="s">
        <v>204</v>
      </c>
      <c r="H2537" s="47">
        <v>15000</v>
      </c>
    </row>
    <row r="2538" spans="1:8" s="46" customFormat="1">
      <c r="A2538" s="25">
        <v>41929</v>
      </c>
      <c r="B2538" s="24" t="s">
        <v>1412</v>
      </c>
      <c r="C2538" s="25"/>
      <c r="D2538" s="46" t="s">
        <v>1769</v>
      </c>
      <c r="F2538" s="24" t="s">
        <v>204</v>
      </c>
      <c r="G2538" s="24" t="s">
        <v>216</v>
      </c>
      <c r="H2538" s="47">
        <v>15783900</v>
      </c>
    </row>
    <row r="2539" spans="1:8" s="46" customFormat="1">
      <c r="A2539" s="25">
        <v>41930</v>
      </c>
      <c r="B2539" s="24" t="s">
        <v>1413</v>
      </c>
      <c r="C2539" s="25"/>
      <c r="D2539" s="46" t="s">
        <v>1667</v>
      </c>
      <c r="F2539" s="24" t="s">
        <v>200</v>
      </c>
      <c r="G2539" s="24" t="s">
        <v>204</v>
      </c>
      <c r="H2539" s="47">
        <v>10000000</v>
      </c>
    </row>
    <row r="2540" spans="1:8" s="46" customFormat="1">
      <c r="A2540" s="25">
        <v>41932</v>
      </c>
      <c r="B2540" s="24" t="s">
        <v>1412</v>
      </c>
      <c r="C2540" s="25"/>
      <c r="D2540" s="46" t="s">
        <v>1770</v>
      </c>
      <c r="F2540" s="24" t="s">
        <v>204</v>
      </c>
      <c r="G2540" s="24" t="s">
        <v>216</v>
      </c>
      <c r="H2540" s="47">
        <v>18630700</v>
      </c>
    </row>
    <row r="2541" spans="1:8" s="46" customFormat="1">
      <c r="A2541" s="25">
        <v>41933</v>
      </c>
      <c r="B2541" s="24" t="s">
        <v>1413</v>
      </c>
      <c r="C2541" s="25"/>
      <c r="D2541" s="46" t="s">
        <v>1667</v>
      </c>
      <c r="F2541" s="24" t="s">
        <v>200</v>
      </c>
      <c r="G2541" s="24" t="s">
        <v>204</v>
      </c>
      <c r="H2541" s="47">
        <v>15000000</v>
      </c>
    </row>
    <row r="2542" spans="1:8" s="46" customFormat="1">
      <c r="A2542" s="25">
        <v>41933</v>
      </c>
      <c r="B2542" s="24" t="s">
        <v>1412</v>
      </c>
      <c r="C2542" s="25"/>
      <c r="D2542" s="46" t="s">
        <v>1771</v>
      </c>
      <c r="F2542" s="24" t="s">
        <v>204</v>
      </c>
      <c r="G2542" s="24" t="s">
        <v>216</v>
      </c>
      <c r="H2542" s="47">
        <v>7018000</v>
      </c>
    </row>
    <row r="2543" spans="1:8" s="46" customFormat="1">
      <c r="A2543" s="25">
        <v>41933</v>
      </c>
      <c r="B2543" s="24" t="s">
        <v>1412</v>
      </c>
      <c r="C2543" s="25"/>
      <c r="D2543" s="46" t="s">
        <v>1772</v>
      </c>
      <c r="F2543" s="24" t="s">
        <v>204</v>
      </c>
      <c r="G2543" s="24" t="s">
        <v>216</v>
      </c>
      <c r="H2543" s="47">
        <v>12507000</v>
      </c>
    </row>
    <row r="2544" spans="1:8" s="46" customFormat="1">
      <c r="A2544" s="25">
        <v>41934</v>
      </c>
      <c r="B2544" s="24" t="s">
        <v>1413</v>
      </c>
      <c r="C2544" s="25"/>
      <c r="D2544" s="46" t="s">
        <v>1667</v>
      </c>
      <c r="F2544" s="24" t="s">
        <v>200</v>
      </c>
      <c r="G2544" s="24" t="s">
        <v>204</v>
      </c>
      <c r="H2544" s="47">
        <v>15000000</v>
      </c>
    </row>
    <row r="2545" spans="1:8" s="46" customFormat="1">
      <c r="A2545" s="25">
        <v>41934</v>
      </c>
      <c r="B2545" s="24" t="s">
        <v>1413</v>
      </c>
      <c r="C2545" s="25"/>
      <c r="D2545" s="46" t="s">
        <v>1773</v>
      </c>
      <c r="F2545" s="24" t="s">
        <v>282</v>
      </c>
      <c r="G2545" s="24" t="s">
        <v>204</v>
      </c>
      <c r="H2545" s="47">
        <v>2970000</v>
      </c>
    </row>
    <row r="2546" spans="1:8" s="46" customFormat="1">
      <c r="A2546" s="25">
        <v>41934</v>
      </c>
      <c r="B2546" s="24" t="s">
        <v>1413</v>
      </c>
      <c r="C2546" s="25"/>
      <c r="D2546" s="46" t="s">
        <v>1431</v>
      </c>
      <c r="F2546" s="24" t="s">
        <v>369</v>
      </c>
      <c r="G2546" s="24" t="s">
        <v>204</v>
      </c>
      <c r="H2546" s="47">
        <v>15000</v>
      </c>
    </row>
    <row r="2547" spans="1:8" s="46" customFormat="1">
      <c r="A2547" s="25">
        <v>41934</v>
      </c>
      <c r="B2547" s="24" t="s">
        <v>1413</v>
      </c>
      <c r="C2547" s="25"/>
      <c r="D2547" s="46" t="s">
        <v>1774</v>
      </c>
      <c r="F2547" s="24" t="s">
        <v>282</v>
      </c>
      <c r="G2547" s="24" t="s">
        <v>204</v>
      </c>
      <c r="H2547" s="47">
        <v>2354000</v>
      </c>
    </row>
    <row r="2548" spans="1:8" s="46" customFormat="1">
      <c r="A2548" s="25">
        <v>41934</v>
      </c>
      <c r="B2548" s="24" t="s">
        <v>1412</v>
      </c>
      <c r="C2548" s="25"/>
      <c r="D2548" s="46" t="s">
        <v>1775</v>
      </c>
      <c r="F2548" s="24" t="s">
        <v>204</v>
      </c>
      <c r="G2548" s="24" t="s">
        <v>216</v>
      </c>
      <c r="H2548" s="47">
        <v>7051000</v>
      </c>
    </row>
    <row r="2549" spans="1:8" s="46" customFormat="1">
      <c r="A2549" s="25">
        <v>41934</v>
      </c>
      <c r="B2549" s="24" t="s">
        <v>1413</v>
      </c>
      <c r="C2549" s="25"/>
      <c r="D2549" s="46" t="s">
        <v>3916</v>
      </c>
      <c r="F2549" s="24" t="s">
        <v>360</v>
      </c>
      <c r="G2549" s="24" t="s">
        <v>204</v>
      </c>
      <c r="H2549" s="47">
        <v>349693</v>
      </c>
    </row>
    <row r="2550" spans="1:8" s="46" customFormat="1">
      <c r="A2550" s="25">
        <v>41935</v>
      </c>
      <c r="B2550" s="24" t="s">
        <v>1412</v>
      </c>
      <c r="C2550" s="25"/>
      <c r="D2550" s="46" t="s">
        <v>1776</v>
      </c>
      <c r="F2550" s="24" t="s">
        <v>204</v>
      </c>
      <c r="G2550" s="24" t="s">
        <v>216</v>
      </c>
      <c r="H2550" s="47">
        <v>5808000</v>
      </c>
    </row>
    <row r="2551" spans="1:8" s="46" customFormat="1">
      <c r="A2551" s="25">
        <v>41935</v>
      </c>
      <c r="B2551" s="24" t="s">
        <v>1413</v>
      </c>
      <c r="C2551" s="25"/>
      <c r="D2551" s="46" t="s">
        <v>1777</v>
      </c>
      <c r="F2551" s="24" t="s">
        <v>282</v>
      </c>
      <c r="G2551" s="24" t="s">
        <v>204</v>
      </c>
      <c r="H2551" s="47">
        <v>3129000</v>
      </c>
    </row>
    <row r="2552" spans="1:8" s="46" customFormat="1">
      <c r="A2552" s="25">
        <v>41935</v>
      </c>
      <c r="B2552" s="24" t="s">
        <v>1413</v>
      </c>
      <c r="C2552" s="25"/>
      <c r="D2552" s="46" t="s">
        <v>1778</v>
      </c>
      <c r="F2552" s="24" t="s">
        <v>282</v>
      </c>
      <c r="G2552" s="24" t="s">
        <v>204</v>
      </c>
      <c r="H2552" s="47">
        <v>17026900</v>
      </c>
    </row>
    <row r="2553" spans="1:8" s="46" customFormat="1">
      <c r="A2553" s="25">
        <v>41935</v>
      </c>
      <c r="B2553" s="24" t="s">
        <v>1413</v>
      </c>
      <c r="C2553" s="25"/>
      <c r="D2553" s="46" t="s">
        <v>1779</v>
      </c>
      <c r="F2553" s="24" t="s">
        <v>282</v>
      </c>
      <c r="G2553" s="24" t="s">
        <v>204</v>
      </c>
      <c r="H2553" s="47">
        <v>7422800</v>
      </c>
    </row>
    <row r="2554" spans="1:8" s="46" customFormat="1">
      <c r="A2554" s="25">
        <v>41935</v>
      </c>
      <c r="B2554" s="24" t="s">
        <v>1413</v>
      </c>
      <c r="C2554" s="25"/>
      <c r="D2554" s="46" t="s">
        <v>1780</v>
      </c>
      <c r="F2554" s="24" t="s">
        <v>282</v>
      </c>
      <c r="G2554" s="24" t="s">
        <v>204</v>
      </c>
      <c r="H2554" s="47">
        <v>4356000</v>
      </c>
    </row>
    <row r="2555" spans="1:8" s="46" customFormat="1">
      <c r="A2555" s="25">
        <v>41935</v>
      </c>
      <c r="B2555" s="24" t="s">
        <v>1413</v>
      </c>
      <c r="C2555" s="25"/>
      <c r="D2555" s="46" t="s">
        <v>1781</v>
      </c>
      <c r="F2555" s="24" t="s">
        <v>282</v>
      </c>
      <c r="G2555" s="24" t="s">
        <v>204</v>
      </c>
      <c r="H2555" s="47">
        <v>1225411</v>
      </c>
    </row>
    <row r="2556" spans="1:8" s="46" customFormat="1">
      <c r="A2556" s="25">
        <v>41935</v>
      </c>
      <c r="B2556" s="24" t="s">
        <v>1413</v>
      </c>
      <c r="C2556" s="25"/>
      <c r="D2556" s="46" t="s">
        <v>1431</v>
      </c>
      <c r="F2556" s="24" t="s">
        <v>369</v>
      </c>
      <c r="G2556" s="24" t="s">
        <v>204</v>
      </c>
      <c r="H2556" s="47">
        <v>15000</v>
      </c>
    </row>
    <row r="2557" spans="1:8" s="46" customFormat="1">
      <c r="A2557" s="25">
        <v>41935</v>
      </c>
      <c r="B2557" s="24" t="s">
        <v>1413</v>
      </c>
      <c r="C2557" s="25"/>
      <c r="D2557" s="46" t="s">
        <v>1782</v>
      </c>
      <c r="F2557" s="24" t="s">
        <v>282</v>
      </c>
      <c r="G2557" s="24" t="s">
        <v>204</v>
      </c>
      <c r="H2557" s="47">
        <v>1576000</v>
      </c>
    </row>
    <row r="2558" spans="1:8" s="46" customFormat="1">
      <c r="A2558" s="25">
        <v>41936</v>
      </c>
      <c r="B2558" s="24" t="s">
        <v>1413</v>
      </c>
      <c r="C2558" s="25"/>
      <c r="D2558" s="46" t="s">
        <v>1783</v>
      </c>
      <c r="F2558" s="24" t="s">
        <v>282</v>
      </c>
      <c r="G2558" s="24" t="s">
        <v>204</v>
      </c>
      <c r="H2558" s="47">
        <v>1785000</v>
      </c>
    </row>
    <row r="2559" spans="1:8" s="46" customFormat="1">
      <c r="A2559" s="25">
        <v>41936</v>
      </c>
      <c r="B2559" s="24" t="s">
        <v>1413</v>
      </c>
      <c r="C2559" s="25"/>
      <c r="D2559" s="46" t="s">
        <v>1431</v>
      </c>
      <c r="F2559" s="24" t="s">
        <v>369</v>
      </c>
      <c r="G2559" s="24" t="s">
        <v>204</v>
      </c>
      <c r="H2559" s="47">
        <v>15000</v>
      </c>
    </row>
    <row r="2560" spans="1:8" s="46" customFormat="1">
      <c r="A2560" s="25">
        <v>41936</v>
      </c>
      <c r="B2560" s="24" t="s">
        <v>1413</v>
      </c>
      <c r="C2560" s="25"/>
      <c r="D2560" s="46" t="s">
        <v>1784</v>
      </c>
      <c r="F2560" s="24" t="s">
        <v>282</v>
      </c>
      <c r="G2560" s="24" t="s">
        <v>204</v>
      </c>
      <c r="H2560" s="47">
        <v>698366</v>
      </c>
    </row>
    <row r="2561" spans="1:8" s="46" customFormat="1">
      <c r="A2561" s="25">
        <v>41936</v>
      </c>
      <c r="B2561" s="24" t="s">
        <v>1413</v>
      </c>
      <c r="C2561" s="25"/>
      <c r="D2561" s="46" t="s">
        <v>1431</v>
      </c>
      <c r="F2561" s="24" t="s">
        <v>369</v>
      </c>
      <c r="G2561" s="24" t="s">
        <v>204</v>
      </c>
      <c r="H2561" s="47">
        <v>15000</v>
      </c>
    </row>
    <row r="2562" spans="1:8" s="46" customFormat="1">
      <c r="A2562" s="25">
        <v>41936</v>
      </c>
      <c r="B2562" s="24" t="s">
        <v>1412</v>
      </c>
      <c r="C2562" s="25"/>
      <c r="D2562" s="46" t="s">
        <v>1785</v>
      </c>
      <c r="F2562" s="24" t="s">
        <v>204</v>
      </c>
      <c r="G2562" s="24" t="s">
        <v>216</v>
      </c>
      <c r="H2562" s="47">
        <v>12870000</v>
      </c>
    </row>
    <row r="2563" spans="1:8" s="46" customFormat="1">
      <c r="A2563" s="25">
        <v>41936</v>
      </c>
      <c r="B2563" s="24" t="s">
        <v>1412</v>
      </c>
      <c r="C2563" s="25"/>
      <c r="D2563" s="46" t="s">
        <v>1786</v>
      </c>
      <c r="F2563" s="24" t="s">
        <v>204</v>
      </c>
      <c r="G2563" s="24" t="s">
        <v>216</v>
      </c>
      <c r="H2563" s="47">
        <v>6991600</v>
      </c>
    </row>
    <row r="2564" spans="1:8" s="46" customFormat="1">
      <c r="A2564" s="25">
        <v>41937</v>
      </c>
      <c r="B2564" s="24" t="s">
        <v>1412</v>
      </c>
      <c r="C2564" s="25"/>
      <c r="D2564" s="46" t="s">
        <v>1787</v>
      </c>
      <c r="F2564" s="24" t="s">
        <v>204</v>
      </c>
      <c r="G2564" s="24" t="s">
        <v>216</v>
      </c>
      <c r="H2564" s="47">
        <v>16164500</v>
      </c>
    </row>
    <row r="2565" spans="1:8" s="46" customFormat="1">
      <c r="A2565" s="25">
        <v>41937</v>
      </c>
      <c r="B2565" s="24" t="s">
        <v>1412</v>
      </c>
      <c r="C2565" s="25"/>
      <c r="D2565" s="46" t="s">
        <v>1442</v>
      </c>
      <c r="F2565" s="24" t="s">
        <v>204</v>
      </c>
      <c r="G2565" s="24" t="s">
        <v>346</v>
      </c>
      <c r="H2565" s="47">
        <v>163541</v>
      </c>
    </row>
    <row r="2566" spans="1:8" s="46" customFormat="1">
      <c r="A2566" s="25">
        <v>41939</v>
      </c>
      <c r="B2566" s="24" t="s">
        <v>1413</v>
      </c>
      <c r="C2566" s="25"/>
      <c r="D2566" s="46" t="s">
        <v>1788</v>
      </c>
      <c r="F2566" s="24" t="s">
        <v>282</v>
      </c>
      <c r="G2566" s="24" t="s">
        <v>204</v>
      </c>
      <c r="H2566" s="47">
        <v>1348600</v>
      </c>
    </row>
    <row r="2567" spans="1:8" s="46" customFormat="1">
      <c r="A2567" s="25">
        <v>41939</v>
      </c>
      <c r="B2567" s="24" t="s">
        <v>1412</v>
      </c>
      <c r="C2567" s="25"/>
      <c r="D2567" s="46" t="s">
        <v>1789</v>
      </c>
      <c r="F2567" s="24" t="s">
        <v>204</v>
      </c>
      <c r="G2567" s="24" t="s">
        <v>216</v>
      </c>
      <c r="H2567" s="47">
        <v>18755000</v>
      </c>
    </row>
    <row r="2568" spans="1:8" s="46" customFormat="1">
      <c r="A2568" s="25">
        <v>41939</v>
      </c>
      <c r="B2568" s="24" t="s">
        <v>1412</v>
      </c>
      <c r="C2568" s="25"/>
      <c r="D2568" s="46" t="s">
        <v>1790</v>
      </c>
      <c r="F2568" s="24" t="s">
        <v>204</v>
      </c>
      <c r="G2568" s="24" t="s">
        <v>216</v>
      </c>
      <c r="H2568" s="47">
        <v>2830000</v>
      </c>
    </row>
    <row r="2569" spans="1:8" s="46" customFormat="1">
      <c r="A2569" s="25">
        <v>41940</v>
      </c>
      <c r="B2569" s="24" t="s">
        <v>1412</v>
      </c>
      <c r="C2569" s="25"/>
      <c r="D2569" s="46" t="s">
        <v>1791</v>
      </c>
      <c r="F2569" s="24" t="s">
        <v>204</v>
      </c>
      <c r="G2569" s="24" t="s">
        <v>216</v>
      </c>
      <c r="H2569" s="47">
        <v>10000000</v>
      </c>
    </row>
    <row r="2570" spans="1:8" s="46" customFormat="1">
      <c r="A2570" s="25">
        <v>41940</v>
      </c>
      <c r="B2570" s="24" t="s">
        <v>1413</v>
      </c>
      <c r="C2570" s="25"/>
      <c r="D2570" s="46" t="s">
        <v>1431</v>
      </c>
      <c r="F2570" s="24" t="s">
        <v>369</v>
      </c>
      <c r="G2570" s="24" t="s">
        <v>204</v>
      </c>
      <c r="H2570" s="47">
        <v>15000</v>
      </c>
    </row>
    <row r="2571" spans="1:8" s="46" customFormat="1">
      <c r="A2571" s="25">
        <v>41941</v>
      </c>
      <c r="B2571" s="24" t="s">
        <v>1412</v>
      </c>
      <c r="C2571" s="25"/>
      <c r="D2571" s="46" t="s">
        <v>1792</v>
      </c>
      <c r="F2571" s="24" t="s">
        <v>204</v>
      </c>
      <c r="G2571" s="24" t="s">
        <v>216</v>
      </c>
      <c r="H2571" s="47">
        <v>1927200</v>
      </c>
    </row>
    <row r="2572" spans="1:8" s="46" customFormat="1">
      <c r="A2572" s="25">
        <v>41941</v>
      </c>
      <c r="B2572" s="24" t="s">
        <v>1412</v>
      </c>
      <c r="C2572" s="25"/>
      <c r="D2572" s="46" t="s">
        <v>1793</v>
      </c>
      <c r="F2572" s="24" t="s">
        <v>204</v>
      </c>
      <c r="G2572" s="24" t="s">
        <v>216</v>
      </c>
      <c r="H2572" s="47">
        <v>19530500</v>
      </c>
    </row>
    <row r="2573" spans="1:8" s="46" customFormat="1">
      <c r="A2573" s="25">
        <v>41942</v>
      </c>
      <c r="B2573" s="24" t="s">
        <v>1413</v>
      </c>
      <c r="C2573" s="25"/>
      <c r="D2573" s="46" t="s">
        <v>3812</v>
      </c>
      <c r="F2573" s="24" t="s">
        <v>284</v>
      </c>
      <c r="G2573" s="24" t="s">
        <v>204</v>
      </c>
      <c r="H2573" s="47">
        <v>30250124</v>
      </c>
    </row>
    <row r="2574" spans="1:8" s="46" customFormat="1">
      <c r="A2574" s="25">
        <v>41942</v>
      </c>
      <c r="B2574" s="24" t="s">
        <v>1413</v>
      </c>
      <c r="C2574" s="25"/>
      <c r="D2574" s="46" t="s">
        <v>1431</v>
      </c>
      <c r="F2574" s="24" t="s">
        <v>369</v>
      </c>
      <c r="G2574" s="24" t="s">
        <v>204</v>
      </c>
      <c r="H2574" s="47">
        <v>15000</v>
      </c>
    </row>
    <row r="2575" spans="1:8" s="46" customFormat="1">
      <c r="A2575" s="25">
        <v>41942</v>
      </c>
      <c r="B2575" s="24"/>
      <c r="C2575" s="25"/>
      <c r="D2575" s="46" t="s">
        <v>3813</v>
      </c>
      <c r="F2575" s="24" t="s">
        <v>365</v>
      </c>
      <c r="G2575" s="24" t="s">
        <v>294</v>
      </c>
      <c r="H2575" s="47">
        <v>2408000</v>
      </c>
    </row>
    <row r="2576" spans="1:8" s="46" customFormat="1">
      <c r="A2576" s="25">
        <v>41942</v>
      </c>
      <c r="B2576" s="24" t="s">
        <v>1413</v>
      </c>
      <c r="C2576" s="25"/>
      <c r="D2576" s="46" t="s">
        <v>3814</v>
      </c>
      <c r="F2576" s="24" t="s">
        <v>294</v>
      </c>
      <c r="G2576" s="24" t="s">
        <v>204</v>
      </c>
      <c r="H2576" s="47">
        <v>2408000</v>
      </c>
    </row>
    <row r="2577" spans="1:9" s="46" customFormat="1">
      <c r="A2577" s="25">
        <v>41942</v>
      </c>
      <c r="B2577" s="24" t="s">
        <v>1413</v>
      </c>
      <c r="C2577" s="25"/>
      <c r="D2577" s="46" t="s">
        <v>1431</v>
      </c>
      <c r="F2577" s="24" t="s">
        <v>369</v>
      </c>
      <c r="G2577" s="24" t="s">
        <v>204</v>
      </c>
      <c r="H2577" s="47">
        <v>15000</v>
      </c>
    </row>
    <row r="2578" spans="1:9" s="46" customFormat="1">
      <c r="A2578" s="25">
        <v>41942</v>
      </c>
      <c r="B2578" s="24" t="s">
        <v>1413</v>
      </c>
      <c r="C2578" s="25"/>
      <c r="D2578" s="46" t="s">
        <v>3863</v>
      </c>
      <c r="F2578" s="24" t="s">
        <v>311</v>
      </c>
      <c r="G2578" s="24" t="s">
        <v>204</v>
      </c>
      <c r="H2578" s="47">
        <v>3796000</v>
      </c>
    </row>
    <row r="2579" spans="1:9" s="46" customFormat="1">
      <c r="A2579" s="25">
        <v>41942</v>
      </c>
      <c r="B2579" s="24" t="s">
        <v>1413</v>
      </c>
      <c r="C2579" s="25"/>
      <c r="D2579" s="46" t="s">
        <v>3864</v>
      </c>
      <c r="F2579" s="24" t="s">
        <v>313</v>
      </c>
      <c r="G2579" s="24" t="s">
        <v>204</v>
      </c>
      <c r="H2579" s="47">
        <v>657000</v>
      </c>
    </row>
    <row r="2580" spans="1:9" s="46" customFormat="1">
      <c r="A2580" s="25">
        <v>41942</v>
      </c>
      <c r="B2580" s="24" t="s">
        <v>1413</v>
      </c>
      <c r="C2580" s="25"/>
      <c r="D2580" s="46" t="s">
        <v>1431</v>
      </c>
      <c r="F2580" s="24" t="s">
        <v>369</v>
      </c>
      <c r="G2580" s="24" t="s">
        <v>204</v>
      </c>
      <c r="H2580" s="47">
        <v>15000</v>
      </c>
    </row>
    <row r="2581" spans="1:9" s="46" customFormat="1">
      <c r="A2581" s="25">
        <v>41942</v>
      </c>
      <c r="B2581" s="24" t="s">
        <v>1413</v>
      </c>
      <c r="C2581" s="25"/>
      <c r="D2581" s="46" t="s">
        <v>1794</v>
      </c>
      <c r="F2581" s="24" t="s">
        <v>282</v>
      </c>
      <c r="G2581" s="24" t="s">
        <v>204</v>
      </c>
      <c r="H2581" s="47">
        <v>4653000</v>
      </c>
    </row>
    <row r="2582" spans="1:9" s="46" customFormat="1">
      <c r="A2582" s="25">
        <v>41942</v>
      </c>
      <c r="B2582" s="24" t="s">
        <v>1413</v>
      </c>
      <c r="C2582" s="25"/>
      <c r="D2582" s="46" t="s">
        <v>1431</v>
      </c>
      <c r="F2582" s="24" t="s">
        <v>369</v>
      </c>
      <c r="G2582" s="24" t="s">
        <v>204</v>
      </c>
      <c r="H2582" s="47">
        <v>15000</v>
      </c>
    </row>
    <row r="2583" spans="1:9" s="46" customFormat="1">
      <c r="A2583" s="25">
        <v>41942</v>
      </c>
      <c r="B2583" s="24" t="s">
        <v>1413</v>
      </c>
      <c r="C2583" s="25"/>
      <c r="D2583" s="46" t="s">
        <v>1795</v>
      </c>
      <c r="F2583" s="24" t="s">
        <v>282</v>
      </c>
      <c r="G2583" s="24" t="s">
        <v>204</v>
      </c>
      <c r="H2583" s="47">
        <v>4174500</v>
      </c>
    </row>
    <row r="2584" spans="1:9" s="46" customFormat="1">
      <c r="A2584" s="25">
        <v>41942</v>
      </c>
      <c r="B2584" s="24" t="s">
        <v>1413</v>
      </c>
      <c r="C2584" s="25"/>
      <c r="D2584" s="46" t="s">
        <v>3811</v>
      </c>
      <c r="F2584" s="24" t="s">
        <v>292</v>
      </c>
      <c r="G2584" s="24" t="s">
        <v>204</v>
      </c>
      <c r="H2584" s="47">
        <v>24241503</v>
      </c>
      <c r="I2584" s="102"/>
    </row>
    <row r="2585" spans="1:9" s="46" customFormat="1">
      <c r="A2585" s="25">
        <v>41912</v>
      </c>
      <c r="B2585" s="24"/>
      <c r="C2585" s="25"/>
      <c r="D2585" s="46" t="s">
        <v>4288</v>
      </c>
      <c r="F2585" s="24" t="s">
        <v>373</v>
      </c>
      <c r="G2585" s="24" t="s">
        <v>292</v>
      </c>
      <c r="H2585" s="47">
        <v>24241503</v>
      </c>
      <c r="I2585" s="102"/>
    </row>
    <row r="2586" spans="1:9" s="46" customFormat="1">
      <c r="A2586" s="25">
        <v>41942</v>
      </c>
      <c r="B2586" s="24" t="s">
        <v>1413</v>
      </c>
      <c r="C2586" s="25"/>
      <c r="D2586" s="46" t="s">
        <v>1431</v>
      </c>
      <c r="F2586" s="24" t="s">
        <v>369</v>
      </c>
      <c r="G2586" s="24" t="s">
        <v>204</v>
      </c>
      <c r="H2586" s="47">
        <v>15000</v>
      </c>
    </row>
    <row r="2587" spans="1:9" s="46" customFormat="1">
      <c r="A2587" s="25">
        <v>41942</v>
      </c>
      <c r="B2587" s="24" t="s">
        <v>1413</v>
      </c>
      <c r="C2587" s="25"/>
      <c r="D2587" s="46" t="s">
        <v>1796</v>
      </c>
      <c r="F2587" s="24" t="s">
        <v>282</v>
      </c>
      <c r="G2587" s="24" t="s">
        <v>204</v>
      </c>
      <c r="H2587" s="47">
        <v>2194500</v>
      </c>
    </row>
    <row r="2588" spans="1:9" s="46" customFormat="1">
      <c r="A2588" s="25">
        <v>41942</v>
      </c>
      <c r="B2588" s="24" t="s">
        <v>1413</v>
      </c>
      <c r="C2588" s="25"/>
      <c r="D2588" s="46" t="s">
        <v>1431</v>
      </c>
      <c r="F2588" s="24" t="s">
        <v>369</v>
      </c>
      <c r="G2588" s="24" t="s">
        <v>204</v>
      </c>
      <c r="H2588" s="47">
        <v>15000</v>
      </c>
    </row>
    <row r="2589" spans="1:9" s="46" customFormat="1">
      <c r="A2589" s="25">
        <v>41942</v>
      </c>
      <c r="B2589" s="24" t="s">
        <v>1413</v>
      </c>
      <c r="C2589" s="25"/>
      <c r="D2589" s="46" t="s">
        <v>1667</v>
      </c>
      <c r="F2589" s="24" t="s">
        <v>200</v>
      </c>
      <c r="G2589" s="24" t="s">
        <v>204</v>
      </c>
      <c r="H2589" s="47">
        <v>10000000</v>
      </c>
    </row>
    <row r="2590" spans="1:9" s="46" customFormat="1">
      <c r="A2590" s="25">
        <v>41942</v>
      </c>
      <c r="B2590" s="24" t="s">
        <v>1412</v>
      </c>
      <c r="C2590" s="25"/>
      <c r="D2590" s="46" t="s">
        <v>1797</v>
      </c>
      <c r="F2590" s="24" t="s">
        <v>204</v>
      </c>
      <c r="G2590" s="24" t="s">
        <v>216</v>
      </c>
      <c r="H2590" s="47">
        <v>16500000</v>
      </c>
    </row>
    <row r="2591" spans="1:9" s="46" customFormat="1">
      <c r="A2591" s="25">
        <v>41943</v>
      </c>
      <c r="B2591" s="24" t="s">
        <v>1412</v>
      </c>
      <c r="C2591" s="25"/>
      <c r="D2591" s="46" t="s">
        <v>1798</v>
      </c>
      <c r="F2591" s="24" t="s">
        <v>204</v>
      </c>
      <c r="G2591" s="24" t="s">
        <v>216</v>
      </c>
      <c r="H2591" s="47">
        <v>80850000</v>
      </c>
    </row>
    <row r="2592" spans="1:9" s="46" customFormat="1">
      <c r="A2592" s="25">
        <v>41943</v>
      </c>
      <c r="B2592" s="24" t="s">
        <v>1412</v>
      </c>
      <c r="C2592" s="25"/>
      <c r="D2592" s="46" t="s">
        <v>1799</v>
      </c>
      <c r="F2592" s="24" t="s">
        <v>204</v>
      </c>
      <c r="G2592" s="24" t="s">
        <v>216</v>
      </c>
      <c r="H2592" s="47">
        <v>19360000</v>
      </c>
    </row>
    <row r="2593" spans="1:8" s="46" customFormat="1">
      <c r="A2593" s="25">
        <v>41943</v>
      </c>
      <c r="B2593" s="24" t="s">
        <v>1546</v>
      </c>
      <c r="C2593" s="25"/>
      <c r="D2593" s="46" t="s">
        <v>1801</v>
      </c>
      <c r="F2593" s="24" t="s">
        <v>365</v>
      </c>
      <c r="G2593" s="24" t="s">
        <v>304</v>
      </c>
      <c r="H2593" s="47">
        <v>30600000</v>
      </c>
    </row>
    <row r="2594" spans="1:8" s="46" customFormat="1">
      <c r="A2594" s="25">
        <v>41943</v>
      </c>
      <c r="B2594" s="24"/>
      <c r="C2594" s="25"/>
      <c r="D2594" s="46" t="s">
        <v>3854</v>
      </c>
      <c r="F2594" s="24" t="s">
        <v>365</v>
      </c>
      <c r="G2594" s="24" t="s">
        <v>311</v>
      </c>
      <c r="H2594" s="47">
        <v>780000</v>
      </c>
    </row>
    <row r="2595" spans="1:8" s="46" customFormat="1">
      <c r="A2595" s="25">
        <v>41943</v>
      </c>
      <c r="B2595" s="24"/>
      <c r="C2595" s="25"/>
      <c r="D2595" s="46" t="s">
        <v>3855</v>
      </c>
      <c r="F2595" s="24" t="s">
        <v>365</v>
      </c>
      <c r="G2595" s="24" t="s">
        <v>313</v>
      </c>
      <c r="H2595" s="47">
        <v>135000</v>
      </c>
    </row>
    <row r="2596" spans="1:8" s="46" customFormat="1">
      <c r="A2596" s="25">
        <v>41943</v>
      </c>
      <c r="B2596" s="24" t="s">
        <v>1413</v>
      </c>
      <c r="C2596" s="25"/>
      <c r="D2596" s="46" t="s">
        <v>1800</v>
      </c>
      <c r="F2596" s="24" t="s">
        <v>304</v>
      </c>
      <c r="G2596" s="24" t="s">
        <v>204</v>
      </c>
      <c r="H2596" s="47">
        <v>30600000</v>
      </c>
    </row>
    <row r="2597" spans="1:8" s="46" customFormat="1">
      <c r="A2597" s="25">
        <v>41944</v>
      </c>
      <c r="B2597" s="24" t="s">
        <v>1413</v>
      </c>
      <c r="C2597" s="25"/>
      <c r="D2597" s="46" t="s">
        <v>1497</v>
      </c>
      <c r="F2597" s="24" t="s">
        <v>200</v>
      </c>
      <c r="G2597" s="24" t="s">
        <v>204</v>
      </c>
      <c r="H2597" s="47">
        <v>15000000</v>
      </c>
    </row>
    <row r="2598" spans="1:8" s="46" customFormat="1">
      <c r="A2598" s="25">
        <v>41946</v>
      </c>
      <c r="B2598" s="24" t="s">
        <v>1412</v>
      </c>
      <c r="C2598" s="25"/>
      <c r="D2598" s="46" t="s">
        <v>1802</v>
      </c>
      <c r="F2598" s="24" t="s">
        <v>204</v>
      </c>
      <c r="G2598" s="24" t="s">
        <v>216</v>
      </c>
      <c r="H2598" s="47">
        <v>19118000</v>
      </c>
    </row>
    <row r="2599" spans="1:8" s="46" customFormat="1">
      <c r="A2599" s="25">
        <v>41946</v>
      </c>
      <c r="B2599" s="24" t="s">
        <v>1412</v>
      </c>
      <c r="C2599" s="25"/>
      <c r="D2599" s="46" t="s">
        <v>1803</v>
      </c>
      <c r="F2599" s="24" t="s">
        <v>204</v>
      </c>
      <c r="G2599" s="24" t="s">
        <v>216</v>
      </c>
      <c r="H2599" s="47">
        <v>6550500</v>
      </c>
    </row>
    <row r="2600" spans="1:8" s="46" customFormat="1">
      <c r="A2600" s="25">
        <v>41948</v>
      </c>
      <c r="B2600" s="24" t="s">
        <v>1412</v>
      </c>
      <c r="C2600" s="25"/>
      <c r="D2600" s="46" t="s">
        <v>1804</v>
      </c>
      <c r="F2600" s="24" t="s">
        <v>204</v>
      </c>
      <c r="G2600" s="24" t="s">
        <v>216</v>
      </c>
      <c r="H2600" s="47">
        <v>71280000</v>
      </c>
    </row>
    <row r="2601" spans="1:8" s="46" customFormat="1">
      <c r="A2601" s="25">
        <v>41948</v>
      </c>
      <c r="B2601" s="24" t="s">
        <v>1412</v>
      </c>
      <c r="C2601" s="25"/>
      <c r="D2601" s="46" t="s">
        <v>1805</v>
      </c>
      <c r="F2601" s="24" t="s">
        <v>204</v>
      </c>
      <c r="G2601" s="24" t="s">
        <v>216</v>
      </c>
      <c r="H2601" s="47">
        <v>11558000</v>
      </c>
    </row>
    <row r="2602" spans="1:8" s="46" customFormat="1">
      <c r="A2602" s="25">
        <v>41949</v>
      </c>
      <c r="B2602" s="24" t="s">
        <v>1413</v>
      </c>
      <c r="C2602" s="25"/>
      <c r="D2602" s="46" t="s">
        <v>3917</v>
      </c>
      <c r="F2602" s="24" t="s">
        <v>360</v>
      </c>
      <c r="G2602" s="24" t="s">
        <v>204</v>
      </c>
      <c r="H2602" s="47">
        <v>338011</v>
      </c>
    </row>
    <row r="2603" spans="1:8" s="46" customFormat="1">
      <c r="A2603" s="25">
        <v>41949</v>
      </c>
      <c r="B2603" s="24" t="s">
        <v>1412</v>
      </c>
      <c r="C2603" s="25"/>
      <c r="D2603" s="46" t="s">
        <v>1806</v>
      </c>
      <c r="F2603" s="24" t="s">
        <v>204</v>
      </c>
      <c r="G2603" s="24" t="s">
        <v>216</v>
      </c>
      <c r="H2603" s="47">
        <v>412500</v>
      </c>
    </row>
    <row r="2604" spans="1:8" s="46" customFormat="1">
      <c r="A2604" s="25">
        <v>41949</v>
      </c>
      <c r="B2604" s="24" t="s">
        <v>1412</v>
      </c>
      <c r="C2604" s="25"/>
      <c r="D2604" s="46" t="s">
        <v>1807</v>
      </c>
      <c r="F2604" s="24" t="s">
        <v>204</v>
      </c>
      <c r="G2604" s="24" t="s">
        <v>216</v>
      </c>
      <c r="H2604" s="47">
        <v>97146142</v>
      </c>
    </row>
    <row r="2605" spans="1:8" s="46" customFormat="1">
      <c r="A2605" s="25">
        <v>41949</v>
      </c>
      <c r="B2605" s="24" t="s">
        <v>1412</v>
      </c>
      <c r="C2605" s="25"/>
      <c r="D2605" s="46" t="s">
        <v>1808</v>
      </c>
      <c r="F2605" s="24" t="s">
        <v>204</v>
      </c>
      <c r="G2605" s="24" t="s">
        <v>216</v>
      </c>
      <c r="H2605" s="47">
        <v>4367000</v>
      </c>
    </row>
    <row r="2606" spans="1:8" s="46" customFormat="1">
      <c r="A2606" s="25">
        <v>41949</v>
      </c>
      <c r="B2606" s="24" t="s">
        <v>1412</v>
      </c>
      <c r="C2606" s="25"/>
      <c r="D2606" s="46" t="s">
        <v>1809</v>
      </c>
      <c r="F2606" s="24" t="s">
        <v>204</v>
      </c>
      <c r="G2606" s="24" t="s">
        <v>216</v>
      </c>
      <c r="H2606" s="47">
        <v>19437000</v>
      </c>
    </row>
    <row r="2607" spans="1:8" s="46" customFormat="1">
      <c r="A2607" s="25">
        <v>41949</v>
      </c>
      <c r="B2607" s="24" t="s">
        <v>1412</v>
      </c>
      <c r="C2607" s="25"/>
      <c r="D2607" s="46" t="s">
        <v>1810</v>
      </c>
      <c r="F2607" s="24" t="s">
        <v>204</v>
      </c>
      <c r="G2607" s="24" t="s">
        <v>216</v>
      </c>
      <c r="H2607" s="47">
        <v>13715900</v>
      </c>
    </row>
    <row r="2608" spans="1:8" s="46" customFormat="1">
      <c r="A2608" s="25">
        <v>41950</v>
      </c>
      <c r="B2608" s="24" t="s">
        <v>1412</v>
      </c>
      <c r="C2608" s="25"/>
      <c r="D2608" s="46" t="s">
        <v>1811</v>
      </c>
      <c r="F2608" s="24" t="s">
        <v>204</v>
      </c>
      <c r="G2608" s="24" t="s">
        <v>216</v>
      </c>
      <c r="H2608" s="47">
        <v>7073000</v>
      </c>
    </row>
    <row r="2609" spans="1:8" s="46" customFormat="1">
      <c r="A2609" s="25">
        <v>41953</v>
      </c>
      <c r="B2609" s="24" t="s">
        <v>1413</v>
      </c>
      <c r="C2609" s="25"/>
      <c r="D2609" s="46" t="s">
        <v>1431</v>
      </c>
      <c r="F2609" s="24" t="s">
        <v>369</v>
      </c>
      <c r="G2609" s="24" t="s">
        <v>204</v>
      </c>
      <c r="H2609" s="47">
        <v>15000</v>
      </c>
    </row>
    <row r="2610" spans="1:8" s="46" customFormat="1">
      <c r="A2610" s="25">
        <v>41953</v>
      </c>
      <c r="B2610" s="24" t="s">
        <v>1412</v>
      </c>
      <c r="C2610" s="25"/>
      <c r="D2610" s="46" t="s">
        <v>1812</v>
      </c>
      <c r="F2610" s="24" t="s">
        <v>204</v>
      </c>
      <c r="G2610" s="24" t="s">
        <v>216</v>
      </c>
      <c r="H2610" s="47">
        <v>3570000</v>
      </c>
    </row>
    <row r="2611" spans="1:8" s="46" customFormat="1">
      <c r="A2611" s="25">
        <v>41954</v>
      </c>
      <c r="B2611" s="24" t="s">
        <v>1412</v>
      </c>
      <c r="C2611" s="25"/>
      <c r="D2611" s="46" t="s">
        <v>3797</v>
      </c>
      <c r="F2611" s="24" t="s">
        <v>204</v>
      </c>
      <c r="G2611" s="24" t="s">
        <v>229</v>
      </c>
      <c r="H2611" s="47">
        <v>21394000</v>
      </c>
    </row>
    <row r="2612" spans="1:8" s="46" customFormat="1">
      <c r="A2612" s="25">
        <v>41954</v>
      </c>
      <c r="B2612" s="24" t="s">
        <v>1412</v>
      </c>
      <c r="C2612" s="25"/>
      <c r="D2612" s="46" t="s">
        <v>1813</v>
      </c>
      <c r="F2612" s="24" t="s">
        <v>204</v>
      </c>
      <c r="G2612" s="24" t="s">
        <v>216</v>
      </c>
      <c r="H2612" s="47">
        <v>6567000</v>
      </c>
    </row>
    <row r="2613" spans="1:8" s="46" customFormat="1">
      <c r="A2613" s="25">
        <v>41954</v>
      </c>
      <c r="B2613" s="24" t="s">
        <v>1413</v>
      </c>
      <c r="C2613" s="25"/>
      <c r="D2613" s="46" t="s">
        <v>161</v>
      </c>
      <c r="F2613" s="24" t="s">
        <v>360</v>
      </c>
      <c r="G2613" s="24" t="s">
        <v>204</v>
      </c>
      <c r="H2613" s="47">
        <v>277225</v>
      </c>
    </row>
    <row r="2614" spans="1:8" s="46" customFormat="1">
      <c r="A2614" s="25">
        <v>41954</v>
      </c>
      <c r="B2614" s="24" t="s">
        <v>1413</v>
      </c>
      <c r="C2614" s="25"/>
      <c r="D2614" s="46" t="s">
        <v>161</v>
      </c>
      <c r="F2614" s="24" t="s">
        <v>360</v>
      </c>
      <c r="G2614" s="24" t="s">
        <v>204</v>
      </c>
      <c r="H2614" s="47">
        <v>319650</v>
      </c>
    </row>
    <row r="2615" spans="1:8" s="46" customFormat="1">
      <c r="A2615" s="25">
        <v>41955</v>
      </c>
      <c r="B2615" s="24" t="s">
        <v>1413</v>
      </c>
      <c r="C2615" s="25"/>
      <c r="D2615" s="46" t="s">
        <v>1814</v>
      </c>
      <c r="F2615" s="24" t="s">
        <v>282</v>
      </c>
      <c r="G2615" s="24" t="s">
        <v>204</v>
      </c>
      <c r="H2615" s="47">
        <v>16354800</v>
      </c>
    </row>
    <row r="2616" spans="1:8" s="46" customFormat="1">
      <c r="A2616" s="25">
        <v>41955</v>
      </c>
      <c r="B2616" s="24" t="s">
        <v>1413</v>
      </c>
      <c r="C2616" s="25"/>
      <c r="D2616" s="46" t="s">
        <v>1431</v>
      </c>
      <c r="F2616" s="24" t="s">
        <v>369</v>
      </c>
      <c r="G2616" s="24" t="s">
        <v>204</v>
      </c>
      <c r="H2616" s="47">
        <v>15000</v>
      </c>
    </row>
    <row r="2617" spans="1:8" s="46" customFormat="1">
      <c r="A2617" s="25">
        <v>41955</v>
      </c>
      <c r="B2617" s="24" t="s">
        <v>1412</v>
      </c>
      <c r="C2617" s="25"/>
      <c r="D2617" s="46" t="s">
        <v>1815</v>
      </c>
      <c r="F2617" s="24" t="s">
        <v>204</v>
      </c>
      <c r="G2617" s="24" t="s">
        <v>216</v>
      </c>
      <c r="H2617" s="47">
        <v>13486000</v>
      </c>
    </row>
    <row r="2618" spans="1:8" s="46" customFormat="1">
      <c r="A2618" s="25">
        <v>41955</v>
      </c>
      <c r="B2618" s="24" t="s">
        <v>1412</v>
      </c>
      <c r="C2618" s="25"/>
      <c r="D2618" s="46" t="s">
        <v>1816</v>
      </c>
      <c r="F2618" s="24" t="s">
        <v>204</v>
      </c>
      <c r="G2618" s="24" t="s">
        <v>216</v>
      </c>
      <c r="H2618" s="47">
        <v>7260000</v>
      </c>
    </row>
    <row r="2619" spans="1:8" s="46" customFormat="1">
      <c r="A2619" s="25">
        <v>41955</v>
      </c>
      <c r="B2619" s="24" t="s">
        <v>1413</v>
      </c>
      <c r="C2619" s="25"/>
      <c r="D2619" s="46" t="s">
        <v>1431</v>
      </c>
      <c r="F2619" s="24" t="s">
        <v>369</v>
      </c>
      <c r="G2619" s="24" t="s">
        <v>204</v>
      </c>
      <c r="H2619" s="47">
        <v>15000</v>
      </c>
    </row>
    <row r="2620" spans="1:8" s="46" customFormat="1">
      <c r="A2620" s="25">
        <v>41957</v>
      </c>
      <c r="B2620" s="24" t="s">
        <v>1412</v>
      </c>
      <c r="C2620" s="25"/>
      <c r="D2620" s="46" t="s">
        <v>1594</v>
      </c>
      <c r="F2620" s="24" t="s">
        <v>282</v>
      </c>
      <c r="G2620" s="24" t="s">
        <v>204</v>
      </c>
      <c r="H2620" s="47">
        <v>2572000</v>
      </c>
    </row>
    <row r="2621" spans="1:8" s="46" customFormat="1">
      <c r="A2621" s="25">
        <v>41957</v>
      </c>
      <c r="B2621" s="24" t="s">
        <v>1412</v>
      </c>
      <c r="C2621" s="25"/>
      <c r="D2621" s="46" t="s">
        <v>1431</v>
      </c>
      <c r="F2621" s="24" t="s">
        <v>369</v>
      </c>
      <c r="G2621" s="24" t="s">
        <v>204</v>
      </c>
      <c r="H2621" s="47">
        <v>15000</v>
      </c>
    </row>
    <row r="2622" spans="1:8" s="46" customFormat="1">
      <c r="A2622" s="25">
        <v>41957</v>
      </c>
      <c r="B2622" s="24" t="s">
        <v>1413</v>
      </c>
      <c r="C2622" s="25"/>
      <c r="D2622" s="46" t="s">
        <v>1817</v>
      </c>
      <c r="F2622" s="24" t="s">
        <v>282</v>
      </c>
      <c r="G2622" s="24" t="s">
        <v>204</v>
      </c>
      <c r="H2622" s="47">
        <v>10180500</v>
      </c>
    </row>
    <row r="2623" spans="1:8" s="46" customFormat="1">
      <c r="A2623" s="25">
        <v>41958</v>
      </c>
      <c r="B2623" s="24" t="s">
        <v>1413</v>
      </c>
      <c r="C2623" s="25"/>
      <c r="D2623" s="46" t="s">
        <v>1497</v>
      </c>
      <c r="F2623" s="24" t="s">
        <v>200</v>
      </c>
      <c r="G2623" s="24" t="s">
        <v>204</v>
      </c>
      <c r="H2623" s="47">
        <v>10000000</v>
      </c>
    </row>
    <row r="2624" spans="1:8" s="46" customFormat="1">
      <c r="A2624" s="25">
        <v>41960</v>
      </c>
      <c r="B2624" s="24" t="s">
        <v>1412</v>
      </c>
      <c r="C2624" s="25"/>
      <c r="D2624" s="46" t="s">
        <v>1818</v>
      </c>
      <c r="F2624" s="24" t="s">
        <v>204</v>
      </c>
      <c r="G2624" s="24" t="s">
        <v>216</v>
      </c>
      <c r="H2624" s="47">
        <v>6847500</v>
      </c>
    </row>
    <row r="2625" spans="1:8" s="46" customFormat="1">
      <c r="A2625" s="25">
        <v>41960</v>
      </c>
      <c r="B2625" s="24" t="s">
        <v>1412</v>
      </c>
      <c r="C2625" s="25"/>
      <c r="D2625" s="46" t="s">
        <v>1819</v>
      </c>
      <c r="F2625" s="24" t="s">
        <v>204</v>
      </c>
      <c r="G2625" s="24" t="s">
        <v>216</v>
      </c>
      <c r="H2625" s="47">
        <v>11550000</v>
      </c>
    </row>
    <row r="2626" spans="1:8" s="46" customFormat="1">
      <c r="A2626" s="25">
        <v>41960</v>
      </c>
      <c r="B2626" s="24" t="s">
        <v>1413</v>
      </c>
      <c r="C2626" s="25"/>
      <c r="D2626" s="46" t="s">
        <v>1497</v>
      </c>
      <c r="F2626" s="24" t="s">
        <v>200</v>
      </c>
      <c r="G2626" s="24" t="s">
        <v>204</v>
      </c>
      <c r="H2626" s="47">
        <v>15000000</v>
      </c>
    </row>
    <row r="2627" spans="1:8" s="46" customFormat="1">
      <c r="A2627" s="25">
        <v>41961</v>
      </c>
      <c r="B2627" s="24" t="s">
        <v>1413</v>
      </c>
      <c r="C2627" s="25"/>
      <c r="D2627" s="46" t="s">
        <v>1820</v>
      </c>
      <c r="F2627" s="24" t="s">
        <v>282</v>
      </c>
      <c r="G2627" s="24" t="s">
        <v>204</v>
      </c>
      <c r="H2627" s="47">
        <v>1100000</v>
      </c>
    </row>
    <row r="2628" spans="1:8" s="46" customFormat="1">
      <c r="A2628" s="25">
        <v>41961</v>
      </c>
      <c r="B2628" s="24" t="s">
        <v>1413</v>
      </c>
      <c r="C2628" s="25"/>
      <c r="D2628" s="46" t="s">
        <v>1431</v>
      </c>
      <c r="F2628" s="24" t="s">
        <v>369</v>
      </c>
      <c r="G2628" s="24" t="s">
        <v>204</v>
      </c>
      <c r="H2628" s="47">
        <v>15000</v>
      </c>
    </row>
    <row r="2629" spans="1:8" s="46" customFormat="1">
      <c r="A2629" s="25">
        <v>41961</v>
      </c>
      <c r="B2629" s="24" t="s">
        <v>1413</v>
      </c>
      <c r="C2629" s="25"/>
      <c r="D2629" s="46" t="s">
        <v>1821</v>
      </c>
      <c r="F2629" s="24" t="s">
        <v>282</v>
      </c>
      <c r="G2629" s="24" t="s">
        <v>204</v>
      </c>
      <c r="H2629" s="47">
        <v>3465000</v>
      </c>
    </row>
    <row r="2630" spans="1:8" s="46" customFormat="1">
      <c r="A2630" s="25">
        <v>41961</v>
      </c>
      <c r="B2630" s="24" t="s">
        <v>1413</v>
      </c>
      <c r="C2630" s="25"/>
      <c r="D2630" s="46" t="s">
        <v>1822</v>
      </c>
      <c r="F2630" s="24" t="s">
        <v>282</v>
      </c>
      <c r="G2630" s="24" t="s">
        <v>204</v>
      </c>
      <c r="H2630" s="47">
        <v>1198298</v>
      </c>
    </row>
    <row r="2631" spans="1:8" s="46" customFormat="1">
      <c r="A2631" s="25">
        <v>41961</v>
      </c>
      <c r="B2631" s="24" t="s">
        <v>1413</v>
      </c>
      <c r="C2631" s="25"/>
      <c r="D2631" s="46" t="s">
        <v>1823</v>
      </c>
      <c r="F2631" s="24" t="s">
        <v>369</v>
      </c>
      <c r="G2631" s="24" t="s">
        <v>204</v>
      </c>
      <c r="H2631" s="47">
        <v>2112000</v>
      </c>
    </row>
    <row r="2632" spans="1:8" s="46" customFormat="1">
      <c r="A2632" s="25">
        <v>41961</v>
      </c>
      <c r="B2632" s="24" t="s">
        <v>1412</v>
      </c>
      <c r="C2632" s="25"/>
      <c r="D2632" s="46" t="s">
        <v>1431</v>
      </c>
      <c r="F2632" s="24" t="s">
        <v>369</v>
      </c>
      <c r="G2632" s="24" t="s">
        <v>204</v>
      </c>
      <c r="H2632" s="47">
        <v>15000</v>
      </c>
    </row>
    <row r="2633" spans="1:8" s="46" customFormat="1">
      <c r="A2633" s="25">
        <v>41961</v>
      </c>
      <c r="B2633" s="24" t="s">
        <v>1412</v>
      </c>
      <c r="C2633" s="25"/>
      <c r="D2633" s="46" t="s">
        <v>161</v>
      </c>
      <c r="F2633" s="24" t="s">
        <v>360</v>
      </c>
      <c r="G2633" s="24" t="s">
        <v>204</v>
      </c>
      <c r="H2633" s="47">
        <v>320550</v>
      </c>
    </row>
    <row r="2634" spans="1:8" s="46" customFormat="1">
      <c r="A2634" s="25">
        <v>41962</v>
      </c>
      <c r="B2634" s="24" t="s">
        <v>1413</v>
      </c>
      <c r="C2634" s="25"/>
      <c r="D2634" s="46" t="s">
        <v>1824</v>
      </c>
      <c r="F2634" s="24" t="s">
        <v>282</v>
      </c>
      <c r="G2634" s="24" t="s">
        <v>204</v>
      </c>
      <c r="H2634" s="47">
        <v>6578000</v>
      </c>
    </row>
    <row r="2635" spans="1:8" s="46" customFormat="1">
      <c r="A2635" s="25">
        <v>41962</v>
      </c>
      <c r="B2635" s="24" t="s">
        <v>1413</v>
      </c>
      <c r="C2635" s="25"/>
      <c r="D2635" s="46" t="s">
        <v>1825</v>
      </c>
      <c r="F2635" s="24" t="s">
        <v>282</v>
      </c>
      <c r="G2635" s="24" t="s">
        <v>204</v>
      </c>
      <c r="H2635" s="47">
        <v>6972000</v>
      </c>
    </row>
    <row r="2636" spans="1:8" s="46" customFormat="1">
      <c r="A2636" s="25">
        <v>41962</v>
      </c>
      <c r="B2636" s="24" t="s">
        <v>1412</v>
      </c>
      <c r="C2636" s="25"/>
      <c r="D2636" s="46" t="s">
        <v>1431</v>
      </c>
      <c r="F2636" s="24" t="s">
        <v>369</v>
      </c>
      <c r="G2636" s="24" t="s">
        <v>204</v>
      </c>
      <c r="H2636" s="47">
        <v>20000</v>
      </c>
    </row>
    <row r="2637" spans="1:8" s="46" customFormat="1">
      <c r="A2637" s="25">
        <v>41962</v>
      </c>
      <c r="B2637" s="24" t="s">
        <v>1413</v>
      </c>
      <c r="C2637" s="25"/>
      <c r="D2637" s="46" t="s">
        <v>1826</v>
      </c>
      <c r="F2637" s="24" t="s">
        <v>204</v>
      </c>
      <c r="G2637" s="24" t="s">
        <v>216</v>
      </c>
      <c r="H2637" s="47">
        <v>22000000</v>
      </c>
    </row>
    <row r="2638" spans="1:8" s="46" customFormat="1">
      <c r="A2638" s="25">
        <v>41962</v>
      </c>
      <c r="B2638" s="24" t="s">
        <v>1413</v>
      </c>
      <c r="C2638" s="25"/>
      <c r="D2638" s="46" t="s">
        <v>1827</v>
      </c>
      <c r="F2638" s="24" t="s">
        <v>282</v>
      </c>
      <c r="G2638" s="24" t="s">
        <v>204</v>
      </c>
      <c r="H2638" s="47">
        <v>1166000</v>
      </c>
    </row>
    <row r="2639" spans="1:8" s="46" customFormat="1">
      <c r="A2639" s="25">
        <v>41963</v>
      </c>
      <c r="B2639" s="24" t="s">
        <v>1413</v>
      </c>
      <c r="C2639" s="25"/>
      <c r="D2639" s="46" t="s">
        <v>1828</v>
      </c>
      <c r="F2639" s="24" t="s">
        <v>204</v>
      </c>
      <c r="G2639" s="24" t="s">
        <v>216</v>
      </c>
      <c r="H2639" s="47">
        <v>6424000</v>
      </c>
    </row>
    <row r="2640" spans="1:8" s="46" customFormat="1">
      <c r="A2640" s="25">
        <v>41963</v>
      </c>
      <c r="B2640" s="24" t="s">
        <v>1413</v>
      </c>
      <c r="C2640" s="25"/>
      <c r="D2640" s="46" t="s">
        <v>1829</v>
      </c>
      <c r="F2640" s="24" t="s">
        <v>204</v>
      </c>
      <c r="G2640" s="24" t="s">
        <v>216</v>
      </c>
      <c r="H2640" s="47">
        <v>38258000</v>
      </c>
    </row>
    <row r="2641" spans="1:8" s="46" customFormat="1">
      <c r="A2641" s="25">
        <v>41963</v>
      </c>
      <c r="B2641" s="24" t="s">
        <v>1412</v>
      </c>
      <c r="C2641" s="25"/>
      <c r="D2641" s="46" t="s">
        <v>1667</v>
      </c>
      <c r="F2641" s="24" t="s">
        <v>200</v>
      </c>
      <c r="G2641" s="24" t="s">
        <v>204</v>
      </c>
      <c r="H2641" s="47">
        <v>15000000</v>
      </c>
    </row>
    <row r="2642" spans="1:8" s="46" customFormat="1">
      <c r="A2642" s="25">
        <v>41964</v>
      </c>
      <c r="B2642" s="24" t="s">
        <v>1413</v>
      </c>
      <c r="C2642" s="25"/>
      <c r="D2642" s="46" t="s">
        <v>1830</v>
      </c>
      <c r="F2642" s="24" t="s">
        <v>204</v>
      </c>
      <c r="G2642" s="24" t="s">
        <v>216</v>
      </c>
      <c r="H2642" s="47">
        <v>478500</v>
      </c>
    </row>
    <row r="2643" spans="1:8" s="46" customFormat="1">
      <c r="A2643" s="25">
        <v>41964</v>
      </c>
      <c r="B2643" s="24" t="s">
        <v>1412</v>
      </c>
      <c r="C2643" s="25"/>
      <c r="D2643" s="46" t="s">
        <v>1431</v>
      </c>
      <c r="F2643" s="24" t="s">
        <v>369</v>
      </c>
      <c r="G2643" s="24" t="s">
        <v>204</v>
      </c>
      <c r="H2643" s="47">
        <v>15000</v>
      </c>
    </row>
    <row r="2644" spans="1:8" s="46" customFormat="1">
      <c r="A2644" s="25">
        <v>41964</v>
      </c>
      <c r="B2644" s="24" t="s">
        <v>1412</v>
      </c>
      <c r="C2644" s="25"/>
      <c r="D2644" s="46" t="s">
        <v>1831</v>
      </c>
      <c r="F2644" s="24" t="s">
        <v>204</v>
      </c>
      <c r="G2644" s="24" t="s">
        <v>216</v>
      </c>
      <c r="H2644" s="47">
        <v>17708000</v>
      </c>
    </row>
    <row r="2645" spans="1:8" s="46" customFormat="1">
      <c r="A2645" s="25">
        <v>41964</v>
      </c>
      <c r="B2645" s="24" t="s">
        <v>1412</v>
      </c>
      <c r="C2645" s="25"/>
      <c r="D2645" s="46" t="s">
        <v>1832</v>
      </c>
      <c r="F2645" s="24" t="s">
        <v>204</v>
      </c>
      <c r="G2645" s="24" t="s">
        <v>216</v>
      </c>
      <c r="H2645" s="47">
        <v>3223000</v>
      </c>
    </row>
    <row r="2646" spans="1:8" s="46" customFormat="1">
      <c r="A2646" s="25">
        <v>41967</v>
      </c>
      <c r="B2646" s="24" t="s">
        <v>1413</v>
      </c>
      <c r="C2646" s="25"/>
      <c r="D2646" s="46" t="s">
        <v>3916</v>
      </c>
      <c r="F2646" s="24" t="s">
        <v>360</v>
      </c>
      <c r="G2646" s="24" t="s">
        <v>204</v>
      </c>
      <c r="H2646" s="47">
        <v>462562</v>
      </c>
    </row>
    <row r="2647" spans="1:8" s="46" customFormat="1">
      <c r="A2647" s="25">
        <v>41967</v>
      </c>
      <c r="B2647" s="24" t="s">
        <v>1412</v>
      </c>
      <c r="C2647" s="25"/>
      <c r="D2647" s="46" t="s">
        <v>1833</v>
      </c>
      <c r="F2647" s="24" t="s">
        <v>204</v>
      </c>
      <c r="G2647" s="24" t="s">
        <v>216</v>
      </c>
      <c r="H2647" s="47">
        <v>2048000</v>
      </c>
    </row>
    <row r="2648" spans="1:8" s="46" customFormat="1">
      <c r="A2648" s="25">
        <v>41968</v>
      </c>
      <c r="B2648" s="24" t="s">
        <v>1413</v>
      </c>
      <c r="C2648" s="25"/>
      <c r="D2648" s="46" t="s">
        <v>1667</v>
      </c>
      <c r="F2648" s="24" t="s">
        <v>200</v>
      </c>
      <c r="G2648" s="24" t="s">
        <v>204</v>
      </c>
      <c r="H2648" s="47">
        <v>10000000</v>
      </c>
    </row>
    <row r="2649" spans="1:8" s="46" customFormat="1">
      <c r="A2649" s="25">
        <v>41968</v>
      </c>
      <c r="B2649" s="24" t="s">
        <v>1413</v>
      </c>
      <c r="C2649" s="25"/>
      <c r="D2649" s="46" t="s">
        <v>1834</v>
      </c>
      <c r="F2649" s="24" t="s">
        <v>282</v>
      </c>
      <c r="G2649" s="24" t="s">
        <v>204</v>
      </c>
      <c r="H2649" s="47">
        <v>2301035</v>
      </c>
    </row>
    <row r="2650" spans="1:8" s="46" customFormat="1">
      <c r="A2650" s="25">
        <v>41968</v>
      </c>
      <c r="B2650" s="24" t="s">
        <v>1412</v>
      </c>
      <c r="C2650" s="25"/>
      <c r="D2650" s="46" t="s">
        <v>1835</v>
      </c>
      <c r="F2650" s="24" t="s">
        <v>204</v>
      </c>
      <c r="G2650" s="24" t="s">
        <v>216</v>
      </c>
      <c r="H2650" s="47">
        <v>18630700</v>
      </c>
    </row>
    <row r="2651" spans="1:8" s="46" customFormat="1">
      <c r="A2651" s="25">
        <v>41968</v>
      </c>
      <c r="B2651" s="24" t="s">
        <v>1413</v>
      </c>
      <c r="C2651" s="25"/>
      <c r="D2651" s="46" t="s">
        <v>1836</v>
      </c>
      <c r="F2651" s="24" t="s">
        <v>282</v>
      </c>
      <c r="G2651" s="24" t="s">
        <v>204</v>
      </c>
      <c r="H2651" s="47">
        <v>180000</v>
      </c>
    </row>
    <row r="2652" spans="1:8" s="46" customFormat="1">
      <c r="A2652" s="25">
        <v>41968</v>
      </c>
      <c r="B2652" s="24" t="s">
        <v>1413</v>
      </c>
      <c r="C2652" s="25"/>
      <c r="D2652" s="46" t="s">
        <v>1837</v>
      </c>
      <c r="F2652" s="24" t="s">
        <v>282</v>
      </c>
      <c r="G2652" s="24" t="s">
        <v>204</v>
      </c>
      <c r="H2652" s="47">
        <v>1020000</v>
      </c>
    </row>
    <row r="2653" spans="1:8" s="46" customFormat="1">
      <c r="A2653" s="25">
        <v>41968</v>
      </c>
      <c r="B2653" s="24" t="s">
        <v>1413</v>
      </c>
      <c r="C2653" s="25"/>
      <c r="D2653" s="46" t="s">
        <v>1431</v>
      </c>
      <c r="F2653" s="24" t="s">
        <v>369</v>
      </c>
      <c r="G2653" s="24" t="s">
        <v>204</v>
      </c>
      <c r="H2653" s="47">
        <v>15000</v>
      </c>
    </row>
    <row r="2654" spans="1:8" s="46" customFormat="1">
      <c r="A2654" s="25">
        <v>41968</v>
      </c>
      <c r="B2654" s="24" t="s">
        <v>1413</v>
      </c>
      <c r="C2654" s="25"/>
      <c r="D2654" s="46" t="s">
        <v>1838</v>
      </c>
      <c r="F2654" s="24" t="s">
        <v>282</v>
      </c>
      <c r="G2654" s="24" t="s">
        <v>204</v>
      </c>
      <c r="H2654" s="47">
        <v>8016776</v>
      </c>
    </row>
    <row r="2655" spans="1:8" s="46" customFormat="1">
      <c r="A2655" s="25">
        <v>41968</v>
      </c>
      <c r="B2655" s="24" t="s">
        <v>1413</v>
      </c>
      <c r="C2655" s="25"/>
      <c r="D2655" s="46" t="s">
        <v>1431</v>
      </c>
      <c r="F2655" s="24" t="s">
        <v>369</v>
      </c>
      <c r="G2655" s="24" t="s">
        <v>204</v>
      </c>
      <c r="H2655" s="47">
        <v>15000</v>
      </c>
    </row>
    <row r="2656" spans="1:8" s="46" customFormat="1">
      <c r="A2656" s="25">
        <v>41968</v>
      </c>
      <c r="B2656" s="24" t="s">
        <v>1413</v>
      </c>
      <c r="C2656" s="25"/>
      <c r="D2656" s="46" t="s">
        <v>1839</v>
      </c>
      <c r="F2656" s="24" t="s">
        <v>282</v>
      </c>
      <c r="G2656" s="24" t="s">
        <v>204</v>
      </c>
      <c r="H2656" s="47">
        <v>821824</v>
      </c>
    </row>
    <row r="2657" spans="1:8" s="46" customFormat="1">
      <c r="A2657" s="25">
        <v>41968</v>
      </c>
      <c r="B2657" s="24" t="s">
        <v>1413</v>
      </c>
      <c r="C2657" s="25"/>
      <c r="D2657" s="46" t="s">
        <v>1431</v>
      </c>
      <c r="F2657" s="24" t="s">
        <v>369</v>
      </c>
      <c r="G2657" s="24" t="s">
        <v>204</v>
      </c>
      <c r="H2657" s="47">
        <v>15000</v>
      </c>
    </row>
    <row r="2658" spans="1:8" s="46" customFormat="1">
      <c r="A2658" s="25">
        <v>41968</v>
      </c>
      <c r="B2658" s="24" t="s">
        <v>1412</v>
      </c>
      <c r="C2658" s="25"/>
      <c r="D2658" s="46" t="s">
        <v>1442</v>
      </c>
      <c r="F2658" s="24" t="s">
        <v>204</v>
      </c>
      <c r="G2658" s="24" t="s">
        <v>346</v>
      </c>
      <c r="H2658" s="47">
        <v>276894</v>
      </c>
    </row>
    <row r="2659" spans="1:8" s="46" customFormat="1">
      <c r="A2659" s="25">
        <v>41969</v>
      </c>
      <c r="B2659" s="24" t="s">
        <v>1412</v>
      </c>
      <c r="C2659" s="25"/>
      <c r="D2659" s="46" t="s">
        <v>1840</v>
      </c>
      <c r="F2659" s="24" t="s">
        <v>204</v>
      </c>
      <c r="G2659" s="24" t="s">
        <v>216</v>
      </c>
      <c r="H2659" s="47">
        <v>13134000</v>
      </c>
    </row>
    <row r="2660" spans="1:8" s="46" customFormat="1">
      <c r="A2660" s="25">
        <v>41970</v>
      </c>
      <c r="B2660" s="24" t="s">
        <v>1412</v>
      </c>
      <c r="C2660" s="25"/>
      <c r="D2660" s="46" t="s">
        <v>1841</v>
      </c>
      <c r="F2660" s="24" t="s">
        <v>204</v>
      </c>
      <c r="G2660" s="24" t="s">
        <v>216</v>
      </c>
      <c r="H2660" s="47">
        <v>6085200</v>
      </c>
    </row>
    <row r="2661" spans="1:8" s="46" customFormat="1">
      <c r="A2661" s="25">
        <v>41970</v>
      </c>
      <c r="B2661" s="24" t="s">
        <v>1413</v>
      </c>
      <c r="C2661" s="25"/>
      <c r="D2661" s="46" t="s">
        <v>1431</v>
      </c>
      <c r="F2661" s="24" t="s">
        <v>369</v>
      </c>
      <c r="G2661" s="24" t="s">
        <v>204</v>
      </c>
      <c r="H2661" s="47">
        <v>15000</v>
      </c>
    </row>
    <row r="2662" spans="1:8" s="46" customFormat="1">
      <c r="A2662" s="25">
        <v>41970</v>
      </c>
      <c r="B2662" s="24" t="s">
        <v>1413</v>
      </c>
      <c r="C2662" s="25"/>
      <c r="D2662" s="46" t="s">
        <v>3917</v>
      </c>
      <c r="F2662" s="24" t="s">
        <v>360</v>
      </c>
      <c r="G2662" s="24" t="s">
        <v>204</v>
      </c>
      <c r="H2662" s="47">
        <v>347902</v>
      </c>
    </row>
    <row r="2663" spans="1:8" s="46" customFormat="1">
      <c r="A2663" s="25">
        <v>41971</v>
      </c>
      <c r="B2663" s="24" t="s">
        <v>1413</v>
      </c>
      <c r="C2663" s="25"/>
      <c r="D2663" s="46" t="s">
        <v>1842</v>
      </c>
      <c r="F2663" s="24" t="s">
        <v>284</v>
      </c>
      <c r="G2663" s="24" t="s">
        <v>204</v>
      </c>
      <c r="H2663" s="47">
        <v>3043777</v>
      </c>
    </row>
    <row r="2664" spans="1:8" s="46" customFormat="1">
      <c r="A2664" s="25">
        <v>41971</v>
      </c>
      <c r="B2664" s="24" t="s">
        <v>1413</v>
      </c>
      <c r="C2664" s="25"/>
      <c r="D2664" s="46" t="s">
        <v>1431</v>
      </c>
      <c r="F2664" s="24" t="s">
        <v>369</v>
      </c>
      <c r="G2664" s="24" t="s">
        <v>204</v>
      </c>
      <c r="H2664" s="47">
        <v>15000</v>
      </c>
    </row>
    <row r="2665" spans="1:8" s="46" customFormat="1">
      <c r="A2665" s="25">
        <v>41971</v>
      </c>
      <c r="B2665" s="24" t="s">
        <v>1413</v>
      </c>
      <c r="C2665" s="25"/>
      <c r="D2665" s="46" t="s">
        <v>1843</v>
      </c>
      <c r="F2665" s="24" t="s">
        <v>372</v>
      </c>
      <c r="G2665" s="24" t="s">
        <v>204</v>
      </c>
      <c r="H2665" s="47">
        <v>386702</v>
      </c>
    </row>
    <row r="2666" spans="1:8" s="46" customFormat="1">
      <c r="A2666" s="25">
        <v>41971</v>
      </c>
      <c r="B2666" s="24" t="s">
        <v>1413</v>
      </c>
      <c r="C2666" s="25"/>
      <c r="D2666" s="46" t="s">
        <v>1431</v>
      </c>
      <c r="F2666" s="24" t="s">
        <v>369</v>
      </c>
      <c r="G2666" s="24" t="s">
        <v>204</v>
      </c>
      <c r="H2666" s="47">
        <v>15000</v>
      </c>
    </row>
    <row r="2667" spans="1:8" s="46" customFormat="1">
      <c r="A2667" s="25">
        <v>41971</v>
      </c>
      <c r="B2667" s="24" t="s">
        <v>1546</v>
      </c>
      <c r="C2667" s="25"/>
      <c r="D2667" s="46" t="s">
        <v>1845</v>
      </c>
      <c r="F2667" s="24" t="s">
        <v>365</v>
      </c>
      <c r="G2667" s="24" t="s">
        <v>304</v>
      </c>
      <c r="H2667" s="47">
        <v>30600000</v>
      </c>
    </row>
    <row r="2668" spans="1:8" s="46" customFormat="1">
      <c r="A2668" s="25">
        <v>41971</v>
      </c>
      <c r="B2668" s="24"/>
      <c r="C2668" s="25"/>
      <c r="D2668" s="46" t="s">
        <v>3856</v>
      </c>
      <c r="F2668" s="24" t="s">
        <v>365</v>
      </c>
      <c r="G2668" s="24" t="s">
        <v>311</v>
      </c>
      <c r="H2668" s="47">
        <v>780000</v>
      </c>
    </row>
    <row r="2669" spans="1:8" s="46" customFormat="1">
      <c r="A2669" s="25">
        <v>41971</v>
      </c>
      <c r="B2669" s="24"/>
      <c r="C2669" s="25"/>
      <c r="D2669" s="46" t="s">
        <v>3857</v>
      </c>
      <c r="F2669" s="24" t="s">
        <v>365</v>
      </c>
      <c r="G2669" s="24" t="s">
        <v>313</v>
      </c>
      <c r="H2669" s="47">
        <v>135000</v>
      </c>
    </row>
    <row r="2670" spans="1:8" s="46" customFormat="1">
      <c r="A2670" s="25">
        <v>41971</v>
      </c>
      <c r="B2670" s="24" t="s">
        <v>1413</v>
      </c>
      <c r="C2670" s="25"/>
      <c r="D2670" s="46" t="s">
        <v>1844</v>
      </c>
      <c r="F2670" s="24" t="s">
        <v>304</v>
      </c>
      <c r="G2670" s="24" t="s">
        <v>204</v>
      </c>
      <c r="H2670" s="47">
        <v>30600000</v>
      </c>
    </row>
    <row r="2671" spans="1:8" s="46" customFormat="1">
      <c r="A2671" s="25">
        <v>41971</v>
      </c>
      <c r="B2671" s="24" t="s">
        <v>1412</v>
      </c>
      <c r="C2671" s="25"/>
      <c r="D2671" s="46" t="s">
        <v>1846</v>
      </c>
      <c r="F2671" s="24" t="s">
        <v>204</v>
      </c>
      <c r="G2671" s="24" t="s">
        <v>216</v>
      </c>
      <c r="H2671" s="47">
        <v>5986200</v>
      </c>
    </row>
    <row r="2672" spans="1:8" s="46" customFormat="1">
      <c r="A2672" s="25">
        <v>41971</v>
      </c>
      <c r="B2672" s="24" t="s">
        <v>1412</v>
      </c>
      <c r="C2672" s="25"/>
      <c r="D2672" s="46" t="s">
        <v>1847</v>
      </c>
      <c r="F2672" s="24" t="s">
        <v>204</v>
      </c>
      <c r="G2672" s="24" t="s">
        <v>216</v>
      </c>
      <c r="H2672" s="47">
        <v>20350000</v>
      </c>
    </row>
    <row r="2673" spans="1:8" s="46" customFormat="1">
      <c r="A2673" s="25">
        <v>41971</v>
      </c>
      <c r="B2673" s="24" t="s">
        <v>1412</v>
      </c>
      <c r="C2673" s="25"/>
      <c r="D2673" s="46" t="s">
        <v>1848</v>
      </c>
      <c r="F2673" s="24" t="s">
        <v>204</v>
      </c>
      <c r="G2673" s="24" t="s">
        <v>216</v>
      </c>
      <c r="H2673" s="47">
        <v>22341000</v>
      </c>
    </row>
    <row r="2674" spans="1:8" s="46" customFormat="1">
      <c r="A2674" s="25">
        <v>41971</v>
      </c>
      <c r="B2674" s="24" t="s">
        <v>1412</v>
      </c>
      <c r="C2674" s="25"/>
      <c r="D2674" s="46" t="s">
        <v>1849</v>
      </c>
      <c r="F2674" s="24" t="s">
        <v>204</v>
      </c>
      <c r="G2674" s="24" t="s">
        <v>216</v>
      </c>
      <c r="H2674" s="47">
        <v>1793000</v>
      </c>
    </row>
    <row r="2675" spans="1:8" s="46" customFormat="1">
      <c r="A2675" s="25">
        <v>41974</v>
      </c>
      <c r="B2675" s="24" t="s">
        <v>1413</v>
      </c>
      <c r="C2675" s="25"/>
      <c r="D2675" s="46" t="s">
        <v>1850</v>
      </c>
      <c r="F2675" s="24" t="s">
        <v>282</v>
      </c>
      <c r="G2675" s="24" t="s">
        <v>204</v>
      </c>
      <c r="H2675" s="47">
        <v>7027000</v>
      </c>
    </row>
    <row r="2676" spans="1:8" s="46" customFormat="1">
      <c r="A2676" s="25">
        <v>41974</v>
      </c>
      <c r="B2676" s="24" t="s">
        <v>1413</v>
      </c>
      <c r="C2676" s="25"/>
      <c r="D2676" s="46" t="s">
        <v>1431</v>
      </c>
      <c r="F2676" s="24" t="s">
        <v>369</v>
      </c>
      <c r="G2676" s="24" t="s">
        <v>204</v>
      </c>
      <c r="H2676" s="47">
        <v>20000</v>
      </c>
    </row>
    <row r="2677" spans="1:8" s="46" customFormat="1">
      <c r="A2677" s="25">
        <v>41974</v>
      </c>
      <c r="B2677" s="24" t="s">
        <v>1412</v>
      </c>
      <c r="C2677" s="25"/>
      <c r="D2677" s="46" t="s">
        <v>1851</v>
      </c>
      <c r="F2677" s="24" t="s">
        <v>204</v>
      </c>
      <c r="G2677" s="24" t="s">
        <v>216</v>
      </c>
      <c r="H2677" s="47">
        <v>16126000</v>
      </c>
    </row>
    <row r="2678" spans="1:8" s="46" customFormat="1">
      <c r="A2678" s="25">
        <v>41975</v>
      </c>
      <c r="B2678" s="24" t="s">
        <v>1413</v>
      </c>
      <c r="C2678" s="25"/>
      <c r="D2678" s="46" t="s">
        <v>1667</v>
      </c>
      <c r="F2678" s="24" t="s">
        <v>200</v>
      </c>
      <c r="G2678" s="24" t="s">
        <v>204</v>
      </c>
      <c r="H2678" s="47">
        <v>190000000</v>
      </c>
    </row>
    <row r="2679" spans="1:8" s="46" customFormat="1">
      <c r="A2679" s="25">
        <v>41975</v>
      </c>
      <c r="B2679" s="24" t="s">
        <v>1412</v>
      </c>
      <c r="C2679" s="25"/>
      <c r="D2679" s="46" t="s">
        <v>1852</v>
      </c>
      <c r="F2679" s="24" t="s">
        <v>204</v>
      </c>
      <c r="G2679" s="24" t="s">
        <v>216</v>
      </c>
      <c r="H2679" s="47">
        <v>6558200</v>
      </c>
    </row>
    <row r="2680" spans="1:8" s="46" customFormat="1">
      <c r="A2680" s="25">
        <v>41975</v>
      </c>
      <c r="B2680" s="24" t="s">
        <v>1413</v>
      </c>
      <c r="C2680" s="25"/>
      <c r="D2680" s="46" t="s">
        <v>1853</v>
      </c>
      <c r="F2680" s="24" t="s">
        <v>282</v>
      </c>
      <c r="G2680" s="24" t="s">
        <v>204</v>
      </c>
      <c r="H2680" s="47">
        <v>762300</v>
      </c>
    </row>
    <row r="2681" spans="1:8" s="46" customFormat="1">
      <c r="A2681" s="25">
        <v>41975</v>
      </c>
      <c r="B2681" s="24" t="s">
        <v>1413</v>
      </c>
      <c r="C2681" s="25"/>
      <c r="D2681" s="46" t="s">
        <v>1431</v>
      </c>
      <c r="F2681" s="24" t="s">
        <v>369</v>
      </c>
      <c r="G2681" s="24" t="s">
        <v>204</v>
      </c>
      <c r="H2681" s="47">
        <v>15000</v>
      </c>
    </row>
    <row r="2682" spans="1:8" s="46" customFormat="1">
      <c r="A2682" s="25">
        <v>41976</v>
      </c>
      <c r="B2682" s="24" t="s">
        <v>1412</v>
      </c>
      <c r="C2682" s="25"/>
      <c r="D2682" s="46" t="s">
        <v>1854</v>
      </c>
      <c r="F2682" s="24" t="s">
        <v>204</v>
      </c>
      <c r="G2682" s="24" t="s">
        <v>216</v>
      </c>
      <c r="H2682" s="47">
        <v>2024000</v>
      </c>
    </row>
    <row r="2683" spans="1:8" s="46" customFormat="1">
      <c r="A2683" s="25">
        <v>41977</v>
      </c>
      <c r="B2683" s="24" t="s">
        <v>1413</v>
      </c>
      <c r="C2683" s="25"/>
      <c r="D2683" s="46" t="s">
        <v>1855</v>
      </c>
      <c r="F2683" s="24" t="s">
        <v>282</v>
      </c>
      <c r="G2683" s="24" t="s">
        <v>204</v>
      </c>
      <c r="H2683" s="47">
        <v>3547500</v>
      </c>
    </row>
    <row r="2684" spans="1:8" s="46" customFormat="1">
      <c r="A2684" s="25">
        <v>41977</v>
      </c>
      <c r="B2684" s="24" t="s">
        <v>1412</v>
      </c>
      <c r="C2684" s="25"/>
      <c r="D2684" s="46" t="s">
        <v>1431</v>
      </c>
      <c r="F2684" s="24" t="s">
        <v>369</v>
      </c>
      <c r="G2684" s="24" t="s">
        <v>204</v>
      </c>
      <c r="H2684" s="47">
        <v>15000</v>
      </c>
    </row>
    <row r="2685" spans="1:8" s="46" customFormat="1">
      <c r="A2685" s="25">
        <v>41977</v>
      </c>
      <c r="B2685" s="24" t="s">
        <v>1412</v>
      </c>
      <c r="C2685" s="25"/>
      <c r="D2685" s="46" t="s">
        <v>1856</v>
      </c>
      <c r="F2685" s="24" t="s">
        <v>204</v>
      </c>
      <c r="G2685" s="24" t="s">
        <v>216</v>
      </c>
      <c r="H2685" s="47">
        <v>10895500</v>
      </c>
    </row>
    <row r="2686" spans="1:8" s="46" customFormat="1">
      <c r="A2686" s="25">
        <v>41977</v>
      </c>
      <c r="B2686" s="24" t="s">
        <v>1412</v>
      </c>
      <c r="C2686" s="25" t="s">
        <v>4715</v>
      </c>
      <c r="D2686" s="46" t="s">
        <v>1576</v>
      </c>
      <c r="F2686" s="24" t="s">
        <v>204</v>
      </c>
      <c r="G2686" s="24" t="s">
        <v>200</v>
      </c>
      <c r="H2686" s="47">
        <v>50000000</v>
      </c>
    </row>
    <row r="2687" spans="1:8" s="46" customFormat="1">
      <c r="A2687" s="25">
        <v>41977</v>
      </c>
      <c r="B2687" s="24" t="s">
        <v>1412</v>
      </c>
      <c r="C2687" s="25"/>
      <c r="D2687" s="46" t="s">
        <v>1857</v>
      </c>
      <c r="F2687" s="24" t="s">
        <v>204</v>
      </c>
      <c r="G2687" s="24" t="s">
        <v>216</v>
      </c>
      <c r="H2687" s="47">
        <v>8271000</v>
      </c>
    </row>
    <row r="2688" spans="1:8" s="46" customFormat="1">
      <c r="A2688" s="25">
        <v>41977</v>
      </c>
      <c r="B2688" s="24" t="s">
        <v>1412</v>
      </c>
      <c r="C2688" s="25"/>
      <c r="D2688" s="46" t="s">
        <v>1858</v>
      </c>
      <c r="F2688" s="24" t="s">
        <v>204</v>
      </c>
      <c r="G2688" s="24" t="s">
        <v>216</v>
      </c>
      <c r="H2688" s="47">
        <v>3339000</v>
      </c>
    </row>
    <row r="2689" spans="1:8" s="46" customFormat="1">
      <c r="A2689" s="25">
        <v>41977</v>
      </c>
      <c r="B2689" s="24" t="s">
        <v>1413</v>
      </c>
      <c r="C2689" s="25"/>
      <c r="D2689" s="46" t="s">
        <v>3916</v>
      </c>
      <c r="F2689" s="24" t="s">
        <v>360</v>
      </c>
      <c r="G2689" s="24" t="s">
        <v>204</v>
      </c>
      <c r="H2689" s="47">
        <v>321003</v>
      </c>
    </row>
    <row r="2690" spans="1:8" s="46" customFormat="1">
      <c r="A2690" s="25">
        <v>41978</v>
      </c>
      <c r="B2690" s="24" t="s">
        <v>1412</v>
      </c>
      <c r="C2690" s="25"/>
      <c r="D2690" s="46" t="s">
        <v>1859</v>
      </c>
      <c r="F2690" s="24" t="s">
        <v>204</v>
      </c>
      <c r="G2690" s="24" t="s">
        <v>216</v>
      </c>
      <c r="H2690" s="47">
        <v>18414000</v>
      </c>
    </row>
    <row r="2691" spans="1:8" s="46" customFormat="1">
      <c r="A2691" s="25">
        <v>41978</v>
      </c>
      <c r="B2691" s="24" t="s">
        <v>1413</v>
      </c>
      <c r="C2691" s="25"/>
      <c r="D2691" s="46" t="s">
        <v>1860</v>
      </c>
      <c r="F2691" s="24" t="s">
        <v>282</v>
      </c>
      <c r="G2691" s="24" t="s">
        <v>204</v>
      </c>
      <c r="H2691" s="47">
        <v>601700</v>
      </c>
    </row>
    <row r="2692" spans="1:8" s="46" customFormat="1">
      <c r="A2692" s="25">
        <v>41978</v>
      </c>
      <c r="B2692" s="24" t="s">
        <v>1412</v>
      </c>
      <c r="C2692" s="25"/>
      <c r="D2692" s="46" t="s">
        <v>1861</v>
      </c>
      <c r="F2692" s="24" t="s">
        <v>204</v>
      </c>
      <c r="G2692" s="24" t="s">
        <v>216</v>
      </c>
      <c r="H2692" s="47">
        <v>231000000</v>
      </c>
    </row>
    <row r="2693" spans="1:8" s="46" customFormat="1">
      <c r="A2693" s="25">
        <v>41981</v>
      </c>
      <c r="B2693" s="24" t="s">
        <v>1413</v>
      </c>
      <c r="C2693" s="25"/>
      <c r="D2693" s="46" t="s">
        <v>1431</v>
      </c>
      <c r="F2693" s="24" t="s">
        <v>369</v>
      </c>
      <c r="G2693" s="24" t="s">
        <v>204</v>
      </c>
      <c r="H2693" s="47">
        <v>15000</v>
      </c>
    </row>
    <row r="2694" spans="1:8" s="46" customFormat="1">
      <c r="A2694" s="25">
        <v>41981</v>
      </c>
      <c r="B2694" s="24" t="s">
        <v>1413</v>
      </c>
      <c r="C2694" s="25"/>
      <c r="D2694" s="46" t="s">
        <v>1862</v>
      </c>
      <c r="F2694" s="24" t="s">
        <v>282</v>
      </c>
      <c r="G2694" s="24" t="s">
        <v>204</v>
      </c>
      <c r="H2694" s="47">
        <v>9557900</v>
      </c>
    </row>
    <row r="2695" spans="1:8" s="46" customFormat="1">
      <c r="A2695" s="25">
        <v>41981</v>
      </c>
      <c r="B2695" s="24" t="s">
        <v>1413</v>
      </c>
      <c r="C2695" s="25"/>
      <c r="D2695" s="46" t="s">
        <v>1863</v>
      </c>
      <c r="F2695" s="24" t="s">
        <v>282</v>
      </c>
      <c r="G2695" s="24" t="s">
        <v>204</v>
      </c>
      <c r="H2695" s="47">
        <v>2880900</v>
      </c>
    </row>
    <row r="2696" spans="1:8" s="46" customFormat="1">
      <c r="A2696" s="25">
        <v>41981</v>
      </c>
      <c r="B2696" s="24" t="s">
        <v>1413</v>
      </c>
      <c r="C2696" s="25"/>
      <c r="D2696" s="46" t="s">
        <v>1864</v>
      </c>
      <c r="F2696" s="24" t="s">
        <v>282</v>
      </c>
      <c r="G2696" s="24" t="s">
        <v>204</v>
      </c>
      <c r="H2696" s="47">
        <v>1581000</v>
      </c>
    </row>
    <row r="2697" spans="1:8" s="46" customFormat="1">
      <c r="A2697" s="25">
        <v>41981</v>
      </c>
      <c r="B2697" s="24" t="s">
        <v>1412</v>
      </c>
      <c r="C2697" s="25"/>
      <c r="D2697" s="46" t="s">
        <v>1865</v>
      </c>
      <c r="F2697" s="24" t="s">
        <v>204</v>
      </c>
      <c r="G2697" s="24" t="s">
        <v>216</v>
      </c>
      <c r="H2697" s="47">
        <v>15180000</v>
      </c>
    </row>
    <row r="2698" spans="1:8" s="46" customFormat="1">
      <c r="A2698" s="25">
        <v>41981</v>
      </c>
      <c r="B2698" s="24" t="s">
        <v>1413</v>
      </c>
      <c r="C2698" s="25"/>
      <c r="D2698" s="46" t="s">
        <v>1866</v>
      </c>
      <c r="F2698" s="24" t="s">
        <v>360</v>
      </c>
      <c r="G2698" s="24" t="s">
        <v>204</v>
      </c>
      <c r="H2698" s="47">
        <v>300000</v>
      </c>
    </row>
    <row r="2699" spans="1:8" s="46" customFormat="1">
      <c r="A2699" s="25">
        <v>41982</v>
      </c>
      <c r="B2699" s="24" t="s">
        <v>1413</v>
      </c>
      <c r="C2699" s="25"/>
      <c r="D2699" s="46" t="s">
        <v>3798</v>
      </c>
      <c r="F2699" s="24" t="s">
        <v>229</v>
      </c>
      <c r="G2699" s="24" t="s">
        <v>204</v>
      </c>
      <c r="H2699" s="47">
        <v>1844000</v>
      </c>
    </row>
    <row r="2700" spans="1:8" s="46" customFormat="1">
      <c r="A2700" s="25">
        <v>41982</v>
      </c>
      <c r="B2700" s="24" t="s">
        <v>1413</v>
      </c>
      <c r="C2700" s="25"/>
      <c r="D2700" s="46" t="s">
        <v>1867</v>
      </c>
      <c r="F2700" s="24" t="s">
        <v>282</v>
      </c>
      <c r="G2700" s="24" t="s">
        <v>204</v>
      </c>
      <c r="H2700" s="47">
        <v>3227400</v>
      </c>
    </row>
    <row r="2701" spans="1:8" s="46" customFormat="1">
      <c r="A2701" s="25">
        <v>41982</v>
      </c>
      <c r="B2701" s="24" t="s">
        <v>1412</v>
      </c>
      <c r="C2701" s="25"/>
      <c r="D2701" s="46" t="s">
        <v>1868</v>
      </c>
      <c r="F2701" s="24" t="s">
        <v>204</v>
      </c>
      <c r="G2701" s="24" t="s">
        <v>216</v>
      </c>
      <c r="H2701" s="47">
        <v>4180000</v>
      </c>
    </row>
    <row r="2702" spans="1:8" s="46" customFormat="1">
      <c r="A2702" s="25">
        <v>41983</v>
      </c>
      <c r="B2702" s="24" t="s">
        <v>1412</v>
      </c>
      <c r="C2702" s="25"/>
      <c r="D2702" s="46" t="s">
        <v>1456</v>
      </c>
      <c r="F2702" s="24" t="s">
        <v>204</v>
      </c>
      <c r="G2702" s="24" t="s">
        <v>216</v>
      </c>
      <c r="H2702" s="47">
        <v>2048000</v>
      </c>
    </row>
    <row r="2703" spans="1:8" s="46" customFormat="1">
      <c r="A2703" s="25">
        <v>41984</v>
      </c>
      <c r="B2703" s="24" t="s">
        <v>1412</v>
      </c>
      <c r="C2703" s="25"/>
      <c r="D2703" s="46" t="s">
        <v>1869</v>
      </c>
      <c r="F2703" s="24" t="s">
        <v>204</v>
      </c>
      <c r="G2703" s="24" t="s">
        <v>216</v>
      </c>
      <c r="H2703" s="47">
        <v>8981500</v>
      </c>
    </row>
    <row r="2704" spans="1:8" s="46" customFormat="1">
      <c r="A2704" s="25">
        <v>41984</v>
      </c>
      <c r="B2704" s="24" t="s">
        <v>1412</v>
      </c>
      <c r="C2704" s="25"/>
      <c r="D2704" s="46" t="s">
        <v>1870</v>
      </c>
      <c r="F2704" s="24" t="s">
        <v>204</v>
      </c>
      <c r="G2704" s="24" t="s">
        <v>216</v>
      </c>
      <c r="H2704" s="47">
        <v>24420000</v>
      </c>
    </row>
    <row r="2705" spans="1:8" s="46" customFormat="1">
      <c r="A2705" s="25">
        <v>41985</v>
      </c>
      <c r="B2705" s="24" t="s">
        <v>1412</v>
      </c>
      <c r="C2705" s="25"/>
      <c r="D2705" s="46" t="s">
        <v>1871</v>
      </c>
      <c r="F2705" s="24" t="s">
        <v>204</v>
      </c>
      <c r="G2705" s="24" t="s">
        <v>216</v>
      </c>
      <c r="H2705" s="47">
        <v>42259800</v>
      </c>
    </row>
    <row r="2706" spans="1:8" s="46" customFormat="1">
      <c r="A2706" s="25">
        <v>41985</v>
      </c>
      <c r="B2706" s="24" t="s">
        <v>1412</v>
      </c>
      <c r="C2706" s="25"/>
      <c r="D2706" s="46" t="s">
        <v>1872</v>
      </c>
      <c r="F2706" s="24" t="s">
        <v>204</v>
      </c>
      <c r="G2706" s="24" t="s">
        <v>216</v>
      </c>
      <c r="H2706" s="47">
        <v>18315000</v>
      </c>
    </row>
    <row r="2707" spans="1:8" s="46" customFormat="1">
      <c r="A2707" s="25">
        <v>41985</v>
      </c>
      <c r="B2707" s="24" t="s">
        <v>1412</v>
      </c>
      <c r="C2707" s="25"/>
      <c r="D2707" s="46" t="s">
        <v>1478</v>
      </c>
      <c r="F2707" s="24" t="s">
        <v>204</v>
      </c>
      <c r="G2707" s="24" t="s">
        <v>216</v>
      </c>
      <c r="H2707" s="47">
        <v>36828000</v>
      </c>
    </row>
    <row r="2708" spans="1:8" s="46" customFormat="1">
      <c r="A2708" s="25">
        <v>41988</v>
      </c>
      <c r="B2708" s="24" t="s">
        <v>1413</v>
      </c>
      <c r="C2708" s="25"/>
      <c r="D2708" s="46" t="s">
        <v>1497</v>
      </c>
      <c r="F2708" s="24" t="s">
        <v>200</v>
      </c>
      <c r="G2708" s="24" t="s">
        <v>204</v>
      </c>
      <c r="H2708" s="47">
        <v>5000000</v>
      </c>
    </row>
    <row r="2709" spans="1:8" s="46" customFormat="1">
      <c r="A2709" s="25">
        <v>41988</v>
      </c>
      <c r="B2709" s="24" t="s">
        <v>1413</v>
      </c>
      <c r="C2709" s="25"/>
      <c r="D2709" s="46" t="s">
        <v>1873</v>
      </c>
      <c r="F2709" s="24" t="s">
        <v>282</v>
      </c>
      <c r="G2709" s="24" t="s">
        <v>204</v>
      </c>
      <c r="H2709" s="47">
        <v>4210800</v>
      </c>
    </row>
    <row r="2710" spans="1:8" s="46" customFormat="1">
      <c r="A2710" s="25">
        <v>41988</v>
      </c>
      <c r="B2710" s="24" t="s">
        <v>1413</v>
      </c>
      <c r="C2710" s="25"/>
      <c r="D2710" s="46" t="s">
        <v>1431</v>
      </c>
      <c r="F2710" s="24" t="s">
        <v>369</v>
      </c>
      <c r="G2710" s="24" t="s">
        <v>204</v>
      </c>
      <c r="H2710" s="47">
        <v>15000</v>
      </c>
    </row>
    <row r="2711" spans="1:8" s="46" customFormat="1">
      <c r="A2711" s="25">
        <v>41989</v>
      </c>
      <c r="B2711" s="24" t="s">
        <v>1412</v>
      </c>
      <c r="C2711" s="25"/>
      <c r="D2711" s="46" t="s">
        <v>1874</v>
      </c>
      <c r="F2711" s="24" t="s">
        <v>204</v>
      </c>
      <c r="G2711" s="24" t="s">
        <v>216</v>
      </c>
      <c r="H2711" s="47">
        <v>3696000</v>
      </c>
    </row>
    <row r="2712" spans="1:8" s="46" customFormat="1">
      <c r="A2712" s="25">
        <v>41990</v>
      </c>
      <c r="B2712" s="24" t="s">
        <v>1412</v>
      </c>
      <c r="C2712" s="25"/>
      <c r="D2712" s="46" t="s">
        <v>1875</v>
      </c>
      <c r="F2712" s="24" t="s">
        <v>204</v>
      </c>
      <c r="G2712" s="24" t="s">
        <v>216</v>
      </c>
      <c r="H2712" s="47">
        <v>1593900</v>
      </c>
    </row>
    <row r="2713" spans="1:8" s="46" customFormat="1">
      <c r="A2713" s="25">
        <v>41990</v>
      </c>
      <c r="B2713" s="24" t="s">
        <v>1413</v>
      </c>
      <c r="C2713" s="25"/>
      <c r="D2713" s="46" t="s">
        <v>1431</v>
      </c>
      <c r="F2713" s="24" t="s">
        <v>369</v>
      </c>
      <c r="G2713" s="24" t="s">
        <v>204</v>
      </c>
      <c r="H2713" s="47">
        <v>15000</v>
      </c>
    </row>
    <row r="2714" spans="1:8" s="46" customFormat="1">
      <c r="A2714" s="25">
        <v>41990</v>
      </c>
      <c r="B2714" s="24" t="s">
        <v>1412</v>
      </c>
      <c r="C2714" s="25"/>
      <c r="D2714" s="46" t="s">
        <v>1876</v>
      </c>
      <c r="F2714" s="24" t="s">
        <v>204</v>
      </c>
      <c r="G2714" s="24" t="s">
        <v>216</v>
      </c>
      <c r="H2714" s="47">
        <v>6479000</v>
      </c>
    </row>
    <row r="2715" spans="1:8" s="46" customFormat="1">
      <c r="A2715" s="25">
        <v>41990</v>
      </c>
      <c r="B2715" s="24" t="s">
        <v>1412</v>
      </c>
      <c r="C2715" s="25"/>
      <c r="D2715" s="46" t="s">
        <v>1436</v>
      </c>
      <c r="F2715" s="24" t="s">
        <v>204</v>
      </c>
      <c r="G2715" s="24" t="s">
        <v>216</v>
      </c>
      <c r="H2715" s="47">
        <v>1969000</v>
      </c>
    </row>
    <row r="2716" spans="1:8" s="46" customFormat="1">
      <c r="A2716" s="25">
        <v>41990</v>
      </c>
      <c r="B2716" s="24" t="s">
        <v>1412</v>
      </c>
      <c r="C2716" s="25"/>
      <c r="D2716" s="46" t="s">
        <v>1877</v>
      </c>
      <c r="F2716" s="24" t="s">
        <v>204</v>
      </c>
      <c r="G2716" s="24" t="s">
        <v>216</v>
      </c>
      <c r="H2716" s="47">
        <v>43000000</v>
      </c>
    </row>
    <row r="2717" spans="1:8" s="46" customFormat="1">
      <c r="A2717" s="25">
        <v>41991</v>
      </c>
      <c r="B2717" s="24" t="s">
        <v>1413</v>
      </c>
      <c r="C2717" s="25"/>
      <c r="D2717" s="46" t="s">
        <v>1497</v>
      </c>
      <c r="F2717" s="24" t="s">
        <v>200</v>
      </c>
      <c r="G2717" s="24" t="s">
        <v>204</v>
      </c>
      <c r="H2717" s="47">
        <v>15000000</v>
      </c>
    </row>
    <row r="2718" spans="1:8" s="46" customFormat="1">
      <c r="A2718" s="25">
        <v>41991</v>
      </c>
      <c r="B2718" s="24" t="s">
        <v>1413</v>
      </c>
      <c r="C2718" s="25"/>
      <c r="D2718" s="46" t="s">
        <v>1878</v>
      </c>
      <c r="F2718" s="24" t="s">
        <v>204</v>
      </c>
      <c r="G2718" s="24" t="s">
        <v>216</v>
      </c>
      <c r="H2718" s="47">
        <v>28184200</v>
      </c>
    </row>
    <row r="2719" spans="1:8" s="46" customFormat="1">
      <c r="A2719" s="25">
        <v>41991</v>
      </c>
      <c r="B2719" s="24" t="s">
        <v>1413</v>
      </c>
      <c r="C2719" s="25"/>
      <c r="D2719" s="46" t="s">
        <v>1431</v>
      </c>
      <c r="F2719" s="24" t="s">
        <v>369</v>
      </c>
      <c r="G2719" s="24" t="s">
        <v>204</v>
      </c>
      <c r="H2719" s="47">
        <v>15000</v>
      </c>
    </row>
    <row r="2720" spans="1:8" s="46" customFormat="1">
      <c r="A2720" s="25">
        <v>41991</v>
      </c>
      <c r="B2720" s="24" t="s">
        <v>1413</v>
      </c>
      <c r="C2720" s="25"/>
      <c r="D2720" s="46" t="s">
        <v>1431</v>
      </c>
      <c r="F2720" s="24" t="s">
        <v>369</v>
      </c>
      <c r="G2720" s="24" t="s">
        <v>204</v>
      </c>
      <c r="H2720" s="47">
        <v>951485</v>
      </c>
    </row>
    <row r="2721" spans="1:8" s="46" customFormat="1">
      <c r="A2721" s="25">
        <v>41991</v>
      </c>
      <c r="B2721" s="24" t="s">
        <v>1412</v>
      </c>
      <c r="C2721" s="25"/>
      <c r="D2721" s="46" t="s">
        <v>1879</v>
      </c>
      <c r="F2721" s="24" t="s">
        <v>204</v>
      </c>
      <c r="G2721" s="24" t="s">
        <v>216</v>
      </c>
      <c r="H2721" s="47">
        <v>5074300</v>
      </c>
    </row>
    <row r="2722" spans="1:8" s="46" customFormat="1">
      <c r="A2722" s="25">
        <v>41992</v>
      </c>
      <c r="B2722" s="24" t="s">
        <v>1413</v>
      </c>
      <c r="C2722" s="25"/>
      <c r="D2722" s="46" t="s">
        <v>1497</v>
      </c>
      <c r="F2722" s="24" t="s">
        <v>200</v>
      </c>
      <c r="G2722" s="24" t="s">
        <v>204</v>
      </c>
      <c r="H2722" s="47">
        <v>20000000</v>
      </c>
    </row>
    <row r="2723" spans="1:8" s="46" customFormat="1">
      <c r="A2723" s="25">
        <v>41992</v>
      </c>
      <c r="B2723" s="24" t="s">
        <v>1412</v>
      </c>
      <c r="C2723" s="25"/>
      <c r="D2723" s="46" t="s">
        <v>1880</v>
      </c>
      <c r="F2723" s="24" t="s">
        <v>204</v>
      </c>
      <c r="G2723" s="24" t="s">
        <v>216</v>
      </c>
      <c r="H2723" s="47">
        <v>1864500</v>
      </c>
    </row>
    <row r="2724" spans="1:8" s="46" customFormat="1">
      <c r="A2724" s="25">
        <v>41992</v>
      </c>
      <c r="B2724" s="24" t="s">
        <v>1412</v>
      </c>
      <c r="C2724" s="25"/>
      <c r="D2724" s="46" t="s">
        <v>1881</v>
      </c>
      <c r="F2724" s="24" t="s">
        <v>204</v>
      </c>
      <c r="G2724" s="24" t="s">
        <v>216</v>
      </c>
      <c r="H2724" s="47">
        <v>6448200</v>
      </c>
    </row>
    <row r="2725" spans="1:8" s="46" customFormat="1">
      <c r="A2725" s="25">
        <v>41992</v>
      </c>
      <c r="B2725" s="24" t="s">
        <v>1413</v>
      </c>
      <c r="C2725" s="25"/>
      <c r="D2725" s="46" t="s">
        <v>1431</v>
      </c>
      <c r="F2725" s="24" t="s">
        <v>369</v>
      </c>
      <c r="G2725" s="24" t="s">
        <v>204</v>
      </c>
      <c r="H2725" s="47">
        <v>15000</v>
      </c>
    </row>
    <row r="2726" spans="1:8" s="46" customFormat="1">
      <c r="A2726" s="25">
        <v>41995</v>
      </c>
      <c r="B2726" s="24" t="s">
        <v>1413</v>
      </c>
      <c r="C2726" s="25"/>
      <c r="D2726" s="46" t="s">
        <v>1882</v>
      </c>
      <c r="F2726" s="24" t="s">
        <v>282</v>
      </c>
      <c r="G2726" s="24" t="s">
        <v>204</v>
      </c>
      <c r="H2726" s="47">
        <v>2572000</v>
      </c>
    </row>
    <row r="2727" spans="1:8" s="46" customFormat="1">
      <c r="A2727" s="25">
        <v>41995</v>
      </c>
      <c r="B2727" s="24" t="s">
        <v>1413</v>
      </c>
      <c r="C2727" s="25"/>
      <c r="D2727" s="46" t="s">
        <v>1431</v>
      </c>
      <c r="F2727" s="24" t="s">
        <v>369</v>
      </c>
      <c r="G2727" s="24" t="s">
        <v>204</v>
      </c>
      <c r="H2727" s="47">
        <v>15000</v>
      </c>
    </row>
    <row r="2728" spans="1:8" s="46" customFormat="1">
      <c r="A2728" s="25">
        <v>41995</v>
      </c>
      <c r="B2728" s="24" t="s">
        <v>1412</v>
      </c>
      <c r="C2728" s="25"/>
      <c r="D2728" s="46" t="s">
        <v>1457</v>
      </c>
      <c r="F2728" s="24" t="s">
        <v>204</v>
      </c>
      <c r="G2728" s="24" t="s">
        <v>216</v>
      </c>
      <c r="H2728" s="47">
        <v>6534000</v>
      </c>
    </row>
    <row r="2729" spans="1:8" s="46" customFormat="1">
      <c r="A2729" s="25">
        <v>41995</v>
      </c>
      <c r="B2729" s="24" t="s">
        <v>1412</v>
      </c>
      <c r="C2729" s="25"/>
      <c r="D2729" s="46" t="s">
        <v>1460</v>
      </c>
      <c r="F2729" s="24" t="s">
        <v>204</v>
      </c>
      <c r="G2729" s="24" t="s">
        <v>216</v>
      </c>
      <c r="H2729" s="47">
        <v>9636000</v>
      </c>
    </row>
    <row r="2730" spans="1:8" s="46" customFormat="1">
      <c r="A2730" s="25">
        <v>41996</v>
      </c>
      <c r="B2730" s="24" t="s">
        <v>1413</v>
      </c>
      <c r="C2730" s="25"/>
      <c r="D2730" s="46" t="s">
        <v>1667</v>
      </c>
      <c r="F2730" s="24" t="s">
        <v>200</v>
      </c>
      <c r="G2730" s="24" t="s">
        <v>204</v>
      </c>
      <c r="H2730" s="47">
        <v>15000000</v>
      </c>
    </row>
    <row r="2731" spans="1:8" s="46" customFormat="1">
      <c r="A2731" s="25">
        <v>41996</v>
      </c>
      <c r="B2731" s="24" t="s">
        <v>1413</v>
      </c>
      <c r="C2731" s="25"/>
      <c r="D2731" s="46" t="s">
        <v>1883</v>
      </c>
      <c r="F2731" s="24" t="s">
        <v>282</v>
      </c>
      <c r="G2731" s="24" t="s">
        <v>204</v>
      </c>
      <c r="H2731" s="47">
        <v>1705600</v>
      </c>
    </row>
    <row r="2732" spans="1:8" s="46" customFormat="1">
      <c r="A2732" s="25">
        <v>41996</v>
      </c>
      <c r="B2732" s="24" t="s">
        <v>1413</v>
      </c>
      <c r="C2732" s="25"/>
      <c r="D2732" s="46" t="s">
        <v>1431</v>
      </c>
      <c r="F2732" s="24" t="s">
        <v>369</v>
      </c>
      <c r="G2732" s="24" t="s">
        <v>204</v>
      </c>
      <c r="H2732" s="47">
        <v>20000</v>
      </c>
    </row>
    <row r="2733" spans="1:8" s="46" customFormat="1">
      <c r="A2733" s="25">
        <v>41996</v>
      </c>
      <c r="B2733" s="24" t="s">
        <v>1413</v>
      </c>
      <c r="C2733" s="25"/>
      <c r="D2733" s="46" t="s">
        <v>1884</v>
      </c>
      <c r="F2733" s="24" t="s">
        <v>282</v>
      </c>
      <c r="G2733" s="24" t="s">
        <v>204</v>
      </c>
      <c r="H2733" s="47">
        <v>4957398</v>
      </c>
    </row>
    <row r="2734" spans="1:8" s="46" customFormat="1">
      <c r="A2734" s="25">
        <v>41997</v>
      </c>
      <c r="B2734" s="24" t="s">
        <v>1412</v>
      </c>
      <c r="C2734" s="25"/>
      <c r="D2734" s="46" t="s">
        <v>1419</v>
      </c>
      <c r="F2734" s="24" t="s">
        <v>204</v>
      </c>
      <c r="G2734" s="24" t="s">
        <v>216</v>
      </c>
      <c r="H2734" s="47">
        <v>478500</v>
      </c>
    </row>
    <row r="2735" spans="1:8" s="46" customFormat="1">
      <c r="A2735" s="25">
        <v>41998</v>
      </c>
      <c r="B2735" s="24" t="s">
        <v>1413</v>
      </c>
      <c r="C2735" s="25"/>
      <c r="D2735" s="46" t="s">
        <v>1885</v>
      </c>
      <c r="F2735" s="24" t="s">
        <v>282</v>
      </c>
      <c r="G2735" s="24" t="s">
        <v>204</v>
      </c>
      <c r="H2735" s="47">
        <v>19915500</v>
      </c>
    </row>
    <row r="2736" spans="1:8" s="46" customFormat="1">
      <c r="A2736" s="25">
        <v>41998</v>
      </c>
      <c r="B2736" s="24"/>
      <c r="C2736" s="25"/>
      <c r="D2736" s="46" t="s">
        <v>3871</v>
      </c>
      <c r="F2736" s="24" t="s">
        <v>224</v>
      </c>
      <c r="G2736" s="24" t="s">
        <v>311</v>
      </c>
      <c r="H2736" s="47">
        <v>37923</v>
      </c>
    </row>
    <row r="2737" spans="1:8" s="46" customFormat="1">
      <c r="A2737" s="25">
        <v>41998</v>
      </c>
      <c r="B2737" s="24"/>
      <c r="C2737" s="25"/>
      <c r="D2737" s="46" t="s">
        <v>3872</v>
      </c>
      <c r="F2737" s="24" t="s">
        <v>224</v>
      </c>
      <c r="G2737" s="24" t="s">
        <v>313</v>
      </c>
      <c r="H2737" s="47">
        <v>6885</v>
      </c>
    </row>
    <row r="2738" spans="1:8" s="46" customFormat="1">
      <c r="A2738" s="25">
        <v>41998</v>
      </c>
      <c r="B2738" s="24"/>
      <c r="C2738" s="25"/>
      <c r="D2738" s="46" t="s">
        <v>4220</v>
      </c>
      <c r="F2738" s="24" t="s">
        <v>372</v>
      </c>
      <c r="G2738" s="24" t="s">
        <v>224</v>
      </c>
      <c r="H2738" s="47">
        <v>44808</v>
      </c>
    </row>
    <row r="2739" spans="1:8" s="46" customFormat="1">
      <c r="A2739" s="25">
        <v>41998</v>
      </c>
      <c r="B2739" s="24" t="s">
        <v>1413</v>
      </c>
      <c r="C2739" s="25"/>
      <c r="D2739" s="46" t="s">
        <v>3865</v>
      </c>
      <c r="F2739" s="24" t="s">
        <v>311</v>
      </c>
      <c r="G2739" s="24" t="s">
        <v>204</v>
      </c>
      <c r="H2739" s="47">
        <v>9132464</v>
      </c>
    </row>
    <row r="2740" spans="1:8" s="46" customFormat="1">
      <c r="A2740" s="25">
        <v>41998</v>
      </c>
      <c r="B2740" s="24" t="s">
        <v>1413</v>
      </c>
      <c r="C2740" s="25"/>
      <c r="D2740" s="46" t="s">
        <v>3866</v>
      </c>
      <c r="F2740" s="24" t="s">
        <v>313</v>
      </c>
      <c r="G2740" s="24" t="s">
        <v>204</v>
      </c>
      <c r="H2740" s="47">
        <v>1977885</v>
      </c>
    </row>
    <row r="2741" spans="1:8" s="46" customFormat="1">
      <c r="A2741" s="25">
        <v>41998</v>
      </c>
      <c r="B2741" s="24" t="s">
        <v>1413</v>
      </c>
      <c r="C2741" s="25"/>
      <c r="D2741" s="46" t="s">
        <v>1431</v>
      </c>
      <c r="F2741" s="24" t="s">
        <v>369</v>
      </c>
      <c r="G2741" s="24" t="s">
        <v>204</v>
      </c>
      <c r="H2741" s="47">
        <v>15000</v>
      </c>
    </row>
    <row r="2742" spans="1:8" s="46" customFormat="1">
      <c r="A2742" s="25">
        <v>41998</v>
      </c>
      <c r="B2742" s="24" t="s">
        <v>1412</v>
      </c>
      <c r="C2742" s="25"/>
      <c r="D2742" s="46" t="s">
        <v>1886</v>
      </c>
      <c r="F2742" s="24" t="s">
        <v>204</v>
      </c>
      <c r="G2742" s="24" t="s">
        <v>216</v>
      </c>
      <c r="H2742" s="47">
        <v>3850000</v>
      </c>
    </row>
    <row r="2743" spans="1:8" s="46" customFormat="1">
      <c r="A2743" s="25">
        <v>41998</v>
      </c>
      <c r="B2743" s="24" t="s">
        <v>1412</v>
      </c>
      <c r="C2743" s="25"/>
      <c r="D2743" s="46" t="s">
        <v>1442</v>
      </c>
      <c r="F2743" s="24" t="s">
        <v>204</v>
      </c>
      <c r="G2743" s="24" t="s">
        <v>346</v>
      </c>
      <c r="H2743" s="47">
        <v>170168</v>
      </c>
    </row>
    <row r="2744" spans="1:8" s="46" customFormat="1">
      <c r="A2744" s="25">
        <v>41999</v>
      </c>
      <c r="B2744" s="24" t="s">
        <v>1413</v>
      </c>
      <c r="C2744" s="25"/>
      <c r="D2744" s="46" t="s">
        <v>1887</v>
      </c>
      <c r="F2744" s="24" t="s">
        <v>282</v>
      </c>
      <c r="G2744" s="24" t="s">
        <v>204</v>
      </c>
      <c r="H2744" s="47">
        <v>4035000</v>
      </c>
    </row>
    <row r="2745" spans="1:8" s="46" customFormat="1">
      <c r="A2745" s="25">
        <v>41999</v>
      </c>
      <c r="B2745" s="24" t="s">
        <v>1413</v>
      </c>
      <c r="C2745" s="25"/>
      <c r="D2745" s="46" t="s">
        <v>1431</v>
      </c>
      <c r="F2745" s="24" t="s">
        <v>369</v>
      </c>
      <c r="G2745" s="24" t="s">
        <v>204</v>
      </c>
      <c r="H2745" s="47">
        <v>15000</v>
      </c>
    </row>
    <row r="2746" spans="1:8" s="46" customFormat="1">
      <c r="A2746" s="25">
        <v>41999</v>
      </c>
      <c r="B2746" s="24" t="s">
        <v>1412</v>
      </c>
      <c r="C2746" s="25"/>
      <c r="D2746" s="46" t="s">
        <v>1888</v>
      </c>
      <c r="F2746" s="24" t="s">
        <v>204</v>
      </c>
      <c r="G2746" s="24" t="s">
        <v>216</v>
      </c>
      <c r="H2746" s="47">
        <v>23606000</v>
      </c>
    </row>
    <row r="2747" spans="1:8" s="46" customFormat="1">
      <c r="A2747" s="25">
        <v>41999</v>
      </c>
      <c r="B2747" s="24" t="s">
        <v>1413</v>
      </c>
      <c r="C2747" s="25"/>
      <c r="D2747" s="46" t="s">
        <v>1889</v>
      </c>
      <c r="F2747" s="24" t="s">
        <v>282</v>
      </c>
      <c r="G2747" s="24" t="s">
        <v>204</v>
      </c>
      <c r="H2747" s="47">
        <v>3355000</v>
      </c>
    </row>
    <row r="2748" spans="1:8" s="46" customFormat="1">
      <c r="A2748" s="25">
        <v>41999</v>
      </c>
      <c r="B2748" s="24" t="s">
        <v>1413</v>
      </c>
      <c r="C2748" s="25"/>
      <c r="D2748" s="46" t="s">
        <v>1890</v>
      </c>
      <c r="F2748" s="24" t="s">
        <v>282</v>
      </c>
      <c r="G2748" s="24" t="s">
        <v>204</v>
      </c>
      <c r="H2748" s="47">
        <v>617322</v>
      </c>
    </row>
    <row r="2749" spans="1:8" s="46" customFormat="1">
      <c r="A2749" s="25">
        <v>41999</v>
      </c>
      <c r="B2749" s="24" t="s">
        <v>1413</v>
      </c>
      <c r="C2749" s="25"/>
      <c r="D2749" s="46" t="s">
        <v>1890</v>
      </c>
      <c r="F2749" s="24" t="s">
        <v>282</v>
      </c>
      <c r="G2749" s="24" t="s">
        <v>204</v>
      </c>
      <c r="H2749" s="47">
        <v>229108</v>
      </c>
    </row>
    <row r="2750" spans="1:8" s="46" customFormat="1">
      <c r="A2750" s="25">
        <v>41999</v>
      </c>
      <c r="B2750" s="24" t="s">
        <v>1413</v>
      </c>
      <c r="C2750" s="25"/>
      <c r="D2750" s="46" t="s">
        <v>1431</v>
      </c>
      <c r="F2750" s="24" t="s">
        <v>369</v>
      </c>
      <c r="G2750" s="24" t="s">
        <v>204</v>
      </c>
      <c r="H2750" s="47">
        <v>15000</v>
      </c>
    </row>
    <row r="2751" spans="1:8" s="46" customFormat="1">
      <c r="A2751" s="25">
        <v>41999</v>
      </c>
      <c r="B2751" s="24" t="s">
        <v>1412</v>
      </c>
      <c r="C2751" s="25"/>
      <c r="D2751" s="46" t="s">
        <v>1891</v>
      </c>
      <c r="F2751" s="24" t="s">
        <v>204</v>
      </c>
      <c r="G2751" s="24" t="s">
        <v>216</v>
      </c>
      <c r="H2751" s="47">
        <v>3223000</v>
      </c>
    </row>
    <row r="2752" spans="1:8" s="46" customFormat="1">
      <c r="A2752" s="25">
        <v>41999</v>
      </c>
      <c r="B2752" s="24" t="s">
        <v>1412</v>
      </c>
      <c r="C2752" s="25"/>
      <c r="D2752" s="46" t="s">
        <v>1892</v>
      </c>
      <c r="F2752" s="24" t="s">
        <v>204</v>
      </c>
      <c r="G2752" s="24" t="s">
        <v>216</v>
      </c>
      <c r="H2752" s="47">
        <v>5082000</v>
      </c>
    </row>
    <row r="2753" spans="1:8" s="46" customFormat="1">
      <c r="A2753" s="25">
        <v>42000</v>
      </c>
      <c r="B2753" s="24" t="s">
        <v>1412</v>
      </c>
      <c r="C2753" s="25"/>
      <c r="D2753" s="46" t="s">
        <v>1893</v>
      </c>
      <c r="F2753" s="24" t="s">
        <v>204</v>
      </c>
      <c r="G2753" s="24" t="s">
        <v>216</v>
      </c>
      <c r="H2753" s="47">
        <v>4056800</v>
      </c>
    </row>
    <row r="2754" spans="1:8" s="46" customFormat="1">
      <c r="A2754" s="25">
        <v>42002</v>
      </c>
      <c r="B2754" s="24" t="s">
        <v>1412</v>
      </c>
      <c r="C2754" s="25"/>
      <c r="D2754" s="46" t="s">
        <v>1894</v>
      </c>
      <c r="F2754" s="24" t="s">
        <v>204</v>
      </c>
      <c r="G2754" s="24" t="s">
        <v>216</v>
      </c>
      <c r="H2754" s="47">
        <v>1958000</v>
      </c>
    </row>
    <row r="2755" spans="1:8" s="46" customFormat="1">
      <c r="A2755" s="25">
        <v>42002</v>
      </c>
      <c r="B2755" s="24" t="s">
        <v>1546</v>
      </c>
      <c r="C2755" s="25"/>
      <c r="D2755" s="46" t="s">
        <v>1896</v>
      </c>
      <c r="F2755" s="24" t="s">
        <v>365</v>
      </c>
      <c r="G2755" s="24" t="s">
        <v>304</v>
      </c>
      <c r="H2755" s="47">
        <v>30600000</v>
      </c>
    </row>
    <row r="2756" spans="1:8" s="46" customFormat="1">
      <c r="A2756" s="25">
        <v>42002</v>
      </c>
      <c r="B2756" s="24"/>
      <c r="C2756" s="25"/>
      <c r="D2756" s="46" t="s">
        <v>3858</v>
      </c>
      <c r="F2756" s="24" t="s">
        <v>365</v>
      </c>
      <c r="G2756" s="24" t="s">
        <v>311</v>
      </c>
      <c r="H2756" s="47">
        <v>780000</v>
      </c>
    </row>
    <row r="2757" spans="1:8" s="46" customFormat="1">
      <c r="A2757" s="25">
        <v>42002</v>
      </c>
      <c r="B2757" s="24"/>
      <c r="C2757" s="25"/>
      <c r="D2757" s="46" t="s">
        <v>3858</v>
      </c>
      <c r="F2757" s="24" t="s">
        <v>365</v>
      </c>
      <c r="G2757" s="24" t="s">
        <v>313</v>
      </c>
      <c r="H2757" s="47">
        <v>135000</v>
      </c>
    </row>
    <row r="2758" spans="1:8" s="46" customFormat="1">
      <c r="A2758" s="25">
        <v>42002</v>
      </c>
      <c r="B2758" s="24" t="s">
        <v>1413</v>
      </c>
      <c r="C2758" s="25"/>
      <c r="D2758" s="46" t="s">
        <v>1895</v>
      </c>
      <c r="F2758" s="24" t="s">
        <v>304</v>
      </c>
      <c r="G2758" s="24" t="s">
        <v>204</v>
      </c>
      <c r="H2758" s="47">
        <v>30600000</v>
      </c>
    </row>
    <row r="2759" spans="1:8" s="46" customFormat="1">
      <c r="A2759" s="25">
        <v>42003</v>
      </c>
      <c r="B2759" s="24" t="s">
        <v>1412</v>
      </c>
      <c r="C2759" s="25"/>
      <c r="D2759" s="46" t="s">
        <v>1897</v>
      </c>
      <c r="F2759" s="24" t="s">
        <v>204</v>
      </c>
      <c r="G2759" s="24" t="s">
        <v>216</v>
      </c>
      <c r="H2759" s="47">
        <v>6776000</v>
      </c>
    </row>
    <row r="2760" spans="1:8" s="46" customFormat="1">
      <c r="A2760" s="25">
        <v>42003</v>
      </c>
      <c r="B2760" s="24" t="s">
        <v>1412</v>
      </c>
      <c r="C2760" s="25"/>
      <c r="D2760" s="46" t="s">
        <v>1420</v>
      </c>
      <c r="F2760" s="24" t="s">
        <v>204</v>
      </c>
      <c r="G2760" s="24" t="s">
        <v>216</v>
      </c>
      <c r="H2760" s="47">
        <v>18555328</v>
      </c>
    </row>
    <row r="2761" spans="1:8" s="46" customFormat="1">
      <c r="A2761" s="25">
        <v>42003</v>
      </c>
      <c r="B2761" s="24" t="s">
        <v>1412</v>
      </c>
      <c r="C2761" s="25"/>
      <c r="D2761" s="46" t="s">
        <v>1861</v>
      </c>
      <c r="F2761" s="24" t="s">
        <v>204</v>
      </c>
      <c r="G2761" s="24" t="s">
        <v>216</v>
      </c>
      <c r="H2761" s="47">
        <v>231000000</v>
      </c>
    </row>
    <row r="2762" spans="1:8" s="46" customFormat="1">
      <c r="A2762" s="25">
        <v>42003</v>
      </c>
      <c r="B2762" s="24" t="s">
        <v>1413</v>
      </c>
      <c r="C2762" s="25"/>
      <c r="D2762" s="46" t="s">
        <v>1667</v>
      </c>
      <c r="F2762" s="24" t="s">
        <v>200</v>
      </c>
      <c r="G2762" s="24" t="s">
        <v>204</v>
      </c>
      <c r="H2762" s="47">
        <v>110000000</v>
      </c>
    </row>
    <row r="2763" spans="1:8" s="46" customFormat="1">
      <c r="A2763" s="25">
        <v>42003</v>
      </c>
      <c r="B2763" s="24" t="s">
        <v>1412</v>
      </c>
      <c r="C2763" s="25"/>
      <c r="D2763" s="46" t="s">
        <v>1898</v>
      </c>
      <c r="F2763" s="24" t="s">
        <v>204</v>
      </c>
      <c r="G2763" s="24" t="s">
        <v>216</v>
      </c>
      <c r="H2763" s="47">
        <v>250261000</v>
      </c>
    </row>
    <row r="2764" spans="1:8" s="46" customFormat="1">
      <c r="A2764" s="25">
        <v>42004</v>
      </c>
      <c r="B2764" s="24" t="s">
        <v>1413</v>
      </c>
      <c r="C2764" s="25"/>
      <c r="D2764" s="46" t="s">
        <v>1899</v>
      </c>
      <c r="F2764" s="24" t="s">
        <v>282</v>
      </c>
      <c r="G2764" s="24" t="s">
        <v>204</v>
      </c>
      <c r="H2764" s="47">
        <v>1254000</v>
      </c>
    </row>
    <row r="2765" spans="1:8" s="46" customFormat="1">
      <c r="A2765" s="25">
        <v>42004</v>
      </c>
      <c r="B2765" s="24" t="s">
        <v>1413</v>
      </c>
      <c r="C2765" s="25"/>
      <c r="D2765" s="46" t="s">
        <v>1431</v>
      </c>
      <c r="F2765" s="24" t="s">
        <v>369</v>
      </c>
      <c r="G2765" s="24" t="s">
        <v>204</v>
      </c>
      <c r="H2765" s="47">
        <v>15000</v>
      </c>
    </row>
    <row r="2766" spans="1:8" s="46" customFormat="1">
      <c r="A2766" s="25">
        <v>42004</v>
      </c>
      <c r="B2766" s="24" t="s">
        <v>1546</v>
      </c>
      <c r="C2766" s="25"/>
      <c r="D2766" s="46" t="s">
        <v>1901</v>
      </c>
      <c r="F2766" s="24" t="s">
        <v>365</v>
      </c>
      <c r="G2766" s="24" t="s">
        <v>304</v>
      </c>
      <c r="H2766" s="47">
        <v>30600000</v>
      </c>
    </row>
    <row r="2767" spans="1:8" s="46" customFormat="1">
      <c r="A2767" s="25">
        <v>42004</v>
      </c>
      <c r="B2767" s="24" t="s">
        <v>1413</v>
      </c>
      <c r="C2767" s="25"/>
      <c r="D2767" s="46" t="s">
        <v>1900</v>
      </c>
      <c r="F2767" s="24" t="s">
        <v>304</v>
      </c>
      <c r="G2767" s="24" t="s">
        <v>204</v>
      </c>
      <c r="H2767" s="47">
        <v>30600000</v>
      </c>
    </row>
    <row r="2768" spans="1:8" s="46" customFormat="1">
      <c r="A2768" s="25">
        <v>42004</v>
      </c>
      <c r="B2768" s="24" t="s">
        <v>1412</v>
      </c>
      <c r="C2768" s="25"/>
      <c r="D2768" s="46" t="s">
        <v>1902</v>
      </c>
      <c r="F2768" s="24" t="s">
        <v>204</v>
      </c>
      <c r="G2768" s="24" t="s">
        <v>216</v>
      </c>
      <c r="H2768" s="47">
        <v>80850000</v>
      </c>
    </row>
    <row r="2769" spans="1:8" s="46" customFormat="1">
      <c r="A2769" s="25">
        <v>42004</v>
      </c>
      <c r="B2769" s="24" t="s">
        <v>1412</v>
      </c>
      <c r="C2769" s="25"/>
      <c r="D2769" s="46" t="s">
        <v>1903</v>
      </c>
      <c r="F2769" s="24" t="s">
        <v>204</v>
      </c>
      <c r="G2769" s="24" t="s">
        <v>216</v>
      </c>
      <c r="H2769" s="47">
        <v>1320000</v>
      </c>
    </row>
    <row r="2770" spans="1:8" s="46" customFormat="1">
      <c r="A2770" s="25">
        <v>42004</v>
      </c>
      <c r="B2770" s="24" t="s">
        <v>1412</v>
      </c>
      <c r="C2770" s="25"/>
      <c r="D2770" s="46" t="s">
        <v>3818</v>
      </c>
      <c r="F2770" s="24" t="s">
        <v>204</v>
      </c>
      <c r="G2770" s="24" t="s">
        <v>216</v>
      </c>
      <c r="H2770" s="47">
        <v>180400000</v>
      </c>
    </row>
    <row r="2771" spans="1:8" s="46" customFormat="1">
      <c r="A2771" s="25">
        <v>42004</v>
      </c>
      <c r="B2771" s="24" t="s">
        <v>1412</v>
      </c>
      <c r="C2771" s="25"/>
      <c r="D2771" s="46" t="s">
        <v>1904</v>
      </c>
      <c r="F2771" s="24" t="s">
        <v>204</v>
      </c>
      <c r="G2771" s="24" t="s">
        <v>216</v>
      </c>
      <c r="H2771" s="47">
        <v>22601700</v>
      </c>
    </row>
    <row r="2772" spans="1:8" s="46" customFormat="1">
      <c r="A2772" s="25">
        <v>41642</v>
      </c>
      <c r="B2772" s="24" t="s">
        <v>1413</v>
      </c>
      <c r="C2772" s="25"/>
      <c r="D2772" s="46" t="s">
        <v>3911</v>
      </c>
      <c r="F2772" s="24" t="s">
        <v>282</v>
      </c>
      <c r="G2772" s="24" t="s">
        <v>204</v>
      </c>
      <c r="H2772" s="47">
        <v>104182907.5</v>
      </c>
    </row>
    <row r="2773" spans="1:8" s="46" customFormat="1">
      <c r="A2773" s="25">
        <v>41642</v>
      </c>
      <c r="B2773" s="24"/>
      <c r="C2773" s="25"/>
      <c r="D2773" s="46" t="s">
        <v>161</v>
      </c>
      <c r="F2773" s="24" t="s">
        <v>360</v>
      </c>
      <c r="G2773" s="24" t="s">
        <v>204</v>
      </c>
      <c r="H2773" s="47">
        <v>1751788.5</v>
      </c>
    </row>
    <row r="2774" spans="1:8" s="46" customFormat="1">
      <c r="A2774" s="25">
        <v>41656</v>
      </c>
      <c r="B2774" s="24" t="s">
        <v>1547</v>
      </c>
      <c r="C2774" s="25"/>
      <c r="D2774" s="46" t="s">
        <v>1548</v>
      </c>
      <c r="F2774" s="24" t="s">
        <v>244</v>
      </c>
      <c r="G2774" s="24" t="s">
        <v>282</v>
      </c>
      <c r="H2774" s="47">
        <f>3411*28625.79</f>
        <v>97642569.689999998</v>
      </c>
    </row>
    <row r="2775" spans="1:8" s="46" customFormat="1">
      <c r="A2775" s="25">
        <v>41656</v>
      </c>
      <c r="B2775" s="24" t="s">
        <v>1547</v>
      </c>
      <c r="C2775" s="25"/>
      <c r="D2775" s="46" t="s">
        <v>3670</v>
      </c>
      <c r="F2775" s="24" t="s">
        <v>224</v>
      </c>
      <c r="G2775" s="24" t="s">
        <v>286</v>
      </c>
      <c r="H2775" s="47">
        <v>9764257</v>
      </c>
    </row>
    <row r="2776" spans="1:8" s="46" customFormat="1">
      <c r="A2776" s="25">
        <v>41656</v>
      </c>
      <c r="B2776" s="24" t="s">
        <v>1413</v>
      </c>
      <c r="C2776" s="25"/>
      <c r="D2776" s="46" t="s">
        <v>3671</v>
      </c>
      <c r="F2776" s="24" t="s">
        <v>286</v>
      </c>
      <c r="G2776" s="24" t="s">
        <v>204</v>
      </c>
      <c r="H2776" s="47">
        <v>9764257</v>
      </c>
    </row>
    <row r="2777" spans="1:8" s="46" customFormat="1">
      <c r="A2777" s="25">
        <v>41656</v>
      </c>
      <c r="B2777" s="24"/>
      <c r="C2777" s="25"/>
      <c r="D2777" s="46" t="s">
        <v>3672</v>
      </c>
      <c r="F2777" s="24" t="s">
        <v>217</v>
      </c>
      <c r="G2777" s="24" t="s">
        <v>224</v>
      </c>
      <c r="H2777" s="47">
        <v>9764257</v>
      </c>
    </row>
    <row r="2778" spans="1:8" s="46" customFormat="1">
      <c r="A2778" s="25">
        <v>41694</v>
      </c>
      <c r="B2778" s="24" t="s">
        <v>1544</v>
      </c>
      <c r="C2778" s="25"/>
      <c r="D2778" s="46" t="s">
        <v>1545</v>
      </c>
      <c r="F2778" s="24" t="s">
        <v>244</v>
      </c>
      <c r="G2778" s="24" t="s">
        <v>282</v>
      </c>
      <c r="H2778" s="47">
        <f>3015*28901.36</f>
        <v>87137600.400000006</v>
      </c>
    </row>
    <row r="2779" spans="1:8" s="46" customFormat="1">
      <c r="A2779" s="25">
        <v>41694</v>
      </c>
      <c r="B2779" s="24" t="s">
        <v>1544</v>
      </c>
      <c r="C2779" s="25"/>
      <c r="D2779" s="46" t="s">
        <v>3673</v>
      </c>
      <c r="F2779" s="24" t="s">
        <v>224</v>
      </c>
      <c r="G2779" s="24" t="s">
        <v>286</v>
      </c>
      <c r="H2779" s="47">
        <v>8731101</v>
      </c>
    </row>
    <row r="2780" spans="1:8" s="46" customFormat="1">
      <c r="A2780" s="25">
        <v>41694</v>
      </c>
      <c r="B2780" s="24" t="s">
        <v>1413</v>
      </c>
      <c r="C2780" s="25"/>
      <c r="D2780" s="46" t="s">
        <v>3674</v>
      </c>
      <c r="F2780" s="24" t="s">
        <v>286</v>
      </c>
      <c r="G2780" s="24" t="s">
        <v>204</v>
      </c>
      <c r="H2780" s="47">
        <v>8731101</v>
      </c>
    </row>
    <row r="2781" spans="1:8" s="46" customFormat="1">
      <c r="A2781" s="25">
        <v>41694</v>
      </c>
      <c r="B2781" s="24"/>
      <c r="C2781" s="25"/>
      <c r="D2781" s="46" t="s">
        <v>3672</v>
      </c>
      <c r="F2781" s="24" t="s">
        <v>217</v>
      </c>
      <c r="G2781" s="24" t="s">
        <v>224</v>
      </c>
      <c r="H2781" s="47">
        <v>8731101</v>
      </c>
    </row>
    <row r="2782" spans="1:8" s="46" customFormat="1">
      <c r="A2782" s="25">
        <v>41695</v>
      </c>
      <c r="B2782" s="24" t="s">
        <v>1413</v>
      </c>
      <c r="C2782" s="25"/>
      <c r="D2782" s="46" t="s">
        <v>3675</v>
      </c>
      <c r="F2782" s="24" t="s">
        <v>282</v>
      </c>
      <c r="G2782" s="24" t="s">
        <v>204</v>
      </c>
      <c r="H2782" s="47">
        <f>3411*28625.79</f>
        <v>97642569.689999998</v>
      </c>
    </row>
    <row r="2783" spans="1:8" s="46" customFormat="1">
      <c r="A2783" s="25">
        <v>41695</v>
      </c>
      <c r="B2783" s="24"/>
      <c r="C2783" s="25"/>
      <c r="D2783" s="46" t="s">
        <v>161</v>
      </c>
      <c r="F2783" s="24" t="s">
        <v>360</v>
      </c>
      <c r="G2783" s="24" t="s">
        <v>204</v>
      </c>
      <c r="H2783" s="47">
        <f>3411*29092-H2782</f>
        <v>1590242.3100000024</v>
      </c>
    </row>
    <row r="2784" spans="1:8" s="46" customFormat="1">
      <c r="A2784" s="25">
        <v>41718</v>
      </c>
      <c r="B2784" s="24" t="s">
        <v>3676</v>
      </c>
      <c r="C2784" s="25"/>
      <c r="D2784" s="46" t="s">
        <v>3677</v>
      </c>
      <c r="F2784" s="24" t="s">
        <v>244</v>
      </c>
      <c r="G2784" s="24" t="s">
        <v>282</v>
      </c>
      <c r="H2784" s="47">
        <f>841*29195.86</f>
        <v>24553718.260000002</v>
      </c>
    </row>
    <row r="2785" spans="1:8" s="46" customFormat="1">
      <c r="A2785" s="25">
        <v>41718</v>
      </c>
      <c r="B2785" s="24" t="s">
        <v>3676</v>
      </c>
      <c r="C2785" s="25"/>
      <c r="D2785" s="46" t="s">
        <v>3678</v>
      </c>
      <c r="F2785" s="24" t="s">
        <v>224</v>
      </c>
      <c r="G2785" s="24" t="s">
        <v>286</v>
      </c>
      <c r="H2785" s="47">
        <v>2455372</v>
      </c>
    </row>
    <row r="2786" spans="1:8" s="46" customFormat="1">
      <c r="A2786" s="25">
        <v>41718</v>
      </c>
      <c r="B2786" s="24" t="s">
        <v>1413</v>
      </c>
      <c r="C2786" s="25"/>
      <c r="D2786" s="46" t="s">
        <v>3679</v>
      </c>
      <c r="F2786" s="24" t="s">
        <v>286</v>
      </c>
      <c r="G2786" s="24" t="s">
        <v>204</v>
      </c>
      <c r="H2786" s="47">
        <v>2455372</v>
      </c>
    </row>
    <row r="2787" spans="1:8" s="46" customFormat="1">
      <c r="A2787" s="25">
        <v>41718</v>
      </c>
      <c r="B2787" s="24"/>
      <c r="C2787" s="25"/>
      <c r="D2787" s="46" t="s">
        <v>3672</v>
      </c>
      <c r="F2787" s="24" t="s">
        <v>217</v>
      </c>
      <c r="G2787" s="24" t="s">
        <v>224</v>
      </c>
      <c r="H2787" s="47">
        <v>2455372</v>
      </c>
    </row>
    <row r="2788" spans="1:8" s="46" customFormat="1">
      <c r="A2788" s="25">
        <v>41731</v>
      </c>
      <c r="B2788" s="24" t="s">
        <v>3680</v>
      </c>
      <c r="C2788" s="25"/>
      <c r="D2788" s="46" t="s">
        <v>3681</v>
      </c>
      <c r="F2788" s="24" t="s">
        <v>244</v>
      </c>
      <c r="G2788" s="24" t="s">
        <v>282</v>
      </c>
      <c r="H2788" s="47">
        <f>4770*28918.19</f>
        <v>137939766.29999998</v>
      </c>
    </row>
    <row r="2789" spans="1:8" s="46" customFormat="1">
      <c r="A2789" s="25">
        <v>41731</v>
      </c>
      <c r="B2789" s="24" t="s">
        <v>3680</v>
      </c>
      <c r="C2789" s="25"/>
      <c r="D2789" s="46" t="s">
        <v>3682</v>
      </c>
      <c r="F2789" s="24" t="s">
        <v>224</v>
      </c>
      <c r="G2789" s="24" t="s">
        <v>286</v>
      </c>
      <c r="H2789" s="47">
        <v>13793977</v>
      </c>
    </row>
    <row r="2790" spans="1:8" s="46" customFormat="1">
      <c r="A2790" s="25">
        <v>41731</v>
      </c>
      <c r="B2790" s="24" t="s">
        <v>1413</v>
      </c>
      <c r="C2790" s="25"/>
      <c r="D2790" s="46" t="s">
        <v>3683</v>
      </c>
      <c r="F2790" s="24" t="s">
        <v>286</v>
      </c>
      <c r="G2790" s="24" t="s">
        <v>204</v>
      </c>
      <c r="H2790" s="47">
        <v>13793977</v>
      </c>
    </row>
    <row r="2791" spans="1:8" s="46" customFormat="1">
      <c r="A2791" s="25">
        <v>41731</v>
      </c>
      <c r="B2791" s="24"/>
      <c r="C2791" s="25"/>
      <c r="D2791" s="46" t="s">
        <v>3672</v>
      </c>
      <c r="F2791" s="24" t="s">
        <v>217</v>
      </c>
      <c r="G2791" s="24" t="s">
        <v>224</v>
      </c>
      <c r="H2791" s="47">
        <v>13793977</v>
      </c>
    </row>
    <row r="2792" spans="1:8" s="46" customFormat="1">
      <c r="A2792" s="25">
        <v>41731</v>
      </c>
      <c r="B2792" s="24" t="s">
        <v>1413</v>
      </c>
      <c r="C2792" s="25"/>
      <c r="D2792" s="46" t="s">
        <v>3684</v>
      </c>
      <c r="F2792" s="24" t="s">
        <v>282</v>
      </c>
      <c r="G2792" s="24" t="s">
        <v>204</v>
      </c>
      <c r="H2792" s="47">
        <f>3015*28901.36</f>
        <v>87137600.400000006</v>
      </c>
    </row>
    <row r="2793" spans="1:8" s="46" customFormat="1">
      <c r="A2793" s="25">
        <v>41731</v>
      </c>
      <c r="B2793" s="24"/>
      <c r="C2793" s="25"/>
      <c r="D2793" s="46" t="s">
        <v>161</v>
      </c>
      <c r="F2793" s="24" t="s">
        <v>360</v>
      </c>
      <c r="G2793" s="24" t="s">
        <v>204</v>
      </c>
      <c r="H2793" s="47">
        <f>3015*29211-H2792</f>
        <v>933564.59999999404</v>
      </c>
    </row>
    <row r="2794" spans="1:8" s="46" customFormat="1">
      <c r="A2794" s="25">
        <v>41751</v>
      </c>
      <c r="B2794" s="24" t="s">
        <v>1413</v>
      </c>
      <c r="C2794" s="25"/>
      <c r="D2794" s="46" t="s">
        <v>3685</v>
      </c>
      <c r="F2794" s="24" t="s">
        <v>282</v>
      </c>
      <c r="G2794" s="24" t="s">
        <v>204</v>
      </c>
      <c r="H2794" s="47">
        <f>841*29195.86</f>
        <v>24553718.260000002</v>
      </c>
    </row>
    <row r="2795" spans="1:8" s="46" customFormat="1">
      <c r="A2795" s="25">
        <v>41751</v>
      </c>
      <c r="B2795" s="24"/>
      <c r="C2795" s="25"/>
      <c r="D2795" s="46" t="s">
        <v>161</v>
      </c>
      <c r="F2795" s="24" t="s">
        <v>360</v>
      </c>
      <c r="G2795" s="24" t="s">
        <v>204</v>
      </c>
      <c r="H2795" s="47">
        <f>841*29215-H2794</f>
        <v>16096.739999998361</v>
      </c>
    </row>
    <row r="2796" spans="1:8" s="46" customFormat="1">
      <c r="A2796" s="25">
        <v>41765</v>
      </c>
      <c r="B2796" s="24" t="s">
        <v>3686</v>
      </c>
      <c r="C2796" s="25"/>
      <c r="D2796" s="46" t="s">
        <v>3687</v>
      </c>
      <c r="F2796" s="24" t="s">
        <v>244</v>
      </c>
      <c r="G2796" s="24" t="s">
        <v>282</v>
      </c>
      <c r="H2796" s="47">
        <f>2875*29162.21</f>
        <v>83841353.75</v>
      </c>
    </row>
    <row r="2797" spans="1:8" s="46" customFormat="1">
      <c r="A2797" s="25">
        <v>41765</v>
      </c>
      <c r="B2797" s="24" t="s">
        <v>3686</v>
      </c>
      <c r="C2797" s="25"/>
      <c r="D2797" s="46" t="s">
        <v>3688</v>
      </c>
      <c r="F2797" s="24" t="s">
        <v>224</v>
      </c>
      <c r="G2797" s="24" t="s">
        <v>286</v>
      </c>
      <c r="H2797" s="47">
        <v>8384136</v>
      </c>
    </row>
    <row r="2798" spans="1:8" s="46" customFormat="1">
      <c r="A2798" s="25">
        <v>41765</v>
      </c>
      <c r="B2798" s="24" t="s">
        <v>1413</v>
      </c>
      <c r="C2798" s="25"/>
      <c r="D2798" s="46" t="s">
        <v>3689</v>
      </c>
      <c r="F2798" s="24" t="s">
        <v>286</v>
      </c>
      <c r="G2798" s="24" t="s">
        <v>204</v>
      </c>
      <c r="H2798" s="47">
        <v>8384136</v>
      </c>
    </row>
    <row r="2799" spans="1:8" s="46" customFormat="1">
      <c r="A2799" s="25">
        <v>41765</v>
      </c>
      <c r="B2799" s="24"/>
      <c r="C2799" s="25"/>
      <c r="D2799" s="46" t="s">
        <v>3672</v>
      </c>
      <c r="F2799" s="24" t="s">
        <v>217</v>
      </c>
      <c r="G2799" s="24" t="s">
        <v>224</v>
      </c>
      <c r="H2799" s="47">
        <v>8384136</v>
      </c>
    </row>
    <row r="2800" spans="1:8" s="46" customFormat="1">
      <c r="A2800" s="25">
        <v>41771</v>
      </c>
      <c r="B2800" s="24" t="s">
        <v>1413</v>
      </c>
      <c r="C2800" s="25"/>
      <c r="D2800" s="46" t="s">
        <v>3690</v>
      </c>
      <c r="F2800" s="24" t="s">
        <v>282</v>
      </c>
      <c r="G2800" s="24" t="s">
        <v>204</v>
      </c>
      <c r="H2800" s="47">
        <v>137939766.29999998</v>
      </c>
    </row>
    <row r="2801" spans="1:8" s="46" customFormat="1">
      <c r="A2801" s="25">
        <v>41771</v>
      </c>
      <c r="B2801" s="24" t="s">
        <v>1413</v>
      </c>
      <c r="C2801" s="25"/>
      <c r="D2801" s="46" t="s">
        <v>161</v>
      </c>
      <c r="F2801" s="24" t="s">
        <v>360</v>
      </c>
      <c r="G2801" s="24" t="s">
        <v>204</v>
      </c>
      <c r="H2801" s="47">
        <v>1072343.7000000179</v>
      </c>
    </row>
    <row r="2802" spans="1:8" s="46" customFormat="1">
      <c r="A2802" s="25">
        <v>41782</v>
      </c>
      <c r="B2802" s="24" t="s">
        <v>3691</v>
      </c>
      <c r="C2802" s="25"/>
      <c r="D2802" s="46" t="s">
        <v>3692</v>
      </c>
      <c r="F2802" s="24" t="s">
        <v>244</v>
      </c>
      <c r="G2802" s="24" t="s">
        <v>282</v>
      </c>
      <c r="H2802" s="47">
        <v>92955884.25</v>
      </c>
    </row>
    <row r="2803" spans="1:8" s="46" customFormat="1">
      <c r="A2803" s="25">
        <v>41782</v>
      </c>
      <c r="B2803" s="24" t="s">
        <v>3691</v>
      </c>
      <c r="C2803" s="25"/>
      <c r="D2803" s="46" t="s">
        <v>3693</v>
      </c>
      <c r="F2803" s="24" t="s">
        <v>224</v>
      </c>
      <c r="G2803" s="24" t="s">
        <v>286</v>
      </c>
      <c r="H2803" s="47">
        <v>9295588</v>
      </c>
    </row>
    <row r="2804" spans="1:8" s="46" customFormat="1">
      <c r="A2804" s="25">
        <v>41782</v>
      </c>
      <c r="B2804" s="24" t="s">
        <v>1413</v>
      </c>
      <c r="C2804" s="25"/>
      <c r="D2804" s="46" t="s">
        <v>3694</v>
      </c>
      <c r="F2804" s="24" t="s">
        <v>286</v>
      </c>
      <c r="G2804" s="24" t="s">
        <v>204</v>
      </c>
      <c r="H2804" s="47">
        <v>9295588</v>
      </c>
    </row>
    <row r="2805" spans="1:8" s="46" customFormat="1">
      <c r="A2805" s="25">
        <v>41782</v>
      </c>
      <c r="B2805" s="24"/>
      <c r="C2805" s="25"/>
      <c r="D2805" s="46" t="s">
        <v>3672</v>
      </c>
      <c r="F2805" s="24" t="s">
        <v>217</v>
      </c>
      <c r="G2805" s="24" t="s">
        <v>224</v>
      </c>
      <c r="H2805" s="47">
        <v>9295588</v>
      </c>
    </row>
    <row r="2806" spans="1:8" s="46" customFormat="1">
      <c r="A2806" s="25">
        <v>41792</v>
      </c>
      <c r="B2806" s="24" t="s">
        <v>3695</v>
      </c>
      <c r="C2806" s="25"/>
      <c r="D2806" s="46" t="s">
        <v>3696</v>
      </c>
      <c r="F2806" s="24" t="s">
        <v>244</v>
      </c>
      <c r="G2806" s="24" t="s">
        <v>282</v>
      </c>
      <c r="H2806" s="47">
        <v>168842483</v>
      </c>
    </row>
    <row r="2807" spans="1:8" s="46" customFormat="1">
      <c r="A2807" s="25">
        <v>41792</v>
      </c>
      <c r="B2807" s="24" t="s">
        <v>3695</v>
      </c>
      <c r="C2807" s="25"/>
      <c r="D2807" s="46" t="s">
        <v>3697</v>
      </c>
      <c r="F2807" s="24" t="s">
        <v>224</v>
      </c>
      <c r="G2807" s="24" t="s">
        <v>286</v>
      </c>
      <c r="H2807" s="47">
        <v>16884249</v>
      </c>
    </row>
    <row r="2808" spans="1:8" s="46" customFormat="1">
      <c r="A2808" s="25">
        <v>41792</v>
      </c>
      <c r="B2808" s="24" t="s">
        <v>1413</v>
      </c>
      <c r="C2808" s="25"/>
      <c r="D2808" s="46" t="s">
        <v>3694</v>
      </c>
      <c r="F2808" s="24" t="s">
        <v>286</v>
      </c>
      <c r="G2808" s="24" t="s">
        <v>204</v>
      </c>
      <c r="H2808" s="47">
        <v>16884249</v>
      </c>
    </row>
    <row r="2809" spans="1:8" s="46" customFormat="1">
      <c r="A2809" s="25">
        <v>41792</v>
      </c>
      <c r="B2809" s="24"/>
      <c r="C2809" s="25"/>
      <c r="D2809" s="46" t="s">
        <v>3672</v>
      </c>
      <c r="F2809" s="24" t="s">
        <v>217</v>
      </c>
      <c r="G2809" s="24" t="s">
        <v>224</v>
      </c>
      <c r="H2809" s="47">
        <v>16884249</v>
      </c>
    </row>
    <row r="2810" spans="1:8" s="46" customFormat="1">
      <c r="A2810" s="25">
        <v>41793</v>
      </c>
      <c r="B2810" s="24" t="s">
        <v>1413</v>
      </c>
      <c r="C2810" s="25"/>
      <c r="D2810" s="46" t="s">
        <v>3698</v>
      </c>
      <c r="F2810" s="24" t="s">
        <v>282</v>
      </c>
      <c r="G2810" s="24" t="s">
        <v>204</v>
      </c>
      <c r="H2810" s="47">
        <v>83280125</v>
      </c>
    </row>
    <row r="2811" spans="1:8" s="46" customFormat="1">
      <c r="A2811" s="25">
        <v>41793</v>
      </c>
      <c r="B2811" s="24"/>
      <c r="C2811" s="25"/>
      <c r="D2811" s="46" t="s">
        <v>3699</v>
      </c>
      <c r="F2811" s="24" t="s">
        <v>282</v>
      </c>
      <c r="G2811" s="24" t="s">
        <v>346</v>
      </c>
      <c r="H2811" s="47">
        <v>561228.75</v>
      </c>
    </row>
    <row r="2812" spans="1:8" s="46" customFormat="1">
      <c r="A2812" s="25">
        <v>41814</v>
      </c>
      <c r="B2812" s="24" t="s">
        <v>1413</v>
      </c>
      <c r="C2812" s="25"/>
      <c r="D2812" s="46" t="s">
        <v>3701</v>
      </c>
      <c r="F2812" s="24" t="s">
        <v>282</v>
      </c>
      <c r="G2812" s="24" t="s">
        <v>204</v>
      </c>
      <c r="H2812" s="47">
        <v>92955884.25</v>
      </c>
    </row>
    <row r="2813" spans="1:8" s="46" customFormat="1">
      <c r="A2813" s="25">
        <v>41814</v>
      </c>
      <c r="B2813" s="24"/>
      <c r="C2813" s="25"/>
      <c r="D2813" s="46" t="s">
        <v>161</v>
      </c>
      <c r="F2813" s="24" t="s">
        <v>360</v>
      </c>
      <c r="G2813" s="24" t="s">
        <v>204</v>
      </c>
      <c r="H2813" s="47">
        <v>1098015.75</v>
      </c>
    </row>
    <row r="2814" spans="1:8" s="46" customFormat="1">
      <c r="A2814" s="25">
        <v>41823</v>
      </c>
      <c r="B2814" s="24" t="s">
        <v>1413</v>
      </c>
      <c r="C2814" s="25"/>
      <c r="D2814" s="46" t="s">
        <v>3700</v>
      </c>
      <c r="F2814" s="24" t="s">
        <v>282</v>
      </c>
      <c r="G2814" s="24" t="s">
        <v>204</v>
      </c>
      <c r="H2814" s="47">
        <v>168842483</v>
      </c>
    </row>
    <row r="2815" spans="1:8" s="46" customFormat="1">
      <c r="A2815" s="25">
        <v>41823</v>
      </c>
      <c r="B2815" s="24"/>
      <c r="C2815" s="25"/>
      <c r="D2815" s="46" t="s">
        <v>161</v>
      </c>
      <c r="F2815" s="24" t="s">
        <v>360</v>
      </c>
      <c r="G2815" s="24" t="s">
        <v>204</v>
      </c>
      <c r="H2815" s="47">
        <v>3419817</v>
      </c>
    </row>
    <row r="2816" spans="1:8" s="46" customFormat="1">
      <c r="A2816" s="25">
        <v>41824</v>
      </c>
      <c r="B2816" s="24" t="s">
        <v>3702</v>
      </c>
      <c r="C2816" s="25"/>
      <c r="D2816" s="46" t="s">
        <v>3703</v>
      </c>
      <c r="F2816" s="24" t="s">
        <v>244</v>
      </c>
      <c r="G2816" s="24" t="s">
        <v>282</v>
      </c>
      <c r="H2816" s="47">
        <v>57471603.210000001</v>
      </c>
    </row>
    <row r="2817" spans="1:8" s="46" customFormat="1">
      <c r="A2817" s="25">
        <v>41824</v>
      </c>
      <c r="B2817" s="24" t="s">
        <v>3702</v>
      </c>
      <c r="C2817" s="25"/>
      <c r="D2817" s="46" t="s">
        <v>3704</v>
      </c>
      <c r="F2817" s="24" t="s">
        <v>224</v>
      </c>
      <c r="G2817" s="24" t="s">
        <v>286</v>
      </c>
      <c r="H2817" s="47">
        <v>5747160</v>
      </c>
    </row>
    <row r="2818" spans="1:8" s="46" customFormat="1">
      <c r="A2818" s="25">
        <v>41824</v>
      </c>
      <c r="B2818" s="24" t="s">
        <v>1413</v>
      </c>
      <c r="C2818" s="25"/>
      <c r="D2818" s="46" t="s">
        <v>3705</v>
      </c>
      <c r="F2818" s="24" t="s">
        <v>286</v>
      </c>
      <c r="G2818" s="24" t="s">
        <v>204</v>
      </c>
      <c r="H2818" s="47">
        <v>5747160</v>
      </c>
    </row>
    <row r="2819" spans="1:8" s="46" customFormat="1">
      <c r="A2819" s="25">
        <v>41824</v>
      </c>
      <c r="B2819" s="24"/>
      <c r="C2819" s="25"/>
      <c r="D2819" s="46" t="s">
        <v>3672</v>
      </c>
      <c r="F2819" s="24" t="s">
        <v>217</v>
      </c>
      <c r="G2819" s="24" t="s">
        <v>224</v>
      </c>
      <c r="H2819" s="47">
        <v>5747160</v>
      </c>
    </row>
    <row r="2820" spans="1:8" s="46" customFormat="1">
      <c r="A2820" s="25">
        <v>41842</v>
      </c>
      <c r="B2820" s="24" t="s">
        <v>3706</v>
      </c>
      <c r="C2820" s="25"/>
      <c r="D2820" s="46" t="s">
        <v>3707</v>
      </c>
      <c r="F2820" s="24" t="s">
        <v>244</v>
      </c>
      <c r="G2820" s="24" t="s">
        <v>282</v>
      </c>
      <c r="H2820" s="47">
        <v>36531933.561999999</v>
      </c>
    </row>
    <row r="2821" spans="1:8" s="46" customFormat="1">
      <c r="A2821" s="25">
        <v>41842</v>
      </c>
      <c r="B2821" s="24" t="s">
        <v>3706</v>
      </c>
      <c r="C2821" s="25"/>
      <c r="D2821" s="46" t="s">
        <v>3708</v>
      </c>
      <c r="F2821" s="24" t="s">
        <v>224</v>
      </c>
      <c r="G2821" s="24" t="s">
        <v>286</v>
      </c>
      <c r="H2821" s="47">
        <v>3653193</v>
      </c>
    </row>
    <row r="2822" spans="1:8" s="46" customFormat="1">
      <c r="A2822" s="25">
        <v>41842</v>
      </c>
      <c r="B2822" s="24" t="s">
        <v>1413</v>
      </c>
      <c r="C2822" s="25"/>
      <c r="D2822" s="46" t="s">
        <v>3694</v>
      </c>
      <c r="F2822" s="24" t="s">
        <v>286</v>
      </c>
      <c r="G2822" s="24" t="s">
        <v>204</v>
      </c>
      <c r="H2822" s="47">
        <v>3653193</v>
      </c>
    </row>
    <row r="2823" spans="1:8" s="46" customFormat="1">
      <c r="A2823" s="25">
        <v>41842</v>
      </c>
      <c r="B2823" s="24"/>
      <c r="C2823" s="25"/>
      <c r="D2823" s="46" t="s">
        <v>3672</v>
      </c>
      <c r="F2823" s="24" t="s">
        <v>217</v>
      </c>
      <c r="G2823" s="24" t="s">
        <v>224</v>
      </c>
      <c r="H2823" s="47">
        <v>3653193</v>
      </c>
    </row>
    <row r="2824" spans="1:8" s="46" customFormat="1">
      <c r="A2824" s="25">
        <v>41845</v>
      </c>
      <c r="B2824" s="24" t="s">
        <v>1413</v>
      </c>
      <c r="C2824" s="25"/>
      <c r="D2824" s="46" t="s">
        <v>3873</v>
      </c>
      <c r="F2824" s="24" t="s">
        <v>236</v>
      </c>
      <c r="G2824" s="24" t="s">
        <v>204</v>
      </c>
      <c r="H2824" s="47">
        <v>42928654.658999994</v>
      </c>
    </row>
    <row r="2825" spans="1:8" s="46" customFormat="1">
      <c r="A2825" s="25">
        <v>41845</v>
      </c>
      <c r="B2825" s="24" t="s">
        <v>1413</v>
      </c>
      <c r="C2825" s="25"/>
      <c r="D2825" s="46" t="s">
        <v>161</v>
      </c>
      <c r="F2825" s="24" t="s">
        <v>360</v>
      </c>
      <c r="G2825" s="24" t="s">
        <v>204</v>
      </c>
      <c r="H2825" s="47">
        <v>364372.04100000113</v>
      </c>
    </row>
    <row r="2826" spans="1:8" s="46" customFormat="1">
      <c r="A2826" s="25">
        <v>41852</v>
      </c>
      <c r="B2826" s="24" t="s">
        <v>3709</v>
      </c>
      <c r="C2826" s="25"/>
      <c r="D2826" s="46" t="s">
        <v>3710</v>
      </c>
      <c r="F2826" s="24" t="s">
        <v>244</v>
      </c>
      <c r="G2826" s="24" t="s">
        <v>282</v>
      </c>
      <c r="H2826" s="47">
        <v>19355106</v>
      </c>
    </row>
    <row r="2827" spans="1:8" s="46" customFormat="1">
      <c r="A2827" s="25">
        <v>41852</v>
      </c>
      <c r="B2827" s="24" t="s">
        <v>3709</v>
      </c>
      <c r="C2827" s="25"/>
      <c r="D2827" s="46" t="s">
        <v>3711</v>
      </c>
      <c r="F2827" s="24" t="s">
        <v>224</v>
      </c>
      <c r="G2827" s="24" t="s">
        <v>286</v>
      </c>
      <c r="H2827" s="47">
        <v>1935511</v>
      </c>
    </row>
    <row r="2828" spans="1:8" s="46" customFormat="1">
      <c r="A2828" s="25">
        <v>41852</v>
      </c>
      <c r="B2828" s="24" t="s">
        <v>1413</v>
      </c>
      <c r="C2828" s="25"/>
      <c r="D2828" s="46" t="s">
        <v>3712</v>
      </c>
      <c r="F2828" s="24" t="s">
        <v>286</v>
      </c>
      <c r="G2828" s="24" t="s">
        <v>204</v>
      </c>
      <c r="H2828" s="47">
        <v>1935511</v>
      </c>
    </row>
    <row r="2829" spans="1:8" s="46" customFormat="1">
      <c r="A2829" s="25">
        <v>41852</v>
      </c>
      <c r="B2829" s="24"/>
      <c r="C2829" s="25"/>
      <c r="D2829" s="46" t="s">
        <v>3672</v>
      </c>
      <c r="F2829" s="24" t="s">
        <v>217</v>
      </c>
      <c r="G2829" s="24" t="s">
        <v>224</v>
      </c>
      <c r="H2829" s="47">
        <v>1935511</v>
      </c>
    </row>
    <row r="2830" spans="1:8" s="46" customFormat="1">
      <c r="A2830" s="25">
        <v>41852</v>
      </c>
      <c r="B2830" s="24" t="s">
        <v>1413</v>
      </c>
      <c r="C2830" s="25"/>
      <c r="D2830" s="46" t="s">
        <v>3713</v>
      </c>
      <c r="F2830" s="24" t="s">
        <v>282</v>
      </c>
      <c r="G2830" s="24" t="s">
        <v>204</v>
      </c>
      <c r="H2830" s="47">
        <v>56547645</v>
      </c>
    </row>
    <row r="2831" spans="1:8" s="46" customFormat="1">
      <c r="A2831" s="25">
        <v>41852</v>
      </c>
      <c r="B2831" s="24"/>
      <c r="C2831" s="25"/>
      <c r="D2831" s="46" t="s">
        <v>3699</v>
      </c>
      <c r="F2831" s="24" t="s">
        <v>282</v>
      </c>
      <c r="G2831" s="24" t="s">
        <v>342</v>
      </c>
      <c r="H2831" s="47">
        <v>923958.21000000089</v>
      </c>
    </row>
    <row r="2832" spans="1:8" s="46" customFormat="1">
      <c r="A2832" s="25">
        <v>41857</v>
      </c>
      <c r="B2832" s="24" t="s">
        <v>3714</v>
      </c>
      <c r="C2832" s="25"/>
      <c r="D2832" s="46" t="s">
        <v>3874</v>
      </c>
      <c r="F2832" s="24" t="s">
        <v>244</v>
      </c>
      <c r="G2832" s="24" t="s">
        <v>236</v>
      </c>
      <c r="H2832" s="47">
        <v>42928654.658999994</v>
      </c>
    </row>
    <row r="2833" spans="1:8" s="46" customFormat="1">
      <c r="A2833" s="25">
        <v>41857</v>
      </c>
      <c r="B2833" s="24" t="s">
        <v>3714</v>
      </c>
      <c r="C2833" s="25"/>
      <c r="D2833" s="46" t="s">
        <v>3715</v>
      </c>
      <c r="F2833" s="24" t="s">
        <v>224</v>
      </c>
      <c r="G2833" s="24" t="s">
        <v>286</v>
      </c>
      <c r="H2833" s="47">
        <v>4984574</v>
      </c>
    </row>
    <row r="2834" spans="1:8" s="46" customFormat="1">
      <c r="A2834" s="25">
        <v>41857</v>
      </c>
      <c r="B2834" s="24" t="s">
        <v>1413</v>
      </c>
      <c r="C2834" s="25"/>
      <c r="D2834" s="46" t="s">
        <v>3712</v>
      </c>
      <c r="F2834" s="24" t="s">
        <v>286</v>
      </c>
      <c r="G2834" s="24" t="s">
        <v>204</v>
      </c>
      <c r="H2834" s="47">
        <v>4984574</v>
      </c>
    </row>
    <row r="2835" spans="1:8" s="46" customFormat="1">
      <c r="A2835" s="25">
        <v>41857</v>
      </c>
      <c r="B2835" s="24"/>
      <c r="C2835" s="25"/>
      <c r="D2835" s="46" t="s">
        <v>3672</v>
      </c>
      <c r="F2835" s="24" t="s">
        <v>217</v>
      </c>
      <c r="G2835" s="24" t="s">
        <v>224</v>
      </c>
      <c r="H2835" s="47">
        <v>4984574</v>
      </c>
    </row>
    <row r="2836" spans="1:8" s="46" customFormat="1">
      <c r="A2836" s="25">
        <v>41862</v>
      </c>
      <c r="B2836" s="24" t="s">
        <v>3717</v>
      </c>
      <c r="C2836" s="25"/>
      <c r="D2836" s="46" t="s">
        <v>3716</v>
      </c>
      <c r="F2836" s="24" t="s">
        <v>244</v>
      </c>
      <c r="G2836" s="24" t="s">
        <v>282</v>
      </c>
      <c r="H2836" s="47">
        <v>37953124.859999999</v>
      </c>
    </row>
    <row r="2837" spans="1:8" s="46" customFormat="1">
      <c r="A2837" s="25">
        <v>41862</v>
      </c>
      <c r="B2837" s="24" t="s">
        <v>3717</v>
      </c>
      <c r="C2837" s="25"/>
      <c r="D2837" s="46" t="s">
        <v>3718</v>
      </c>
      <c r="F2837" s="24" t="s">
        <v>224</v>
      </c>
      <c r="G2837" s="24" t="s">
        <v>286</v>
      </c>
      <c r="H2837" s="47">
        <v>3795312</v>
      </c>
    </row>
    <row r="2838" spans="1:8" s="46" customFormat="1">
      <c r="A2838" s="25">
        <v>41862</v>
      </c>
      <c r="B2838" s="24" t="s">
        <v>1413</v>
      </c>
      <c r="C2838" s="25"/>
      <c r="D2838" s="46" t="s">
        <v>3712</v>
      </c>
      <c r="F2838" s="24" t="s">
        <v>286</v>
      </c>
      <c r="G2838" s="24" t="s">
        <v>204</v>
      </c>
      <c r="H2838" s="47">
        <v>3795312</v>
      </c>
    </row>
    <row r="2839" spans="1:8" s="46" customFormat="1">
      <c r="A2839" s="25">
        <v>41862</v>
      </c>
      <c r="B2839" s="24"/>
      <c r="C2839" s="25"/>
      <c r="D2839" s="46" t="s">
        <v>3672</v>
      </c>
      <c r="F2839" s="24" t="s">
        <v>217</v>
      </c>
      <c r="G2839" s="24" t="s">
        <v>224</v>
      </c>
      <c r="H2839" s="47">
        <v>3795312</v>
      </c>
    </row>
    <row r="2840" spans="1:8" s="46" customFormat="1">
      <c r="A2840" s="25">
        <v>41869</v>
      </c>
      <c r="B2840" s="24" t="s">
        <v>1413</v>
      </c>
      <c r="C2840" s="25"/>
      <c r="D2840" s="46" t="s">
        <v>3719</v>
      </c>
      <c r="F2840" s="24" t="s">
        <v>282</v>
      </c>
      <c r="G2840" s="24" t="s">
        <v>204</v>
      </c>
      <c r="H2840" s="47">
        <v>36251387.199999996</v>
      </c>
    </row>
    <row r="2841" spans="1:8" s="46" customFormat="1">
      <c r="A2841" s="25">
        <v>41869</v>
      </c>
      <c r="B2841" s="24"/>
      <c r="C2841" s="25"/>
      <c r="D2841" s="46" t="s">
        <v>3699</v>
      </c>
      <c r="F2841" s="24" t="s">
        <v>282</v>
      </c>
      <c r="G2841" s="24" t="s">
        <v>346</v>
      </c>
      <c r="H2841" s="47">
        <v>280546.36200000346</v>
      </c>
    </row>
    <row r="2842" spans="1:8" s="46" customFormat="1">
      <c r="A2842" s="25">
        <v>41876</v>
      </c>
      <c r="B2842" s="24" t="s">
        <v>3720</v>
      </c>
      <c r="C2842" s="25"/>
      <c r="D2842" s="46" t="s">
        <v>3721</v>
      </c>
      <c r="F2842" s="24" t="s">
        <v>244</v>
      </c>
      <c r="G2842" s="24" t="s">
        <v>282</v>
      </c>
      <c r="H2842" s="47">
        <v>166776447.14999998</v>
      </c>
    </row>
    <row r="2843" spans="1:8" s="46" customFormat="1">
      <c r="A2843" s="25">
        <v>41876</v>
      </c>
      <c r="B2843" s="24" t="s">
        <v>3720</v>
      </c>
      <c r="C2843" s="25"/>
      <c r="D2843" s="46" t="s">
        <v>3722</v>
      </c>
      <c r="F2843" s="24" t="s">
        <v>224</v>
      </c>
      <c r="G2843" s="24" t="s">
        <v>286</v>
      </c>
      <c r="H2843" s="47">
        <v>16677645</v>
      </c>
    </row>
    <row r="2844" spans="1:8" s="46" customFormat="1">
      <c r="A2844" s="25">
        <v>41876</v>
      </c>
      <c r="B2844" s="24" t="s">
        <v>1413</v>
      </c>
      <c r="C2844" s="25"/>
      <c r="D2844" s="46" t="s">
        <v>3712</v>
      </c>
      <c r="F2844" s="24" t="s">
        <v>286</v>
      </c>
      <c r="G2844" s="24" t="s">
        <v>204</v>
      </c>
      <c r="H2844" s="47">
        <v>16677645</v>
      </c>
    </row>
    <row r="2845" spans="1:8" s="46" customFormat="1">
      <c r="A2845" s="25">
        <v>41876</v>
      </c>
      <c r="B2845" s="24"/>
      <c r="C2845" s="25"/>
      <c r="D2845" s="46" t="s">
        <v>3672</v>
      </c>
      <c r="F2845" s="24" t="s">
        <v>217</v>
      </c>
      <c r="G2845" s="24" t="s">
        <v>224</v>
      </c>
      <c r="H2845" s="47">
        <v>16677645</v>
      </c>
    </row>
    <row r="2846" spans="1:8" s="46" customFormat="1">
      <c r="A2846" s="25">
        <v>41893</v>
      </c>
      <c r="B2846" s="24" t="s">
        <v>1413</v>
      </c>
      <c r="C2846" s="25"/>
      <c r="D2846" s="46" t="s">
        <v>3723</v>
      </c>
      <c r="F2846" s="24" t="s">
        <v>282</v>
      </c>
      <c r="G2846" s="24" t="s">
        <v>204</v>
      </c>
      <c r="H2846" s="47">
        <v>36787555</v>
      </c>
    </row>
    <row r="2847" spans="1:8" s="46" customFormat="1">
      <c r="A2847" s="25">
        <v>41893</v>
      </c>
      <c r="B2847" s="24"/>
      <c r="C2847" s="25"/>
      <c r="D2847" s="46" t="s">
        <v>3699</v>
      </c>
      <c r="F2847" s="24" t="s">
        <v>282</v>
      </c>
      <c r="G2847" s="24" t="s">
        <v>346</v>
      </c>
      <c r="H2847" s="47">
        <v>1165569.8599999994</v>
      </c>
    </row>
    <row r="2848" spans="1:8" s="46" customFormat="1">
      <c r="A2848" s="25">
        <v>41893</v>
      </c>
      <c r="B2848" s="24" t="s">
        <v>1413</v>
      </c>
      <c r="C2848" s="25"/>
      <c r="D2848" s="46" t="s">
        <v>3724</v>
      </c>
      <c r="F2848" s="24" t="s">
        <v>282</v>
      </c>
      <c r="G2848" s="24" t="s">
        <v>204</v>
      </c>
      <c r="H2848" s="47">
        <v>19340530</v>
      </c>
    </row>
    <row r="2849" spans="1:8" s="46" customFormat="1">
      <c r="A2849" s="25">
        <v>41893</v>
      </c>
      <c r="B2849" s="24"/>
      <c r="C2849" s="25"/>
      <c r="D2849" s="46" t="s">
        <v>3699</v>
      </c>
      <c r="F2849" s="24" t="s">
        <v>282</v>
      </c>
      <c r="G2849" s="24" t="s">
        <v>346</v>
      </c>
      <c r="H2849" s="47">
        <v>14576</v>
      </c>
    </row>
    <row r="2850" spans="1:8" s="46" customFormat="1">
      <c r="A2850" s="25">
        <v>41904</v>
      </c>
      <c r="B2850" s="24" t="s">
        <v>3725</v>
      </c>
      <c r="C2850" s="25"/>
      <c r="D2850" s="46" t="s">
        <v>3726</v>
      </c>
      <c r="F2850" s="24" t="s">
        <v>244</v>
      </c>
      <c r="G2850" s="24" t="s">
        <v>282</v>
      </c>
      <c r="H2850" s="47">
        <v>90843490.079999998</v>
      </c>
    </row>
    <row r="2851" spans="1:8" s="46" customFormat="1">
      <c r="A2851" s="25">
        <v>41904</v>
      </c>
      <c r="B2851" s="24" t="s">
        <v>3725</v>
      </c>
      <c r="C2851" s="25"/>
      <c r="D2851" s="46" t="s">
        <v>3875</v>
      </c>
      <c r="F2851" s="24" t="s">
        <v>224</v>
      </c>
      <c r="G2851" s="24" t="s">
        <v>286</v>
      </c>
      <c r="H2851" s="47">
        <v>9084349</v>
      </c>
    </row>
    <row r="2852" spans="1:8" s="46" customFormat="1">
      <c r="A2852" s="25">
        <v>41904</v>
      </c>
      <c r="B2852" s="24" t="s">
        <v>1413</v>
      </c>
      <c r="C2852" s="25"/>
      <c r="D2852" s="46" t="s">
        <v>3712</v>
      </c>
      <c r="F2852" s="24" t="s">
        <v>286</v>
      </c>
      <c r="G2852" s="24" t="s">
        <v>204</v>
      </c>
      <c r="H2852" s="47">
        <v>9084349</v>
      </c>
    </row>
    <row r="2853" spans="1:8" s="46" customFormat="1">
      <c r="A2853" s="25">
        <v>41904</v>
      </c>
      <c r="B2853" s="24"/>
      <c r="C2853" s="25"/>
      <c r="D2853" s="46" t="s">
        <v>3672</v>
      </c>
      <c r="F2853" s="24" t="s">
        <v>217</v>
      </c>
      <c r="G2853" s="24" t="s">
        <v>224</v>
      </c>
      <c r="H2853" s="47">
        <v>9084349</v>
      </c>
    </row>
    <row r="2854" spans="1:8" s="46" customFormat="1">
      <c r="A2854" s="25">
        <v>41906</v>
      </c>
      <c r="B2854" s="24" t="s">
        <v>1413</v>
      </c>
      <c r="C2854" s="25"/>
      <c r="D2854" s="46" t="s">
        <v>3727</v>
      </c>
      <c r="F2854" s="24" t="s">
        <v>282</v>
      </c>
      <c r="G2854" s="24" t="s">
        <v>204</v>
      </c>
      <c r="H2854" s="47">
        <v>161499420</v>
      </c>
    </row>
    <row r="2855" spans="1:8" s="46" customFormat="1">
      <c r="A2855" s="25">
        <v>41906</v>
      </c>
      <c r="B2855" s="24"/>
      <c r="C2855" s="25"/>
      <c r="D2855" s="46" t="s">
        <v>3699</v>
      </c>
      <c r="F2855" s="24" t="s">
        <v>282</v>
      </c>
      <c r="G2855" s="24" t="s">
        <v>346</v>
      </c>
      <c r="H2855" s="47">
        <v>5277027.1499999762</v>
      </c>
    </row>
    <row r="2856" spans="1:8" s="46" customFormat="1">
      <c r="A2856" s="25">
        <v>41915</v>
      </c>
      <c r="B2856" s="24" t="s">
        <v>3729</v>
      </c>
      <c r="C2856" s="25"/>
      <c r="D2856" s="46" t="s">
        <v>3728</v>
      </c>
      <c r="F2856" s="24" t="s">
        <v>244</v>
      </c>
      <c r="G2856" s="24" t="s">
        <v>282</v>
      </c>
      <c r="H2856" s="47">
        <v>13045044</v>
      </c>
    </row>
    <row r="2857" spans="1:8" s="46" customFormat="1">
      <c r="A2857" s="25">
        <v>41915</v>
      </c>
      <c r="B2857" s="24" t="s">
        <v>3729</v>
      </c>
      <c r="C2857" s="25"/>
      <c r="D2857" s="46" t="s">
        <v>3730</v>
      </c>
      <c r="F2857" s="24" t="s">
        <v>224</v>
      </c>
      <c r="G2857" s="24" t="s">
        <v>286</v>
      </c>
      <c r="H2857" s="47">
        <v>1304504</v>
      </c>
    </row>
    <row r="2858" spans="1:8" s="46" customFormat="1">
      <c r="A2858" s="25">
        <v>41915</v>
      </c>
      <c r="B2858" s="24" t="s">
        <v>1413</v>
      </c>
      <c r="C2858" s="25"/>
      <c r="D2858" s="46" t="s">
        <v>3712</v>
      </c>
      <c r="F2858" s="24" t="s">
        <v>286</v>
      </c>
      <c r="G2858" s="24" t="s">
        <v>204</v>
      </c>
      <c r="H2858" s="47">
        <v>1304504</v>
      </c>
    </row>
    <row r="2859" spans="1:8" s="46" customFormat="1">
      <c r="A2859" s="25">
        <v>41915</v>
      </c>
      <c r="B2859" s="24"/>
      <c r="C2859" s="25"/>
      <c r="D2859" s="46" t="s">
        <v>3672</v>
      </c>
      <c r="F2859" s="24" t="s">
        <v>217</v>
      </c>
      <c r="G2859" s="24" t="s">
        <v>224</v>
      </c>
      <c r="H2859" s="47">
        <v>1304504</v>
      </c>
    </row>
    <row r="2860" spans="1:8" s="46" customFormat="1">
      <c r="A2860" s="25">
        <v>41929</v>
      </c>
      <c r="B2860" s="24" t="s">
        <v>3731</v>
      </c>
      <c r="C2860" s="25"/>
      <c r="D2860" s="46" t="s">
        <v>3732</v>
      </c>
      <c r="F2860" s="24" t="s">
        <v>244</v>
      </c>
      <c r="G2860" s="24" t="s">
        <v>282</v>
      </c>
      <c r="H2860" s="47">
        <v>147782174</v>
      </c>
    </row>
    <row r="2861" spans="1:8" s="46" customFormat="1">
      <c r="A2861" s="25">
        <v>41929</v>
      </c>
      <c r="B2861" s="24" t="s">
        <v>3731</v>
      </c>
      <c r="C2861" s="25"/>
      <c r="D2861" s="46" t="s">
        <v>3733</v>
      </c>
      <c r="F2861" s="24" t="s">
        <v>224</v>
      </c>
      <c r="G2861" s="24" t="s">
        <v>286</v>
      </c>
      <c r="H2861" s="47">
        <v>14778217</v>
      </c>
    </row>
    <row r="2862" spans="1:8" s="46" customFormat="1">
      <c r="A2862" s="25">
        <v>41929</v>
      </c>
      <c r="B2862" s="24" t="s">
        <v>1413</v>
      </c>
      <c r="C2862" s="25"/>
      <c r="D2862" s="46" t="s">
        <v>3712</v>
      </c>
      <c r="F2862" s="24" t="s">
        <v>286</v>
      </c>
      <c r="G2862" s="24" t="s">
        <v>204</v>
      </c>
      <c r="H2862" s="47">
        <v>14778217</v>
      </c>
    </row>
    <row r="2863" spans="1:8" s="46" customFormat="1">
      <c r="A2863" s="25">
        <v>41929</v>
      </c>
      <c r="B2863" s="24"/>
      <c r="C2863" s="25"/>
      <c r="D2863" s="46" t="s">
        <v>3672</v>
      </c>
      <c r="F2863" s="24" t="s">
        <v>217</v>
      </c>
      <c r="G2863" s="24" t="s">
        <v>224</v>
      </c>
      <c r="H2863" s="47">
        <v>14778217</v>
      </c>
    </row>
    <row r="2864" spans="1:8" s="46" customFormat="1">
      <c r="A2864" s="25">
        <v>41934</v>
      </c>
      <c r="B2864" s="24" t="s">
        <v>1413</v>
      </c>
      <c r="C2864" s="25"/>
      <c r="D2864" s="46" t="s">
        <v>3734</v>
      </c>
      <c r="F2864" s="24" t="s">
        <v>282</v>
      </c>
      <c r="G2864" s="24" t="s">
        <v>204</v>
      </c>
      <c r="H2864" s="47">
        <v>89851248</v>
      </c>
    </row>
    <row r="2865" spans="1:8" s="46" customFormat="1">
      <c r="A2865" s="25">
        <v>41934</v>
      </c>
      <c r="B2865" s="24"/>
      <c r="C2865" s="25"/>
      <c r="D2865" s="46" t="s">
        <v>3699</v>
      </c>
      <c r="F2865" s="24" t="s">
        <v>282</v>
      </c>
      <c r="G2865" s="24" t="s">
        <v>346</v>
      </c>
      <c r="H2865" s="47">
        <v>992242.07999999821</v>
      </c>
    </row>
    <row r="2866" spans="1:8" s="46" customFormat="1">
      <c r="A2866" s="25">
        <v>41940</v>
      </c>
      <c r="B2866" s="24" t="s">
        <v>4222</v>
      </c>
      <c r="C2866" s="25"/>
      <c r="D2866" s="46" t="s">
        <v>3876</v>
      </c>
      <c r="F2866" s="24" t="s">
        <v>244</v>
      </c>
      <c r="G2866" s="24" t="s">
        <v>282</v>
      </c>
      <c r="H2866" s="47">
        <v>89224787.840000004</v>
      </c>
    </row>
    <row r="2867" spans="1:8" s="46" customFormat="1">
      <c r="A2867" s="25">
        <v>41940</v>
      </c>
      <c r="B2867" s="24" t="s">
        <v>4222</v>
      </c>
      <c r="C2867" s="25"/>
      <c r="D2867" s="46" t="s">
        <v>3877</v>
      </c>
      <c r="F2867" s="24" t="s">
        <v>224</v>
      </c>
      <c r="G2867" s="24" t="s">
        <v>286</v>
      </c>
      <c r="H2867" s="47">
        <v>8922479</v>
      </c>
    </row>
    <row r="2868" spans="1:8" s="46" customFormat="1">
      <c r="A2868" s="25">
        <v>41940</v>
      </c>
      <c r="B2868" s="24" t="s">
        <v>1413</v>
      </c>
      <c r="C2868" s="25"/>
      <c r="D2868" s="46" t="s">
        <v>3712</v>
      </c>
      <c r="F2868" s="24" t="s">
        <v>286</v>
      </c>
      <c r="G2868" s="24" t="s">
        <v>204</v>
      </c>
      <c r="H2868" s="47">
        <v>8922479</v>
      </c>
    </row>
    <row r="2869" spans="1:8" s="46" customFormat="1">
      <c r="A2869" s="25">
        <v>41940</v>
      </c>
      <c r="B2869" s="24"/>
      <c r="C2869" s="25"/>
      <c r="D2869" s="46" t="s">
        <v>3672</v>
      </c>
      <c r="F2869" s="24" t="s">
        <v>217</v>
      </c>
      <c r="G2869" s="24" t="s">
        <v>224</v>
      </c>
      <c r="H2869" s="47">
        <v>8922479</v>
      </c>
    </row>
    <row r="2870" spans="1:8" s="46" customFormat="1">
      <c r="A2870" s="25">
        <v>41949</v>
      </c>
      <c r="B2870" s="24" t="s">
        <v>1413</v>
      </c>
      <c r="C2870" s="25"/>
      <c r="D2870" s="46" t="s">
        <v>3738</v>
      </c>
      <c r="F2870" s="24" t="s">
        <v>236</v>
      </c>
      <c r="G2870" s="24" t="s">
        <v>204</v>
      </c>
      <c r="H2870" s="47">
        <v>66546321.550000004</v>
      </c>
    </row>
    <row r="2871" spans="1:8" s="46" customFormat="1">
      <c r="A2871" s="25">
        <v>41949</v>
      </c>
      <c r="B2871" s="24"/>
      <c r="C2871" s="25"/>
      <c r="D2871" s="46" t="s">
        <v>161</v>
      </c>
      <c r="F2871" s="24" t="s">
        <v>360</v>
      </c>
      <c r="G2871" s="24" t="s">
        <v>204</v>
      </c>
      <c r="H2871" s="47">
        <v>496033.44999999553</v>
      </c>
    </row>
    <row r="2872" spans="1:8" s="46" customFormat="1">
      <c r="A2872" s="25">
        <v>41953</v>
      </c>
      <c r="B2872" s="24" t="s">
        <v>4223</v>
      </c>
      <c r="C2872" s="25"/>
      <c r="D2872" s="46" t="s">
        <v>3735</v>
      </c>
      <c r="F2872" s="24" t="s">
        <v>244</v>
      </c>
      <c r="G2872" s="24" t="s">
        <v>282</v>
      </c>
      <c r="H2872" s="47">
        <f>178*26701.97</f>
        <v>4752950.66</v>
      </c>
    </row>
    <row r="2873" spans="1:8" s="46" customFormat="1">
      <c r="A2873" s="25">
        <v>41953</v>
      </c>
      <c r="B2873" s="24" t="s">
        <v>4223</v>
      </c>
      <c r="C2873" s="25"/>
      <c r="D2873" s="46" t="s">
        <v>3736</v>
      </c>
      <c r="F2873" s="24" t="s">
        <v>224</v>
      </c>
      <c r="G2873" s="24" t="s">
        <v>286</v>
      </c>
      <c r="H2873" s="47">
        <v>475295</v>
      </c>
    </row>
    <row r="2874" spans="1:8" s="46" customFormat="1">
      <c r="A2874" s="25">
        <v>41953</v>
      </c>
      <c r="B2874" s="24" t="s">
        <v>1413</v>
      </c>
      <c r="C2874" s="25"/>
      <c r="D2874" s="46" t="s">
        <v>3712</v>
      </c>
      <c r="F2874" s="24" t="s">
        <v>286</v>
      </c>
      <c r="G2874" s="24" t="s">
        <v>204</v>
      </c>
      <c r="H2874" s="47">
        <v>475295</v>
      </c>
    </row>
    <row r="2875" spans="1:8" s="46" customFormat="1">
      <c r="A2875" s="25">
        <v>41953</v>
      </c>
      <c r="B2875" s="24"/>
      <c r="C2875" s="25"/>
      <c r="D2875" s="46" t="s">
        <v>3672</v>
      </c>
      <c r="F2875" s="24" t="s">
        <v>217</v>
      </c>
      <c r="G2875" s="24" t="s">
        <v>224</v>
      </c>
      <c r="H2875" s="47">
        <v>475295</v>
      </c>
    </row>
    <row r="2876" spans="1:8" s="46" customFormat="1">
      <c r="A2876" s="25">
        <v>41953</v>
      </c>
      <c r="B2876" s="24" t="s">
        <v>1413</v>
      </c>
      <c r="C2876" s="25"/>
      <c r="D2876" s="46" t="s">
        <v>3737</v>
      </c>
      <c r="F2876" s="24" t="s">
        <v>282</v>
      </c>
      <c r="G2876" s="24" t="s">
        <v>204</v>
      </c>
      <c r="H2876" s="47">
        <f>H2856</f>
        <v>13045044</v>
      </c>
    </row>
    <row r="2877" spans="1:8" s="46" customFormat="1">
      <c r="A2877" s="25">
        <v>41953</v>
      </c>
      <c r="B2877" s="24"/>
      <c r="C2877" s="25"/>
      <c r="D2877" s="46" t="s">
        <v>161</v>
      </c>
      <c r="F2877" s="24" t="s">
        <v>360</v>
      </c>
      <c r="G2877" s="24" t="s">
        <v>204</v>
      </c>
      <c r="H2877" s="47">
        <v>48506</v>
      </c>
    </row>
    <row r="2878" spans="1:8" s="46" customFormat="1">
      <c r="A2878" s="25">
        <v>41954</v>
      </c>
      <c r="B2878" s="24" t="s">
        <v>1413</v>
      </c>
      <c r="C2878" s="25"/>
      <c r="D2878" s="46" t="s">
        <v>3890</v>
      </c>
      <c r="F2878" s="24" t="s">
        <v>236</v>
      </c>
      <c r="G2878" s="24" t="s">
        <v>204</v>
      </c>
      <c r="H2878" s="47">
        <v>15785778</v>
      </c>
    </row>
    <row r="2879" spans="1:8" s="46" customFormat="1">
      <c r="A2879" s="25">
        <v>41954</v>
      </c>
      <c r="B2879" s="24"/>
      <c r="C2879" s="25"/>
      <c r="D2879" s="46" t="s">
        <v>161</v>
      </c>
      <c r="F2879" s="24" t="s">
        <v>360</v>
      </c>
      <c r="G2879" s="24" t="s">
        <v>204</v>
      </c>
      <c r="H2879" s="47">
        <v>47552</v>
      </c>
    </row>
    <row r="2880" spans="1:8" s="46" customFormat="1">
      <c r="A2880" s="25">
        <v>41954</v>
      </c>
      <c r="B2880" s="24" t="s">
        <v>1413</v>
      </c>
      <c r="C2880" s="25"/>
      <c r="D2880" s="46" t="s">
        <v>3878</v>
      </c>
      <c r="F2880" s="24" t="s">
        <v>282</v>
      </c>
      <c r="G2880" s="24" t="s">
        <v>204</v>
      </c>
      <c r="H2880" s="47">
        <v>1811350</v>
      </c>
    </row>
    <row r="2881" spans="1:8" s="46" customFormat="1">
      <c r="A2881" s="25">
        <v>41956</v>
      </c>
      <c r="B2881" s="24" t="s">
        <v>4225</v>
      </c>
      <c r="C2881" s="25"/>
      <c r="D2881" s="46" t="s">
        <v>3881</v>
      </c>
      <c r="F2881" s="24" t="s">
        <v>244</v>
      </c>
      <c r="G2881" s="24" t="s">
        <v>236</v>
      </c>
      <c r="H2881" s="47">
        <v>66546321.550000004</v>
      </c>
    </row>
    <row r="2882" spans="1:8" s="46" customFormat="1">
      <c r="A2882" s="25">
        <v>41956</v>
      </c>
      <c r="B2882" s="24" t="s">
        <v>4225</v>
      </c>
      <c r="C2882" s="25"/>
      <c r="D2882" s="46" t="s">
        <v>3882</v>
      </c>
      <c r="F2882" s="24" t="s">
        <v>224</v>
      </c>
      <c r="G2882" s="24" t="s">
        <v>286</v>
      </c>
      <c r="H2882" s="47">
        <v>6654632</v>
      </c>
    </row>
    <row r="2883" spans="1:8" s="46" customFormat="1">
      <c r="A2883" s="25">
        <v>41956</v>
      </c>
      <c r="B2883" s="24" t="s">
        <v>1413</v>
      </c>
      <c r="C2883" s="25"/>
      <c r="D2883" s="46" t="s">
        <v>3712</v>
      </c>
      <c r="F2883" s="24" t="s">
        <v>286</v>
      </c>
      <c r="G2883" s="24" t="s">
        <v>204</v>
      </c>
      <c r="H2883" s="47">
        <v>6654632</v>
      </c>
    </row>
    <row r="2884" spans="1:8" s="46" customFormat="1">
      <c r="A2884" s="25">
        <v>41956</v>
      </c>
      <c r="B2884" s="24"/>
      <c r="C2884" s="25"/>
      <c r="D2884" s="46" t="s">
        <v>3672</v>
      </c>
      <c r="F2884" s="24" t="s">
        <v>217</v>
      </c>
      <c r="G2884" s="24" t="s">
        <v>224</v>
      </c>
      <c r="H2884" s="47">
        <v>6654632</v>
      </c>
    </row>
    <row r="2885" spans="1:8" s="46" customFormat="1">
      <c r="A2885" s="25">
        <v>41955</v>
      </c>
      <c r="B2885" s="24" t="s">
        <v>3883</v>
      </c>
      <c r="C2885" s="25"/>
      <c r="D2885" s="46" t="s">
        <v>3879</v>
      </c>
      <c r="F2885" s="24" t="s">
        <v>244</v>
      </c>
      <c r="G2885" s="24" t="s">
        <v>282</v>
      </c>
      <c r="H2885" s="47">
        <v>389646573.01999998</v>
      </c>
    </row>
    <row r="2886" spans="1:8" s="46" customFormat="1">
      <c r="A2886" s="25">
        <v>41955</v>
      </c>
      <c r="B2886" s="24" t="s">
        <v>3883</v>
      </c>
      <c r="C2886" s="25"/>
      <c r="D2886" s="46" t="s">
        <v>3880</v>
      </c>
      <c r="F2886" s="24" t="s">
        <v>224</v>
      </c>
      <c r="G2886" s="24" t="s">
        <v>286</v>
      </c>
      <c r="H2886" s="47">
        <v>38964657</v>
      </c>
    </row>
    <row r="2887" spans="1:8" s="46" customFormat="1">
      <c r="A2887" s="25">
        <v>41955</v>
      </c>
      <c r="B2887" s="24" t="s">
        <v>1413</v>
      </c>
      <c r="C2887" s="25"/>
      <c r="D2887" s="46" t="s">
        <v>3712</v>
      </c>
      <c r="F2887" s="24" t="s">
        <v>286</v>
      </c>
      <c r="G2887" s="24" t="s">
        <v>204</v>
      </c>
      <c r="H2887" s="47">
        <v>38964657</v>
      </c>
    </row>
    <row r="2888" spans="1:8" s="46" customFormat="1">
      <c r="A2888" s="25">
        <v>41955</v>
      </c>
      <c r="B2888" s="24"/>
      <c r="C2888" s="25"/>
      <c r="D2888" s="46" t="s">
        <v>3672</v>
      </c>
      <c r="F2888" s="24" t="s">
        <v>217</v>
      </c>
      <c r="G2888" s="24" t="s">
        <v>224</v>
      </c>
      <c r="H2888" s="47">
        <v>38964657</v>
      </c>
    </row>
    <row r="2889" spans="1:8" s="46" customFormat="1">
      <c r="A2889" s="25">
        <v>41960</v>
      </c>
      <c r="B2889" s="24" t="s">
        <v>1413</v>
      </c>
      <c r="C2889" s="25"/>
      <c r="D2889" s="46" t="s">
        <v>3884</v>
      </c>
      <c r="F2889" s="24" t="s">
        <v>282</v>
      </c>
      <c r="G2889" s="24" t="s">
        <v>204</v>
      </c>
      <c r="H2889" s="47">
        <v>4274000</v>
      </c>
    </row>
    <row r="2890" spans="1:8" s="46" customFormat="1">
      <c r="A2890" s="25">
        <v>41960</v>
      </c>
      <c r="B2890" s="24"/>
      <c r="C2890" s="25"/>
      <c r="D2890" s="46" t="s">
        <v>161</v>
      </c>
      <c r="F2890" s="24" t="s">
        <v>360</v>
      </c>
      <c r="G2890" s="24" t="s">
        <v>282</v>
      </c>
      <c r="H2890" s="47">
        <v>30240</v>
      </c>
    </row>
    <row r="2891" spans="1:8" s="46" customFormat="1">
      <c r="A2891" s="25">
        <v>41960</v>
      </c>
      <c r="B2891" s="24" t="s">
        <v>3740</v>
      </c>
      <c r="C2891" s="25"/>
      <c r="D2891" s="46" t="s">
        <v>3885</v>
      </c>
      <c r="F2891" s="24" t="s">
        <v>244</v>
      </c>
      <c r="G2891" s="24" t="s">
        <v>282</v>
      </c>
      <c r="H2891" s="47">
        <v>6055110</v>
      </c>
    </row>
    <row r="2892" spans="1:8" s="46" customFormat="1">
      <c r="A2892" s="25">
        <v>41964</v>
      </c>
      <c r="B2892" s="24" t="s">
        <v>4224</v>
      </c>
      <c r="C2892" s="25"/>
      <c r="D2892" s="46" t="s">
        <v>3891</v>
      </c>
      <c r="F2892" s="24" t="s">
        <v>244</v>
      </c>
      <c r="G2892" s="24" t="s">
        <v>236</v>
      </c>
      <c r="H2892" s="47">
        <v>15785778</v>
      </c>
    </row>
    <row r="2893" spans="1:8" s="46" customFormat="1">
      <c r="A2893" s="25">
        <v>41964</v>
      </c>
      <c r="B2893" s="24" t="s">
        <v>4224</v>
      </c>
      <c r="C2893" s="25"/>
      <c r="D2893" s="46" t="s">
        <v>3892</v>
      </c>
      <c r="F2893" s="24" t="s">
        <v>224</v>
      </c>
      <c r="G2893" s="24" t="s">
        <v>286</v>
      </c>
      <c r="H2893" s="47">
        <v>1578578</v>
      </c>
    </row>
    <row r="2894" spans="1:8" s="46" customFormat="1">
      <c r="A2894" s="25">
        <v>41964</v>
      </c>
      <c r="B2894" s="24" t="s">
        <v>1413</v>
      </c>
      <c r="C2894" s="25"/>
      <c r="D2894" s="46" t="s">
        <v>3712</v>
      </c>
      <c r="F2894" s="24" t="s">
        <v>286</v>
      </c>
      <c r="G2894" s="24" t="s">
        <v>204</v>
      </c>
      <c r="H2894" s="47">
        <v>1578578</v>
      </c>
    </row>
    <row r="2895" spans="1:8" s="46" customFormat="1">
      <c r="A2895" s="25">
        <v>41964</v>
      </c>
      <c r="B2895" s="24"/>
      <c r="C2895" s="25"/>
      <c r="D2895" s="46" t="s">
        <v>3672</v>
      </c>
      <c r="F2895" s="24" t="s">
        <v>217</v>
      </c>
      <c r="G2895" s="24" t="s">
        <v>224</v>
      </c>
      <c r="H2895" s="47">
        <v>1578578</v>
      </c>
    </row>
    <row r="2896" spans="1:8" s="46" customFormat="1">
      <c r="A2896" s="25">
        <v>41967</v>
      </c>
      <c r="B2896" s="24" t="s">
        <v>1413</v>
      </c>
      <c r="C2896" s="25"/>
      <c r="D2896" s="46" t="s">
        <v>3739</v>
      </c>
      <c r="F2896" s="24" t="s">
        <v>282</v>
      </c>
      <c r="G2896" s="24" t="s">
        <v>204</v>
      </c>
      <c r="H2896" s="47">
        <v>145680320</v>
      </c>
    </row>
    <row r="2897" spans="1:8" s="46" customFormat="1">
      <c r="A2897" s="25">
        <v>41967</v>
      </c>
      <c r="B2897" s="24"/>
      <c r="C2897" s="25"/>
      <c r="D2897" s="46" t="s">
        <v>3699</v>
      </c>
      <c r="F2897" s="24" t="s">
        <v>282</v>
      </c>
      <c r="G2897" s="24" t="s">
        <v>346</v>
      </c>
      <c r="H2897" s="47">
        <v>2101854</v>
      </c>
    </row>
    <row r="2898" spans="1:8" s="46" customFormat="1">
      <c r="A2898" s="25">
        <v>41970</v>
      </c>
      <c r="B2898" s="24" t="s">
        <v>3740</v>
      </c>
      <c r="C2898" s="25"/>
      <c r="D2898" s="46" t="s">
        <v>3886</v>
      </c>
      <c r="F2898" s="24" t="s">
        <v>224</v>
      </c>
      <c r="G2898" s="24" t="s">
        <v>286</v>
      </c>
      <c r="H2898" s="47">
        <v>605511</v>
      </c>
    </row>
    <row r="2899" spans="1:8" s="46" customFormat="1">
      <c r="A2899" s="25">
        <v>41970</v>
      </c>
      <c r="B2899" s="24" t="s">
        <v>1413</v>
      </c>
      <c r="C2899" s="25"/>
      <c r="D2899" s="46" t="s">
        <v>3712</v>
      </c>
      <c r="F2899" s="24" t="s">
        <v>286</v>
      </c>
      <c r="G2899" s="24" t="s">
        <v>204</v>
      </c>
      <c r="H2899" s="47">
        <v>605511</v>
      </c>
    </row>
    <row r="2900" spans="1:8" s="46" customFormat="1">
      <c r="A2900" s="25">
        <v>41970</v>
      </c>
      <c r="B2900" s="24"/>
      <c r="C2900" s="25"/>
      <c r="D2900" s="46" t="s">
        <v>3741</v>
      </c>
      <c r="F2900" s="24" t="s">
        <v>217</v>
      </c>
      <c r="G2900" s="24" t="s">
        <v>224</v>
      </c>
      <c r="H2900" s="47">
        <v>605511</v>
      </c>
    </row>
    <row r="2901" spans="1:8" s="46" customFormat="1">
      <c r="A2901" s="25">
        <v>41970</v>
      </c>
      <c r="B2901" s="24" t="s">
        <v>1413</v>
      </c>
      <c r="C2901" s="25"/>
      <c r="D2901" s="46" t="s">
        <v>3742</v>
      </c>
      <c r="F2901" s="24" t="s">
        <v>282</v>
      </c>
      <c r="G2901" s="24" t="s">
        <v>204</v>
      </c>
      <c r="H2901" s="47">
        <v>88439580</v>
      </c>
    </row>
    <row r="2902" spans="1:8" s="46" customFormat="1">
      <c r="A2902" s="25">
        <v>41970</v>
      </c>
      <c r="B2902" s="24"/>
      <c r="C2902" s="25"/>
      <c r="D2902" s="46" t="s">
        <v>3699</v>
      </c>
      <c r="F2902" s="24" t="s">
        <v>282</v>
      </c>
      <c r="G2902" s="24" t="s">
        <v>346</v>
      </c>
      <c r="H2902" s="47">
        <v>785207.84000000358</v>
      </c>
    </row>
    <row r="2903" spans="1:8" s="46" customFormat="1">
      <c r="A2903" s="25">
        <v>41977</v>
      </c>
      <c r="B2903" s="24" t="s">
        <v>1413</v>
      </c>
      <c r="C2903" s="25"/>
      <c r="D2903" s="46" t="s">
        <v>3887</v>
      </c>
      <c r="F2903" s="24" t="s">
        <v>236</v>
      </c>
      <c r="G2903" s="24" t="s">
        <v>204</v>
      </c>
      <c r="H2903" s="47">
        <v>50599956.747999996</v>
      </c>
    </row>
    <row r="2904" spans="1:8" s="46" customFormat="1">
      <c r="A2904" s="25">
        <v>41977</v>
      </c>
      <c r="B2904" s="24"/>
      <c r="C2904" s="25"/>
      <c r="D2904" s="46" t="s">
        <v>161</v>
      </c>
      <c r="F2904" s="24" t="s">
        <v>360</v>
      </c>
      <c r="G2904" s="24" t="s">
        <v>204</v>
      </c>
      <c r="H2904" s="47">
        <v>287605.25200000405</v>
      </c>
    </row>
    <row r="2905" spans="1:8" s="46" customFormat="1">
      <c r="A2905" s="25">
        <v>41981</v>
      </c>
      <c r="B2905" s="24" t="s">
        <v>3743</v>
      </c>
      <c r="C2905" s="25"/>
      <c r="D2905" s="46" t="s">
        <v>3744</v>
      </c>
      <c r="F2905" s="24" t="s">
        <v>244</v>
      </c>
      <c r="G2905" s="24" t="s">
        <v>282</v>
      </c>
      <c r="H2905" s="47">
        <v>181004526.81999999</v>
      </c>
    </row>
    <row r="2906" spans="1:8" s="46" customFormat="1">
      <c r="A2906" s="25">
        <v>41981</v>
      </c>
      <c r="B2906" s="24" t="s">
        <v>3743</v>
      </c>
      <c r="C2906" s="25"/>
      <c r="D2906" s="46" t="s">
        <v>3745</v>
      </c>
      <c r="F2906" s="24" t="s">
        <v>224</v>
      </c>
      <c r="G2906" s="24" t="s">
        <v>286</v>
      </c>
      <c r="H2906" s="47">
        <v>18100453</v>
      </c>
    </row>
    <row r="2907" spans="1:8" s="46" customFormat="1">
      <c r="A2907" s="25">
        <v>41981</v>
      </c>
      <c r="B2907" s="24" t="s">
        <v>1413</v>
      </c>
      <c r="C2907" s="25"/>
      <c r="D2907" s="46" t="s">
        <v>3694</v>
      </c>
      <c r="F2907" s="24" t="s">
        <v>286</v>
      </c>
      <c r="G2907" s="24" t="s">
        <v>204</v>
      </c>
      <c r="H2907" s="47">
        <v>18100453</v>
      </c>
    </row>
    <row r="2908" spans="1:8" s="46" customFormat="1">
      <c r="A2908" s="25">
        <v>41981</v>
      </c>
      <c r="B2908" s="24"/>
      <c r="C2908" s="25"/>
      <c r="D2908" s="46" t="s">
        <v>3741</v>
      </c>
      <c r="F2908" s="24" t="s">
        <v>217</v>
      </c>
      <c r="G2908" s="24" t="s">
        <v>224</v>
      </c>
      <c r="H2908" s="47">
        <v>18100453</v>
      </c>
    </row>
    <row r="2909" spans="1:8" s="46" customFormat="1">
      <c r="A2909" s="25">
        <v>41990</v>
      </c>
      <c r="B2909" s="24" t="s">
        <v>3746</v>
      </c>
      <c r="C2909" s="25"/>
      <c r="D2909" s="46" t="s">
        <v>3747</v>
      </c>
      <c r="F2909" s="24" t="s">
        <v>244</v>
      </c>
      <c r="G2909" s="24" t="s">
        <v>282</v>
      </c>
      <c r="H2909" s="47">
        <v>82805183.359999999</v>
      </c>
    </row>
    <row r="2910" spans="1:8" s="46" customFormat="1">
      <c r="A2910" s="25">
        <v>41990</v>
      </c>
      <c r="B2910" s="24" t="s">
        <v>3746</v>
      </c>
      <c r="C2910" s="25"/>
      <c r="D2910" s="46" t="s">
        <v>3748</v>
      </c>
      <c r="F2910" s="24" t="s">
        <v>224</v>
      </c>
      <c r="G2910" s="24" t="s">
        <v>286</v>
      </c>
      <c r="H2910" s="47">
        <v>8280518</v>
      </c>
    </row>
    <row r="2911" spans="1:8" s="46" customFormat="1">
      <c r="A2911" s="25">
        <v>41990</v>
      </c>
      <c r="B2911" s="24" t="s">
        <v>1413</v>
      </c>
      <c r="C2911" s="25"/>
      <c r="D2911" s="46" t="s">
        <v>3712</v>
      </c>
      <c r="F2911" s="24" t="s">
        <v>286</v>
      </c>
      <c r="G2911" s="24" t="s">
        <v>204</v>
      </c>
      <c r="H2911" s="47">
        <v>8280518</v>
      </c>
    </row>
    <row r="2912" spans="1:8" s="46" customFormat="1">
      <c r="A2912" s="25">
        <v>41990</v>
      </c>
      <c r="B2912" s="24"/>
      <c r="C2912" s="25"/>
      <c r="D2912" s="46" t="s">
        <v>3741</v>
      </c>
      <c r="F2912" s="24" t="s">
        <v>217</v>
      </c>
      <c r="G2912" s="24" t="s">
        <v>224</v>
      </c>
      <c r="H2912" s="47">
        <v>8280518</v>
      </c>
    </row>
    <row r="2913" spans="1:9" s="46" customFormat="1">
      <c r="A2913" s="25">
        <v>41991</v>
      </c>
      <c r="B2913" s="24" t="s">
        <v>1413</v>
      </c>
      <c r="C2913" s="25"/>
      <c r="D2913" s="46" t="s">
        <v>3749</v>
      </c>
      <c r="F2913" s="24" t="s">
        <v>282</v>
      </c>
      <c r="G2913" s="24" t="s">
        <v>204</v>
      </c>
      <c r="H2913" s="47">
        <v>389646573.01999998</v>
      </c>
    </row>
    <row r="2914" spans="1:9" s="46" customFormat="1">
      <c r="A2914" s="25">
        <v>41991</v>
      </c>
      <c r="B2914" s="24"/>
      <c r="C2914" s="25"/>
      <c r="D2914" s="46" t="s">
        <v>161</v>
      </c>
      <c r="F2914" s="24" t="s">
        <v>360</v>
      </c>
      <c r="G2914" s="24" t="s">
        <v>204</v>
      </c>
      <c r="H2914" s="47">
        <v>430440.98000001907</v>
      </c>
      <c r="I2914" s="47">
        <f>H2003+H2064+H2106+H2149+H2211+H2181+H2240+H2245+H2267+H2331+H2309+H2366+H2424+H2425+H2460+H2485+H2549+H2602+H2613+H2614+H2633+H2646+H2662+H2689+H2698+H2773+H2783+H2793+H2795+H2801+H2813+H2815+H2825+H2871+H2877+H2879+H2890+H2904+H2914</f>
        <v>20149978.323000032</v>
      </c>
    </row>
    <row r="2915" spans="1:9" s="46" customFormat="1">
      <c r="A2915" s="25">
        <v>41991</v>
      </c>
      <c r="B2915" s="24" t="s">
        <v>4221</v>
      </c>
      <c r="C2915" s="25"/>
      <c r="D2915" s="46" t="s">
        <v>3888</v>
      </c>
      <c r="F2915" s="24" t="s">
        <v>244</v>
      </c>
      <c r="G2915" s="24" t="s">
        <v>236</v>
      </c>
      <c r="H2915" s="47">
        <v>50599956.747999996</v>
      </c>
    </row>
    <row r="2916" spans="1:9" s="46" customFormat="1">
      <c r="A2916" s="25">
        <v>41991</v>
      </c>
      <c r="B2916" s="24" t="s">
        <v>4221</v>
      </c>
      <c r="C2916" s="25"/>
      <c r="D2916" s="46" t="s">
        <v>3889</v>
      </c>
      <c r="F2916" s="24" t="s">
        <v>224</v>
      </c>
      <c r="G2916" s="24" t="s">
        <v>286</v>
      </c>
      <c r="H2916" s="47">
        <v>5559139</v>
      </c>
    </row>
    <row r="2917" spans="1:9" s="46" customFormat="1">
      <c r="A2917" s="25">
        <v>41991</v>
      </c>
      <c r="B2917" s="24" t="s">
        <v>1413</v>
      </c>
      <c r="C2917" s="25"/>
      <c r="D2917" s="46" t="s">
        <v>3712</v>
      </c>
      <c r="F2917" s="24" t="s">
        <v>286</v>
      </c>
      <c r="G2917" s="24" t="s">
        <v>204</v>
      </c>
      <c r="H2917" s="47">
        <v>5559139</v>
      </c>
    </row>
    <row r="2918" spans="1:9" s="46" customFormat="1">
      <c r="A2918" s="25">
        <v>41991</v>
      </c>
      <c r="B2918" s="24"/>
      <c r="C2918" s="25"/>
      <c r="D2918" s="46" t="s">
        <v>3741</v>
      </c>
      <c r="F2918" s="24" t="s">
        <v>217</v>
      </c>
      <c r="G2918" s="24" t="s">
        <v>224</v>
      </c>
      <c r="H2918" s="47">
        <v>5559139</v>
      </c>
    </row>
    <row r="2919" spans="1:9" s="46" customFormat="1">
      <c r="A2919" s="25">
        <v>41992</v>
      </c>
      <c r="B2919" s="24" t="s">
        <v>4226</v>
      </c>
      <c r="C2919" s="25"/>
      <c r="D2919" s="46" t="s">
        <v>4228</v>
      </c>
      <c r="F2919" s="24" t="s">
        <v>244</v>
      </c>
      <c r="G2919" s="24" t="s">
        <v>282</v>
      </c>
      <c r="H2919" s="47">
        <v>37120470.840000004</v>
      </c>
    </row>
    <row r="2920" spans="1:9" s="46" customFormat="1">
      <c r="A2920" s="25">
        <v>41992</v>
      </c>
      <c r="B2920" s="24" t="s">
        <v>4226</v>
      </c>
      <c r="C2920" s="25"/>
      <c r="D2920" s="46" t="s">
        <v>4227</v>
      </c>
      <c r="F2920" s="24" t="s">
        <v>224</v>
      </c>
      <c r="G2920" s="24" t="s">
        <v>286</v>
      </c>
      <c r="H2920" s="47">
        <v>3712047</v>
      </c>
    </row>
    <row r="2921" spans="1:9" s="46" customFormat="1">
      <c r="A2921" s="25">
        <v>41992</v>
      </c>
      <c r="B2921" s="24" t="s">
        <v>1413</v>
      </c>
      <c r="C2921" s="25"/>
      <c r="D2921" s="46" t="s">
        <v>4229</v>
      </c>
      <c r="F2921" s="24" t="s">
        <v>286</v>
      </c>
      <c r="G2921" s="24" t="s">
        <v>204</v>
      </c>
      <c r="H2921" s="47">
        <v>3712047</v>
      </c>
    </row>
    <row r="2922" spans="1:9" s="46" customFormat="1">
      <c r="A2922" s="25">
        <v>41992</v>
      </c>
      <c r="B2922" s="24" t="s">
        <v>1413</v>
      </c>
      <c r="C2922" s="25"/>
      <c r="D2922" s="46" t="s">
        <v>3741</v>
      </c>
      <c r="F2922" s="24" t="s">
        <v>217</v>
      </c>
      <c r="G2922" s="24" t="s">
        <v>224</v>
      </c>
      <c r="H2922" s="47">
        <v>3712047</v>
      </c>
    </row>
    <row r="2923" spans="1:9" s="46" customFormat="1">
      <c r="A2923" s="25">
        <v>41670</v>
      </c>
      <c r="B2923" s="24"/>
      <c r="C2923" s="25"/>
      <c r="D2923" s="46" t="s">
        <v>3827</v>
      </c>
      <c r="F2923" s="24" t="s">
        <v>369</v>
      </c>
      <c r="G2923" s="24" t="s">
        <v>304</v>
      </c>
      <c r="H2923" s="47">
        <v>20200000</v>
      </c>
    </row>
    <row r="2924" spans="1:9" s="46" customFormat="1">
      <c r="A2924" s="25">
        <v>41670</v>
      </c>
      <c r="B2924" s="24"/>
      <c r="C2924" s="25"/>
      <c r="D2924" s="46" t="s">
        <v>3828</v>
      </c>
      <c r="F2924" s="24" t="s">
        <v>365</v>
      </c>
      <c r="G2924" s="24" t="s">
        <v>304</v>
      </c>
      <c r="H2924" s="47">
        <v>4000000</v>
      </c>
    </row>
    <row r="2925" spans="1:9" s="46" customFormat="1">
      <c r="A2925" s="25">
        <v>41670</v>
      </c>
      <c r="B2925" s="24"/>
      <c r="C2925" s="25"/>
      <c r="D2925" s="46" t="s">
        <v>4348</v>
      </c>
      <c r="F2925" s="24" t="s">
        <v>369</v>
      </c>
      <c r="G2925" s="24" t="s">
        <v>311</v>
      </c>
      <c r="H2925" s="47">
        <v>1044000</v>
      </c>
    </row>
    <row r="2926" spans="1:9" s="46" customFormat="1">
      <c r="A2926" s="25">
        <v>41670</v>
      </c>
      <c r="B2926" s="24"/>
      <c r="C2926" s="25"/>
      <c r="D2926" s="46" t="s">
        <v>4349</v>
      </c>
      <c r="F2926" s="24" t="s">
        <v>304</v>
      </c>
      <c r="G2926" s="24" t="s">
        <v>311</v>
      </c>
      <c r="H2926" s="47">
        <v>464000</v>
      </c>
    </row>
    <row r="2927" spans="1:9" s="46" customFormat="1">
      <c r="A2927" s="25">
        <v>41670</v>
      </c>
      <c r="B2927" s="24"/>
      <c r="C2927" s="25"/>
      <c r="D2927" s="46" t="s">
        <v>4350</v>
      </c>
      <c r="F2927" s="24" t="s">
        <v>369</v>
      </c>
      <c r="G2927" s="24" t="s">
        <v>313</v>
      </c>
      <c r="H2927" s="47">
        <v>174000</v>
      </c>
    </row>
    <row r="2928" spans="1:9" s="46" customFormat="1">
      <c r="A2928" s="25">
        <v>41670</v>
      </c>
      <c r="B2928" s="24"/>
      <c r="C2928" s="25"/>
      <c r="D2928" s="46" t="s">
        <v>4351</v>
      </c>
      <c r="F2928" s="24" t="s">
        <v>304</v>
      </c>
      <c r="G2928" s="24" t="s">
        <v>313</v>
      </c>
      <c r="H2928" s="47">
        <v>87000</v>
      </c>
    </row>
    <row r="2929" spans="1:9" s="46" customFormat="1">
      <c r="A2929" s="25">
        <v>41670</v>
      </c>
      <c r="B2929" s="24" t="s">
        <v>1546</v>
      </c>
      <c r="C2929" s="25"/>
      <c r="D2929" s="46" t="s">
        <v>3755</v>
      </c>
      <c r="F2929" s="24" t="s">
        <v>304</v>
      </c>
      <c r="G2929" s="24" t="s">
        <v>200</v>
      </c>
      <c r="H2929" s="47">
        <v>23649000</v>
      </c>
    </row>
    <row r="2930" spans="1:9" s="46" customFormat="1">
      <c r="A2930" s="25">
        <v>41698</v>
      </c>
      <c r="B2930" s="24"/>
      <c r="C2930" s="25"/>
      <c r="D2930" s="46" t="s">
        <v>3829</v>
      </c>
      <c r="F2930" s="24" t="s">
        <v>369</v>
      </c>
      <c r="G2930" s="24" t="s">
        <v>304</v>
      </c>
      <c r="H2930" s="47">
        <v>20200000</v>
      </c>
      <c r="I2930" s="46">
        <f>1044000*3+174000*3</f>
        <v>3654000</v>
      </c>
    </row>
    <row r="2931" spans="1:9" s="46" customFormat="1">
      <c r="A2931" s="25">
        <v>41698</v>
      </c>
      <c r="B2931" s="24"/>
      <c r="C2931" s="25"/>
      <c r="D2931" s="46" t="s">
        <v>3756</v>
      </c>
      <c r="F2931" s="24" t="s">
        <v>365</v>
      </c>
      <c r="G2931" s="24" t="s">
        <v>304</v>
      </c>
      <c r="H2931" s="47">
        <v>4000000</v>
      </c>
    </row>
    <row r="2932" spans="1:9" s="46" customFormat="1">
      <c r="A2932" s="25">
        <v>41698</v>
      </c>
      <c r="B2932" s="24"/>
      <c r="C2932" s="25"/>
      <c r="D2932" s="46" t="s">
        <v>4344</v>
      </c>
      <c r="F2932" s="24" t="s">
        <v>369</v>
      </c>
      <c r="G2932" s="24" t="s">
        <v>311</v>
      </c>
      <c r="H2932" s="47">
        <v>1044000</v>
      </c>
    </row>
    <row r="2933" spans="1:9" s="46" customFormat="1">
      <c r="A2933" s="25">
        <v>41698</v>
      </c>
      <c r="B2933" s="24"/>
      <c r="C2933" s="25"/>
      <c r="D2933" s="46" t="s">
        <v>4345</v>
      </c>
      <c r="F2933" s="24" t="s">
        <v>304</v>
      </c>
      <c r="G2933" s="24" t="s">
        <v>311</v>
      </c>
      <c r="H2933" s="47">
        <v>464000</v>
      </c>
    </row>
    <row r="2934" spans="1:9" s="46" customFormat="1">
      <c r="A2934" s="25">
        <v>41698</v>
      </c>
      <c r="B2934" s="24"/>
      <c r="C2934" s="25"/>
      <c r="D2934" s="46" t="s">
        <v>4346</v>
      </c>
      <c r="F2934" s="24" t="s">
        <v>369</v>
      </c>
      <c r="G2934" s="24" t="s">
        <v>313</v>
      </c>
      <c r="H2934" s="47">
        <v>174000</v>
      </c>
    </row>
    <row r="2935" spans="1:9" s="46" customFormat="1">
      <c r="A2935" s="25">
        <v>41698</v>
      </c>
      <c r="B2935" s="24"/>
      <c r="C2935" s="25"/>
      <c r="D2935" s="46" t="s">
        <v>4347</v>
      </c>
      <c r="F2935" s="24" t="s">
        <v>304</v>
      </c>
      <c r="G2935" s="24" t="s">
        <v>313</v>
      </c>
      <c r="H2935" s="47">
        <v>87000</v>
      </c>
    </row>
    <row r="2936" spans="1:9" s="46" customFormat="1">
      <c r="A2936" s="25">
        <v>41698</v>
      </c>
      <c r="B2936" s="24" t="s">
        <v>1546</v>
      </c>
      <c r="C2936" s="25" t="s">
        <v>4716</v>
      </c>
      <c r="D2936" s="46" t="s">
        <v>3754</v>
      </c>
      <c r="F2936" s="24" t="s">
        <v>304</v>
      </c>
      <c r="G2936" s="24" t="s">
        <v>200</v>
      </c>
      <c r="H2936" s="47">
        <v>23649000</v>
      </c>
    </row>
    <row r="2937" spans="1:9" s="46" customFormat="1">
      <c r="A2937" s="25">
        <v>41729</v>
      </c>
      <c r="B2937" s="24"/>
      <c r="C2937" s="25"/>
      <c r="D2937" s="46" t="s">
        <v>3867</v>
      </c>
      <c r="F2937" s="24" t="s">
        <v>369</v>
      </c>
      <c r="G2937" s="24" t="s">
        <v>304</v>
      </c>
      <c r="H2937" s="47">
        <v>20200000</v>
      </c>
    </row>
    <row r="2938" spans="1:9" s="46" customFormat="1">
      <c r="A2938" s="25">
        <v>41729</v>
      </c>
      <c r="B2938" s="24"/>
      <c r="C2938" s="25"/>
      <c r="D2938" s="46" t="s">
        <v>3868</v>
      </c>
      <c r="F2938" s="24" t="s">
        <v>365</v>
      </c>
      <c r="G2938" s="24" t="s">
        <v>304</v>
      </c>
      <c r="H2938" s="47">
        <v>4000000</v>
      </c>
    </row>
    <row r="2939" spans="1:9" s="46" customFormat="1">
      <c r="A2939" s="25">
        <v>41729</v>
      </c>
      <c r="B2939" s="24"/>
      <c r="C2939" s="25"/>
      <c r="D2939" s="46" t="s">
        <v>4341</v>
      </c>
      <c r="F2939" s="24" t="s">
        <v>369</v>
      </c>
      <c r="G2939" s="24" t="s">
        <v>311</v>
      </c>
      <c r="H2939" s="47">
        <v>1044000</v>
      </c>
    </row>
    <row r="2940" spans="1:9" s="46" customFormat="1">
      <c r="A2940" s="25">
        <v>41729</v>
      </c>
      <c r="B2940" s="24"/>
      <c r="C2940" s="25"/>
      <c r="D2940" s="46" t="s">
        <v>4340</v>
      </c>
      <c r="F2940" s="24" t="s">
        <v>304</v>
      </c>
      <c r="G2940" s="24" t="s">
        <v>311</v>
      </c>
      <c r="H2940" s="47">
        <v>464000</v>
      </c>
    </row>
    <row r="2941" spans="1:9" s="46" customFormat="1">
      <c r="A2941" s="25">
        <v>41729</v>
      </c>
      <c r="B2941" s="24"/>
      <c r="C2941" s="25"/>
      <c r="D2941" s="46" t="s">
        <v>4342</v>
      </c>
      <c r="F2941" s="24" t="s">
        <v>369</v>
      </c>
      <c r="G2941" s="24" t="s">
        <v>313</v>
      </c>
      <c r="H2941" s="47">
        <v>174000</v>
      </c>
    </row>
    <row r="2942" spans="1:9" s="46" customFormat="1">
      <c r="A2942" s="25">
        <v>41729</v>
      </c>
      <c r="B2942" s="24"/>
      <c r="C2942" s="25"/>
      <c r="D2942" s="46" t="s">
        <v>4343</v>
      </c>
      <c r="F2942" s="24" t="s">
        <v>304</v>
      </c>
      <c r="G2942" s="24" t="s">
        <v>313</v>
      </c>
      <c r="H2942" s="47">
        <v>87000</v>
      </c>
    </row>
    <row r="2943" spans="1:9" s="46" customFormat="1">
      <c r="A2943" s="25">
        <v>41729</v>
      </c>
      <c r="B2943" s="24" t="s">
        <v>1546</v>
      </c>
      <c r="C2943" s="25" t="s">
        <v>4717</v>
      </c>
      <c r="D2943" s="46" t="s">
        <v>1489</v>
      </c>
      <c r="F2943" s="24" t="s">
        <v>304</v>
      </c>
      <c r="G2943" s="24" t="s">
        <v>200</v>
      </c>
      <c r="H2943" s="47">
        <v>23649000</v>
      </c>
      <c r="I2943" s="47">
        <f>H2937+H2938-H2940-H2942</f>
        <v>23649000</v>
      </c>
    </row>
    <row r="2944" spans="1:9" s="46" customFormat="1">
      <c r="A2944" s="25">
        <v>41759</v>
      </c>
      <c r="B2944" s="24"/>
      <c r="C2944" s="25"/>
      <c r="D2944" s="46" t="s">
        <v>3830</v>
      </c>
      <c r="F2944" s="24" t="s">
        <v>369</v>
      </c>
      <c r="G2944" s="24" t="s">
        <v>304</v>
      </c>
      <c r="H2944" s="47">
        <v>29300000</v>
      </c>
      <c r="I2944" s="47">
        <f>H2944+H2945</f>
        <v>33300000</v>
      </c>
    </row>
    <row r="2945" spans="1:9" s="46" customFormat="1">
      <c r="A2945" s="25">
        <v>41759</v>
      </c>
      <c r="B2945" s="24"/>
      <c r="C2945" s="25"/>
      <c r="D2945" s="46" t="s">
        <v>4313</v>
      </c>
      <c r="F2945" s="24" t="s">
        <v>365</v>
      </c>
      <c r="G2945" s="24" t="s">
        <v>304</v>
      </c>
      <c r="H2945" s="47">
        <v>4000000</v>
      </c>
      <c r="I2945" s="47">
        <f>I2944-H2946-H2948</f>
        <v>32749000</v>
      </c>
    </row>
    <row r="2946" spans="1:9" s="46" customFormat="1">
      <c r="A2946" s="25">
        <v>41759</v>
      </c>
      <c r="B2946" s="24"/>
      <c r="C2946" s="25"/>
      <c r="D2946" s="46" t="s">
        <v>3826</v>
      </c>
      <c r="F2946" s="24" t="s">
        <v>304</v>
      </c>
      <c r="G2946" s="24" t="s">
        <v>311</v>
      </c>
      <c r="H2946" s="47">
        <v>464000</v>
      </c>
    </row>
    <row r="2947" spans="1:9" s="46" customFormat="1">
      <c r="A2947" s="25">
        <v>41759</v>
      </c>
      <c r="B2947" s="24"/>
      <c r="C2947" s="25"/>
      <c r="D2947" s="46" t="s">
        <v>3825</v>
      </c>
      <c r="F2947" s="24" t="s">
        <v>369</v>
      </c>
      <c r="G2947" s="24" t="s">
        <v>311</v>
      </c>
      <c r="H2947" s="47">
        <v>1044000</v>
      </c>
    </row>
    <row r="2948" spans="1:9" s="46" customFormat="1">
      <c r="A2948" s="25">
        <v>41759</v>
      </c>
      <c r="B2948" s="24"/>
      <c r="C2948" s="25"/>
      <c r="D2948" s="46" t="s">
        <v>3823</v>
      </c>
      <c r="F2948" s="24" t="s">
        <v>304</v>
      </c>
      <c r="G2948" s="24" t="s">
        <v>313</v>
      </c>
      <c r="H2948" s="47">
        <v>87000</v>
      </c>
    </row>
    <row r="2949" spans="1:9" s="46" customFormat="1">
      <c r="A2949" s="25">
        <v>41759</v>
      </c>
      <c r="B2949" s="24"/>
      <c r="C2949" s="25"/>
      <c r="D2949" s="46" t="s">
        <v>3824</v>
      </c>
      <c r="F2949" s="24" t="s">
        <v>369</v>
      </c>
      <c r="G2949" s="24" t="s">
        <v>313</v>
      </c>
      <c r="H2949" s="47">
        <v>174000</v>
      </c>
    </row>
    <row r="2950" spans="1:9" s="46" customFormat="1">
      <c r="A2950" s="25">
        <v>41759</v>
      </c>
      <c r="B2950" s="24" t="s">
        <v>1542</v>
      </c>
      <c r="C2950" s="25" t="s">
        <v>4718</v>
      </c>
      <c r="D2950" s="46" t="s">
        <v>3757</v>
      </c>
      <c r="F2950" s="24" t="s">
        <v>304</v>
      </c>
      <c r="G2950" s="24" t="s">
        <v>200</v>
      </c>
      <c r="H2950" s="47">
        <v>32749000</v>
      </c>
    </row>
    <row r="2951" spans="1:9" s="46" customFormat="1">
      <c r="A2951" s="25">
        <v>41790</v>
      </c>
      <c r="B2951" s="24"/>
      <c r="C2951" s="25"/>
      <c r="D2951" s="46" t="s">
        <v>3831</v>
      </c>
      <c r="F2951" s="24" t="s">
        <v>369</v>
      </c>
      <c r="G2951" s="24" t="s">
        <v>304</v>
      </c>
      <c r="H2951" s="47">
        <v>29300000</v>
      </c>
      <c r="I2951" s="47">
        <f>H2951+H2952</f>
        <v>33300000</v>
      </c>
    </row>
    <row r="2952" spans="1:9" s="46" customFormat="1">
      <c r="A2952" s="25">
        <v>41790</v>
      </c>
      <c r="B2952" s="24"/>
      <c r="C2952" s="25"/>
      <c r="D2952" s="46" t="s">
        <v>4314</v>
      </c>
      <c r="F2952" s="24" t="s">
        <v>365</v>
      </c>
      <c r="G2952" s="24" t="s">
        <v>304</v>
      </c>
      <c r="H2952" s="47">
        <v>4000000</v>
      </c>
      <c r="I2952" s="47">
        <f>I2951-H2953-H2955</f>
        <v>32749000</v>
      </c>
    </row>
    <row r="2953" spans="1:9" s="46" customFormat="1">
      <c r="A2953" s="25">
        <v>41790</v>
      </c>
      <c r="B2953" s="24"/>
      <c r="C2953" s="25"/>
      <c r="D2953" s="46" t="s">
        <v>3826</v>
      </c>
      <c r="F2953" s="24" t="s">
        <v>304</v>
      </c>
      <c r="G2953" s="24" t="s">
        <v>311</v>
      </c>
      <c r="H2953" s="47">
        <v>464000</v>
      </c>
    </row>
    <row r="2954" spans="1:9" s="46" customFormat="1">
      <c r="A2954" s="25">
        <v>41790</v>
      </c>
      <c r="B2954" s="24"/>
      <c r="C2954" s="25"/>
      <c r="D2954" s="46" t="s">
        <v>3825</v>
      </c>
      <c r="F2954" s="24" t="s">
        <v>369</v>
      </c>
      <c r="G2954" s="24" t="s">
        <v>311</v>
      </c>
      <c r="H2954" s="47">
        <v>1044000</v>
      </c>
    </row>
    <row r="2955" spans="1:9" s="46" customFormat="1">
      <c r="A2955" s="25">
        <v>41790</v>
      </c>
      <c r="B2955" s="24"/>
      <c r="C2955" s="25"/>
      <c r="D2955" s="46" t="s">
        <v>3823</v>
      </c>
      <c r="F2955" s="24" t="s">
        <v>304</v>
      </c>
      <c r="G2955" s="24" t="s">
        <v>313</v>
      </c>
      <c r="H2955" s="47">
        <v>87000</v>
      </c>
    </row>
    <row r="2956" spans="1:9" s="46" customFormat="1">
      <c r="A2956" s="25">
        <v>41790</v>
      </c>
      <c r="B2956" s="24"/>
      <c r="C2956" s="25"/>
      <c r="D2956" s="46" t="s">
        <v>3824</v>
      </c>
      <c r="F2956" s="24" t="s">
        <v>369</v>
      </c>
      <c r="G2956" s="24" t="s">
        <v>313</v>
      </c>
      <c r="H2956" s="47">
        <v>174000</v>
      </c>
    </row>
    <row r="2957" spans="1:9" s="46" customFormat="1">
      <c r="A2957" s="25">
        <v>41790</v>
      </c>
      <c r="B2957" s="24" t="s">
        <v>1546</v>
      </c>
      <c r="C2957" s="25" t="s">
        <v>4719</v>
      </c>
      <c r="D2957" s="46" t="s">
        <v>1569</v>
      </c>
      <c r="F2957" s="24" t="s">
        <v>304</v>
      </c>
      <c r="G2957" s="24" t="s">
        <v>200</v>
      </c>
      <c r="H2957" s="47">
        <v>32749000</v>
      </c>
    </row>
    <row r="2958" spans="1:9" s="46" customFormat="1">
      <c r="A2958" s="25">
        <v>41820</v>
      </c>
      <c r="B2958" s="24"/>
      <c r="C2958" s="25"/>
      <c r="D2958" s="46" t="s">
        <v>4316</v>
      </c>
      <c r="F2958" s="24" t="s">
        <v>369</v>
      </c>
      <c r="G2958" s="24" t="s">
        <v>304</v>
      </c>
      <c r="H2958" s="47">
        <v>29300000</v>
      </c>
      <c r="I2958" s="47"/>
    </row>
    <row r="2959" spans="1:9" s="46" customFormat="1">
      <c r="A2959" s="25">
        <v>41820</v>
      </c>
      <c r="B2959" s="24"/>
      <c r="C2959" s="25"/>
      <c r="D2959" s="46" t="s">
        <v>4315</v>
      </c>
      <c r="F2959" s="24" t="s">
        <v>365</v>
      </c>
      <c r="G2959" s="24" t="s">
        <v>304</v>
      </c>
      <c r="H2959" s="47">
        <v>4000000</v>
      </c>
    </row>
    <row r="2960" spans="1:9" s="46" customFormat="1">
      <c r="A2960" s="25">
        <v>41820</v>
      </c>
      <c r="B2960" s="24"/>
      <c r="C2960" s="25"/>
      <c r="D2960" s="46" t="s">
        <v>3826</v>
      </c>
      <c r="F2960" s="24" t="s">
        <v>304</v>
      </c>
      <c r="G2960" s="24" t="s">
        <v>311</v>
      </c>
      <c r="H2960" s="47">
        <v>464000</v>
      </c>
    </row>
    <row r="2961" spans="1:9" s="46" customFormat="1">
      <c r="A2961" s="25">
        <v>41820</v>
      </c>
      <c r="B2961" s="24"/>
      <c r="C2961" s="25"/>
      <c r="D2961" s="46" t="s">
        <v>3825</v>
      </c>
      <c r="F2961" s="24" t="s">
        <v>369</v>
      </c>
      <c r="G2961" s="24" t="s">
        <v>311</v>
      </c>
      <c r="H2961" s="47">
        <v>1044000</v>
      </c>
    </row>
    <row r="2962" spans="1:9" s="46" customFormat="1">
      <c r="A2962" s="25">
        <v>41820</v>
      </c>
      <c r="B2962" s="24"/>
      <c r="C2962" s="25"/>
      <c r="D2962" s="46" t="s">
        <v>3823</v>
      </c>
      <c r="F2962" s="24" t="s">
        <v>304</v>
      </c>
      <c r="G2962" s="24" t="s">
        <v>313</v>
      </c>
      <c r="H2962" s="47">
        <v>87000</v>
      </c>
    </row>
    <row r="2963" spans="1:9" s="46" customFormat="1">
      <c r="A2963" s="25">
        <v>41820</v>
      </c>
      <c r="B2963" s="24"/>
      <c r="C2963" s="25"/>
      <c r="D2963" s="46" t="s">
        <v>3824</v>
      </c>
      <c r="F2963" s="24" t="s">
        <v>369</v>
      </c>
      <c r="G2963" s="24" t="s">
        <v>313</v>
      </c>
      <c r="H2963" s="47">
        <v>174000</v>
      </c>
    </row>
    <row r="2964" spans="1:9" s="46" customFormat="1">
      <c r="A2964" s="25">
        <v>41820</v>
      </c>
      <c r="B2964" s="24" t="s">
        <v>1546</v>
      </c>
      <c r="C2964" s="25" t="s">
        <v>4720</v>
      </c>
      <c r="D2964" s="46" t="s">
        <v>3758</v>
      </c>
      <c r="F2964" s="24" t="s">
        <v>304</v>
      </c>
      <c r="G2964" s="24" t="s">
        <v>200</v>
      </c>
      <c r="H2964" s="47">
        <v>32749000</v>
      </c>
    </row>
    <row r="2965" spans="1:9" s="46" customFormat="1">
      <c r="A2965" s="25">
        <v>41851</v>
      </c>
      <c r="B2965" s="24"/>
      <c r="C2965" s="25"/>
      <c r="D2965" s="46" t="s">
        <v>4317</v>
      </c>
      <c r="F2965" s="24" t="s">
        <v>369</v>
      </c>
      <c r="G2965" s="24" t="s">
        <v>304</v>
      </c>
      <c r="H2965" s="47">
        <v>29300000</v>
      </c>
      <c r="I2965" s="47">
        <f>H2966+H2965</f>
        <v>35800000</v>
      </c>
    </row>
    <row r="2966" spans="1:9" s="46" customFormat="1">
      <c r="A2966" s="25">
        <v>41851</v>
      </c>
      <c r="B2966" s="24"/>
      <c r="C2966" s="25"/>
      <c r="D2966" s="46" t="s">
        <v>4318</v>
      </c>
      <c r="F2966" s="24" t="s">
        <v>365</v>
      </c>
      <c r="G2966" s="24" t="s">
        <v>304</v>
      </c>
      <c r="H2966" s="47">
        <v>6500000</v>
      </c>
      <c r="I2966" s="47">
        <f>I2965-H2967-H2969</f>
        <v>34973500</v>
      </c>
    </row>
    <row r="2967" spans="1:9" s="46" customFormat="1">
      <c r="A2967" s="25">
        <v>41851</v>
      </c>
      <c r="B2967" s="24"/>
      <c r="C2967" s="25"/>
      <c r="D2967" s="46" t="s">
        <v>3826</v>
      </c>
      <c r="F2967" s="24" t="s">
        <v>304</v>
      </c>
      <c r="G2967" s="24" t="s">
        <v>311</v>
      </c>
      <c r="H2967" s="47">
        <v>696000</v>
      </c>
    </row>
    <row r="2968" spans="1:9" s="46" customFormat="1">
      <c r="A2968" s="25">
        <v>41851</v>
      </c>
      <c r="B2968" s="24"/>
      <c r="C2968" s="25"/>
      <c r="D2968" s="46" t="s">
        <v>3825</v>
      </c>
      <c r="F2968" s="24" t="s">
        <v>369</v>
      </c>
      <c r="G2968" s="24" t="s">
        <v>311</v>
      </c>
      <c r="H2968" s="47">
        <v>1566000</v>
      </c>
    </row>
    <row r="2969" spans="1:9" s="46" customFormat="1">
      <c r="A2969" s="25">
        <v>41851</v>
      </c>
      <c r="B2969" s="24"/>
      <c r="C2969" s="25"/>
      <c r="D2969" s="46" t="s">
        <v>3823</v>
      </c>
      <c r="F2969" s="24" t="s">
        <v>304</v>
      </c>
      <c r="G2969" s="24" t="s">
        <v>313</v>
      </c>
      <c r="H2969" s="47">
        <v>130500</v>
      </c>
    </row>
    <row r="2970" spans="1:9" s="46" customFormat="1">
      <c r="A2970" s="25">
        <v>41851</v>
      </c>
      <c r="B2970" s="24"/>
      <c r="C2970" s="25"/>
      <c r="D2970" s="46" t="s">
        <v>3824</v>
      </c>
      <c r="F2970" s="24" t="s">
        <v>369</v>
      </c>
      <c r="G2970" s="24" t="s">
        <v>313</v>
      </c>
      <c r="H2970" s="47">
        <v>261000</v>
      </c>
    </row>
    <row r="2971" spans="1:9" s="46" customFormat="1">
      <c r="A2971" s="25">
        <v>41851</v>
      </c>
      <c r="B2971" s="24" t="s">
        <v>1546</v>
      </c>
      <c r="C2971" s="25" t="s">
        <v>4721</v>
      </c>
      <c r="D2971" s="46" t="s">
        <v>3760</v>
      </c>
      <c r="F2971" s="24" t="s">
        <v>304</v>
      </c>
      <c r="G2971" s="24" t="s">
        <v>200</v>
      </c>
      <c r="H2971" s="47">
        <v>34973500</v>
      </c>
      <c r="I2971" s="47"/>
    </row>
    <row r="2972" spans="1:9" s="46" customFormat="1">
      <c r="A2972" s="25">
        <v>41882</v>
      </c>
      <c r="B2972" s="24"/>
      <c r="C2972" s="25"/>
      <c r="D2972" s="46" t="s">
        <v>3832</v>
      </c>
      <c r="F2972" s="24" t="s">
        <v>369</v>
      </c>
      <c r="G2972" s="24" t="s">
        <v>304</v>
      </c>
      <c r="H2972" s="47">
        <v>29300000</v>
      </c>
      <c r="I2972" s="47">
        <f>H2972+H2973-H2974-H2976</f>
        <v>34973500</v>
      </c>
    </row>
    <row r="2973" spans="1:9" s="46" customFormat="1">
      <c r="A2973" s="25">
        <v>41882</v>
      </c>
      <c r="B2973" s="24"/>
      <c r="C2973" s="25"/>
      <c r="D2973" s="46" t="s">
        <v>4319</v>
      </c>
      <c r="F2973" s="24" t="s">
        <v>365</v>
      </c>
      <c r="G2973" s="24" t="s">
        <v>304</v>
      </c>
      <c r="H2973" s="47">
        <v>6500000</v>
      </c>
    </row>
    <row r="2974" spans="1:9" s="46" customFormat="1">
      <c r="A2974" s="25">
        <v>41881</v>
      </c>
      <c r="B2974" s="24"/>
      <c r="C2974" s="25"/>
      <c r="D2974" s="46" t="s">
        <v>3826</v>
      </c>
      <c r="F2974" s="24" t="s">
        <v>304</v>
      </c>
      <c r="G2974" s="24" t="s">
        <v>311</v>
      </c>
      <c r="H2974" s="47">
        <v>696000</v>
      </c>
    </row>
    <row r="2975" spans="1:9" s="46" customFormat="1">
      <c r="A2975" s="25">
        <v>41881</v>
      </c>
      <c r="B2975" s="24"/>
      <c r="C2975" s="25"/>
      <c r="D2975" s="46" t="s">
        <v>3825</v>
      </c>
      <c r="F2975" s="24" t="s">
        <v>369</v>
      </c>
      <c r="G2975" s="24" t="s">
        <v>311</v>
      </c>
      <c r="H2975" s="47">
        <v>1566000</v>
      </c>
    </row>
    <row r="2976" spans="1:9" s="46" customFormat="1">
      <c r="A2976" s="25">
        <v>41881</v>
      </c>
      <c r="B2976" s="24"/>
      <c r="C2976" s="25"/>
      <c r="D2976" s="46" t="s">
        <v>3823</v>
      </c>
      <c r="F2976" s="24" t="s">
        <v>304</v>
      </c>
      <c r="G2976" s="24" t="s">
        <v>313</v>
      </c>
      <c r="H2976" s="47">
        <v>130500</v>
      </c>
    </row>
    <row r="2977" spans="1:9" s="46" customFormat="1">
      <c r="A2977" s="25">
        <v>41881</v>
      </c>
      <c r="B2977" s="24"/>
      <c r="C2977" s="25"/>
      <c r="D2977" s="46" t="s">
        <v>3824</v>
      </c>
      <c r="F2977" s="24" t="s">
        <v>369</v>
      </c>
      <c r="G2977" s="24" t="s">
        <v>313</v>
      </c>
      <c r="H2977" s="47">
        <v>261000</v>
      </c>
    </row>
    <row r="2978" spans="1:9" s="46" customFormat="1">
      <c r="A2978" s="25">
        <v>41881</v>
      </c>
      <c r="B2978" s="24" t="s">
        <v>1546</v>
      </c>
      <c r="C2978" s="25" t="s">
        <v>4722</v>
      </c>
      <c r="D2978" s="46" t="s">
        <v>1668</v>
      </c>
      <c r="F2978" s="24" t="s">
        <v>304</v>
      </c>
      <c r="G2978" s="24" t="s">
        <v>200</v>
      </c>
      <c r="H2978" s="47">
        <v>34973500</v>
      </c>
    </row>
    <row r="2979" spans="1:9" s="46" customFormat="1">
      <c r="A2979" s="25">
        <v>41912</v>
      </c>
      <c r="B2979" s="24"/>
      <c r="C2979" s="25"/>
      <c r="D2979" s="46" t="s">
        <v>4321</v>
      </c>
      <c r="F2979" s="24" t="s">
        <v>369</v>
      </c>
      <c r="G2979" s="24" t="s">
        <v>304</v>
      </c>
      <c r="H2979" s="47">
        <v>29300000</v>
      </c>
      <c r="I2979" s="47">
        <f>H2980+H2979-H2981-H2983-H2985-H2987</f>
        <v>34698000</v>
      </c>
    </row>
    <row r="2980" spans="1:9" s="46" customFormat="1">
      <c r="A2980" s="25">
        <v>41912</v>
      </c>
      <c r="B2980" s="24"/>
      <c r="C2980" s="25"/>
      <c r="D2980" s="46" t="s">
        <v>4320</v>
      </c>
      <c r="F2980" s="24" t="s">
        <v>365</v>
      </c>
      <c r="G2980" s="24" t="s">
        <v>304</v>
      </c>
      <c r="H2980" s="47">
        <v>6500000</v>
      </c>
      <c r="I2980" s="47"/>
    </row>
    <row r="2981" spans="1:9" s="46" customFormat="1">
      <c r="A2981" s="25">
        <v>41912</v>
      </c>
      <c r="B2981" s="24"/>
      <c r="C2981" s="25"/>
      <c r="D2981" s="46" t="s">
        <v>3819</v>
      </c>
      <c r="F2981" s="24" t="s">
        <v>304</v>
      </c>
      <c r="G2981" s="24" t="s">
        <v>311</v>
      </c>
      <c r="H2981" s="47">
        <v>232000</v>
      </c>
    </row>
    <row r="2982" spans="1:9" s="46" customFormat="1">
      <c r="A2982" s="25">
        <v>41912</v>
      </c>
      <c r="B2982" s="24"/>
      <c r="C2982" s="25"/>
      <c r="D2982" s="46" t="s">
        <v>3820</v>
      </c>
      <c r="F2982" s="24" t="s">
        <v>365</v>
      </c>
      <c r="G2982" s="24" t="s">
        <v>311</v>
      </c>
      <c r="H2982" s="47">
        <v>522000</v>
      </c>
    </row>
    <row r="2983" spans="1:9" s="46" customFormat="1">
      <c r="A2983" s="25">
        <v>41912</v>
      </c>
      <c r="B2983" s="24"/>
      <c r="C2983" s="25"/>
      <c r="D2983" s="46" t="s">
        <v>4326</v>
      </c>
      <c r="F2983" s="24" t="s">
        <v>304</v>
      </c>
      <c r="G2983" s="24" t="s">
        <v>311</v>
      </c>
      <c r="H2983" s="47">
        <v>696000</v>
      </c>
    </row>
    <row r="2984" spans="1:9" s="46" customFormat="1">
      <c r="A2984" s="25">
        <v>41912</v>
      </c>
      <c r="B2984" s="24"/>
      <c r="C2984" s="25"/>
      <c r="D2984" s="46" t="s">
        <v>3825</v>
      </c>
      <c r="F2984" s="24" t="s">
        <v>369</v>
      </c>
      <c r="G2984" s="24" t="s">
        <v>311</v>
      </c>
      <c r="H2984" s="47">
        <v>1566000</v>
      </c>
    </row>
    <row r="2985" spans="1:9" s="46" customFormat="1">
      <c r="A2985" s="25">
        <v>41912</v>
      </c>
      <c r="B2985" s="24"/>
      <c r="C2985" s="25"/>
      <c r="D2985" s="46" t="s">
        <v>3821</v>
      </c>
      <c r="F2985" s="24" t="s">
        <v>304</v>
      </c>
      <c r="G2985" s="24" t="s">
        <v>313</v>
      </c>
      <c r="H2985" s="47">
        <v>43500</v>
      </c>
    </row>
    <row r="2986" spans="1:9" s="46" customFormat="1">
      <c r="A2986" s="25">
        <v>41912</v>
      </c>
      <c r="B2986" s="24"/>
      <c r="C2986" s="25"/>
      <c r="D2986" s="46" t="s">
        <v>3822</v>
      </c>
      <c r="F2986" s="24" t="s">
        <v>365</v>
      </c>
      <c r="G2986" s="24" t="s">
        <v>313</v>
      </c>
      <c r="H2986" s="47">
        <v>87000</v>
      </c>
    </row>
    <row r="2987" spans="1:9" s="46" customFormat="1">
      <c r="A2987" s="25">
        <v>41912</v>
      </c>
      <c r="B2987" s="24"/>
      <c r="C2987" s="25"/>
      <c r="D2987" s="46" t="s">
        <v>3823</v>
      </c>
      <c r="F2987" s="24" t="s">
        <v>304</v>
      </c>
      <c r="G2987" s="24" t="s">
        <v>313</v>
      </c>
      <c r="H2987" s="47">
        <v>130500</v>
      </c>
    </row>
    <row r="2988" spans="1:9" s="46" customFormat="1">
      <c r="A2988" s="25">
        <v>41912</v>
      </c>
      <c r="B2988" s="24"/>
      <c r="C2988" s="25"/>
      <c r="D2988" s="46" t="s">
        <v>3824</v>
      </c>
      <c r="F2988" s="24" t="s">
        <v>369</v>
      </c>
      <c r="G2988" s="24" t="s">
        <v>313</v>
      </c>
      <c r="H2988" s="47">
        <v>261000</v>
      </c>
    </row>
    <row r="2989" spans="1:9" s="46" customFormat="1">
      <c r="A2989" s="25">
        <v>41912</v>
      </c>
      <c r="B2989" s="24" t="s">
        <v>1546</v>
      </c>
      <c r="C2989" s="25" t="s">
        <v>4723</v>
      </c>
      <c r="D2989" s="46" t="s">
        <v>1731</v>
      </c>
      <c r="F2989" s="24" t="s">
        <v>304</v>
      </c>
      <c r="G2989" s="24" t="s">
        <v>200</v>
      </c>
      <c r="H2989" s="47">
        <v>34698000</v>
      </c>
    </row>
    <row r="2990" spans="1:9" s="46" customFormat="1">
      <c r="A2990" s="25">
        <v>41943</v>
      </c>
      <c r="B2990" s="24"/>
      <c r="C2990" s="25"/>
      <c r="D2990" s="46" t="s">
        <v>4322</v>
      </c>
      <c r="F2990" s="24" t="s">
        <v>369</v>
      </c>
      <c r="G2990" s="24" t="s">
        <v>304</v>
      </c>
      <c r="H2990" s="47">
        <v>27200000</v>
      </c>
      <c r="I2990" s="47">
        <f>H2990+H2991</f>
        <v>33700000</v>
      </c>
    </row>
    <row r="2991" spans="1:9" s="46" customFormat="1">
      <c r="A2991" s="25">
        <v>41943</v>
      </c>
      <c r="B2991" s="24"/>
      <c r="C2991" s="25"/>
      <c r="D2991" s="46" t="s">
        <v>4323</v>
      </c>
      <c r="F2991" s="24" t="s">
        <v>365</v>
      </c>
      <c r="G2991" s="24" t="s">
        <v>304</v>
      </c>
      <c r="H2991" s="47">
        <v>6500000</v>
      </c>
      <c r="I2991" s="47">
        <f>I2990-H2992-H2994-H2996-H2998</f>
        <v>32873500</v>
      </c>
    </row>
    <row r="2992" spans="1:9" s="46" customFormat="1">
      <c r="A2992" s="25">
        <v>41943</v>
      </c>
      <c r="B2992" s="24"/>
      <c r="C2992" s="25"/>
      <c r="D2992" s="46" t="s">
        <v>3819</v>
      </c>
      <c r="F2992" s="24" t="s">
        <v>304</v>
      </c>
      <c r="G2992" s="24" t="s">
        <v>311</v>
      </c>
      <c r="H2992" s="47">
        <v>232000</v>
      </c>
    </row>
    <row r="2993" spans="1:9" s="46" customFormat="1">
      <c r="A2993" s="25">
        <v>41943</v>
      </c>
      <c r="B2993" s="24"/>
      <c r="C2993" s="25"/>
      <c r="D2993" s="46" t="s">
        <v>3820</v>
      </c>
      <c r="F2993" s="24" t="s">
        <v>365</v>
      </c>
      <c r="G2993" s="24" t="s">
        <v>311</v>
      </c>
      <c r="H2993" s="47">
        <v>522000</v>
      </c>
    </row>
    <row r="2994" spans="1:9" s="46" customFormat="1">
      <c r="A2994" s="25">
        <v>41943</v>
      </c>
      <c r="B2994" s="24"/>
      <c r="C2994" s="25"/>
      <c r="D2994" s="46" t="s">
        <v>4326</v>
      </c>
      <c r="F2994" s="24" t="s">
        <v>304</v>
      </c>
      <c r="G2994" s="24" t="s">
        <v>311</v>
      </c>
      <c r="H2994" s="47">
        <v>464000</v>
      </c>
    </row>
    <row r="2995" spans="1:9" s="46" customFormat="1">
      <c r="A2995" s="25">
        <v>41943</v>
      </c>
      <c r="B2995" s="24"/>
      <c r="C2995" s="25"/>
      <c r="D2995" s="46" t="s">
        <v>4327</v>
      </c>
      <c r="F2995" s="24" t="s">
        <v>369</v>
      </c>
      <c r="G2995" s="24" t="s">
        <v>311</v>
      </c>
      <c r="H2995" s="47">
        <v>1044000</v>
      </c>
    </row>
    <row r="2996" spans="1:9" s="46" customFormat="1">
      <c r="A2996" s="25">
        <v>41943</v>
      </c>
      <c r="B2996" s="24"/>
      <c r="C2996" s="25"/>
      <c r="D2996" s="46" t="s">
        <v>3821</v>
      </c>
      <c r="F2996" s="24" t="s">
        <v>304</v>
      </c>
      <c r="G2996" s="24" t="s">
        <v>313</v>
      </c>
      <c r="H2996" s="47">
        <v>43500</v>
      </c>
    </row>
    <row r="2997" spans="1:9" s="46" customFormat="1">
      <c r="A2997" s="25">
        <v>41943</v>
      </c>
      <c r="B2997" s="24"/>
      <c r="C2997" s="25"/>
      <c r="D2997" s="46" t="s">
        <v>3822</v>
      </c>
      <c r="F2997" s="24" t="s">
        <v>365</v>
      </c>
      <c r="G2997" s="24" t="s">
        <v>313</v>
      </c>
      <c r="H2997" s="47">
        <v>87000</v>
      </c>
    </row>
    <row r="2998" spans="1:9" s="46" customFormat="1">
      <c r="A2998" s="25">
        <v>41943</v>
      </c>
      <c r="B2998" s="24"/>
      <c r="C2998" s="25"/>
      <c r="D2998" s="46" t="s">
        <v>3823</v>
      </c>
      <c r="F2998" s="24" t="s">
        <v>304</v>
      </c>
      <c r="G2998" s="24" t="s">
        <v>313</v>
      </c>
      <c r="H2998" s="47">
        <v>87000</v>
      </c>
      <c r="I2998" s="47"/>
    </row>
    <row r="2999" spans="1:9" s="46" customFormat="1">
      <c r="A2999" s="25">
        <v>41943</v>
      </c>
      <c r="B2999" s="24"/>
      <c r="C2999" s="25"/>
      <c r="D2999" s="46" t="s">
        <v>3824</v>
      </c>
      <c r="F2999" s="24" t="s">
        <v>369</v>
      </c>
      <c r="G2999" s="24" t="s">
        <v>313</v>
      </c>
      <c r="H2999" s="47">
        <v>304500</v>
      </c>
      <c r="I2999" s="47"/>
    </row>
    <row r="3000" spans="1:9" s="46" customFormat="1">
      <c r="A3000" s="25">
        <v>41943</v>
      </c>
      <c r="B3000" s="24" t="s">
        <v>3762</v>
      </c>
      <c r="C3000" s="25" t="s">
        <v>4724</v>
      </c>
      <c r="D3000" s="46" t="s">
        <v>1800</v>
      </c>
      <c r="F3000" s="24" t="s">
        <v>304</v>
      </c>
      <c r="G3000" s="24" t="s">
        <v>200</v>
      </c>
      <c r="H3000" s="47">
        <v>32873500</v>
      </c>
    </row>
    <row r="3001" spans="1:9" s="46" customFormat="1">
      <c r="A3001" s="25">
        <v>41973</v>
      </c>
      <c r="B3001" s="24"/>
      <c r="C3001" s="25"/>
      <c r="D3001" s="46" t="s">
        <v>4324</v>
      </c>
      <c r="F3001" s="24" t="s">
        <v>369</v>
      </c>
      <c r="G3001" s="24" t="s">
        <v>304</v>
      </c>
      <c r="H3001" s="47">
        <v>35300000</v>
      </c>
      <c r="I3001" s="47">
        <f>H3002+H3001</f>
        <v>41800000</v>
      </c>
    </row>
    <row r="3002" spans="1:9" s="46" customFormat="1">
      <c r="A3002" s="25">
        <v>41973</v>
      </c>
      <c r="B3002" s="24"/>
      <c r="C3002" s="25"/>
      <c r="D3002" s="46" t="s">
        <v>4325</v>
      </c>
      <c r="F3002" s="24" t="s">
        <v>365</v>
      </c>
      <c r="G3002" s="24" t="s">
        <v>304</v>
      </c>
      <c r="H3002" s="47">
        <v>6500000</v>
      </c>
      <c r="I3002" s="47">
        <f>I3001-H3003-H3005-H3007-H3009</f>
        <v>40973500</v>
      </c>
    </row>
    <row r="3003" spans="1:9" s="46" customFormat="1">
      <c r="A3003" s="25">
        <v>41973</v>
      </c>
      <c r="B3003" s="24"/>
      <c r="C3003" s="25"/>
      <c r="D3003" s="46" t="s">
        <v>3819</v>
      </c>
      <c r="F3003" s="24" t="s">
        <v>304</v>
      </c>
      <c r="G3003" s="24" t="s">
        <v>311</v>
      </c>
      <c r="H3003" s="47">
        <v>232000</v>
      </c>
    </row>
    <row r="3004" spans="1:9" s="46" customFormat="1">
      <c r="A3004" s="25">
        <v>41973</v>
      </c>
      <c r="B3004" s="24"/>
      <c r="C3004" s="25"/>
      <c r="D3004" s="46" t="s">
        <v>3820</v>
      </c>
      <c r="F3004" s="24" t="s">
        <v>365</v>
      </c>
      <c r="G3004" s="24" t="s">
        <v>311</v>
      </c>
      <c r="H3004" s="47">
        <v>522000</v>
      </c>
    </row>
    <row r="3005" spans="1:9" s="46" customFormat="1">
      <c r="A3005" s="25">
        <v>41973</v>
      </c>
      <c r="B3005" s="24"/>
      <c r="C3005" s="25"/>
      <c r="D3005" s="46" t="s">
        <v>4326</v>
      </c>
      <c r="F3005" s="24" t="s">
        <v>304</v>
      </c>
      <c r="G3005" s="24" t="s">
        <v>311</v>
      </c>
      <c r="H3005" s="47">
        <v>464000</v>
      </c>
    </row>
    <row r="3006" spans="1:9" s="46" customFormat="1">
      <c r="A3006" s="25">
        <v>41973</v>
      </c>
      <c r="B3006" s="24"/>
      <c r="C3006" s="25"/>
      <c r="D3006" s="46" t="s">
        <v>4328</v>
      </c>
      <c r="F3006" s="24" t="s">
        <v>369</v>
      </c>
      <c r="G3006" s="24" t="s">
        <v>311</v>
      </c>
      <c r="H3006" s="47">
        <v>1044000</v>
      </c>
    </row>
    <row r="3007" spans="1:9" s="46" customFormat="1">
      <c r="A3007" s="25">
        <v>41973</v>
      </c>
      <c r="B3007" s="24"/>
      <c r="C3007" s="25"/>
      <c r="D3007" s="46" t="s">
        <v>3821</v>
      </c>
      <c r="F3007" s="24" t="s">
        <v>304</v>
      </c>
      <c r="G3007" s="24" t="s">
        <v>313</v>
      </c>
      <c r="H3007" s="47">
        <v>43500</v>
      </c>
    </row>
    <row r="3008" spans="1:9" s="46" customFormat="1">
      <c r="A3008" s="25">
        <v>41973</v>
      </c>
      <c r="B3008" s="24"/>
      <c r="C3008" s="25"/>
      <c r="D3008" s="46" t="s">
        <v>3822</v>
      </c>
      <c r="F3008" s="24" t="s">
        <v>365</v>
      </c>
      <c r="G3008" s="24" t="s">
        <v>313</v>
      </c>
      <c r="H3008" s="47">
        <v>87000</v>
      </c>
    </row>
    <row r="3009" spans="1:9" s="46" customFormat="1">
      <c r="A3009" s="25">
        <v>41973</v>
      </c>
      <c r="B3009" s="24"/>
      <c r="C3009" s="25"/>
      <c r="D3009" s="46" t="s">
        <v>3823</v>
      </c>
      <c r="F3009" s="24" t="s">
        <v>304</v>
      </c>
      <c r="G3009" s="24" t="s">
        <v>313</v>
      </c>
      <c r="H3009" s="47">
        <v>87000</v>
      </c>
      <c r="I3009" s="47"/>
    </row>
    <row r="3010" spans="1:9" s="46" customFormat="1">
      <c r="A3010" s="25">
        <v>41973</v>
      </c>
      <c r="B3010" s="24"/>
      <c r="C3010" s="25"/>
      <c r="D3010" s="46" t="s">
        <v>3824</v>
      </c>
      <c r="F3010" s="24" t="s">
        <v>369</v>
      </c>
      <c r="G3010" s="24" t="s">
        <v>313</v>
      </c>
      <c r="H3010" s="47">
        <v>304500</v>
      </c>
      <c r="I3010" s="47"/>
    </row>
    <row r="3011" spans="1:9" s="46" customFormat="1">
      <c r="A3011" s="25">
        <v>41973</v>
      </c>
      <c r="B3011" s="24" t="s">
        <v>4331</v>
      </c>
      <c r="C3011" s="25" t="s">
        <v>4725</v>
      </c>
      <c r="D3011" s="46" t="s">
        <v>3763</v>
      </c>
      <c r="F3011" s="24" t="s">
        <v>304</v>
      </c>
      <c r="G3011" s="24" t="s">
        <v>200</v>
      </c>
      <c r="H3011" s="47">
        <v>40973500</v>
      </c>
      <c r="I3011" s="47">
        <f>41800000-H3014-H3016-H3018-H3020</f>
        <v>40973500</v>
      </c>
    </row>
    <row r="3012" spans="1:9" s="46" customFormat="1">
      <c r="A3012" s="25">
        <v>42004</v>
      </c>
      <c r="B3012" s="24"/>
      <c r="C3012" s="25"/>
      <c r="D3012" s="46" t="s">
        <v>4234</v>
      </c>
      <c r="F3012" s="24" t="s">
        <v>369</v>
      </c>
      <c r="G3012" s="24" t="s">
        <v>304</v>
      </c>
      <c r="H3012" s="47">
        <v>35300000</v>
      </c>
      <c r="I3012" s="47">
        <f>H3012+H3013</f>
        <v>41800000</v>
      </c>
    </row>
    <row r="3013" spans="1:9" s="46" customFormat="1">
      <c r="A3013" s="25">
        <v>42004</v>
      </c>
      <c r="B3013" s="24"/>
      <c r="C3013" s="25"/>
      <c r="D3013" s="46" t="s">
        <v>4233</v>
      </c>
      <c r="F3013" s="24" t="s">
        <v>365</v>
      </c>
      <c r="G3013" s="24" t="s">
        <v>304</v>
      </c>
      <c r="H3013" s="47">
        <v>6500000</v>
      </c>
      <c r="I3013" s="47">
        <f>I3012-H3014-H3016-H3018-H3020</f>
        <v>40973500</v>
      </c>
    </row>
    <row r="3014" spans="1:9" s="46" customFormat="1">
      <c r="A3014" s="25">
        <v>42004</v>
      </c>
      <c r="B3014" s="24"/>
      <c r="C3014" s="25"/>
      <c r="D3014" s="46" t="s">
        <v>3819</v>
      </c>
      <c r="F3014" s="24" t="s">
        <v>304</v>
      </c>
      <c r="G3014" s="24" t="s">
        <v>311</v>
      </c>
      <c r="H3014" s="47">
        <v>232000</v>
      </c>
    </row>
    <row r="3015" spans="1:9" s="46" customFormat="1">
      <c r="A3015" s="25">
        <v>42004</v>
      </c>
      <c r="B3015" s="24"/>
      <c r="C3015" s="25"/>
      <c r="D3015" s="46" t="s">
        <v>3820</v>
      </c>
      <c r="F3015" s="24" t="s">
        <v>365</v>
      </c>
      <c r="G3015" s="24" t="s">
        <v>311</v>
      </c>
      <c r="H3015" s="47">
        <v>522000</v>
      </c>
    </row>
    <row r="3016" spans="1:9" s="46" customFormat="1">
      <c r="A3016" s="25">
        <v>42004</v>
      </c>
      <c r="B3016" s="24"/>
      <c r="C3016" s="25"/>
      <c r="D3016" s="46" t="s">
        <v>4326</v>
      </c>
      <c r="F3016" s="24" t="s">
        <v>304</v>
      </c>
      <c r="G3016" s="24" t="s">
        <v>311</v>
      </c>
      <c r="H3016" s="47">
        <v>464000</v>
      </c>
    </row>
    <row r="3017" spans="1:9" s="46" customFormat="1">
      <c r="A3017" s="25">
        <v>42004</v>
      </c>
      <c r="B3017" s="24"/>
      <c r="C3017" s="25"/>
      <c r="D3017" s="46" t="s">
        <v>4329</v>
      </c>
      <c r="F3017" s="24" t="s">
        <v>369</v>
      </c>
      <c r="G3017" s="24" t="s">
        <v>311</v>
      </c>
      <c r="H3017" s="47">
        <v>1044000</v>
      </c>
    </row>
    <row r="3018" spans="1:9" s="46" customFormat="1">
      <c r="A3018" s="25">
        <v>42004</v>
      </c>
      <c r="B3018" s="24"/>
      <c r="C3018" s="25"/>
      <c r="D3018" s="46" t="s">
        <v>3821</v>
      </c>
      <c r="F3018" s="24" t="s">
        <v>304</v>
      </c>
      <c r="G3018" s="24" t="s">
        <v>313</v>
      </c>
      <c r="H3018" s="47">
        <v>43500</v>
      </c>
    </row>
    <row r="3019" spans="1:9" s="46" customFormat="1">
      <c r="A3019" s="25">
        <v>42004</v>
      </c>
      <c r="B3019" s="24"/>
      <c r="C3019" s="25"/>
      <c r="D3019" s="46" t="s">
        <v>3822</v>
      </c>
      <c r="F3019" s="24" t="s">
        <v>365</v>
      </c>
      <c r="G3019" s="24" t="s">
        <v>313</v>
      </c>
      <c r="H3019" s="47">
        <v>87000</v>
      </c>
    </row>
    <row r="3020" spans="1:9" s="46" customFormat="1">
      <c r="A3020" s="25">
        <v>42004</v>
      </c>
      <c r="B3020" s="24"/>
      <c r="C3020" s="25"/>
      <c r="D3020" s="46" t="s">
        <v>3823</v>
      </c>
      <c r="F3020" s="24" t="s">
        <v>304</v>
      </c>
      <c r="G3020" s="24" t="s">
        <v>313</v>
      </c>
      <c r="H3020" s="47">
        <v>87000</v>
      </c>
      <c r="I3020" s="47"/>
    </row>
    <row r="3021" spans="1:9" s="46" customFormat="1">
      <c r="A3021" s="25">
        <v>42004</v>
      </c>
      <c r="B3021" s="24"/>
      <c r="C3021" s="25"/>
      <c r="D3021" s="46" t="s">
        <v>3824</v>
      </c>
      <c r="F3021" s="24" t="s">
        <v>369</v>
      </c>
      <c r="G3021" s="24" t="s">
        <v>313</v>
      </c>
      <c r="H3021" s="47">
        <v>304500</v>
      </c>
    </row>
    <row r="3022" spans="1:9" s="46" customFormat="1">
      <c r="A3022" s="25">
        <v>42004</v>
      </c>
      <c r="B3022" s="24" t="s">
        <v>1542</v>
      </c>
      <c r="C3022" s="25" t="s">
        <v>4726</v>
      </c>
      <c r="D3022" s="46" t="s">
        <v>1895</v>
      </c>
      <c r="F3022" s="24" t="s">
        <v>304</v>
      </c>
      <c r="G3022" s="24" t="s">
        <v>200</v>
      </c>
      <c r="H3022" s="47">
        <v>40973500</v>
      </c>
      <c r="I3022" s="47"/>
    </row>
    <row r="3023" spans="1:9" s="46" customFormat="1">
      <c r="A3023" s="25">
        <v>42004</v>
      </c>
      <c r="B3023" s="24" t="s">
        <v>1542</v>
      </c>
      <c r="C3023" s="25"/>
      <c r="D3023" s="46" t="s">
        <v>1901</v>
      </c>
      <c r="F3023" s="24" t="s">
        <v>369</v>
      </c>
      <c r="G3023" s="24" t="s">
        <v>304</v>
      </c>
      <c r="H3023" s="47">
        <v>20200000</v>
      </c>
      <c r="I3023" s="47"/>
    </row>
    <row r="3024" spans="1:9" s="46" customFormat="1">
      <c r="A3024" s="25">
        <v>42004</v>
      </c>
      <c r="B3024" s="24" t="s">
        <v>4331</v>
      </c>
      <c r="C3024" s="25" t="s">
        <v>4727</v>
      </c>
      <c r="D3024" s="46" t="s">
        <v>4330</v>
      </c>
      <c r="F3024" s="24" t="s">
        <v>304</v>
      </c>
      <c r="G3024" s="24" t="s">
        <v>200</v>
      </c>
      <c r="H3024" s="47">
        <v>20200000</v>
      </c>
      <c r="I3024" s="47">
        <f>H1998+H2043+H2072+H2114+H2164+H2219+H2258+H2315+H2389+H2481+H2596+H2758+H2670+H2767+H2929+H2936+H2943+H2950+H2957+H2964+H2971+H2989+H2978+H3000+H3011+H3022+H3024</f>
        <v>847449500</v>
      </c>
    </row>
    <row r="3025" spans="1:11" s="46" customFormat="1">
      <c r="A3025" s="25">
        <v>42004</v>
      </c>
      <c r="B3025" s="24"/>
      <c r="C3025" s="25"/>
      <c r="D3025" s="46" t="s">
        <v>3764</v>
      </c>
      <c r="F3025" s="24" t="s">
        <v>284</v>
      </c>
      <c r="G3025" s="24" t="s">
        <v>217</v>
      </c>
      <c r="H3025" s="47">
        <v>318104389</v>
      </c>
    </row>
    <row r="3026" spans="1:11" s="46" customFormat="1">
      <c r="A3026" s="25">
        <v>42004</v>
      </c>
      <c r="B3026" s="24"/>
      <c r="C3026" s="25"/>
      <c r="D3026" s="46" t="s">
        <v>4338</v>
      </c>
      <c r="F3026" s="24" t="s">
        <v>365</v>
      </c>
      <c r="G3026" s="24" t="s">
        <v>294</v>
      </c>
      <c r="H3026" s="47">
        <v>3950150</v>
      </c>
      <c r="I3026" s="47"/>
    </row>
    <row r="3027" spans="1:11" s="46" customFormat="1">
      <c r="A3027" s="25">
        <v>42004</v>
      </c>
      <c r="B3027" s="24"/>
      <c r="C3027" s="25"/>
      <c r="D3027" s="46" t="s">
        <v>4339</v>
      </c>
      <c r="F3027" s="24" t="s">
        <v>373</v>
      </c>
      <c r="G3027" s="24" t="s">
        <v>292</v>
      </c>
      <c r="H3027" s="47">
        <v>134958612.62</v>
      </c>
      <c r="I3027" s="47"/>
    </row>
    <row r="3028" spans="1:11" s="46" customFormat="1">
      <c r="A3028" s="25">
        <v>41852</v>
      </c>
      <c r="B3028" s="24"/>
      <c r="C3028" s="25"/>
      <c r="D3028" s="46" t="s">
        <v>3859</v>
      </c>
      <c r="F3028" s="24" t="s">
        <v>224</v>
      </c>
      <c r="G3028" s="24" t="s">
        <v>311</v>
      </c>
      <c r="H3028" s="47">
        <v>7327830</v>
      </c>
    </row>
    <row r="3029" spans="1:11" s="46" customFormat="1">
      <c r="A3029" s="25">
        <v>41852</v>
      </c>
      <c r="B3029" s="24"/>
      <c r="C3029" s="25"/>
      <c r="D3029" s="46" t="s">
        <v>3860</v>
      </c>
      <c r="F3029" s="24" t="s">
        <v>224</v>
      </c>
      <c r="G3029" s="24" t="s">
        <v>313</v>
      </c>
      <c r="H3029" s="47">
        <v>1198521</v>
      </c>
    </row>
    <row r="3030" spans="1:11" s="46" customFormat="1">
      <c r="A3030" s="25">
        <v>41852</v>
      </c>
      <c r="B3030" s="24"/>
      <c r="C3030" s="25"/>
      <c r="D3030" s="46" t="s">
        <v>4220</v>
      </c>
      <c r="F3030" s="24" t="s">
        <v>372</v>
      </c>
      <c r="G3030" s="24" t="s">
        <v>224</v>
      </c>
      <c r="H3030" s="47">
        <v>8526351</v>
      </c>
    </row>
    <row r="3031" spans="1:11" s="46" customFormat="1">
      <c r="A3031" s="25">
        <v>41852</v>
      </c>
      <c r="B3031" s="24"/>
      <c r="C3031" s="25"/>
      <c r="D3031" s="46" t="s">
        <v>3861</v>
      </c>
      <c r="F3031" s="24" t="s">
        <v>365</v>
      </c>
      <c r="G3031" s="24" t="s">
        <v>311</v>
      </c>
      <c r="H3031" s="47">
        <v>31800000</v>
      </c>
      <c r="K3031" s="47"/>
    </row>
    <row r="3032" spans="1:11" s="46" customFormat="1">
      <c r="A3032" s="25">
        <v>41852</v>
      </c>
      <c r="B3032" s="24"/>
      <c r="C3032" s="25"/>
      <c r="D3032" s="46" t="s">
        <v>3862</v>
      </c>
      <c r="F3032" s="24" t="s">
        <v>365</v>
      </c>
      <c r="G3032" s="24" t="s">
        <v>313</v>
      </c>
      <c r="H3032" s="47">
        <v>6111000</v>
      </c>
      <c r="K3032" s="47"/>
    </row>
    <row r="3033" spans="1:11" s="46" customFormat="1">
      <c r="A3033" s="25">
        <v>41852</v>
      </c>
      <c r="B3033" s="24"/>
      <c r="C3033" s="25"/>
      <c r="D3033" s="46" t="s">
        <v>3769</v>
      </c>
      <c r="F3033" s="24" t="s">
        <v>277</v>
      </c>
      <c r="G3033" s="24" t="s">
        <v>243</v>
      </c>
      <c r="H3033" s="47">
        <v>3700000</v>
      </c>
    </row>
    <row r="3034" spans="1:11" s="46" customFormat="1">
      <c r="A3034" s="25">
        <v>41852</v>
      </c>
      <c r="B3034" s="24"/>
      <c r="C3034" s="25"/>
      <c r="D3034" s="46" t="s">
        <v>3769</v>
      </c>
      <c r="F3034" s="24" t="s">
        <v>229</v>
      </c>
      <c r="G3034" s="24" t="s">
        <v>243</v>
      </c>
      <c r="H3034" s="47">
        <v>2700000</v>
      </c>
    </row>
    <row r="3035" spans="1:11" s="46" customFormat="1">
      <c r="A3035" s="25">
        <v>41913</v>
      </c>
      <c r="B3035" s="24"/>
      <c r="C3035" s="25"/>
      <c r="D3035" s="46" t="s">
        <v>3769</v>
      </c>
      <c r="F3035" s="24" t="s">
        <v>277</v>
      </c>
      <c r="G3035" s="24" t="s">
        <v>243</v>
      </c>
      <c r="H3035" s="47">
        <v>6000000</v>
      </c>
    </row>
    <row r="3036" spans="1:11" s="46" customFormat="1">
      <c r="A3036" s="25">
        <v>41944</v>
      </c>
      <c r="B3036" s="24"/>
      <c r="C3036" s="25"/>
      <c r="D3036" s="46" t="s">
        <v>3769</v>
      </c>
      <c r="F3036" s="24" t="s">
        <v>229</v>
      </c>
      <c r="G3036" s="24" t="s">
        <v>243</v>
      </c>
      <c r="H3036" s="47">
        <v>4800000</v>
      </c>
    </row>
    <row r="3037" spans="1:11" s="46" customFormat="1">
      <c r="A3037" s="25">
        <v>41974</v>
      </c>
      <c r="B3037" s="24"/>
      <c r="C3037" s="25"/>
      <c r="D3037" s="46" t="s">
        <v>3769</v>
      </c>
      <c r="F3037" s="24" t="s">
        <v>229</v>
      </c>
      <c r="G3037" s="24" t="s">
        <v>243</v>
      </c>
      <c r="H3037" s="47">
        <v>5320000</v>
      </c>
    </row>
    <row r="3038" spans="1:11" s="46" customFormat="1">
      <c r="A3038" s="25">
        <v>41944</v>
      </c>
      <c r="B3038" s="24"/>
      <c r="C3038" s="25"/>
      <c r="D3038" s="46" t="s">
        <v>3769</v>
      </c>
      <c r="F3038" s="24" t="s">
        <v>277</v>
      </c>
      <c r="G3038" s="24" t="s">
        <v>243</v>
      </c>
      <c r="H3038" s="47">
        <v>6000000</v>
      </c>
    </row>
    <row r="3039" spans="1:11" s="46" customFormat="1">
      <c r="A3039" s="25">
        <v>41670</v>
      </c>
      <c r="B3039" s="24"/>
      <c r="C3039" s="25"/>
      <c r="D3039" s="46" t="s">
        <v>4768</v>
      </c>
      <c r="F3039" s="24" t="s">
        <v>369</v>
      </c>
      <c r="G3039" s="24" t="s">
        <v>229</v>
      </c>
      <c r="H3039" s="47">
        <v>566666.95833333337</v>
      </c>
    </row>
    <row r="3040" spans="1:11" s="46" customFormat="1">
      <c r="A3040" s="25">
        <v>41698</v>
      </c>
      <c r="B3040" s="24"/>
      <c r="C3040" s="25"/>
      <c r="D3040" s="46" t="s">
        <v>4769</v>
      </c>
      <c r="F3040" s="24" t="s">
        <v>369</v>
      </c>
      <c r="G3040" s="24" t="s">
        <v>229</v>
      </c>
      <c r="H3040" s="47">
        <v>566666.95833333337</v>
      </c>
    </row>
    <row r="3041" spans="1:9" s="46" customFormat="1">
      <c r="A3041" s="25">
        <v>41729</v>
      </c>
      <c r="B3041" s="24"/>
      <c r="C3041" s="25"/>
      <c r="D3041" s="46" t="s">
        <v>4770</v>
      </c>
      <c r="F3041" s="24" t="s">
        <v>369</v>
      </c>
      <c r="G3041" s="24" t="s">
        <v>229</v>
      </c>
      <c r="H3041" s="47">
        <v>566666.95833333337</v>
      </c>
    </row>
    <row r="3042" spans="1:9" s="46" customFormat="1">
      <c r="A3042" s="25">
        <v>41759</v>
      </c>
      <c r="B3042" s="24"/>
      <c r="C3042" s="25"/>
      <c r="D3042" s="46" t="s">
        <v>4771</v>
      </c>
      <c r="F3042" s="24" t="s">
        <v>369</v>
      </c>
      <c r="G3042" s="24" t="s">
        <v>229</v>
      </c>
      <c r="H3042" s="47">
        <v>566666.95833333337</v>
      </c>
    </row>
    <row r="3043" spans="1:9" s="46" customFormat="1">
      <c r="A3043" s="25">
        <v>41790</v>
      </c>
      <c r="B3043" s="24"/>
      <c r="C3043" s="25"/>
      <c r="D3043" s="46" t="s">
        <v>4773</v>
      </c>
      <c r="F3043" s="24" t="s">
        <v>369</v>
      </c>
      <c r="G3043" s="24" t="s">
        <v>229</v>
      </c>
      <c r="H3043" s="47">
        <v>566666.95833333337</v>
      </c>
    </row>
    <row r="3044" spans="1:9" s="46" customFormat="1">
      <c r="A3044" s="25">
        <v>41820</v>
      </c>
      <c r="B3044" s="24"/>
      <c r="C3044" s="25"/>
      <c r="D3044" s="46" t="s">
        <v>4772</v>
      </c>
      <c r="F3044" s="24" t="s">
        <v>369</v>
      </c>
      <c r="G3044" s="24" t="s">
        <v>229</v>
      </c>
      <c r="H3044" s="47">
        <v>566666.95833333337</v>
      </c>
    </row>
    <row r="3045" spans="1:9" s="46" customFormat="1">
      <c r="A3045" s="25">
        <v>41820</v>
      </c>
      <c r="B3045" s="24"/>
      <c r="C3045" s="25"/>
      <c r="D3045" s="46" t="s">
        <v>4780</v>
      </c>
      <c r="F3045" s="24" t="s">
        <v>369</v>
      </c>
      <c r="G3045" s="24" t="s">
        <v>277</v>
      </c>
      <c r="H3045" s="47">
        <v>378265.16666666669</v>
      </c>
    </row>
    <row r="3046" spans="1:9" s="46" customFormat="1">
      <c r="A3046" s="25">
        <v>41851</v>
      </c>
      <c r="B3046" s="24"/>
      <c r="C3046" s="25"/>
      <c r="D3046" s="46" t="s">
        <v>4774</v>
      </c>
      <c r="F3046" s="24" t="s">
        <v>369</v>
      </c>
      <c r="G3046" s="24" t="s">
        <v>229</v>
      </c>
      <c r="H3046" s="47">
        <v>566666.95833333337</v>
      </c>
    </row>
    <row r="3047" spans="1:9" s="46" customFormat="1">
      <c r="A3047" s="25">
        <v>41851</v>
      </c>
      <c r="B3047" s="24"/>
      <c r="C3047" s="25"/>
      <c r="D3047" s="46" t="s">
        <v>4781</v>
      </c>
      <c r="F3047" s="24" t="s">
        <v>369</v>
      </c>
      <c r="G3047" s="24" t="s">
        <v>277</v>
      </c>
      <c r="H3047" s="47">
        <v>378265.16666666669</v>
      </c>
    </row>
    <row r="3048" spans="1:9" s="46" customFormat="1">
      <c r="A3048" s="25">
        <v>41881</v>
      </c>
      <c r="B3048" s="24"/>
      <c r="C3048" s="25"/>
      <c r="D3048" s="46" t="s">
        <v>4775</v>
      </c>
      <c r="F3048" s="24" t="s">
        <v>369</v>
      </c>
      <c r="G3048" s="24" t="s">
        <v>229</v>
      </c>
      <c r="H3048" s="47">
        <v>565530.29166666674</v>
      </c>
      <c r="I3048" s="47"/>
    </row>
    <row r="3049" spans="1:9" s="46" customFormat="1">
      <c r="A3049" s="25">
        <v>41881</v>
      </c>
      <c r="B3049" s="24"/>
      <c r="C3049" s="25"/>
      <c r="D3049" s="46" t="s">
        <v>4782</v>
      </c>
      <c r="F3049" s="24" t="s">
        <v>369</v>
      </c>
      <c r="G3049" s="24" t="s">
        <v>277</v>
      </c>
      <c r="H3049" s="47">
        <v>532431.83333333337</v>
      </c>
    </row>
    <row r="3050" spans="1:9" s="46" customFormat="1">
      <c r="A3050" s="25">
        <v>41912</v>
      </c>
      <c r="B3050" s="24"/>
      <c r="C3050" s="25"/>
      <c r="D3050" s="46" t="s">
        <v>4776</v>
      </c>
      <c r="F3050" s="24" t="s">
        <v>369</v>
      </c>
      <c r="G3050" s="24" t="s">
        <v>229</v>
      </c>
      <c r="H3050" s="47">
        <v>565530.29166666674</v>
      </c>
    </row>
    <row r="3051" spans="1:9" s="46" customFormat="1">
      <c r="A3051" s="25">
        <v>41912</v>
      </c>
      <c r="B3051" s="24"/>
      <c r="C3051" s="25"/>
      <c r="D3051" s="46" t="s">
        <v>4783</v>
      </c>
      <c r="F3051" s="24" t="s">
        <v>369</v>
      </c>
      <c r="G3051" s="24" t="s">
        <v>277</v>
      </c>
      <c r="H3051" s="47">
        <v>532431.83333333337</v>
      </c>
    </row>
    <row r="3052" spans="1:9" s="46" customFormat="1">
      <c r="A3052" s="25">
        <v>41943</v>
      </c>
      <c r="B3052" s="24"/>
      <c r="C3052" s="25"/>
      <c r="D3052" s="46" t="s">
        <v>4784</v>
      </c>
      <c r="F3052" s="24" t="s">
        <v>369</v>
      </c>
      <c r="G3052" s="24" t="s">
        <v>277</v>
      </c>
      <c r="H3052" s="47">
        <v>782431.83333333337</v>
      </c>
    </row>
    <row r="3053" spans="1:9" s="46" customFormat="1">
      <c r="A3053" s="25">
        <v>41943</v>
      </c>
      <c r="B3053" s="24"/>
      <c r="C3053" s="25"/>
      <c r="D3053" s="46" t="s">
        <v>4777</v>
      </c>
      <c r="F3053" s="24" t="s">
        <v>369</v>
      </c>
      <c r="G3053" s="24" t="s">
        <v>229</v>
      </c>
      <c r="H3053" s="47">
        <v>565530.29166666674</v>
      </c>
    </row>
    <row r="3054" spans="1:9" s="46" customFormat="1">
      <c r="A3054" s="25">
        <v>41973</v>
      </c>
      <c r="B3054" s="24"/>
      <c r="C3054" s="25"/>
      <c r="D3054" s="46" t="s">
        <v>4778</v>
      </c>
      <c r="F3054" s="24" t="s">
        <v>369</v>
      </c>
      <c r="G3054" s="24" t="s">
        <v>229</v>
      </c>
      <c r="H3054" s="47">
        <v>965530.29166666674</v>
      </c>
      <c r="I3054" s="132"/>
    </row>
    <row r="3055" spans="1:9" s="46" customFormat="1">
      <c r="A3055" s="25">
        <v>41973</v>
      </c>
      <c r="B3055" s="24"/>
      <c r="C3055" s="25"/>
      <c r="D3055" s="46" t="s">
        <v>4785</v>
      </c>
      <c r="F3055" s="24" t="s">
        <v>369</v>
      </c>
      <c r="G3055" s="24" t="s">
        <v>277</v>
      </c>
      <c r="H3055" s="47">
        <v>1032431.8333333333</v>
      </c>
      <c r="I3055" s="131"/>
    </row>
    <row r="3056" spans="1:9" s="46" customFormat="1">
      <c r="A3056" s="25">
        <v>42004</v>
      </c>
      <c r="B3056" s="24"/>
      <c r="C3056" s="25"/>
      <c r="D3056" s="46" t="s">
        <v>4779</v>
      </c>
      <c r="F3056" s="24" t="s">
        <v>369</v>
      </c>
      <c r="G3056" s="24" t="s">
        <v>229</v>
      </c>
      <c r="H3056" s="47">
        <v>1408863.625</v>
      </c>
    </row>
    <row r="3057" spans="1:9" s="46" customFormat="1">
      <c r="A3057" s="25">
        <v>42004</v>
      </c>
      <c r="B3057" s="24"/>
      <c r="C3057" s="25"/>
      <c r="D3057" s="46" t="s">
        <v>4786</v>
      </c>
      <c r="F3057" s="24" t="s">
        <v>369</v>
      </c>
      <c r="G3057" s="24" t="s">
        <v>277</v>
      </c>
      <c r="H3057" s="47">
        <v>1032431.8333333333</v>
      </c>
      <c r="I3057" s="132"/>
    </row>
    <row r="3058" spans="1:9" s="46" customFormat="1">
      <c r="A3058" s="25">
        <v>41925</v>
      </c>
      <c r="B3058" s="24" t="s">
        <v>4766</v>
      </c>
      <c r="C3058" s="25"/>
      <c r="D3058" s="46" t="s">
        <v>143</v>
      </c>
      <c r="F3058" s="24" t="s">
        <v>350</v>
      </c>
      <c r="G3058" s="24" t="s">
        <v>216</v>
      </c>
      <c r="H3058" s="47">
        <v>2720000</v>
      </c>
      <c r="I3058" s="132"/>
    </row>
    <row r="3059" spans="1:9" s="46" customFormat="1">
      <c r="A3059" s="25">
        <v>41925</v>
      </c>
      <c r="B3059" s="24" t="s">
        <v>4767</v>
      </c>
      <c r="C3059" s="25"/>
      <c r="D3059" s="46" t="s">
        <v>3582</v>
      </c>
      <c r="F3059" s="24" t="s">
        <v>284</v>
      </c>
      <c r="G3059" s="24" t="s">
        <v>216</v>
      </c>
      <c r="H3059" s="47">
        <v>272000</v>
      </c>
      <c r="I3059" s="132"/>
    </row>
    <row r="3060" spans="1:9" s="46" customFormat="1">
      <c r="A3060" s="25">
        <v>41900</v>
      </c>
      <c r="B3060" s="24" t="s">
        <v>3770</v>
      </c>
      <c r="C3060" s="25" t="s">
        <v>4728</v>
      </c>
      <c r="D3060" s="46" t="s">
        <v>3771</v>
      </c>
      <c r="F3060" s="24" t="s">
        <v>249</v>
      </c>
      <c r="G3060" s="24" t="s">
        <v>200</v>
      </c>
      <c r="H3060" s="47">
        <v>138000000</v>
      </c>
      <c r="I3060" s="47"/>
    </row>
    <row r="3061" spans="1:9" s="46" customFormat="1">
      <c r="A3061" s="25">
        <v>41900</v>
      </c>
      <c r="B3061" s="24"/>
      <c r="C3061" s="25" t="s">
        <v>4728</v>
      </c>
      <c r="D3061" s="46" t="s">
        <v>3772</v>
      </c>
      <c r="F3061" s="24" t="s">
        <v>249</v>
      </c>
      <c r="G3061" s="24" t="s">
        <v>200</v>
      </c>
      <c r="H3061" s="47">
        <v>2760000</v>
      </c>
      <c r="I3061" s="47"/>
    </row>
    <row r="3062" spans="1:9" s="46" customFormat="1">
      <c r="A3062" s="25">
        <v>41670</v>
      </c>
      <c r="B3062" s="24"/>
      <c r="C3062" s="25">
        <v>41670</v>
      </c>
      <c r="D3062" s="46" t="s">
        <v>3773</v>
      </c>
      <c r="F3062" s="24" t="s">
        <v>369</v>
      </c>
      <c r="G3062" s="24" t="s">
        <v>261</v>
      </c>
      <c r="H3062" s="47">
        <v>1339131.9944444445</v>
      </c>
    </row>
    <row r="3063" spans="1:9" s="46" customFormat="1">
      <c r="A3063" s="25">
        <v>41698</v>
      </c>
      <c r="B3063" s="24"/>
      <c r="C3063" s="25">
        <v>41698</v>
      </c>
      <c r="D3063" s="46" t="s">
        <v>3774</v>
      </c>
      <c r="F3063" s="24" t="s">
        <v>369</v>
      </c>
      <c r="G3063" s="24" t="s">
        <v>261</v>
      </c>
      <c r="H3063" s="47">
        <v>1339131.9944444445</v>
      </c>
    </row>
    <row r="3064" spans="1:9" s="46" customFormat="1">
      <c r="A3064" s="25">
        <v>41729</v>
      </c>
      <c r="B3064" s="24"/>
      <c r="C3064" s="25">
        <v>41729</v>
      </c>
      <c r="D3064" s="46" t="s">
        <v>3775</v>
      </c>
      <c r="F3064" s="24" t="s">
        <v>369</v>
      </c>
      <c r="G3064" s="24" t="s">
        <v>261</v>
      </c>
      <c r="H3064" s="47">
        <v>1339131.9944444445</v>
      </c>
    </row>
    <row r="3065" spans="1:9" s="46" customFormat="1">
      <c r="A3065" s="25">
        <v>41759</v>
      </c>
      <c r="B3065" s="24"/>
      <c r="C3065" s="25">
        <v>41759</v>
      </c>
      <c r="D3065" s="46" t="s">
        <v>3776</v>
      </c>
      <c r="F3065" s="24" t="s">
        <v>369</v>
      </c>
      <c r="G3065" s="24" t="s">
        <v>261</v>
      </c>
      <c r="H3065" s="47">
        <v>1339131.9944444445</v>
      </c>
    </row>
    <row r="3066" spans="1:9" s="46" customFormat="1">
      <c r="A3066" s="25">
        <v>41790</v>
      </c>
      <c r="B3066" s="24"/>
      <c r="C3066" s="25">
        <v>41790</v>
      </c>
      <c r="D3066" s="46" t="s">
        <v>3777</v>
      </c>
      <c r="F3066" s="24" t="s">
        <v>369</v>
      </c>
      <c r="G3066" s="24" t="s">
        <v>261</v>
      </c>
      <c r="H3066" s="47">
        <v>1339131.9944444445</v>
      </c>
    </row>
    <row r="3067" spans="1:9" s="46" customFormat="1">
      <c r="A3067" s="25">
        <v>41820</v>
      </c>
      <c r="B3067" s="24"/>
      <c r="C3067" s="25">
        <v>41820</v>
      </c>
      <c r="D3067" s="46" t="s">
        <v>3778</v>
      </c>
      <c r="F3067" s="24" t="s">
        <v>369</v>
      </c>
      <c r="G3067" s="24" t="s">
        <v>261</v>
      </c>
      <c r="H3067" s="47">
        <v>1339131.9944444445</v>
      </c>
    </row>
    <row r="3068" spans="1:9" s="46" customFormat="1">
      <c r="A3068" s="25">
        <v>41851</v>
      </c>
      <c r="B3068" s="24"/>
      <c r="C3068" s="25">
        <v>41851</v>
      </c>
      <c r="D3068" s="46" t="s">
        <v>3779</v>
      </c>
      <c r="F3068" s="24" t="s">
        <v>369</v>
      </c>
      <c r="G3068" s="24" t="s">
        <v>261</v>
      </c>
      <c r="H3068" s="47">
        <v>1339131.9944444445</v>
      </c>
    </row>
    <row r="3069" spans="1:9" s="46" customFormat="1">
      <c r="A3069" s="25">
        <v>41881</v>
      </c>
      <c r="B3069" s="24"/>
      <c r="C3069" s="25">
        <v>41881</v>
      </c>
      <c r="D3069" s="46" t="s">
        <v>3780</v>
      </c>
      <c r="F3069" s="24" t="s">
        <v>369</v>
      </c>
      <c r="G3069" s="24" t="s">
        <v>261</v>
      </c>
      <c r="H3069" s="47">
        <v>1339131.9944444445</v>
      </c>
    </row>
    <row r="3070" spans="1:9" s="46" customFormat="1">
      <c r="A3070" s="25">
        <v>41912</v>
      </c>
      <c r="B3070" s="24"/>
      <c r="C3070" s="25">
        <v>41912</v>
      </c>
      <c r="D3070" s="46" t="s">
        <v>3781</v>
      </c>
      <c r="F3070" s="24" t="s">
        <v>369</v>
      </c>
      <c r="G3070" s="24" t="s">
        <v>261</v>
      </c>
      <c r="H3070" s="47">
        <v>1339131.9944444445</v>
      </c>
    </row>
    <row r="3071" spans="1:9" s="46" customFormat="1">
      <c r="A3071" s="25">
        <v>41943</v>
      </c>
      <c r="B3071" s="24"/>
      <c r="C3071" s="25">
        <v>41943</v>
      </c>
      <c r="D3071" s="46" t="s">
        <v>3782</v>
      </c>
      <c r="F3071" s="24" t="s">
        <v>369</v>
      </c>
      <c r="G3071" s="24" t="s">
        <v>261</v>
      </c>
      <c r="H3071" s="47">
        <v>1339131.9944444445</v>
      </c>
    </row>
    <row r="3072" spans="1:9" s="46" customFormat="1">
      <c r="A3072" s="25">
        <v>41973</v>
      </c>
      <c r="B3072" s="24"/>
      <c r="C3072" s="25">
        <v>41973</v>
      </c>
      <c r="D3072" s="46" t="s">
        <v>3783</v>
      </c>
      <c r="F3072" s="24" t="s">
        <v>369</v>
      </c>
      <c r="G3072" s="24" t="s">
        <v>261</v>
      </c>
      <c r="H3072" s="47">
        <v>697402.5777777778</v>
      </c>
    </row>
    <row r="3073" spans="1:8" s="46" customFormat="1">
      <c r="A3073" s="25">
        <v>42004</v>
      </c>
      <c r="B3073" s="24"/>
      <c r="C3073" s="25">
        <v>42004</v>
      </c>
      <c r="D3073" s="46" t="s">
        <v>3784</v>
      </c>
      <c r="F3073" s="24" t="s">
        <v>369</v>
      </c>
      <c r="G3073" s="24" t="s">
        <v>261</v>
      </c>
      <c r="H3073" s="47">
        <v>697402.5777777778</v>
      </c>
    </row>
    <row r="3074" spans="1:8" s="46" customFormat="1">
      <c r="A3074" s="25">
        <v>42004</v>
      </c>
      <c r="B3074" s="24"/>
      <c r="C3074" s="25">
        <v>42004</v>
      </c>
      <c r="D3074" s="46" t="s">
        <v>4353</v>
      </c>
      <c r="F3074" s="24" t="s">
        <v>359</v>
      </c>
      <c r="G3074" s="24" t="s">
        <v>247</v>
      </c>
      <c r="H3074" s="47">
        <v>36566319</v>
      </c>
    </row>
    <row r="3075" spans="1:8" s="46" customFormat="1">
      <c r="A3075" s="25"/>
      <c r="B3075" s="24"/>
      <c r="C3075" s="25">
        <v>41729</v>
      </c>
      <c r="D3075" s="46" t="s">
        <v>3750</v>
      </c>
      <c r="F3075" s="24" t="s">
        <v>359</v>
      </c>
      <c r="G3075" s="24" t="s">
        <v>244</v>
      </c>
      <c r="H3075" s="47">
        <v>260489606.61633754</v>
      </c>
    </row>
    <row r="3076" spans="1:8" s="46" customFormat="1">
      <c r="A3076" s="25"/>
      <c r="B3076" s="24"/>
      <c r="C3076" s="25">
        <v>41820</v>
      </c>
      <c r="D3076" s="46" t="s">
        <v>3751</v>
      </c>
      <c r="F3076" s="24" t="s">
        <v>359</v>
      </c>
      <c r="G3076" s="24" t="s">
        <v>244</v>
      </c>
      <c r="H3076" s="47">
        <v>697524832.97735465</v>
      </c>
    </row>
    <row r="3077" spans="1:8" s="46" customFormat="1">
      <c r="A3077" s="25"/>
      <c r="B3077" s="24"/>
      <c r="C3077" s="25">
        <v>41912</v>
      </c>
      <c r="D3077" s="46" t="s">
        <v>3752</v>
      </c>
      <c r="F3077" s="24" t="s">
        <v>359</v>
      </c>
      <c r="G3077" s="24" t="s">
        <v>244</v>
      </c>
      <c r="H3077" s="47">
        <v>663154348.69291544</v>
      </c>
    </row>
    <row r="3078" spans="1:8" s="46" customFormat="1">
      <c r="A3078" s="25"/>
      <c r="B3078" s="24"/>
      <c r="C3078" s="25">
        <v>42004</v>
      </c>
      <c r="D3078" s="46" t="s">
        <v>3753</v>
      </c>
      <c r="F3078" s="24" t="s">
        <v>359</v>
      </c>
      <c r="G3078" s="24" t="s">
        <v>244</v>
      </c>
      <c r="H3078" s="47">
        <v>1317672811.6478527</v>
      </c>
    </row>
    <row r="3079" spans="1:8" s="46" customFormat="1">
      <c r="A3079" s="25"/>
      <c r="B3079" s="24"/>
      <c r="C3079" s="25">
        <v>42004</v>
      </c>
      <c r="D3079" s="46" t="s">
        <v>4335</v>
      </c>
      <c r="F3079" s="24" t="s">
        <v>342</v>
      </c>
      <c r="G3079" s="24" t="s">
        <v>350</v>
      </c>
      <c r="H3079" s="44">
        <v>2720000</v>
      </c>
    </row>
    <row r="3080" spans="1:8" s="46" customFormat="1">
      <c r="A3080" s="25"/>
      <c r="B3080" s="24"/>
      <c r="C3080" s="25">
        <v>42004</v>
      </c>
      <c r="D3080" s="46" t="s">
        <v>4334</v>
      </c>
      <c r="F3080" s="24" t="s">
        <v>377</v>
      </c>
      <c r="G3080" s="24" t="s">
        <v>359</v>
      </c>
      <c r="H3080" s="47">
        <v>2975407918.9344606</v>
      </c>
    </row>
    <row r="3081" spans="1:8" s="46" customFormat="1">
      <c r="A3081" s="25"/>
      <c r="B3081" s="24"/>
      <c r="C3081" s="25">
        <v>42004</v>
      </c>
      <c r="D3081" s="46" t="s">
        <v>4887</v>
      </c>
      <c r="F3081" s="24" t="s">
        <v>377</v>
      </c>
      <c r="G3081" s="24" t="s">
        <v>364</v>
      </c>
      <c r="H3081" s="47">
        <v>88747461</v>
      </c>
    </row>
    <row r="3082" spans="1:8" s="46" customFormat="1">
      <c r="A3082" s="25"/>
      <c r="B3082" s="24"/>
      <c r="C3082" s="25">
        <v>42004</v>
      </c>
      <c r="D3082" s="46" t="s">
        <v>4332</v>
      </c>
      <c r="F3082" s="24" t="s">
        <v>377</v>
      </c>
      <c r="G3082" s="24" t="s">
        <v>365</v>
      </c>
      <c r="H3082" s="47">
        <v>550912514</v>
      </c>
    </row>
    <row r="3083" spans="1:8" s="46" customFormat="1">
      <c r="A3083" s="25"/>
      <c r="B3083" s="24"/>
      <c r="C3083" s="25">
        <v>42004</v>
      </c>
      <c r="D3083" s="46" t="s">
        <v>4336</v>
      </c>
      <c r="F3083" s="24" t="s">
        <v>377</v>
      </c>
      <c r="G3083" s="24" t="s">
        <v>367</v>
      </c>
      <c r="H3083" s="47">
        <v>1000000</v>
      </c>
    </row>
    <row r="3084" spans="1:8" s="46" customFormat="1">
      <c r="A3084" s="25"/>
      <c r="B3084" s="24"/>
      <c r="C3084" s="25">
        <v>42004</v>
      </c>
      <c r="D3084" s="46" t="s">
        <v>4333</v>
      </c>
      <c r="F3084" s="24" t="s">
        <v>377</v>
      </c>
      <c r="G3084" s="24" t="s">
        <v>369</v>
      </c>
      <c r="H3084" s="47">
        <v>526168509.09999979</v>
      </c>
    </row>
    <row r="3085" spans="1:8" s="46" customFormat="1">
      <c r="A3085" s="25"/>
      <c r="B3085" s="24"/>
      <c r="C3085" s="25">
        <v>42004</v>
      </c>
      <c r="D3085" s="46" t="s">
        <v>3761</v>
      </c>
      <c r="F3085" s="24" t="s">
        <v>377</v>
      </c>
      <c r="G3085" s="24" t="s">
        <v>360</v>
      </c>
      <c r="H3085" s="47">
        <v>20149978.323000032</v>
      </c>
    </row>
    <row r="3086" spans="1:8" s="46" customFormat="1">
      <c r="A3086" s="25"/>
      <c r="B3086" s="24"/>
      <c r="C3086" s="25">
        <v>42004</v>
      </c>
      <c r="D3086" s="46" t="s">
        <v>3765</v>
      </c>
      <c r="F3086" s="24" t="s">
        <v>342</v>
      </c>
      <c r="G3086" s="24" t="s">
        <v>377</v>
      </c>
      <c r="H3086" s="47">
        <v>5237714204.4099998</v>
      </c>
    </row>
    <row r="3087" spans="1:8" s="46" customFormat="1">
      <c r="A3087" s="25"/>
      <c r="B3087" s="24"/>
      <c r="C3087" s="25">
        <v>42004</v>
      </c>
      <c r="D3087" s="46" t="s">
        <v>3766</v>
      </c>
      <c r="F3087" s="24" t="s">
        <v>346</v>
      </c>
      <c r="G3087" s="24" t="s">
        <v>377</v>
      </c>
      <c r="H3087" s="47">
        <v>12718656.041999981</v>
      </c>
    </row>
    <row r="3088" spans="1:8" s="46" customFormat="1">
      <c r="A3088" s="25"/>
      <c r="B3088" s="24"/>
      <c r="C3088" s="25">
        <v>42004</v>
      </c>
      <c r="D3088" s="46" t="s">
        <v>3799</v>
      </c>
      <c r="F3088" s="24" t="s">
        <v>377</v>
      </c>
      <c r="G3088" s="24" t="s">
        <v>372</v>
      </c>
      <c r="H3088" s="47">
        <v>9077861</v>
      </c>
    </row>
    <row r="3089" spans="1:9" s="46" customFormat="1">
      <c r="A3089" s="25"/>
      <c r="B3089" s="24"/>
      <c r="C3089" s="25">
        <v>42004</v>
      </c>
      <c r="D3089" s="46" t="s">
        <v>4337</v>
      </c>
      <c r="F3089" s="24" t="s">
        <v>377</v>
      </c>
      <c r="G3089" s="24" t="s">
        <v>373</v>
      </c>
      <c r="H3089" s="47">
        <v>215793723.62</v>
      </c>
      <c r="I3089" s="47"/>
    </row>
    <row r="3090" spans="1:9" s="46" customFormat="1">
      <c r="A3090" s="25"/>
      <c r="B3090" s="24"/>
      <c r="C3090" s="25">
        <v>42004</v>
      </c>
      <c r="D3090" s="46" t="s">
        <v>3767</v>
      </c>
      <c r="F3090" s="24" t="s">
        <v>377</v>
      </c>
      <c r="G3090" s="24" t="s">
        <v>331</v>
      </c>
      <c r="H3090" s="47">
        <v>863174894.01993942</v>
      </c>
    </row>
    <row r="3091" spans="1:9" s="46" customFormat="1">
      <c r="A3091" s="25"/>
      <c r="B3091" s="24"/>
      <c r="C3091" s="25">
        <v>42004</v>
      </c>
      <c r="D3091" s="46" t="s">
        <v>3768</v>
      </c>
      <c r="F3091" s="24" t="s">
        <v>331</v>
      </c>
      <c r="G3091" s="24" t="s">
        <v>329</v>
      </c>
      <c r="H3091" s="47">
        <v>863174894.01993942</v>
      </c>
    </row>
    <row r="3092" spans="1:9">
      <c r="I3092" s="47"/>
    </row>
    <row r="3094" spans="1:9">
      <c r="I3094" s="47"/>
    </row>
    <row r="3096" spans="1:9">
      <c r="I3096" s="47"/>
    </row>
  </sheetData>
  <autoFilter ref="A5:H3091"/>
  <mergeCells count="3">
    <mergeCell ref="F3:G3"/>
    <mergeCell ref="B3:C3"/>
    <mergeCell ref="A1:H1"/>
  </mergeCells>
  <dataValidations count="1">
    <dataValidation type="list" showDropDown="1" showInputMessage="1" showErrorMessage="1" error="Tài khoản này chưa khai báo bên Danh Mục Tài Khoản ( Bạn phải khai báo bên Khu vực Danh Mục Tài khoản cuối năm)" sqref="F1:F4">
      <formula1>SHTK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pane ySplit="5" topLeftCell="A6" activePane="bottomLeft" state="frozen"/>
      <selection activeCell="C1" sqref="C1"/>
      <selection pane="bottomLeft" activeCell="F6" sqref="F6"/>
    </sheetView>
  </sheetViews>
  <sheetFormatPr defaultRowHeight="15"/>
  <cols>
    <col min="1" max="1" width="13.140625" style="24" customWidth="1"/>
    <col min="2" max="2" width="35.7109375" customWidth="1"/>
    <col min="3" max="3" width="14.7109375" style="27" customWidth="1"/>
    <col min="4" max="4" width="16" style="27" customWidth="1"/>
    <col min="5" max="5" width="19" style="27" customWidth="1"/>
    <col min="6" max="6" width="16.140625" style="27" customWidth="1"/>
    <col min="7" max="7" width="15.28515625" style="27" customWidth="1"/>
    <col min="8" max="8" width="16.85546875" style="27" customWidth="1"/>
    <col min="9" max="9" width="16.140625" customWidth="1"/>
  </cols>
  <sheetData>
    <row r="1" spans="1:9" ht="18.75">
      <c r="A1" s="167" t="s">
        <v>193</v>
      </c>
      <c r="B1" s="167"/>
      <c r="C1" s="167"/>
      <c r="D1" s="167"/>
      <c r="E1" s="167"/>
      <c r="F1" s="167"/>
      <c r="G1" s="167"/>
      <c r="H1" s="167"/>
    </row>
    <row r="2" spans="1:9" ht="18.75">
      <c r="A2" s="167"/>
      <c r="B2" s="167"/>
      <c r="C2" s="167"/>
      <c r="D2" s="167"/>
      <c r="E2" s="167"/>
      <c r="F2" s="167"/>
      <c r="G2" s="167"/>
      <c r="H2" s="167"/>
    </row>
    <row r="3" spans="1:9">
      <c r="A3" s="23"/>
      <c r="B3" s="14"/>
      <c r="C3" s="41"/>
      <c r="D3" s="41"/>
      <c r="E3" s="41"/>
      <c r="F3" s="41"/>
      <c r="G3" s="41"/>
      <c r="H3" s="41"/>
    </row>
    <row r="4" spans="1:9">
      <c r="A4" s="168" t="s">
        <v>195</v>
      </c>
      <c r="B4" s="170" t="s">
        <v>2</v>
      </c>
      <c r="C4" s="172" t="s">
        <v>196</v>
      </c>
      <c r="D4" s="172"/>
      <c r="E4" s="172" t="s">
        <v>197</v>
      </c>
      <c r="F4" s="172"/>
      <c r="G4" s="172" t="s">
        <v>198</v>
      </c>
      <c r="H4" s="172"/>
    </row>
    <row r="5" spans="1:9">
      <c r="A5" s="169"/>
      <c r="B5" s="171"/>
      <c r="C5" s="42" t="s">
        <v>178</v>
      </c>
      <c r="D5" s="42" t="s">
        <v>179</v>
      </c>
      <c r="E5" s="42" t="s">
        <v>178</v>
      </c>
      <c r="F5" s="42" t="s">
        <v>179</v>
      </c>
      <c r="G5" s="42" t="s">
        <v>178</v>
      </c>
      <c r="H5" s="42" t="s">
        <v>179</v>
      </c>
    </row>
    <row r="6" spans="1:9">
      <c r="A6" s="43" t="s">
        <v>3</v>
      </c>
      <c r="B6" s="21" t="str">
        <f t="shared" ref="B6:B69" si="0">VLOOKUP(A6,HTTK1,2,0)</f>
        <v>Tiền mặt</v>
      </c>
      <c r="C6" s="44">
        <v>1317938274.9199996</v>
      </c>
      <c r="D6" s="44">
        <v>0</v>
      </c>
      <c r="E6" s="44">
        <v>1210992422</v>
      </c>
      <c r="F6" s="44">
        <v>1175060146</v>
      </c>
      <c r="G6" s="44">
        <f>MAX(C6+E6-D6-F6,0)</f>
        <v>1353870550.9199996</v>
      </c>
      <c r="H6" s="44">
        <f>MAX(F6+D6-E6-C6,0)</f>
        <v>0</v>
      </c>
      <c r="I6" s="47">
        <f>G6+G7</f>
        <v>2017299087.4199996</v>
      </c>
    </row>
    <row r="7" spans="1:9">
      <c r="A7" s="43" t="s">
        <v>5</v>
      </c>
      <c r="B7" s="21" t="str">
        <f t="shared" si="0"/>
        <v>Tiền gửi ngân hàng</v>
      </c>
      <c r="C7" s="44">
        <v>97442.39999961853</v>
      </c>
      <c r="D7" s="44">
        <v>0</v>
      </c>
      <c r="E7" s="44">
        <v>5644976193</v>
      </c>
      <c r="F7" s="44">
        <v>4981645098.8999996</v>
      </c>
      <c r="G7" s="44">
        <f>MAX(C7+E7-D7-F7,0)</f>
        <v>663428536.5</v>
      </c>
      <c r="H7" s="44">
        <f t="shared" ref="H7:H70" si="1">MAX(F7+D7-E7-C7,0)</f>
        <v>0</v>
      </c>
    </row>
    <row r="8" spans="1:9">
      <c r="A8" s="43" t="s">
        <v>7</v>
      </c>
      <c r="B8" s="21" t="str">
        <f t="shared" si="0"/>
        <v>Tiền đang chuyển</v>
      </c>
      <c r="C8" s="44">
        <v>0</v>
      </c>
      <c r="D8" s="44">
        <v>0</v>
      </c>
      <c r="E8" s="44">
        <v>0</v>
      </c>
      <c r="F8" s="44">
        <v>0</v>
      </c>
      <c r="G8" s="44">
        <f t="shared" ref="G8:G70" si="2">MAX(C8+E8-D8-F8,0)</f>
        <v>0</v>
      </c>
      <c r="H8" s="44">
        <f t="shared" si="1"/>
        <v>0</v>
      </c>
    </row>
    <row r="9" spans="1:9">
      <c r="A9" s="43" t="s">
        <v>9</v>
      </c>
      <c r="B9" s="21" t="str">
        <f t="shared" si="0"/>
        <v>Đầu tư chứng khoán ngắn hạn</v>
      </c>
      <c r="C9" s="44">
        <v>0</v>
      </c>
      <c r="D9" s="44">
        <v>0</v>
      </c>
      <c r="E9" s="44">
        <v>0</v>
      </c>
      <c r="F9" s="44">
        <v>0</v>
      </c>
      <c r="G9" s="44">
        <f t="shared" si="2"/>
        <v>0</v>
      </c>
      <c r="H9" s="44">
        <f t="shared" si="1"/>
        <v>0</v>
      </c>
    </row>
    <row r="10" spans="1:9">
      <c r="A10" s="43" t="s">
        <v>11</v>
      </c>
      <c r="B10" s="21" t="str">
        <f t="shared" si="0"/>
        <v>Đầu tư ngắn hạn khác</v>
      </c>
      <c r="C10" s="44">
        <v>0</v>
      </c>
      <c r="D10" s="44">
        <v>0</v>
      </c>
      <c r="E10" s="44">
        <v>0</v>
      </c>
      <c r="F10" s="44">
        <v>0</v>
      </c>
      <c r="G10" s="44">
        <f t="shared" si="2"/>
        <v>0</v>
      </c>
      <c r="H10" s="44">
        <f t="shared" si="1"/>
        <v>0</v>
      </c>
    </row>
    <row r="11" spans="1:9">
      <c r="A11" s="43" t="s">
        <v>13</v>
      </c>
      <c r="B11" s="21" t="str">
        <f t="shared" si="0"/>
        <v>Dự phòng giảm giá đầu tư NH</v>
      </c>
      <c r="C11" s="44">
        <v>0</v>
      </c>
      <c r="D11" s="44">
        <v>0</v>
      </c>
      <c r="E11" s="44">
        <v>0</v>
      </c>
      <c r="F11" s="44">
        <v>0</v>
      </c>
      <c r="G11" s="44">
        <f t="shared" si="2"/>
        <v>0</v>
      </c>
      <c r="H11" s="44">
        <f t="shared" si="1"/>
        <v>0</v>
      </c>
    </row>
    <row r="12" spans="1:9">
      <c r="A12" s="43" t="s">
        <v>15</v>
      </c>
      <c r="B12" s="21" t="str">
        <f t="shared" si="0"/>
        <v>Phải thu khách hàng</v>
      </c>
      <c r="C12" s="44">
        <v>359396080</v>
      </c>
      <c r="D12" s="44">
        <v>0</v>
      </c>
      <c r="E12" s="44">
        <v>5676013325.7199993</v>
      </c>
      <c r="F12" s="44">
        <v>5428124789</v>
      </c>
      <c r="G12" s="44">
        <f t="shared" si="2"/>
        <v>607284616.71999931</v>
      </c>
      <c r="H12" s="44">
        <f t="shared" si="1"/>
        <v>0</v>
      </c>
    </row>
    <row r="13" spans="1:9">
      <c r="A13" s="43" t="s">
        <v>17</v>
      </c>
      <c r="B13" s="21" t="str">
        <f t="shared" si="0"/>
        <v>Thuế GTGT đầu vào được khấu trừ</v>
      </c>
      <c r="C13" s="44">
        <v>0</v>
      </c>
      <c r="D13" s="44">
        <v>0</v>
      </c>
      <c r="E13" s="44">
        <v>318104389</v>
      </c>
      <c r="F13" s="44">
        <v>318104389</v>
      </c>
      <c r="G13" s="44">
        <f t="shared" si="2"/>
        <v>0</v>
      </c>
      <c r="H13" s="44">
        <f t="shared" si="1"/>
        <v>0</v>
      </c>
    </row>
    <row r="14" spans="1:9">
      <c r="A14" s="43" t="s">
        <v>19</v>
      </c>
      <c r="B14" s="21" t="str">
        <f t="shared" si="0"/>
        <v>Phải thu nội bộ</v>
      </c>
      <c r="C14" s="44">
        <v>0</v>
      </c>
      <c r="D14" s="44">
        <v>0</v>
      </c>
      <c r="E14" s="44">
        <v>0</v>
      </c>
      <c r="F14" s="44">
        <v>0</v>
      </c>
      <c r="G14" s="44">
        <f t="shared" si="2"/>
        <v>0</v>
      </c>
      <c r="H14" s="44">
        <f t="shared" si="1"/>
        <v>0</v>
      </c>
    </row>
    <row r="15" spans="1:9">
      <c r="A15" s="43" t="s">
        <v>21</v>
      </c>
      <c r="B15" s="21" t="str">
        <f t="shared" si="0"/>
        <v>Phải thu khách hàng</v>
      </c>
      <c r="C15" s="44">
        <v>2000000</v>
      </c>
      <c r="D15" s="44">
        <v>0</v>
      </c>
      <c r="E15" s="44">
        <v>232693613</v>
      </c>
      <c r="F15" s="44">
        <v>232693613</v>
      </c>
      <c r="G15" s="44">
        <f t="shared" si="2"/>
        <v>2000000</v>
      </c>
      <c r="H15" s="44">
        <f t="shared" si="1"/>
        <v>0</v>
      </c>
    </row>
    <row r="16" spans="1:9">
      <c r="A16" s="43" t="s">
        <v>22</v>
      </c>
      <c r="B16" s="21" t="str">
        <f t="shared" si="0"/>
        <v>Dự phòng phải thu nợ khó đòi</v>
      </c>
      <c r="C16" s="44">
        <v>0</v>
      </c>
      <c r="D16" s="44">
        <v>0</v>
      </c>
      <c r="E16" s="44">
        <v>0</v>
      </c>
      <c r="F16" s="44">
        <v>0</v>
      </c>
      <c r="G16" s="44">
        <f t="shared" si="2"/>
        <v>0</v>
      </c>
      <c r="H16" s="44">
        <f t="shared" si="1"/>
        <v>0</v>
      </c>
    </row>
    <row r="17" spans="1:8">
      <c r="A17" s="43" t="s">
        <v>24</v>
      </c>
      <c r="B17" s="21" t="str">
        <f t="shared" si="0"/>
        <v>Tạm ứng</v>
      </c>
      <c r="C17" s="44">
        <v>0</v>
      </c>
      <c r="D17" s="44">
        <v>0</v>
      </c>
      <c r="E17" s="44">
        <v>9148000</v>
      </c>
      <c r="F17" s="44">
        <v>9148000</v>
      </c>
      <c r="G17" s="44">
        <f t="shared" si="2"/>
        <v>0</v>
      </c>
      <c r="H17" s="44">
        <f t="shared" si="1"/>
        <v>0</v>
      </c>
    </row>
    <row r="18" spans="1:8">
      <c r="A18" s="43" t="s">
        <v>26</v>
      </c>
      <c r="B18" s="21" t="str">
        <f t="shared" si="0"/>
        <v>Chi phí trả trước</v>
      </c>
      <c r="C18" s="44">
        <v>12134090.75</v>
      </c>
      <c r="D18" s="44">
        <v>0</v>
      </c>
      <c r="E18" s="44">
        <v>112832000</v>
      </c>
      <c r="F18" s="44">
        <v>101269820.16666664</v>
      </c>
      <c r="G18" s="44">
        <f t="shared" si="2"/>
        <v>23696270.583333358</v>
      </c>
      <c r="H18" s="44">
        <f t="shared" si="1"/>
        <v>0</v>
      </c>
    </row>
    <row r="19" spans="1:8">
      <c r="A19" s="43" t="s">
        <v>28</v>
      </c>
      <c r="B19" s="21" t="str">
        <f t="shared" si="0"/>
        <v>Thế chấp, ký quỹ, ký cược ngắn hạn</v>
      </c>
      <c r="C19" s="44">
        <v>0</v>
      </c>
      <c r="D19" s="44">
        <v>0</v>
      </c>
      <c r="E19" s="44">
        <v>0</v>
      </c>
      <c r="F19" s="44">
        <v>0</v>
      </c>
      <c r="G19" s="44">
        <f t="shared" si="2"/>
        <v>0</v>
      </c>
      <c r="H19" s="44">
        <f t="shared" si="1"/>
        <v>0</v>
      </c>
    </row>
    <row r="20" spans="1:8">
      <c r="A20" s="43" t="s">
        <v>30</v>
      </c>
      <c r="B20" s="21" t="str">
        <f t="shared" si="0"/>
        <v>Hàng mua đang đi đường</v>
      </c>
      <c r="C20" s="44">
        <v>0</v>
      </c>
      <c r="D20" s="44">
        <v>0</v>
      </c>
      <c r="E20" s="44">
        <v>175860710.95699999</v>
      </c>
      <c r="F20" s="44">
        <v>175860710.95699999</v>
      </c>
      <c r="G20" s="44">
        <f t="shared" si="2"/>
        <v>0</v>
      </c>
      <c r="H20" s="44">
        <f t="shared" si="1"/>
        <v>0</v>
      </c>
    </row>
    <row r="21" spans="1:8">
      <c r="A21" s="43" t="s">
        <v>32</v>
      </c>
      <c r="B21" s="21" t="str">
        <f t="shared" si="0"/>
        <v>Nguyên vật liệu</v>
      </c>
      <c r="C21" s="44">
        <v>0</v>
      </c>
      <c r="D21" s="44">
        <v>0</v>
      </c>
      <c r="E21" s="44">
        <v>0</v>
      </c>
      <c r="F21" s="44">
        <v>0</v>
      </c>
      <c r="G21" s="44">
        <f t="shared" si="2"/>
        <v>0</v>
      </c>
      <c r="H21" s="44">
        <f t="shared" si="1"/>
        <v>0</v>
      </c>
    </row>
    <row r="22" spans="1:8">
      <c r="A22" s="43" t="s">
        <v>34</v>
      </c>
      <c r="B22" s="21" t="str">
        <f t="shared" si="0"/>
        <v>Công cụ dụng cụ</v>
      </c>
      <c r="C22" s="44">
        <v>0</v>
      </c>
      <c r="D22" s="44">
        <v>8.3333333022892475E-2</v>
      </c>
      <c r="E22" s="44">
        <v>28520000</v>
      </c>
      <c r="F22" s="44">
        <v>28520000</v>
      </c>
      <c r="G22" s="44">
        <f t="shared" si="2"/>
        <v>0</v>
      </c>
      <c r="H22" s="44">
        <f t="shared" si="1"/>
        <v>8.3333332091569901E-2</v>
      </c>
    </row>
    <row r="23" spans="1:8">
      <c r="A23" s="43" t="s">
        <v>36</v>
      </c>
      <c r="B23" s="21" t="str">
        <f t="shared" si="0"/>
        <v>Chi phí SXKD dở dang</v>
      </c>
      <c r="C23" s="44">
        <v>0</v>
      </c>
      <c r="D23" s="44">
        <v>0</v>
      </c>
      <c r="E23" s="44">
        <v>0</v>
      </c>
      <c r="F23" s="44">
        <v>0</v>
      </c>
      <c r="G23" s="44">
        <f t="shared" si="2"/>
        <v>0</v>
      </c>
      <c r="H23" s="44">
        <f t="shared" si="1"/>
        <v>0</v>
      </c>
    </row>
    <row r="24" spans="1:8">
      <c r="A24" s="43" t="s">
        <v>38</v>
      </c>
      <c r="B24" s="21" t="str">
        <f t="shared" si="0"/>
        <v>Thành phẩm</v>
      </c>
      <c r="C24" s="44">
        <v>0</v>
      </c>
      <c r="D24" s="44">
        <v>0</v>
      </c>
      <c r="E24" s="44">
        <v>0</v>
      </c>
      <c r="F24" s="44">
        <v>0</v>
      </c>
      <c r="G24" s="44">
        <f t="shared" si="2"/>
        <v>0</v>
      </c>
      <c r="H24" s="44">
        <f t="shared" si="1"/>
        <v>0</v>
      </c>
    </row>
    <row r="25" spans="1:8">
      <c r="A25" s="43" t="s">
        <v>40</v>
      </c>
      <c r="B25" s="21" t="str">
        <f t="shared" si="0"/>
        <v>Hàng hóa</v>
      </c>
      <c r="C25" s="44">
        <v>342533565.32127428</v>
      </c>
      <c r="D25" s="44">
        <v>0</v>
      </c>
      <c r="E25" s="44">
        <v>3052452788.0090008</v>
      </c>
      <c r="F25" s="44">
        <v>2938841599.9344606</v>
      </c>
      <c r="G25" s="44">
        <f t="shared" si="2"/>
        <v>456144753.39581442</v>
      </c>
      <c r="H25" s="44">
        <f t="shared" si="1"/>
        <v>0</v>
      </c>
    </row>
    <row r="26" spans="1:8">
      <c r="A26" s="43" t="s">
        <v>42</v>
      </c>
      <c r="B26" s="21" t="str">
        <f t="shared" si="0"/>
        <v>Hàng gửi đi bán</v>
      </c>
      <c r="C26" s="44">
        <v>0</v>
      </c>
      <c r="D26" s="44">
        <v>0</v>
      </c>
      <c r="E26" s="44">
        <v>0</v>
      </c>
      <c r="F26" s="44">
        <v>0</v>
      </c>
      <c r="G26" s="44">
        <f t="shared" si="2"/>
        <v>0</v>
      </c>
      <c r="H26" s="44">
        <f t="shared" si="1"/>
        <v>0</v>
      </c>
    </row>
    <row r="27" spans="1:8">
      <c r="A27" s="43" t="s">
        <v>44</v>
      </c>
      <c r="B27" s="21" t="str">
        <f t="shared" si="0"/>
        <v>Hàng hóa kho bảo thuế</v>
      </c>
      <c r="C27" s="44">
        <v>0</v>
      </c>
      <c r="D27" s="44">
        <v>0</v>
      </c>
      <c r="E27" s="44">
        <v>0</v>
      </c>
      <c r="F27" s="44">
        <v>0</v>
      </c>
      <c r="G27" s="44">
        <f t="shared" si="2"/>
        <v>0</v>
      </c>
      <c r="H27" s="44">
        <f t="shared" si="1"/>
        <v>0</v>
      </c>
    </row>
    <row r="28" spans="1:8">
      <c r="A28" s="43" t="s">
        <v>46</v>
      </c>
      <c r="B28" s="21" t="str">
        <f t="shared" si="0"/>
        <v>Dự phòng giảm giá hàng tồn kho</v>
      </c>
      <c r="C28" s="44">
        <v>0</v>
      </c>
      <c r="D28" s="44">
        <v>0</v>
      </c>
      <c r="E28" s="44">
        <v>0</v>
      </c>
      <c r="F28" s="44">
        <v>36566319</v>
      </c>
      <c r="G28" s="44">
        <f t="shared" si="2"/>
        <v>0</v>
      </c>
      <c r="H28" s="44">
        <f t="shared" si="1"/>
        <v>36566319</v>
      </c>
    </row>
    <row r="29" spans="1:8">
      <c r="A29" s="43" t="s">
        <v>48</v>
      </c>
      <c r="B29" s="21" t="str">
        <f t="shared" si="0"/>
        <v>Chi sự nghiệp</v>
      </c>
      <c r="C29" s="44">
        <v>0</v>
      </c>
      <c r="D29" s="44">
        <v>0</v>
      </c>
      <c r="E29" s="44">
        <v>0</v>
      </c>
      <c r="F29" s="44">
        <v>0</v>
      </c>
      <c r="G29" s="44">
        <f t="shared" si="2"/>
        <v>0</v>
      </c>
      <c r="H29" s="44">
        <f t="shared" si="1"/>
        <v>0</v>
      </c>
    </row>
    <row r="30" spans="1:8">
      <c r="A30" s="43" t="s">
        <v>50</v>
      </c>
      <c r="B30" s="21" t="str">
        <f t="shared" si="0"/>
        <v>Tài sản cố định hữu hình</v>
      </c>
      <c r="C30" s="44">
        <v>38330000</v>
      </c>
      <c r="D30" s="44">
        <v>0</v>
      </c>
      <c r="E30" s="44">
        <v>149960000</v>
      </c>
      <c r="F30" s="44">
        <v>0</v>
      </c>
      <c r="G30" s="44">
        <f t="shared" si="2"/>
        <v>188290000</v>
      </c>
      <c r="H30" s="44">
        <f t="shared" si="1"/>
        <v>0</v>
      </c>
    </row>
    <row r="31" spans="1:8">
      <c r="A31" s="43" t="s">
        <v>52</v>
      </c>
      <c r="B31" s="21" t="str">
        <f t="shared" si="0"/>
        <v>TSCĐ thuê tài chính</v>
      </c>
      <c r="C31" s="44">
        <v>0</v>
      </c>
      <c r="D31" s="44">
        <v>0</v>
      </c>
      <c r="E31" s="44">
        <v>0</v>
      </c>
      <c r="F31" s="44">
        <v>0</v>
      </c>
      <c r="G31" s="44">
        <f t="shared" si="2"/>
        <v>0</v>
      </c>
      <c r="H31" s="44">
        <f t="shared" si="1"/>
        <v>0</v>
      </c>
    </row>
    <row r="32" spans="1:8">
      <c r="A32" s="43" t="s">
        <v>54</v>
      </c>
      <c r="B32" s="21" t="str">
        <f t="shared" si="0"/>
        <v>TSCĐ vô hình</v>
      </c>
      <c r="C32" s="44">
        <v>0</v>
      </c>
      <c r="D32" s="44">
        <v>0</v>
      </c>
      <c r="E32" s="44">
        <v>0</v>
      </c>
      <c r="F32" s="44">
        <v>0</v>
      </c>
      <c r="G32" s="44">
        <f t="shared" si="2"/>
        <v>0</v>
      </c>
      <c r="H32" s="44">
        <f t="shared" si="1"/>
        <v>0</v>
      </c>
    </row>
    <row r="33" spans="1:9">
      <c r="A33" s="43" t="s">
        <v>56</v>
      </c>
      <c r="B33" s="21" t="str">
        <f t="shared" si="0"/>
        <v>Hao mòn TSCĐ</v>
      </c>
      <c r="C33" s="44">
        <v>0</v>
      </c>
      <c r="D33" s="44">
        <v>35197915.805555552</v>
      </c>
      <c r="E33" s="44">
        <v>0</v>
      </c>
      <c r="F33" s="44">
        <v>14786125.100000001</v>
      </c>
      <c r="G33" s="44">
        <f t="shared" si="2"/>
        <v>0</v>
      </c>
      <c r="H33" s="44">
        <f t="shared" si="1"/>
        <v>49984040.905555554</v>
      </c>
    </row>
    <row r="34" spans="1:9">
      <c r="A34" s="43" t="s">
        <v>58</v>
      </c>
      <c r="B34" s="21" t="str">
        <f t="shared" si="0"/>
        <v>Bất động sản đầu tư</v>
      </c>
      <c r="C34" s="44">
        <v>0</v>
      </c>
      <c r="D34" s="44">
        <v>0</v>
      </c>
      <c r="E34" s="44">
        <v>0</v>
      </c>
      <c r="F34" s="44">
        <v>0</v>
      </c>
      <c r="G34" s="44">
        <f t="shared" si="2"/>
        <v>0</v>
      </c>
      <c r="H34" s="44">
        <f t="shared" si="1"/>
        <v>0</v>
      </c>
    </row>
    <row r="35" spans="1:9">
      <c r="A35" s="43" t="s">
        <v>60</v>
      </c>
      <c r="B35" s="21" t="str">
        <f t="shared" si="0"/>
        <v>Đầu tư vào công ty con</v>
      </c>
      <c r="C35" s="44">
        <v>0</v>
      </c>
      <c r="D35" s="44">
        <v>0</v>
      </c>
      <c r="E35" s="44">
        <v>0</v>
      </c>
      <c r="F35" s="44">
        <v>0</v>
      </c>
      <c r="G35" s="44">
        <f t="shared" si="2"/>
        <v>0</v>
      </c>
      <c r="H35" s="44">
        <f t="shared" si="1"/>
        <v>0</v>
      </c>
    </row>
    <row r="36" spans="1:9">
      <c r="A36" s="43" t="s">
        <v>62</v>
      </c>
      <c r="B36" s="21" t="str">
        <f t="shared" si="0"/>
        <v>Góp vốn liên doanh</v>
      </c>
      <c r="C36" s="44">
        <v>0</v>
      </c>
      <c r="D36" s="44">
        <v>0</v>
      </c>
      <c r="E36" s="44">
        <v>0</v>
      </c>
      <c r="F36" s="44">
        <v>0</v>
      </c>
      <c r="G36" s="44">
        <f t="shared" si="2"/>
        <v>0</v>
      </c>
      <c r="H36" s="44">
        <f t="shared" si="1"/>
        <v>0</v>
      </c>
    </row>
    <row r="37" spans="1:9">
      <c r="A37" s="43" t="s">
        <v>64</v>
      </c>
      <c r="B37" s="21" t="str">
        <f t="shared" si="0"/>
        <v>Đầu tư vào công ty liên kết</v>
      </c>
      <c r="C37" s="44">
        <v>0</v>
      </c>
      <c r="D37" s="44">
        <v>0</v>
      </c>
      <c r="E37" s="44">
        <v>0</v>
      </c>
      <c r="F37" s="44">
        <v>0</v>
      </c>
      <c r="G37" s="44">
        <f t="shared" si="2"/>
        <v>0</v>
      </c>
      <c r="H37" s="44">
        <f t="shared" si="1"/>
        <v>0</v>
      </c>
    </row>
    <row r="38" spans="1:9">
      <c r="A38" s="43" t="s">
        <v>66</v>
      </c>
      <c r="B38" s="21" t="str">
        <f t="shared" si="0"/>
        <v>Đầu tư dài hạn khác</v>
      </c>
      <c r="C38" s="44">
        <v>0</v>
      </c>
      <c r="D38" s="44">
        <v>0</v>
      </c>
      <c r="E38" s="44">
        <v>0</v>
      </c>
      <c r="F38" s="44">
        <v>0</v>
      </c>
      <c r="G38" s="44">
        <f t="shared" si="2"/>
        <v>0</v>
      </c>
      <c r="H38" s="44">
        <f t="shared" si="1"/>
        <v>0</v>
      </c>
    </row>
    <row r="39" spans="1:9">
      <c r="A39" s="43" t="s">
        <v>68</v>
      </c>
      <c r="B39" s="21" t="str">
        <f t="shared" si="0"/>
        <v>Dự phòng giảm giá ĐTNH</v>
      </c>
      <c r="C39" s="44">
        <v>0</v>
      </c>
      <c r="D39" s="44">
        <v>0</v>
      </c>
      <c r="E39" s="44">
        <v>0</v>
      </c>
      <c r="F39" s="44">
        <v>0</v>
      </c>
      <c r="G39" s="44">
        <f t="shared" si="2"/>
        <v>0</v>
      </c>
      <c r="H39" s="44">
        <f t="shared" si="1"/>
        <v>0</v>
      </c>
    </row>
    <row r="40" spans="1:9">
      <c r="A40" s="43" t="s">
        <v>70</v>
      </c>
      <c r="B40" s="21" t="str">
        <f t="shared" si="0"/>
        <v>Xây dựng cơ bản dở dang</v>
      </c>
      <c r="C40" s="44">
        <v>0</v>
      </c>
      <c r="D40" s="44">
        <v>0</v>
      </c>
      <c r="E40" s="44">
        <v>0</v>
      </c>
      <c r="F40" s="44">
        <v>0</v>
      </c>
      <c r="G40" s="44">
        <f t="shared" si="2"/>
        <v>0</v>
      </c>
      <c r="H40" s="44">
        <f t="shared" si="1"/>
        <v>0</v>
      </c>
    </row>
    <row r="41" spans="1:9">
      <c r="A41" s="43" t="s">
        <v>72</v>
      </c>
      <c r="B41" s="21" t="str">
        <f t="shared" si="0"/>
        <v>Chi phí trả trước dài hạn</v>
      </c>
      <c r="C41" s="44">
        <v>0</v>
      </c>
      <c r="D41" s="44">
        <v>0</v>
      </c>
      <c r="E41" s="44">
        <v>24778364</v>
      </c>
      <c r="F41" s="44">
        <v>4668689.5</v>
      </c>
      <c r="G41" s="44">
        <f t="shared" si="2"/>
        <v>20109674.5</v>
      </c>
      <c r="H41" s="44">
        <f t="shared" si="1"/>
        <v>0</v>
      </c>
    </row>
    <row r="42" spans="1:9">
      <c r="A42" s="43" t="s">
        <v>74</v>
      </c>
      <c r="B42" s="21" t="str">
        <f t="shared" si="0"/>
        <v>Tài sản thuế thu nhập hoãn lại</v>
      </c>
      <c r="C42" s="44">
        <v>0</v>
      </c>
      <c r="D42" s="44">
        <v>0</v>
      </c>
      <c r="E42" s="44">
        <v>0</v>
      </c>
      <c r="F42" s="44">
        <v>0</v>
      </c>
      <c r="G42" s="44">
        <f t="shared" si="2"/>
        <v>0</v>
      </c>
      <c r="H42" s="44">
        <f t="shared" si="1"/>
        <v>0</v>
      </c>
    </row>
    <row r="43" spans="1:9">
      <c r="A43" s="43" t="s">
        <v>76</v>
      </c>
      <c r="B43" s="21" t="str">
        <f t="shared" si="0"/>
        <v>Ký quỹ, ký cược ngắn hạn</v>
      </c>
      <c r="C43" s="44">
        <v>0</v>
      </c>
      <c r="D43" s="44">
        <v>0</v>
      </c>
      <c r="E43" s="44">
        <v>0</v>
      </c>
      <c r="F43" s="44">
        <v>0</v>
      </c>
      <c r="G43" s="44">
        <f t="shared" si="2"/>
        <v>0</v>
      </c>
      <c r="H43" s="44">
        <f t="shared" si="1"/>
        <v>0</v>
      </c>
    </row>
    <row r="44" spans="1:9">
      <c r="A44" s="43" t="s">
        <v>78</v>
      </c>
      <c r="B44" s="21" t="str">
        <f t="shared" si="0"/>
        <v>Vay ngắn hạn</v>
      </c>
      <c r="C44" s="44">
        <v>0</v>
      </c>
      <c r="D44" s="44">
        <v>0</v>
      </c>
      <c r="E44" s="44">
        <v>0</v>
      </c>
      <c r="F44" s="44">
        <v>0</v>
      </c>
      <c r="G44" s="44">
        <f t="shared" si="2"/>
        <v>0</v>
      </c>
      <c r="H44" s="44">
        <f t="shared" si="1"/>
        <v>0</v>
      </c>
    </row>
    <row r="45" spans="1:9">
      <c r="A45" s="43" t="s">
        <v>80</v>
      </c>
      <c r="B45" s="21" t="str">
        <f t="shared" si="0"/>
        <v>Nợ dài hạn đến hạn trả</v>
      </c>
      <c r="C45" s="44">
        <v>0</v>
      </c>
      <c r="D45" s="44">
        <v>0</v>
      </c>
      <c r="E45" s="44">
        <v>0</v>
      </c>
      <c r="F45" s="44">
        <v>0</v>
      </c>
      <c r="G45" s="44">
        <f t="shared" si="2"/>
        <v>0</v>
      </c>
      <c r="H45" s="44">
        <f t="shared" si="1"/>
        <v>0</v>
      </c>
    </row>
    <row r="46" spans="1:9">
      <c r="A46" s="43" t="s">
        <v>82</v>
      </c>
      <c r="B46" s="21" t="str">
        <f t="shared" si="0"/>
        <v>Phải trả cho người bán</v>
      </c>
      <c r="C46" s="44">
        <v>0</v>
      </c>
      <c r="D46" s="44">
        <v>116222990</v>
      </c>
      <c r="E46" s="44">
        <v>2584035966.8720002</v>
      </c>
      <c r="F46" s="44">
        <v>2802033829.0520005</v>
      </c>
      <c r="G46" s="44">
        <f t="shared" si="2"/>
        <v>0</v>
      </c>
      <c r="H46" s="44">
        <f t="shared" si="1"/>
        <v>334220852.18000031</v>
      </c>
    </row>
    <row r="47" spans="1:9">
      <c r="A47" s="43" t="s">
        <v>84</v>
      </c>
      <c r="B47" s="21" t="str">
        <f t="shared" si="0"/>
        <v>Thuế, các khoản phải nộp NN</v>
      </c>
      <c r="C47" s="44">
        <v>0</v>
      </c>
      <c r="D47" s="44">
        <v>78274715</v>
      </c>
      <c r="E47" s="44">
        <v>833561395</v>
      </c>
      <c r="F47" s="44">
        <v>974128233.51999998</v>
      </c>
      <c r="G47" s="44">
        <f t="shared" si="2"/>
        <v>0</v>
      </c>
      <c r="H47" s="44">
        <f t="shared" si="1"/>
        <v>218841553.51999998</v>
      </c>
    </row>
    <row r="48" spans="1:9">
      <c r="A48" s="43" t="s">
        <v>86</v>
      </c>
      <c r="B48" s="21" t="str">
        <f t="shared" si="0"/>
        <v>Phải trả công nhân viên</v>
      </c>
      <c r="C48" s="44">
        <v>0</v>
      </c>
      <c r="D48" s="44">
        <v>24969000</v>
      </c>
      <c r="E48" s="44">
        <v>865138000</v>
      </c>
      <c r="F48" s="44">
        <v>840169000</v>
      </c>
      <c r="G48" s="44">
        <f t="shared" si="2"/>
        <v>0</v>
      </c>
      <c r="H48" s="44">
        <f t="shared" si="1"/>
        <v>0</v>
      </c>
      <c r="I48" s="47"/>
    </row>
    <row r="49" spans="1:8">
      <c r="A49" s="43" t="s">
        <v>88</v>
      </c>
      <c r="B49" s="21" t="str">
        <f t="shared" si="0"/>
        <v>Chi phí phải trả</v>
      </c>
      <c r="C49" s="44">
        <v>0</v>
      </c>
      <c r="D49" s="44">
        <v>0</v>
      </c>
      <c r="E49" s="44">
        <v>0</v>
      </c>
      <c r="F49" s="44">
        <v>0</v>
      </c>
      <c r="G49" s="44">
        <f t="shared" si="2"/>
        <v>0</v>
      </c>
      <c r="H49" s="44">
        <f t="shared" si="1"/>
        <v>0</v>
      </c>
    </row>
    <row r="50" spans="1:8">
      <c r="A50" s="43" t="s">
        <v>90</v>
      </c>
      <c r="B50" s="21" t="str">
        <f t="shared" si="0"/>
        <v>Phải trả nội bộ</v>
      </c>
      <c r="C50" s="44">
        <v>0</v>
      </c>
      <c r="D50" s="44">
        <v>0</v>
      </c>
      <c r="E50" s="44">
        <v>0</v>
      </c>
      <c r="F50" s="44">
        <v>0</v>
      </c>
      <c r="G50" s="44">
        <f t="shared" si="2"/>
        <v>0</v>
      </c>
      <c r="H50" s="44">
        <f t="shared" si="1"/>
        <v>0</v>
      </c>
    </row>
    <row r="51" spans="1:8">
      <c r="A51" s="43" t="s">
        <v>92</v>
      </c>
      <c r="B51" s="21" t="str">
        <f t="shared" si="0"/>
        <v>Thanh toán theo tiến độ kế hoạch ĐTXD</v>
      </c>
      <c r="C51" s="44">
        <v>0</v>
      </c>
      <c r="D51" s="44">
        <v>0</v>
      </c>
      <c r="E51" s="44">
        <v>0</v>
      </c>
      <c r="F51" s="44">
        <v>0</v>
      </c>
      <c r="G51" s="44">
        <f t="shared" si="2"/>
        <v>0</v>
      </c>
      <c r="H51" s="44">
        <f t="shared" si="1"/>
        <v>0</v>
      </c>
    </row>
    <row r="52" spans="1:8">
      <c r="A52" s="43" t="s">
        <v>94</v>
      </c>
      <c r="B52" s="21" t="str">
        <f t="shared" si="0"/>
        <v>Phải trả, phải nộp khác</v>
      </c>
      <c r="C52" s="44">
        <v>0</v>
      </c>
      <c r="D52" s="44">
        <v>0</v>
      </c>
      <c r="E52" s="44">
        <v>85241700</v>
      </c>
      <c r="F52" s="44">
        <v>85273159</v>
      </c>
      <c r="G52" s="44">
        <f t="shared" si="2"/>
        <v>0</v>
      </c>
      <c r="H52" s="44">
        <f t="shared" si="1"/>
        <v>31459</v>
      </c>
    </row>
    <row r="53" spans="1:8">
      <c r="A53" s="43" t="s">
        <v>96</v>
      </c>
      <c r="B53" s="21" t="str">
        <f t="shared" si="0"/>
        <v>Vay dài hạn</v>
      </c>
      <c r="C53" s="44">
        <v>0</v>
      </c>
      <c r="D53" s="44">
        <v>0</v>
      </c>
      <c r="E53" s="44">
        <v>0</v>
      </c>
      <c r="F53" s="44">
        <v>0</v>
      </c>
      <c r="G53" s="44">
        <f t="shared" si="2"/>
        <v>0</v>
      </c>
      <c r="H53" s="44">
        <f t="shared" si="1"/>
        <v>0</v>
      </c>
    </row>
    <row r="54" spans="1:8">
      <c r="A54" s="43" t="s">
        <v>98</v>
      </c>
      <c r="B54" s="21" t="str">
        <f t="shared" si="0"/>
        <v>Nợ dài hạn</v>
      </c>
      <c r="C54" s="44">
        <v>0</v>
      </c>
      <c r="D54" s="44">
        <v>0</v>
      </c>
      <c r="E54" s="44">
        <v>0</v>
      </c>
      <c r="F54" s="44">
        <v>0</v>
      </c>
      <c r="G54" s="44">
        <f t="shared" si="2"/>
        <v>0</v>
      </c>
      <c r="H54" s="44">
        <f t="shared" si="1"/>
        <v>0</v>
      </c>
    </row>
    <row r="55" spans="1:8">
      <c r="A55" s="43" t="s">
        <v>100</v>
      </c>
      <c r="B55" s="21" t="str">
        <f t="shared" si="0"/>
        <v>Trái phiếu phát hành</v>
      </c>
      <c r="C55" s="44">
        <v>0</v>
      </c>
      <c r="D55" s="44">
        <v>0</v>
      </c>
      <c r="E55" s="44">
        <v>0</v>
      </c>
      <c r="F55" s="44">
        <v>0</v>
      </c>
      <c r="G55" s="44">
        <f t="shared" si="2"/>
        <v>0</v>
      </c>
      <c r="H55" s="44">
        <f t="shared" si="1"/>
        <v>0</v>
      </c>
    </row>
    <row r="56" spans="1:8">
      <c r="A56" s="43" t="s">
        <v>102</v>
      </c>
      <c r="B56" s="21" t="str">
        <f t="shared" si="0"/>
        <v>Nhận ký quỹ, ký cược dài hạn</v>
      </c>
      <c r="C56" s="44">
        <v>0</v>
      </c>
      <c r="D56" s="44">
        <v>0</v>
      </c>
      <c r="E56" s="44">
        <v>0</v>
      </c>
      <c r="F56" s="44">
        <v>0</v>
      </c>
      <c r="G56" s="44">
        <f t="shared" si="2"/>
        <v>0</v>
      </c>
      <c r="H56" s="44">
        <f t="shared" si="1"/>
        <v>0</v>
      </c>
    </row>
    <row r="57" spans="1:8">
      <c r="A57" s="43" t="s">
        <v>104</v>
      </c>
      <c r="B57" s="21" t="str">
        <f t="shared" si="0"/>
        <v>Thuế TNDN hoãn lại phải trả</v>
      </c>
      <c r="C57" s="44">
        <v>0</v>
      </c>
      <c r="D57" s="44">
        <v>0</v>
      </c>
      <c r="E57" s="44">
        <v>0</v>
      </c>
      <c r="F57" s="44">
        <v>0</v>
      </c>
      <c r="G57" s="44">
        <f t="shared" si="2"/>
        <v>0</v>
      </c>
      <c r="H57" s="44">
        <f t="shared" si="1"/>
        <v>0</v>
      </c>
    </row>
    <row r="58" spans="1:8">
      <c r="A58" s="43" t="s">
        <v>106</v>
      </c>
      <c r="B58" s="21" t="str">
        <f t="shared" si="0"/>
        <v>Qũy dự phòng trợ cấp mất việc làm</v>
      </c>
      <c r="C58" s="44">
        <v>0</v>
      </c>
      <c r="D58" s="44">
        <v>0</v>
      </c>
      <c r="E58" s="44">
        <v>0</v>
      </c>
      <c r="F58" s="44">
        <v>0</v>
      </c>
      <c r="G58" s="44">
        <f t="shared" si="2"/>
        <v>0</v>
      </c>
      <c r="H58" s="44">
        <f t="shared" si="1"/>
        <v>0</v>
      </c>
    </row>
    <row r="59" spans="1:8">
      <c r="A59" s="43" t="s">
        <v>108</v>
      </c>
      <c r="B59" s="21" t="str">
        <f t="shared" si="0"/>
        <v>Dự phòng phải trả</v>
      </c>
      <c r="C59" s="44">
        <v>0</v>
      </c>
      <c r="D59" s="44">
        <v>0</v>
      </c>
      <c r="E59" s="44">
        <v>0</v>
      </c>
      <c r="F59" s="44">
        <v>0</v>
      </c>
      <c r="G59" s="44">
        <f t="shared" si="2"/>
        <v>0</v>
      </c>
      <c r="H59" s="44">
        <f t="shared" si="1"/>
        <v>0</v>
      </c>
    </row>
    <row r="60" spans="1:8">
      <c r="A60" s="43" t="s">
        <v>110</v>
      </c>
      <c r="B60" s="21" t="str">
        <f t="shared" si="0"/>
        <v>Nguồn vốn kinh doanh</v>
      </c>
      <c r="C60" s="44">
        <v>0</v>
      </c>
      <c r="D60" s="44">
        <v>1000000000</v>
      </c>
      <c r="E60" s="44">
        <v>0</v>
      </c>
      <c r="F60" s="44">
        <v>0</v>
      </c>
      <c r="G60" s="44">
        <f t="shared" si="2"/>
        <v>0</v>
      </c>
      <c r="H60" s="44">
        <f t="shared" si="1"/>
        <v>1000000000</v>
      </c>
    </row>
    <row r="61" spans="1:8">
      <c r="A61" s="43" t="s">
        <v>112</v>
      </c>
      <c r="B61" s="21" t="str">
        <f t="shared" si="0"/>
        <v>Chênh lệch đánh giá lại TS</v>
      </c>
      <c r="C61" s="44">
        <v>0</v>
      </c>
      <c r="D61" s="44">
        <v>0</v>
      </c>
      <c r="E61" s="44">
        <v>0</v>
      </c>
      <c r="F61" s="44">
        <v>0</v>
      </c>
      <c r="G61" s="44">
        <f t="shared" si="2"/>
        <v>0</v>
      </c>
      <c r="H61" s="44">
        <f t="shared" si="1"/>
        <v>0</v>
      </c>
    </row>
    <row r="62" spans="1:8">
      <c r="A62" s="43" t="s">
        <v>114</v>
      </c>
      <c r="B62" s="21" t="str">
        <f t="shared" si="0"/>
        <v>Chênh lệch tỷ giá hối đoái</v>
      </c>
      <c r="C62" s="44">
        <v>0</v>
      </c>
      <c r="D62" s="44">
        <v>0</v>
      </c>
      <c r="E62" s="44">
        <v>0</v>
      </c>
      <c r="F62" s="44">
        <v>0</v>
      </c>
      <c r="G62" s="44">
        <f t="shared" si="2"/>
        <v>0</v>
      </c>
      <c r="H62" s="44">
        <f t="shared" si="1"/>
        <v>0</v>
      </c>
    </row>
    <row r="63" spans="1:8">
      <c r="A63" s="43" t="s">
        <v>116</v>
      </c>
      <c r="B63" s="21" t="str">
        <f t="shared" si="0"/>
        <v>Qũy đầu tư phát triển</v>
      </c>
      <c r="C63" s="44">
        <v>0</v>
      </c>
      <c r="D63" s="44">
        <v>0</v>
      </c>
      <c r="E63" s="44">
        <v>0</v>
      </c>
      <c r="F63" s="44">
        <v>0</v>
      </c>
      <c r="G63" s="44">
        <f t="shared" si="2"/>
        <v>0</v>
      </c>
      <c r="H63" s="44">
        <f t="shared" si="1"/>
        <v>0</v>
      </c>
    </row>
    <row r="64" spans="1:8">
      <c r="A64" s="43" t="s">
        <v>118</v>
      </c>
      <c r="B64" s="21" t="str">
        <f t="shared" si="0"/>
        <v>Qũy dự phòng tài chính</v>
      </c>
      <c r="C64" s="44">
        <v>0</v>
      </c>
      <c r="D64" s="44">
        <v>0</v>
      </c>
      <c r="E64" s="44">
        <v>0</v>
      </c>
      <c r="F64" s="44">
        <v>0</v>
      </c>
      <c r="G64" s="44">
        <f t="shared" si="2"/>
        <v>0</v>
      </c>
      <c r="H64" s="44">
        <f t="shared" si="1"/>
        <v>0</v>
      </c>
    </row>
    <row r="65" spans="1:8">
      <c r="A65" s="43" t="s">
        <v>120</v>
      </c>
      <c r="B65" s="21" t="str">
        <f t="shared" si="0"/>
        <v>Quỹ dự phòng trợ cấp mất việc làm</v>
      </c>
      <c r="C65" s="44">
        <v>0</v>
      </c>
      <c r="D65" s="44">
        <v>0</v>
      </c>
      <c r="E65" s="44">
        <v>0</v>
      </c>
      <c r="F65" s="44">
        <v>0</v>
      </c>
      <c r="G65" s="44">
        <f t="shared" si="2"/>
        <v>0</v>
      </c>
      <c r="H65" s="44">
        <f t="shared" si="1"/>
        <v>0</v>
      </c>
    </row>
    <row r="66" spans="1:8">
      <c r="A66" s="43" t="s">
        <v>121</v>
      </c>
      <c r="B66" s="21" t="str">
        <f t="shared" si="0"/>
        <v>Các quỹ khác thuốc vốn chủ sở hữu</v>
      </c>
      <c r="C66" s="44">
        <v>0</v>
      </c>
      <c r="D66" s="44">
        <v>0</v>
      </c>
      <c r="E66" s="44">
        <v>0</v>
      </c>
      <c r="F66" s="44">
        <v>0</v>
      </c>
      <c r="G66" s="44">
        <f t="shared" si="2"/>
        <v>0</v>
      </c>
      <c r="H66" s="44">
        <f t="shared" si="1"/>
        <v>0</v>
      </c>
    </row>
    <row r="67" spans="1:8">
      <c r="A67" s="43" t="s">
        <v>123</v>
      </c>
      <c r="B67" s="21" t="str">
        <f t="shared" si="0"/>
        <v>Cổ phiếu quỹ</v>
      </c>
      <c r="C67" s="44">
        <v>0</v>
      </c>
      <c r="D67" s="44">
        <v>0</v>
      </c>
      <c r="E67" s="44">
        <v>0</v>
      </c>
      <c r="F67" s="44">
        <v>0</v>
      </c>
      <c r="G67" s="44">
        <f t="shared" si="2"/>
        <v>0</v>
      </c>
      <c r="H67" s="44">
        <f t="shared" si="1"/>
        <v>0</v>
      </c>
    </row>
    <row r="68" spans="1:8">
      <c r="A68" s="43" t="s">
        <v>124</v>
      </c>
      <c r="B68" s="21" t="str">
        <f t="shared" si="0"/>
        <v>Lợi nhuận chưa phân phối</v>
      </c>
      <c r="C68" s="44">
        <v>0</v>
      </c>
      <c r="D68" s="44">
        <v>817764833</v>
      </c>
      <c r="E68" s="44">
        <v>857344511.63993931</v>
      </c>
      <c r="F68" s="44">
        <v>1714689023.2798786</v>
      </c>
      <c r="G68" s="44">
        <f t="shared" si="2"/>
        <v>0</v>
      </c>
      <c r="H68" s="44">
        <f t="shared" si="1"/>
        <v>1675109344.6399393</v>
      </c>
    </row>
    <row r="69" spans="1:8">
      <c r="A69" s="43" t="s">
        <v>126</v>
      </c>
      <c r="B69" s="21" t="str">
        <f t="shared" si="0"/>
        <v>Qũy khen thưởng phúc lợi</v>
      </c>
      <c r="C69" s="44">
        <v>0</v>
      </c>
      <c r="D69" s="44">
        <v>0</v>
      </c>
      <c r="E69" s="44">
        <v>0</v>
      </c>
      <c r="F69" s="44">
        <v>0</v>
      </c>
      <c r="G69" s="44">
        <f t="shared" si="2"/>
        <v>0</v>
      </c>
      <c r="H69" s="44">
        <f t="shared" si="1"/>
        <v>0</v>
      </c>
    </row>
    <row r="70" spans="1:8">
      <c r="A70" s="43" t="s">
        <v>128</v>
      </c>
      <c r="B70" s="21" t="str">
        <f t="shared" ref="B70:B92" si="3">VLOOKUP(A70,HTTK1,2,0)</f>
        <v>Nguồn vốn đầu tư XDCB</v>
      </c>
      <c r="C70" s="44">
        <v>0</v>
      </c>
      <c r="D70" s="44">
        <v>0</v>
      </c>
      <c r="E70" s="44">
        <v>0</v>
      </c>
      <c r="F70" s="44">
        <v>0</v>
      </c>
      <c r="G70" s="44">
        <f t="shared" si="2"/>
        <v>0</v>
      </c>
      <c r="H70" s="44">
        <f t="shared" si="1"/>
        <v>0</v>
      </c>
    </row>
    <row r="71" spans="1:8">
      <c r="A71" s="43" t="s">
        <v>130</v>
      </c>
      <c r="B71" s="21" t="str">
        <f t="shared" si="3"/>
        <v>Nguồn kinh phí sự nghiệp</v>
      </c>
      <c r="C71" s="44">
        <v>0</v>
      </c>
      <c r="D71" s="44">
        <v>0</v>
      </c>
      <c r="E71" s="44">
        <v>0</v>
      </c>
      <c r="F71" s="44">
        <v>0</v>
      </c>
      <c r="G71" s="44">
        <f t="shared" ref="G71:G92" si="4">MAX(C71+E71-D71-F71,0)</f>
        <v>0</v>
      </c>
      <c r="H71" s="44">
        <f t="shared" ref="H71:H92" si="5">MAX(F71+D71-E71-C71,0)</f>
        <v>0</v>
      </c>
    </row>
    <row r="72" spans="1:8">
      <c r="A72" s="43" t="s">
        <v>132</v>
      </c>
      <c r="B72" s="21" t="str">
        <f t="shared" si="3"/>
        <v>Nguồn kinh phí hình thành TSCĐ</v>
      </c>
      <c r="C72" s="44">
        <v>0</v>
      </c>
      <c r="D72" s="44">
        <v>0</v>
      </c>
      <c r="E72" s="44">
        <v>0</v>
      </c>
      <c r="F72" s="44">
        <v>0</v>
      </c>
      <c r="G72" s="44">
        <f t="shared" si="4"/>
        <v>0</v>
      </c>
      <c r="H72" s="44">
        <f t="shared" si="5"/>
        <v>0</v>
      </c>
    </row>
    <row r="73" spans="1:8">
      <c r="A73" s="43" t="s">
        <v>134</v>
      </c>
      <c r="B73" s="21" t="str">
        <f t="shared" si="3"/>
        <v>Doanh thu bán hàng và cung cấp dịch vụ</v>
      </c>
      <c r="C73" s="44">
        <v>0</v>
      </c>
      <c r="D73" s="44">
        <v>0</v>
      </c>
      <c r="E73" s="44">
        <v>5240434204.4099998</v>
      </c>
      <c r="F73" s="44">
        <v>5240434204.4099998</v>
      </c>
      <c r="G73" s="44">
        <f t="shared" si="4"/>
        <v>0</v>
      </c>
      <c r="H73" s="44">
        <f t="shared" si="5"/>
        <v>0</v>
      </c>
    </row>
    <row r="74" spans="1:8">
      <c r="A74" s="43" t="s">
        <v>136</v>
      </c>
      <c r="B74" s="21" t="str">
        <f t="shared" si="3"/>
        <v>Doanh thu bán hàng nội bộ</v>
      </c>
      <c r="C74" s="44">
        <v>0</v>
      </c>
      <c r="D74" s="44">
        <v>0</v>
      </c>
      <c r="E74" s="44">
        <v>0</v>
      </c>
      <c r="F74" s="44">
        <v>0</v>
      </c>
      <c r="G74" s="44">
        <f t="shared" si="4"/>
        <v>0</v>
      </c>
      <c r="H74" s="44">
        <f t="shared" si="5"/>
        <v>0</v>
      </c>
    </row>
    <row r="75" spans="1:8">
      <c r="A75" s="43" t="s">
        <v>138</v>
      </c>
      <c r="B75" s="21" t="str">
        <f t="shared" si="3"/>
        <v>Doanh thu hoạt động tài chính</v>
      </c>
      <c r="C75" s="44">
        <v>0</v>
      </c>
      <c r="D75" s="44">
        <v>0</v>
      </c>
      <c r="E75" s="44">
        <v>12718656.041999981</v>
      </c>
      <c r="F75" s="44">
        <v>12718656.041999981</v>
      </c>
      <c r="G75" s="44">
        <f t="shared" si="4"/>
        <v>0</v>
      </c>
      <c r="H75" s="44">
        <f t="shared" si="5"/>
        <v>0</v>
      </c>
    </row>
    <row r="76" spans="1:8">
      <c r="A76" s="43" t="s">
        <v>140</v>
      </c>
      <c r="B76" s="21" t="str">
        <f t="shared" si="3"/>
        <v>Chiết khấu thương mại</v>
      </c>
      <c r="C76" s="44">
        <v>0</v>
      </c>
      <c r="D76" s="44">
        <v>0</v>
      </c>
      <c r="E76" s="44">
        <v>0</v>
      </c>
      <c r="F76" s="44">
        <v>0</v>
      </c>
      <c r="G76" s="44">
        <f t="shared" si="4"/>
        <v>0</v>
      </c>
      <c r="H76" s="44">
        <f t="shared" si="5"/>
        <v>0</v>
      </c>
    </row>
    <row r="77" spans="1:8">
      <c r="A77" s="43" t="s">
        <v>142</v>
      </c>
      <c r="B77" s="21" t="str">
        <f t="shared" si="3"/>
        <v>Hàng bán bị trả lại</v>
      </c>
      <c r="C77" s="44">
        <v>0</v>
      </c>
      <c r="D77" s="44">
        <v>0</v>
      </c>
      <c r="E77" s="44">
        <v>2720000</v>
      </c>
      <c r="F77" s="44">
        <v>2720000</v>
      </c>
      <c r="G77" s="44">
        <f t="shared" si="4"/>
        <v>0</v>
      </c>
      <c r="H77" s="44">
        <f t="shared" si="5"/>
        <v>0</v>
      </c>
    </row>
    <row r="78" spans="1:8">
      <c r="A78" s="43" t="s">
        <v>144</v>
      </c>
      <c r="B78" s="21" t="str">
        <f t="shared" si="3"/>
        <v>Giảm giá hàng bán</v>
      </c>
      <c r="C78" s="44">
        <v>0</v>
      </c>
      <c r="D78" s="44">
        <v>0</v>
      </c>
      <c r="E78" s="44">
        <v>0</v>
      </c>
      <c r="F78" s="44">
        <v>0</v>
      </c>
      <c r="G78" s="44">
        <f t="shared" si="4"/>
        <v>0</v>
      </c>
      <c r="H78" s="44">
        <f t="shared" si="5"/>
        <v>0</v>
      </c>
    </row>
    <row r="79" spans="1:8">
      <c r="A79" s="43" t="s">
        <v>146</v>
      </c>
      <c r="B79" s="21" t="str">
        <f t="shared" si="3"/>
        <v>Mua hàng</v>
      </c>
      <c r="C79" s="44">
        <v>0</v>
      </c>
      <c r="D79" s="44">
        <v>0</v>
      </c>
      <c r="E79" s="44">
        <v>0</v>
      </c>
      <c r="F79" s="44">
        <v>0</v>
      </c>
      <c r="G79" s="44">
        <f t="shared" si="4"/>
        <v>0</v>
      </c>
      <c r="H79" s="44">
        <f t="shared" si="5"/>
        <v>0</v>
      </c>
    </row>
    <row r="80" spans="1:8">
      <c r="A80" s="43" t="s">
        <v>148</v>
      </c>
      <c r="B80" s="21" t="str">
        <f t="shared" si="3"/>
        <v>Chi phí NVL trực tiếp</v>
      </c>
      <c r="C80" s="44">
        <v>0</v>
      </c>
      <c r="D80" s="44">
        <v>0</v>
      </c>
      <c r="E80" s="44">
        <v>0</v>
      </c>
      <c r="F80" s="44">
        <v>0</v>
      </c>
      <c r="G80" s="44">
        <f t="shared" si="4"/>
        <v>0</v>
      </c>
      <c r="H80" s="44">
        <f t="shared" si="5"/>
        <v>0</v>
      </c>
    </row>
    <row r="81" spans="1:9">
      <c r="A81" s="43" t="s">
        <v>150</v>
      </c>
      <c r="B81" s="21" t="str">
        <f t="shared" si="3"/>
        <v>Chi phí NC trực tiếp</v>
      </c>
      <c r="C81" s="44">
        <v>0</v>
      </c>
      <c r="D81" s="44">
        <v>0</v>
      </c>
      <c r="E81" s="44">
        <v>0</v>
      </c>
      <c r="F81" s="44">
        <v>0</v>
      </c>
      <c r="G81" s="44">
        <f t="shared" si="4"/>
        <v>0</v>
      </c>
      <c r="H81" s="44">
        <f t="shared" si="5"/>
        <v>0</v>
      </c>
    </row>
    <row r="82" spans="1:9">
      <c r="A82" s="43" t="s">
        <v>152</v>
      </c>
      <c r="B82" s="21" t="str">
        <f t="shared" si="3"/>
        <v>Chi phí sử dụng máy</v>
      </c>
      <c r="C82" s="44">
        <v>0</v>
      </c>
      <c r="D82" s="44">
        <v>0</v>
      </c>
      <c r="E82" s="44">
        <v>0</v>
      </c>
      <c r="F82" s="44">
        <v>0</v>
      </c>
      <c r="G82" s="44">
        <f t="shared" si="4"/>
        <v>0</v>
      </c>
      <c r="H82" s="44">
        <f t="shared" si="5"/>
        <v>0</v>
      </c>
    </row>
    <row r="83" spans="1:9">
      <c r="A83" s="43" t="s">
        <v>154</v>
      </c>
      <c r="B83" s="21" t="str">
        <f t="shared" si="3"/>
        <v>Chi phí SX chung</v>
      </c>
      <c r="C83" s="44">
        <v>0</v>
      </c>
      <c r="D83" s="44">
        <v>0</v>
      </c>
      <c r="E83" s="44">
        <v>0</v>
      </c>
      <c r="F83" s="44">
        <v>0</v>
      </c>
      <c r="G83" s="44">
        <f t="shared" si="4"/>
        <v>0</v>
      </c>
      <c r="H83" s="44">
        <f t="shared" si="5"/>
        <v>0</v>
      </c>
    </row>
    <row r="84" spans="1:9">
      <c r="A84" s="43" t="s">
        <v>156</v>
      </c>
      <c r="B84" s="21" t="str">
        <f t="shared" si="3"/>
        <v>Gía thành sản xuất</v>
      </c>
      <c r="C84" s="44">
        <v>0</v>
      </c>
      <c r="D84" s="44">
        <v>0</v>
      </c>
      <c r="E84" s="44">
        <v>0</v>
      </c>
      <c r="F84" s="44">
        <v>0</v>
      </c>
      <c r="G84" s="44">
        <f t="shared" si="4"/>
        <v>0</v>
      </c>
      <c r="H84" s="44">
        <f t="shared" si="5"/>
        <v>0</v>
      </c>
    </row>
    <row r="85" spans="1:9">
      <c r="A85" s="43" t="s">
        <v>158</v>
      </c>
      <c r="B85" s="21" t="str">
        <f t="shared" si="3"/>
        <v>Gía vốn hàng bán</v>
      </c>
      <c r="C85" s="44">
        <v>0</v>
      </c>
      <c r="D85" s="44">
        <v>1.4901161193847656E-7</v>
      </c>
      <c r="E85" s="44">
        <v>2975407918.9344606</v>
      </c>
      <c r="F85" s="44">
        <v>2975407918.9344606</v>
      </c>
      <c r="G85" s="44">
        <f t="shared" si="4"/>
        <v>0</v>
      </c>
      <c r="H85" s="44">
        <f t="shared" si="5"/>
        <v>0</v>
      </c>
    </row>
    <row r="86" spans="1:9">
      <c r="A86" s="43" t="s">
        <v>160</v>
      </c>
      <c r="B86" s="21" t="str">
        <f t="shared" si="3"/>
        <v>Chi phí tài chính</v>
      </c>
      <c r="C86" s="44">
        <v>0</v>
      </c>
      <c r="D86" s="44">
        <v>0</v>
      </c>
      <c r="E86" s="44">
        <v>20149978.323000032</v>
      </c>
      <c r="F86" s="44">
        <v>20149978.323000032</v>
      </c>
      <c r="G86" s="44">
        <f t="shared" si="4"/>
        <v>0</v>
      </c>
      <c r="H86" s="44">
        <f t="shared" si="5"/>
        <v>0</v>
      </c>
    </row>
    <row r="87" spans="1:9">
      <c r="A87" s="43" t="s">
        <v>162</v>
      </c>
      <c r="B87" s="21" t="str">
        <f t="shared" si="3"/>
        <v>Chi phí bán hàng</v>
      </c>
      <c r="C87" s="44">
        <v>0</v>
      </c>
      <c r="D87" s="44">
        <v>0</v>
      </c>
      <c r="E87" s="44">
        <v>0</v>
      </c>
      <c r="F87" s="44">
        <v>0</v>
      </c>
      <c r="G87" s="44">
        <f t="shared" si="4"/>
        <v>0</v>
      </c>
      <c r="H87" s="44">
        <f t="shared" si="5"/>
        <v>0</v>
      </c>
    </row>
    <row r="88" spans="1:9">
      <c r="A88" s="43" t="s">
        <v>164</v>
      </c>
      <c r="B88" s="21" t="str">
        <f t="shared" si="3"/>
        <v>Chi phí quản lí doanh nghiệp</v>
      </c>
      <c r="C88" s="44">
        <v>8.0093741416931152E-8</v>
      </c>
      <c r="D88" s="44">
        <v>0</v>
      </c>
      <c r="E88" s="44">
        <v>1174045628.7666655</v>
      </c>
      <c r="F88" s="44">
        <v>1174116462.1000006</v>
      </c>
      <c r="G88" s="44">
        <f t="shared" si="4"/>
        <v>0</v>
      </c>
      <c r="H88" s="44">
        <f t="shared" si="5"/>
        <v>70833.333335081115</v>
      </c>
    </row>
    <row r="89" spans="1:9">
      <c r="A89" s="43" t="s">
        <v>166</v>
      </c>
      <c r="B89" s="21" t="str">
        <f t="shared" si="3"/>
        <v>Thu nhập khác</v>
      </c>
      <c r="C89" s="44">
        <v>0</v>
      </c>
      <c r="D89" s="44">
        <v>0</v>
      </c>
      <c r="E89" s="44">
        <v>0</v>
      </c>
      <c r="F89" s="44">
        <v>0</v>
      </c>
      <c r="G89" s="44">
        <f t="shared" si="4"/>
        <v>0</v>
      </c>
      <c r="H89" s="44">
        <f t="shared" si="5"/>
        <v>0</v>
      </c>
    </row>
    <row r="90" spans="1:9">
      <c r="A90" s="43" t="s">
        <v>168</v>
      </c>
      <c r="B90" s="21" t="str">
        <f t="shared" si="3"/>
        <v>Chi phí khác</v>
      </c>
      <c r="C90" s="44">
        <v>0</v>
      </c>
      <c r="D90" s="44">
        <v>0</v>
      </c>
      <c r="E90" s="44">
        <v>9077861</v>
      </c>
      <c r="F90" s="44">
        <v>9077861</v>
      </c>
      <c r="G90" s="44">
        <f t="shared" si="4"/>
        <v>0</v>
      </c>
      <c r="H90" s="44">
        <f t="shared" si="5"/>
        <v>0</v>
      </c>
    </row>
    <row r="91" spans="1:9">
      <c r="A91" s="43" t="s">
        <v>170</v>
      </c>
      <c r="B91" s="21" t="str">
        <f t="shared" si="3"/>
        <v>Chi phí thuế TNDN</v>
      </c>
      <c r="C91" s="44">
        <v>0</v>
      </c>
      <c r="D91" s="44">
        <v>0</v>
      </c>
      <c r="E91" s="44">
        <v>214336128</v>
      </c>
      <c r="F91" s="44">
        <v>214336128</v>
      </c>
      <c r="G91" s="44">
        <f t="shared" si="4"/>
        <v>0</v>
      </c>
      <c r="H91" s="44">
        <f t="shared" si="5"/>
        <v>0</v>
      </c>
    </row>
    <row r="92" spans="1:9">
      <c r="A92" s="43" t="s">
        <v>172</v>
      </c>
      <c r="B92" s="21" t="str">
        <f t="shared" si="3"/>
        <v>Xác định kết quả kinh doanh</v>
      </c>
      <c r="C92" s="44">
        <v>0.45459973812103271</v>
      </c>
      <c r="D92" s="44">
        <v>0</v>
      </c>
      <c r="E92" s="44">
        <v>5250432859.9974003</v>
      </c>
      <c r="F92" s="44">
        <v>5250432860.4519997</v>
      </c>
      <c r="G92" s="44">
        <f t="shared" si="4"/>
        <v>0</v>
      </c>
      <c r="H92" s="44">
        <f t="shared" si="5"/>
        <v>0</v>
      </c>
      <c r="I92">
        <f>H92*0.2</f>
        <v>0</v>
      </c>
    </row>
    <row r="93" spans="1:9">
      <c r="C93" s="27">
        <f t="shared" ref="C93:H93" si="6">SUM(C6:C92)</f>
        <v>2072429453.8458734</v>
      </c>
      <c r="D93" s="27">
        <f t="shared" si="6"/>
        <v>2072429453.8888891</v>
      </c>
      <c r="E93" s="27">
        <v>36760976614.671471</v>
      </c>
      <c r="F93" s="27">
        <v>36760976614.671463</v>
      </c>
      <c r="G93" s="27">
        <f t="shared" si="6"/>
        <v>3314824402.6191468</v>
      </c>
      <c r="H93" s="27">
        <f t="shared" si="6"/>
        <v>3314824402.6621633</v>
      </c>
    </row>
  </sheetData>
  <mergeCells count="7">
    <mergeCell ref="A1:H1"/>
    <mergeCell ref="A2:H2"/>
    <mergeCell ref="A4:A5"/>
    <mergeCell ref="B4:B5"/>
    <mergeCell ref="C4:D4"/>
    <mergeCell ref="E4:F4"/>
    <mergeCell ref="G4:H4"/>
  </mergeCells>
  <dataValidations count="1">
    <dataValidation type="textLength" allowBlank="1" showInputMessage="1" showErrorMessage="1" errorTitle="Loi nhap lieu !" error="Đây là ô c/thức. Không được gõ trực tiếp." sqref="E5:H5">
      <formula1>100</formula1>
      <formula2>101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selection activeCell="H19" sqref="H19"/>
    </sheetView>
  </sheetViews>
  <sheetFormatPr defaultRowHeight="15"/>
  <cols>
    <col min="1" max="1" width="12.7109375" customWidth="1"/>
    <col min="2" max="2" width="46.7109375" customWidth="1"/>
    <col min="3" max="3" width="15" style="27" customWidth="1"/>
    <col min="4" max="4" width="14.85546875" style="27" customWidth="1"/>
    <col min="5" max="6" width="16" style="27" customWidth="1"/>
    <col min="7" max="8" width="13.5703125" style="27" customWidth="1"/>
    <col min="9" max="9" width="12.7109375" bestFit="1" customWidth="1"/>
    <col min="10" max="10" width="10.140625" bestFit="1" customWidth="1"/>
  </cols>
  <sheetData>
    <row r="1" spans="1:9" ht="18.75">
      <c r="A1" s="167" t="s">
        <v>3800</v>
      </c>
      <c r="B1" s="167"/>
      <c r="C1" s="167"/>
      <c r="D1" s="167"/>
      <c r="E1" s="167"/>
      <c r="F1" s="167"/>
      <c r="G1" s="167"/>
      <c r="H1" s="167"/>
    </row>
    <row r="2" spans="1:9" ht="18.75">
      <c r="A2" s="167" t="s">
        <v>199</v>
      </c>
      <c r="B2" s="167"/>
      <c r="C2" s="167"/>
      <c r="D2" s="167"/>
      <c r="E2" s="167"/>
      <c r="F2" s="167"/>
      <c r="G2" s="167"/>
      <c r="H2" s="167"/>
    </row>
    <row r="3" spans="1:9">
      <c r="A3" s="23"/>
      <c r="B3" s="14"/>
      <c r="C3" s="41"/>
      <c r="D3" s="41"/>
      <c r="E3" s="41"/>
      <c r="F3" s="41"/>
      <c r="G3" s="41"/>
      <c r="H3" s="41"/>
    </row>
    <row r="4" spans="1:9">
      <c r="A4" s="168" t="s">
        <v>195</v>
      </c>
      <c r="B4" s="170" t="s">
        <v>2</v>
      </c>
      <c r="C4" s="172" t="s">
        <v>196</v>
      </c>
      <c r="D4" s="172"/>
      <c r="E4" s="172" t="s">
        <v>197</v>
      </c>
      <c r="F4" s="172"/>
      <c r="G4" s="172" t="s">
        <v>198</v>
      </c>
      <c r="H4" s="172"/>
    </row>
    <row r="5" spans="1:9">
      <c r="A5" s="169"/>
      <c r="B5" s="171"/>
      <c r="C5" s="45" t="s">
        <v>178</v>
      </c>
      <c r="D5" s="45" t="s">
        <v>179</v>
      </c>
      <c r="E5" s="45" t="s">
        <v>178</v>
      </c>
      <c r="F5" s="45" t="s">
        <v>179</v>
      </c>
      <c r="G5" s="45" t="s">
        <v>178</v>
      </c>
      <c r="H5" s="45" t="s">
        <v>179</v>
      </c>
    </row>
    <row r="6" spans="1:9">
      <c r="A6" s="15" t="s">
        <v>200</v>
      </c>
      <c r="B6" s="21" t="str">
        <f t="shared" ref="B6:B37" si="0">VLOOKUP(A6,SDD,2,0)</f>
        <v>Tiền mặt bằng đồng VN</v>
      </c>
      <c r="C6" s="44">
        <f>VLOOKUP(A6,SDD,3,0)</f>
        <v>1317938274.9199996</v>
      </c>
      <c r="D6" s="44">
        <f t="shared" ref="D6:D37" si="1">VLOOKUP(A6,SDD,4,0)</f>
        <v>0</v>
      </c>
      <c r="E6" s="44">
        <f t="shared" ref="E6:E37" si="2">SUMIF(PSNO,A6&amp;"*",STPS)</f>
        <v>1213844722</v>
      </c>
      <c r="F6" s="44">
        <f t="shared" ref="F6:F37" si="3">SUMIF(PSCO,A6&amp;"*",STPS)</f>
        <v>1175060146</v>
      </c>
      <c r="G6" s="44">
        <f>MAX(C6+E6-D6-F6,0)</f>
        <v>1356722850.9199996</v>
      </c>
      <c r="H6" s="44">
        <f>MAX(D6+F6-C6-E6,0)</f>
        <v>0</v>
      </c>
      <c r="I6" s="47"/>
    </row>
    <row r="7" spans="1:9">
      <c r="A7" s="15" t="s">
        <v>202</v>
      </c>
      <c r="B7" s="21" t="str">
        <f t="shared" si="0"/>
        <v>Tiền mặt bằng ngoại tệ</v>
      </c>
      <c r="C7" s="44">
        <f t="shared" ref="C6:C37" si="4">VLOOKUP(A7,SDD,3,0)</f>
        <v>0</v>
      </c>
      <c r="D7" s="44">
        <f t="shared" si="1"/>
        <v>0</v>
      </c>
      <c r="E7" s="44">
        <f t="shared" si="2"/>
        <v>0</v>
      </c>
      <c r="F7" s="44">
        <f t="shared" si="3"/>
        <v>0</v>
      </c>
      <c r="G7" s="44">
        <f t="shared" ref="G7:G70" si="5">MAX(C7+E7-D7-F7,0)</f>
        <v>0</v>
      </c>
      <c r="H7" s="44">
        <f t="shared" ref="H7:H70" si="6">MAX(D7+F7-C7-E7,0)</f>
        <v>0</v>
      </c>
      <c r="I7" s="47"/>
    </row>
    <row r="8" spans="1:9">
      <c r="A8" s="15" t="s">
        <v>204</v>
      </c>
      <c r="B8" s="21" t="str">
        <f t="shared" si="0"/>
        <v>Tiền gửi ngân hàng ACB</v>
      </c>
      <c r="C8" s="44">
        <f t="shared" si="4"/>
        <v>97442.39999961853</v>
      </c>
      <c r="D8" s="44">
        <f t="shared" si="1"/>
        <v>0</v>
      </c>
      <c r="E8" s="44">
        <f t="shared" si="2"/>
        <v>5644976193</v>
      </c>
      <c r="F8" s="44">
        <f t="shared" si="3"/>
        <v>4981645098.8999996</v>
      </c>
      <c r="G8" s="44">
        <f t="shared" si="5"/>
        <v>663428536.5</v>
      </c>
      <c r="H8" s="44">
        <f t="shared" si="6"/>
        <v>0</v>
      </c>
      <c r="I8" s="47">
        <f>G8+G6</f>
        <v>2020151387.4199996</v>
      </c>
    </row>
    <row r="9" spans="1:9">
      <c r="A9" s="15" t="s">
        <v>206</v>
      </c>
      <c r="B9" s="21" t="str">
        <f t="shared" si="0"/>
        <v>Tiền gửi ngân hàng  Eximbank</v>
      </c>
      <c r="C9" s="44">
        <f t="shared" si="4"/>
        <v>0</v>
      </c>
      <c r="D9" s="44">
        <f t="shared" si="1"/>
        <v>0</v>
      </c>
      <c r="E9" s="44">
        <f t="shared" si="2"/>
        <v>0</v>
      </c>
      <c r="F9" s="44">
        <f t="shared" si="3"/>
        <v>0</v>
      </c>
      <c r="G9" s="44">
        <f t="shared" si="5"/>
        <v>0</v>
      </c>
      <c r="H9" s="44">
        <f t="shared" si="6"/>
        <v>0</v>
      </c>
    </row>
    <row r="10" spans="1:9">
      <c r="A10" s="17" t="s">
        <v>208</v>
      </c>
      <c r="B10" s="21" t="str">
        <f t="shared" si="0"/>
        <v>Tiền đang chuyển</v>
      </c>
      <c r="C10" s="44">
        <f t="shared" si="4"/>
        <v>0</v>
      </c>
      <c r="D10" s="44">
        <f t="shared" si="1"/>
        <v>0</v>
      </c>
      <c r="E10" s="44">
        <f t="shared" si="2"/>
        <v>0</v>
      </c>
      <c r="F10" s="44">
        <f t="shared" si="3"/>
        <v>0</v>
      </c>
      <c r="G10" s="44">
        <f t="shared" si="5"/>
        <v>0</v>
      </c>
      <c r="H10" s="44">
        <f t="shared" si="6"/>
        <v>0</v>
      </c>
    </row>
    <row r="11" spans="1:9">
      <c r="A11" s="15" t="s">
        <v>209</v>
      </c>
      <c r="B11" s="21" t="str">
        <f t="shared" si="0"/>
        <v>Cổ phiếu</v>
      </c>
      <c r="C11" s="44">
        <f t="shared" si="4"/>
        <v>0</v>
      </c>
      <c r="D11" s="44">
        <f t="shared" si="1"/>
        <v>0</v>
      </c>
      <c r="E11" s="44">
        <f t="shared" si="2"/>
        <v>0</v>
      </c>
      <c r="F11" s="44">
        <f t="shared" si="3"/>
        <v>0</v>
      </c>
      <c r="G11" s="44">
        <f t="shared" si="5"/>
        <v>0</v>
      </c>
      <c r="H11" s="44">
        <f t="shared" si="6"/>
        <v>0</v>
      </c>
    </row>
    <row r="12" spans="1:9">
      <c r="A12" s="15" t="s">
        <v>211</v>
      </c>
      <c r="B12" s="21" t="str">
        <f t="shared" si="0"/>
        <v>Trái phiếu</v>
      </c>
      <c r="C12" s="44">
        <f t="shared" si="4"/>
        <v>0</v>
      </c>
      <c r="D12" s="44">
        <f t="shared" si="1"/>
        <v>0</v>
      </c>
      <c r="E12" s="44">
        <f t="shared" si="2"/>
        <v>0</v>
      </c>
      <c r="F12" s="44">
        <f t="shared" si="3"/>
        <v>0</v>
      </c>
      <c r="G12" s="44">
        <f t="shared" si="5"/>
        <v>0</v>
      </c>
      <c r="H12" s="44">
        <f t="shared" si="6"/>
        <v>0</v>
      </c>
    </row>
    <row r="13" spans="1:9">
      <c r="A13" s="15" t="s">
        <v>213</v>
      </c>
      <c r="B13" s="21" t="str">
        <f t="shared" si="0"/>
        <v>Góp vốn liên doanh</v>
      </c>
      <c r="C13" s="44">
        <f t="shared" si="4"/>
        <v>0</v>
      </c>
      <c r="D13" s="44">
        <f t="shared" si="1"/>
        <v>0</v>
      </c>
      <c r="E13" s="44">
        <f t="shared" si="2"/>
        <v>0</v>
      </c>
      <c r="F13" s="44">
        <f t="shared" si="3"/>
        <v>0</v>
      </c>
      <c r="G13" s="44">
        <f t="shared" si="5"/>
        <v>0</v>
      </c>
      <c r="H13" s="44">
        <f t="shared" si="6"/>
        <v>0</v>
      </c>
      <c r="I13">
        <f>38330000-35197916</f>
        <v>3132084</v>
      </c>
    </row>
    <row r="14" spans="1:9">
      <c r="A14" s="15" t="s">
        <v>214</v>
      </c>
      <c r="B14" s="21" t="str">
        <f t="shared" si="0"/>
        <v>Đầu tư ngắn hạn khác</v>
      </c>
      <c r="C14" s="44">
        <f t="shared" si="4"/>
        <v>0</v>
      </c>
      <c r="D14" s="44">
        <f t="shared" si="1"/>
        <v>0</v>
      </c>
      <c r="E14" s="44">
        <f t="shared" si="2"/>
        <v>0</v>
      </c>
      <c r="F14" s="44">
        <f t="shared" si="3"/>
        <v>0</v>
      </c>
      <c r="G14" s="44">
        <f t="shared" si="5"/>
        <v>0</v>
      </c>
      <c r="H14" s="44">
        <f t="shared" si="6"/>
        <v>0</v>
      </c>
    </row>
    <row r="15" spans="1:9">
      <c r="A15" s="17" t="s">
        <v>215</v>
      </c>
      <c r="B15" s="21" t="str">
        <f t="shared" si="0"/>
        <v>Dự phòng giảm giá ĐTNH</v>
      </c>
      <c r="C15" s="44">
        <f t="shared" si="4"/>
        <v>0</v>
      </c>
      <c r="D15" s="44">
        <f t="shared" si="1"/>
        <v>0</v>
      </c>
      <c r="E15" s="44">
        <f t="shared" si="2"/>
        <v>0</v>
      </c>
      <c r="F15" s="44">
        <f t="shared" si="3"/>
        <v>0</v>
      </c>
      <c r="G15" s="44">
        <f t="shared" si="5"/>
        <v>0</v>
      </c>
      <c r="H15" s="44">
        <f t="shared" si="6"/>
        <v>0</v>
      </c>
    </row>
    <row r="16" spans="1:9">
      <c r="A16" s="19" t="s">
        <v>216</v>
      </c>
      <c r="B16" s="21" t="str">
        <f t="shared" si="0"/>
        <v>Phải thu khách hàng</v>
      </c>
      <c r="C16" s="44">
        <f t="shared" si="4"/>
        <v>359396080</v>
      </c>
      <c r="D16" s="44">
        <f t="shared" si="1"/>
        <v>0</v>
      </c>
      <c r="E16" s="44">
        <f t="shared" si="2"/>
        <v>5673161025.7199993</v>
      </c>
      <c r="F16" s="44">
        <f t="shared" si="3"/>
        <v>5428124789</v>
      </c>
      <c r="G16" s="44">
        <f t="shared" si="5"/>
        <v>604432316.71999931</v>
      </c>
      <c r="H16" s="44">
        <f t="shared" si="6"/>
        <v>0</v>
      </c>
    </row>
    <row r="17" spans="1:8">
      <c r="A17" s="15" t="s">
        <v>217</v>
      </c>
      <c r="B17" s="21" t="str">
        <f t="shared" si="0"/>
        <v>Thuế GTGT được khấu trừ HH, DV</v>
      </c>
      <c r="C17" s="44">
        <f t="shared" si="4"/>
        <v>0</v>
      </c>
      <c r="D17" s="44">
        <f t="shared" si="1"/>
        <v>0</v>
      </c>
      <c r="E17" s="44">
        <f t="shared" si="2"/>
        <v>318104389</v>
      </c>
      <c r="F17" s="44">
        <f t="shared" si="3"/>
        <v>318104389</v>
      </c>
      <c r="G17" s="44">
        <f t="shared" si="5"/>
        <v>0</v>
      </c>
      <c r="H17" s="44">
        <f t="shared" si="6"/>
        <v>0</v>
      </c>
    </row>
    <row r="18" spans="1:8">
      <c r="A18" s="19" t="s">
        <v>219</v>
      </c>
      <c r="B18" s="21" t="str">
        <f t="shared" si="0"/>
        <v>Thuế GTGT được khấu trừ TSCĐ</v>
      </c>
      <c r="C18" s="44">
        <f t="shared" si="4"/>
        <v>0</v>
      </c>
      <c r="D18" s="44">
        <f t="shared" si="1"/>
        <v>0</v>
      </c>
      <c r="E18" s="44">
        <f t="shared" si="2"/>
        <v>0</v>
      </c>
      <c r="F18" s="44">
        <f t="shared" si="3"/>
        <v>0</v>
      </c>
      <c r="G18" s="44">
        <f t="shared" si="5"/>
        <v>0</v>
      </c>
      <c r="H18" s="44">
        <f t="shared" si="6"/>
        <v>0</v>
      </c>
    </row>
    <row r="19" spans="1:8">
      <c r="A19" s="17" t="s">
        <v>221</v>
      </c>
      <c r="B19" s="21" t="str">
        <f t="shared" si="0"/>
        <v>Phải thu nội bộ</v>
      </c>
      <c r="C19" s="44">
        <f t="shared" si="4"/>
        <v>0</v>
      </c>
      <c r="D19" s="44">
        <f t="shared" si="1"/>
        <v>0</v>
      </c>
      <c r="E19" s="44">
        <f t="shared" si="2"/>
        <v>0</v>
      </c>
      <c r="F19" s="44">
        <f t="shared" si="3"/>
        <v>0</v>
      </c>
      <c r="G19" s="44">
        <f t="shared" si="5"/>
        <v>0</v>
      </c>
      <c r="H19" s="44">
        <f t="shared" si="6"/>
        <v>0</v>
      </c>
    </row>
    <row r="20" spans="1:8">
      <c r="A20" s="15" t="s">
        <v>222</v>
      </c>
      <c r="B20" s="21" t="str">
        <f t="shared" si="0"/>
        <v>Tài sản thiếu chờ xử lí</v>
      </c>
      <c r="C20" s="44">
        <f t="shared" si="4"/>
        <v>0</v>
      </c>
      <c r="D20" s="44">
        <f t="shared" si="1"/>
        <v>0</v>
      </c>
      <c r="E20" s="44">
        <f t="shared" si="2"/>
        <v>0</v>
      </c>
      <c r="F20" s="44">
        <f t="shared" si="3"/>
        <v>0</v>
      </c>
      <c r="G20" s="44">
        <f t="shared" si="5"/>
        <v>0</v>
      </c>
      <c r="H20" s="44">
        <f t="shared" si="6"/>
        <v>0</v>
      </c>
    </row>
    <row r="21" spans="1:8">
      <c r="A21" s="15" t="s">
        <v>224</v>
      </c>
      <c r="B21" s="21" t="str">
        <f t="shared" si="0"/>
        <v>Phải thu khác</v>
      </c>
      <c r="C21" s="44">
        <f t="shared" si="4"/>
        <v>2000000</v>
      </c>
      <c r="D21" s="44">
        <f t="shared" si="1"/>
        <v>0</v>
      </c>
      <c r="E21" s="44">
        <f t="shared" si="2"/>
        <v>232693613</v>
      </c>
      <c r="F21" s="44">
        <f t="shared" si="3"/>
        <v>232693613</v>
      </c>
      <c r="G21" s="44">
        <f t="shared" si="5"/>
        <v>2000000</v>
      </c>
      <c r="H21" s="44">
        <f t="shared" si="6"/>
        <v>0</v>
      </c>
    </row>
    <row r="22" spans="1:8">
      <c r="A22" s="17" t="s">
        <v>226</v>
      </c>
      <c r="B22" s="21" t="str">
        <f t="shared" si="0"/>
        <v>Dự phòng phải thu khó đòi</v>
      </c>
      <c r="C22" s="44">
        <f t="shared" si="4"/>
        <v>0</v>
      </c>
      <c r="D22" s="44">
        <f t="shared" si="1"/>
        <v>0</v>
      </c>
      <c r="E22" s="44">
        <f t="shared" si="2"/>
        <v>0</v>
      </c>
      <c r="F22" s="44">
        <f t="shared" si="3"/>
        <v>0</v>
      </c>
      <c r="G22" s="44">
        <f t="shared" si="5"/>
        <v>0</v>
      </c>
      <c r="H22" s="44">
        <f t="shared" si="6"/>
        <v>0</v>
      </c>
    </row>
    <row r="23" spans="1:8">
      <c r="A23" s="19" t="s">
        <v>228</v>
      </c>
      <c r="B23" s="21" t="str">
        <f t="shared" si="0"/>
        <v>Tạm ứng</v>
      </c>
      <c r="C23" s="44">
        <f t="shared" si="4"/>
        <v>0</v>
      </c>
      <c r="D23" s="44">
        <f t="shared" si="1"/>
        <v>0</v>
      </c>
      <c r="E23" s="44">
        <f t="shared" si="2"/>
        <v>9148000</v>
      </c>
      <c r="F23" s="44">
        <f t="shared" si="3"/>
        <v>9148000</v>
      </c>
      <c r="G23" s="44">
        <f t="shared" si="5"/>
        <v>0</v>
      </c>
      <c r="H23" s="44">
        <f t="shared" si="6"/>
        <v>0</v>
      </c>
    </row>
    <row r="24" spans="1:8">
      <c r="A24" s="15" t="s">
        <v>229</v>
      </c>
      <c r="B24" s="21" t="str">
        <f t="shared" si="0"/>
        <v>Chi phí trả trước</v>
      </c>
      <c r="C24" s="44">
        <f t="shared" si="4"/>
        <v>12134090.75</v>
      </c>
      <c r="D24" s="44">
        <f t="shared" si="1"/>
        <v>0</v>
      </c>
      <c r="E24" s="44">
        <f t="shared" si="2"/>
        <v>112832000</v>
      </c>
      <c r="F24" s="44">
        <f t="shared" si="3"/>
        <v>101340653.49999999</v>
      </c>
      <c r="G24" s="44">
        <f t="shared" si="5"/>
        <v>23625437.250000015</v>
      </c>
      <c r="H24" s="44">
        <f t="shared" si="6"/>
        <v>0</v>
      </c>
    </row>
    <row r="25" spans="1:8">
      <c r="A25" s="20" t="s">
        <v>230</v>
      </c>
      <c r="B25" s="21" t="str">
        <f t="shared" si="0"/>
        <v>Chi phí trả trước phân bổ 641</v>
      </c>
      <c r="C25" s="44">
        <f t="shared" si="4"/>
        <v>0</v>
      </c>
      <c r="D25" s="44">
        <f t="shared" si="1"/>
        <v>0</v>
      </c>
      <c r="E25" s="44">
        <f t="shared" si="2"/>
        <v>0</v>
      </c>
      <c r="F25" s="44">
        <f t="shared" si="3"/>
        <v>0</v>
      </c>
      <c r="G25" s="44">
        <f t="shared" si="5"/>
        <v>0</v>
      </c>
      <c r="H25" s="44">
        <f t="shared" si="6"/>
        <v>0</v>
      </c>
    </row>
    <row r="26" spans="1:8">
      <c r="A26" s="20" t="s">
        <v>232</v>
      </c>
      <c r="B26" s="21" t="str">
        <f t="shared" si="0"/>
        <v>Chi phí trả trước phân bổ 642</v>
      </c>
      <c r="C26" s="44">
        <f t="shared" si="4"/>
        <v>0</v>
      </c>
      <c r="D26" s="44">
        <f t="shared" si="1"/>
        <v>0</v>
      </c>
      <c r="E26" s="44">
        <f t="shared" si="2"/>
        <v>0</v>
      </c>
      <c r="F26" s="44">
        <f t="shared" si="3"/>
        <v>0</v>
      </c>
      <c r="G26" s="44">
        <f t="shared" si="5"/>
        <v>0</v>
      </c>
      <c r="H26" s="44">
        <f t="shared" si="6"/>
        <v>0</v>
      </c>
    </row>
    <row r="27" spans="1:8">
      <c r="A27" s="17" t="s">
        <v>234</v>
      </c>
      <c r="B27" s="21" t="str">
        <f t="shared" si="0"/>
        <v>Thế chấp, kí cược, kí quỹ ngắn hạn</v>
      </c>
      <c r="C27" s="44">
        <f t="shared" si="4"/>
        <v>0</v>
      </c>
      <c r="D27" s="44">
        <f t="shared" si="1"/>
        <v>0</v>
      </c>
      <c r="E27" s="44">
        <f t="shared" si="2"/>
        <v>0</v>
      </c>
      <c r="F27" s="44">
        <f t="shared" si="3"/>
        <v>0</v>
      </c>
      <c r="G27" s="44">
        <f t="shared" si="5"/>
        <v>0</v>
      </c>
      <c r="H27" s="44">
        <f t="shared" si="6"/>
        <v>0</v>
      </c>
    </row>
    <row r="28" spans="1:8">
      <c r="A28" s="17" t="s">
        <v>236</v>
      </c>
      <c r="B28" s="21" t="str">
        <f t="shared" si="0"/>
        <v>Hàng mua đang đi trên đường</v>
      </c>
      <c r="C28" s="44">
        <f t="shared" si="4"/>
        <v>0</v>
      </c>
      <c r="D28" s="44">
        <f t="shared" si="1"/>
        <v>0</v>
      </c>
      <c r="E28" s="44">
        <f t="shared" si="2"/>
        <v>175860710.95699999</v>
      </c>
      <c r="F28" s="44">
        <f t="shared" si="3"/>
        <v>175860710.95699999</v>
      </c>
      <c r="G28" s="44">
        <f t="shared" si="5"/>
        <v>0</v>
      </c>
      <c r="H28" s="44">
        <f t="shared" si="6"/>
        <v>0</v>
      </c>
    </row>
    <row r="29" spans="1:8">
      <c r="A29" s="19" t="s">
        <v>238</v>
      </c>
      <c r="B29" s="21" t="str">
        <f t="shared" si="0"/>
        <v>Nguyên vật liệu</v>
      </c>
      <c r="C29" s="44">
        <f t="shared" si="4"/>
        <v>0</v>
      </c>
      <c r="D29" s="44">
        <f t="shared" si="1"/>
        <v>0</v>
      </c>
      <c r="E29" s="44">
        <f t="shared" si="2"/>
        <v>0</v>
      </c>
      <c r="F29" s="44">
        <f t="shared" si="3"/>
        <v>0</v>
      </c>
      <c r="G29" s="44">
        <f t="shared" si="5"/>
        <v>0</v>
      </c>
      <c r="H29" s="44">
        <f t="shared" si="6"/>
        <v>0</v>
      </c>
    </row>
    <row r="30" spans="1:8">
      <c r="A30" s="19" t="s">
        <v>239</v>
      </c>
      <c r="B30" s="21" t="str">
        <f t="shared" si="0"/>
        <v>Nhiên liệu</v>
      </c>
      <c r="C30" s="44">
        <f t="shared" si="4"/>
        <v>0</v>
      </c>
      <c r="D30" s="44">
        <f t="shared" si="1"/>
        <v>0</v>
      </c>
      <c r="E30" s="44">
        <f t="shared" si="2"/>
        <v>0</v>
      </c>
      <c r="F30" s="44">
        <f t="shared" si="3"/>
        <v>0</v>
      </c>
      <c r="G30" s="44">
        <f t="shared" si="5"/>
        <v>0</v>
      </c>
      <c r="H30" s="44">
        <f t="shared" si="6"/>
        <v>0</v>
      </c>
    </row>
    <row r="31" spans="1:8">
      <c r="A31" s="19" t="s">
        <v>241</v>
      </c>
      <c r="B31" s="21" t="str">
        <f t="shared" si="0"/>
        <v>Phụ tùng</v>
      </c>
      <c r="C31" s="44">
        <f t="shared" si="4"/>
        <v>0</v>
      </c>
      <c r="D31" s="44">
        <f t="shared" si="1"/>
        <v>0</v>
      </c>
      <c r="E31" s="44">
        <f t="shared" si="2"/>
        <v>0</v>
      </c>
      <c r="F31" s="44">
        <f t="shared" si="3"/>
        <v>0</v>
      </c>
      <c r="G31" s="44">
        <f t="shared" si="5"/>
        <v>0</v>
      </c>
      <c r="H31" s="44">
        <f t="shared" si="6"/>
        <v>0</v>
      </c>
    </row>
    <row r="32" spans="1:8">
      <c r="A32" s="19" t="s">
        <v>243</v>
      </c>
      <c r="B32" s="21" t="str">
        <f t="shared" si="0"/>
        <v>Công cụ dụng cụ</v>
      </c>
      <c r="C32" s="44">
        <f t="shared" si="4"/>
        <v>0</v>
      </c>
      <c r="D32" s="44">
        <f t="shared" si="1"/>
        <v>8.3333333022892475E-2</v>
      </c>
      <c r="E32" s="44">
        <f t="shared" si="2"/>
        <v>28520000</v>
      </c>
      <c r="F32" s="44">
        <f t="shared" si="3"/>
        <v>28520000</v>
      </c>
      <c r="G32" s="44">
        <f t="shared" si="5"/>
        <v>0</v>
      </c>
      <c r="H32" s="44">
        <f t="shared" si="6"/>
        <v>8.3333332091569901E-2</v>
      </c>
    </row>
    <row r="33" spans="1:8">
      <c r="A33" s="19" t="s">
        <v>244</v>
      </c>
      <c r="B33" s="21" t="str">
        <f t="shared" si="0"/>
        <v>Hàng hóa</v>
      </c>
      <c r="C33" s="44">
        <f t="shared" si="4"/>
        <v>342533565.32127428</v>
      </c>
      <c r="D33" s="44">
        <f t="shared" si="1"/>
        <v>0</v>
      </c>
      <c r="E33" s="44">
        <f t="shared" si="2"/>
        <v>3059740766.0090008</v>
      </c>
      <c r="F33" s="44">
        <f t="shared" si="3"/>
        <v>2938841599.9344606</v>
      </c>
      <c r="G33" s="44">
        <f t="shared" si="5"/>
        <v>463432731.39581442</v>
      </c>
      <c r="H33" s="44">
        <f t="shared" si="6"/>
        <v>0</v>
      </c>
    </row>
    <row r="34" spans="1:8">
      <c r="A34" s="15" t="s">
        <v>245</v>
      </c>
      <c r="B34" s="21" t="str">
        <f t="shared" si="0"/>
        <v>Chi phí mua hàng</v>
      </c>
      <c r="C34" s="44">
        <f t="shared" si="4"/>
        <v>0</v>
      </c>
      <c r="D34" s="44">
        <f t="shared" si="1"/>
        <v>0</v>
      </c>
      <c r="E34" s="44">
        <f t="shared" si="2"/>
        <v>0</v>
      </c>
      <c r="F34" s="44">
        <f t="shared" si="3"/>
        <v>0</v>
      </c>
      <c r="G34" s="44">
        <f t="shared" si="5"/>
        <v>0</v>
      </c>
      <c r="H34" s="44">
        <f t="shared" si="6"/>
        <v>0</v>
      </c>
    </row>
    <row r="35" spans="1:8">
      <c r="A35" s="17" t="s">
        <v>247</v>
      </c>
      <c r="B35" s="21" t="str">
        <f t="shared" si="0"/>
        <v>Dự phòng giảm giá hàng tồn kho</v>
      </c>
      <c r="C35" s="44">
        <f t="shared" si="4"/>
        <v>0</v>
      </c>
      <c r="D35" s="44">
        <f t="shared" si="1"/>
        <v>0</v>
      </c>
      <c r="E35" s="44">
        <f t="shared" si="2"/>
        <v>0</v>
      </c>
      <c r="F35" s="44">
        <f t="shared" si="3"/>
        <v>36566319</v>
      </c>
      <c r="G35" s="44">
        <f t="shared" si="5"/>
        <v>0</v>
      </c>
      <c r="H35" s="44">
        <f t="shared" si="6"/>
        <v>36566319</v>
      </c>
    </row>
    <row r="36" spans="1:8">
      <c r="A36" s="17" t="s">
        <v>248</v>
      </c>
      <c r="B36" s="21" t="str">
        <f t="shared" si="0"/>
        <v>Chi sự nghiệp</v>
      </c>
      <c r="C36" s="44">
        <f t="shared" si="4"/>
        <v>0</v>
      </c>
      <c r="D36" s="44">
        <f t="shared" si="1"/>
        <v>0</v>
      </c>
      <c r="E36" s="44">
        <f t="shared" si="2"/>
        <v>0</v>
      </c>
      <c r="F36" s="44">
        <f t="shared" si="3"/>
        <v>0</v>
      </c>
      <c r="G36" s="44">
        <f t="shared" si="5"/>
        <v>0</v>
      </c>
      <c r="H36" s="44">
        <f t="shared" si="6"/>
        <v>0</v>
      </c>
    </row>
    <row r="37" spans="1:8">
      <c r="A37" s="15" t="s">
        <v>249</v>
      </c>
      <c r="B37" s="21" t="str">
        <f t="shared" si="0"/>
        <v>TSCĐ Hữu hình</v>
      </c>
      <c r="C37" s="44">
        <f t="shared" si="4"/>
        <v>38330000</v>
      </c>
      <c r="D37" s="44">
        <f t="shared" si="1"/>
        <v>0</v>
      </c>
      <c r="E37" s="44">
        <f t="shared" si="2"/>
        <v>149960000</v>
      </c>
      <c r="F37" s="44">
        <f t="shared" si="3"/>
        <v>0</v>
      </c>
      <c r="G37" s="44">
        <f t="shared" si="5"/>
        <v>188290000</v>
      </c>
      <c r="H37" s="44">
        <f t="shared" si="6"/>
        <v>0</v>
      </c>
    </row>
    <row r="38" spans="1:8">
      <c r="A38" s="19" t="s">
        <v>251</v>
      </c>
      <c r="B38" s="21" t="str">
        <f t="shared" ref="B38:B69" si="7">VLOOKUP(A38,SDD,2,0)</f>
        <v>Máy móc thiết bị</v>
      </c>
      <c r="C38" s="44">
        <f t="shared" ref="C38:C69" si="8">VLOOKUP(A38,SDD,3,0)</f>
        <v>0</v>
      </c>
      <c r="D38" s="44">
        <f t="shared" ref="D38:D69" si="9">VLOOKUP(A38,SDD,4,0)</f>
        <v>0</v>
      </c>
      <c r="E38" s="44">
        <f t="shared" ref="E38:E69" si="10">SUMIF(PSNO,A38&amp;"*",STPS)</f>
        <v>0</v>
      </c>
      <c r="F38" s="44">
        <f t="shared" ref="F38:F69" si="11">SUMIF(PSCO,A38&amp;"*",STPS)</f>
        <v>0</v>
      </c>
      <c r="G38" s="44">
        <f t="shared" si="5"/>
        <v>0</v>
      </c>
      <c r="H38" s="44">
        <f t="shared" si="6"/>
        <v>0</v>
      </c>
    </row>
    <row r="39" spans="1:8">
      <c r="A39" s="15" t="s">
        <v>253</v>
      </c>
      <c r="B39" s="21" t="str">
        <f t="shared" si="7"/>
        <v>Phương tiện vận chuyển</v>
      </c>
      <c r="C39" s="44">
        <f t="shared" si="8"/>
        <v>0</v>
      </c>
      <c r="D39" s="44">
        <f t="shared" si="9"/>
        <v>0</v>
      </c>
      <c r="E39" s="44">
        <f t="shared" si="10"/>
        <v>0</v>
      </c>
      <c r="F39" s="44">
        <f t="shared" si="11"/>
        <v>0</v>
      </c>
      <c r="G39" s="44">
        <f t="shared" si="5"/>
        <v>0</v>
      </c>
      <c r="H39" s="44">
        <f t="shared" si="6"/>
        <v>0</v>
      </c>
    </row>
    <row r="40" spans="1:8">
      <c r="A40" s="15" t="s">
        <v>255</v>
      </c>
      <c r="B40" s="21" t="str">
        <f t="shared" si="7"/>
        <v>Thiết bị văn phòng</v>
      </c>
      <c r="C40" s="44">
        <f t="shared" si="8"/>
        <v>0</v>
      </c>
      <c r="D40" s="44">
        <f t="shared" si="9"/>
        <v>0</v>
      </c>
      <c r="E40" s="44">
        <f t="shared" si="10"/>
        <v>0</v>
      </c>
      <c r="F40" s="44">
        <f t="shared" si="11"/>
        <v>0</v>
      </c>
      <c r="G40" s="44">
        <f t="shared" si="5"/>
        <v>0</v>
      </c>
      <c r="H40" s="44">
        <f t="shared" si="6"/>
        <v>0</v>
      </c>
    </row>
    <row r="41" spans="1:8">
      <c r="A41" s="17" t="s">
        <v>257</v>
      </c>
      <c r="B41" s="21" t="str">
        <f t="shared" si="7"/>
        <v>Tài sản cố định thuê tài chính</v>
      </c>
      <c r="C41" s="44">
        <f t="shared" si="8"/>
        <v>0</v>
      </c>
      <c r="D41" s="44">
        <f t="shared" si="9"/>
        <v>0</v>
      </c>
      <c r="E41" s="44">
        <f t="shared" si="10"/>
        <v>0</v>
      </c>
      <c r="F41" s="44">
        <f t="shared" si="11"/>
        <v>0</v>
      </c>
      <c r="G41" s="44">
        <f t="shared" si="5"/>
        <v>0</v>
      </c>
      <c r="H41" s="44">
        <f t="shared" si="6"/>
        <v>0</v>
      </c>
    </row>
    <row r="42" spans="1:8">
      <c r="A42" s="17" t="s">
        <v>259</v>
      </c>
      <c r="B42" s="21" t="str">
        <f t="shared" si="7"/>
        <v>Tài sản cố định vô hình</v>
      </c>
      <c r="C42" s="44">
        <f t="shared" si="8"/>
        <v>0</v>
      </c>
      <c r="D42" s="44">
        <f t="shared" si="9"/>
        <v>0</v>
      </c>
      <c r="E42" s="44">
        <f t="shared" si="10"/>
        <v>0</v>
      </c>
      <c r="F42" s="44">
        <f t="shared" si="11"/>
        <v>0</v>
      </c>
      <c r="G42" s="44">
        <f t="shared" si="5"/>
        <v>0</v>
      </c>
      <c r="H42" s="44">
        <f t="shared" si="6"/>
        <v>0</v>
      </c>
    </row>
    <row r="43" spans="1:8">
      <c r="A43" s="15" t="s">
        <v>261</v>
      </c>
      <c r="B43" s="21" t="str">
        <f t="shared" si="7"/>
        <v>Hao mòn TSCĐ hữu hình</v>
      </c>
      <c r="C43" s="44">
        <f t="shared" si="8"/>
        <v>0</v>
      </c>
      <c r="D43" s="44">
        <f t="shared" si="9"/>
        <v>35197915.805555552</v>
      </c>
      <c r="E43" s="44">
        <f t="shared" si="10"/>
        <v>0</v>
      </c>
      <c r="F43" s="44">
        <f t="shared" si="11"/>
        <v>14786125.100000001</v>
      </c>
      <c r="G43" s="44">
        <f t="shared" si="5"/>
        <v>0</v>
      </c>
      <c r="H43" s="44">
        <f t="shared" si="6"/>
        <v>49984040.905555554</v>
      </c>
    </row>
    <row r="44" spans="1:8">
      <c r="A44" s="15" t="s">
        <v>263</v>
      </c>
      <c r="B44" s="21" t="str">
        <f t="shared" si="7"/>
        <v>Hao mòn TSCĐ thuê tài chính</v>
      </c>
      <c r="C44" s="44">
        <f t="shared" si="8"/>
        <v>0</v>
      </c>
      <c r="D44" s="44">
        <f t="shared" si="9"/>
        <v>0</v>
      </c>
      <c r="E44" s="44">
        <f t="shared" si="10"/>
        <v>0</v>
      </c>
      <c r="F44" s="44">
        <f t="shared" si="11"/>
        <v>0</v>
      </c>
      <c r="G44" s="44">
        <f t="shared" si="5"/>
        <v>0</v>
      </c>
      <c r="H44" s="44">
        <f t="shared" si="6"/>
        <v>0</v>
      </c>
    </row>
    <row r="45" spans="1:8">
      <c r="A45" s="15" t="s">
        <v>265</v>
      </c>
      <c r="B45" s="21" t="str">
        <f t="shared" si="7"/>
        <v>Hao mòn TSCĐ vô hình</v>
      </c>
      <c r="C45" s="44">
        <f t="shared" si="8"/>
        <v>0</v>
      </c>
      <c r="D45" s="44">
        <f t="shared" si="9"/>
        <v>0</v>
      </c>
      <c r="E45" s="44">
        <f t="shared" si="10"/>
        <v>0</v>
      </c>
      <c r="F45" s="44">
        <f t="shared" si="11"/>
        <v>0</v>
      </c>
      <c r="G45" s="44">
        <f t="shared" si="5"/>
        <v>0</v>
      </c>
      <c r="H45" s="44">
        <f t="shared" si="6"/>
        <v>0</v>
      </c>
    </row>
    <row r="46" spans="1:8">
      <c r="A46" s="17" t="s">
        <v>267</v>
      </c>
      <c r="B46" s="21" t="str">
        <f t="shared" si="7"/>
        <v>Đầu tư chứng khoán dài hạn</v>
      </c>
      <c r="C46" s="44">
        <f t="shared" si="8"/>
        <v>0</v>
      </c>
      <c r="D46" s="44">
        <f t="shared" si="9"/>
        <v>0</v>
      </c>
      <c r="E46" s="44">
        <f t="shared" si="10"/>
        <v>0</v>
      </c>
      <c r="F46" s="44">
        <f t="shared" si="11"/>
        <v>0</v>
      </c>
      <c r="G46" s="44">
        <f t="shared" si="5"/>
        <v>0</v>
      </c>
      <c r="H46" s="44">
        <f t="shared" si="6"/>
        <v>0</v>
      </c>
    </row>
    <row r="47" spans="1:8">
      <c r="A47" s="17" t="s">
        <v>269</v>
      </c>
      <c r="B47" s="21" t="str">
        <f t="shared" si="7"/>
        <v>Góp vốn liên doanh</v>
      </c>
      <c r="C47" s="44">
        <f t="shared" si="8"/>
        <v>0</v>
      </c>
      <c r="D47" s="44">
        <f t="shared" si="9"/>
        <v>0</v>
      </c>
      <c r="E47" s="44">
        <f t="shared" si="10"/>
        <v>0</v>
      </c>
      <c r="F47" s="44">
        <f t="shared" si="11"/>
        <v>0</v>
      </c>
      <c r="G47" s="44">
        <f t="shared" si="5"/>
        <v>0</v>
      </c>
      <c r="H47" s="44">
        <f t="shared" si="6"/>
        <v>0</v>
      </c>
    </row>
    <row r="48" spans="1:8">
      <c r="A48" s="17" t="s">
        <v>270</v>
      </c>
      <c r="B48" s="21" t="str">
        <f t="shared" si="7"/>
        <v>Đầu tư dài hạn khác</v>
      </c>
      <c r="C48" s="44">
        <f t="shared" si="8"/>
        <v>0</v>
      </c>
      <c r="D48" s="44">
        <f t="shared" si="9"/>
        <v>0</v>
      </c>
      <c r="E48" s="44">
        <f t="shared" si="10"/>
        <v>0</v>
      </c>
      <c r="F48" s="44">
        <f t="shared" si="11"/>
        <v>0</v>
      </c>
      <c r="G48" s="44">
        <f t="shared" si="5"/>
        <v>0</v>
      </c>
      <c r="H48" s="44">
        <f t="shared" si="6"/>
        <v>0</v>
      </c>
    </row>
    <row r="49" spans="1:10">
      <c r="A49" s="17" t="s">
        <v>271</v>
      </c>
      <c r="B49" s="21" t="str">
        <f t="shared" si="7"/>
        <v>Dự phòng giảm giá đầu tư DH</v>
      </c>
      <c r="C49" s="44">
        <f t="shared" si="8"/>
        <v>0</v>
      </c>
      <c r="D49" s="44">
        <f t="shared" si="9"/>
        <v>0</v>
      </c>
      <c r="E49" s="44">
        <f t="shared" si="10"/>
        <v>0</v>
      </c>
      <c r="F49" s="44">
        <f t="shared" si="11"/>
        <v>0</v>
      </c>
      <c r="G49" s="44">
        <f t="shared" si="5"/>
        <v>0</v>
      </c>
      <c r="H49" s="44">
        <f t="shared" si="6"/>
        <v>0</v>
      </c>
    </row>
    <row r="50" spans="1:10">
      <c r="A50" s="15" t="s">
        <v>273</v>
      </c>
      <c r="B50" s="21" t="str">
        <f t="shared" si="7"/>
        <v>Xây dựng cơ bản</v>
      </c>
      <c r="C50" s="44">
        <f t="shared" si="8"/>
        <v>0</v>
      </c>
      <c r="D50" s="44">
        <f t="shared" si="9"/>
        <v>0</v>
      </c>
      <c r="E50" s="44">
        <f t="shared" si="10"/>
        <v>0</v>
      </c>
      <c r="F50" s="44">
        <f t="shared" si="11"/>
        <v>0</v>
      </c>
      <c r="G50" s="44">
        <f t="shared" si="5"/>
        <v>0</v>
      </c>
      <c r="H50" s="44">
        <f t="shared" si="6"/>
        <v>0</v>
      </c>
    </row>
    <row r="51" spans="1:10">
      <c r="A51" s="15" t="s">
        <v>275</v>
      </c>
      <c r="B51" s="21" t="str">
        <f t="shared" si="7"/>
        <v>Sửa chữa lớn TSCĐ</v>
      </c>
      <c r="C51" s="44">
        <f t="shared" si="8"/>
        <v>0</v>
      </c>
      <c r="D51" s="44">
        <f t="shared" si="9"/>
        <v>0</v>
      </c>
      <c r="E51" s="44">
        <f t="shared" si="10"/>
        <v>0</v>
      </c>
      <c r="F51" s="44">
        <f t="shared" si="11"/>
        <v>0</v>
      </c>
      <c r="G51" s="44">
        <f t="shared" si="5"/>
        <v>0</v>
      </c>
      <c r="H51" s="44">
        <f t="shared" si="6"/>
        <v>0</v>
      </c>
    </row>
    <row r="52" spans="1:10">
      <c r="A52" s="17" t="s">
        <v>277</v>
      </c>
      <c r="B52" s="21" t="str">
        <f t="shared" si="7"/>
        <v>Chi phí trả trước dài hạn</v>
      </c>
      <c r="C52" s="44">
        <f t="shared" si="8"/>
        <v>0</v>
      </c>
      <c r="D52" s="44">
        <f t="shared" si="9"/>
        <v>0</v>
      </c>
      <c r="E52" s="44">
        <f t="shared" si="10"/>
        <v>24778364</v>
      </c>
      <c r="F52" s="44">
        <f t="shared" si="11"/>
        <v>4668689.5</v>
      </c>
      <c r="G52" s="44">
        <f t="shared" si="5"/>
        <v>20109674.5</v>
      </c>
      <c r="H52" s="44">
        <f t="shared" si="6"/>
        <v>0</v>
      </c>
    </row>
    <row r="53" spans="1:10">
      <c r="A53" s="17" t="s">
        <v>278</v>
      </c>
      <c r="B53" s="21" t="str">
        <f t="shared" si="7"/>
        <v>Ký quỹ, ký cược dài hạn</v>
      </c>
      <c r="C53" s="44">
        <f t="shared" si="8"/>
        <v>0</v>
      </c>
      <c r="D53" s="44">
        <f t="shared" si="9"/>
        <v>0</v>
      </c>
      <c r="E53" s="44">
        <f t="shared" si="10"/>
        <v>0</v>
      </c>
      <c r="F53" s="44">
        <f t="shared" si="11"/>
        <v>0</v>
      </c>
      <c r="G53" s="44">
        <f t="shared" si="5"/>
        <v>0</v>
      </c>
      <c r="H53" s="44">
        <f t="shared" si="6"/>
        <v>0</v>
      </c>
    </row>
    <row r="54" spans="1:10">
      <c r="A54" s="17" t="s">
        <v>280</v>
      </c>
      <c r="B54" s="21" t="str">
        <f t="shared" si="7"/>
        <v>Vay ngắn hạn</v>
      </c>
      <c r="C54" s="44">
        <f t="shared" si="8"/>
        <v>0</v>
      </c>
      <c r="D54" s="44">
        <f t="shared" si="9"/>
        <v>0</v>
      </c>
      <c r="E54" s="44">
        <f t="shared" si="10"/>
        <v>0</v>
      </c>
      <c r="F54" s="44">
        <f t="shared" si="11"/>
        <v>0</v>
      </c>
      <c r="G54" s="44">
        <f t="shared" si="5"/>
        <v>0</v>
      </c>
      <c r="H54" s="44">
        <f t="shared" si="6"/>
        <v>0</v>
      </c>
    </row>
    <row r="55" spans="1:10">
      <c r="A55" s="17" t="s">
        <v>281</v>
      </c>
      <c r="B55" s="21" t="str">
        <f t="shared" si="7"/>
        <v>Nợ dài hạn đến hạn trả</v>
      </c>
      <c r="C55" s="44">
        <f t="shared" si="8"/>
        <v>0</v>
      </c>
      <c r="D55" s="44">
        <f t="shared" si="9"/>
        <v>0</v>
      </c>
      <c r="E55" s="44">
        <f t="shared" si="10"/>
        <v>0</v>
      </c>
      <c r="F55" s="44">
        <f t="shared" si="11"/>
        <v>0</v>
      </c>
      <c r="G55" s="44">
        <f t="shared" si="5"/>
        <v>0</v>
      </c>
      <c r="H55" s="44">
        <f t="shared" si="6"/>
        <v>0</v>
      </c>
    </row>
    <row r="56" spans="1:10">
      <c r="A56" s="19" t="s">
        <v>282</v>
      </c>
      <c r="B56" s="21" t="str">
        <f t="shared" si="7"/>
        <v>Phải trả khách hàng</v>
      </c>
      <c r="C56" s="44">
        <f t="shared" si="8"/>
        <v>0</v>
      </c>
      <c r="D56" s="44">
        <f t="shared" si="9"/>
        <v>116222990</v>
      </c>
      <c r="E56" s="44">
        <f t="shared" si="10"/>
        <v>2584035966.8720002</v>
      </c>
      <c r="F56" s="44">
        <f t="shared" si="11"/>
        <v>2802033829.0520005</v>
      </c>
      <c r="G56" s="44">
        <f t="shared" si="5"/>
        <v>0</v>
      </c>
      <c r="H56" s="44">
        <f t="shared" si="6"/>
        <v>334220852.18000031</v>
      </c>
      <c r="I56" s="47"/>
      <c r="J56" s="47"/>
    </row>
    <row r="57" spans="1:10">
      <c r="A57" s="15" t="s">
        <v>284</v>
      </c>
      <c r="B57" s="21" t="str">
        <f t="shared" si="7"/>
        <v>Thuế GTGT phải nộp</v>
      </c>
      <c r="C57" s="44">
        <f t="shared" si="8"/>
        <v>0</v>
      </c>
      <c r="D57" s="44">
        <f t="shared" si="9"/>
        <v>28143529</v>
      </c>
      <c r="E57" s="44">
        <f t="shared" si="10"/>
        <v>459881683</v>
      </c>
      <c r="F57" s="44">
        <f t="shared" si="11"/>
        <v>523495501.51999998</v>
      </c>
      <c r="G57" s="44">
        <f t="shared" si="5"/>
        <v>0</v>
      </c>
      <c r="H57" s="44">
        <f t="shared" si="6"/>
        <v>91757347.519999981</v>
      </c>
      <c r="I57" s="47"/>
      <c r="J57" s="47"/>
    </row>
    <row r="58" spans="1:10">
      <c r="A58" s="15" t="s">
        <v>286</v>
      </c>
      <c r="B58" s="21" t="str">
        <f t="shared" si="7"/>
        <v>Thuế GTGT hàng NK</v>
      </c>
      <c r="C58" s="44">
        <f t="shared" si="8"/>
        <v>0</v>
      </c>
      <c r="D58" s="44">
        <f t="shared" si="9"/>
        <v>0</v>
      </c>
      <c r="E58" s="44">
        <f t="shared" si="10"/>
        <v>224122454</v>
      </c>
      <c r="F58" s="44">
        <f t="shared" si="11"/>
        <v>224122454</v>
      </c>
      <c r="G58" s="44">
        <f t="shared" si="5"/>
        <v>0</v>
      </c>
      <c r="H58" s="44">
        <f t="shared" si="6"/>
        <v>0</v>
      </c>
      <c r="I58" s="47"/>
      <c r="J58" s="47"/>
    </row>
    <row r="59" spans="1:10">
      <c r="A59" s="15" t="s">
        <v>288</v>
      </c>
      <c r="B59" s="21" t="str">
        <f t="shared" si="7"/>
        <v>Thuế tiêu thụ đặc biệt</v>
      </c>
      <c r="C59" s="44">
        <f t="shared" si="8"/>
        <v>0</v>
      </c>
      <c r="D59" s="44">
        <f t="shared" si="9"/>
        <v>0</v>
      </c>
      <c r="E59" s="44">
        <f t="shared" si="10"/>
        <v>0</v>
      </c>
      <c r="F59" s="44">
        <f t="shared" si="11"/>
        <v>0</v>
      </c>
      <c r="G59" s="44">
        <f t="shared" si="5"/>
        <v>0</v>
      </c>
      <c r="H59" s="44">
        <f t="shared" si="6"/>
        <v>0</v>
      </c>
      <c r="J59" s="47"/>
    </row>
    <row r="60" spans="1:10">
      <c r="A60" s="15" t="s">
        <v>290</v>
      </c>
      <c r="B60" s="21" t="str">
        <f t="shared" si="7"/>
        <v>Thuế xuất khẩu, nhập khẩu</v>
      </c>
      <c r="C60" s="44">
        <f t="shared" si="8"/>
        <v>0</v>
      </c>
      <c r="D60" s="44">
        <f t="shared" si="9"/>
        <v>0</v>
      </c>
      <c r="E60" s="44">
        <f t="shared" si="10"/>
        <v>0</v>
      </c>
      <c r="F60" s="44">
        <f t="shared" si="11"/>
        <v>0</v>
      </c>
      <c r="G60" s="44">
        <f t="shared" si="5"/>
        <v>0</v>
      </c>
      <c r="H60" s="44">
        <f t="shared" si="6"/>
        <v>0</v>
      </c>
      <c r="I60" s="47"/>
    </row>
    <row r="61" spans="1:10">
      <c r="A61" s="15" t="s">
        <v>292</v>
      </c>
      <c r="B61" s="21" t="str">
        <f t="shared" si="7"/>
        <v>Thuế thu nhập doanh nghiệp</v>
      </c>
      <c r="C61" s="44">
        <f t="shared" si="8"/>
        <v>0</v>
      </c>
      <c r="D61" s="44">
        <f t="shared" si="9"/>
        <v>46006033</v>
      </c>
      <c r="E61" s="44">
        <f t="shared" si="10"/>
        <v>137208105</v>
      </c>
      <c r="F61" s="44">
        <f t="shared" si="11"/>
        <v>215793723.62</v>
      </c>
      <c r="G61" s="44">
        <f t="shared" si="5"/>
        <v>0</v>
      </c>
      <c r="H61" s="44">
        <f t="shared" si="6"/>
        <v>124591651.62</v>
      </c>
      <c r="I61" s="47">
        <f>H61+CT!I2117</f>
        <v>134958612.62</v>
      </c>
    </row>
    <row r="62" spans="1:10">
      <c r="A62" s="15" t="s">
        <v>294</v>
      </c>
      <c r="B62" s="21" t="str">
        <f t="shared" si="7"/>
        <v>Thuế thu nhập cá nhân</v>
      </c>
      <c r="C62" s="44">
        <f t="shared" si="8"/>
        <v>0</v>
      </c>
      <c r="D62" s="44">
        <f t="shared" si="9"/>
        <v>4125153</v>
      </c>
      <c r="E62" s="44">
        <f t="shared" si="10"/>
        <v>11349153</v>
      </c>
      <c r="F62" s="44">
        <f t="shared" si="11"/>
        <v>11174150</v>
      </c>
      <c r="G62" s="44">
        <f t="shared" si="5"/>
        <v>0</v>
      </c>
      <c r="H62" s="44">
        <f t="shared" si="6"/>
        <v>3950150</v>
      </c>
    </row>
    <row r="63" spans="1:10">
      <c r="A63" s="15" t="s">
        <v>296</v>
      </c>
      <c r="B63" s="21" t="str">
        <f t="shared" si="7"/>
        <v>Thuế tài nguyên</v>
      </c>
      <c r="C63" s="44">
        <f t="shared" si="8"/>
        <v>0</v>
      </c>
      <c r="D63" s="44">
        <f t="shared" si="9"/>
        <v>0</v>
      </c>
      <c r="E63" s="44">
        <f t="shared" si="10"/>
        <v>0</v>
      </c>
      <c r="F63" s="44">
        <f t="shared" si="11"/>
        <v>0</v>
      </c>
      <c r="G63" s="44">
        <f t="shared" si="5"/>
        <v>0</v>
      </c>
      <c r="H63" s="44">
        <f t="shared" si="6"/>
        <v>0</v>
      </c>
    </row>
    <row r="64" spans="1:10">
      <c r="A64" s="15" t="s">
        <v>298</v>
      </c>
      <c r="B64" s="21" t="str">
        <f t="shared" si="7"/>
        <v>Thuế nhà, tiền thuế đất</v>
      </c>
      <c r="C64" s="44">
        <f t="shared" si="8"/>
        <v>0</v>
      </c>
      <c r="D64" s="44">
        <f t="shared" si="9"/>
        <v>0</v>
      </c>
      <c r="E64" s="44">
        <f t="shared" si="10"/>
        <v>0</v>
      </c>
      <c r="F64" s="44">
        <f t="shared" si="11"/>
        <v>0</v>
      </c>
      <c r="G64" s="44">
        <f t="shared" si="5"/>
        <v>0</v>
      </c>
      <c r="H64" s="44">
        <f t="shared" si="6"/>
        <v>0</v>
      </c>
    </row>
    <row r="65" spans="1:9">
      <c r="A65" s="15" t="s">
        <v>300</v>
      </c>
      <c r="B65" s="21" t="str">
        <f t="shared" si="7"/>
        <v>Các loại thuế khác</v>
      </c>
      <c r="C65" s="44">
        <f t="shared" si="8"/>
        <v>0</v>
      </c>
      <c r="D65" s="44">
        <f t="shared" si="9"/>
        <v>0</v>
      </c>
      <c r="E65" s="44">
        <f t="shared" si="10"/>
        <v>1000000</v>
      </c>
      <c r="F65" s="44">
        <f t="shared" si="11"/>
        <v>1000000</v>
      </c>
      <c r="G65" s="44">
        <f t="shared" si="5"/>
        <v>0</v>
      </c>
      <c r="H65" s="44">
        <f t="shared" si="6"/>
        <v>0</v>
      </c>
    </row>
    <row r="66" spans="1:9">
      <c r="A66" s="15" t="s">
        <v>302</v>
      </c>
      <c r="B66" s="21" t="str">
        <f t="shared" si="7"/>
        <v>Phí, lệ phí, các khoản nộp khác</v>
      </c>
      <c r="C66" s="44">
        <f t="shared" si="8"/>
        <v>0</v>
      </c>
      <c r="D66" s="44">
        <f t="shared" si="9"/>
        <v>0</v>
      </c>
      <c r="E66" s="44">
        <f t="shared" si="10"/>
        <v>0</v>
      </c>
      <c r="F66" s="44">
        <f t="shared" si="11"/>
        <v>0</v>
      </c>
      <c r="G66" s="44">
        <f t="shared" si="5"/>
        <v>0</v>
      </c>
      <c r="H66" s="44">
        <f t="shared" si="6"/>
        <v>0</v>
      </c>
    </row>
    <row r="67" spans="1:9">
      <c r="A67" s="17" t="s">
        <v>304</v>
      </c>
      <c r="B67" s="21" t="str">
        <f t="shared" si="7"/>
        <v>Phải trả công nhân viên</v>
      </c>
      <c r="C67" s="44">
        <f t="shared" si="8"/>
        <v>0</v>
      </c>
      <c r="D67" s="44">
        <f t="shared" si="9"/>
        <v>24969000</v>
      </c>
      <c r="E67" s="44">
        <f t="shared" si="10"/>
        <v>865138000</v>
      </c>
      <c r="F67" s="44">
        <f t="shared" si="11"/>
        <v>840169000</v>
      </c>
      <c r="G67" s="44">
        <f t="shared" si="5"/>
        <v>0</v>
      </c>
      <c r="H67" s="44">
        <f t="shared" si="6"/>
        <v>0</v>
      </c>
      <c r="I67" s="47"/>
    </row>
    <row r="68" spans="1:9">
      <c r="A68" s="17" t="s">
        <v>305</v>
      </c>
      <c r="B68" s="21" t="str">
        <f t="shared" si="7"/>
        <v>Chi phí phải trả</v>
      </c>
      <c r="C68" s="44">
        <f t="shared" si="8"/>
        <v>0</v>
      </c>
      <c r="D68" s="44">
        <f t="shared" si="9"/>
        <v>0</v>
      </c>
      <c r="E68" s="44">
        <f t="shared" si="10"/>
        <v>0</v>
      </c>
      <c r="F68" s="44">
        <f t="shared" si="11"/>
        <v>0</v>
      </c>
      <c r="G68" s="44">
        <f t="shared" si="5"/>
        <v>0</v>
      </c>
      <c r="H68" s="44">
        <f t="shared" si="6"/>
        <v>0</v>
      </c>
    </row>
    <row r="69" spans="1:9">
      <c r="A69" s="17" t="s">
        <v>306</v>
      </c>
      <c r="B69" s="21" t="str">
        <f t="shared" si="7"/>
        <v>Phải trả nội bộ</v>
      </c>
      <c r="C69" s="44">
        <f t="shared" si="8"/>
        <v>0</v>
      </c>
      <c r="D69" s="44">
        <f t="shared" si="9"/>
        <v>0</v>
      </c>
      <c r="E69" s="44">
        <f t="shared" si="10"/>
        <v>0</v>
      </c>
      <c r="F69" s="44">
        <f t="shared" si="11"/>
        <v>0</v>
      </c>
      <c r="G69" s="44">
        <f t="shared" si="5"/>
        <v>0</v>
      </c>
      <c r="H69" s="44">
        <f t="shared" si="6"/>
        <v>0</v>
      </c>
    </row>
    <row r="70" spans="1:9">
      <c r="A70" s="15" t="s">
        <v>307</v>
      </c>
      <c r="B70" s="21" t="str">
        <f t="shared" ref="B70:B100" si="12">VLOOKUP(A70,SDD,2,0)</f>
        <v>TS thừa chờ giải quyết</v>
      </c>
      <c r="C70" s="44">
        <f t="shared" ref="C70:C100" si="13">VLOOKUP(A70,SDD,3,0)</f>
        <v>0</v>
      </c>
      <c r="D70" s="44">
        <f t="shared" ref="D70:D100" si="14">VLOOKUP(A70,SDD,4,0)</f>
        <v>0</v>
      </c>
      <c r="E70" s="44">
        <f t="shared" ref="E70:E100" si="15">SUMIF(PSNO,A70&amp;"*",STPS)</f>
        <v>0</v>
      </c>
      <c r="F70" s="44">
        <f t="shared" ref="F70:F100" si="16">SUMIF(PSCO,A70&amp;"*",STPS)</f>
        <v>0</v>
      </c>
      <c r="G70" s="44">
        <f t="shared" si="5"/>
        <v>0</v>
      </c>
      <c r="H70" s="44">
        <f t="shared" si="6"/>
        <v>0</v>
      </c>
    </row>
    <row r="71" spans="1:9">
      <c r="A71" s="15" t="s">
        <v>309</v>
      </c>
      <c r="B71" s="21" t="str">
        <f t="shared" si="12"/>
        <v>Kinh phí công đoàn</v>
      </c>
      <c r="C71" s="44">
        <f t="shared" si="13"/>
        <v>0</v>
      </c>
      <c r="D71" s="44">
        <f t="shared" si="14"/>
        <v>0</v>
      </c>
      <c r="E71" s="44">
        <f t="shared" si="15"/>
        <v>0</v>
      </c>
      <c r="F71" s="44">
        <f t="shared" si="16"/>
        <v>0</v>
      </c>
      <c r="G71" s="44">
        <f t="shared" ref="G71:G115" si="17">MAX(C71+E71-D71-F71,0)</f>
        <v>0</v>
      </c>
      <c r="H71" s="44">
        <f t="shared" ref="H71:H115" si="18">MAX(D71+F71-C71-E71,0)</f>
        <v>0</v>
      </c>
    </row>
    <row r="72" spans="1:9">
      <c r="A72" s="15" t="s">
        <v>311</v>
      </c>
      <c r="B72" s="21" t="str">
        <f t="shared" si="12"/>
        <v>Bảo hiểm xã hội</v>
      </c>
      <c r="C72" s="44">
        <f t="shared" si="13"/>
        <v>0</v>
      </c>
      <c r="D72" s="44">
        <f t="shared" si="14"/>
        <v>0</v>
      </c>
      <c r="E72" s="44">
        <f t="shared" si="15"/>
        <v>71868294</v>
      </c>
      <c r="F72" s="44">
        <f t="shared" si="16"/>
        <v>71899753</v>
      </c>
      <c r="G72" s="44">
        <f t="shared" si="17"/>
        <v>0</v>
      </c>
      <c r="H72" s="44">
        <f t="shared" si="18"/>
        <v>31459</v>
      </c>
    </row>
    <row r="73" spans="1:9">
      <c r="A73" s="15" t="s">
        <v>313</v>
      </c>
      <c r="B73" s="21" t="str">
        <f t="shared" si="12"/>
        <v>Bảo hiểm Y Tế</v>
      </c>
      <c r="C73" s="44">
        <f t="shared" si="13"/>
        <v>0</v>
      </c>
      <c r="D73" s="44">
        <f t="shared" si="14"/>
        <v>0</v>
      </c>
      <c r="E73" s="44">
        <f t="shared" si="15"/>
        <v>13373406</v>
      </c>
      <c r="F73" s="44">
        <f t="shared" si="16"/>
        <v>13373406</v>
      </c>
      <c r="G73" s="44">
        <f t="shared" si="17"/>
        <v>0</v>
      </c>
      <c r="H73" s="44">
        <f t="shared" si="18"/>
        <v>0</v>
      </c>
    </row>
    <row r="74" spans="1:9" ht="16.5" customHeight="1">
      <c r="A74" s="15" t="s">
        <v>315</v>
      </c>
      <c r="B74" s="21" t="str">
        <f t="shared" si="12"/>
        <v>Phải trả phải nộp khác</v>
      </c>
      <c r="C74" s="44">
        <f t="shared" si="13"/>
        <v>0</v>
      </c>
      <c r="D74" s="44">
        <f t="shared" si="14"/>
        <v>0</v>
      </c>
      <c r="E74" s="44">
        <f t="shared" si="15"/>
        <v>0</v>
      </c>
      <c r="F74" s="44">
        <f t="shared" si="16"/>
        <v>0</v>
      </c>
      <c r="G74" s="44">
        <f t="shared" si="17"/>
        <v>0</v>
      </c>
      <c r="H74" s="44">
        <f t="shared" si="18"/>
        <v>0</v>
      </c>
    </row>
    <row r="75" spans="1:9">
      <c r="A75" s="17" t="s">
        <v>317</v>
      </c>
      <c r="B75" s="21" t="str">
        <f t="shared" si="12"/>
        <v>Vay dài hạn</v>
      </c>
      <c r="C75" s="44">
        <f t="shared" si="13"/>
        <v>0</v>
      </c>
      <c r="D75" s="44">
        <f t="shared" si="14"/>
        <v>0</v>
      </c>
      <c r="E75" s="44">
        <f t="shared" si="15"/>
        <v>0</v>
      </c>
      <c r="F75" s="44">
        <f t="shared" si="16"/>
        <v>0</v>
      </c>
      <c r="G75" s="44">
        <f t="shared" si="17"/>
        <v>0</v>
      </c>
      <c r="H75" s="44">
        <f t="shared" si="18"/>
        <v>0</v>
      </c>
    </row>
    <row r="76" spans="1:9">
      <c r="A76" s="17" t="s">
        <v>318</v>
      </c>
      <c r="B76" s="21" t="str">
        <f t="shared" si="12"/>
        <v>Nợ dài hạn</v>
      </c>
      <c r="C76" s="44">
        <f t="shared" si="13"/>
        <v>0</v>
      </c>
      <c r="D76" s="44">
        <f t="shared" si="14"/>
        <v>0</v>
      </c>
      <c r="E76" s="44">
        <f t="shared" si="15"/>
        <v>0</v>
      </c>
      <c r="F76" s="44">
        <f t="shared" si="16"/>
        <v>0</v>
      </c>
      <c r="G76" s="44">
        <f t="shared" si="17"/>
        <v>0</v>
      </c>
      <c r="H76" s="44">
        <f t="shared" si="18"/>
        <v>0</v>
      </c>
    </row>
    <row r="77" spans="1:9">
      <c r="A77" s="17" t="s">
        <v>319</v>
      </c>
      <c r="B77" s="21" t="str">
        <f t="shared" si="12"/>
        <v>Nhận ký quỹ, ký cược dài hạn</v>
      </c>
      <c r="C77" s="44">
        <f t="shared" si="13"/>
        <v>0</v>
      </c>
      <c r="D77" s="44">
        <f t="shared" si="14"/>
        <v>0</v>
      </c>
      <c r="E77" s="44">
        <f t="shared" si="15"/>
        <v>0</v>
      </c>
      <c r="F77" s="44">
        <f t="shared" si="16"/>
        <v>0</v>
      </c>
      <c r="G77" s="44">
        <f t="shared" si="17"/>
        <v>0</v>
      </c>
      <c r="H77" s="44">
        <f t="shared" si="18"/>
        <v>0</v>
      </c>
    </row>
    <row r="78" spans="1:9">
      <c r="A78" s="15" t="s">
        <v>320</v>
      </c>
      <c r="B78" s="21" t="str">
        <f t="shared" si="12"/>
        <v>Nguồn vốn kinh doanh</v>
      </c>
      <c r="C78" s="44">
        <f t="shared" si="13"/>
        <v>0</v>
      </c>
      <c r="D78" s="44">
        <f t="shared" si="14"/>
        <v>1000000000</v>
      </c>
      <c r="E78" s="44">
        <f t="shared" si="15"/>
        <v>0</v>
      </c>
      <c r="F78" s="44">
        <f t="shared" si="16"/>
        <v>0</v>
      </c>
      <c r="G78" s="44">
        <f t="shared" si="17"/>
        <v>0</v>
      </c>
      <c r="H78" s="44">
        <f t="shared" si="18"/>
        <v>1000000000</v>
      </c>
    </row>
    <row r="79" spans="1:9">
      <c r="A79" s="15" t="s">
        <v>321</v>
      </c>
      <c r="B79" s="21" t="str">
        <f t="shared" si="12"/>
        <v>Nguồn vốn liên doanh</v>
      </c>
      <c r="C79" s="44">
        <f t="shared" si="13"/>
        <v>0</v>
      </c>
      <c r="D79" s="44">
        <f t="shared" si="14"/>
        <v>0</v>
      </c>
      <c r="E79" s="44">
        <f t="shared" si="15"/>
        <v>0</v>
      </c>
      <c r="F79" s="44">
        <f t="shared" si="16"/>
        <v>0</v>
      </c>
      <c r="G79" s="44">
        <f t="shared" si="17"/>
        <v>0</v>
      </c>
      <c r="H79" s="44">
        <f t="shared" si="18"/>
        <v>0</v>
      </c>
    </row>
    <row r="80" spans="1:9">
      <c r="A80" s="17" t="s">
        <v>323</v>
      </c>
      <c r="B80" s="21" t="str">
        <f t="shared" si="12"/>
        <v>Chênh lệch đánh giá lại TS</v>
      </c>
      <c r="C80" s="44">
        <f t="shared" si="13"/>
        <v>0</v>
      </c>
      <c r="D80" s="44">
        <f t="shared" si="14"/>
        <v>0</v>
      </c>
      <c r="E80" s="44">
        <f t="shared" si="15"/>
        <v>0</v>
      </c>
      <c r="F80" s="44">
        <f t="shared" si="16"/>
        <v>0</v>
      </c>
      <c r="G80" s="44">
        <f t="shared" si="17"/>
        <v>0</v>
      </c>
      <c r="H80" s="44">
        <f t="shared" si="18"/>
        <v>0</v>
      </c>
    </row>
    <row r="81" spans="1:8">
      <c r="A81" s="17" t="s">
        <v>324</v>
      </c>
      <c r="B81" s="21" t="str">
        <f t="shared" si="12"/>
        <v>Chênh lệch tỷ giá</v>
      </c>
      <c r="C81" s="44">
        <f t="shared" si="13"/>
        <v>0</v>
      </c>
      <c r="D81" s="44">
        <f t="shared" si="14"/>
        <v>0</v>
      </c>
      <c r="E81" s="44">
        <f t="shared" si="15"/>
        <v>0</v>
      </c>
      <c r="F81" s="44">
        <f t="shared" si="16"/>
        <v>0</v>
      </c>
      <c r="G81" s="44">
        <f t="shared" si="17"/>
        <v>0</v>
      </c>
      <c r="H81" s="44">
        <f t="shared" si="18"/>
        <v>0</v>
      </c>
    </row>
    <row r="82" spans="1:8">
      <c r="A82" s="17" t="s">
        <v>326</v>
      </c>
      <c r="B82" s="21" t="str">
        <f t="shared" si="12"/>
        <v>Qũy đầu tư phát triển</v>
      </c>
      <c r="C82" s="44">
        <f t="shared" si="13"/>
        <v>0</v>
      </c>
      <c r="D82" s="44">
        <f t="shared" si="14"/>
        <v>0</v>
      </c>
      <c r="E82" s="44">
        <f t="shared" si="15"/>
        <v>0</v>
      </c>
      <c r="F82" s="44">
        <f t="shared" si="16"/>
        <v>0</v>
      </c>
      <c r="G82" s="44">
        <f t="shared" si="17"/>
        <v>0</v>
      </c>
      <c r="H82" s="44">
        <f t="shared" si="18"/>
        <v>0</v>
      </c>
    </row>
    <row r="83" spans="1:8">
      <c r="A83" s="17" t="s">
        <v>327</v>
      </c>
      <c r="B83" s="21" t="str">
        <f t="shared" si="12"/>
        <v>Qũy dự phòng tài chính</v>
      </c>
      <c r="C83" s="44">
        <f t="shared" si="13"/>
        <v>0</v>
      </c>
      <c r="D83" s="44">
        <f t="shared" si="14"/>
        <v>0</v>
      </c>
      <c r="E83" s="44">
        <f t="shared" si="15"/>
        <v>0</v>
      </c>
      <c r="F83" s="44">
        <f t="shared" si="16"/>
        <v>0</v>
      </c>
      <c r="G83" s="44">
        <f t="shared" si="17"/>
        <v>0</v>
      </c>
      <c r="H83" s="44">
        <f t="shared" si="18"/>
        <v>0</v>
      </c>
    </row>
    <row r="84" spans="1:8">
      <c r="A84" s="17" t="s">
        <v>328</v>
      </c>
      <c r="B84" s="21" t="str">
        <f t="shared" si="12"/>
        <v>Qũy dự phòng trợ cấp mất việc làm</v>
      </c>
      <c r="C84" s="44">
        <f t="shared" si="13"/>
        <v>0</v>
      </c>
      <c r="D84" s="44">
        <f t="shared" si="14"/>
        <v>0</v>
      </c>
      <c r="E84" s="44">
        <f t="shared" si="15"/>
        <v>0</v>
      </c>
      <c r="F84" s="44">
        <f t="shared" si="16"/>
        <v>0</v>
      </c>
      <c r="G84" s="44">
        <f t="shared" si="17"/>
        <v>0</v>
      </c>
      <c r="H84" s="44">
        <f t="shared" si="18"/>
        <v>0</v>
      </c>
    </row>
    <row r="85" spans="1:8">
      <c r="A85" s="15" t="s">
        <v>329</v>
      </c>
      <c r="B85" s="21" t="str">
        <f t="shared" si="12"/>
        <v>Lợi nhuận chưa phân phối năm trước</v>
      </c>
      <c r="C85" s="44">
        <f t="shared" si="13"/>
        <v>0</v>
      </c>
      <c r="D85" s="44">
        <f t="shared" si="14"/>
        <v>817764833</v>
      </c>
      <c r="E85" s="44">
        <f t="shared" si="15"/>
        <v>0</v>
      </c>
      <c r="F85" s="44">
        <f t="shared" si="16"/>
        <v>863174894.01993942</v>
      </c>
      <c r="G85" s="44">
        <f t="shared" si="17"/>
        <v>0</v>
      </c>
      <c r="H85" s="44">
        <f t="shared" si="18"/>
        <v>1680939727.0199394</v>
      </c>
    </row>
    <row r="86" spans="1:8">
      <c r="A86" s="15" t="s">
        <v>331</v>
      </c>
      <c r="B86" s="21" t="str">
        <f t="shared" si="12"/>
        <v>Lợi nhuận chưa phân phối năm nay</v>
      </c>
      <c r="C86" s="44">
        <f t="shared" si="13"/>
        <v>0</v>
      </c>
      <c r="D86" s="44">
        <f t="shared" si="14"/>
        <v>0</v>
      </c>
      <c r="E86" s="44">
        <f t="shared" si="15"/>
        <v>863174894.01993942</v>
      </c>
      <c r="F86" s="44">
        <f t="shared" si="16"/>
        <v>863174894.01993942</v>
      </c>
      <c r="G86" s="44">
        <f t="shared" si="17"/>
        <v>0</v>
      </c>
      <c r="H86" s="44">
        <f t="shared" si="18"/>
        <v>0</v>
      </c>
    </row>
    <row r="87" spans="1:8">
      <c r="A87" s="15" t="s">
        <v>333</v>
      </c>
      <c r="B87" s="21" t="str">
        <f t="shared" si="12"/>
        <v>Qũy khen thưởng</v>
      </c>
      <c r="C87" s="44">
        <f t="shared" si="13"/>
        <v>0</v>
      </c>
      <c r="D87" s="44">
        <f t="shared" si="14"/>
        <v>0</v>
      </c>
      <c r="E87" s="44">
        <f t="shared" si="15"/>
        <v>0</v>
      </c>
      <c r="F87" s="44">
        <f t="shared" si="16"/>
        <v>0</v>
      </c>
      <c r="G87" s="44">
        <f t="shared" si="17"/>
        <v>0</v>
      </c>
      <c r="H87" s="44">
        <f t="shared" si="18"/>
        <v>0</v>
      </c>
    </row>
    <row r="88" spans="1:8">
      <c r="A88" s="15" t="s">
        <v>335</v>
      </c>
      <c r="B88" s="21" t="str">
        <f t="shared" si="12"/>
        <v>Qũy Phúc Lợi</v>
      </c>
      <c r="C88" s="44">
        <f t="shared" si="13"/>
        <v>0</v>
      </c>
      <c r="D88" s="44">
        <f t="shared" si="14"/>
        <v>0</v>
      </c>
      <c r="E88" s="44">
        <f t="shared" si="15"/>
        <v>0</v>
      </c>
      <c r="F88" s="44">
        <f t="shared" si="16"/>
        <v>0</v>
      </c>
      <c r="G88" s="44">
        <f t="shared" si="17"/>
        <v>0</v>
      </c>
      <c r="H88" s="44">
        <f t="shared" si="18"/>
        <v>0</v>
      </c>
    </row>
    <row r="89" spans="1:8">
      <c r="A89" s="17" t="s">
        <v>337</v>
      </c>
      <c r="B89" s="21" t="str">
        <f t="shared" si="12"/>
        <v>Nguồn vốn đầu tư XDCB</v>
      </c>
      <c r="C89" s="44">
        <f t="shared" si="13"/>
        <v>0</v>
      </c>
      <c r="D89" s="44">
        <f t="shared" si="14"/>
        <v>0</v>
      </c>
      <c r="E89" s="44">
        <f t="shared" si="15"/>
        <v>0</v>
      </c>
      <c r="F89" s="44">
        <f t="shared" si="16"/>
        <v>0</v>
      </c>
      <c r="G89" s="44">
        <f t="shared" si="17"/>
        <v>0</v>
      </c>
      <c r="H89" s="44">
        <f t="shared" si="18"/>
        <v>0</v>
      </c>
    </row>
    <row r="90" spans="1:8">
      <c r="A90" s="17" t="s">
        <v>338</v>
      </c>
      <c r="B90" s="21" t="str">
        <f>VLOOKUP(A90,SDD,2,0)</f>
        <v>Nguồn kinh phí sự nghiệp</v>
      </c>
      <c r="C90" s="44">
        <f t="shared" si="13"/>
        <v>0</v>
      </c>
      <c r="D90" s="44">
        <f t="shared" si="14"/>
        <v>0</v>
      </c>
      <c r="E90" s="44">
        <f t="shared" si="15"/>
        <v>0</v>
      </c>
      <c r="F90" s="44">
        <f t="shared" si="16"/>
        <v>0</v>
      </c>
      <c r="G90" s="44">
        <f t="shared" si="17"/>
        <v>0</v>
      </c>
      <c r="H90" s="44">
        <f t="shared" si="18"/>
        <v>0</v>
      </c>
    </row>
    <row r="91" spans="1:8">
      <c r="A91" s="17" t="s">
        <v>340</v>
      </c>
      <c r="B91" s="21" t="str">
        <f t="shared" si="12"/>
        <v>Nguồn kinh phí hình thành TSCĐ</v>
      </c>
      <c r="C91" s="44">
        <f t="shared" si="13"/>
        <v>0</v>
      </c>
      <c r="D91" s="44">
        <f t="shared" si="14"/>
        <v>0</v>
      </c>
      <c r="E91" s="44">
        <f t="shared" si="15"/>
        <v>0</v>
      </c>
      <c r="F91" s="44">
        <f t="shared" si="16"/>
        <v>0</v>
      </c>
      <c r="G91" s="44">
        <f t="shared" si="17"/>
        <v>0</v>
      </c>
      <c r="H91" s="44">
        <f t="shared" si="18"/>
        <v>0</v>
      </c>
    </row>
    <row r="92" spans="1:8">
      <c r="A92" s="15" t="s">
        <v>342</v>
      </c>
      <c r="B92" s="21" t="str">
        <f t="shared" si="12"/>
        <v>Doanh thu bán hàng</v>
      </c>
      <c r="C92" s="44">
        <f t="shared" si="13"/>
        <v>0</v>
      </c>
      <c r="D92" s="44">
        <f t="shared" si="14"/>
        <v>0</v>
      </c>
      <c r="E92" s="44">
        <f t="shared" si="15"/>
        <v>5240434204.4099998</v>
      </c>
      <c r="F92" s="44">
        <f t="shared" si="16"/>
        <v>5240434204.4099998</v>
      </c>
      <c r="G92" s="44">
        <f t="shared" si="17"/>
        <v>0</v>
      </c>
      <c r="H92" s="44">
        <f t="shared" si="18"/>
        <v>0</v>
      </c>
    </row>
    <row r="93" spans="1:8">
      <c r="A93" s="17" t="s">
        <v>344</v>
      </c>
      <c r="B93" s="21" t="str">
        <f t="shared" si="12"/>
        <v>Doanh thu nội bộ</v>
      </c>
      <c r="C93" s="44">
        <f t="shared" si="13"/>
        <v>0</v>
      </c>
      <c r="D93" s="44">
        <f t="shared" si="14"/>
        <v>0</v>
      </c>
      <c r="E93" s="44">
        <f t="shared" si="15"/>
        <v>0</v>
      </c>
      <c r="F93" s="44">
        <f t="shared" si="16"/>
        <v>0</v>
      </c>
      <c r="G93" s="44">
        <f t="shared" si="17"/>
        <v>0</v>
      </c>
      <c r="H93" s="44">
        <f t="shared" si="18"/>
        <v>0</v>
      </c>
    </row>
    <row r="94" spans="1:8">
      <c r="A94" s="17" t="s">
        <v>346</v>
      </c>
      <c r="B94" s="21" t="str">
        <f t="shared" si="12"/>
        <v>Doanh thu hoạt động tài chính</v>
      </c>
      <c r="C94" s="44">
        <f t="shared" si="13"/>
        <v>0</v>
      </c>
      <c r="D94" s="44">
        <f t="shared" si="14"/>
        <v>0</v>
      </c>
      <c r="E94" s="44">
        <f t="shared" si="15"/>
        <v>12718656.041999981</v>
      </c>
      <c r="F94" s="44">
        <f t="shared" si="16"/>
        <v>12718656.041999981</v>
      </c>
      <c r="G94" s="44">
        <f t="shared" si="17"/>
        <v>0</v>
      </c>
      <c r="H94" s="44">
        <f t="shared" si="18"/>
        <v>0</v>
      </c>
    </row>
    <row r="95" spans="1:8">
      <c r="A95" s="15" t="s">
        <v>347</v>
      </c>
      <c r="B95" s="21" t="str">
        <f t="shared" si="12"/>
        <v>Doanh thu hoạt động tài chính khác</v>
      </c>
      <c r="C95" s="44">
        <f t="shared" si="13"/>
        <v>0</v>
      </c>
      <c r="D95" s="44">
        <f t="shared" si="14"/>
        <v>0</v>
      </c>
      <c r="E95" s="44">
        <f t="shared" si="15"/>
        <v>0</v>
      </c>
      <c r="F95" s="44">
        <f t="shared" si="16"/>
        <v>0</v>
      </c>
      <c r="G95" s="44">
        <f t="shared" si="17"/>
        <v>0</v>
      </c>
      <c r="H95" s="44">
        <f t="shared" si="18"/>
        <v>0</v>
      </c>
    </row>
    <row r="96" spans="1:8">
      <c r="A96" s="17" t="s">
        <v>349</v>
      </c>
      <c r="B96" s="21" t="str">
        <f t="shared" si="12"/>
        <v>Chiết khấu thương mại</v>
      </c>
      <c r="C96" s="44">
        <f t="shared" si="13"/>
        <v>0</v>
      </c>
      <c r="D96" s="44">
        <f t="shared" si="14"/>
        <v>0</v>
      </c>
      <c r="E96" s="44">
        <f t="shared" si="15"/>
        <v>0</v>
      </c>
      <c r="F96" s="44">
        <f t="shared" si="16"/>
        <v>0</v>
      </c>
      <c r="G96" s="44">
        <f t="shared" si="17"/>
        <v>0</v>
      </c>
      <c r="H96" s="44">
        <f t="shared" si="18"/>
        <v>0</v>
      </c>
    </row>
    <row r="97" spans="1:8">
      <c r="A97" s="17" t="s">
        <v>350</v>
      </c>
      <c r="B97" s="21" t="str">
        <f t="shared" si="12"/>
        <v>Hàng bán bị trả lại</v>
      </c>
      <c r="C97" s="44">
        <f t="shared" si="13"/>
        <v>0</v>
      </c>
      <c r="D97" s="44">
        <f t="shared" si="14"/>
        <v>0</v>
      </c>
      <c r="E97" s="44">
        <f t="shared" si="15"/>
        <v>2720000</v>
      </c>
      <c r="F97" s="44">
        <f t="shared" si="16"/>
        <v>2720000</v>
      </c>
      <c r="G97" s="44">
        <f t="shared" si="17"/>
        <v>0</v>
      </c>
      <c r="H97" s="44">
        <f t="shared" si="18"/>
        <v>0</v>
      </c>
    </row>
    <row r="98" spans="1:8">
      <c r="A98" s="17" t="s">
        <v>351</v>
      </c>
      <c r="B98" s="21" t="str">
        <f t="shared" si="12"/>
        <v>Giảm giá hàng bán</v>
      </c>
      <c r="C98" s="44">
        <f t="shared" si="13"/>
        <v>0</v>
      </c>
      <c r="D98" s="44">
        <f t="shared" si="14"/>
        <v>0</v>
      </c>
      <c r="E98" s="44">
        <f t="shared" si="15"/>
        <v>0</v>
      </c>
      <c r="F98" s="44">
        <f t="shared" si="16"/>
        <v>0</v>
      </c>
      <c r="G98" s="44">
        <f t="shared" si="17"/>
        <v>0</v>
      </c>
      <c r="H98" s="44">
        <f t="shared" si="18"/>
        <v>0</v>
      </c>
    </row>
    <row r="99" spans="1:8">
      <c r="A99" s="17" t="s">
        <v>352</v>
      </c>
      <c r="B99" s="21" t="str">
        <f t="shared" si="12"/>
        <v>Mua hàng</v>
      </c>
      <c r="C99" s="44">
        <f t="shared" si="13"/>
        <v>0</v>
      </c>
      <c r="D99" s="44">
        <f t="shared" si="14"/>
        <v>0</v>
      </c>
      <c r="E99" s="44">
        <f t="shared" si="15"/>
        <v>0</v>
      </c>
      <c r="F99" s="44">
        <f t="shared" si="16"/>
        <v>0</v>
      </c>
      <c r="G99" s="44">
        <f t="shared" si="17"/>
        <v>0</v>
      </c>
      <c r="H99" s="44">
        <f t="shared" si="18"/>
        <v>0</v>
      </c>
    </row>
    <row r="100" spans="1:8">
      <c r="A100" s="19" t="s">
        <v>353</v>
      </c>
      <c r="B100" s="21" t="str">
        <f t="shared" si="12"/>
        <v>Chi phí NVL trực tiếp</v>
      </c>
      <c r="C100" s="44">
        <f t="shared" si="13"/>
        <v>0</v>
      </c>
      <c r="D100" s="44">
        <f t="shared" si="14"/>
        <v>0</v>
      </c>
      <c r="E100" s="44">
        <f t="shared" si="15"/>
        <v>0</v>
      </c>
      <c r="F100" s="44">
        <f t="shared" si="16"/>
        <v>0</v>
      </c>
      <c r="G100" s="44">
        <f t="shared" si="17"/>
        <v>0</v>
      </c>
      <c r="H100" s="44">
        <f t="shared" si="18"/>
        <v>0</v>
      </c>
    </row>
    <row r="101" spans="1:8">
      <c r="A101" s="19" t="s">
        <v>354</v>
      </c>
      <c r="B101" s="21" t="str">
        <f t="shared" ref="B101:B115" si="19">VLOOKUP(A101,SDD,2,0)</f>
        <v>Chi phí NC trực tiếp</v>
      </c>
      <c r="C101" s="44">
        <f t="shared" ref="C101:C115" si="20">VLOOKUP(A101,SDD,3,0)</f>
        <v>0</v>
      </c>
      <c r="D101" s="44">
        <f t="shared" ref="D101:D115" si="21">VLOOKUP(A101,SDD,4,0)</f>
        <v>0</v>
      </c>
      <c r="E101" s="44">
        <f t="shared" ref="E101:E115" si="22">SUMIF(PSNO,A101&amp;"*",STPS)</f>
        <v>0</v>
      </c>
      <c r="F101" s="44">
        <f t="shared" ref="F101:F115" si="23">SUMIF(PSCO,A101&amp;"*",STPS)</f>
        <v>0</v>
      </c>
      <c r="G101" s="44">
        <f t="shared" si="17"/>
        <v>0</v>
      </c>
      <c r="H101" s="44">
        <f t="shared" si="18"/>
        <v>0</v>
      </c>
    </row>
    <row r="102" spans="1:8">
      <c r="A102" s="17" t="s">
        <v>355</v>
      </c>
      <c r="B102" s="21" t="str">
        <f t="shared" si="19"/>
        <v>Chi phí sản xuất chung</v>
      </c>
      <c r="C102" s="44">
        <f t="shared" si="20"/>
        <v>0</v>
      </c>
      <c r="D102" s="44">
        <f t="shared" si="21"/>
        <v>0</v>
      </c>
      <c r="E102" s="44">
        <f t="shared" si="22"/>
        <v>0</v>
      </c>
      <c r="F102" s="44">
        <f t="shared" si="23"/>
        <v>0</v>
      </c>
      <c r="G102" s="44">
        <f t="shared" si="17"/>
        <v>0</v>
      </c>
      <c r="H102" s="44">
        <f t="shared" si="18"/>
        <v>0</v>
      </c>
    </row>
    <row r="103" spans="1:8">
      <c r="A103" s="17" t="s">
        <v>357</v>
      </c>
      <c r="B103" s="21" t="str">
        <f t="shared" si="19"/>
        <v>Gia thành sản xuất</v>
      </c>
      <c r="C103" s="44">
        <f t="shared" si="20"/>
        <v>0</v>
      </c>
      <c r="D103" s="44">
        <f t="shared" si="21"/>
        <v>0</v>
      </c>
      <c r="E103" s="44">
        <f t="shared" si="22"/>
        <v>0</v>
      </c>
      <c r="F103" s="44">
        <f t="shared" si="23"/>
        <v>0</v>
      </c>
      <c r="G103" s="44">
        <f t="shared" si="17"/>
        <v>0</v>
      </c>
      <c r="H103" s="44">
        <f t="shared" si="18"/>
        <v>0</v>
      </c>
    </row>
    <row r="104" spans="1:8">
      <c r="A104" s="17" t="s">
        <v>359</v>
      </c>
      <c r="B104" s="21" t="str">
        <f t="shared" si="19"/>
        <v>Gía vốn hàng bán</v>
      </c>
      <c r="C104" s="44">
        <f t="shared" si="20"/>
        <v>0</v>
      </c>
      <c r="D104" s="44">
        <f t="shared" si="21"/>
        <v>0</v>
      </c>
      <c r="E104" s="44">
        <f t="shared" si="22"/>
        <v>2975407918.9344606</v>
      </c>
      <c r="F104" s="44">
        <f t="shared" si="23"/>
        <v>2975407918.9344606</v>
      </c>
      <c r="G104" s="44">
        <f t="shared" si="17"/>
        <v>0</v>
      </c>
      <c r="H104" s="44">
        <f t="shared" si="18"/>
        <v>0</v>
      </c>
    </row>
    <row r="105" spans="1:8">
      <c r="A105" s="19" t="s">
        <v>360</v>
      </c>
      <c r="B105" s="21" t="str">
        <f t="shared" si="19"/>
        <v>Chi phí tài chính, trả lãi vay</v>
      </c>
      <c r="C105" s="44">
        <f t="shared" si="20"/>
        <v>0</v>
      </c>
      <c r="D105" s="44">
        <f t="shared" si="21"/>
        <v>0</v>
      </c>
      <c r="E105" s="44">
        <f t="shared" si="22"/>
        <v>20149978.323000032</v>
      </c>
      <c r="F105" s="44">
        <f t="shared" si="23"/>
        <v>20149978.323000032</v>
      </c>
      <c r="G105" s="44">
        <f t="shared" si="17"/>
        <v>0</v>
      </c>
      <c r="H105" s="44">
        <f t="shared" si="18"/>
        <v>0</v>
      </c>
    </row>
    <row r="106" spans="1:8">
      <c r="A106" s="19" t="s">
        <v>362</v>
      </c>
      <c r="B106" s="21" t="str">
        <f t="shared" si="19"/>
        <v>Chi phí tài chính khác</v>
      </c>
      <c r="C106" s="44">
        <f t="shared" si="20"/>
        <v>0</v>
      </c>
      <c r="D106" s="44">
        <f t="shared" si="21"/>
        <v>0</v>
      </c>
      <c r="E106" s="44">
        <f t="shared" si="22"/>
        <v>0</v>
      </c>
      <c r="F106" s="44">
        <f t="shared" si="23"/>
        <v>0</v>
      </c>
      <c r="G106" s="44">
        <f t="shared" si="17"/>
        <v>0</v>
      </c>
      <c r="H106" s="44">
        <f t="shared" si="18"/>
        <v>0</v>
      </c>
    </row>
    <row r="107" spans="1:8">
      <c r="A107" s="19" t="s">
        <v>364</v>
      </c>
      <c r="B107" s="21" t="str">
        <f t="shared" si="19"/>
        <v>Chi phí bán hàng</v>
      </c>
      <c r="C107" s="44">
        <f t="shared" si="20"/>
        <v>0</v>
      </c>
      <c r="D107" s="44">
        <f t="shared" si="21"/>
        <v>0</v>
      </c>
      <c r="E107" s="44">
        <f t="shared" si="22"/>
        <v>88747461</v>
      </c>
      <c r="F107" s="44">
        <f t="shared" si="23"/>
        <v>88747461</v>
      </c>
      <c r="G107" s="44">
        <f t="shared" si="17"/>
        <v>0</v>
      </c>
      <c r="H107" s="44">
        <f t="shared" si="18"/>
        <v>0</v>
      </c>
    </row>
    <row r="108" spans="1:8">
      <c r="A108" s="20" t="s">
        <v>365</v>
      </c>
      <c r="B108" s="21" t="str">
        <f t="shared" si="19"/>
        <v>Chi phí nhân viên quản lý</v>
      </c>
      <c r="C108" s="44">
        <f t="shared" si="20"/>
        <v>0</v>
      </c>
      <c r="D108" s="44">
        <f t="shared" si="21"/>
        <v>0</v>
      </c>
      <c r="E108" s="44">
        <f t="shared" si="22"/>
        <v>550912514</v>
      </c>
      <c r="F108" s="44">
        <f t="shared" si="23"/>
        <v>550912514</v>
      </c>
      <c r="G108" s="44">
        <f t="shared" si="17"/>
        <v>0</v>
      </c>
      <c r="H108" s="44">
        <f t="shared" si="18"/>
        <v>0</v>
      </c>
    </row>
    <row r="109" spans="1:8">
      <c r="A109" s="20" t="s">
        <v>367</v>
      </c>
      <c r="B109" s="21" t="str">
        <f t="shared" si="19"/>
        <v>Thuế, phí và lệ phí</v>
      </c>
      <c r="C109" s="44">
        <f t="shared" si="20"/>
        <v>0</v>
      </c>
      <c r="D109" s="44">
        <f t="shared" si="21"/>
        <v>0</v>
      </c>
      <c r="E109" s="44">
        <f t="shared" si="22"/>
        <v>1000000</v>
      </c>
      <c r="F109" s="44">
        <f t="shared" si="23"/>
        <v>1000000</v>
      </c>
      <c r="G109" s="44">
        <f t="shared" si="17"/>
        <v>0</v>
      </c>
      <c r="H109" s="44">
        <f t="shared" si="18"/>
        <v>0</v>
      </c>
    </row>
    <row r="110" spans="1:8">
      <c r="A110" s="19" t="s">
        <v>369</v>
      </c>
      <c r="B110" s="21" t="str">
        <f t="shared" si="19"/>
        <v>Chi phí quản lý</v>
      </c>
      <c r="C110" s="44">
        <f t="shared" si="20"/>
        <v>0</v>
      </c>
      <c r="D110" s="44">
        <f t="shared" si="21"/>
        <v>0</v>
      </c>
      <c r="E110" s="44">
        <f t="shared" si="22"/>
        <v>526168509.09999979</v>
      </c>
      <c r="F110" s="44">
        <f t="shared" si="23"/>
        <v>526168509.09999979</v>
      </c>
      <c r="G110" s="44">
        <f t="shared" si="17"/>
        <v>0</v>
      </c>
      <c r="H110" s="44">
        <f t="shared" si="18"/>
        <v>0</v>
      </c>
    </row>
    <row r="111" spans="1:8">
      <c r="A111" s="17" t="s">
        <v>371</v>
      </c>
      <c r="B111" s="21" t="str">
        <f t="shared" si="19"/>
        <v>Thu nhập khác</v>
      </c>
      <c r="C111" s="44">
        <f t="shared" si="20"/>
        <v>0</v>
      </c>
      <c r="D111" s="44">
        <f t="shared" si="21"/>
        <v>0</v>
      </c>
      <c r="E111" s="44">
        <f t="shared" si="22"/>
        <v>0</v>
      </c>
      <c r="F111" s="44">
        <f t="shared" si="23"/>
        <v>0</v>
      </c>
      <c r="G111" s="44">
        <f t="shared" si="17"/>
        <v>0</v>
      </c>
      <c r="H111" s="44">
        <f t="shared" si="18"/>
        <v>0</v>
      </c>
    </row>
    <row r="112" spans="1:8">
      <c r="A112" s="17" t="s">
        <v>372</v>
      </c>
      <c r="B112" s="21" t="str">
        <f t="shared" si="19"/>
        <v>Chi phí khác</v>
      </c>
      <c r="C112" s="44">
        <f t="shared" si="20"/>
        <v>0</v>
      </c>
      <c r="D112" s="44">
        <f t="shared" si="21"/>
        <v>0</v>
      </c>
      <c r="E112" s="44">
        <f t="shared" si="22"/>
        <v>9077861</v>
      </c>
      <c r="F112" s="44">
        <f t="shared" si="23"/>
        <v>9077861</v>
      </c>
      <c r="G112" s="44">
        <f t="shared" si="17"/>
        <v>0</v>
      </c>
      <c r="H112" s="44">
        <f t="shared" si="18"/>
        <v>0</v>
      </c>
    </row>
    <row r="113" spans="1:8">
      <c r="A113" s="19" t="s">
        <v>373</v>
      </c>
      <c r="B113" s="21" t="str">
        <f t="shared" si="19"/>
        <v>Chi phí thuế thu nhập doanh nghiệp</v>
      </c>
      <c r="C113" s="44">
        <f t="shared" si="20"/>
        <v>0</v>
      </c>
      <c r="D113" s="44">
        <f t="shared" si="21"/>
        <v>0</v>
      </c>
      <c r="E113" s="44">
        <f t="shared" si="22"/>
        <v>215793723.62</v>
      </c>
      <c r="F113" s="44">
        <f t="shared" si="23"/>
        <v>215793723.62</v>
      </c>
      <c r="G113" s="44">
        <f t="shared" si="17"/>
        <v>0</v>
      </c>
      <c r="H113" s="44">
        <f t="shared" si="18"/>
        <v>0</v>
      </c>
    </row>
    <row r="114" spans="1:8">
      <c r="A114" s="19" t="s">
        <v>375</v>
      </c>
      <c r="B114" s="21" t="str">
        <f t="shared" si="19"/>
        <v>Chi phí thuế thu nhập doanh nghiệp hoãn lại</v>
      </c>
      <c r="C114" s="44">
        <f t="shared" si="20"/>
        <v>0</v>
      </c>
      <c r="D114" s="44">
        <f t="shared" si="21"/>
        <v>0</v>
      </c>
      <c r="E114" s="44">
        <f t="shared" si="22"/>
        <v>0</v>
      </c>
      <c r="F114" s="44">
        <f t="shared" si="23"/>
        <v>0</v>
      </c>
      <c r="G114" s="44">
        <f t="shared" si="17"/>
        <v>0</v>
      </c>
      <c r="H114" s="44">
        <f t="shared" si="18"/>
        <v>0</v>
      </c>
    </row>
    <row r="115" spans="1:8">
      <c r="A115" s="17" t="s">
        <v>377</v>
      </c>
      <c r="B115" s="21" t="str">
        <f t="shared" si="19"/>
        <v>Xác định kết quả kinh doanh</v>
      </c>
      <c r="C115" s="44">
        <f t="shared" si="20"/>
        <v>0.45459985733032227</v>
      </c>
      <c r="D115" s="44">
        <f t="shared" si="21"/>
        <v>0</v>
      </c>
      <c r="E115" s="44">
        <f t="shared" si="22"/>
        <v>5250432859.9974003</v>
      </c>
      <c r="F115" s="44">
        <f t="shared" si="23"/>
        <v>5250432860.4519997</v>
      </c>
      <c r="G115" s="44">
        <f t="shared" si="17"/>
        <v>0</v>
      </c>
      <c r="H115" s="44">
        <f t="shared" si="18"/>
        <v>0</v>
      </c>
    </row>
    <row r="116" spans="1:8">
      <c r="C116" s="27">
        <f t="shared" ref="C116:H116" si="24">SUM(C6:C115)</f>
        <v>2072429453.8458734</v>
      </c>
      <c r="D116" s="27">
        <f t="shared" si="24"/>
        <v>2072429453.8888888</v>
      </c>
      <c r="E116" s="27">
        <f t="shared" si="24"/>
        <v>36768335426.004799</v>
      </c>
      <c r="F116" s="27">
        <f t="shared" si="24"/>
        <v>36768335426.004799</v>
      </c>
      <c r="G116" s="27">
        <f t="shared" si="24"/>
        <v>3322041547.2858133</v>
      </c>
      <c r="H116" s="27">
        <f t="shared" si="24"/>
        <v>3322041547.3288288</v>
      </c>
    </row>
  </sheetData>
  <mergeCells count="7">
    <mergeCell ref="A1:H1"/>
    <mergeCell ref="A2:H2"/>
    <mergeCell ref="A4:A5"/>
    <mergeCell ref="B4:B5"/>
    <mergeCell ref="C4:D4"/>
    <mergeCell ref="E4:F4"/>
    <mergeCell ref="G4:H4"/>
  </mergeCells>
  <dataValidations count="1">
    <dataValidation type="textLength" allowBlank="1" showInputMessage="1" showErrorMessage="1" errorTitle="Loi nhap lieu !" error="Đây là ô c/thức. Không được gõ trực tiếp." sqref="E5:H5">
      <formula1>100</formula1>
      <formula2>101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workbookViewId="0">
      <selection activeCell="E14" sqref="E14"/>
    </sheetView>
  </sheetViews>
  <sheetFormatPr defaultRowHeight="15"/>
  <cols>
    <col min="1" max="1" width="5" style="64" customWidth="1"/>
    <col min="2" max="2" width="43.28515625" style="52" customWidth="1"/>
    <col min="3" max="3" width="10.42578125" style="51" customWidth="1"/>
    <col min="4" max="4" width="11.85546875" style="51" customWidth="1"/>
    <col min="5" max="5" width="22.5703125" style="114" customWidth="1"/>
    <col min="6" max="6" width="20.140625" style="114" customWidth="1"/>
    <col min="7" max="7" width="13.85546875" bestFit="1" customWidth="1"/>
  </cols>
  <sheetData>
    <row r="1" spans="1:7" ht="18">
      <c r="A1" s="174" t="s">
        <v>3922</v>
      </c>
      <c r="B1" s="174"/>
      <c r="C1" s="174"/>
      <c r="D1" s="174"/>
      <c r="E1" s="174"/>
      <c r="F1" s="174"/>
    </row>
    <row r="2" spans="1:7">
      <c r="A2" s="175" t="s">
        <v>3923</v>
      </c>
      <c r="B2" s="175"/>
      <c r="C2" s="175"/>
      <c r="D2" s="175"/>
      <c r="E2" s="175"/>
      <c r="F2" s="175"/>
    </row>
    <row r="3" spans="1:7" s="46" customFormat="1">
      <c r="A3" s="175" t="s">
        <v>3938</v>
      </c>
      <c r="B3" s="175"/>
      <c r="C3" s="175"/>
      <c r="D3" s="175"/>
      <c r="E3" s="175"/>
      <c r="F3" s="175"/>
    </row>
    <row r="4" spans="1:7">
      <c r="A4" s="177" t="s">
        <v>3924</v>
      </c>
      <c r="B4" s="177"/>
      <c r="C4" s="71" t="s">
        <v>3787</v>
      </c>
      <c r="D4" s="72"/>
      <c r="E4" s="108"/>
      <c r="F4" s="108"/>
    </row>
    <row r="5" spans="1:7">
      <c r="A5" s="177" t="s">
        <v>3925</v>
      </c>
      <c r="B5" s="177"/>
      <c r="C5" s="74" t="s">
        <v>3926</v>
      </c>
      <c r="D5" s="72"/>
      <c r="E5" s="108"/>
      <c r="F5" s="108"/>
    </row>
    <row r="6" spans="1:7" s="46" customFormat="1">
      <c r="A6" s="75"/>
      <c r="B6" s="73"/>
      <c r="C6" s="72"/>
      <c r="D6" s="72"/>
      <c r="E6" s="108"/>
      <c r="F6" s="108"/>
    </row>
    <row r="7" spans="1:7">
      <c r="E7" s="176" t="s">
        <v>3939</v>
      </c>
      <c r="F7" s="176"/>
    </row>
    <row r="8" spans="1:7" ht="28.5">
      <c r="A8" s="54" t="s">
        <v>194</v>
      </c>
      <c r="B8" s="55" t="s">
        <v>3927</v>
      </c>
      <c r="C8" s="55" t="s">
        <v>3928</v>
      </c>
      <c r="D8" s="56" t="s">
        <v>3929</v>
      </c>
      <c r="E8" s="109" t="s">
        <v>3930</v>
      </c>
      <c r="F8" s="110" t="s">
        <v>3931</v>
      </c>
      <c r="G8" s="48"/>
    </row>
    <row r="9" spans="1:7" ht="31.5" customHeight="1">
      <c r="A9" s="54" t="s">
        <v>3932</v>
      </c>
      <c r="B9" s="54" t="s">
        <v>3933</v>
      </c>
      <c r="C9" s="54" t="s">
        <v>3934</v>
      </c>
      <c r="D9" s="54" t="s">
        <v>3935</v>
      </c>
      <c r="E9" s="110" t="s">
        <v>3936</v>
      </c>
      <c r="F9" s="110" t="s">
        <v>3937</v>
      </c>
    </row>
    <row r="10" spans="1:7" s="49" customFormat="1">
      <c r="A10" s="54"/>
      <c r="B10" s="57" t="s">
        <v>3940</v>
      </c>
      <c r="C10" s="55"/>
      <c r="D10" s="55"/>
      <c r="E10" s="111"/>
      <c r="F10" s="111"/>
    </row>
    <row r="11" spans="1:7" s="49" customFormat="1" ht="36" customHeight="1">
      <c r="A11" s="54" t="s">
        <v>3941</v>
      </c>
      <c r="B11" s="63" t="s">
        <v>3942</v>
      </c>
      <c r="C11" s="55">
        <v>100</v>
      </c>
      <c r="D11" s="55"/>
      <c r="E11" s="111">
        <f>E12+E15+E18+E25+E28</f>
        <v>3077075553.7858133</v>
      </c>
      <c r="F11" s="111">
        <f>F12+F15+F18+F25+F28</f>
        <v>2034099453.3912735</v>
      </c>
    </row>
    <row r="12" spans="1:7" s="49" customFormat="1" ht="30.75" customHeight="1">
      <c r="A12" s="54" t="s">
        <v>3943</v>
      </c>
      <c r="B12" s="63" t="s">
        <v>3944</v>
      </c>
      <c r="C12" s="55">
        <v>110</v>
      </c>
      <c r="D12" s="55"/>
      <c r="E12" s="111">
        <f>E13+E14</f>
        <v>2020151387.4199996</v>
      </c>
      <c r="F12" s="111">
        <f>F13+F14</f>
        <v>1318035717.3199992</v>
      </c>
    </row>
    <row r="13" spans="1:7">
      <c r="A13" s="60">
        <v>1</v>
      </c>
      <c r="B13" s="61" t="s">
        <v>3948</v>
      </c>
      <c r="C13" s="58">
        <v>111</v>
      </c>
      <c r="D13" s="58" t="s">
        <v>3945</v>
      </c>
      <c r="E13" s="112">
        <f>SUMIF(MTSNVCK,"*"&amp;C13&amp;"*",SOCK)</f>
        <v>2020151387.4199996</v>
      </c>
      <c r="F13" s="113">
        <f>SUMIF(MTSNVDK,"*"&amp;C13&amp;"*",SODN)</f>
        <v>1318035717.3199992</v>
      </c>
    </row>
    <row r="14" spans="1:7">
      <c r="A14" s="60">
        <v>2</v>
      </c>
      <c r="B14" s="61" t="s">
        <v>3949</v>
      </c>
      <c r="C14" s="58">
        <v>112</v>
      </c>
      <c r="D14" s="58"/>
      <c r="E14" s="112">
        <f t="shared" ref="E13:E42" si="0">SUMIF(MTSNVCK,"*"&amp;C14&amp;"*",SOCK)</f>
        <v>0</v>
      </c>
      <c r="F14" s="113">
        <f>SUMIF(MTSNVDK,"*"&amp;C14&amp;"*",SODN)</f>
        <v>0</v>
      </c>
    </row>
    <row r="15" spans="1:7" s="49" customFormat="1" ht="29.25">
      <c r="A15" s="54" t="s">
        <v>3946</v>
      </c>
      <c r="B15" s="63" t="s">
        <v>3954</v>
      </c>
      <c r="C15" s="55">
        <v>120</v>
      </c>
      <c r="D15" s="55" t="s">
        <v>3947</v>
      </c>
      <c r="E15" s="111">
        <f>E16+E17</f>
        <v>0</v>
      </c>
      <c r="F15" s="111">
        <f>F16+F17</f>
        <v>0</v>
      </c>
    </row>
    <row r="16" spans="1:7">
      <c r="A16" s="60">
        <v>1</v>
      </c>
      <c r="B16" s="62" t="s">
        <v>3950</v>
      </c>
      <c r="C16" s="58">
        <v>121</v>
      </c>
      <c r="D16" s="58"/>
      <c r="E16" s="112">
        <f t="shared" si="0"/>
        <v>0</v>
      </c>
      <c r="F16" s="113">
        <f>SUMIF(MTSNVDK,"*"&amp;C16&amp;"*",SODN)</f>
        <v>0</v>
      </c>
    </row>
    <row r="17" spans="1:6" ht="16.5" customHeight="1">
      <c r="A17" s="60">
        <v>2</v>
      </c>
      <c r="B17" s="62" t="s">
        <v>3951</v>
      </c>
      <c r="C17" s="58">
        <v>129</v>
      </c>
      <c r="D17" s="58"/>
      <c r="E17" s="112">
        <f t="shared" si="0"/>
        <v>0</v>
      </c>
      <c r="F17" s="113">
        <f>SUMIF(MTSNVDK,"*"&amp;C17&amp;"*",SODN)</f>
        <v>0</v>
      </c>
    </row>
    <row r="18" spans="1:6" s="49" customFormat="1" ht="29.25">
      <c r="A18" s="54" t="s">
        <v>3952</v>
      </c>
      <c r="B18" s="63" t="s">
        <v>3953</v>
      </c>
      <c r="C18" s="55">
        <v>130</v>
      </c>
      <c r="D18" s="55"/>
      <c r="E18" s="111">
        <f>E19+E20+E21+E22+E23+E24</f>
        <v>606432316.71999931</v>
      </c>
      <c r="F18" s="111">
        <f>F19+F20+F21+F22+F23+F24</f>
        <v>361396080</v>
      </c>
    </row>
    <row r="19" spans="1:6">
      <c r="A19" s="60">
        <v>1</v>
      </c>
      <c r="B19" s="62" t="s">
        <v>3955</v>
      </c>
      <c r="C19" s="58">
        <v>131</v>
      </c>
      <c r="D19" s="58"/>
      <c r="E19" s="112">
        <f t="shared" si="0"/>
        <v>604432316.71999931</v>
      </c>
      <c r="F19" s="113">
        <f t="shared" ref="F19:F24" si="1">SUMIF(MTSNVDK,"*"&amp;C19&amp;"*",SODN)</f>
        <v>359396080</v>
      </c>
    </row>
    <row r="20" spans="1:6">
      <c r="A20" s="60">
        <v>2</v>
      </c>
      <c r="B20" s="62" t="s">
        <v>3956</v>
      </c>
      <c r="C20" s="58">
        <v>132</v>
      </c>
      <c r="D20" s="58"/>
      <c r="E20" s="112">
        <f t="shared" si="0"/>
        <v>0</v>
      </c>
      <c r="F20" s="113">
        <f t="shared" si="1"/>
        <v>0</v>
      </c>
    </row>
    <row r="21" spans="1:6">
      <c r="A21" s="60">
        <v>3</v>
      </c>
      <c r="B21" s="62" t="s">
        <v>3957</v>
      </c>
      <c r="C21" s="58">
        <v>133</v>
      </c>
      <c r="D21" s="58"/>
      <c r="E21" s="112">
        <f t="shared" si="0"/>
        <v>0</v>
      </c>
      <c r="F21" s="113">
        <f t="shared" si="1"/>
        <v>0</v>
      </c>
    </row>
    <row r="22" spans="1:6">
      <c r="A22" s="60">
        <v>4</v>
      </c>
      <c r="B22" s="62" t="s">
        <v>3958</v>
      </c>
      <c r="C22" s="58">
        <v>134</v>
      </c>
      <c r="D22" s="58"/>
      <c r="E22" s="112">
        <f t="shared" si="0"/>
        <v>0</v>
      </c>
      <c r="F22" s="113">
        <f t="shared" si="1"/>
        <v>0</v>
      </c>
    </row>
    <row r="23" spans="1:6">
      <c r="A23" s="60">
        <v>5</v>
      </c>
      <c r="B23" s="62" t="s">
        <v>3959</v>
      </c>
      <c r="C23" s="58">
        <v>135</v>
      </c>
      <c r="D23" s="58" t="s">
        <v>3961</v>
      </c>
      <c r="E23" s="112">
        <f t="shared" si="0"/>
        <v>2000000</v>
      </c>
      <c r="F23" s="113">
        <f t="shared" si="1"/>
        <v>2000000</v>
      </c>
    </row>
    <row r="24" spans="1:6">
      <c r="A24" s="60">
        <v>6</v>
      </c>
      <c r="B24" s="62" t="s">
        <v>3960</v>
      </c>
      <c r="C24" s="58">
        <v>139</v>
      </c>
      <c r="D24" s="58"/>
      <c r="E24" s="112">
        <f t="shared" si="0"/>
        <v>0</v>
      </c>
      <c r="F24" s="113">
        <f t="shared" si="1"/>
        <v>0</v>
      </c>
    </row>
    <row r="25" spans="1:6" s="49" customFormat="1">
      <c r="A25" s="54" t="s">
        <v>3962</v>
      </c>
      <c r="B25" s="63" t="s">
        <v>3963</v>
      </c>
      <c r="C25" s="55">
        <v>140</v>
      </c>
      <c r="D25" s="55"/>
      <c r="E25" s="111">
        <f>E26+E27</f>
        <v>426866412.39581442</v>
      </c>
      <c r="F25" s="111">
        <f>F26+F27</f>
        <v>342533565.32127428</v>
      </c>
    </row>
    <row r="26" spans="1:6">
      <c r="A26" s="60">
        <v>1</v>
      </c>
      <c r="B26" s="62" t="s">
        <v>3964</v>
      </c>
      <c r="C26" s="58">
        <v>141</v>
      </c>
      <c r="D26" s="58" t="s">
        <v>3966</v>
      </c>
      <c r="E26" s="112">
        <f t="shared" si="0"/>
        <v>463432731.39581442</v>
      </c>
      <c r="F26" s="113">
        <f>SUMIF(MTSNVDK,"*"&amp;C26&amp;"*",SODN)</f>
        <v>342533565.32127428</v>
      </c>
    </row>
    <row r="27" spans="1:6">
      <c r="A27" s="60">
        <v>2</v>
      </c>
      <c r="B27" s="62" t="s">
        <v>3965</v>
      </c>
      <c r="C27" s="58">
        <v>149</v>
      </c>
      <c r="D27" s="58"/>
      <c r="E27" s="112">
        <f t="shared" si="0"/>
        <v>-36566319</v>
      </c>
      <c r="F27" s="113">
        <f>SUMIF(MTSNVDK,"*"&amp;C27&amp;"*",SODN)</f>
        <v>0</v>
      </c>
    </row>
    <row r="28" spans="1:6" s="49" customFormat="1" ht="29.25">
      <c r="A28" s="54" t="s">
        <v>3967</v>
      </c>
      <c r="B28" s="63" t="s">
        <v>3968</v>
      </c>
      <c r="C28" s="55">
        <v>150</v>
      </c>
      <c r="D28" s="55"/>
      <c r="E28" s="111">
        <f>E29+E30+E31+E32</f>
        <v>23625437.250000015</v>
      </c>
      <c r="F28" s="111">
        <f>F29+F30+F31+F32</f>
        <v>12134090.75</v>
      </c>
    </row>
    <row r="29" spans="1:6">
      <c r="A29" s="60">
        <v>1</v>
      </c>
      <c r="B29" s="62" t="s">
        <v>3969</v>
      </c>
      <c r="C29" s="58">
        <v>151</v>
      </c>
      <c r="D29" s="58"/>
      <c r="E29" s="112">
        <f t="shared" si="0"/>
        <v>23625437.250000015</v>
      </c>
      <c r="F29" s="113">
        <f>SUMIF(MTSNVDK,"*"&amp;C29&amp;"*",SODN)</f>
        <v>12134090.75</v>
      </c>
    </row>
    <row r="30" spans="1:6">
      <c r="A30" s="60">
        <v>2</v>
      </c>
      <c r="B30" s="62" t="s">
        <v>3970</v>
      </c>
      <c r="C30" s="58">
        <v>152</v>
      </c>
      <c r="D30" s="58"/>
      <c r="E30" s="112">
        <f t="shared" si="0"/>
        <v>0</v>
      </c>
      <c r="F30" s="113">
        <f>SUMIF(MTSNVDK,"*"&amp;C30&amp;"*",SODN)</f>
        <v>0</v>
      </c>
    </row>
    <row r="31" spans="1:6">
      <c r="A31" s="60">
        <v>3</v>
      </c>
      <c r="B31" s="62" t="s">
        <v>3971</v>
      </c>
      <c r="C31" s="58">
        <v>154</v>
      </c>
      <c r="D31" s="58" t="s">
        <v>3972</v>
      </c>
      <c r="E31" s="112">
        <f t="shared" si="0"/>
        <v>0</v>
      </c>
      <c r="F31" s="113">
        <f>SUMIF(MTSNVDK,"*"&amp;C31&amp;"*",SODN)</f>
        <v>0</v>
      </c>
    </row>
    <row r="32" spans="1:6">
      <c r="A32" s="60">
        <v>4</v>
      </c>
      <c r="B32" s="62" t="s">
        <v>3973</v>
      </c>
      <c r="C32" s="58">
        <v>158</v>
      </c>
      <c r="D32" s="58"/>
      <c r="E32" s="112">
        <f t="shared" si="0"/>
        <v>0</v>
      </c>
      <c r="F32" s="113">
        <f>SUMIF(MTSNVDK,"*"&amp;C32&amp;"*",SODN)</f>
        <v>0</v>
      </c>
    </row>
    <row r="33" spans="1:6" s="49" customFormat="1" ht="29.25">
      <c r="A33" s="54" t="s">
        <v>3921</v>
      </c>
      <c r="B33" s="63" t="s">
        <v>3974</v>
      </c>
      <c r="C33" s="55">
        <v>200</v>
      </c>
      <c r="D33" s="55"/>
      <c r="E33" s="111">
        <f>E34+E40+E51+E54+E59</f>
        <v>158415633.59444445</v>
      </c>
      <c r="F33" s="111">
        <f>F34+F40+F51+F54+F59</f>
        <v>3132084.1944444478</v>
      </c>
    </row>
    <row r="34" spans="1:6" ht="29.25">
      <c r="A34" s="60" t="s">
        <v>3943</v>
      </c>
      <c r="B34" s="62" t="s">
        <v>3975</v>
      </c>
      <c r="C34" s="58">
        <v>210</v>
      </c>
      <c r="D34" s="58"/>
      <c r="E34" s="111">
        <f>E35+E36+E37+E38+E39</f>
        <v>0</v>
      </c>
      <c r="F34" s="113">
        <f>F35+F36+F37+F38+F39</f>
        <v>0</v>
      </c>
    </row>
    <row r="35" spans="1:6">
      <c r="A35" s="60">
        <v>1</v>
      </c>
      <c r="B35" s="62" t="s">
        <v>3976</v>
      </c>
      <c r="C35" s="58">
        <v>211</v>
      </c>
      <c r="D35" s="58"/>
      <c r="E35" s="112">
        <f t="shared" si="0"/>
        <v>0</v>
      </c>
      <c r="F35" s="113">
        <f>SUMIF(MTSNVDK,"*"&amp;C35&amp;"*",SODN)</f>
        <v>0</v>
      </c>
    </row>
    <row r="36" spans="1:6">
      <c r="A36" s="60">
        <v>2</v>
      </c>
      <c r="B36" s="62" t="s">
        <v>3977</v>
      </c>
      <c r="C36" s="58">
        <v>212</v>
      </c>
      <c r="D36" s="58"/>
      <c r="E36" s="112">
        <f t="shared" si="0"/>
        <v>0</v>
      </c>
      <c r="F36" s="113">
        <f>SUMIF(MTSNVDK,"*"&amp;C36&amp;"*",SODN)</f>
        <v>0</v>
      </c>
    </row>
    <row r="37" spans="1:6">
      <c r="A37" s="60">
        <v>3</v>
      </c>
      <c r="B37" s="62" t="s">
        <v>3978</v>
      </c>
      <c r="C37" s="58">
        <v>213</v>
      </c>
      <c r="D37" s="58" t="s">
        <v>3980</v>
      </c>
      <c r="E37" s="112">
        <f t="shared" si="0"/>
        <v>0</v>
      </c>
      <c r="F37" s="113">
        <f>SUMIF(MTSNVDK,"*"&amp;C37&amp;"*",SODN)</f>
        <v>0</v>
      </c>
    </row>
    <row r="38" spans="1:6">
      <c r="A38" s="60">
        <v>4</v>
      </c>
      <c r="B38" s="62" t="s">
        <v>3979</v>
      </c>
      <c r="C38" s="58">
        <v>218</v>
      </c>
      <c r="D38" s="58" t="s">
        <v>3981</v>
      </c>
      <c r="E38" s="112">
        <f t="shared" si="0"/>
        <v>0</v>
      </c>
      <c r="F38" s="113">
        <f>SUMIF(MTSNVDK,"*"&amp;C38&amp;"*",SODN)</f>
        <v>0</v>
      </c>
    </row>
    <row r="39" spans="1:6">
      <c r="A39" s="60">
        <v>5</v>
      </c>
      <c r="B39" s="62" t="s">
        <v>3982</v>
      </c>
      <c r="C39" s="58">
        <v>219</v>
      </c>
      <c r="D39" s="58"/>
      <c r="E39" s="112">
        <f t="shared" si="0"/>
        <v>0</v>
      </c>
      <c r="F39" s="113">
        <f>SUMIF(MTSNVDK,"*"&amp;C39&amp;"*",SODN)</f>
        <v>0</v>
      </c>
    </row>
    <row r="40" spans="1:6" s="49" customFormat="1" ht="29.25">
      <c r="A40" s="54" t="s">
        <v>3946</v>
      </c>
      <c r="B40" s="63" t="s">
        <v>3983</v>
      </c>
      <c r="C40" s="55">
        <v>220</v>
      </c>
      <c r="D40" s="55"/>
      <c r="E40" s="111">
        <f>E41+E44+E47+E50</f>
        <v>138305959.09444445</v>
      </c>
      <c r="F40" s="111">
        <f>F41+F44+F47+F50</f>
        <v>3132084.1944444478</v>
      </c>
    </row>
    <row r="41" spans="1:6">
      <c r="A41" s="60">
        <v>1</v>
      </c>
      <c r="B41" s="62" t="s">
        <v>3984</v>
      </c>
      <c r="C41" s="58">
        <v>221</v>
      </c>
      <c r="D41" s="58" t="s">
        <v>3985</v>
      </c>
      <c r="E41" s="111">
        <f>E42+E43</f>
        <v>138305959.09444445</v>
      </c>
      <c r="F41" s="113">
        <f>F42+F43</f>
        <v>3132084.1944444478</v>
      </c>
    </row>
    <row r="42" spans="1:6">
      <c r="A42" s="60" t="s">
        <v>3987</v>
      </c>
      <c r="B42" s="61" t="s">
        <v>3988</v>
      </c>
      <c r="C42" s="58">
        <v>222</v>
      </c>
      <c r="D42" s="58"/>
      <c r="E42" s="112">
        <f t="shared" si="0"/>
        <v>188290000</v>
      </c>
      <c r="F42" s="113">
        <f>SUMIF(MTSNVDK,"*"&amp;C42&amp;"*",SODN)</f>
        <v>38330000</v>
      </c>
    </row>
    <row r="43" spans="1:6">
      <c r="A43" s="60" t="s">
        <v>3987</v>
      </c>
      <c r="B43" s="62" t="s">
        <v>3989</v>
      </c>
      <c r="C43" s="58">
        <v>223</v>
      </c>
      <c r="D43" s="58"/>
      <c r="E43" s="112">
        <f t="shared" ref="E43:E62" si="2">SUMIF(MTSNVCK,"*"&amp;C43&amp;"*",SOCK)</f>
        <v>-49984040.905555554</v>
      </c>
      <c r="F43" s="113">
        <f>SUMIF(MTSNVDK,"*"&amp;C43&amp;"*",SODN)</f>
        <v>-35197915.805555552</v>
      </c>
    </row>
    <row r="44" spans="1:6" ht="18.75" customHeight="1">
      <c r="A44" s="60" t="s">
        <v>3990</v>
      </c>
      <c r="B44" s="62" t="s">
        <v>3991</v>
      </c>
      <c r="C44" s="58">
        <v>224</v>
      </c>
      <c r="D44" s="58" t="s">
        <v>3992</v>
      </c>
      <c r="E44" s="111">
        <f>E45+E46</f>
        <v>0</v>
      </c>
      <c r="F44" s="113">
        <f>F45+F46</f>
        <v>0</v>
      </c>
    </row>
    <row r="45" spans="1:6">
      <c r="A45" s="60"/>
      <c r="B45" s="62" t="s">
        <v>3994</v>
      </c>
      <c r="C45" s="58">
        <v>225</v>
      </c>
      <c r="D45" s="58"/>
      <c r="E45" s="112">
        <f t="shared" si="2"/>
        <v>0</v>
      </c>
      <c r="F45" s="113">
        <f>SUMIF(MTSNVDK,"*"&amp;C45&amp;"*",SODN)</f>
        <v>0</v>
      </c>
    </row>
    <row r="46" spans="1:6">
      <c r="A46" s="60"/>
      <c r="B46" s="62" t="s">
        <v>3993</v>
      </c>
      <c r="C46" s="58">
        <v>226</v>
      </c>
      <c r="D46" s="58"/>
      <c r="E46" s="112">
        <f t="shared" si="2"/>
        <v>0</v>
      </c>
      <c r="F46" s="113">
        <f>SUMIF(MTSNVDK,"*"&amp;C46&amp;"*",SODN)</f>
        <v>0</v>
      </c>
    </row>
    <row r="47" spans="1:6">
      <c r="A47" s="60" t="s">
        <v>3995</v>
      </c>
      <c r="B47" s="62" t="s">
        <v>3996</v>
      </c>
      <c r="C47" s="58">
        <v>227</v>
      </c>
      <c r="D47" s="58" t="s">
        <v>3997</v>
      </c>
      <c r="E47" s="111">
        <f>E48+E49</f>
        <v>0</v>
      </c>
      <c r="F47" s="113">
        <f>F48+F49</f>
        <v>0</v>
      </c>
    </row>
    <row r="48" spans="1:6">
      <c r="A48" s="60"/>
      <c r="B48" s="62" t="s">
        <v>3986</v>
      </c>
      <c r="C48" s="58">
        <v>228</v>
      </c>
      <c r="D48" s="58"/>
      <c r="E48" s="112">
        <f t="shared" si="2"/>
        <v>0</v>
      </c>
      <c r="F48" s="113">
        <f>SUMIF(MTSNVDK,"*"&amp;C48&amp;"*",SODN)</f>
        <v>0</v>
      </c>
    </row>
    <row r="49" spans="1:7">
      <c r="A49" s="60"/>
      <c r="B49" s="62" t="s">
        <v>3993</v>
      </c>
      <c r="C49" s="58">
        <v>229</v>
      </c>
      <c r="D49" s="58"/>
      <c r="E49" s="112">
        <f t="shared" si="2"/>
        <v>0</v>
      </c>
      <c r="F49" s="113">
        <f>SUMIF(MTSNVDK,"*"&amp;C49&amp;"*",SODN)</f>
        <v>0</v>
      </c>
    </row>
    <row r="50" spans="1:7">
      <c r="A50" s="60" t="s">
        <v>3998</v>
      </c>
      <c r="B50" s="62" t="s">
        <v>3999</v>
      </c>
      <c r="C50" s="58">
        <v>230</v>
      </c>
      <c r="D50" s="58" t="s">
        <v>4000</v>
      </c>
      <c r="E50" s="111">
        <f t="shared" si="2"/>
        <v>0</v>
      </c>
      <c r="F50" s="113">
        <f>SUMIF(MTSNVDK,"*"&amp;C50&amp;"*",SODN)</f>
        <v>0</v>
      </c>
    </row>
    <row r="51" spans="1:7" s="49" customFormat="1">
      <c r="A51" s="54" t="s">
        <v>3952</v>
      </c>
      <c r="B51" s="63" t="s">
        <v>4001</v>
      </c>
      <c r="C51" s="55">
        <v>240</v>
      </c>
      <c r="D51" s="55" t="s">
        <v>4002</v>
      </c>
      <c r="E51" s="111">
        <f>E52+E53</f>
        <v>0</v>
      </c>
      <c r="F51" s="111">
        <f>F53+F52</f>
        <v>0</v>
      </c>
    </row>
    <row r="52" spans="1:7">
      <c r="A52" s="60"/>
      <c r="B52" s="62" t="s">
        <v>3994</v>
      </c>
      <c r="C52" s="58">
        <v>241</v>
      </c>
      <c r="D52" s="58"/>
      <c r="E52" s="112">
        <f t="shared" si="2"/>
        <v>0</v>
      </c>
      <c r="F52" s="113">
        <f>SUMIF(MTSNVDK,"*"&amp;C52&amp;"*",SODN)</f>
        <v>0</v>
      </c>
    </row>
    <row r="53" spans="1:7">
      <c r="A53" s="60"/>
      <c r="B53" s="62" t="s">
        <v>4004</v>
      </c>
      <c r="C53" s="58">
        <v>242</v>
      </c>
      <c r="D53" s="58"/>
      <c r="E53" s="112">
        <f t="shared" si="2"/>
        <v>0</v>
      </c>
      <c r="F53" s="113">
        <f>SUMIF(MTSNVDK,"*"&amp;C53&amp;"*",SODN)</f>
        <v>0</v>
      </c>
    </row>
    <row r="54" spans="1:7" s="49" customFormat="1" ht="29.25">
      <c r="A54" s="54" t="s">
        <v>3962</v>
      </c>
      <c r="B54" s="63" t="s">
        <v>4005</v>
      </c>
      <c r="C54" s="55">
        <v>250</v>
      </c>
      <c r="D54" s="55"/>
      <c r="E54" s="111">
        <f>E55+E56+E57+E58</f>
        <v>0</v>
      </c>
      <c r="F54" s="111">
        <f>F55+F56+F57+F58+F59</f>
        <v>0</v>
      </c>
    </row>
    <row r="55" spans="1:7">
      <c r="A55" s="60" t="s">
        <v>4003</v>
      </c>
      <c r="B55" s="62" t="s">
        <v>4006</v>
      </c>
      <c r="C55" s="58">
        <v>251</v>
      </c>
      <c r="D55" s="58"/>
      <c r="E55" s="112">
        <f t="shared" si="2"/>
        <v>0</v>
      </c>
      <c r="F55" s="113">
        <f>SUMIF(MTSNVDK,"*"&amp;C55&amp;"*",SODN)</f>
        <v>0</v>
      </c>
    </row>
    <row r="56" spans="1:7">
      <c r="A56" s="60" t="s">
        <v>3990</v>
      </c>
      <c r="B56" s="62" t="s">
        <v>4007</v>
      </c>
      <c r="C56" s="58">
        <v>252</v>
      </c>
      <c r="D56" s="58"/>
      <c r="E56" s="112">
        <f t="shared" si="2"/>
        <v>0</v>
      </c>
      <c r="F56" s="113">
        <f>SUMIF(MTSNVDK,"*"&amp;C56&amp;"*",SODN)</f>
        <v>0</v>
      </c>
    </row>
    <row r="57" spans="1:7">
      <c r="A57" s="60" t="s">
        <v>3995</v>
      </c>
      <c r="B57" s="62" t="s">
        <v>4008</v>
      </c>
      <c r="C57" s="58">
        <v>258</v>
      </c>
      <c r="D57" s="58" t="s">
        <v>4009</v>
      </c>
      <c r="E57" s="112">
        <f t="shared" si="2"/>
        <v>0</v>
      </c>
      <c r="F57" s="113">
        <f>SUMIF(MTSNVDK,"*"&amp;C57&amp;"*",SODN)</f>
        <v>0</v>
      </c>
    </row>
    <row r="58" spans="1:7">
      <c r="A58" s="60" t="s">
        <v>3998</v>
      </c>
      <c r="B58" s="62" t="s">
        <v>4010</v>
      </c>
      <c r="C58" s="58">
        <v>259</v>
      </c>
      <c r="D58" s="58"/>
      <c r="E58" s="112">
        <f t="shared" si="2"/>
        <v>0</v>
      </c>
      <c r="F58" s="113">
        <f>SUMIF(MTSNVDK,"*"&amp;C58&amp;"*",SODN)</f>
        <v>0</v>
      </c>
    </row>
    <row r="59" spans="1:7">
      <c r="A59" s="60" t="s">
        <v>3967</v>
      </c>
      <c r="B59" s="62" t="s">
        <v>4011</v>
      </c>
      <c r="C59" s="58">
        <v>260</v>
      </c>
      <c r="D59" s="58"/>
      <c r="E59" s="111">
        <f>E60+E61+E62</f>
        <v>20109674.5</v>
      </c>
      <c r="F59" s="113">
        <f>SUMIF(MTSNVDK,"*"&amp;C59&amp;"*",SODN)</f>
        <v>0</v>
      </c>
    </row>
    <row r="60" spans="1:7">
      <c r="A60" s="60" t="s">
        <v>4003</v>
      </c>
      <c r="B60" s="62" t="s">
        <v>4012</v>
      </c>
      <c r="C60" s="58">
        <v>261</v>
      </c>
      <c r="D60" s="58" t="s">
        <v>4013</v>
      </c>
      <c r="E60" s="112">
        <f t="shared" si="2"/>
        <v>20109674.5</v>
      </c>
      <c r="F60" s="111">
        <f>F61+F62</f>
        <v>0</v>
      </c>
    </row>
    <row r="61" spans="1:7">
      <c r="A61" s="60" t="s">
        <v>3990</v>
      </c>
      <c r="B61" s="62" t="s">
        <v>4014</v>
      </c>
      <c r="C61" s="58">
        <v>262</v>
      </c>
      <c r="D61" s="58" t="s">
        <v>4015</v>
      </c>
      <c r="E61" s="112">
        <f t="shared" si="2"/>
        <v>0</v>
      </c>
      <c r="F61" s="113">
        <f>SUMIF(MTSNVDK,"*"&amp;C61&amp;"*",SODN)</f>
        <v>0</v>
      </c>
    </row>
    <row r="62" spans="1:7">
      <c r="A62" s="60" t="s">
        <v>3995</v>
      </c>
      <c r="B62" s="62" t="s">
        <v>4016</v>
      </c>
      <c r="C62" s="58">
        <v>268</v>
      </c>
      <c r="D62" s="58"/>
      <c r="E62" s="112">
        <f t="shared" si="2"/>
        <v>0</v>
      </c>
      <c r="F62" s="113">
        <f>SUMIF(MTSNVDK,"*"&amp;C62&amp;"*",SODN)</f>
        <v>0</v>
      </c>
    </row>
    <row r="63" spans="1:7">
      <c r="A63" s="60"/>
      <c r="B63" s="62" t="s">
        <v>4018</v>
      </c>
      <c r="C63" s="58">
        <v>270</v>
      </c>
      <c r="D63" s="58"/>
      <c r="E63" s="111">
        <f>E11+E33</f>
        <v>3235491187.3802576</v>
      </c>
      <c r="F63" s="111">
        <f>F11+F33</f>
        <v>2037231537.5857179</v>
      </c>
      <c r="G63" s="102"/>
    </row>
    <row r="64" spans="1:7">
      <c r="A64" s="60"/>
      <c r="B64" s="62" t="s">
        <v>4017</v>
      </c>
      <c r="C64" s="58"/>
      <c r="D64" s="58"/>
      <c r="E64" s="111"/>
      <c r="F64" s="111"/>
    </row>
    <row r="65" spans="1:7" s="49" customFormat="1">
      <c r="A65" s="54" t="s">
        <v>3941</v>
      </c>
      <c r="B65" s="63" t="s">
        <v>4019</v>
      </c>
      <c r="C65" s="55">
        <v>300</v>
      </c>
      <c r="D65" s="55"/>
      <c r="E65" s="111">
        <f>E66+E78</f>
        <v>554551460.32000029</v>
      </c>
      <c r="F65" s="111">
        <f>F66+F78</f>
        <v>219466705</v>
      </c>
    </row>
    <row r="66" spans="1:7" s="49" customFormat="1" ht="29.25">
      <c r="A66" s="54" t="s">
        <v>3943</v>
      </c>
      <c r="B66" s="63" t="s">
        <v>4020</v>
      </c>
      <c r="C66" s="55">
        <v>310</v>
      </c>
      <c r="D66" s="55"/>
      <c r="E66" s="111">
        <f>E67+E68+E69+E70+E71+E72+E73+E74+E75+E76+E77</f>
        <v>554551460.32000029</v>
      </c>
      <c r="F66" s="111">
        <f>F67+F68+F69+F70+F71+F72+F73+F74+F75+F76+F77</f>
        <v>219466705</v>
      </c>
    </row>
    <row r="67" spans="1:7">
      <c r="A67" s="60" t="s">
        <v>4003</v>
      </c>
      <c r="B67" s="62" t="s">
        <v>4021</v>
      </c>
      <c r="C67" s="58">
        <v>311</v>
      </c>
      <c r="D67" s="58" t="s">
        <v>4022</v>
      </c>
      <c r="E67" s="112">
        <f t="shared" ref="E67:E77" si="3">SUMIF(MTSNVCK,"*"&amp;C67&amp;"*",SOCK)</f>
        <v>0</v>
      </c>
      <c r="F67" s="113">
        <f t="shared" ref="F67:F77" si="4">SUMIF(MTSNVDK,"*"&amp;C67&amp;"*",SODN)</f>
        <v>0</v>
      </c>
    </row>
    <row r="68" spans="1:7">
      <c r="A68" s="60" t="s">
        <v>3990</v>
      </c>
      <c r="B68" s="62" t="s">
        <v>4023</v>
      </c>
      <c r="C68" s="58">
        <v>312</v>
      </c>
      <c r="D68" s="58"/>
      <c r="E68" s="112">
        <f t="shared" si="3"/>
        <v>334220852.18000031</v>
      </c>
      <c r="F68" s="113">
        <f t="shared" si="4"/>
        <v>116222990</v>
      </c>
    </row>
    <row r="69" spans="1:7">
      <c r="A69" s="60" t="s">
        <v>3995</v>
      </c>
      <c r="B69" s="62" t="s">
        <v>4024</v>
      </c>
      <c r="C69" s="58">
        <v>313</v>
      </c>
      <c r="D69" s="58"/>
      <c r="E69" s="112">
        <f t="shared" si="3"/>
        <v>0</v>
      </c>
      <c r="F69" s="113">
        <f t="shared" si="4"/>
        <v>0</v>
      </c>
    </row>
    <row r="70" spans="1:7">
      <c r="A70" s="60" t="s">
        <v>3998</v>
      </c>
      <c r="B70" s="62" t="s">
        <v>4025</v>
      </c>
      <c r="C70" s="58">
        <v>314</v>
      </c>
      <c r="D70" s="58" t="s">
        <v>4026</v>
      </c>
      <c r="E70" s="112">
        <f t="shared" si="3"/>
        <v>220299149.13999999</v>
      </c>
      <c r="F70" s="113">
        <f t="shared" si="4"/>
        <v>78274715</v>
      </c>
    </row>
    <row r="71" spans="1:7">
      <c r="A71" s="60" t="s">
        <v>4027</v>
      </c>
      <c r="B71" s="62" t="s">
        <v>4028</v>
      </c>
      <c r="C71" s="58">
        <v>315</v>
      </c>
      <c r="D71" s="58"/>
      <c r="E71" s="112">
        <f t="shared" si="3"/>
        <v>0</v>
      </c>
      <c r="F71" s="113">
        <f t="shared" si="4"/>
        <v>24969000</v>
      </c>
    </row>
    <row r="72" spans="1:7">
      <c r="A72" s="60" t="s">
        <v>4029</v>
      </c>
      <c r="B72" s="62" t="s">
        <v>4030</v>
      </c>
      <c r="C72" s="58">
        <v>316</v>
      </c>
      <c r="D72" s="58" t="s">
        <v>4031</v>
      </c>
      <c r="E72" s="112">
        <f t="shared" si="3"/>
        <v>0</v>
      </c>
      <c r="F72" s="113">
        <f t="shared" si="4"/>
        <v>0</v>
      </c>
    </row>
    <row r="73" spans="1:7">
      <c r="A73" s="60" t="s">
        <v>4032</v>
      </c>
      <c r="B73" s="62" t="s">
        <v>4033</v>
      </c>
      <c r="C73" s="58">
        <v>317</v>
      </c>
      <c r="D73" s="58"/>
      <c r="E73" s="112">
        <f t="shared" si="3"/>
        <v>0</v>
      </c>
      <c r="F73" s="113">
        <f t="shared" si="4"/>
        <v>0</v>
      </c>
    </row>
    <row r="74" spans="1:7">
      <c r="A74" s="60" t="s">
        <v>4034</v>
      </c>
      <c r="B74" s="62" t="s">
        <v>4035</v>
      </c>
      <c r="C74" s="58">
        <v>318</v>
      </c>
      <c r="D74" s="58"/>
      <c r="E74" s="112">
        <f t="shared" si="3"/>
        <v>0</v>
      </c>
      <c r="F74" s="113">
        <f t="shared" si="4"/>
        <v>0</v>
      </c>
      <c r="G74" s="47">
        <f>E105-E63</f>
        <v>-4.0318012237548828E-2</v>
      </c>
    </row>
    <row r="75" spans="1:7">
      <c r="A75" s="60" t="s">
        <v>4036</v>
      </c>
      <c r="B75" s="62" t="s">
        <v>4037</v>
      </c>
      <c r="C75" s="58">
        <v>319</v>
      </c>
      <c r="D75" s="58" t="s">
        <v>4040</v>
      </c>
      <c r="E75" s="112">
        <f t="shared" si="3"/>
        <v>31459</v>
      </c>
      <c r="F75" s="113">
        <f t="shared" si="4"/>
        <v>0</v>
      </c>
    </row>
    <row r="76" spans="1:7">
      <c r="A76" s="60" t="s">
        <v>4038</v>
      </c>
      <c r="B76" s="62" t="s">
        <v>4039</v>
      </c>
      <c r="C76" s="58">
        <v>320</v>
      </c>
      <c r="D76" s="58"/>
      <c r="E76" s="112">
        <f t="shared" si="3"/>
        <v>0</v>
      </c>
      <c r="F76" s="113">
        <f t="shared" si="4"/>
        <v>0</v>
      </c>
    </row>
    <row r="77" spans="1:7">
      <c r="A77" s="60" t="s">
        <v>4041</v>
      </c>
      <c r="B77" s="62" t="s">
        <v>4042</v>
      </c>
      <c r="C77" s="58">
        <v>323</v>
      </c>
      <c r="D77" s="58"/>
      <c r="E77" s="112">
        <f t="shared" si="3"/>
        <v>0</v>
      </c>
      <c r="F77" s="113">
        <f t="shared" si="4"/>
        <v>0</v>
      </c>
    </row>
    <row r="78" spans="1:7" s="49" customFormat="1" ht="29.25">
      <c r="A78" s="54" t="s">
        <v>3946</v>
      </c>
      <c r="B78" s="63" t="s">
        <v>4043</v>
      </c>
      <c r="C78" s="55">
        <v>330</v>
      </c>
      <c r="D78" s="55"/>
      <c r="E78" s="111">
        <f>E79+E80+E81+E82+E83+E84+E85+E86+E87</f>
        <v>0</v>
      </c>
      <c r="F78" s="111">
        <f>F79+F80+F81+F82+F83+F84+F85+F86+F87</f>
        <v>0</v>
      </c>
    </row>
    <row r="79" spans="1:7">
      <c r="A79" s="60" t="s">
        <v>4003</v>
      </c>
      <c r="B79" s="62" t="s">
        <v>4044</v>
      </c>
      <c r="C79" s="58">
        <v>331</v>
      </c>
      <c r="D79" s="58"/>
      <c r="E79" s="112">
        <f t="shared" ref="E79:E87" si="5">SUMIF(MTSNVCK,"*"&amp;C79&amp;"*",SOCK)</f>
        <v>0</v>
      </c>
      <c r="F79" s="113">
        <f t="shared" ref="F79:F87" si="6">SUMIF(MTSNVDK,"*"&amp;C79&amp;"*",SODN)</f>
        <v>0</v>
      </c>
    </row>
    <row r="80" spans="1:7">
      <c r="A80" s="60" t="s">
        <v>3990</v>
      </c>
      <c r="B80" s="62" t="s">
        <v>4045</v>
      </c>
      <c r="C80" s="58">
        <v>332</v>
      </c>
      <c r="D80" s="58" t="s">
        <v>4040</v>
      </c>
      <c r="E80" s="112">
        <f t="shared" si="5"/>
        <v>0</v>
      </c>
      <c r="F80" s="113">
        <f t="shared" si="6"/>
        <v>0</v>
      </c>
    </row>
    <row r="81" spans="1:6">
      <c r="A81" s="60" t="s">
        <v>3995</v>
      </c>
      <c r="B81" s="62" t="s">
        <v>4046</v>
      </c>
      <c r="C81" s="58">
        <v>333</v>
      </c>
      <c r="D81" s="58"/>
      <c r="E81" s="112">
        <f t="shared" si="5"/>
        <v>0</v>
      </c>
      <c r="F81" s="113">
        <f t="shared" si="6"/>
        <v>0</v>
      </c>
    </row>
    <row r="82" spans="1:6">
      <c r="A82" s="60" t="s">
        <v>3998</v>
      </c>
      <c r="B82" s="61" t="s">
        <v>4047</v>
      </c>
      <c r="C82" s="58">
        <v>334</v>
      </c>
      <c r="D82" s="58" t="s">
        <v>4048</v>
      </c>
      <c r="E82" s="112">
        <f t="shared" si="5"/>
        <v>0</v>
      </c>
      <c r="F82" s="113">
        <f t="shared" si="6"/>
        <v>0</v>
      </c>
    </row>
    <row r="83" spans="1:6">
      <c r="A83" s="60" t="s">
        <v>4027</v>
      </c>
      <c r="B83" s="62" t="s">
        <v>4049</v>
      </c>
      <c r="C83" s="58">
        <v>335</v>
      </c>
      <c r="D83" s="58" t="s">
        <v>4015</v>
      </c>
      <c r="E83" s="112">
        <f t="shared" si="5"/>
        <v>0</v>
      </c>
      <c r="F83" s="113">
        <f t="shared" si="6"/>
        <v>0</v>
      </c>
    </row>
    <row r="84" spans="1:6">
      <c r="A84" s="60" t="s">
        <v>4029</v>
      </c>
      <c r="B84" s="62" t="s">
        <v>4050</v>
      </c>
      <c r="C84" s="58">
        <v>336</v>
      </c>
      <c r="D84" s="58"/>
      <c r="E84" s="112">
        <f t="shared" si="5"/>
        <v>0</v>
      </c>
      <c r="F84" s="113">
        <f t="shared" si="6"/>
        <v>0</v>
      </c>
    </row>
    <row r="85" spans="1:6">
      <c r="A85" s="60" t="s">
        <v>4032</v>
      </c>
      <c r="B85" s="62" t="s">
        <v>4051</v>
      </c>
      <c r="C85" s="58">
        <v>337</v>
      </c>
      <c r="D85" s="58"/>
      <c r="E85" s="112">
        <f t="shared" si="5"/>
        <v>0</v>
      </c>
      <c r="F85" s="113">
        <f t="shared" si="6"/>
        <v>0</v>
      </c>
    </row>
    <row r="86" spans="1:6">
      <c r="A86" s="60" t="s">
        <v>4034</v>
      </c>
      <c r="B86" s="62" t="s">
        <v>4052</v>
      </c>
      <c r="C86" s="58">
        <v>338</v>
      </c>
      <c r="D86" s="58"/>
      <c r="E86" s="112">
        <f t="shared" si="5"/>
        <v>0</v>
      </c>
      <c r="F86" s="113">
        <f t="shared" si="6"/>
        <v>0</v>
      </c>
    </row>
    <row r="87" spans="1:6">
      <c r="A87" s="60" t="s">
        <v>4036</v>
      </c>
      <c r="B87" s="62" t="s">
        <v>4053</v>
      </c>
      <c r="C87" s="58">
        <v>339</v>
      </c>
      <c r="D87" s="58"/>
      <c r="E87" s="112">
        <f t="shared" si="5"/>
        <v>0</v>
      </c>
      <c r="F87" s="113">
        <f t="shared" si="6"/>
        <v>0</v>
      </c>
    </row>
    <row r="88" spans="1:6" s="49" customFormat="1">
      <c r="A88" s="54" t="s">
        <v>3921</v>
      </c>
      <c r="B88" s="63" t="s">
        <v>4054</v>
      </c>
      <c r="C88" s="55">
        <v>400</v>
      </c>
      <c r="D88" s="55"/>
      <c r="E88" s="111">
        <f>E89+E102</f>
        <v>2680939727.0199394</v>
      </c>
      <c r="F88" s="111">
        <f>F89+F102</f>
        <v>1817764833</v>
      </c>
    </row>
    <row r="89" spans="1:6" s="49" customFormat="1" ht="29.25">
      <c r="A89" s="54" t="s">
        <v>3943</v>
      </c>
      <c r="B89" s="63" t="s">
        <v>4055</v>
      </c>
      <c r="C89" s="55">
        <v>410</v>
      </c>
      <c r="D89" s="55" t="s">
        <v>4056</v>
      </c>
      <c r="E89" s="111">
        <f>E90+E91+E92+E93+E94+E95+E96+E97+E98+E99+E100+E101</f>
        <v>2680939727.0199394</v>
      </c>
      <c r="F89" s="111">
        <f>F90+F91+F92+F93+F94+F95+F96+F97+F98+F99+F100+F101</f>
        <v>1817764833</v>
      </c>
    </row>
    <row r="90" spans="1:6">
      <c r="A90" s="60" t="s">
        <v>4003</v>
      </c>
      <c r="B90" s="62" t="s">
        <v>4057</v>
      </c>
      <c r="C90" s="58">
        <v>411</v>
      </c>
      <c r="D90" s="58"/>
      <c r="E90" s="112">
        <f t="shared" ref="E90:E104" si="7">SUMIF(MTSNVCK,"*"&amp;C90&amp;"*",SOCK)</f>
        <v>1000000000</v>
      </c>
      <c r="F90" s="113">
        <f t="shared" ref="F90:F101" si="8">SUMIF(MTSNVDK,"*"&amp;C90&amp;"*",SODN)</f>
        <v>1000000000</v>
      </c>
    </row>
    <row r="91" spans="1:6">
      <c r="A91" s="60" t="s">
        <v>3990</v>
      </c>
      <c r="B91" s="61" t="s">
        <v>4058</v>
      </c>
      <c r="C91" s="58">
        <v>412</v>
      </c>
      <c r="D91" s="58"/>
      <c r="E91" s="112">
        <f t="shared" si="7"/>
        <v>0</v>
      </c>
      <c r="F91" s="113">
        <f t="shared" si="8"/>
        <v>0</v>
      </c>
    </row>
    <row r="92" spans="1:6">
      <c r="A92" s="60" t="s">
        <v>3995</v>
      </c>
      <c r="B92" s="62" t="s">
        <v>4059</v>
      </c>
      <c r="C92" s="58">
        <v>413</v>
      </c>
      <c r="D92" s="58"/>
      <c r="E92" s="112">
        <f t="shared" si="7"/>
        <v>0</v>
      </c>
      <c r="F92" s="113">
        <f t="shared" si="8"/>
        <v>0</v>
      </c>
    </row>
    <row r="93" spans="1:6">
      <c r="A93" s="60" t="s">
        <v>3998</v>
      </c>
      <c r="B93" s="62" t="s">
        <v>4070</v>
      </c>
      <c r="C93" s="58">
        <v>414</v>
      </c>
      <c r="D93" s="58"/>
      <c r="E93" s="112">
        <f t="shared" si="7"/>
        <v>0</v>
      </c>
      <c r="F93" s="113">
        <f t="shared" si="8"/>
        <v>0</v>
      </c>
    </row>
    <row r="94" spans="1:6">
      <c r="A94" s="60" t="s">
        <v>4027</v>
      </c>
      <c r="B94" s="62" t="s">
        <v>4060</v>
      </c>
      <c r="C94" s="58">
        <v>415</v>
      </c>
      <c r="D94" s="58"/>
      <c r="E94" s="112">
        <f t="shared" si="7"/>
        <v>0</v>
      </c>
      <c r="F94" s="113">
        <f t="shared" si="8"/>
        <v>0</v>
      </c>
    </row>
    <row r="95" spans="1:6">
      <c r="A95" s="60" t="s">
        <v>4029</v>
      </c>
      <c r="B95" s="62" t="s">
        <v>4061</v>
      </c>
      <c r="C95" s="58">
        <v>416</v>
      </c>
      <c r="D95" s="58"/>
      <c r="E95" s="112">
        <f t="shared" si="7"/>
        <v>0</v>
      </c>
      <c r="F95" s="113">
        <f t="shared" si="8"/>
        <v>0</v>
      </c>
    </row>
    <row r="96" spans="1:6">
      <c r="A96" s="60" t="s">
        <v>4032</v>
      </c>
      <c r="B96" s="62" t="s">
        <v>4062</v>
      </c>
      <c r="C96" s="58">
        <v>417</v>
      </c>
      <c r="D96" s="58"/>
      <c r="E96" s="112">
        <f t="shared" si="7"/>
        <v>0</v>
      </c>
      <c r="F96" s="113">
        <f t="shared" si="8"/>
        <v>0</v>
      </c>
    </row>
    <row r="97" spans="1:7">
      <c r="A97" s="60" t="s">
        <v>4034</v>
      </c>
      <c r="B97" s="62" t="s">
        <v>4063</v>
      </c>
      <c r="C97" s="58">
        <v>418</v>
      </c>
      <c r="D97" s="58"/>
      <c r="E97" s="112">
        <f t="shared" si="7"/>
        <v>0</v>
      </c>
      <c r="F97" s="113">
        <f t="shared" si="8"/>
        <v>0</v>
      </c>
    </row>
    <row r="98" spans="1:7">
      <c r="A98" s="60" t="s">
        <v>4036</v>
      </c>
      <c r="B98" s="62" t="s">
        <v>4064</v>
      </c>
      <c r="C98" s="58">
        <v>419</v>
      </c>
      <c r="D98" s="58"/>
      <c r="E98" s="112">
        <f t="shared" si="7"/>
        <v>0</v>
      </c>
      <c r="F98" s="113">
        <f t="shared" si="8"/>
        <v>0</v>
      </c>
    </row>
    <row r="99" spans="1:7">
      <c r="A99" s="60" t="s">
        <v>4038</v>
      </c>
      <c r="B99" s="62" t="s">
        <v>4065</v>
      </c>
      <c r="C99" s="58">
        <v>420</v>
      </c>
      <c r="D99" s="58"/>
      <c r="E99" s="112">
        <f t="shared" si="7"/>
        <v>1680939727.0199394</v>
      </c>
      <c r="F99" s="113">
        <f t="shared" si="8"/>
        <v>817764833</v>
      </c>
    </row>
    <row r="100" spans="1:7">
      <c r="A100" s="60" t="s">
        <v>4066</v>
      </c>
      <c r="B100" s="62" t="s">
        <v>4067</v>
      </c>
      <c r="C100" s="58">
        <v>421</v>
      </c>
      <c r="D100" s="58"/>
      <c r="E100" s="112">
        <f t="shared" si="7"/>
        <v>0</v>
      </c>
      <c r="F100" s="113">
        <f t="shared" si="8"/>
        <v>0</v>
      </c>
    </row>
    <row r="101" spans="1:7">
      <c r="A101" s="60" t="s">
        <v>4068</v>
      </c>
      <c r="B101" s="62" t="s">
        <v>4069</v>
      </c>
      <c r="C101" s="58">
        <v>422</v>
      </c>
      <c r="D101" s="58"/>
      <c r="E101" s="112">
        <f t="shared" si="7"/>
        <v>0</v>
      </c>
      <c r="F101" s="113">
        <f t="shared" si="8"/>
        <v>0</v>
      </c>
    </row>
    <row r="102" spans="1:7" s="49" customFormat="1" ht="29.25">
      <c r="A102" s="54" t="s">
        <v>3946</v>
      </c>
      <c r="B102" s="63" t="s">
        <v>4081</v>
      </c>
      <c r="C102" s="55">
        <v>430</v>
      </c>
      <c r="D102" s="55"/>
      <c r="E102" s="111">
        <f>E103+E104</f>
        <v>0</v>
      </c>
      <c r="F102" s="111">
        <f>F103+F104</f>
        <v>0</v>
      </c>
    </row>
    <row r="103" spans="1:7">
      <c r="A103" s="60" t="s">
        <v>4003</v>
      </c>
      <c r="B103" s="62" t="s">
        <v>4071</v>
      </c>
      <c r="C103" s="58">
        <v>432</v>
      </c>
      <c r="D103" s="58" t="s">
        <v>4082</v>
      </c>
      <c r="E103" s="112">
        <f t="shared" si="7"/>
        <v>0</v>
      </c>
      <c r="F103" s="113">
        <f>SUMIF(MTSNVDK,"*"&amp;C103&amp;"*",SODN)</f>
        <v>0</v>
      </c>
    </row>
    <row r="104" spans="1:7">
      <c r="A104" s="60" t="s">
        <v>3990</v>
      </c>
      <c r="B104" s="62" t="s">
        <v>4072</v>
      </c>
      <c r="C104" s="58">
        <v>433</v>
      </c>
      <c r="D104" s="58"/>
      <c r="E104" s="112">
        <f t="shared" si="7"/>
        <v>0</v>
      </c>
      <c r="F104" s="113">
        <f>SUMIF(MTSNVDK,"*"&amp;C104&amp;"*",SODN)</f>
        <v>0</v>
      </c>
    </row>
    <row r="105" spans="1:7" s="49" customFormat="1">
      <c r="A105" s="54"/>
      <c r="B105" s="63" t="s">
        <v>4073</v>
      </c>
      <c r="C105" s="55">
        <v>440</v>
      </c>
      <c r="D105" s="55"/>
      <c r="E105" s="111">
        <f>E65+E88</f>
        <v>3235491187.3399396</v>
      </c>
      <c r="F105" s="111">
        <f>F88+F65</f>
        <v>2037231538</v>
      </c>
      <c r="G105" s="101"/>
    </row>
    <row r="106" spans="1:7" s="49" customFormat="1" ht="17.25" customHeight="1">
      <c r="A106" s="54"/>
      <c r="B106" s="63" t="s">
        <v>4074</v>
      </c>
      <c r="C106" s="55"/>
      <c r="D106" s="55"/>
      <c r="E106" s="111"/>
      <c r="F106" s="111"/>
    </row>
    <row r="107" spans="1:7">
      <c r="A107" s="60" t="s">
        <v>4003</v>
      </c>
      <c r="B107" s="62" t="s">
        <v>4075</v>
      </c>
      <c r="C107" s="58"/>
      <c r="D107" s="58"/>
      <c r="E107" s="111"/>
      <c r="F107" s="111"/>
    </row>
    <row r="108" spans="1:7">
      <c r="A108" s="60" t="s">
        <v>3990</v>
      </c>
      <c r="B108" s="62" t="s">
        <v>4076</v>
      </c>
      <c r="C108" s="58"/>
      <c r="D108" s="58"/>
      <c r="E108" s="111"/>
      <c r="F108" s="111"/>
    </row>
    <row r="109" spans="1:7" ht="17.25" customHeight="1">
      <c r="A109" s="60" t="s">
        <v>3995</v>
      </c>
      <c r="B109" s="62" t="s">
        <v>4077</v>
      </c>
      <c r="C109" s="58"/>
      <c r="D109" s="58"/>
      <c r="E109" s="111"/>
      <c r="F109" s="111"/>
    </row>
    <row r="110" spans="1:7">
      <c r="A110" s="60" t="s">
        <v>3998</v>
      </c>
      <c r="B110" s="62" t="s">
        <v>4078</v>
      </c>
      <c r="C110" s="58"/>
      <c r="D110" s="58"/>
      <c r="E110" s="111"/>
      <c r="F110" s="111"/>
    </row>
    <row r="111" spans="1:7">
      <c r="A111" s="60" t="s">
        <v>4027</v>
      </c>
      <c r="B111" s="62" t="s">
        <v>4079</v>
      </c>
      <c r="C111" s="58"/>
      <c r="D111" s="58"/>
      <c r="E111" s="111"/>
      <c r="F111" s="111"/>
    </row>
    <row r="112" spans="1:7">
      <c r="A112" s="60" t="s">
        <v>4029</v>
      </c>
      <c r="B112" s="62" t="s">
        <v>4080</v>
      </c>
      <c r="C112" s="58"/>
      <c r="D112" s="58"/>
      <c r="E112" s="111"/>
      <c r="F112" s="111"/>
    </row>
    <row r="114" spans="2:6">
      <c r="E114" s="114" t="s">
        <v>4352</v>
      </c>
    </row>
    <row r="115" spans="2:6">
      <c r="B115" s="76" t="s">
        <v>4084</v>
      </c>
      <c r="C115" s="77" t="s">
        <v>4085</v>
      </c>
      <c r="D115" s="77"/>
      <c r="E115" s="173" t="s">
        <v>4083</v>
      </c>
      <c r="F115" s="173"/>
    </row>
  </sheetData>
  <mergeCells count="7">
    <mergeCell ref="E115:F115"/>
    <mergeCell ref="A1:F1"/>
    <mergeCell ref="A2:F2"/>
    <mergeCell ref="A3:F3"/>
    <mergeCell ref="E7:F7"/>
    <mergeCell ref="A4:B4"/>
    <mergeCell ref="A5:B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K10" sqref="K10"/>
    </sheetView>
  </sheetViews>
  <sheetFormatPr defaultRowHeight="15"/>
  <cols>
    <col min="1" max="1" width="3.85546875" style="51" customWidth="1"/>
    <col min="2" max="2" width="44.5703125" style="52" customWidth="1"/>
    <col min="3" max="3" width="8.85546875" style="64" customWidth="1"/>
    <col min="4" max="4" width="11.28515625" style="65" customWidth="1"/>
    <col min="5" max="6" width="19" style="133" customWidth="1"/>
    <col min="7" max="7" width="20.140625" customWidth="1"/>
  </cols>
  <sheetData>
    <row r="1" spans="1:14" ht="18">
      <c r="A1" s="178" t="s">
        <v>4086</v>
      </c>
      <c r="B1" s="178"/>
      <c r="C1" s="178"/>
      <c r="D1" s="178"/>
      <c r="E1" s="178"/>
      <c r="F1" s="178"/>
    </row>
    <row r="2" spans="1:14">
      <c r="A2" s="175" t="s">
        <v>3923</v>
      </c>
      <c r="B2" s="175"/>
      <c r="C2" s="175"/>
      <c r="D2" s="175"/>
      <c r="E2" s="175"/>
      <c r="F2" s="175"/>
    </row>
    <row r="3" spans="1:14">
      <c r="A3" s="175" t="s">
        <v>3938</v>
      </c>
      <c r="B3" s="175"/>
      <c r="C3" s="175"/>
      <c r="D3" s="175"/>
      <c r="E3" s="175"/>
      <c r="F3" s="175"/>
    </row>
    <row r="4" spans="1:14">
      <c r="A4" s="177" t="s">
        <v>3924</v>
      </c>
      <c r="B4" s="177"/>
      <c r="C4" s="50" t="s">
        <v>3787</v>
      </c>
    </row>
    <row r="5" spans="1:14">
      <c r="A5" s="177" t="s">
        <v>3925</v>
      </c>
      <c r="B5" s="177"/>
      <c r="C5" s="53" t="s">
        <v>3926</v>
      </c>
    </row>
    <row r="7" spans="1:14" ht="15.75" thickBot="1"/>
    <row r="8" spans="1:14" ht="28.5">
      <c r="A8" s="54" t="s">
        <v>194</v>
      </c>
      <c r="B8" s="55" t="s">
        <v>3927</v>
      </c>
      <c r="C8" s="54" t="s">
        <v>3928</v>
      </c>
      <c r="D8" s="56" t="s">
        <v>3929</v>
      </c>
      <c r="E8" s="134" t="s">
        <v>3930</v>
      </c>
      <c r="F8" s="134" t="s">
        <v>3931</v>
      </c>
      <c r="H8" s="179" t="s">
        <v>4248</v>
      </c>
      <c r="I8" s="180"/>
      <c r="J8" s="180"/>
      <c r="K8" s="180"/>
      <c r="L8" s="180"/>
      <c r="M8" s="180"/>
      <c r="N8" s="181"/>
    </row>
    <row r="9" spans="1:14">
      <c r="A9" s="54" t="s">
        <v>3932</v>
      </c>
      <c r="B9" s="54" t="s">
        <v>3933</v>
      </c>
      <c r="C9" s="54" t="s">
        <v>3934</v>
      </c>
      <c r="D9" s="54" t="s">
        <v>3935</v>
      </c>
      <c r="E9" s="135" t="s">
        <v>3936</v>
      </c>
      <c r="F9" s="135" t="s">
        <v>3937</v>
      </c>
      <c r="H9" s="79"/>
      <c r="I9" s="80"/>
      <c r="J9" s="80"/>
      <c r="K9" s="80"/>
      <c r="L9" s="80"/>
      <c r="M9" s="80"/>
      <c r="N9" s="81"/>
    </row>
    <row r="10" spans="1:14">
      <c r="A10" s="58">
        <v>1</v>
      </c>
      <c r="B10" s="61" t="s">
        <v>135</v>
      </c>
      <c r="C10" s="60" t="s">
        <v>4089</v>
      </c>
      <c r="D10" s="66" t="s">
        <v>4088</v>
      </c>
      <c r="E10" s="136">
        <f>DSUM(CT,8,I10:J12)</f>
        <v>5240434204.4099998</v>
      </c>
      <c r="F10" s="136">
        <v>3781748057</v>
      </c>
      <c r="H10" s="21" t="s">
        <v>4249</v>
      </c>
      <c r="I10" s="38" t="s">
        <v>4250</v>
      </c>
      <c r="J10" s="78" t="s">
        <v>4251</v>
      </c>
      <c r="K10" s="80"/>
      <c r="L10" s="21" t="s">
        <v>4266</v>
      </c>
      <c r="M10" s="38" t="s">
        <v>4250</v>
      </c>
      <c r="N10" s="78" t="s">
        <v>4251</v>
      </c>
    </row>
    <row r="11" spans="1:14">
      <c r="A11" s="58">
        <v>2</v>
      </c>
      <c r="B11" s="67" t="s">
        <v>4087</v>
      </c>
      <c r="C11" s="60" t="s">
        <v>4090</v>
      </c>
      <c r="D11" s="66"/>
      <c r="E11" s="136">
        <f>DSUM(CT,8,ms)</f>
        <v>2720000</v>
      </c>
      <c r="F11" s="136">
        <v>1890000</v>
      </c>
      <c r="H11" s="21"/>
      <c r="I11" s="21" t="s">
        <v>4252</v>
      </c>
      <c r="J11" s="21" t="s">
        <v>4253</v>
      </c>
      <c r="K11" s="80"/>
      <c r="L11" s="21"/>
      <c r="M11" s="21" t="s">
        <v>4262</v>
      </c>
      <c r="N11" s="21" t="s">
        <v>4267</v>
      </c>
    </row>
    <row r="12" spans="1:14" s="49" customFormat="1" ht="29.25" customHeight="1">
      <c r="A12" s="55">
        <v>3</v>
      </c>
      <c r="B12" s="68" t="s">
        <v>4091</v>
      </c>
      <c r="C12" s="54" t="s">
        <v>4038</v>
      </c>
      <c r="D12" s="69"/>
      <c r="E12" s="137">
        <f>E10-E11</f>
        <v>5237714204.4099998</v>
      </c>
      <c r="F12" s="137">
        <f>F10-F11</f>
        <v>3779858057</v>
      </c>
      <c r="H12" s="85"/>
      <c r="I12" s="85" t="s">
        <v>4252</v>
      </c>
      <c r="J12" s="85" t="s">
        <v>4254</v>
      </c>
      <c r="K12" s="82"/>
      <c r="L12" s="85" t="s">
        <v>4268</v>
      </c>
      <c r="M12" s="38" t="s">
        <v>4250</v>
      </c>
      <c r="N12" s="78" t="s">
        <v>4251</v>
      </c>
    </row>
    <row r="13" spans="1:14">
      <c r="A13" s="58">
        <v>4</v>
      </c>
      <c r="B13" s="61" t="s">
        <v>4092</v>
      </c>
      <c r="C13" s="60" t="s">
        <v>4066</v>
      </c>
      <c r="D13" s="66" t="s">
        <v>4093</v>
      </c>
      <c r="E13" s="136">
        <f>DSUM(CT,8,I24:J25)</f>
        <v>2975407918.9344606</v>
      </c>
      <c r="F13" s="136">
        <v>2252391343</v>
      </c>
      <c r="H13" s="21" t="s">
        <v>4255</v>
      </c>
      <c r="I13" s="38" t="s">
        <v>4250</v>
      </c>
      <c r="J13" s="78" t="s">
        <v>4251</v>
      </c>
      <c r="K13" s="78"/>
      <c r="L13" s="21"/>
      <c r="M13" s="21" t="s">
        <v>4262</v>
      </c>
      <c r="N13" s="21" t="s">
        <v>4269</v>
      </c>
    </row>
    <row r="14" spans="1:14" s="49" customFormat="1" ht="43.5">
      <c r="A14" s="55">
        <v>5</v>
      </c>
      <c r="B14" s="68" t="s">
        <v>4120</v>
      </c>
      <c r="C14" s="54" t="s">
        <v>4094</v>
      </c>
      <c r="D14" s="69"/>
      <c r="E14" s="137">
        <f>E12-E13</f>
        <v>2262306285.4755392</v>
      </c>
      <c r="F14" s="137">
        <f>F12-F13</f>
        <v>1527466714</v>
      </c>
      <c r="H14" s="85"/>
      <c r="I14" s="85" t="s">
        <v>4253</v>
      </c>
      <c r="J14" s="85" t="s">
        <v>4256</v>
      </c>
      <c r="K14" s="82"/>
      <c r="L14" s="85" t="s">
        <v>4270</v>
      </c>
      <c r="M14" s="38" t="s">
        <v>4250</v>
      </c>
      <c r="N14" s="78" t="s">
        <v>4251</v>
      </c>
    </row>
    <row r="15" spans="1:14">
      <c r="A15" s="58">
        <v>6</v>
      </c>
      <c r="B15" s="67" t="s">
        <v>139</v>
      </c>
      <c r="C15" s="60" t="s">
        <v>4095</v>
      </c>
      <c r="D15" s="66" t="s">
        <v>4096</v>
      </c>
      <c r="E15" s="136">
        <f>DSUM(CT,8,I26:J27)</f>
        <v>12718656.041999981</v>
      </c>
      <c r="F15" s="136">
        <v>65089925</v>
      </c>
      <c r="G15" s="138"/>
      <c r="H15" s="21"/>
      <c r="I15" s="21" t="s">
        <v>4254</v>
      </c>
      <c r="J15" s="21" t="s">
        <v>4256</v>
      </c>
      <c r="K15" s="80"/>
      <c r="L15" s="21"/>
      <c r="M15" s="21" t="s">
        <v>4262</v>
      </c>
      <c r="N15" s="21" t="s">
        <v>4271</v>
      </c>
    </row>
    <row r="16" spans="1:14">
      <c r="A16" s="58">
        <v>7</v>
      </c>
      <c r="B16" s="67" t="s">
        <v>161</v>
      </c>
      <c r="C16" s="60" t="s">
        <v>4097</v>
      </c>
      <c r="D16" s="66" t="s">
        <v>4098</v>
      </c>
      <c r="E16" s="136">
        <f>DSUM(CT,8,M10:N12)</f>
        <v>20149978.323000032</v>
      </c>
      <c r="F16" s="136">
        <v>14816102</v>
      </c>
      <c r="H16" s="21"/>
      <c r="I16" s="85" t="s">
        <v>4253</v>
      </c>
      <c r="J16" s="85" t="s">
        <v>4257</v>
      </c>
      <c r="K16" s="80"/>
      <c r="L16" s="21" t="s">
        <v>4272</v>
      </c>
      <c r="M16" s="38" t="s">
        <v>4250</v>
      </c>
      <c r="N16" s="78" t="s">
        <v>4251</v>
      </c>
    </row>
    <row r="17" spans="1:14">
      <c r="A17" s="58"/>
      <c r="B17" s="67" t="s">
        <v>4100</v>
      </c>
      <c r="C17" s="60" t="s">
        <v>4099</v>
      </c>
      <c r="D17" s="66"/>
      <c r="E17" s="136"/>
      <c r="F17" s="136"/>
      <c r="H17" s="21"/>
      <c r="I17" s="21" t="s">
        <v>4253</v>
      </c>
      <c r="J17" s="21" t="s">
        <v>4258</v>
      </c>
      <c r="K17" s="80"/>
      <c r="L17" s="21"/>
      <c r="M17" s="21" t="s">
        <v>4262</v>
      </c>
      <c r="N17" s="21" t="s">
        <v>4273</v>
      </c>
    </row>
    <row r="18" spans="1:14">
      <c r="A18" s="58">
        <v>8</v>
      </c>
      <c r="B18" s="67" t="s">
        <v>163</v>
      </c>
      <c r="C18" s="60" t="s">
        <v>4101</v>
      </c>
      <c r="D18" s="66"/>
      <c r="E18" s="136">
        <f>DSUM(CT,8,M14:N15)</f>
        <v>88747461</v>
      </c>
      <c r="F18" s="136">
        <v>49112404</v>
      </c>
      <c r="H18" s="21"/>
      <c r="I18" s="85" t="s">
        <v>4253</v>
      </c>
      <c r="J18" s="85" t="s">
        <v>4259</v>
      </c>
      <c r="K18" s="80"/>
      <c r="L18" s="21" t="s">
        <v>4274</v>
      </c>
      <c r="M18" s="38" t="s">
        <v>4250</v>
      </c>
      <c r="N18" s="78" t="s">
        <v>4251</v>
      </c>
    </row>
    <row r="19" spans="1:14">
      <c r="A19" s="58">
        <v>9</v>
      </c>
      <c r="B19" s="67" t="s">
        <v>4102</v>
      </c>
      <c r="C19" s="60" t="s">
        <v>4103</v>
      </c>
      <c r="D19" s="66"/>
      <c r="E19" s="136">
        <f>DSUM(CT,8,M16:N17)</f>
        <v>1078081023.0999999</v>
      </c>
      <c r="F19" s="136">
        <v>965543967</v>
      </c>
      <c r="H19" s="21"/>
      <c r="I19" s="21" t="s">
        <v>4253</v>
      </c>
      <c r="J19" s="21" t="s">
        <v>4257</v>
      </c>
      <c r="K19" s="80"/>
      <c r="L19" s="21"/>
      <c r="M19" s="21" t="s">
        <v>4275</v>
      </c>
      <c r="N19" s="21" t="s">
        <v>4262</v>
      </c>
    </row>
    <row r="20" spans="1:14" s="49" customFormat="1" ht="29.25">
      <c r="A20" s="55">
        <v>10</v>
      </c>
      <c r="B20" s="68" t="s">
        <v>4354</v>
      </c>
      <c r="C20" s="54" t="s">
        <v>4104</v>
      </c>
      <c r="D20" s="69"/>
      <c r="E20" s="137">
        <f>E14+(E15-E16)-(E18+E19)</f>
        <v>1088046479.0945392</v>
      </c>
      <c r="F20" s="137">
        <f>F14+(F15-F16)-(F18+F19)</f>
        <v>563084166</v>
      </c>
      <c r="H20" s="85"/>
      <c r="I20" s="85" t="s">
        <v>4254</v>
      </c>
      <c r="J20" s="85" t="s">
        <v>4258</v>
      </c>
      <c r="K20" s="82"/>
      <c r="L20" s="85" t="s">
        <v>4276</v>
      </c>
      <c r="M20" s="38" t="s">
        <v>4250</v>
      </c>
      <c r="N20" s="78" t="s">
        <v>4251</v>
      </c>
    </row>
    <row r="21" spans="1:14">
      <c r="A21" s="58">
        <v>11</v>
      </c>
      <c r="B21" s="67" t="s">
        <v>167</v>
      </c>
      <c r="C21" s="60" t="s">
        <v>4105</v>
      </c>
      <c r="D21" s="66"/>
      <c r="E21" s="136">
        <f>DSUM(CT,8,M18:N19)</f>
        <v>0</v>
      </c>
      <c r="F21" s="136">
        <v>29223548</v>
      </c>
      <c r="H21" s="21"/>
      <c r="I21" s="21" t="s">
        <v>4254</v>
      </c>
      <c r="J21" s="21" t="s">
        <v>4259</v>
      </c>
      <c r="K21" s="80"/>
      <c r="L21" s="21"/>
      <c r="M21" s="21" t="s">
        <v>4262</v>
      </c>
      <c r="N21" s="21" t="s">
        <v>4277</v>
      </c>
    </row>
    <row r="22" spans="1:14">
      <c r="A22" s="58">
        <v>12</v>
      </c>
      <c r="B22" s="67" t="s">
        <v>169</v>
      </c>
      <c r="C22" s="60" t="s">
        <v>4106</v>
      </c>
      <c r="D22" s="66"/>
      <c r="E22" s="136">
        <f>DSUM(CT,8,M20:N21)</f>
        <v>9077861</v>
      </c>
      <c r="F22" s="136">
        <v>78896</v>
      </c>
      <c r="H22" s="21"/>
      <c r="I22" s="85" t="s">
        <v>4252</v>
      </c>
      <c r="J22" s="85" t="s">
        <v>4260</v>
      </c>
      <c r="K22" s="80"/>
      <c r="L22" s="21" t="s">
        <v>4278</v>
      </c>
      <c r="M22" s="38" t="s">
        <v>4250</v>
      </c>
      <c r="N22" s="78" t="s">
        <v>4251</v>
      </c>
    </row>
    <row r="23" spans="1:14" s="49" customFormat="1">
      <c r="A23" s="55">
        <v>13</v>
      </c>
      <c r="B23" s="70" t="s">
        <v>4107</v>
      </c>
      <c r="C23" s="54" t="s">
        <v>4108</v>
      </c>
      <c r="D23" s="69"/>
      <c r="E23" s="137">
        <f>E21-E22</f>
        <v>-9077861</v>
      </c>
      <c r="F23" s="137">
        <f>F21-F22</f>
        <v>29144652</v>
      </c>
      <c r="H23" s="85"/>
      <c r="I23" s="85" t="s">
        <v>4252</v>
      </c>
      <c r="J23" s="85" t="s">
        <v>4260</v>
      </c>
      <c r="K23" s="82"/>
      <c r="L23" s="85"/>
      <c r="M23" s="85" t="s">
        <v>4262</v>
      </c>
      <c r="N23" s="85" t="s">
        <v>4279</v>
      </c>
    </row>
    <row r="24" spans="1:14" s="49" customFormat="1">
      <c r="A24" s="55">
        <v>14</v>
      </c>
      <c r="B24" s="70" t="s">
        <v>4109</v>
      </c>
      <c r="C24" s="54" t="s">
        <v>4110</v>
      </c>
      <c r="D24" s="69"/>
      <c r="E24" s="137">
        <f>E20+E23</f>
        <v>1078968618.0945392</v>
      </c>
      <c r="F24" s="137">
        <f>F20+F23</f>
        <v>592228818</v>
      </c>
      <c r="H24" s="85" t="s">
        <v>4261</v>
      </c>
      <c r="I24" s="38" t="s">
        <v>4250</v>
      </c>
      <c r="J24" s="78" t="s">
        <v>4251</v>
      </c>
      <c r="K24" s="82"/>
      <c r="L24" s="85" t="s">
        <v>4283</v>
      </c>
      <c r="M24" s="38" t="s">
        <v>4250</v>
      </c>
      <c r="N24" s="78" t="s">
        <v>4251</v>
      </c>
    </row>
    <row r="25" spans="1:14">
      <c r="A25" s="58">
        <v>15</v>
      </c>
      <c r="B25" s="67" t="s">
        <v>4111</v>
      </c>
      <c r="C25" s="60" t="s">
        <v>4112</v>
      </c>
      <c r="D25" s="66" t="s">
        <v>4113</v>
      </c>
      <c r="E25" s="136">
        <f>DSUM(CT,8,M22:N23)-DSUM(CT,8,M24:N25)</f>
        <v>215793723.62</v>
      </c>
      <c r="F25" s="136">
        <v>133457340</v>
      </c>
      <c r="G25" s="102"/>
      <c r="H25" s="21"/>
      <c r="I25" s="85" t="s">
        <v>4262</v>
      </c>
      <c r="J25" s="85" t="s">
        <v>4263</v>
      </c>
      <c r="K25" s="80"/>
      <c r="L25" s="21"/>
      <c r="M25" s="85" t="s">
        <v>4279</v>
      </c>
      <c r="N25" s="85" t="s">
        <v>4262</v>
      </c>
    </row>
    <row r="26" spans="1:14">
      <c r="A26" s="58">
        <v>16</v>
      </c>
      <c r="B26" s="67" t="s">
        <v>4114</v>
      </c>
      <c r="C26" s="60" t="s">
        <v>4115</v>
      </c>
      <c r="D26" s="66" t="s">
        <v>4113</v>
      </c>
      <c r="E26" s="136">
        <f>DSUM(CT,8,M26:N27)-DSUM(CT,8,M28:N29)</f>
        <v>0</v>
      </c>
      <c r="F26" s="136"/>
      <c r="G26" s="90">
        <f>E24*0.2</f>
        <v>215793723.61890784</v>
      </c>
      <c r="H26" s="21" t="s">
        <v>4264</v>
      </c>
      <c r="I26" s="38" t="s">
        <v>4250</v>
      </c>
      <c r="J26" s="78" t="s">
        <v>4251</v>
      </c>
      <c r="K26" s="80"/>
      <c r="L26" s="21" t="s">
        <v>4282</v>
      </c>
      <c r="M26" s="38" t="s">
        <v>4250</v>
      </c>
      <c r="N26" s="78" t="s">
        <v>4251</v>
      </c>
    </row>
    <row r="27" spans="1:14" s="49" customFormat="1" ht="43.5">
      <c r="A27" s="55">
        <v>17</v>
      </c>
      <c r="B27" s="63" t="s">
        <v>4116</v>
      </c>
      <c r="C27" s="54" t="s">
        <v>4117</v>
      </c>
      <c r="D27" s="69"/>
      <c r="E27" s="137">
        <f>E24-E25-E26</f>
        <v>863174894.47453916</v>
      </c>
      <c r="F27" s="137">
        <f>F24-F25-F26</f>
        <v>458771478</v>
      </c>
      <c r="H27" s="85"/>
      <c r="I27" s="85" t="s">
        <v>4265</v>
      </c>
      <c r="J27" s="85" t="s">
        <v>4262</v>
      </c>
      <c r="K27" s="82"/>
      <c r="L27" s="85"/>
      <c r="M27" s="85" t="s">
        <v>4262</v>
      </c>
      <c r="N27" s="85" t="s">
        <v>4281</v>
      </c>
    </row>
    <row r="28" spans="1:14">
      <c r="A28" s="58">
        <v>18</v>
      </c>
      <c r="B28" s="67" t="s">
        <v>4118</v>
      </c>
      <c r="C28" s="60" t="s">
        <v>4119</v>
      </c>
      <c r="D28" s="66"/>
      <c r="E28" s="136"/>
      <c r="F28" s="136"/>
      <c r="G28" s="102"/>
      <c r="H28" s="79"/>
      <c r="I28" s="80"/>
      <c r="J28" s="80"/>
      <c r="K28" s="80"/>
      <c r="L28" s="21" t="s">
        <v>4280</v>
      </c>
      <c r="M28" s="38" t="s">
        <v>4250</v>
      </c>
      <c r="N28" s="78" t="s">
        <v>4251</v>
      </c>
    </row>
    <row r="29" spans="1:14" ht="15.75" thickBot="1">
      <c r="G29" s="102"/>
      <c r="H29" s="83"/>
      <c r="I29" s="84"/>
      <c r="J29" s="84"/>
      <c r="K29" s="84"/>
      <c r="L29" s="21"/>
      <c r="M29" s="85" t="s">
        <v>4281</v>
      </c>
      <c r="N29" s="85" t="s">
        <v>4262</v>
      </c>
    </row>
  </sheetData>
  <mergeCells count="6">
    <mergeCell ref="A1:F1"/>
    <mergeCell ref="H8:N8"/>
    <mergeCell ref="A2:F2"/>
    <mergeCell ref="A3:F3"/>
    <mergeCell ref="A4:B4"/>
    <mergeCell ref="A5:B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A22" workbookViewId="0">
      <selection activeCell="E16" sqref="E16"/>
    </sheetView>
  </sheetViews>
  <sheetFormatPr defaultRowHeight="15"/>
  <cols>
    <col min="1" max="1" width="6" style="51" customWidth="1"/>
    <col min="2" max="2" width="43.7109375" style="52" customWidth="1"/>
    <col min="3" max="3" width="7.28515625" style="64" customWidth="1"/>
    <col min="4" max="4" width="11.42578125" style="51" customWidth="1"/>
    <col min="5" max="6" width="18.5703125" style="121" customWidth="1"/>
    <col min="7" max="7" width="15.42578125" customWidth="1"/>
    <col min="8" max="8" width="14.7109375" customWidth="1"/>
  </cols>
  <sheetData>
    <row r="1" spans="1:15" ht="18">
      <c r="A1" s="174" t="s">
        <v>4216</v>
      </c>
      <c r="B1" s="174"/>
      <c r="C1" s="174"/>
      <c r="D1" s="174"/>
      <c r="E1" s="174"/>
      <c r="F1" s="174"/>
    </row>
    <row r="2" spans="1:15">
      <c r="A2" s="175" t="s">
        <v>3923</v>
      </c>
      <c r="B2" s="175"/>
      <c r="C2" s="175"/>
      <c r="D2" s="175"/>
      <c r="E2" s="175"/>
      <c r="F2" s="175"/>
    </row>
    <row r="3" spans="1:15">
      <c r="A3" s="175" t="s">
        <v>3938</v>
      </c>
      <c r="B3" s="175"/>
      <c r="C3" s="175"/>
      <c r="D3" s="175"/>
      <c r="E3" s="175"/>
      <c r="F3" s="175"/>
    </row>
    <row r="5" spans="1:15">
      <c r="A5" s="177" t="s">
        <v>3924</v>
      </c>
      <c r="B5" s="177"/>
      <c r="C5" s="50" t="s">
        <v>3787</v>
      </c>
    </row>
    <row r="6" spans="1:15">
      <c r="A6" s="177" t="s">
        <v>3925</v>
      </c>
      <c r="B6" s="177"/>
      <c r="C6" s="53" t="s">
        <v>3926</v>
      </c>
    </row>
    <row r="8" spans="1:15" ht="15.75" thickBot="1"/>
    <row r="9" spans="1:15" s="49" customFormat="1" ht="29.25" thickBot="1">
      <c r="A9" s="54" t="s">
        <v>194</v>
      </c>
      <c r="B9" s="55" t="s">
        <v>3927</v>
      </c>
      <c r="C9" s="54" t="s">
        <v>3928</v>
      </c>
      <c r="D9" s="56" t="s">
        <v>3929</v>
      </c>
      <c r="E9" s="122" t="s">
        <v>3930</v>
      </c>
      <c r="F9" s="122" t="s">
        <v>3931</v>
      </c>
      <c r="J9" s="182" t="s">
        <v>4289</v>
      </c>
      <c r="K9" s="183"/>
      <c r="L9" s="183"/>
      <c r="M9" s="183"/>
      <c r="N9" s="183"/>
      <c r="O9" s="184"/>
    </row>
    <row r="10" spans="1:15" s="49" customFormat="1" ht="15.75" thickBot="1">
      <c r="A10" s="54" t="s">
        <v>3932</v>
      </c>
      <c r="B10" s="54" t="s">
        <v>3933</v>
      </c>
      <c r="C10" s="54" t="s">
        <v>3934</v>
      </c>
      <c r="D10" s="54" t="s">
        <v>3935</v>
      </c>
      <c r="E10" s="123" t="s">
        <v>3936</v>
      </c>
      <c r="F10" s="123" t="s">
        <v>3937</v>
      </c>
      <c r="J10" s="95" t="s">
        <v>4290</v>
      </c>
      <c r="K10" s="96" t="s">
        <v>4250</v>
      </c>
      <c r="L10" s="97" t="s">
        <v>4251</v>
      </c>
      <c r="M10" s="139" t="s">
        <v>4307</v>
      </c>
      <c r="N10" s="96" t="s">
        <v>4250</v>
      </c>
      <c r="O10" s="97" t="s">
        <v>4251</v>
      </c>
    </row>
    <row r="11" spans="1:15" s="49" customFormat="1">
      <c r="A11" s="55" t="s">
        <v>3943</v>
      </c>
      <c r="B11" s="57" t="s">
        <v>4121</v>
      </c>
      <c r="C11" s="54"/>
      <c r="D11" s="55"/>
      <c r="E11" s="124"/>
      <c r="F11" s="124"/>
      <c r="J11" s="91"/>
      <c r="K11" s="82" t="s">
        <v>4291</v>
      </c>
      <c r="L11" s="92" t="s">
        <v>4253</v>
      </c>
      <c r="M11" s="139"/>
      <c r="N11" s="96" t="s">
        <v>4305</v>
      </c>
      <c r="O11" s="97" t="s">
        <v>4291</v>
      </c>
    </row>
    <row r="12" spans="1:15" ht="29.25">
      <c r="A12" s="58">
        <v>1</v>
      </c>
      <c r="B12" s="59" t="s">
        <v>4123</v>
      </c>
      <c r="C12" s="60" t="s">
        <v>4089</v>
      </c>
      <c r="D12" s="58"/>
      <c r="E12" s="125">
        <f>DSUM(CT,8,K10:L21)</f>
        <v>5544820915</v>
      </c>
      <c r="F12" s="125">
        <v>4096854458</v>
      </c>
      <c r="G12" s="46"/>
      <c r="J12" s="79"/>
      <c r="K12" s="80" t="s">
        <v>4292</v>
      </c>
      <c r="L12" s="81" t="s">
        <v>4253</v>
      </c>
      <c r="M12" s="80"/>
      <c r="N12" s="82" t="s">
        <v>4305</v>
      </c>
      <c r="O12" s="92" t="s">
        <v>4292</v>
      </c>
    </row>
    <row r="13" spans="1:15" ht="28.5" customHeight="1">
      <c r="A13" s="58">
        <v>2</v>
      </c>
      <c r="B13" s="62" t="s">
        <v>4122</v>
      </c>
      <c r="C13" s="60" t="s">
        <v>4090</v>
      </c>
      <c r="D13" s="58"/>
      <c r="E13" s="125">
        <f>DSUM(CT,8,K22:L38)*-1</f>
        <v>-3215094598.5770001</v>
      </c>
      <c r="F13" s="125">
        <v>-3221064784</v>
      </c>
      <c r="G13" s="46"/>
      <c r="J13" s="79"/>
      <c r="K13" s="82" t="s">
        <v>4291</v>
      </c>
      <c r="L13" s="92" t="s">
        <v>4293</v>
      </c>
      <c r="M13" s="80"/>
      <c r="N13" s="82" t="s">
        <v>4260</v>
      </c>
      <c r="O13" s="92" t="s">
        <v>4291</v>
      </c>
    </row>
    <row r="14" spans="1:15">
      <c r="A14" s="58">
        <v>3</v>
      </c>
      <c r="B14" s="61" t="s">
        <v>4124</v>
      </c>
      <c r="C14" s="60" t="s">
        <v>4125</v>
      </c>
      <c r="D14" s="58"/>
      <c r="E14" s="125">
        <f>DSUM(CT,8,K39:L41)*-1</f>
        <v>-847449500</v>
      </c>
      <c r="F14" s="125">
        <v>-530954000</v>
      </c>
      <c r="G14" s="46"/>
      <c r="J14" s="79"/>
      <c r="K14" s="82" t="s">
        <v>4292</v>
      </c>
      <c r="L14" s="92" t="s">
        <v>4293</v>
      </c>
      <c r="M14" s="80"/>
      <c r="N14" s="82" t="s">
        <v>4260</v>
      </c>
      <c r="O14" s="92" t="s">
        <v>4292</v>
      </c>
    </row>
    <row r="15" spans="1:15">
      <c r="A15" s="58">
        <v>4</v>
      </c>
      <c r="B15" s="61" t="s">
        <v>4126</v>
      </c>
      <c r="C15" s="60" t="s">
        <v>4127</v>
      </c>
      <c r="D15" s="58"/>
      <c r="E15" s="125"/>
      <c r="F15" s="125"/>
      <c r="J15" s="79"/>
      <c r="K15" s="82" t="s">
        <v>4291</v>
      </c>
      <c r="L15" s="117" t="s">
        <v>284</v>
      </c>
      <c r="M15" s="80"/>
      <c r="N15" s="82" t="s">
        <v>4257</v>
      </c>
      <c r="O15" s="92" t="s">
        <v>4299</v>
      </c>
    </row>
    <row r="16" spans="1:15">
      <c r="A16" s="58">
        <v>5</v>
      </c>
      <c r="B16" s="61" t="s">
        <v>4128</v>
      </c>
      <c r="C16" s="60" t="s">
        <v>4129</v>
      </c>
      <c r="D16" s="58"/>
      <c r="E16" s="125">
        <f>DSUM(CT,8,N25:O27)*-1</f>
        <v>-137208105</v>
      </c>
      <c r="F16" s="125">
        <v>-119021056</v>
      </c>
      <c r="G16" s="46"/>
      <c r="J16" s="79"/>
      <c r="K16" s="82" t="s">
        <v>4292</v>
      </c>
      <c r="L16" s="117" t="s">
        <v>284</v>
      </c>
      <c r="M16" s="80"/>
      <c r="N16" s="82" t="s">
        <v>4308</v>
      </c>
      <c r="O16" s="92" t="s">
        <v>4299</v>
      </c>
    </row>
    <row r="17" spans="1:15">
      <c r="A17" s="58">
        <v>6</v>
      </c>
      <c r="B17" s="61" t="s">
        <v>4130</v>
      </c>
      <c r="C17" s="60" t="s">
        <v>4131</v>
      </c>
      <c r="D17" s="58"/>
      <c r="E17" s="125"/>
      <c r="F17" s="125"/>
      <c r="J17" s="79"/>
      <c r="K17" s="82" t="s">
        <v>4292</v>
      </c>
      <c r="L17" s="92" t="s">
        <v>4265</v>
      </c>
      <c r="M17" s="80"/>
      <c r="N17" s="82" t="s">
        <v>4309</v>
      </c>
      <c r="O17" s="92" t="s">
        <v>4299</v>
      </c>
    </row>
    <row r="18" spans="1:15">
      <c r="A18" s="58">
        <v>7</v>
      </c>
      <c r="B18" s="61" t="s">
        <v>4132</v>
      </c>
      <c r="C18" s="60" t="s">
        <v>4133</v>
      </c>
      <c r="D18" s="58"/>
      <c r="E18" s="125">
        <f>DSUM(CT,8,N10:O21)*-1</f>
        <v>-492993041.32300007</v>
      </c>
      <c r="F18" s="125"/>
      <c r="G18" s="126"/>
      <c r="J18" s="79"/>
      <c r="K18" s="82" t="s">
        <v>4291</v>
      </c>
      <c r="L18" s="92" t="s">
        <v>4298</v>
      </c>
      <c r="M18" s="80"/>
      <c r="N18" s="82" t="s">
        <v>4306</v>
      </c>
      <c r="O18" s="92" t="s">
        <v>4299</v>
      </c>
    </row>
    <row r="19" spans="1:15" s="49" customFormat="1">
      <c r="A19" s="55"/>
      <c r="B19" s="57" t="s">
        <v>4134</v>
      </c>
      <c r="C19" s="54" t="s">
        <v>4094</v>
      </c>
      <c r="D19" s="55"/>
      <c r="E19" s="124">
        <f>SUM(E12:E18)</f>
        <v>852075670.09999979</v>
      </c>
      <c r="F19" s="124">
        <v>225814618</v>
      </c>
      <c r="H19" s="115"/>
      <c r="J19" s="91"/>
      <c r="K19" s="82" t="s">
        <v>4292</v>
      </c>
      <c r="L19" s="92" t="s">
        <v>4298</v>
      </c>
      <c r="M19" s="80"/>
      <c r="N19" s="82" t="s">
        <v>4358</v>
      </c>
      <c r="O19" s="92" t="s">
        <v>4299</v>
      </c>
    </row>
    <row r="20" spans="1:15" s="49" customFormat="1">
      <c r="A20" s="55" t="s">
        <v>3946</v>
      </c>
      <c r="B20" s="57" t="s">
        <v>4135</v>
      </c>
      <c r="C20" s="54"/>
      <c r="D20" s="55"/>
      <c r="E20" s="124"/>
      <c r="F20" s="124"/>
      <c r="J20" s="91"/>
      <c r="K20" s="82" t="s">
        <v>4291</v>
      </c>
      <c r="L20" s="92" t="s">
        <v>4295</v>
      </c>
      <c r="M20" s="80"/>
      <c r="N20" s="82" t="s">
        <v>4269</v>
      </c>
      <c r="O20" s="92" t="s">
        <v>4291</v>
      </c>
    </row>
    <row r="21" spans="1:15" ht="30" thickBot="1">
      <c r="A21" s="58">
        <v>1</v>
      </c>
      <c r="B21" s="62" t="s">
        <v>4136</v>
      </c>
      <c r="C21" s="60" t="s">
        <v>4095</v>
      </c>
      <c r="D21" s="58"/>
      <c r="E21" s="125">
        <f>DSUM(CT,8,N22:O24)*-1</f>
        <v>-149960000</v>
      </c>
      <c r="F21" s="125"/>
      <c r="J21" s="83"/>
      <c r="K21" s="93" t="s">
        <v>4292</v>
      </c>
      <c r="L21" s="98" t="s">
        <v>4295</v>
      </c>
      <c r="M21" s="84"/>
      <c r="N21" s="119" t="s">
        <v>4269</v>
      </c>
      <c r="O21" s="120" t="s">
        <v>4292</v>
      </c>
    </row>
    <row r="22" spans="1:15" ht="29.25">
      <c r="A22" s="58">
        <v>2</v>
      </c>
      <c r="B22" s="62" t="s">
        <v>4137</v>
      </c>
      <c r="C22" s="60" t="s">
        <v>4097</v>
      </c>
      <c r="D22" s="58"/>
      <c r="E22" s="125"/>
      <c r="F22" s="125"/>
      <c r="G22" s="47"/>
      <c r="J22" s="79" t="s">
        <v>4294</v>
      </c>
      <c r="K22" s="82" t="s">
        <v>4250</v>
      </c>
      <c r="L22" s="82" t="s">
        <v>4251</v>
      </c>
      <c r="M22" s="82" t="s">
        <v>4310</v>
      </c>
      <c r="N22" s="82" t="s">
        <v>4250</v>
      </c>
      <c r="O22" s="92" t="s">
        <v>4251</v>
      </c>
    </row>
    <row r="23" spans="1:15" ht="29.25">
      <c r="A23" s="58">
        <v>3</v>
      </c>
      <c r="B23" s="62" t="s">
        <v>4138</v>
      </c>
      <c r="C23" s="60" t="s">
        <v>4099</v>
      </c>
      <c r="D23" s="58"/>
      <c r="E23" s="125"/>
      <c r="F23" s="125"/>
      <c r="J23" s="79"/>
      <c r="K23" s="82" t="s">
        <v>4295</v>
      </c>
      <c r="L23" s="82" t="s">
        <v>4291</v>
      </c>
      <c r="M23" s="82"/>
      <c r="N23" s="82" t="s">
        <v>4311</v>
      </c>
      <c r="O23" s="92" t="s">
        <v>4291</v>
      </c>
    </row>
    <row r="24" spans="1:15" ht="30" thickBot="1">
      <c r="A24" s="58">
        <v>4</v>
      </c>
      <c r="B24" s="62" t="s">
        <v>4140</v>
      </c>
      <c r="C24" s="60" t="s">
        <v>4101</v>
      </c>
      <c r="D24" s="58"/>
      <c r="E24" s="125"/>
      <c r="F24" s="125"/>
      <c r="J24" s="79"/>
      <c r="K24" s="82" t="s">
        <v>4295</v>
      </c>
      <c r="L24" s="82" t="s">
        <v>4292</v>
      </c>
      <c r="M24" s="80"/>
      <c r="N24" s="80" t="s">
        <v>4311</v>
      </c>
      <c r="O24" s="81" t="s">
        <v>4292</v>
      </c>
    </row>
    <row r="25" spans="1:15">
      <c r="A25" s="58">
        <v>5</v>
      </c>
      <c r="B25" s="62" t="s">
        <v>4139</v>
      </c>
      <c r="C25" s="60" t="s">
        <v>4103</v>
      </c>
      <c r="D25" s="58"/>
      <c r="E25" s="125"/>
      <c r="F25" s="125"/>
      <c r="J25" s="91"/>
      <c r="K25" s="82" t="s">
        <v>4296</v>
      </c>
      <c r="L25" s="82" t="s">
        <v>4291</v>
      </c>
      <c r="M25" s="118" t="s">
        <v>4303</v>
      </c>
      <c r="N25" s="96" t="s">
        <v>4250</v>
      </c>
      <c r="O25" s="97" t="s">
        <v>4251</v>
      </c>
    </row>
    <row r="26" spans="1:15">
      <c r="A26" s="58">
        <v>6</v>
      </c>
      <c r="B26" s="61" t="s">
        <v>4141</v>
      </c>
      <c r="C26" s="60" t="s">
        <v>4142</v>
      </c>
      <c r="D26" s="58"/>
      <c r="E26" s="125"/>
      <c r="F26" s="125"/>
      <c r="J26" s="91"/>
      <c r="K26" s="82" t="s">
        <v>4296</v>
      </c>
      <c r="L26" s="82" t="s">
        <v>4292</v>
      </c>
      <c r="M26" s="79"/>
      <c r="N26" s="82" t="s">
        <v>4304</v>
      </c>
      <c r="O26" s="92" t="s">
        <v>4291</v>
      </c>
    </row>
    <row r="27" spans="1:15" ht="30" thickBot="1">
      <c r="A27" s="58">
        <v>7</v>
      </c>
      <c r="B27" s="62" t="s">
        <v>4143</v>
      </c>
      <c r="C27" s="60" t="s">
        <v>4144</v>
      </c>
      <c r="D27" s="58"/>
      <c r="E27" s="125"/>
      <c r="F27" s="125"/>
      <c r="J27" s="79"/>
      <c r="K27" s="82" t="s">
        <v>4297</v>
      </c>
      <c r="L27" s="82" t="s">
        <v>4291</v>
      </c>
      <c r="M27" s="83"/>
      <c r="N27" s="93" t="s">
        <v>4304</v>
      </c>
      <c r="O27" s="98" t="s">
        <v>4292</v>
      </c>
    </row>
    <row r="28" spans="1:15" s="49" customFormat="1">
      <c r="A28" s="55"/>
      <c r="B28" s="63" t="s">
        <v>4145</v>
      </c>
      <c r="C28" s="54" t="s">
        <v>4104</v>
      </c>
      <c r="D28" s="55"/>
      <c r="E28" s="124">
        <f>SUM(E21:E27)</f>
        <v>-149960000</v>
      </c>
      <c r="F28" s="124"/>
      <c r="J28" s="79"/>
      <c r="K28" s="82" t="s">
        <v>4297</v>
      </c>
      <c r="L28" s="82" t="s">
        <v>4292</v>
      </c>
    </row>
    <row r="29" spans="1:15" s="49" customFormat="1" ht="29.25">
      <c r="A29" s="55" t="s">
        <v>3952</v>
      </c>
      <c r="B29" s="63" t="s">
        <v>4146</v>
      </c>
      <c r="C29" s="54"/>
      <c r="D29" s="55"/>
      <c r="E29" s="125"/>
      <c r="F29" s="124"/>
      <c r="J29" s="79"/>
      <c r="K29" s="116" t="s">
        <v>4357</v>
      </c>
      <c r="L29" s="116" t="s">
        <v>4291</v>
      </c>
    </row>
    <row r="30" spans="1:15" ht="31.5" customHeight="1">
      <c r="A30" s="58">
        <v>1</v>
      </c>
      <c r="B30" s="62" t="s">
        <v>4147</v>
      </c>
      <c r="C30" s="60" t="s">
        <v>4105</v>
      </c>
      <c r="D30" s="58"/>
      <c r="E30" s="125"/>
      <c r="F30" s="125"/>
      <c r="J30" s="79"/>
      <c r="K30" s="116" t="s">
        <v>4357</v>
      </c>
      <c r="L30" s="116" t="s">
        <v>4292</v>
      </c>
    </row>
    <row r="31" spans="1:15" ht="29.25">
      <c r="A31" s="58">
        <v>2</v>
      </c>
      <c r="B31" s="62" t="s">
        <v>4148</v>
      </c>
      <c r="C31" s="60" t="s">
        <v>4106</v>
      </c>
      <c r="D31" s="58"/>
      <c r="E31" s="125"/>
      <c r="F31" s="125"/>
      <c r="J31" s="79"/>
      <c r="K31" s="82" t="s">
        <v>4298</v>
      </c>
      <c r="L31" s="92" t="s">
        <v>4291</v>
      </c>
    </row>
    <row r="32" spans="1:15">
      <c r="A32" s="58">
        <v>3</v>
      </c>
      <c r="B32" s="62" t="s">
        <v>4149</v>
      </c>
      <c r="C32" s="60" t="s">
        <v>4150</v>
      </c>
      <c r="D32" s="58"/>
      <c r="E32" s="125"/>
      <c r="F32" s="125"/>
      <c r="J32" s="91"/>
      <c r="K32" s="82" t="s">
        <v>4298</v>
      </c>
      <c r="L32" s="92" t="s">
        <v>4292</v>
      </c>
    </row>
    <row r="33" spans="1:15">
      <c r="A33" s="58">
        <v>4</v>
      </c>
      <c r="B33" s="62" t="s">
        <v>4151</v>
      </c>
      <c r="C33" s="60" t="s">
        <v>4152</v>
      </c>
      <c r="D33" s="58"/>
      <c r="E33" s="125"/>
      <c r="F33" s="125"/>
      <c r="J33" s="91"/>
      <c r="K33" s="82" t="s">
        <v>4271</v>
      </c>
      <c r="L33" s="92" t="s">
        <v>4291</v>
      </c>
      <c r="M33" s="80"/>
      <c r="N33" s="82"/>
      <c r="O33" s="92"/>
    </row>
    <row r="34" spans="1:15">
      <c r="A34" s="58">
        <v>5</v>
      </c>
      <c r="B34" s="62" t="s">
        <v>4153</v>
      </c>
      <c r="C34" s="60" t="s">
        <v>4154</v>
      </c>
      <c r="D34" s="58"/>
      <c r="E34" s="125"/>
      <c r="F34" s="125"/>
      <c r="J34" s="79"/>
      <c r="K34" s="82" t="s">
        <v>4271</v>
      </c>
      <c r="L34" s="92" t="s">
        <v>4292</v>
      </c>
      <c r="M34" s="80"/>
      <c r="N34" s="82"/>
      <c r="O34" s="92"/>
    </row>
    <row r="35" spans="1:15">
      <c r="A35" s="58">
        <v>6</v>
      </c>
      <c r="B35" s="62" t="s">
        <v>4155</v>
      </c>
      <c r="C35" s="60" t="s">
        <v>4156</v>
      </c>
      <c r="D35" s="58"/>
      <c r="E35" s="125"/>
      <c r="F35" s="125"/>
      <c r="J35" s="79"/>
      <c r="K35" s="82" t="s">
        <v>4273</v>
      </c>
      <c r="L35" s="92" t="s">
        <v>4291</v>
      </c>
      <c r="M35" s="80"/>
      <c r="N35" s="82"/>
      <c r="O35" s="92"/>
    </row>
    <row r="36" spans="1:15" s="49" customFormat="1" ht="29.25">
      <c r="A36" s="55"/>
      <c r="B36" s="63" t="s">
        <v>4157</v>
      </c>
      <c r="C36" s="54" t="s">
        <v>4108</v>
      </c>
      <c r="D36" s="55"/>
      <c r="E36" s="124"/>
      <c r="F36" s="124"/>
      <c r="J36" s="79"/>
      <c r="K36" s="82" t="s">
        <v>4273</v>
      </c>
      <c r="L36" s="92" t="s">
        <v>4292</v>
      </c>
      <c r="M36" s="80"/>
      <c r="N36" s="82"/>
      <c r="O36" s="92"/>
    </row>
    <row r="37" spans="1:15" s="49" customFormat="1" ht="29.25">
      <c r="A37" s="55"/>
      <c r="B37" s="63" t="s">
        <v>4158</v>
      </c>
      <c r="C37" s="54" t="s">
        <v>4110</v>
      </c>
      <c r="D37" s="55"/>
      <c r="E37" s="124">
        <f>E19+E28+E36</f>
        <v>702115670.09999979</v>
      </c>
      <c r="F37" s="124">
        <v>225814618</v>
      </c>
      <c r="J37" s="79"/>
      <c r="K37" s="82" t="s">
        <v>4300</v>
      </c>
      <c r="L37" s="92" t="s">
        <v>4299</v>
      </c>
      <c r="M37" s="80"/>
      <c r="N37" s="82"/>
      <c r="O37" s="92"/>
    </row>
    <row r="38" spans="1:15" ht="15.75" thickBot="1">
      <c r="A38" s="58"/>
      <c r="B38" s="62" t="s">
        <v>4159</v>
      </c>
      <c r="C38" s="60" t="s">
        <v>4117</v>
      </c>
      <c r="D38" s="58"/>
      <c r="E38" s="125">
        <f>F40</f>
        <v>1318035717</v>
      </c>
      <c r="F38" s="125">
        <v>1092221099</v>
      </c>
      <c r="G38" s="46"/>
      <c r="J38" s="83"/>
      <c r="K38" s="119" t="s">
        <v>4765</v>
      </c>
      <c r="L38" s="120" t="s">
        <v>4299</v>
      </c>
      <c r="M38" s="82"/>
      <c r="N38" s="82"/>
      <c r="O38" s="92"/>
    </row>
    <row r="39" spans="1:15" ht="29.25">
      <c r="A39" s="58"/>
      <c r="B39" s="62" t="s">
        <v>4160</v>
      </c>
      <c r="C39" s="60" t="s">
        <v>4161</v>
      </c>
      <c r="D39" s="58"/>
      <c r="E39" s="125"/>
      <c r="F39" s="125"/>
      <c r="J39" s="95" t="s">
        <v>4301</v>
      </c>
      <c r="K39" s="96" t="s">
        <v>4250</v>
      </c>
      <c r="L39" s="97" t="s">
        <v>4251</v>
      </c>
      <c r="M39" s="82"/>
      <c r="N39" s="82"/>
      <c r="O39" s="92"/>
    </row>
    <row r="40" spans="1:15" s="49" customFormat="1" ht="32.25" customHeight="1" thickBot="1">
      <c r="A40" s="55"/>
      <c r="B40" s="63" t="s">
        <v>4163</v>
      </c>
      <c r="C40" s="54" t="s">
        <v>4119</v>
      </c>
      <c r="D40" s="55" t="s">
        <v>4162</v>
      </c>
      <c r="E40" s="124">
        <f>E37+E38+E39</f>
        <v>2020151387.0999999</v>
      </c>
      <c r="F40" s="124">
        <v>1318035717</v>
      </c>
      <c r="J40" s="91"/>
      <c r="K40" s="82" t="s">
        <v>4302</v>
      </c>
      <c r="L40" s="92" t="s">
        <v>4291</v>
      </c>
      <c r="M40" s="84"/>
      <c r="N40" s="93"/>
      <c r="O40" s="98"/>
    </row>
    <row r="41" spans="1:15" ht="15.75" thickBot="1">
      <c r="E41" s="126"/>
      <c r="G41" s="47"/>
      <c r="J41" s="83"/>
      <c r="K41" s="84" t="s">
        <v>4302</v>
      </c>
      <c r="L41" s="94" t="s">
        <v>4292</v>
      </c>
      <c r="M41" s="80"/>
      <c r="N41" s="82"/>
      <c r="O41" s="82"/>
    </row>
    <row r="42" spans="1:15">
      <c r="G42" s="47"/>
      <c r="J42" s="80"/>
      <c r="K42" s="80"/>
      <c r="L42" s="80"/>
      <c r="M42" s="80"/>
      <c r="N42" s="82"/>
      <c r="O42" s="82"/>
    </row>
    <row r="43" spans="1:15">
      <c r="G43" s="47"/>
      <c r="J43" s="80"/>
      <c r="K43" s="82"/>
      <c r="L43" s="82"/>
      <c r="M43" s="80"/>
      <c r="N43" s="82"/>
      <c r="O43" s="82"/>
    </row>
    <row r="44" spans="1:15">
      <c r="J44" s="80"/>
      <c r="K44" s="80"/>
      <c r="L44" s="80"/>
      <c r="M44" s="80"/>
      <c r="N44" s="82"/>
      <c r="O44" s="82"/>
    </row>
    <row r="45" spans="1:15">
      <c r="J45" s="80"/>
      <c r="K45" s="80"/>
      <c r="L45" s="80"/>
      <c r="M45" s="80"/>
      <c r="N45" s="82"/>
      <c r="O45" s="82"/>
    </row>
    <row r="46" spans="1:15">
      <c r="J46" s="80"/>
      <c r="K46" s="80"/>
      <c r="L46" s="80"/>
      <c r="M46" s="80"/>
      <c r="N46" s="82"/>
      <c r="O46" s="82"/>
    </row>
    <row r="47" spans="1:15">
      <c r="J47" s="80"/>
      <c r="K47" s="80"/>
      <c r="L47" s="80"/>
      <c r="M47" s="82"/>
      <c r="N47" s="82"/>
      <c r="O47" s="82"/>
    </row>
    <row r="54" spans="7:12">
      <c r="G54">
        <f>490+520+940+1830+470</f>
        <v>4250</v>
      </c>
      <c r="J54" s="80"/>
      <c r="K54" s="80"/>
      <c r="L54" s="80"/>
    </row>
    <row r="55" spans="7:12">
      <c r="J55" s="80"/>
      <c r="K55" s="80"/>
      <c r="L55" s="80"/>
    </row>
    <row r="56" spans="7:12">
      <c r="J56" s="80"/>
      <c r="K56" s="80"/>
      <c r="L56" s="80"/>
    </row>
    <row r="57" spans="7:12">
      <c r="J57" s="80"/>
      <c r="K57" s="80"/>
      <c r="L57" s="80"/>
    </row>
    <row r="58" spans="7:12">
      <c r="J58" s="80"/>
      <c r="K58" s="80"/>
      <c r="L58" s="80"/>
    </row>
    <row r="59" spans="7:12">
      <c r="J59" s="80"/>
      <c r="K59" s="80"/>
      <c r="L59" s="80"/>
    </row>
    <row r="60" spans="7:12">
      <c r="J60" s="80"/>
      <c r="K60" s="80"/>
      <c r="L60" s="80"/>
    </row>
    <row r="61" spans="7:12">
      <c r="J61" s="80"/>
      <c r="K61" s="80"/>
      <c r="L61" s="80"/>
    </row>
    <row r="62" spans="7:12">
      <c r="J62" s="80"/>
      <c r="K62" s="80"/>
      <c r="L62" s="80"/>
    </row>
    <row r="63" spans="7:12">
      <c r="J63" s="80"/>
      <c r="K63" s="80"/>
      <c r="L63" s="80"/>
    </row>
    <row r="64" spans="7:12">
      <c r="J64" s="80"/>
      <c r="K64" s="80"/>
      <c r="L64" s="80"/>
    </row>
    <row r="65" spans="10:12">
      <c r="J65" s="80"/>
      <c r="K65" s="80"/>
      <c r="L65" s="80"/>
    </row>
  </sheetData>
  <mergeCells count="6">
    <mergeCell ref="J9:O9"/>
    <mergeCell ref="A1:F1"/>
    <mergeCell ref="A2:F2"/>
    <mergeCell ref="A3:F3"/>
    <mergeCell ref="A5:B5"/>
    <mergeCell ref="A6:B6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HTKK1</vt:lpstr>
      <vt:lpstr>DMTK</vt:lpstr>
      <vt:lpstr>CT</vt:lpstr>
      <vt:lpstr>CĐSPS</vt:lpstr>
      <vt:lpstr>CĐSPS3</vt:lpstr>
      <vt:lpstr>CĐKT</vt:lpstr>
      <vt:lpstr>KQKD</vt:lpstr>
      <vt:lpstr>LCTT</vt:lpstr>
      <vt:lpstr>Sheet1</vt:lpstr>
      <vt:lpstr>CDPS3</vt:lpstr>
      <vt:lpstr>CĐTK3</vt:lpstr>
      <vt:lpstr>CT</vt:lpstr>
      <vt:lpstr>HTTK1</vt:lpstr>
      <vt:lpstr>HTTK3</vt:lpstr>
      <vt:lpstr>ms</vt:lpstr>
      <vt:lpstr>MTSNVCK</vt:lpstr>
      <vt:lpstr>MTSNVDK</vt:lpstr>
      <vt:lpstr>PSCO</vt:lpstr>
      <vt:lpstr>PSNO</vt:lpstr>
      <vt:lpstr>SDD</vt:lpstr>
      <vt:lpstr>SOCK</vt:lpstr>
      <vt:lpstr>SODN</vt:lpstr>
      <vt:lpstr>STPS</vt:lpstr>
      <vt:lpstr>TEN</vt:lpstr>
    </vt:vector>
  </TitlesOfParts>
  <Company>CKK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Loan TRUONG THI PHUONG</cp:lastModifiedBy>
  <cp:lastPrinted>2014-12-02T02:43:47Z</cp:lastPrinted>
  <dcterms:created xsi:type="dcterms:W3CDTF">2014-12-02T01:10:08Z</dcterms:created>
  <dcterms:modified xsi:type="dcterms:W3CDTF">2017-11-27T07:55:19Z</dcterms:modified>
</cp:coreProperties>
</file>