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 activeTab="2"/>
  </bookViews>
  <sheets>
    <sheet name="define" sheetId="1" r:id="rId1"/>
    <sheet name="degree" sheetId="3" r:id="rId2"/>
    <sheet name="edge betweenness" sheetId="2" r:id="rId3"/>
    <sheet name="node betweenness" sheetId="6" r:id="rId4"/>
    <sheet name="closeness centrality" sheetId="5" r:id="rId5"/>
    <sheet name="page rank" sheetId="4" r:id="rId6"/>
  </sheets>
  <calcPr calcId="144525"/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3" i="2"/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2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J46" i="6" l="1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" i="6"/>
  <c r="B71" i="4" l="1"/>
  <c r="C71" i="4"/>
  <c r="D71" i="4"/>
  <c r="E71" i="4"/>
  <c r="F71" i="4"/>
  <c r="G71" i="4"/>
  <c r="H71" i="4"/>
  <c r="I71" i="4"/>
  <c r="J71" i="4"/>
  <c r="K71" i="4"/>
  <c r="B58" i="4"/>
  <c r="C58" i="4"/>
  <c r="B59" i="4" s="1"/>
  <c r="D58" i="4"/>
  <c r="E58" i="4"/>
  <c r="F58" i="4"/>
  <c r="C59" i="4" s="1"/>
  <c r="G58" i="4"/>
  <c r="I59" i="4" s="1"/>
  <c r="H58" i="4"/>
  <c r="D59" i="4" s="1"/>
  <c r="I58" i="4"/>
  <c r="E59" i="4" s="1"/>
  <c r="J58" i="4"/>
  <c r="K58" i="4"/>
  <c r="F59" i="4"/>
  <c r="H59" i="4"/>
  <c r="B49" i="4"/>
  <c r="C50" i="4" s="1"/>
  <c r="C49" i="4"/>
  <c r="K50" i="4" s="1"/>
  <c r="D49" i="4"/>
  <c r="H50" i="4" s="1"/>
  <c r="E49" i="4"/>
  <c r="F49" i="4"/>
  <c r="G49" i="4"/>
  <c r="I50" i="4" s="1"/>
  <c r="E51" i="4" s="1"/>
  <c r="H49" i="4"/>
  <c r="D50" i="4" s="1"/>
  <c r="I49" i="4"/>
  <c r="G50" i="4" s="1"/>
  <c r="J51" i="4" s="1"/>
  <c r="J49" i="4"/>
  <c r="K49" i="4"/>
  <c r="B50" i="4"/>
  <c r="F50" i="4"/>
  <c r="B35" i="4"/>
  <c r="C35" i="4"/>
  <c r="D35" i="4"/>
  <c r="E35" i="4"/>
  <c r="F35" i="4"/>
  <c r="C36" i="4" s="1"/>
  <c r="G35" i="4"/>
  <c r="I36" i="4" s="1"/>
  <c r="H35" i="4"/>
  <c r="D36" i="4" s="1"/>
  <c r="I35" i="4"/>
  <c r="E36" i="4" s="1"/>
  <c r="J35" i="4"/>
  <c r="K35" i="4"/>
  <c r="B36" i="4"/>
  <c r="F36" i="4"/>
  <c r="G36" i="4"/>
  <c r="H36" i="4"/>
  <c r="K31" i="4"/>
  <c r="K32" i="4"/>
  <c r="J31" i="4"/>
  <c r="J32" i="4"/>
  <c r="I31" i="4"/>
  <c r="H31" i="4"/>
  <c r="G31" i="4"/>
  <c r="F32" i="4" s="1"/>
  <c r="F31" i="4"/>
  <c r="E31" i="4"/>
  <c r="D31" i="4"/>
  <c r="C31" i="4"/>
  <c r="B32" i="4" s="1"/>
  <c r="B31" i="4"/>
  <c r="K28" i="4"/>
  <c r="K29" i="4"/>
  <c r="J28" i="4"/>
  <c r="I29" i="4" s="1"/>
  <c r="J29" i="4"/>
  <c r="I28" i="4"/>
  <c r="H28" i="4"/>
  <c r="G28" i="4"/>
  <c r="F28" i="4"/>
  <c r="F29" i="4"/>
  <c r="E28" i="4"/>
  <c r="D28" i="4"/>
  <c r="C28" i="4"/>
  <c r="B29" i="4" s="1"/>
  <c r="B28" i="4"/>
  <c r="K24" i="4"/>
  <c r="K25" i="4"/>
  <c r="J24" i="4"/>
  <c r="J25" i="4"/>
  <c r="I24" i="4"/>
  <c r="H24" i="4"/>
  <c r="H25" i="4"/>
  <c r="G24" i="4"/>
  <c r="F25" i="4" s="1"/>
  <c r="F24" i="4"/>
  <c r="E24" i="4"/>
  <c r="D24" i="4"/>
  <c r="K16" i="4"/>
  <c r="J17" i="4"/>
  <c r="J16" i="4"/>
  <c r="I16" i="4"/>
  <c r="H16" i="4"/>
  <c r="G16" i="4"/>
  <c r="D16" i="4"/>
  <c r="F16" i="4"/>
  <c r="G60" i="4" l="1"/>
  <c r="H60" i="4"/>
  <c r="B60" i="4"/>
  <c r="K60" i="4"/>
  <c r="G59" i="4"/>
  <c r="J60" i="4" s="1"/>
  <c r="K59" i="4"/>
  <c r="C60" i="4" s="1"/>
  <c r="J59" i="4"/>
  <c r="B51" i="4"/>
  <c r="K51" i="4"/>
  <c r="E50" i="4"/>
  <c r="J50" i="4"/>
  <c r="G37" i="4"/>
  <c r="H37" i="4"/>
  <c r="E37" i="4"/>
  <c r="J37" i="4"/>
  <c r="F37" i="4"/>
  <c r="K37" i="4"/>
  <c r="D37" i="4"/>
  <c r="B37" i="4"/>
  <c r="C38" i="4" s="1"/>
  <c r="K36" i="4"/>
  <c r="C37" i="4" s="1"/>
  <c r="J36" i="4"/>
  <c r="I32" i="4"/>
  <c r="G32" i="4"/>
  <c r="H32" i="4"/>
  <c r="D32" i="4"/>
  <c r="E32" i="4"/>
  <c r="C32" i="4"/>
  <c r="B33" i="4"/>
  <c r="H29" i="4"/>
  <c r="G29" i="4"/>
  <c r="J30" i="4" s="1"/>
  <c r="D29" i="4"/>
  <c r="E29" i="4"/>
  <c r="C29" i="4"/>
  <c r="K30" i="4" s="1"/>
  <c r="I25" i="4"/>
  <c r="G25" i="4"/>
  <c r="D25" i="4"/>
  <c r="E25" i="4"/>
  <c r="E16" i="4"/>
  <c r="H17" i="4" s="1"/>
  <c r="C16" i="4"/>
  <c r="B16" i="4"/>
  <c r="B61" i="4" l="1"/>
  <c r="K61" i="4"/>
  <c r="I60" i="4"/>
  <c r="D60" i="4"/>
  <c r="F60" i="4"/>
  <c r="E60" i="4"/>
  <c r="I61" i="4" s="1"/>
  <c r="I51" i="4"/>
  <c r="F51" i="4"/>
  <c r="D51" i="4"/>
  <c r="H51" i="4"/>
  <c r="C51" i="4"/>
  <c r="G51" i="4"/>
  <c r="F38" i="4"/>
  <c r="B38" i="4"/>
  <c r="D38" i="4"/>
  <c r="B39" i="4"/>
  <c r="K39" i="4"/>
  <c r="H38" i="4"/>
  <c r="I37" i="4"/>
  <c r="E38" i="4" s="1"/>
  <c r="I38" i="4"/>
  <c r="K33" i="4"/>
  <c r="J33" i="4"/>
  <c r="I33" i="4"/>
  <c r="H33" i="4"/>
  <c r="G33" i="4"/>
  <c r="C33" i="4"/>
  <c r="F33" i="4"/>
  <c r="E33" i="4"/>
  <c r="D33" i="4"/>
  <c r="D30" i="4"/>
  <c r="I30" i="4"/>
  <c r="C30" i="4"/>
  <c r="G30" i="4"/>
  <c r="H30" i="4"/>
  <c r="B30" i="4"/>
  <c r="F30" i="4"/>
  <c r="E30" i="4"/>
  <c r="J26" i="4"/>
  <c r="I26" i="4"/>
  <c r="H26" i="4"/>
  <c r="G26" i="4"/>
  <c r="F17" i="4"/>
  <c r="B17" i="4"/>
  <c r="K17" i="4"/>
  <c r="D17" i="4"/>
  <c r="I17" i="4"/>
  <c r="C17" i="4"/>
  <c r="E17" i="4"/>
  <c r="I18" i="4" s="1"/>
  <c r="G17" i="4"/>
  <c r="J18" i="4" s="1"/>
  <c r="L11" i="4"/>
  <c r="L10" i="4"/>
  <c r="L9" i="4"/>
  <c r="L8" i="4"/>
  <c r="L7" i="4"/>
  <c r="L6" i="4"/>
  <c r="L5" i="4"/>
  <c r="L4" i="4"/>
  <c r="L3" i="4"/>
  <c r="L2" i="4"/>
  <c r="K12" i="4"/>
  <c r="J12" i="4"/>
  <c r="I12" i="4"/>
  <c r="H12" i="4"/>
  <c r="G12" i="4"/>
  <c r="F12" i="4"/>
  <c r="E12" i="4"/>
  <c r="D12" i="4"/>
  <c r="C12" i="4"/>
  <c r="B12" i="4"/>
  <c r="C12" i="3"/>
  <c r="B12" i="3"/>
  <c r="K12" i="3"/>
  <c r="K13" i="3" s="1"/>
  <c r="K14" i="3" s="1"/>
  <c r="I12" i="3"/>
  <c r="I13" i="3" s="1"/>
  <c r="I14" i="3" s="1"/>
  <c r="J12" i="3"/>
  <c r="J13" i="3" s="1"/>
  <c r="J14" i="3" s="1"/>
  <c r="H12" i="3"/>
  <c r="H13" i="3" s="1"/>
  <c r="H14" i="3" s="1"/>
  <c r="B13" i="3"/>
  <c r="B14" i="3" s="1"/>
  <c r="G12" i="3"/>
  <c r="G13" i="3" s="1"/>
  <c r="G14" i="3" s="1"/>
  <c r="F12" i="3"/>
  <c r="E12" i="3"/>
  <c r="E13" i="3"/>
  <c r="E14" i="3" s="1"/>
  <c r="D12" i="3"/>
  <c r="C13" i="3"/>
  <c r="C14" i="3" s="1"/>
  <c r="F61" i="4" l="1"/>
  <c r="C62" i="4" s="1"/>
  <c r="C61" i="4"/>
  <c r="H61" i="4"/>
  <c r="G61" i="4"/>
  <c r="J62" i="4" s="1"/>
  <c r="E61" i="4"/>
  <c r="J61" i="4"/>
  <c r="D61" i="4"/>
  <c r="D52" i="4"/>
  <c r="J52" i="4"/>
  <c r="I52" i="4"/>
  <c r="E53" i="4" s="1"/>
  <c r="G52" i="4"/>
  <c r="H52" i="4"/>
  <c r="C52" i="4"/>
  <c r="B52" i="4"/>
  <c r="F52" i="4"/>
  <c r="K52" i="4"/>
  <c r="E52" i="4"/>
  <c r="I53" i="4" s="1"/>
  <c r="K38" i="4"/>
  <c r="C39" i="4" s="1"/>
  <c r="G38" i="4"/>
  <c r="J39" i="4" s="1"/>
  <c r="J38" i="4"/>
  <c r="G39" i="4"/>
  <c r="H39" i="4"/>
  <c r="K34" i="4"/>
  <c r="J34" i="4"/>
  <c r="H34" i="4"/>
  <c r="I34" i="4"/>
  <c r="F34" i="4"/>
  <c r="B34" i="4"/>
  <c r="E34" i="4"/>
  <c r="G34" i="4"/>
  <c r="D34" i="4"/>
  <c r="C34" i="4"/>
  <c r="J27" i="4"/>
  <c r="F18" i="4"/>
  <c r="E19" i="4" s="1"/>
  <c r="B18" i="4"/>
  <c r="K18" i="4"/>
  <c r="E18" i="4"/>
  <c r="G18" i="4"/>
  <c r="H18" i="4"/>
  <c r="C18" i="4"/>
  <c r="L12" i="4"/>
  <c r="D18" i="4"/>
  <c r="F13" i="3"/>
  <c r="F14" i="3" s="1"/>
  <c r="D13" i="3"/>
  <c r="D14" i="3" s="1"/>
  <c r="B63" i="4" l="1"/>
  <c r="G62" i="4"/>
  <c r="H62" i="4"/>
  <c r="E62" i="4"/>
  <c r="I63" i="4" s="1"/>
  <c r="I62" i="4"/>
  <c r="D62" i="4"/>
  <c r="B62" i="4"/>
  <c r="K62" i="4"/>
  <c r="F62" i="4"/>
  <c r="C53" i="4"/>
  <c r="B53" i="4"/>
  <c r="K53" i="4"/>
  <c r="I54" i="4" s="1"/>
  <c r="F53" i="4"/>
  <c r="D53" i="4"/>
  <c r="J53" i="4"/>
  <c r="H53" i="4"/>
  <c r="G53" i="4"/>
  <c r="J54" i="4" s="1"/>
  <c r="B40" i="4"/>
  <c r="E39" i="4"/>
  <c r="I40" i="4" s="1"/>
  <c r="I39" i="4"/>
  <c r="F39" i="4"/>
  <c r="D39" i="4"/>
  <c r="D19" i="4"/>
  <c r="K19" i="4"/>
  <c r="B19" i="4"/>
  <c r="F19" i="4"/>
  <c r="J19" i="4"/>
  <c r="I19" i="4"/>
  <c r="H19" i="4"/>
  <c r="D20" i="4" s="1"/>
  <c r="G19" i="4"/>
  <c r="C19" i="4"/>
  <c r="H63" i="4" l="1"/>
  <c r="G63" i="4"/>
  <c r="J64" i="4" s="1"/>
  <c r="E63" i="4"/>
  <c r="D63" i="4"/>
  <c r="J63" i="4"/>
  <c r="K63" i="4"/>
  <c r="F63" i="4"/>
  <c r="C63" i="4"/>
  <c r="H54" i="4"/>
  <c r="G54" i="4"/>
  <c r="J55" i="4" s="1"/>
  <c r="C54" i="4"/>
  <c r="B54" i="4"/>
  <c r="F54" i="4"/>
  <c r="K54" i="4"/>
  <c r="D54" i="4"/>
  <c r="E54" i="4"/>
  <c r="E40" i="4"/>
  <c r="C41" i="4" s="1"/>
  <c r="J40" i="4"/>
  <c r="D40" i="4"/>
  <c r="K40" i="4"/>
  <c r="F40" i="4"/>
  <c r="H40" i="4"/>
  <c r="G40" i="4"/>
  <c r="J41" i="4" s="1"/>
  <c r="C40" i="4"/>
  <c r="E20" i="4"/>
  <c r="C20" i="4"/>
  <c r="B20" i="4"/>
  <c r="K20" i="4"/>
  <c r="F20" i="4"/>
  <c r="G21" i="4" s="1"/>
  <c r="G20" i="4"/>
  <c r="H20" i="4"/>
  <c r="J20" i="4"/>
  <c r="I20" i="4"/>
  <c r="G64" i="4" l="1"/>
  <c r="H64" i="4"/>
  <c r="E64" i="4"/>
  <c r="I65" i="4" s="1"/>
  <c r="I64" i="4"/>
  <c r="C64" i="4"/>
  <c r="F64" i="4"/>
  <c r="B64" i="4"/>
  <c r="K64" i="4"/>
  <c r="D64" i="4"/>
  <c r="G55" i="4"/>
  <c r="H55" i="4"/>
  <c r="C55" i="4"/>
  <c r="F55" i="4"/>
  <c r="B55" i="4"/>
  <c r="K55" i="4"/>
  <c r="D55" i="4"/>
  <c r="I55" i="4"/>
  <c r="E55" i="4"/>
  <c r="I56" i="4" s="1"/>
  <c r="B42" i="4"/>
  <c r="D41" i="4"/>
  <c r="G41" i="4"/>
  <c r="J42" i="4" s="1"/>
  <c r="H41" i="4"/>
  <c r="E41" i="4"/>
  <c r="I42" i="4" s="1"/>
  <c r="F41" i="4"/>
  <c r="B41" i="4"/>
  <c r="K41" i="4"/>
  <c r="I41" i="4"/>
  <c r="J22" i="4"/>
  <c r="E21" i="4"/>
  <c r="I22" i="4" s="1"/>
  <c r="I21" i="4"/>
  <c r="C21" i="4"/>
  <c r="K21" i="4"/>
  <c r="B21" i="4"/>
  <c r="F21" i="4"/>
  <c r="H21" i="4"/>
  <c r="J21" i="4"/>
  <c r="D21" i="4"/>
  <c r="D65" i="4" l="1"/>
  <c r="H65" i="4"/>
  <c r="D66" i="4" s="1"/>
  <c r="G65" i="4"/>
  <c r="J65" i="4"/>
  <c r="C65" i="4"/>
  <c r="F65" i="4"/>
  <c r="B65" i="4"/>
  <c r="K65" i="4"/>
  <c r="E65" i="4"/>
  <c r="I66" i="4" s="1"/>
  <c r="F56" i="4"/>
  <c r="B56" i="4"/>
  <c r="K56" i="4"/>
  <c r="D56" i="4"/>
  <c r="J56" i="4"/>
  <c r="E56" i="4"/>
  <c r="G56" i="4"/>
  <c r="H56" i="4"/>
  <c r="C56" i="4"/>
  <c r="D42" i="4"/>
  <c r="G42" i="4"/>
  <c r="H42" i="4"/>
  <c r="E42" i="4"/>
  <c r="I43" i="4" s="1"/>
  <c r="K42" i="4"/>
  <c r="F42" i="4"/>
  <c r="E43" i="4" s="1"/>
  <c r="C42" i="4"/>
  <c r="C43" i="4"/>
  <c r="H22" i="4"/>
  <c r="G22" i="4"/>
  <c r="J23" i="4" s="1"/>
  <c r="D22" i="4"/>
  <c r="C22" i="4"/>
  <c r="F22" i="4"/>
  <c r="B22" i="4"/>
  <c r="K22" i="4"/>
  <c r="E22" i="4"/>
  <c r="E67" i="4" l="1"/>
  <c r="G66" i="4"/>
  <c r="H66" i="4"/>
  <c r="E66" i="4"/>
  <c r="C66" i="4"/>
  <c r="B66" i="4"/>
  <c r="K66" i="4"/>
  <c r="F66" i="4"/>
  <c r="G67" i="4" s="1"/>
  <c r="J66" i="4"/>
  <c r="H67" i="4" s="1"/>
  <c r="G57" i="4"/>
  <c r="H57" i="4"/>
  <c r="B57" i="4"/>
  <c r="K57" i="4"/>
  <c r="F57" i="4"/>
  <c r="C57" i="4"/>
  <c r="D57" i="4"/>
  <c r="J57" i="4"/>
  <c r="I57" i="4"/>
  <c r="E57" i="4"/>
  <c r="B44" i="4"/>
  <c r="K44" i="4"/>
  <c r="B43" i="4"/>
  <c r="K43" i="4"/>
  <c r="F43" i="4"/>
  <c r="D43" i="4"/>
  <c r="J43" i="4"/>
  <c r="I44" i="4" s="1"/>
  <c r="H43" i="4"/>
  <c r="D44" i="4" s="1"/>
  <c r="G43" i="4"/>
  <c r="I23" i="4"/>
  <c r="D23" i="4"/>
  <c r="C23" i="4"/>
  <c r="B24" i="4" s="1"/>
  <c r="C25" i="4" s="1"/>
  <c r="K26" i="4" s="1"/>
  <c r="F23" i="4"/>
  <c r="K23" i="4"/>
  <c r="B23" i="4"/>
  <c r="H23" i="4"/>
  <c r="G23" i="4"/>
  <c r="E23" i="4"/>
  <c r="D68" i="4" l="1"/>
  <c r="J68" i="4"/>
  <c r="I68" i="4"/>
  <c r="C67" i="4"/>
  <c r="B67" i="4"/>
  <c r="F67" i="4"/>
  <c r="K67" i="4"/>
  <c r="I67" i="4"/>
  <c r="D67" i="4"/>
  <c r="J67" i="4"/>
  <c r="H45" i="4"/>
  <c r="E44" i="4"/>
  <c r="H44" i="4"/>
  <c r="G44" i="4"/>
  <c r="J45" i="4" s="1"/>
  <c r="C44" i="4"/>
  <c r="J44" i="4"/>
  <c r="F44" i="4"/>
  <c r="E45" i="4" s="1"/>
  <c r="E26" i="4"/>
  <c r="I27" i="4" s="1"/>
  <c r="F26" i="4"/>
  <c r="B26" i="4"/>
  <c r="D26" i="4"/>
  <c r="C24" i="4"/>
  <c r="B25" i="4" s="1"/>
  <c r="C26" i="4" s="1"/>
  <c r="K27" i="4" s="1"/>
  <c r="G68" i="4" l="1"/>
  <c r="H68" i="4"/>
  <c r="D69" i="4" s="1"/>
  <c r="E68" i="4"/>
  <c r="C68" i="4"/>
  <c r="F68" i="4"/>
  <c r="B68" i="4"/>
  <c r="K68" i="4"/>
  <c r="I46" i="4"/>
  <c r="G45" i="4"/>
  <c r="F45" i="4"/>
  <c r="K45" i="4"/>
  <c r="B45" i="4"/>
  <c r="D45" i="4"/>
  <c r="I45" i="4"/>
  <c r="C45" i="4"/>
  <c r="G27" i="4"/>
  <c r="H27" i="4"/>
  <c r="F27" i="4"/>
  <c r="E27" i="4"/>
  <c r="C27" i="4"/>
  <c r="B27" i="4"/>
  <c r="D27" i="4"/>
  <c r="H70" i="4" l="1"/>
  <c r="G70" i="4"/>
  <c r="J69" i="4"/>
  <c r="C69" i="4"/>
  <c r="E69" i="4"/>
  <c r="K69" i="4"/>
  <c r="F69" i="4"/>
  <c r="B69" i="4"/>
  <c r="C70" i="4" s="1"/>
  <c r="I69" i="4"/>
  <c r="H69" i="4"/>
  <c r="D70" i="4" s="1"/>
  <c r="G69" i="4"/>
  <c r="B46" i="4"/>
  <c r="C47" i="4" s="1"/>
  <c r="F46" i="4"/>
  <c r="K46" i="4"/>
  <c r="E46" i="4"/>
  <c r="H46" i="4"/>
  <c r="G46" i="4"/>
  <c r="J47" i="4" s="1"/>
  <c r="C46" i="4"/>
  <c r="J46" i="4"/>
  <c r="D46" i="4"/>
  <c r="E70" i="4" l="1"/>
  <c r="I70" i="4"/>
  <c r="B70" i="4"/>
  <c r="K70" i="4"/>
  <c r="F70" i="4"/>
  <c r="J70" i="4"/>
  <c r="H47" i="4"/>
  <c r="D48" i="4" s="1"/>
  <c r="G47" i="4"/>
  <c r="B47" i="4"/>
  <c r="K47" i="4"/>
  <c r="F47" i="4"/>
  <c r="D47" i="4"/>
  <c r="I47" i="4"/>
  <c r="E47" i="4"/>
  <c r="I48" i="4" s="1"/>
  <c r="B48" i="4"/>
  <c r="K48" i="4"/>
  <c r="F48" i="4"/>
  <c r="E48" i="4" l="1"/>
  <c r="H48" i="4"/>
  <c r="G48" i="4"/>
  <c r="C48" i="4"/>
  <c r="J48" i="4"/>
</calcChain>
</file>

<file path=xl/sharedStrings.xml><?xml version="1.0" encoding="utf-8"?>
<sst xmlns="http://schemas.openxmlformats.org/spreadsheetml/2006/main" count="552" uniqueCount="187">
  <si>
    <t>The Noose</t>
  </si>
  <si>
    <t>The Last Command</t>
  </si>
  <si>
    <t>A Ship Comes In</t>
  </si>
  <si>
    <t>7th Heaven</t>
  </si>
  <si>
    <t>Sadie Thompson</t>
  </si>
  <si>
    <t>Sunrise</t>
  </si>
  <si>
    <t>The Dove</t>
  </si>
  <si>
    <t>Speedy</t>
  </si>
  <si>
    <t>The Devil Dancer</t>
  </si>
  <si>
    <t>Sorrell and Son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</si>
  <si>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</si>
  <si>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</si>
  <si>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</si>
  <si>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</si>
  <si>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</si>
  <si>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</si>
  <si>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</si>
  <si>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</si>
  <si>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</si>
  <si>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</si>
  <si>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STT</t>
  </si>
  <si>
    <t>Đỉnh 1</t>
  </si>
  <si>
    <t>Đỉnh 2</t>
  </si>
  <si>
    <t>AB</t>
  </si>
  <si>
    <t>BC</t>
  </si>
  <si>
    <t>BD</t>
  </si>
  <si>
    <t>BE</t>
  </si>
  <si>
    <t>CD</t>
  </si>
  <si>
    <t>DE</t>
  </si>
  <si>
    <t>DG</t>
  </si>
  <si>
    <t>DH</t>
  </si>
  <si>
    <t>GI</t>
  </si>
  <si>
    <t>HI</t>
  </si>
  <si>
    <t>BJ</t>
  </si>
  <si>
    <t>CF</t>
  </si>
  <si>
    <t>CG</t>
  </si>
  <si>
    <t>DF</t>
  </si>
  <si>
    <t>EF</t>
  </si>
  <si>
    <t>FH</t>
  </si>
  <si>
    <t>FI</t>
  </si>
  <si>
    <t>HJ</t>
  </si>
  <si>
    <t>Degree</t>
  </si>
  <si>
    <t>Unweighted Degree</t>
  </si>
  <si>
    <t>Degree Centrality</t>
  </si>
  <si>
    <t>In-Degree</t>
  </si>
  <si>
    <t>Out-Degree</t>
  </si>
  <si>
    <t>PageRank</t>
  </si>
  <si>
    <t>alpha</t>
  </si>
  <si>
    <t>Số lần lập/ nút</t>
  </si>
  <si>
    <t>Lần 0</t>
  </si>
  <si>
    <t>Lần 1</t>
  </si>
  <si>
    <t>Lần 2</t>
  </si>
  <si>
    <t>Lần 3</t>
  </si>
  <si>
    <t>Lặp lần 1:</t>
  </si>
  <si>
    <t>Tương tự lần 2 lần 3...n</t>
  </si>
  <si>
    <t>đỉnh A1 = 0.15 + 0.85 *(1/2)</t>
  </si>
  <si>
    <t>đỉnh B1 = 0.15 + 0.85*(1/5+1/1+1/1+1/1+1/1)</t>
  </si>
  <si>
    <t>đỉnh C1 =  0.15 + 0.85*(1/4+1/5+1/2+1/2)</t>
  </si>
  <si>
    <t>đỉnh D1 = 0.15 + 0.85*(1/1+1/4+1/1+1/2+1/1+1/2)</t>
  </si>
  <si>
    <t>đỉnh E1 = 0.15 + 0.85*(1/2+1/5+1/4)</t>
  </si>
  <si>
    <t>đỉnh F1 = 0.15 + 0.85*(1/1+1/2+1/1+1/1+1/5)</t>
  </si>
  <si>
    <t>đỉnh G1 = 0.15 + 0.85*(1/5+1/1+1/2)</t>
  </si>
  <si>
    <t>đỉnh H1 = 0.15 + 0.85*(1/5+1/4+1/1+1/2)</t>
  </si>
  <si>
    <t>đỉnh I1 = 0.15 + 0.85*(1/1+1/4+1/2)</t>
  </si>
  <si>
    <t>đỉnh J1 = 0.15 + 0.85*(1/1+1/2)</t>
  </si>
  <si>
    <t>Lần 4</t>
  </si>
  <si>
    <t>Lần 5</t>
  </si>
  <si>
    <t>Lần 6</t>
  </si>
  <si>
    <t>Lần 7</t>
  </si>
  <si>
    <t>Lần 8</t>
  </si>
  <si>
    <t>Lần 9</t>
  </si>
  <si>
    <t>Lần 10</t>
  </si>
  <si>
    <t>Lần 11</t>
  </si>
  <si>
    <t>Lần 12</t>
  </si>
  <si>
    <t>Lần 13</t>
  </si>
  <si>
    <t>Lần 14</t>
  </si>
  <si>
    <t>Lần 15</t>
  </si>
  <si>
    <t>Lần 16</t>
  </si>
  <si>
    <t>Lần 17</t>
  </si>
  <si>
    <t>Lần 18</t>
  </si>
  <si>
    <t>Lần 19</t>
  </si>
  <si>
    <t>Lần 20</t>
  </si>
  <si>
    <t>Lần 21</t>
  </si>
  <si>
    <t>Lần 22</t>
  </si>
  <si>
    <t>Lần 23</t>
  </si>
  <si>
    <t>Lần 24</t>
  </si>
  <si>
    <t>Lần 25</t>
  </si>
  <si>
    <t>Lần 26</t>
  </si>
  <si>
    <t>Lần 27</t>
  </si>
  <si>
    <t>Lần 28</t>
  </si>
  <si>
    <t>Lần 29</t>
  </si>
  <si>
    <t>Lần 30</t>
  </si>
  <si>
    <t>Lần 31</t>
  </si>
  <si>
    <t>Lần 32</t>
  </si>
  <si>
    <t>Lần 33</t>
  </si>
  <si>
    <t>Lần 34</t>
  </si>
  <si>
    <t>Lần 35</t>
  </si>
  <si>
    <t>Lần 36</t>
  </si>
  <si>
    <t>Lần 37</t>
  </si>
  <si>
    <t>Lần 38</t>
  </si>
  <si>
    <t>Lần 39</t>
  </si>
  <si>
    <t>Lần 40</t>
  </si>
  <si>
    <t>Lần 41</t>
  </si>
  <si>
    <t>Lần 42</t>
  </si>
  <si>
    <t>Lần 43</t>
  </si>
  <si>
    <t>Lần 44</t>
  </si>
  <si>
    <t>Lần 45</t>
  </si>
  <si>
    <t>Lần 46</t>
  </si>
  <si>
    <t>Lần 47</t>
  </si>
  <si>
    <t>Lần 48</t>
  </si>
  <si>
    <t>Lần 49</t>
  </si>
  <si>
    <t>Lần 50</t>
  </si>
  <si>
    <t>Lần 51</t>
  </si>
  <si>
    <t>Lần 52</t>
  </si>
  <si>
    <t>Lần 53</t>
  </si>
  <si>
    <t>Lần 54</t>
  </si>
  <si>
    <t>Lần 55</t>
  </si>
  <si>
    <t>Lần 56</t>
  </si>
  <si>
    <t xml:space="preserve">C </t>
  </si>
  <si>
    <t xml:space="preserve">D </t>
  </si>
  <si>
    <t xml:space="preserve">F </t>
  </si>
  <si>
    <t xml:space="preserve">G </t>
  </si>
  <si>
    <t xml:space="preserve">H </t>
  </si>
  <si>
    <t xml:space="preserve">I </t>
  </si>
  <si>
    <t xml:space="preserve">J </t>
  </si>
  <si>
    <t>N=10</t>
  </si>
  <si>
    <t>Node Betweenness</t>
  </si>
  <si>
    <t>B,D</t>
  </si>
  <si>
    <t>B,D,H or B,D,F or B,D,G or B,C,F  or B,C,G or B,J,H or B,E,F</t>
  </si>
  <si>
    <t>D or C or E</t>
  </si>
  <si>
    <t>D or C</t>
  </si>
  <si>
    <t>D or J</t>
  </si>
  <si>
    <t>D,H or D,F or D,G or C,F  or C,G or J,H or E,F</t>
  </si>
  <si>
    <t>B or D or F</t>
  </si>
  <si>
    <t>D or F</t>
  </si>
  <si>
    <t>F or G</t>
  </si>
  <si>
    <t>F or H or G</t>
  </si>
  <si>
    <t>B or H</t>
  </si>
  <si>
    <t>D or C or I</t>
  </si>
  <si>
    <t>I or D</t>
  </si>
  <si>
    <t>D,H or D,B</t>
  </si>
  <si>
    <t>Edge Betweenness</t>
  </si>
  <si>
    <t>AB,BC</t>
  </si>
  <si>
    <t>AB,BD</t>
  </si>
  <si>
    <t>AB,BE</t>
  </si>
  <si>
    <t>AB,BD,DF</t>
  </si>
  <si>
    <t>AB,BD,DG</t>
  </si>
  <si>
    <t>AB,BD,DH</t>
  </si>
  <si>
    <t>AB,BD,DH,HI or AB,DB,DF,FI or AB,DB,DG,GI or AB,BC,CF,FI or AB,BC,CG,GI or AB,BJ,JH,HI or AB,BE,EF,FI</t>
  </si>
  <si>
    <t>AB,BJ</t>
  </si>
  <si>
    <t>BD,DF or BC,CF or BE,EF</t>
  </si>
  <si>
    <t>BD,DG or BC,CG</t>
  </si>
  <si>
    <t>BD,DH or BJ,JH</t>
  </si>
  <si>
    <t>BD,DH,HI or BD,DF,FI or BD,DG,GI or BC,CF,FI or BC,CG,GI or BJ,JH,HI or BE,EF,FI</t>
  </si>
  <si>
    <t>CB,BE or CD,DE or CF,FE</t>
  </si>
  <si>
    <t>CD,DH or CF,FH</t>
  </si>
  <si>
    <t>CF,FI or CG,GI</t>
  </si>
  <si>
    <t>CB,BJ</t>
  </si>
  <si>
    <t>DF,FI or DH,HI or DG,GI</t>
  </si>
  <si>
    <t>DB,BJ or DH,HJ</t>
  </si>
  <si>
    <t>ED,DG</t>
  </si>
  <si>
    <t>ED,DH or EF,FH</t>
  </si>
  <si>
    <t>EF,FI</t>
  </si>
  <si>
    <t>EB,BJ</t>
  </si>
  <si>
    <t>FD,DG or FC,CG or FI,IG</t>
  </si>
  <si>
    <t>FJ,JH</t>
  </si>
  <si>
    <t>GI,HI or GD,HD</t>
  </si>
  <si>
    <t>GD,DH,HJ or GD,DB,BJ</t>
  </si>
  <si>
    <t>IH,JH</t>
  </si>
  <si>
    <t>BA</t>
  </si>
  <si>
    <t>CB</t>
  </si>
  <si>
    <t>DB</t>
  </si>
  <si>
    <t>EB</t>
  </si>
  <si>
    <t>JB</t>
  </si>
  <si>
    <t>DC</t>
  </si>
  <si>
    <t>FC</t>
  </si>
  <si>
    <t>GC</t>
  </si>
  <si>
    <t>ED</t>
  </si>
  <si>
    <t>FD</t>
  </si>
  <si>
    <t>GD</t>
  </si>
  <si>
    <t>HD</t>
  </si>
  <si>
    <t>FE</t>
  </si>
  <si>
    <t>HF</t>
  </si>
  <si>
    <t>IF</t>
  </si>
  <si>
    <t>IG</t>
  </si>
  <si>
    <t>IH</t>
  </si>
  <si>
    <t>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</si>
</sst>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scheme val="minor"/>
    </font>
    <font>
      <sz val="15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5"/>
      <color theme="0"/>
      <name val="Times New Roman"/>
      <family val="1"/>
    </font>
    <font>
      <sz val="15"/>
      <color theme="0"/>
      <name val="Times New Roman"/>
      <family val="1"/>
    </font>
    <font>
      <sz val="15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</cellStyleXfs>
  <cellXfs count="38">
    <xf numFmtId="0" fontId="0" fillId="0" borderId="0" xfId="0"/>
    <xf numFmtId="0" fontId="19" fillId="33" borderId="10" xfId="0" applyFont="1" applyFill="1" applyBorder="1"/>
    <xf numFmtId="0" fontId="19" fillId="0" borderId="10" xfId="0" applyFont="1" applyBorder="1"/>
    <xf numFmtId="0" fontId="22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23" fillId="34" borderId="10" xfId="0" applyFont="1" applyFill="1" applyBorder="1"/>
    <xf numFmtId="0" fontId="22" fillId="0" borderId="10" xfId="0" applyFont="1" applyFill="1" applyBorder="1"/>
    <xf numFmtId="0" fontId="0" fillId="0" borderId="0" xfId="0" applyBorder="1" applyAlignment="1">
      <alignment vertical="center"/>
    </xf>
    <xf numFmtId="0" fontId="19" fillId="0" borderId="0" xfId="0" applyFont="1" applyBorder="1" applyAlignment="1">
      <alignment vertical="center"/>
    </xf>
    <xf numFmtId="0" fontId="24" fillId="34" borderId="10" xfId="0" applyFont="1" applyFill="1" applyBorder="1" applyAlignment="1">
      <alignment horizontal="center"/>
    </xf>
    <xf numFmtId="0" fontId="21" fillId="0" borderId="0" xfId="43" applyFont="1" applyBorder="1" applyAlignment="1"/>
    <xf numFmtId="0" fontId="21" fillId="0" borderId="0" xfId="43" applyFont="1" applyBorder="1"/>
    <xf numFmtId="0" fontId="20" fillId="0" borderId="0" xfId="43" applyFont="1" applyAlignment="1"/>
    <xf numFmtId="0" fontId="19" fillId="0" borderId="11" xfId="43" applyFont="1" applyBorder="1" applyAlignment="1"/>
    <xf numFmtId="0" fontId="19" fillId="0" borderId="12" xfId="43" applyFont="1" applyBorder="1" applyAlignment="1"/>
    <xf numFmtId="0" fontId="19" fillId="0" borderId="10" xfId="43" applyFont="1" applyBorder="1" applyAlignment="1"/>
    <xf numFmtId="0" fontId="19" fillId="0" borderId="11" xfId="43" applyFont="1" applyBorder="1"/>
    <xf numFmtId="0" fontId="19" fillId="0" borderId="12" xfId="43" applyFont="1" applyBorder="1"/>
    <xf numFmtId="0" fontId="19" fillId="0" borderId="10" xfId="43" applyFont="1" applyBorder="1"/>
    <xf numFmtId="0" fontId="25" fillId="0" borderId="0" xfId="43" applyFont="1" applyAlignment="1"/>
    <xf numFmtId="0" fontId="19" fillId="0" borderId="0" xfId="43" applyFont="1" applyAlignment="1"/>
    <xf numFmtId="0" fontId="19" fillId="0" borderId="0" xfId="0" applyFont="1"/>
    <xf numFmtId="0" fontId="19" fillId="0" borderId="13" xfId="43" applyFont="1" applyBorder="1" applyAlignment="1"/>
    <xf numFmtId="0" fontId="19" fillId="0" borderId="13" xfId="43" applyFont="1" applyBorder="1"/>
    <xf numFmtId="0" fontId="19" fillId="0" borderId="14" xfId="43" applyFont="1" applyBorder="1"/>
    <xf numFmtId="0" fontId="19" fillId="0" borderId="15" xfId="43" applyFont="1" applyBorder="1"/>
    <xf numFmtId="0" fontId="19" fillId="0" borderId="0" xfId="43" applyFont="1" applyBorder="1" applyAlignment="1"/>
    <xf numFmtId="0" fontId="19" fillId="0" borderId="0" xfId="43" applyFont="1" applyBorder="1"/>
    <xf numFmtId="0" fontId="21" fillId="0" borderId="0" xfId="43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43" applyFont="1" applyAlignment="1">
      <alignment horizontal="center"/>
    </xf>
    <xf numFmtId="0" fontId="19" fillId="0" borderId="10" xfId="43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355600</xdr:colOff>
      <xdr:row>1</xdr:row>
      <xdr:rowOff>6350</xdr:rowOff>
    </xdr:from>
    <xdr:to>
      <xdr:col>18</xdr:col>
      <xdr:colOff>260350</xdr:colOff>
      <xdr:row>13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0800" y="247650"/>
          <a:ext cx="3562350" cy="2990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257139</xdr:colOff>
      <xdr:row>2</xdr:row>
      <xdr:rowOff>95250</xdr:rowOff>
    </xdr:from>
    <xdr:to>
      <xdr:col>32</xdr:col>
      <xdr:colOff>157308</xdr:colOff>
      <xdr:row>18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1990" y="455399"/>
          <a:ext cx="3539572" cy="29256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527050</xdr:colOff>
      <xdr:row>2</xdr:row>
      <xdr:rowOff>19050</xdr:rowOff>
    </xdr:from>
    <xdr:to>
      <xdr:col>23</xdr:col>
      <xdr:colOff>431800</xdr:colOff>
      <xdr:row>18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0" y="387350"/>
          <a:ext cx="3562350" cy="2990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1</xdr:row>
      <xdr:rowOff>6350</xdr:rowOff>
    </xdr:from>
    <xdr:to>
      <xdr:col>18</xdr:col>
      <xdr:colOff>533400</xdr:colOff>
      <xdr:row>13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247650"/>
          <a:ext cx="3562350" cy="2990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27903</xdr:colOff>
      <xdr:row>0</xdr:row>
      <xdr:rowOff>217053</xdr:rowOff>
    </xdr:from>
    <xdr:to>
      <xdr:col>19</xdr:col>
      <xdr:colOff>543407</xdr:colOff>
      <xdr:row>13</xdr:row>
      <xdr:rowOff>71773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2827" y="217053"/>
          <a:ext cx="3546186" cy="2981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B16" sqref="B16:K25"/>
    </sheetView>
  </sheetViews>
  <sheetFormatPr defaultRowHeight="14.5" x14ac:dyDescent="0.35"/>
  <cols>
    <col min="1" max="1" width="22.90625" customWidth="1"/>
    <col min="2" max="4" width="8.7265625" customWidth="1"/>
    <col min="13" max="13" width="10.36328125" customWidth="1"/>
    <col min="14" max="14" width="23.1796875" customWidth="1"/>
  </cols>
  <sheetData>
    <row r="1" spans="1:15" ht="1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5" ht="19" x14ac:dyDescent="0.4">
      <c r="A2" s="1" t="s">
        <v>0</v>
      </c>
      <c r="B2" s="1">
        <v>0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N2" s="1" t="s">
        <v>0</v>
      </c>
      <c r="O2" s="1" t="s">
        <v>10</v>
      </c>
    </row>
    <row r="3" spans="1:15" ht="19" x14ac:dyDescent="0.4">
      <c r="A3" s="1" t="s">
        <v>1</v>
      </c>
      <c r="B3" s="1">
        <v>1</v>
      </c>
      <c r="C3" s="1">
        <v>0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1" t="s">
        <v>1</v>
      </c>
      <c r="O3" s="2" t="s">
        <v>11</v>
      </c>
    </row>
    <row r="4" spans="1:15" ht="19" x14ac:dyDescent="0.4">
      <c r="A4" s="1" t="s">
        <v>2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N4" s="1" t="s">
        <v>2</v>
      </c>
      <c r="O4" s="2" t="s">
        <v>12</v>
      </c>
    </row>
    <row r="5" spans="1:15" ht="19" x14ac:dyDescent="0.4">
      <c r="A5" s="1" t="s">
        <v>3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N5" s="1" t="s">
        <v>3</v>
      </c>
      <c r="O5" s="2" t="s">
        <v>13</v>
      </c>
    </row>
    <row r="6" spans="1:15" ht="19" x14ac:dyDescent="0.4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N6" s="1" t="s">
        <v>4</v>
      </c>
      <c r="O6" s="2" t="s">
        <v>14</v>
      </c>
    </row>
    <row r="7" spans="1:15" ht="19" x14ac:dyDescent="0.4">
      <c r="A7" s="1" t="s">
        <v>5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N7" s="1" t="s">
        <v>5</v>
      </c>
      <c r="O7" s="2" t="s">
        <v>15</v>
      </c>
    </row>
    <row r="8" spans="1:15" ht="19" x14ac:dyDescent="0.4">
      <c r="A8" s="1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N8" s="1" t="s">
        <v>6</v>
      </c>
      <c r="O8" s="2" t="s">
        <v>16</v>
      </c>
    </row>
    <row r="9" spans="1:15" ht="19" x14ac:dyDescent="0.4">
      <c r="A9" s="1" t="s">
        <v>8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N9" s="1" t="s">
        <v>8</v>
      </c>
      <c r="O9" s="2" t="s">
        <v>17</v>
      </c>
    </row>
    <row r="10" spans="1:15" ht="19" x14ac:dyDescent="0.4">
      <c r="A10" s="1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N10" s="1" t="s">
        <v>7</v>
      </c>
      <c r="O10" s="2" t="s">
        <v>18</v>
      </c>
    </row>
    <row r="11" spans="1:15" ht="19" x14ac:dyDescent="0.4">
      <c r="A11" s="1" t="s">
        <v>9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N11" s="1" t="s">
        <v>9</v>
      </c>
      <c r="O11" s="2" t="s">
        <v>19</v>
      </c>
    </row>
    <row r="15" spans="1:15" ht="19" x14ac:dyDescent="0.4">
      <c r="A15" s="2"/>
      <c r="B15" s="2" t="s">
        <v>10</v>
      </c>
      <c r="C15" s="2" t="s">
        <v>11</v>
      </c>
      <c r="D15" s="2" t="s">
        <v>12</v>
      </c>
      <c r="E15" s="2" t="s">
        <v>13</v>
      </c>
      <c r="F15" s="2" t="s">
        <v>14</v>
      </c>
      <c r="G15" s="2" t="s">
        <v>15</v>
      </c>
      <c r="H15" s="2" t="s">
        <v>16</v>
      </c>
      <c r="I15" s="2" t="s">
        <v>17</v>
      </c>
      <c r="J15" s="2" t="s">
        <v>18</v>
      </c>
      <c r="K15" s="2" t="s">
        <v>19</v>
      </c>
    </row>
    <row r="16" spans="1:15" ht="19" x14ac:dyDescent="0.4">
      <c r="A16" s="2" t="s">
        <v>10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ht="19" x14ac:dyDescent="0.4">
      <c r="A17" s="2" t="s">
        <v>11</v>
      </c>
      <c r="B17" s="1">
        <v>1</v>
      </c>
      <c r="C17" s="1">
        <v>0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ht="19" x14ac:dyDescent="0.4">
      <c r="A18" s="2" t="s">
        <v>12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</row>
    <row r="19" spans="1:11" ht="19" x14ac:dyDescent="0.4">
      <c r="A19" s="2" t="s">
        <v>13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</row>
    <row r="20" spans="1:11" ht="19" x14ac:dyDescent="0.4">
      <c r="A20" s="2" t="s">
        <v>14</v>
      </c>
      <c r="B20" s="1">
        <v>0</v>
      </c>
      <c r="C20" s="1">
        <v>0</v>
      </c>
      <c r="D20" s="1">
        <v>0</v>
      </c>
      <c r="E20" s="1">
        <v>1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</row>
    <row r="21" spans="1:11" ht="19" x14ac:dyDescent="0.4">
      <c r="A21" s="2" t="s">
        <v>15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</row>
    <row r="22" spans="1:11" ht="19" x14ac:dyDescent="0.4">
      <c r="A22" s="2" t="s">
        <v>16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</row>
    <row r="23" spans="1:11" ht="19" x14ac:dyDescent="0.4">
      <c r="A23" s="2" t="s">
        <v>17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</row>
    <row r="24" spans="1:11" ht="19" x14ac:dyDescent="0.4">
      <c r="A24" s="2" t="s">
        <v>18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</row>
    <row r="25" spans="1:11" ht="19" x14ac:dyDescent="0.4">
      <c r="A25" s="2" t="s">
        <v>19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2" sqref="B2:K11"/>
    </sheetView>
  </sheetViews>
  <sheetFormatPr defaultRowHeight="14.5" x14ac:dyDescent="0.35"/>
  <sheetData>
    <row r="1" spans="1:11" ht="19" x14ac:dyDescent="0.4">
      <c r="A1" s="3"/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</row>
    <row r="2" spans="1:11" ht="19" x14ac:dyDescent="0.4">
      <c r="A2" s="3" t="s">
        <v>10</v>
      </c>
      <c r="B2" s="10">
        <v>0</v>
      </c>
      <c r="C2" s="5">
        <v>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9" x14ac:dyDescent="0.4">
      <c r="A3" s="3" t="s">
        <v>11</v>
      </c>
      <c r="B3" s="5">
        <v>1</v>
      </c>
      <c r="C3" s="10">
        <v>0</v>
      </c>
      <c r="D3" s="5">
        <v>1</v>
      </c>
      <c r="E3" s="5">
        <v>1</v>
      </c>
      <c r="F3" s="5">
        <v>1</v>
      </c>
      <c r="G3" s="5">
        <v>0</v>
      </c>
      <c r="H3" s="5">
        <v>0</v>
      </c>
      <c r="I3" s="5">
        <v>0</v>
      </c>
      <c r="J3" s="5">
        <v>0</v>
      </c>
      <c r="K3" s="5">
        <v>0</v>
      </c>
    </row>
    <row r="4" spans="1:11" ht="19" x14ac:dyDescent="0.4">
      <c r="A4" s="3" t="s">
        <v>12</v>
      </c>
      <c r="B4" s="5">
        <v>0</v>
      </c>
      <c r="C4" s="5">
        <v>0</v>
      </c>
      <c r="D4" s="10">
        <v>0</v>
      </c>
      <c r="E4" s="5">
        <v>1</v>
      </c>
      <c r="F4" s="5">
        <v>0</v>
      </c>
      <c r="G4" s="5">
        <v>1</v>
      </c>
      <c r="H4" s="5">
        <v>1</v>
      </c>
      <c r="I4" s="5">
        <v>0</v>
      </c>
      <c r="J4" s="5">
        <v>0</v>
      </c>
      <c r="K4" s="5">
        <v>0</v>
      </c>
    </row>
    <row r="5" spans="1:11" ht="19" x14ac:dyDescent="0.4">
      <c r="A5" s="3" t="s">
        <v>13</v>
      </c>
      <c r="B5" s="5">
        <v>0</v>
      </c>
      <c r="C5" s="5">
        <v>0</v>
      </c>
      <c r="D5" s="5">
        <v>0</v>
      </c>
      <c r="E5" s="10">
        <v>0</v>
      </c>
      <c r="F5" s="5">
        <v>0</v>
      </c>
      <c r="G5" s="5">
        <v>1</v>
      </c>
      <c r="H5" s="5">
        <v>1</v>
      </c>
      <c r="I5" s="5">
        <v>0</v>
      </c>
      <c r="J5" s="5">
        <v>0</v>
      </c>
      <c r="K5" s="5">
        <v>0</v>
      </c>
    </row>
    <row r="6" spans="1:11" ht="19" x14ac:dyDescent="0.4">
      <c r="A6" s="3" t="s">
        <v>14</v>
      </c>
      <c r="B6" s="5">
        <v>0</v>
      </c>
      <c r="C6" s="5">
        <v>0</v>
      </c>
      <c r="D6" s="5">
        <v>0</v>
      </c>
      <c r="E6" s="5">
        <v>1</v>
      </c>
      <c r="F6" s="10">
        <v>0</v>
      </c>
      <c r="G6" s="5">
        <v>1</v>
      </c>
      <c r="H6" s="5">
        <v>0</v>
      </c>
      <c r="I6" s="5">
        <v>0</v>
      </c>
      <c r="J6" s="5">
        <v>0</v>
      </c>
      <c r="K6" s="5">
        <v>0</v>
      </c>
    </row>
    <row r="7" spans="1:11" ht="19" x14ac:dyDescent="0.4">
      <c r="A7" s="3" t="s">
        <v>15</v>
      </c>
      <c r="B7" s="5">
        <v>0</v>
      </c>
      <c r="C7" s="5">
        <v>0</v>
      </c>
      <c r="D7" s="5">
        <v>0</v>
      </c>
      <c r="E7" s="5">
        <v>1</v>
      </c>
      <c r="F7" s="5">
        <v>0</v>
      </c>
      <c r="G7" s="10">
        <v>0</v>
      </c>
      <c r="H7" s="5">
        <v>0</v>
      </c>
      <c r="I7" s="5">
        <v>1</v>
      </c>
      <c r="J7" s="5">
        <v>0</v>
      </c>
      <c r="K7" s="5">
        <v>0</v>
      </c>
    </row>
    <row r="8" spans="1:11" ht="19" x14ac:dyDescent="0.4">
      <c r="A8" s="3" t="s">
        <v>16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10">
        <v>0</v>
      </c>
      <c r="I8" s="5">
        <v>0</v>
      </c>
      <c r="J8" s="5">
        <v>1</v>
      </c>
      <c r="K8" s="5">
        <v>0</v>
      </c>
    </row>
    <row r="9" spans="1:11" ht="19" x14ac:dyDescent="0.4">
      <c r="A9" s="3" t="s">
        <v>17</v>
      </c>
      <c r="B9" s="5">
        <v>0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10">
        <v>0</v>
      </c>
      <c r="J9" s="5">
        <v>1</v>
      </c>
      <c r="K9" s="5">
        <v>1</v>
      </c>
    </row>
    <row r="10" spans="1:11" ht="19" x14ac:dyDescent="0.4">
      <c r="A10" s="3" t="s">
        <v>18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J10" s="10">
        <v>0</v>
      </c>
      <c r="K10" s="5">
        <v>0</v>
      </c>
    </row>
    <row r="11" spans="1:11" ht="19" x14ac:dyDescent="0.4">
      <c r="A11" s="3" t="s">
        <v>19</v>
      </c>
      <c r="B11" s="5">
        <v>0</v>
      </c>
      <c r="C11" s="5"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10">
        <v>0</v>
      </c>
    </row>
    <row r="12" spans="1:11" ht="19" x14ac:dyDescent="0.4">
      <c r="A12" s="3" t="s">
        <v>41</v>
      </c>
      <c r="B12" s="4">
        <f>SUM(B2:B11)</f>
        <v>1</v>
      </c>
      <c r="C12" s="4">
        <f>SUM(C2:C11)</f>
        <v>2</v>
      </c>
      <c r="D12" s="4">
        <f t="shared" ref="D12:K12" si="0">SUM(D2:D11)</f>
        <v>1</v>
      </c>
      <c r="E12" s="4">
        <f t="shared" si="0"/>
        <v>5</v>
      </c>
      <c r="F12" s="4">
        <f t="shared" si="0"/>
        <v>1</v>
      </c>
      <c r="G12" s="4">
        <f t="shared" si="0"/>
        <v>4</v>
      </c>
      <c r="H12" s="4">
        <f t="shared" si="0"/>
        <v>2</v>
      </c>
      <c r="I12" s="4">
        <f t="shared" si="0"/>
        <v>1</v>
      </c>
      <c r="J12" s="4">
        <f t="shared" si="0"/>
        <v>2</v>
      </c>
      <c r="K12" s="4">
        <f t="shared" si="0"/>
        <v>1</v>
      </c>
    </row>
    <row r="13" spans="1:11" ht="19" x14ac:dyDescent="0.4">
      <c r="A13" s="3" t="s">
        <v>42</v>
      </c>
      <c r="B13" s="4">
        <f>10-COUNTIF(B2:B12,0)</f>
        <v>1</v>
      </c>
      <c r="C13" s="4">
        <f t="shared" ref="C13:K13" si="1">10-COUNTIF(C2:C12,0)</f>
        <v>2</v>
      </c>
      <c r="D13" s="4">
        <f t="shared" si="1"/>
        <v>1</v>
      </c>
      <c r="E13" s="4">
        <f t="shared" si="1"/>
        <v>5</v>
      </c>
      <c r="F13" s="4">
        <f t="shared" si="1"/>
        <v>1</v>
      </c>
      <c r="G13" s="4">
        <f t="shared" si="1"/>
        <v>4</v>
      </c>
      <c r="H13" s="4">
        <f t="shared" si="1"/>
        <v>2</v>
      </c>
      <c r="I13" s="4">
        <f t="shared" si="1"/>
        <v>1</v>
      </c>
      <c r="J13" s="4">
        <f t="shared" si="1"/>
        <v>2</v>
      </c>
      <c r="K13" s="4">
        <f t="shared" si="1"/>
        <v>1</v>
      </c>
    </row>
    <row r="14" spans="1:11" ht="19" x14ac:dyDescent="0.4">
      <c r="A14" s="3" t="s">
        <v>43</v>
      </c>
      <c r="B14" s="4">
        <f>B13/9</f>
        <v>0.1111111111111111</v>
      </c>
      <c r="C14" s="4">
        <f t="shared" ref="C14:K14" si="2">C13/9</f>
        <v>0.22222222222222221</v>
      </c>
      <c r="D14" s="4">
        <f t="shared" si="2"/>
        <v>0.1111111111111111</v>
      </c>
      <c r="E14" s="4">
        <f t="shared" si="2"/>
        <v>0.55555555555555558</v>
      </c>
      <c r="F14" s="4">
        <f t="shared" si="2"/>
        <v>0.1111111111111111</v>
      </c>
      <c r="G14" s="4">
        <f t="shared" si="2"/>
        <v>0.44444444444444442</v>
      </c>
      <c r="H14" s="4">
        <f t="shared" si="2"/>
        <v>0.22222222222222221</v>
      </c>
      <c r="I14" s="4">
        <f t="shared" si="2"/>
        <v>0.1111111111111111</v>
      </c>
      <c r="J14" s="4">
        <f t="shared" si="2"/>
        <v>0.22222222222222221</v>
      </c>
      <c r="K14" s="4">
        <f t="shared" si="2"/>
        <v>0.1111111111111111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zoomScaleNormal="100" workbookViewId="0">
      <selection activeCell="AH9" sqref="AH9"/>
    </sheetView>
  </sheetViews>
  <sheetFormatPr defaultRowHeight="14.5" x14ac:dyDescent="0.35"/>
  <cols>
    <col min="4" max="4" width="48.90625" customWidth="1"/>
    <col min="5" max="5" width="92.1796875" customWidth="1"/>
  </cols>
  <sheetData>
    <row r="1" spans="1:24" x14ac:dyDescent="0.35">
      <c r="G1" s="34" t="s">
        <v>169</v>
      </c>
      <c r="H1" s="37" t="s">
        <v>170</v>
      </c>
      <c r="I1" s="37" t="s">
        <v>171</v>
      </c>
      <c r="J1" s="37" t="s">
        <v>172</v>
      </c>
      <c r="K1" s="37" t="s">
        <v>173</v>
      </c>
      <c r="L1" s="37" t="s">
        <v>174</v>
      </c>
      <c r="M1" s="37" t="s">
        <v>175</v>
      </c>
      <c r="N1" s="37" t="s">
        <v>176</v>
      </c>
      <c r="O1" s="37" t="s">
        <v>177</v>
      </c>
      <c r="P1" s="37" t="s">
        <v>178</v>
      </c>
      <c r="Q1" s="37" t="s">
        <v>179</v>
      </c>
      <c r="R1" s="37" t="s">
        <v>180</v>
      </c>
      <c r="S1" s="37" t="s">
        <v>181</v>
      </c>
      <c r="T1" s="37" t="s">
        <v>182</v>
      </c>
      <c r="U1" s="37" t="s">
        <v>183</v>
      </c>
      <c r="V1" s="37" t="s">
        <v>184</v>
      </c>
      <c r="W1" s="37" t="s">
        <v>185</v>
      </c>
      <c r="X1" s="37" t="s">
        <v>186</v>
      </c>
    </row>
    <row r="2" spans="1:24" x14ac:dyDescent="0.35">
      <c r="A2" s="34" t="s">
        <v>20</v>
      </c>
      <c r="B2" s="34" t="s">
        <v>21</v>
      </c>
      <c r="C2" s="34" t="s">
        <v>22</v>
      </c>
      <c r="D2" s="34" t="s">
        <v>126</v>
      </c>
      <c r="E2" s="34" t="s">
        <v>141</v>
      </c>
      <c r="G2" s="34" t="s">
        <v>23</v>
      </c>
      <c r="H2" s="34" t="s">
        <v>24</v>
      </c>
      <c r="I2" s="34" t="s">
        <v>25</v>
      </c>
      <c r="J2" s="34" t="s">
        <v>26</v>
      </c>
      <c r="K2" s="34" t="s">
        <v>33</v>
      </c>
      <c r="L2" s="34" t="s">
        <v>27</v>
      </c>
      <c r="M2" s="34" t="s">
        <v>34</v>
      </c>
      <c r="N2" s="34" t="s">
        <v>35</v>
      </c>
      <c r="O2" s="34" t="s">
        <v>28</v>
      </c>
      <c r="P2" s="34" t="s">
        <v>36</v>
      </c>
      <c r="Q2" s="34" t="s">
        <v>29</v>
      </c>
      <c r="R2" s="34" t="s">
        <v>30</v>
      </c>
      <c r="S2" s="34" t="s">
        <v>37</v>
      </c>
      <c r="T2" s="34" t="s">
        <v>38</v>
      </c>
      <c r="U2" s="34" t="s">
        <v>39</v>
      </c>
      <c r="V2" s="34" t="s">
        <v>31</v>
      </c>
      <c r="W2" s="34" t="s">
        <v>32</v>
      </c>
      <c r="X2" s="34" t="s">
        <v>40</v>
      </c>
    </row>
    <row r="3" spans="1:24" x14ac:dyDescent="0.35">
      <c r="A3" s="34">
        <v>1</v>
      </c>
      <c r="B3" s="35" t="s">
        <v>10</v>
      </c>
      <c r="C3" s="35" t="s">
        <v>11</v>
      </c>
      <c r="D3" s="35"/>
      <c r="E3" s="36" t="s">
        <v>23</v>
      </c>
      <c r="F3">
        <f>(LEN(E3)-LEN(SUBSTITUTE(E3,"or","")))/2 + 1</f>
        <v>1</v>
      </c>
      <c r="G3">
        <f>((LEN($E3)-LEN(SUBSTITUTE($E3,G$2,""))) + (LEN($E3)-LEN(SUBSTITUTE($E3,G$1,""))))/2/$F3</f>
        <v>1</v>
      </c>
      <c r="H3">
        <f>((LEN($E3)-LEN(SUBSTITUTE($E3,H$2,""))) + (LEN($E3)-LEN(SUBSTITUTE($E3,H$1,""))))/2/$F3</f>
        <v>0</v>
      </c>
      <c r="I3">
        <f>((LEN($E3)-LEN(SUBSTITUTE($E3,I$2,""))) + (LEN($E3)-LEN(SUBSTITUTE($E3,I$1,""))))/2/$F3</f>
        <v>0</v>
      </c>
      <c r="J3">
        <f>((LEN($E3)-LEN(SUBSTITUTE($E3,J$2,""))) + (LEN($E3)-LEN(SUBSTITUTE($E3,J$1,""))))/2/$F3</f>
        <v>0</v>
      </c>
      <c r="K3">
        <f>((LEN($E3)-LEN(SUBSTITUTE($E3,K$2,""))) + (LEN($E3)-LEN(SUBSTITUTE($E3,K$1,""))))/2/$F3</f>
        <v>0</v>
      </c>
      <c r="L3">
        <f>((LEN($E3)-LEN(SUBSTITUTE($E3,L$2,""))) + (LEN($E3)-LEN(SUBSTITUTE($E3,L$1,""))))/2/$F3</f>
        <v>0</v>
      </c>
      <c r="M3">
        <f>((LEN($E3)-LEN(SUBSTITUTE($E3,M$2,""))) + (LEN($E3)-LEN(SUBSTITUTE($E3,M$1,""))))/2/$F3</f>
        <v>0</v>
      </c>
      <c r="N3">
        <f>((LEN($E3)-LEN(SUBSTITUTE($E3,N$2,""))) + (LEN($E3)-LEN(SUBSTITUTE($E3,N$1,""))))/2/$F3</f>
        <v>0</v>
      </c>
      <c r="O3">
        <f>((LEN($E3)-LEN(SUBSTITUTE($E3,O$2,""))) + (LEN($E3)-LEN(SUBSTITUTE($E3,O$1,""))))/2/$F3</f>
        <v>0</v>
      </c>
      <c r="P3">
        <f>((LEN($E3)-LEN(SUBSTITUTE($E3,P$2,""))) + (LEN($E3)-LEN(SUBSTITUTE($E3,P$1,""))))/2/$F3</f>
        <v>0</v>
      </c>
      <c r="Q3">
        <f>((LEN($E3)-LEN(SUBSTITUTE($E3,Q$2,""))) + (LEN($E3)-LEN(SUBSTITUTE($E3,Q$1,""))))/2/$F3</f>
        <v>0</v>
      </c>
      <c r="R3">
        <f>((LEN($E3)-LEN(SUBSTITUTE($E3,R$2,""))) + (LEN($E3)-LEN(SUBSTITUTE($E3,R$1,""))))/2/$F3</f>
        <v>0</v>
      </c>
      <c r="S3">
        <f>((LEN($E3)-LEN(SUBSTITUTE($E3,S$2,""))) + (LEN($E3)-LEN(SUBSTITUTE($E3,S$1,""))))/2/$F3</f>
        <v>0</v>
      </c>
      <c r="T3">
        <f>((LEN($E3)-LEN(SUBSTITUTE($E3,T$2,""))) + (LEN($E3)-LEN(SUBSTITUTE($E3,T$1,""))))/2/$F3</f>
        <v>0</v>
      </c>
      <c r="U3">
        <f>((LEN($E3)-LEN(SUBSTITUTE($E3,U$2,""))) + (LEN($E3)-LEN(SUBSTITUTE($E3,U$1,""))))/2/$F3</f>
        <v>0</v>
      </c>
      <c r="V3">
        <f>((LEN($E3)-LEN(SUBSTITUTE($E3,V$2,""))) + (LEN($E3)-LEN(SUBSTITUTE($E3,V$1,""))))/2/$F3</f>
        <v>0</v>
      </c>
      <c r="W3">
        <f>((LEN($E3)-LEN(SUBSTITUTE($E3,W$2,""))) + (LEN($E3)-LEN(SUBSTITUTE($E3,W$1,""))))/2/$F3</f>
        <v>0</v>
      </c>
      <c r="X3">
        <f>((LEN($E3)-LEN(SUBSTITUTE($E3,X$2,""))) + (LEN($E3)-LEN(SUBSTITUTE($E3,X$1,""))))/2/$F3</f>
        <v>0</v>
      </c>
    </row>
    <row r="4" spans="1:24" x14ac:dyDescent="0.35">
      <c r="A4" s="34">
        <v>2</v>
      </c>
      <c r="B4" s="35" t="s">
        <v>10</v>
      </c>
      <c r="C4" s="35" t="s">
        <v>12</v>
      </c>
      <c r="D4" s="35" t="s">
        <v>11</v>
      </c>
      <c r="E4" s="35" t="s">
        <v>142</v>
      </c>
      <c r="F4">
        <f t="shared" ref="F4:F47" si="0">(LEN(E4)-LEN(SUBSTITUTE(E4,"or","")))/2 + 1</f>
        <v>1</v>
      </c>
      <c r="G4">
        <f t="shared" ref="G4:L47" si="1">((LEN($E4)-LEN(SUBSTITUTE($E4,G$2,""))) + (LEN($E4)-LEN(SUBSTITUTE($E4,G$1,""))))/2/$F4</f>
        <v>1</v>
      </c>
      <c r="H4">
        <f t="shared" si="1"/>
        <v>1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ref="M4:R47" si="2">((LEN($E4)-LEN(SUBSTITUTE($E4,M$2,""))) + (LEN($E4)-LEN(SUBSTITUTE($E4,M$1,""))))/2/$F4</f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ref="S4:X47" si="3">((LEN($E4)-LEN(SUBSTITUTE($E4,S$2,""))) + (LEN($E4)-LEN(SUBSTITUTE($E4,S$1,""))))/2/$F4</f>
        <v>0</v>
      </c>
      <c r="T4">
        <f t="shared" si="3"/>
        <v>0</v>
      </c>
      <c r="U4">
        <f t="shared" si="3"/>
        <v>0</v>
      </c>
      <c r="V4">
        <f t="shared" si="3"/>
        <v>0</v>
      </c>
      <c r="W4">
        <f t="shared" si="3"/>
        <v>0</v>
      </c>
      <c r="X4">
        <f t="shared" si="3"/>
        <v>0</v>
      </c>
    </row>
    <row r="5" spans="1:24" x14ac:dyDescent="0.35">
      <c r="A5" s="34">
        <v>3</v>
      </c>
      <c r="B5" s="35" t="s">
        <v>10</v>
      </c>
      <c r="C5" s="35" t="s">
        <v>13</v>
      </c>
      <c r="D5" s="35" t="s">
        <v>11</v>
      </c>
      <c r="E5" s="35" t="s">
        <v>143</v>
      </c>
      <c r="F5">
        <f t="shared" si="0"/>
        <v>1</v>
      </c>
      <c r="G5">
        <f t="shared" si="1"/>
        <v>1</v>
      </c>
      <c r="H5">
        <f t="shared" si="1"/>
        <v>0</v>
      </c>
      <c r="I5">
        <f t="shared" si="1"/>
        <v>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</row>
    <row r="6" spans="1:24" x14ac:dyDescent="0.35">
      <c r="A6" s="34">
        <v>4</v>
      </c>
      <c r="B6" s="35" t="s">
        <v>10</v>
      </c>
      <c r="C6" s="35" t="s">
        <v>14</v>
      </c>
      <c r="D6" s="35" t="s">
        <v>11</v>
      </c>
      <c r="E6" s="35" t="s">
        <v>144</v>
      </c>
      <c r="F6">
        <f t="shared" si="0"/>
        <v>1</v>
      </c>
      <c r="G6">
        <f t="shared" si="1"/>
        <v>1</v>
      </c>
      <c r="H6">
        <f t="shared" si="1"/>
        <v>0</v>
      </c>
      <c r="I6">
        <f t="shared" si="1"/>
        <v>0</v>
      </c>
      <c r="J6">
        <f t="shared" si="1"/>
        <v>1</v>
      </c>
      <c r="K6">
        <f t="shared" si="1"/>
        <v>0</v>
      </c>
      <c r="L6">
        <f t="shared" si="1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3"/>
        <v>0</v>
      </c>
      <c r="T6">
        <f t="shared" si="3"/>
        <v>0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0</v>
      </c>
    </row>
    <row r="7" spans="1:24" x14ac:dyDescent="0.35">
      <c r="A7" s="34">
        <v>5</v>
      </c>
      <c r="B7" s="35" t="s">
        <v>10</v>
      </c>
      <c r="C7" s="35" t="s">
        <v>15</v>
      </c>
      <c r="D7" s="35" t="s">
        <v>127</v>
      </c>
      <c r="E7" s="35" t="s">
        <v>145</v>
      </c>
      <c r="F7">
        <f t="shared" si="0"/>
        <v>1</v>
      </c>
      <c r="G7">
        <f t="shared" si="1"/>
        <v>1</v>
      </c>
      <c r="H7">
        <f t="shared" si="1"/>
        <v>0</v>
      </c>
      <c r="I7">
        <f t="shared" si="1"/>
        <v>1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1</v>
      </c>
      <c r="Q7">
        <f t="shared" si="2"/>
        <v>0</v>
      </c>
      <c r="R7">
        <f t="shared" si="2"/>
        <v>0</v>
      </c>
      <c r="S7">
        <f t="shared" si="3"/>
        <v>0</v>
      </c>
      <c r="T7">
        <f t="shared" si="3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</row>
    <row r="8" spans="1:24" x14ac:dyDescent="0.35">
      <c r="A8" s="34">
        <v>6</v>
      </c>
      <c r="B8" s="35" t="s">
        <v>10</v>
      </c>
      <c r="C8" s="35" t="s">
        <v>16</v>
      </c>
      <c r="D8" s="35" t="s">
        <v>127</v>
      </c>
      <c r="E8" s="35" t="s">
        <v>146</v>
      </c>
      <c r="F8">
        <f t="shared" si="0"/>
        <v>1</v>
      </c>
      <c r="G8">
        <f t="shared" si="1"/>
        <v>1</v>
      </c>
      <c r="H8">
        <f t="shared" si="1"/>
        <v>0</v>
      </c>
      <c r="I8">
        <f t="shared" si="1"/>
        <v>1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1</v>
      </c>
      <c r="R8">
        <f t="shared" si="2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</row>
    <row r="9" spans="1:24" x14ac:dyDescent="0.35">
      <c r="A9" s="34">
        <v>7</v>
      </c>
      <c r="B9" s="35" t="s">
        <v>10</v>
      </c>
      <c r="C9" s="35" t="s">
        <v>17</v>
      </c>
      <c r="D9" s="35" t="s">
        <v>127</v>
      </c>
      <c r="E9" s="35" t="s">
        <v>147</v>
      </c>
      <c r="F9">
        <f t="shared" si="0"/>
        <v>1</v>
      </c>
      <c r="G9">
        <f t="shared" si="1"/>
        <v>1</v>
      </c>
      <c r="H9">
        <f t="shared" si="1"/>
        <v>0</v>
      </c>
      <c r="I9">
        <f t="shared" si="1"/>
        <v>1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1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</row>
    <row r="10" spans="1:24" x14ac:dyDescent="0.35">
      <c r="A10" s="34">
        <v>8</v>
      </c>
      <c r="B10" s="35" t="s">
        <v>10</v>
      </c>
      <c r="C10" s="35" t="s">
        <v>18</v>
      </c>
      <c r="D10" s="35" t="s">
        <v>128</v>
      </c>
      <c r="E10" s="35" t="s">
        <v>148</v>
      </c>
      <c r="F10">
        <f t="shared" si="0"/>
        <v>7</v>
      </c>
      <c r="G10">
        <f t="shared" si="1"/>
        <v>1</v>
      </c>
      <c r="H10">
        <f t="shared" si="1"/>
        <v>0.2857142857142857</v>
      </c>
      <c r="I10">
        <f t="shared" si="1"/>
        <v>0.42857142857142855</v>
      </c>
      <c r="J10">
        <f t="shared" si="1"/>
        <v>0.14285714285714285</v>
      </c>
      <c r="K10">
        <f t="shared" si="1"/>
        <v>0.14285714285714285</v>
      </c>
      <c r="L10">
        <f t="shared" si="1"/>
        <v>0</v>
      </c>
      <c r="M10">
        <f t="shared" si="2"/>
        <v>0.14285714285714285</v>
      </c>
      <c r="N10">
        <f t="shared" si="2"/>
        <v>0.14285714285714285</v>
      </c>
      <c r="O10">
        <f t="shared" si="2"/>
        <v>0</v>
      </c>
      <c r="P10">
        <f t="shared" si="2"/>
        <v>0.14285714285714285</v>
      </c>
      <c r="Q10">
        <f t="shared" si="2"/>
        <v>0.14285714285714285</v>
      </c>
      <c r="R10">
        <f t="shared" si="2"/>
        <v>0.14285714285714285</v>
      </c>
      <c r="S10">
        <f t="shared" si="3"/>
        <v>0.14285714285714285</v>
      </c>
      <c r="T10">
        <f t="shared" si="3"/>
        <v>0</v>
      </c>
      <c r="U10">
        <f t="shared" si="3"/>
        <v>0.42857142857142855</v>
      </c>
      <c r="V10">
        <f t="shared" si="3"/>
        <v>0.2857142857142857</v>
      </c>
      <c r="W10">
        <f t="shared" si="3"/>
        <v>0.2857142857142857</v>
      </c>
      <c r="X10">
        <f t="shared" si="3"/>
        <v>0.14285714285714285</v>
      </c>
    </row>
    <row r="11" spans="1:24" x14ac:dyDescent="0.35">
      <c r="A11" s="34">
        <v>9</v>
      </c>
      <c r="B11" s="35" t="s">
        <v>10</v>
      </c>
      <c r="C11" s="35" t="s">
        <v>19</v>
      </c>
      <c r="D11" s="35" t="s">
        <v>11</v>
      </c>
      <c r="E11" s="35" t="s">
        <v>149</v>
      </c>
      <c r="F11">
        <f t="shared" si="0"/>
        <v>1</v>
      </c>
      <c r="G11">
        <f t="shared" si="1"/>
        <v>1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1</v>
      </c>
      <c r="L11">
        <f t="shared" si="1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</row>
    <row r="12" spans="1:24" x14ac:dyDescent="0.35">
      <c r="A12" s="34">
        <v>10</v>
      </c>
      <c r="B12" s="35" t="s">
        <v>11</v>
      </c>
      <c r="C12" s="35" t="s">
        <v>12</v>
      </c>
      <c r="D12" s="35"/>
      <c r="E12" s="35" t="s">
        <v>24</v>
      </c>
      <c r="F12">
        <f t="shared" si="0"/>
        <v>1</v>
      </c>
      <c r="G12">
        <f t="shared" si="1"/>
        <v>0</v>
      </c>
      <c r="H12">
        <f t="shared" si="1"/>
        <v>1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</row>
    <row r="13" spans="1:24" x14ac:dyDescent="0.35">
      <c r="A13" s="34">
        <v>11</v>
      </c>
      <c r="B13" s="35" t="s">
        <v>11</v>
      </c>
      <c r="C13" s="35" t="s">
        <v>13</v>
      </c>
      <c r="D13" s="35"/>
      <c r="E13" s="35" t="s">
        <v>25</v>
      </c>
      <c r="F13">
        <f t="shared" si="0"/>
        <v>1</v>
      </c>
      <c r="G13">
        <f t="shared" si="1"/>
        <v>0</v>
      </c>
      <c r="H13">
        <f t="shared" si="1"/>
        <v>0</v>
      </c>
      <c r="I13">
        <f t="shared" si="1"/>
        <v>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</row>
    <row r="14" spans="1:24" x14ac:dyDescent="0.35">
      <c r="A14" s="34">
        <v>12</v>
      </c>
      <c r="B14" s="35" t="s">
        <v>11</v>
      </c>
      <c r="C14" s="35" t="s">
        <v>14</v>
      </c>
      <c r="D14" s="35"/>
      <c r="E14" s="35" t="s">
        <v>26</v>
      </c>
      <c r="F14">
        <f t="shared" si="0"/>
        <v>1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1</v>
      </c>
      <c r="K14">
        <f t="shared" si="1"/>
        <v>0</v>
      </c>
      <c r="L14">
        <f t="shared" si="1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</row>
    <row r="15" spans="1:24" x14ac:dyDescent="0.35">
      <c r="A15" s="34">
        <v>13</v>
      </c>
      <c r="B15" s="35" t="s">
        <v>11</v>
      </c>
      <c r="C15" s="35" t="s">
        <v>15</v>
      </c>
      <c r="D15" s="35" t="s">
        <v>129</v>
      </c>
      <c r="E15" s="35" t="s">
        <v>150</v>
      </c>
      <c r="F15">
        <f t="shared" si="0"/>
        <v>3</v>
      </c>
      <c r="G15">
        <f t="shared" si="1"/>
        <v>0</v>
      </c>
      <c r="H15">
        <f t="shared" si="1"/>
        <v>0.33333333333333331</v>
      </c>
      <c r="I15">
        <f t="shared" si="1"/>
        <v>0.33333333333333331</v>
      </c>
      <c r="J15">
        <f t="shared" si="1"/>
        <v>0.33333333333333331</v>
      </c>
      <c r="K15">
        <f t="shared" si="1"/>
        <v>0</v>
      </c>
      <c r="L15">
        <f t="shared" si="1"/>
        <v>0</v>
      </c>
      <c r="M15">
        <f t="shared" si="2"/>
        <v>0.33333333333333331</v>
      </c>
      <c r="N15">
        <f t="shared" si="2"/>
        <v>0</v>
      </c>
      <c r="O15">
        <f t="shared" si="2"/>
        <v>0</v>
      </c>
      <c r="P15">
        <f t="shared" si="2"/>
        <v>0.33333333333333331</v>
      </c>
      <c r="Q15">
        <f t="shared" si="2"/>
        <v>0</v>
      </c>
      <c r="R15">
        <f t="shared" si="2"/>
        <v>0</v>
      </c>
      <c r="S15">
        <f t="shared" si="3"/>
        <v>0.33333333333333331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</row>
    <row r="16" spans="1:24" x14ac:dyDescent="0.35">
      <c r="A16" s="34">
        <v>14</v>
      </c>
      <c r="B16" s="35" t="s">
        <v>11</v>
      </c>
      <c r="C16" s="35" t="s">
        <v>16</v>
      </c>
      <c r="D16" s="35" t="s">
        <v>130</v>
      </c>
      <c r="E16" s="35" t="s">
        <v>151</v>
      </c>
      <c r="F16">
        <f t="shared" si="0"/>
        <v>2</v>
      </c>
      <c r="G16">
        <f t="shared" si="1"/>
        <v>0</v>
      </c>
      <c r="H16">
        <f t="shared" si="1"/>
        <v>0.5</v>
      </c>
      <c r="I16">
        <f t="shared" si="1"/>
        <v>0.5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2"/>
        <v>0</v>
      </c>
      <c r="N16">
        <f t="shared" si="2"/>
        <v>0.5</v>
      </c>
      <c r="O16">
        <f t="shared" si="2"/>
        <v>0</v>
      </c>
      <c r="P16">
        <f t="shared" si="2"/>
        <v>0</v>
      </c>
      <c r="Q16">
        <f t="shared" si="2"/>
        <v>0.5</v>
      </c>
      <c r="R16">
        <f t="shared" si="2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</row>
    <row r="17" spans="1:24" x14ac:dyDescent="0.35">
      <c r="A17" s="34">
        <v>15</v>
      </c>
      <c r="B17" s="35" t="s">
        <v>11</v>
      </c>
      <c r="C17" s="35" t="s">
        <v>17</v>
      </c>
      <c r="D17" s="35" t="s">
        <v>131</v>
      </c>
      <c r="E17" s="35" t="s">
        <v>152</v>
      </c>
      <c r="F17">
        <f t="shared" si="0"/>
        <v>2</v>
      </c>
      <c r="G17">
        <f t="shared" si="1"/>
        <v>0</v>
      </c>
      <c r="H17">
        <f t="shared" si="1"/>
        <v>0</v>
      </c>
      <c r="I17">
        <f t="shared" si="1"/>
        <v>0.5</v>
      </c>
      <c r="J17">
        <f t="shared" si="1"/>
        <v>0</v>
      </c>
      <c r="K17">
        <f t="shared" si="1"/>
        <v>0.5</v>
      </c>
      <c r="L17">
        <f t="shared" si="1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0.5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0.5</v>
      </c>
    </row>
    <row r="18" spans="1:24" x14ac:dyDescent="0.35">
      <c r="A18" s="34">
        <v>16</v>
      </c>
      <c r="B18" s="35" t="s">
        <v>11</v>
      </c>
      <c r="C18" s="35" t="s">
        <v>18</v>
      </c>
      <c r="D18" s="35" t="s">
        <v>132</v>
      </c>
      <c r="E18" s="35" t="s">
        <v>153</v>
      </c>
      <c r="F18">
        <f t="shared" si="0"/>
        <v>7</v>
      </c>
      <c r="G18">
        <f t="shared" si="1"/>
        <v>0</v>
      </c>
      <c r="H18">
        <f t="shared" si="1"/>
        <v>0.2857142857142857</v>
      </c>
      <c r="I18">
        <f t="shared" si="1"/>
        <v>0.42857142857142855</v>
      </c>
      <c r="J18">
        <f t="shared" si="1"/>
        <v>0.14285714285714285</v>
      </c>
      <c r="K18">
        <f t="shared" si="1"/>
        <v>0.14285714285714285</v>
      </c>
      <c r="L18">
        <f t="shared" si="1"/>
        <v>0</v>
      </c>
      <c r="M18">
        <f t="shared" si="2"/>
        <v>0.14285714285714285</v>
      </c>
      <c r="N18">
        <f t="shared" si="2"/>
        <v>0.14285714285714285</v>
      </c>
      <c r="O18">
        <f t="shared" si="2"/>
        <v>0</v>
      </c>
      <c r="P18">
        <f t="shared" si="2"/>
        <v>0.14285714285714285</v>
      </c>
      <c r="Q18">
        <f t="shared" si="2"/>
        <v>0.14285714285714285</v>
      </c>
      <c r="R18">
        <f t="shared" si="2"/>
        <v>0.14285714285714285</v>
      </c>
      <c r="S18">
        <f t="shared" si="3"/>
        <v>0.14285714285714285</v>
      </c>
      <c r="T18">
        <f t="shared" si="3"/>
        <v>0</v>
      </c>
      <c r="U18">
        <f t="shared" si="3"/>
        <v>0.42857142857142855</v>
      </c>
      <c r="V18">
        <f t="shared" si="3"/>
        <v>0.2857142857142857</v>
      </c>
      <c r="W18">
        <f t="shared" si="3"/>
        <v>0.2857142857142857</v>
      </c>
      <c r="X18">
        <f t="shared" si="3"/>
        <v>0.14285714285714285</v>
      </c>
    </row>
    <row r="19" spans="1:24" x14ac:dyDescent="0.35">
      <c r="A19" s="34">
        <v>17</v>
      </c>
      <c r="B19" s="35" t="s">
        <v>11</v>
      </c>
      <c r="C19" s="35" t="s">
        <v>19</v>
      </c>
      <c r="D19" s="35"/>
      <c r="E19" s="35" t="s">
        <v>33</v>
      </c>
      <c r="F19">
        <f t="shared" si="0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1</v>
      </c>
      <c r="L19">
        <f t="shared" si="1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3"/>
        <v>0</v>
      </c>
      <c r="T19">
        <f t="shared" si="3"/>
        <v>0</v>
      </c>
      <c r="U19">
        <f t="shared" si="3"/>
        <v>0</v>
      </c>
      <c r="V19">
        <f t="shared" si="3"/>
        <v>0</v>
      </c>
      <c r="W19">
        <f t="shared" si="3"/>
        <v>0</v>
      </c>
      <c r="X19">
        <f t="shared" si="3"/>
        <v>0</v>
      </c>
    </row>
    <row r="20" spans="1:24" x14ac:dyDescent="0.35">
      <c r="A20" s="34">
        <v>18</v>
      </c>
      <c r="B20" s="35" t="s">
        <v>12</v>
      </c>
      <c r="C20" s="35" t="s">
        <v>13</v>
      </c>
      <c r="D20" s="35"/>
      <c r="E20" s="35" t="s">
        <v>27</v>
      </c>
      <c r="F20">
        <f t="shared" si="0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3"/>
        <v>0</v>
      </c>
      <c r="T20">
        <f t="shared" si="3"/>
        <v>0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0</v>
      </c>
    </row>
    <row r="21" spans="1:24" x14ac:dyDescent="0.35">
      <c r="A21" s="34">
        <v>19</v>
      </c>
      <c r="B21" s="35" t="s">
        <v>12</v>
      </c>
      <c r="C21" s="35" t="s">
        <v>14</v>
      </c>
      <c r="D21" s="35" t="s">
        <v>133</v>
      </c>
      <c r="E21" s="35" t="s">
        <v>154</v>
      </c>
      <c r="F21">
        <f t="shared" si="0"/>
        <v>3</v>
      </c>
      <c r="G21">
        <f t="shared" si="1"/>
        <v>0</v>
      </c>
      <c r="H21">
        <f t="shared" si="1"/>
        <v>0.33333333333333331</v>
      </c>
      <c r="I21">
        <f t="shared" si="1"/>
        <v>0</v>
      </c>
      <c r="J21">
        <f t="shared" si="1"/>
        <v>0.33333333333333331</v>
      </c>
      <c r="K21">
        <f t="shared" si="1"/>
        <v>0</v>
      </c>
      <c r="L21">
        <f t="shared" si="1"/>
        <v>0.33333333333333331</v>
      </c>
      <c r="M21">
        <f t="shared" si="2"/>
        <v>0.33333333333333331</v>
      </c>
      <c r="N21">
        <f t="shared" si="2"/>
        <v>0</v>
      </c>
      <c r="O21">
        <f t="shared" si="2"/>
        <v>0.33333333333333331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3"/>
        <v>0.33333333333333331</v>
      </c>
      <c r="T21">
        <f t="shared" si="3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</row>
    <row r="22" spans="1:24" x14ac:dyDescent="0.35">
      <c r="A22" s="34">
        <v>20</v>
      </c>
      <c r="B22" s="35" t="s">
        <v>12</v>
      </c>
      <c r="C22" s="35" t="s">
        <v>15</v>
      </c>
      <c r="D22" s="35"/>
      <c r="E22" s="35" t="s">
        <v>34</v>
      </c>
      <c r="F22">
        <f t="shared" si="0"/>
        <v>1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2"/>
        <v>1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3"/>
        <v>0</v>
      </c>
      <c r="W22">
        <f t="shared" si="3"/>
        <v>0</v>
      </c>
      <c r="X22">
        <f t="shared" si="3"/>
        <v>0</v>
      </c>
    </row>
    <row r="23" spans="1:24" x14ac:dyDescent="0.35">
      <c r="A23" s="34">
        <v>21</v>
      </c>
      <c r="B23" s="35" t="s">
        <v>12</v>
      </c>
      <c r="C23" s="35" t="s">
        <v>16</v>
      </c>
      <c r="D23" s="35"/>
      <c r="E23" s="35" t="s">
        <v>35</v>
      </c>
      <c r="F23">
        <f t="shared" si="0"/>
        <v>1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2"/>
        <v>0</v>
      </c>
      <c r="N23">
        <f t="shared" si="2"/>
        <v>1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</row>
    <row r="24" spans="1:24" x14ac:dyDescent="0.35">
      <c r="A24" s="34">
        <v>22</v>
      </c>
      <c r="B24" s="35" t="s">
        <v>12</v>
      </c>
      <c r="C24" s="35" t="s">
        <v>17</v>
      </c>
      <c r="D24" s="35" t="s">
        <v>134</v>
      </c>
      <c r="E24" s="35" t="s">
        <v>155</v>
      </c>
      <c r="F24">
        <f t="shared" si="0"/>
        <v>2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0.5</v>
      </c>
      <c r="M24">
        <f t="shared" si="2"/>
        <v>0.5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0.5</v>
      </c>
      <c r="S24">
        <f t="shared" si="3"/>
        <v>0</v>
      </c>
      <c r="T24">
        <f t="shared" si="3"/>
        <v>0.5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si="3"/>
        <v>0</v>
      </c>
    </row>
    <row r="25" spans="1:24" x14ac:dyDescent="0.35">
      <c r="A25" s="34">
        <v>23</v>
      </c>
      <c r="B25" s="35" t="s">
        <v>12</v>
      </c>
      <c r="C25" s="35" t="s">
        <v>18</v>
      </c>
      <c r="D25" s="35" t="s">
        <v>135</v>
      </c>
      <c r="E25" s="35" t="s">
        <v>156</v>
      </c>
      <c r="F25">
        <f t="shared" si="0"/>
        <v>2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2"/>
        <v>0.5</v>
      </c>
      <c r="N25">
        <f t="shared" si="2"/>
        <v>0.5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3"/>
        <v>0</v>
      </c>
      <c r="T25">
        <f t="shared" si="3"/>
        <v>0</v>
      </c>
      <c r="U25">
        <f t="shared" si="3"/>
        <v>0.5</v>
      </c>
      <c r="V25">
        <f t="shared" si="3"/>
        <v>0.5</v>
      </c>
      <c r="W25">
        <f t="shared" si="3"/>
        <v>0</v>
      </c>
      <c r="X25">
        <f t="shared" si="3"/>
        <v>0</v>
      </c>
    </row>
    <row r="26" spans="1:24" x14ac:dyDescent="0.35">
      <c r="A26" s="34">
        <v>24</v>
      </c>
      <c r="B26" s="35" t="s">
        <v>12</v>
      </c>
      <c r="C26" s="35" t="s">
        <v>19</v>
      </c>
      <c r="D26" s="35" t="s">
        <v>11</v>
      </c>
      <c r="E26" s="35" t="s">
        <v>157</v>
      </c>
      <c r="F26">
        <f t="shared" si="0"/>
        <v>1</v>
      </c>
      <c r="G26">
        <f t="shared" si="1"/>
        <v>0</v>
      </c>
      <c r="H26">
        <f t="shared" si="1"/>
        <v>1</v>
      </c>
      <c r="I26">
        <f t="shared" si="1"/>
        <v>0</v>
      </c>
      <c r="J26">
        <f t="shared" si="1"/>
        <v>0</v>
      </c>
      <c r="K26">
        <f t="shared" si="1"/>
        <v>1</v>
      </c>
      <c r="L26">
        <f t="shared" si="1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3"/>
        <v>0</v>
      </c>
      <c r="T26">
        <f t="shared" si="3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</row>
    <row r="27" spans="1:24" x14ac:dyDescent="0.35">
      <c r="A27" s="34">
        <v>25</v>
      </c>
      <c r="B27" s="35" t="s">
        <v>13</v>
      </c>
      <c r="C27" s="35" t="s">
        <v>14</v>
      </c>
      <c r="D27" s="35"/>
      <c r="E27" s="35" t="s">
        <v>28</v>
      </c>
      <c r="F27">
        <f t="shared" si="0"/>
        <v>1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2"/>
        <v>0</v>
      </c>
      <c r="N27">
        <f t="shared" si="2"/>
        <v>0</v>
      </c>
      <c r="O27">
        <f t="shared" si="2"/>
        <v>1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3"/>
        <v>0</v>
      </c>
      <c r="T27">
        <f t="shared" si="3"/>
        <v>0</v>
      </c>
      <c r="U27">
        <f t="shared" si="3"/>
        <v>0</v>
      </c>
      <c r="V27">
        <f t="shared" si="3"/>
        <v>0</v>
      </c>
      <c r="W27">
        <f t="shared" si="3"/>
        <v>0</v>
      </c>
      <c r="X27">
        <f t="shared" si="3"/>
        <v>0</v>
      </c>
    </row>
    <row r="28" spans="1:24" x14ac:dyDescent="0.35">
      <c r="A28" s="34">
        <v>26</v>
      </c>
      <c r="B28" s="35" t="s">
        <v>13</v>
      </c>
      <c r="C28" s="35" t="s">
        <v>15</v>
      </c>
      <c r="D28" s="35"/>
      <c r="E28" s="35" t="s">
        <v>36</v>
      </c>
      <c r="F28">
        <f t="shared" si="0"/>
        <v>1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1</v>
      </c>
      <c r="Q28">
        <f t="shared" si="2"/>
        <v>0</v>
      </c>
      <c r="R28">
        <f t="shared" si="2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</row>
    <row r="29" spans="1:24" x14ac:dyDescent="0.35">
      <c r="A29" s="34">
        <v>27</v>
      </c>
      <c r="B29" s="35" t="s">
        <v>13</v>
      </c>
      <c r="C29" s="35" t="s">
        <v>16</v>
      </c>
      <c r="D29" s="35"/>
      <c r="E29" s="35" t="s">
        <v>29</v>
      </c>
      <c r="F29">
        <f t="shared" si="0"/>
        <v>1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1</v>
      </c>
      <c r="R29">
        <f t="shared" si="2"/>
        <v>0</v>
      </c>
      <c r="S29">
        <f t="shared" si="3"/>
        <v>0</v>
      </c>
      <c r="T29">
        <f t="shared" si="3"/>
        <v>0</v>
      </c>
      <c r="U29">
        <f t="shared" si="3"/>
        <v>0</v>
      </c>
      <c r="V29">
        <f t="shared" si="3"/>
        <v>0</v>
      </c>
      <c r="W29">
        <f t="shared" si="3"/>
        <v>0</v>
      </c>
      <c r="X29">
        <f t="shared" si="3"/>
        <v>0</v>
      </c>
    </row>
    <row r="30" spans="1:24" x14ac:dyDescent="0.35">
      <c r="A30" s="34">
        <v>28</v>
      </c>
      <c r="B30" s="35" t="s">
        <v>13</v>
      </c>
      <c r="C30" s="35" t="s">
        <v>17</v>
      </c>
      <c r="D30" s="35"/>
      <c r="E30" s="35" t="s">
        <v>30</v>
      </c>
      <c r="F30">
        <f t="shared" si="0"/>
        <v>1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1</v>
      </c>
      <c r="S30">
        <f t="shared" si="3"/>
        <v>0</v>
      </c>
      <c r="T30">
        <f t="shared" si="3"/>
        <v>0</v>
      </c>
      <c r="U30">
        <f t="shared" si="3"/>
        <v>0</v>
      </c>
      <c r="V30">
        <f t="shared" si="3"/>
        <v>0</v>
      </c>
      <c r="W30">
        <f t="shared" si="3"/>
        <v>0</v>
      </c>
      <c r="X30">
        <f t="shared" si="3"/>
        <v>0</v>
      </c>
    </row>
    <row r="31" spans="1:24" x14ac:dyDescent="0.35">
      <c r="A31" s="34">
        <v>29</v>
      </c>
      <c r="B31" s="35" t="s">
        <v>13</v>
      </c>
      <c r="C31" s="35" t="s">
        <v>18</v>
      </c>
      <c r="D31" s="35" t="s">
        <v>136</v>
      </c>
      <c r="E31" s="35" t="s">
        <v>158</v>
      </c>
      <c r="F31">
        <f t="shared" si="0"/>
        <v>3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0.33333333333333331</v>
      </c>
      <c r="Q31">
        <f t="shared" si="2"/>
        <v>0.33333333333333331</v>
      </c>
      <c r="R31">
        <f t="shared" si="2"/>
        <v>0.33333333333333331</v>
      </c>
      <c r="S31">
        <f t="shared" si="3"/>
        <v>0</v>
      </c>
      <c r="T31">
        <f t="shared" si="3"/>
        <v>0</v>
      </c>
      <c r="U31">
        <f t="shared" si="3"/>
        <v>0.33333333333333331</v>
      </c>
      <c r="V31">
        <f t="shared" si="3"/>
        <v>0.33333333333333331</v>
      </c>
      <c r="W31">
        <f t="shared" si="3"/>
        <v>0.33333333333333331</v>
      </c>
      <c r="X31">
        <f t="shared" si="3"/>
        <v>0</v>
      </c>
    </row>
    <row r="32" spans="1:24" x14ac:dyDescent="0.35">
      <c r="A32" s="34">
        <v>30</v>
      </c>
      <c r="B32" s="35" t="s">
        <v>13</v>
      </c>
      <c r="C32" s="35" t="s">
        <v>19</v>
      </c>
      <c r="D32" s="35" t="s">
        <v>137</v>
      </c>
      <c r="E32" s="35" t="s">
        <v>159</v>
      </c>
      <c r="F32">
        <f t="shared" si="0"/>
        <v>2</v>
      </c>
      <c r="G32">
        <f t="shared" si="1"/>
        <v>0</v>
      </c>
      <c r="H32">
        <f t="shared" si="1"/>
        <v>0</v>
      </c>
      <c r="I32">
        <f t="shared" si="1"/>
        <v>0.5</v>
      </c>
      <c r="J32">
        <f t="shared" si="1"/>
        <v>0</v>
      </c>
      <c r="K32">
        <f t="shared" si="1"/>
        <v>0.5</v>
      </c>
      <c r="L32">
        <f t="shared" si="1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  <c r="R32">
        <f t="shared" si="2"/>
        <v>0.5</v>
      </c>
      <c r="S32">
        <f t="shared" si="3"/>
        <v>0</v>
      </c>
      <c r="T32">
        <f t="shared" si="3"/>
        <v>0</v>
      </c>
      <c r="U32">
        <f t="shared" si="3"/>
        <v>0</v>
      </c>
      <c r="V32">
        <f t="shared" si="3"/>
        <v>0</v>
      </c>
      <c r="W32">
        <f t="shared" si="3"/>
        <v>0</v>
      </c>
      <c r="X32">
        <f t="shared" si="3"/>
        <v>0.5</v>
      </c>
    </row>
    <row r="33" spans="1:24" x14ac:dyDescent="0.35">
      <c r="A33" s="34">
        <v>31</v>
      </c>
      <c r="B33" s="35" t="s">
        <v>14</v>
      </c>
      <c r="C33" s="35" t="s">
        <v>15</v>
      </c>
      <c r="D33" s="35"/>
      <c r="E33" s="35" t="s">
        <v>37</v>
      </c>
      <c r="F33">
        <f t="shared" si="0"/>
        <v>1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3"/>
        <v>1</v>
      </c>
      <c r="T33">
        <f t="shared" si="3"/>
        <v>0</v>
      </c>
      <c r="U33">
        <f t="shared" si="3"/>
        <v>0</v>
      </c>
      <c r="V33">
        <f t="shared" si="3"/>
        <v>0</v>
      </c>
      <c r="W33">
        <f t="shared" si="3"/>
        <v>0</v>
      </c>
      <c r="X33">
        <f t="shared" si="3"/>
        <v>0</v>
      </c>
    </row>
    <row r="34" spans="1:24" x14ac:dyDescent="0.35">
      <c r="A34" s="34">
        <v>32</v>
      </c>
      <c r="B34" s="35" t="s">
        <v>14</v>
      </c>
      <c r="C34" s="35" t="s">
        <v>16</v>
      </c>
      <c r="D34" s="35" t="s">
        <v>13</v>
      </c>
      <c r="E34" s="35" t="s">
        <v>160</v>
      </c>
      <c r="F34">
        <f t="shared" si="0"/>
        <v>1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2"/>
        <v>0</v>
      </c>
      <c r="N34">
        <f t="shared" si="2"/>
        <v>0</v>
      </c>
      <c r="O34">
        <f t="shared" si="2"/>
        <v>1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3"/>
        <v>0</v>
      </c>
      <c r="T34">
        <f t="shared" si="3"/>
        <v>0</v>
      </c>
      <c r="U34">
        <f t="shared" si="3"/>
        <v>0</v>
      </c>
      <c r="V34">
        <f t="shared" si="3"/>
        <v>0</v>
      </c>
      <c r="W34">
        <f t="shared" si="3"/>
        <v>0</v>
      </c>
      <c r="X34">
        <f t="shared" si="3"/>
        <v>0</v>
      </c>
    </row>
    <row r="35" spans="1:24" x14ac:dyDescent="0.35">
      <c r="A35" s="34">
        <v>33</v>
      </c>
      <c r="B35" s="35" t="s">
        <v>14</v>
      </c>
      <c r="C35" s="35" t="s">
        <v>17</v>
      </c>
      <c r="D35" s="35" t="s">
        <v>134</v>
      </c>
      <c r="E35" s="35" t="s">
        <v>161</v>
      </c>
      <c r="F35">
        <f t="shared" si="0"/>
        <v>2</v>
      </c>
      <c r="G35">
        <f t="shared" si="1"/>
        <v>0</v>
      </c>
      <c r="H35">
        <f t="shared" si="1"/>
        <v>0</v>
      </c>
      <c r="I35">
        <f t="shared" si="1"/>
        <v>0</v>
      </c>
      <c r="J35">
        <f t="shared" si="1"/>
        <v>0</v>
      </c>
      <c r="K35">
        <f t="shared" si="1"/>
        <v>0</v>
      </c>
      <c r="L35">
        <f t="shared" si="1"/>
        <v>0</v>
      </c>
      <c r="M35">
        <f t="shared" si="2"/>
        <v>0</v>
      </c>
      <c r="N35">
        <f t="shared" si="2"/>
        <v>0</v>
      </c>
      <c r="O35">
        <f t="shared" si="2"/>
        <v>0.5</v>
      </c>
      <c r="P35">
        <f t="shared" si="2"/>
        <v>0</v>
      </c>
      <c r="Q35">
        <f t="shared" si="2"/>
        <v>0</v>
      </c>
      <c r="R35">
        <f t="shared" si="2"/>
        <v>0.5</v>
      </c>
      <c r="S35">
        <f t="shared" si="3"/>
        <v>0.5</v>
      </c>
      <c r="T35">
        <f t="shared" si="3"/>
        <v>0.5</v>
      </c>
      <c r="U35">
        <f t="shared" si="3"/>
        <v>0</v>
      </c>
      <c r="V35">
        <f t="shared" si="3"/>
        <v>0</v>
      </c>
      <c r="W35">
        <f t="shared" si="3"/>
        <v>0</v>
      </c>
      <c r="X35">
        <f t="shared" si="3"/>
        <v>0</v>
      </c>
    </row>
    <row r="36" spans="1:24" x14ac:dyDescent="0.35">
      <c r="A36" s="34">
        <v>34</v>
      </c>
      <c r="B36" s="35" t="s">
        <v>14</v>
      </c>
      <c r="C36" s="35" t="s">
        <v>18</v>
      </c>
      <c r="D36" s="35" t="s">
        <v>15</v>
      </c>
      <c r="E36" s="35" t="s">
        <v>162</v>
      </c>
      <c r="F36">
        <f t="shared" si="0"/>
        <v>1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3"/>
        <v>1</v>
      </c>
      <c r="T36">
        <f t="shared" si="3"/>
        <v>0</v>
      </c>
      <c r="U36">
        <f t="shared" si="3"/>
        <v>1</v>
      </c>
      <c r="V36">
        <f t="shared" si="3"/>
        <v>0</v>
      </c>
      <c r="W36">
        <f t="shared" si="3"/>
        <v>0</v>
      </c>
      <c r="X36">
        <f t="shared" si="3"/>
        <v>0</v>
      </c>
    </row>
    <row r="37" spans="1:24" x14ac:dyDescent="0.35">
      <c r="A37" s="34">
        <v>35</v>
      </c>
      <c r="B37" s="35" t="s">
        <v>14</v>
      </c>
      <c r="C37" s="35" t="s">
        <v>19</v>
      </c>
      <c r="D37" s="35" t="s">
        <v>11</v>
      </c>
      <c r="E37" s="35" t="s">
        <v>163</v>
      </c>
      <c r="F37">
        <f t="shared" si="0"/>
        <v>1</v>
      </c>
      <c r="G37">
        <f t="shared" si="1"/>
        <v>0</v>
      </c>
      <c r="H37">
        <f t="shared" si="1"/>
        <v>0</v>
      </c>
      <c r="I37">
        <f t="shared" si="1"/>
        <v>0</v>
      </c>
      <c r="J37">
        <f t="shared" si="1"/>
        <v>1</v>
      </c>
      <c r="K37">
        <f t="shared" si="1"/>
        <v>1</v>
      </c>
      <c r="L37">
        <f t="shared" si="1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3"/>
        <v>0</v>
      </c>
      <c r="W37">
        <f t="shared" si="3"/>
        <v>0</v>
      </c>
      <c r="X37">
        <f t="shared" si="3"/>
        <v>0</v>
      </c>
    </row>
    <row r="38" spans="1:24" x14ac:dyDescent="0.35">
      <c r="A38" s="34">
        <v>36</v>
      </c>
      <c r="B38" s="35" t="s">
        <v>15</v>
      </c>
      <c r="C38" s="35" t="s">
        <v>16</v>
      </c>
      <c r="D38" s="35" t="s">
        <v>138</v>
      </c>
      <c r="E38" s="35" t="s">
        <v>164</v>
      </c>
      <c r="F38">
        <f t="shared" si="0"/>
        <v>3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2"/>
        <v>0.33333333333333331</v>
      </c>
      <c r="N38">
        <f t="shared" si="2"/>
        <v>0.33333333333333331</v>
      </c>
      <c r="O38">
        <f t="shared" si="2"/>
        <v>0</v>
      </c>
      <c r="P38">
        <f t="shared" si="2"/>
        <v>0.33333333333333331</v>
      </c>
      <c r="Q38">
        <f t="shared" si="2"/>
        <v>0.33333333333333331</v>
      </c>
      <c r="R38">
        <f t="shared" si="2"/>
        <v>0</v>
      </c>
      <c r="S38">
        <f t="shared" si="3"/>
        <v>0</v>
      </c>
      <c r="T38">
        <f t="shared" si="3"/>
        <v>0</v>
      </c>
      <c r="U38">
        <f t="shared" si="3"/>
        <v>0.33333333333333331</v>
      </c>
      <c r="V38">
        <f t="shared" si="3"/>
        <v>0.33333333333333331</v>
      </c>
      <c r="W38">
        <f t="shared" si="3"/>
        <v>0</v>
      </c>
      <c r="X38">
        <f t="shared" si="3"/>
        <v>0</v>
      </c>
    </row>
    <row r="39" spans="1:24" x14ac:dyDescent="0.35">
      <c r="A39" s="34">
        <v>37</v>
      </c>
      <c r="B39" s="35" t="s">
        <v>15</v>
      </c>
      <c r="C39" s="35" t="s">
        <v>17</v>
      </c>
      <c r="D39" s="35"/>
      <c r="E39" s="35" t="s">
        <v>38</v>
      </c>
      <c r="F39">
        <f t="shared" si="0"/>
        <v>1</v>
      </c>
      <c r="G39">
        <f t="shared" si="1"/>
        <v>0</v>
      </c>
      <c r="H39">
        <f t="shared" si="1"/>
        <v>0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ref="L39:L47" si="4">((LEN($E39)-LEN(SUBSTITUTE($E39,L$2,""))) + (LEN($E39)-LEN(SUBSTITUTE($E39,L$1,""))))/2/$F39</f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ref="R39:R47" si="5">((LEN($E39)-LEN(SUBSTITUTE($E39,R$2,""))) + (LEN($E39)-LEN(SUBSTITUTE($E39,R$1,""))))/2/$F39</f>
        <v>0</v>
      </c>
      <c r="S39">
        <f t="shared" si="3"/>
        <v>0</v>
      </c>
      <c r="T39">
        <f t="shared" si="3"/>
        <v>1</v>
      </c>
      <c r="U39">
        <f t="shared" si="3"/>
        <v>0</v>
      </c>
      <c r="V39">
        <f t="shared" si="3"/>
        <v>0</v>
      </c>
      <c r="W39">
        <f t="shared" si="3"/>
        <v>0</v>
      </c>
      <c r="X39">
        <f t="shared" ref="X39:X47" si="6">((LEN($E39)-LEN(SUBSTITUTE($E39,X$2,""))) + (LEN($E39)-LEN(SUBSTITUTE($E39,X$1,""))))/2/$F39</f>
        <v>0</v>
      </c>
    </row>
    <row r="40" spans="1:24" x14ac:dyDescent="0.35">
      <c r="A40" s="34">
        <v>38</v>
      </c>
      <c r="B40" s="35" t="s">
        <v>15</v>
      </c>
      <c r="C40" s="35" t="s">
        <v>18</v>
      </c>
      <c r="D40" s="35"/>
      <c r="E40" s="35" t="s">
        <v>39</v>
      </c>
      <c r="F40">
        <f t="shared" si="0"/>
        <v>1</v>
      </c>
      <c r="G40">
        <f t="shared" si="1"/>
        <v>0</v>
      </c>
      <c r="H40">
        <f t="shared" si="1"/>
        <v>0</v>
      </c>
      <c r="I40">
        <f t="shared" si="1"/>
        <v>0</v>
      </c>
      <c r="J40">
        <f t="shared" si="1"/>
        <v>0</v>
      </c>
      <c r="K40">
        <f t="shared" si="1"/>
        <v>0</v>
      </c>
      <c r="L40">
        <f t="shared" si="4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5"/>
        <v>0</v>
      </c>
      <c r="S40">
        <f t="shared" si="3"/>
        <v>0</v>
      </c>
      <c r="T40">
        <f t="shared" si="3"/>
        <v>0</v>
      </c>
      <c r="U40">
        <f t="shared" si="3"/>
        <v>1</v>
      </c>
      <c r="V40">
        <f t="shared" si="3"/>
        <v>0</v>
      </c>
      <c r="W40">
        <f t="shared" si="3"/>
        <v>0</v>
      </c>
      <c r="X40">
        <f t="shared" si="6"/>
        <v>0</v>
      </c>
    </row>
    <row r="41" spans="1:24" x14ac:dyDescent="0.35">
      <c r="A41" s="34">
        <v>39</v>
      </c>
      <c r="B41" s="35" t="s">
        <v>15</v>
      </c>
      <c r="C41" s="35" t="s">
        <v>19</v>
      </c>
      <c r="D41" s="35" t="s">
        <v>17</v>
      </c>
      <c r="E41" s="35" t="s">
        <v>165</v>
      </c>
      <c r="F41">
        <f t="shared" si="0"/>
        <v>1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si="1"/>
        <v>0</v>
      </c>
      <c r="K41">
        <f t="shared" si="1"/>
        <v>0</v>
      </c>
      <c r="L41">
        <f t="shared" si="4"/>
        <v>0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5"/>
        <v>0</v>
      </c>
      <c r="S41">
        <f t="shared" si="3"/>
        <v>0</v>
      </c>
      <c r="T41">
        <f t="shared" si="3"/>
        <v>0</v>
      </c>
      <c r="U41">
        <f t="shared" si="3"/>
        <v>0</v>
      </c>
      <c r="V41">
        <f t="shared" si="3"/>
        <v>0</v>
      </c>
      <c r="W41">
        <f t="shared" si="3"/>
        <v>0</v>
      </c>
      <c r="X41">
        <f t="shared" si="6"/>
        <v>1</v>
      </c>
    </row>
    <row r="42" spans="1:24" x14ac:dyDescent="0.35">
      <c r="A42" s="34">
        <v>40</v>
      </c>
      <c r="B42" s="35" t="s">
        <v>16</v>
      </c>
      <c r="C42" s="35" t="s">
        <v>17</v>
      </c>
      <c r="D42" s="35" t="s">
        <v>139</v>
      </c>
      <c r="E42" s="35" t="s">
        <v>166</v>
      </c>
      <c r="F42">
        <f t="shared" si="0"/>
        <v>2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0</v>
      </c>
      <c r="K42">
        <f t="shared" si="1"/>
        <v>0</v>
      </c>
      <c r="L42">
        <f t="shared" si="4"/>
        <v>0</v>
      </c>
      <c r="M42">
        <f t="shared" si="2"/>
        <v>0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0.5</v>
      </c>
      <c r="R42">
        <f t="shared" si="5"/>
        <v>0.5</v>
      </c>
      <c r="S42">
        <f t="shared" si="3"/>
        <v>0</v>
      </c>
      <c r="T42">
        <f t="shared" si="3"/>
        <v>0</v>
      </c>
      <c r="U42">
        <f t="shared" si="3"/>
        <v>0</v>
      </c>
      <c r="V42">
        <f t="shared" si="3"/>
        <v>0.5</v>
      </c>
      <c r="W42">
        <f t="shared" si="3"/>
        <v>0.5</v>
      </c>
      <c r="X42">
        <f t="shared" si="6"/>
        <v>0</v>
      </c>
    </row>
    <row r="43" spans="1:24" x14ac:dyDescent="0.35">
      <c r="A43" s="34">
        <v>41</v>
      </c>
      <c r="B43" s="35" t="s">
        <v>16</v>
      </c>
      <c r="C43" s="35" t="s">
        <v>18</v>
      </c>
      <c r="D43" s="35"/>
      <c r="E43" s="35" t="s">
        <v>31</v>
      </c>
      <c r="F43">
        <f t="shared" si="0"/>
        <v>1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4"/>
        <v>0</v>
      </c>
      <c r="M43">
        <f t="shared" si="2"/>
        <v>0</v>
      </c>
      <c r="N43">
        <f t="shared" si="2"/>
        <v>0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5"/>
        <v>0</v>
      </c>
      <c r="S43">
        <f t="shared" si="3"/>
        <v>0</v>
      </c>
      <c r="T43">
        <f t="shared" si="3"/>
        <v>0</v>
      </c>
      <c r="U43">
        <f t="shared" si="3"/>
        <v>0</v>
      </c>
      <c r="V43">
        <f t="shared" si="3"/>
        <v>1</v>
      </c>
      <c r="W43">
        <f t="shared" si="3"/>
        <v>0</v>
      </c>
      <c r="X43">
        <f t="shared" si="6"/>
        <v>0</v>
      </c>
    </row>
    <row r="44" spans="1:24" x14ac:dyDescent="0.35">
      <c r="A44" s="34">
        <v>42</v>
      </c>
      <c r="B44" s="35" t="s">
        <v>16</v>
      </c>
      <c r="C44" s="35" t="s">
        <v>19</v>
      </c>
      <c r="D44" s="35" t="s">
        <v>140</v>
      </c>
      <c r="E44" s="35" t="s">
        <v>167</v>
      </c>
      <c r="F44">
        <f t="shared" si="0"/>
        <v>2</v>
      </c>
      <c r="G44">
        <f t="shared" si="1"/>
        <v>0</v>
      </c>
      <c r="H44">
        <f t="shared" si="1"/>
        <v>0</v>
      </c>
      <c r="I44">
        <f t="shared" si="1"/>
        <v>0.5</v>
      </c>
      <c r="J44">
        <f t="shared" si="1"/>
        <v>0</v>
      </c>
      <c r="K44">
        <f t="shared" si="1"/>
        <v>0.5</v>
      </c>
      <c r="L44">
        <f t="shared" si="4"/>
        <v>0</v>
      </c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  <c r="Q44">
        <f t="shared" si="2"/>
        <v>1</v>
      </c>
      <c r="R44">
        <f t="shared" si="5"/>
        <v>0.5</v>
      </c>
      <c r="S44">
        <f t="shared" si="3"/>
        <v>0</v>
      </c>
      <c r="T44">
        <f t="shared" si="3"/>
        <v>0</v>
      </c>
      <c r="U44">
        <f t="shared" si="3"/>
        <v>0</v>
      </c>
      <c r="V44">
        <f t="shared" si="3"/>
        <v>0</v>
      </c>
      <c r="W44">
        <f t="shared" si="3"/>
        <v>0</v>
      </c>
      <c r="X44">
        <f t="shared" si="6"/>
        <v>0.5</v>
      </c>
    </row>
    <row r="45" spans="1:24" x14ac:dyDescent="0.35">
      <c r="A45" s="34">
        <v>43</v>
      </c>
      <c r="B45" s="35" t="s">
        <v>17</v>
      </c>
      <c r="C45" s="35" t="s">
        <v>18</v>
      </c>
      <c r="D45" s="35"/>
      <c r="E45" s="35" t="s">
        <v>32</v>
      </c>
      <c r="F45">
        <f t="shared" si="0"/>
        <v>1</v>
      </c>
      <c r="G45">
        <f t="shared" si="1"/>
        <v>0</v>
      </c>
      <c r="H45">
        <f t="shared" si="1"/>
        <v>0</v>
      </c>
      <c r="I45">
        <f t="shared" si="1"/>
        <v>0</v>
      </c>
      <c r="J45">
        <f t="shared" si="1"/>
        <v>0</v>
      </c>
      <c r="K45">
        <f t="shared" si="1"/>
        <v>0</v>
      </c>
      <c r="L45">
        <f t="shared" si="4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2"/>
        <v>0</v>
      </c>
      <c r="R45">
        <f t="shared" si="5"/>
        <v>0</v>
      </c>
      <c r="S45">
        <f t="shared" si="3"/>
        <v>0</v>
      </c>
      <c r="T45">
        <f t="shared" si="3"/>
        <v>0</v>
      </c>
      <c r="U45">
        <f t="shared" si="3"/>
        <v>0</v>
      </c>
      <c r="V45">
        <f t="shared" si="3"/>
        <v>0</v>
      </c>
      <c r="W45">
        <f t="shared" si="3"/>
        <v>1</v>
      </c>
      <c r="X45">
        <f t="shared" si="6"/>
        <v>0</v>
      </c>
    </row>
    <row r="46" spans="1:24" x14ac:dyDescent="0.35">
      <c r="A46" s="34">
        <v>44</v>
      </c>
      <c r="B46" s="35" t="s">
        <v>17</v>
      </c>
      <c r="C46" s="35" t="s">
        <v>19</v>
      </c>
      <c r="D46" s="35"/>
      <c r="E46" s="35" t="s">
        <v>40</v>
      </c>
      <c r="F46">
        <f t="shared" si="0"/>
        <v>1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4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>
        <f t="shared" si="5"/>
        <v>0</v>
      </c>
      <c r="S46">
        <f t="shared" si="3"/>
        <v>0</v>
      </c>
      <c r="T46">
        <f t="shared" si="3"/>
        <v>0</v>
      </c>
      <c r="U46">
        <f t="shared" si="3"/>
        <v>0</v>
      </c>
      <c r="V46">
        <f t="shared" si="3"/>
        <v>0</v>
      </c>
      <c r="W46">
        <f t="shared" si="3"/>
        <v>0</v>
      </c>
      <c r="X46">
        <f t="shared" si="6"/>
        <v>1</v>
      </c>
    </row>
    <row r="47" spans="1:24" x14ac:dyDescent="0.35">
      <c r="A47" s="34">
        <v>45</v>
      </c>
      <c r="B47" s="35" t="s">
        <v>18</v>
      </c>
      <c r="C47" s="35" t="s">
        <v>19</v>
      </c>
      <c r="D47" s="35" t="s">
        <v>17</v>
      </c>
      <c r="E47" s="35" t="s">
        <v>168</v>
      </c>
      <c r="F47">
        <f t="shared" si="0"/>
        <v>1</v>
      </c>
      <c r="G47">
        <f t="shared" si="1"/>
        <v>0</v>
      </c>
      <c r="H47">
        <f t="shared" si="1"/>
        <v>0</v>
      </c>
      <c r="I47">
        <f t="shared" si="1"/>
        <v>0</v>
      </c>
      <c r="J47">
        <f t="shared" si="1"/>
        <v>0</v>
      </c>
      <c r="K47">
        <f t="shared" si="1"/>
        <v>0</v>
      </c>
      <c r="L47">
        <f t="shared" si="4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5"/>
        <v>0</v>
      </c>
      <c r="S47">
        <f t="shared" si="3"/>
        <v>0</v>
      </c>
      <c r="T47">
        <f t="shared" si="3"/>
        <v>0</v>
      </c>
      <c r="U47">
        <f t="shared" si="3"/>
        <v>0</v>
      </c>
      <c r="V47">
        <f t="shared" si="3"/>
        <v>0</v>
      </c>
      <c r="W47">
        <f t="shared" si="3"/>
        <v>1</v>
      </c>
      <c r="X47">
        <f t="shared" si="6"/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Normal="100" workbookViewId="0">
      <selection sqref="A1:E46"/>
    </sheetView>
  </sheetViews>
  <sheetFormatPr defaultRowHeight="14.5" x14ac:dyDescent="0.35"/>
  <cols>
    <col min="4" max="4" width="48.08984375" customWidth="1"/>
  </cols>
  <sheetData>
    <row r="1" spans="1:16" x14ac:dyDescent="0.35">
      <c r="A1" s="34" t="s">
        <v>20</v>
      </c>
      <c r="B1" s="34" t="s">
        <v>21</v>
      </c>
      <c r="C1" s="34" t="s">
        <v>22</v>
      </c>
      <c r="D1" s="34" t="s">
        <v>126</v>
      </c>
      <c r="G1" s="34" t="s">
        <v>10</v>
      </c>
      <c r="H1" s="34" t="s">
        <v>11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</row>
    <row r="2" spans="1:16" x14ac:dyDescent="0.35">
      <c r="A2" s="34">
        <v>1</v>
      </c>
      <c r="B2" s="35" t="s">
        <v>10</v>
      </c>
      <c r="C2" s="35" t="s">
        <v>11</v>
      </c>
      <c r="D2" s="35"/>
      <c r="E2">
        <f>(LEN(D2)-LEN(SUBSTITUTE(D2,"or","")))/2 + 1</f>
        <v>1</v>
      </c>
      <c r="G2">
        <f>(LEN($D2)-LEN(SUBSTITUTE($D2,"A","")))/$E2</f>
        <v>0</v>
      </c>
      <c r="H2">
        <f>(LEN($D2)-LEN(SUBSTITUTE($D2,"B","")))/$E2</f>
        <v>0</v>
      </c>
      <c r="I2">
        <f>(LEN($D2)-LEN(SUBSTITUTE($D2,"C","")))/$E2</f>
        <v>0</v>
      </c>
      <c r="J2">
        <f>(LEN($D2)-LEN(SUBSTITUTE($D2,"D","")))/$E2</f>
        <v>0</v>
      </c>
      <c r="K2">
        <f>(LEN($D2)-LEN(SUBSTITUTE($D2,"E","")))/$E2</f>
        <v>0</v>
      </c>
      <c r="L2">
        <f>(LEN($D2)-LEN(SUBSTITUTE($D2,"F","")))/$E2</f>
        <v>0</v>
      </c>
      <c r="M2">
        <f>(LEN($D2)-LEN(SUBSTITUTE($D2,"G","")))/$E2</f>
        <v>0</v>
      </c>
      <c r="N2">
        <f>(LEN($D2)-LEN(SUBSTITUTE($D2,"H","")))/$E2</f>
        <v>0</v>
      </c>
      <c r="O2">
        <f>(LEN($D2)-LEN(SUBSTITUTE($D2,"I","")))/$E2</f>
        <v>0</v>
      </c>
      <c r="P2">
        <f>(LEN($D2)-LEN(SUBSTITUTE($D2,"J","")))/$E2</f>
        <v>0</v>
      </c>
    </row>
    <row r="3" spans="1:16" x14ac:dyDescent="0.35">
      <c r="A3" s="34">
        <v>2</v>
      </c>
      <c r="B3" s="35" t="s">
        <v>10</v>
      </c>
      <c r="C3" s="35" t="s">
        <v>12</v>
      </c>
      <c r="D3" s="35" t="s">
        <v>11</v>
      </c>
      <c r="E3">
        <f t="shared" ref="E3:E46" si="0">(LEN(D3)-LEN(SUBSTITUTE(D3,"or","")))/2 + 1</f>
        <v>1</v>
      </c>
      <c r="G3">
        <f t="shared" ref="G3:G46" si="1">(LEN($D3)-LEN(SUBSTITUTE($D3,"A","")))/$E3</f>
        <v>0</v>
      </c>
      <c r="H3">
        <f t="shared" ref="H3:H46" si="2">(LEN($D3)-LEN(SUBSTITUTE($D3,"B","")))/$E3</f>
        <v>1</v>
      </c>
      <c r="I3">
        <f t="shared" ref="I3:I46" si="3">(LEN($D3)-LEN(SUBSTITUTE($D3,"C","")))/$E3</f>
        <v>0</v>
      </c>
      <c r="J3">
        <f t="shared" ref="J3:J46" si="4">(LEN($D3)-LEN(SUBSTITUTE($D3,"D","")))/$E3</f>
        <v>0</v>
      </c>
      <c r="K3">
        <f t="shared" ref="K3:K46" si="5">(LEN($D3)-LEN(SUBSTITUTE($D3,"E","")))/$E3</f>
        <v>0</v>
      </c>
      <c r="L3">
        <f t="shared" ref="L3:L46" si="6">(LEN($D3)-LEN(SUBSTITUTE($D3,"F","")))/$E3</f>
        <v>0</v>
      </c>
      <c r="M3">
        <f t="shared" ref="M3:M46" si="7">(LEN($D3)-LEN(SUBSTITUTE($D3,"G","")))/$E3</f>
        <v>0</v>
      </c>
      <c r="N3">
        <f t="shared" ref="N3:N46" si="8">(LEN($D3)-LEN(SUBSTITUTE($D3,"H","")))/$E3</f>
        <v>0</v>
      </c>
      <c r="O3">
        <f t="shared" ref="O3:O46" si="9">(LEN($D3)-LEN(SUBSTITUTE($D3,"I","")))/$E3</f>
        <v>0</v>
      </c>
      <c r="P3">
        <f t="shared" ref="P3:P46" si="10">(LEN($D3)-LEN(SUBSTITUTE($D3,"J","")))/$E3</f>
        <v>0</v>
      </c>
    </row>
    <row r="4" spans="1:16" x14ac:dyDescent="0.35">
      <c r="A4" s="34">
        <v>3</v>
      </c>
      <c r="B4" s="35" t="s">
        <v>10</v>
      </c>
      <c r="C4" s="35" t="s">
        <v>13</v>
      </c>
      <c r="D4" s="35" t="s">
        <v>11</v>
      </c>
      <c r="E4">
        <f t="shared" si="0"/>
        <v>1</v>
      </c>
      <c r="G4">
        <f t="shared" si="1"/>
        <v>0</v>
      </c>
      <c r="H4">
        <f t="shared" si="2"/>
        <v>1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  <c r="M4">
        <f t="shared" si="7"/>
        <v>0</v>
      </c>
      <c r="N4">
        <f t="shared" si="8"/>
        <v>0</v>
      </c>
      <c r="O4">
        <f t="shared" si="9"/>
        <v>0</v>
      </c>
      <c r="P4">
        <f t="shared" si="10"/>
        <v>0</v>
      </c>
    </row>
    <row r="5" spans="1:16" x14ac:dyDescent="0.35">
      <c r="A5" s="34">
        <v>4</v>
      </c>
      <c r="B5" s="35" t="s">
        <v>10</v>
      </c>
      <c r="C5" s="35" t="s">
        <v>14</v>
      </c>
      <c r="D5" s="35" t="s">
        <v>11</v>
      </c>
      <c r="E5">
        <f t="shared" si="0"/>
        <v>1</v>
      </c>
      <c r="G5">
        <f t="shared" si="1"/>
        <v>0</v>
      </c>
      <c r="H5">
        <f t="shared" si="2"/>
        <v>1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>
        <f t="shared" si="7"/>
        <v>0</v>
      </c>
      <c r="N5">
        <f t="shared" si="8"/>
        <v>0</v>
      </c>
      <c r="O5">
        <f t="shared" si="9"/>
        <v>0</v>
      </c>
      <c r="P5">
        <f t="shared" si="10"/>
        <v>0</v>
      </c>
    </row>
    <row r="6" spans="1:16" x14ac:dyDescent="0.35">
      <c r="A6" s="34">
        <v>5</v>
      </c>
      <c r="B6" s="35" t="s">
        <v>10</v>
      </c>
      <c r="C6" s="35" t="s">
        <v>15</v>
      </c>
      <c r="D6" s="35" t="s">
        <v>127</v>
      </c>
      <c r="E6">
        <f t="shared" si="0"/>
        <v>1</v>
      </c>
      <c r="G6">
        <f t="shared" si="1"/>
        <v>0</v>
      </c>
      <c r="H6">
        <f t="shared" si="2"/>
        <v>1</v>
      </c>
      <c r="I6">
        <f t="shared" si="3"/>
        <v>0</v>
      </c>
      <c r="J6">
        <f t="shared" si="4"/>
        <v>1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</row>
    <row r="7" spans="1:16" x14ac:dyDescent="0.35">
      <c r="A7" s="34">
        <v>6</v>
      </c>
      <c r="B7" s="35" t="s">
        <v>10</v>
      </c>
      <c r="C7" s="35" t="s">
        <v>16</v>
      </c>
      <c r="D7" s="35" t="s">
        <v>127</v>
      </c>
      <c r="E7">
        <f t="shared" si="0"/>
        <v>1</v>
      </c>
      <c r="G7">
        <f t="shared" si="1"/>
        <v>0</v>
      </c>
      <c r="H7">
        <f t="shared" si="2"/>
        <v>1</v>
      </c>
      <c r="I7">
        <f t="shared" si="3"/>
        <v>0</v>
      </c>
      <c r="J7">
        <f t="shared" si="4"/>
        <v>1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P7">
        <f t="shared" si="10"/>
        <v>0</v>
      </c>
    </row>
    <row r="8" spans="1:16" x14ac:dyDescent="0.35">
      <c r="A8" s="34">
        <v>7</v>
      </c>
      <c r="B8" s="35" t="s">
        <v>10</v>
      </c>
      <c r="C8" s="35" t="s">
        <v>17</v>
      </c>
      <c r="D8" s="35" t="s">
        <v>127</v>
      </c>
      <c r="E8">
        <f t="shared" si="0"/>
        <v>1</v>
      </c>
      <c r="G8">
        <f t="shared" si="1"/>
        <v>0</v>
      </c>
      <c r="H8">
        <f t="shared" si="2"/>
        <v>1</v>
      </c>
      <c r="I8">
        <f t="shared" si="3"/>
        <v>0</v>
      </c>
      <c r="J8">
        <f t="shared" si="4"/>
        <v>1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  <c r="O8">
        <f t="shared" si="9"/>
        <v>0</v>
      </c>
      <c r="P8">
        <f t="shared" si="10"/>
        <v>0</v>
      </c>
    </row>
    <row r="9" spans="1:16" x14ac:dyDescent="0.35">
      <c r="A9" s="34">
        <v>8</v>
      </c>
      <c r="B9" s="35" t="s">
        <v>10</v>
      </c>
      <c r="C9" s="35" t="s">
        <v>18</v>
      </c>
      <c r="D9" s="35" t="s">
        <v>128</v>
      </c>
      <c r="E9">
        <f t="shared" si="0"/>
        <v>7</v>
      </c>
      <c r="G9">
        <f t="shared" si="1"/>
        <v>0</v>
      </c>
      <c r="H9">
        <f t="shared" si="2"/>
        <v>1</v>
      </c>
      <c r="I9">
        <f t="shared" si="3"/>
        <v>0.2857142857142857</v>
      </c>
      <c r="J9">
        <f t="shared" si="4"/>
        <v>0.42857142857142855</v>
      </c>
      <c r="K9">
        <f t="shared" si="5"/>
        <v>0.14285714285714285</v>
      </c>
      <c r="L9">
        <f t="shared" si="6"/>
        <v>0.42857142857142855</v>
      </c>
      <c r="M9">
        <f t="shared" si="7"/>
        <v>0.2857142857142857</v>
      </c>
      <c r="N9">
        <f t="shared" si="8"/>
        <v>0.2857142857142857</v>
      </c>
      <c r="O9">
        <f t="shared" si="9"/>
        <v>0</v>
      </c>
      <c r="P9">
        <f t="shared" si="10"/>
        <v>0.14285714285714285</v>
      </c>
    </row>
    <row r="10" spans="1:16" x14ac:dyDescent="0.35">
      <c r="A10" s="34">
        <v>9</v>
      </c>
      <c r="B10" s="35" t="s">
        <v>10</v>
      </c>
      <c r="C10" s="35" t="s">
        <v>19</v>
      </c>
      <c r="D10" s="35" t="s">
        <v>11</v>
      </c>
      <c r="E10">
        <f t="shared" si="0"/>
        <v>1</v>
      </c>
      <c r="G10">
        <f t="shared" si="1"/>
        <v>0</v>
      </c>
      <c r="H10">
        <f t="shared" si="2"/>
        <v>1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0</v>
      </c>
    </row>
    <row r="11" spans="1:16" x14ac:dyDescent="0.35">
      <c r="A11" s="34">
        <v>10</v>
      </c>
      <c r="B11" s="35" t="s">
        <v>11</v>
      </c>
      <c r="C11" s="35" t="s">
        <v>12</v>
      </c>
      <c r="D11" s="35"/>
      <c r="E11">
        <f t="shared" si="0"/>
        <v>1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0</v>
      </c>
    </row>
    <row r="12" spans="1:16" x14ac:dyDescent="0.35">
      <c r="A12" s="34">
        <v>11</v>
      </c>
      <c r="B12" s="35" t="s">
        <v>11</v>
      </c>
      <c r="C12" s="35" t="s">
        <v>13</v>
      </c>
      <c r="D12" s="35"/>
      <c r="E12">
        <f t="shared" si="0"/>
        <v>1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  <c r="P12">
        <f t="shared" si="10"/>
        <v>0</v>
      </c>
    </row>
    <row r="13" spans="1:16" x14ac:dyDescent="0.35">
      <c r="A13" s="34">
        <v>12</v>
      </c>
      <c r="B13" s="35" t="s">
        <v>11</v>
      </c>
      <c r="C13" s="35" t="s">
        <v>14</v>
      </c>
      <c r="D13" s="35"/>
      <c r="E13">
        <f t="shared" si="0"/>
        <v>1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P13">
        <f t="shared" si="10"/>
        <v>0</v>
      </c>
    </row>
    <row r="14" spans="1:16" x14ac:dyDescent="0.35">
      <c r="A14" s="34">
        <v>13</v>
      </c>
      <c r="B14" s="35" t="s">
        <v>11</v>
      </c>
      <c r="C14" s="35" t="s">
        <v>15</v>
      </c>
      <c r="D14" s="35" t="s">
        <v>129</v>
      </c>
      <c r="E14">
        <f t="shared" si="0"/>
        <v>3</v>
      </c>
      <c r="G14">
        <f t="shared" si="1"/>
        <v>0</v>
      </c>
      <c r="H14">
        <f t="shared" si="2"/>
        <v>0</v>
      </c>
      <c r="I14">
        <f t="shared" si="3"/>
        <v>0.33333333333333331</v>
      </c>
      <c r="J14">
        <f t="shared" si="4"/>
        <v>0.33333333333333331</v>
      </c>
      <c r="K14">
        <f t="shared" si="5"/>
        <v>0.33333333333333331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</row>
    <row r="15" spans="1:16" x14ac:dyDescent="0.35">
      <c r="A15" s="34">
        <v>14</v>
      </c>
      <c r="B15" s="35" t="s">
        <v>11</v>
      </c>
      <c r="C15" s="35" t="s">
        <v>16</v>
      </c>
      <c r="D15" s="35" t="s">
        <v>130</v>
      </c>
      <c r="E15">
        <f t="shared" si="0"/>
        <v>2</v>
      </c>
      <c r="G15">
        <f t="shared" si="1"/>
        <v>0</v>
      </c>
      <c r="H15">
        <f t="shared" si="2"/>
        <v>0</v>
      </c>
      <c r="I15">
        <f t="shared" si="3"/>
        <v>0.5</v>
      </c>
      <c r="J15">
        <f t="shared" si="4"/>
        <v>0.5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0</v>
      </c>
    </row>
    <row r="16" spans="1:16" x14ac:dyDescent="0.35">
      <c r="A16" s="34">
        <v>15</v>
      </c>
      <c r="B16" s="35" t="s">
        <v>11</v>
      </c>
      <c r="C16" s="35" t="s">
        <v>17</v>
      </c>
      <c r="D16" s="35" t="s">
        <v>131</v>
      </c>
      <c r="E16">
        <f t="shared" si="0"/>
        <v>2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0.5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P16">
        <f t="shared" si="10"/>
        <v>0.5</v>
      </c>
    </row>
    <row r="17" spans="1:16" x14ac:dyDescent="0.35">
      <c r="A17" s="34">
        <v>16</v>
      </c>
      <c r="B17" s="35" t="s">
        <v>11</v>
      </c>
      <c r="C17" s="35" t="s">
        <v>18</v>
      </c>
      <c r="D17" s="35" t="s">
        <v>132</v>
      </c>
      <c r="E17">
        <f t="shared" si="0"/>
        <v>7</v>
      </c>
      <c r="G17">
        <f t="shared" si="1"/>
        <v>0</v>
      </c>
      <c r="H17">
        <f t="shared" si="2"/>
        <v>0</v>
      </c>
      <c r="I17">
        <f t="shared" si="3"/>
        <v>0.2857142857142857</v>
      </c>
      <c r="J17">
        <f t="shared" si="4"/>
        <v>0.42857142857142855</v>
      </c>
      <c r="K17">
        <f t="shared" si="5"/>
        <v>0.14285714285714285</v>
      </c>
      <c r="L17">
        <f t="shared" si="6"/>
        <v>0.42857142857142855</v>
      </c>
      <c r="M17">
        <f t="shared" si="7"/>
        <v>0.2857142857142857</v>
      </c>
      <c r="N17">
        <f t="shared" si="8"/>
        <v>0.2857142857142857</v>
      </c>
      <c r="O17">
        <f t="shared" si="9"/>
        <v>0</v>
      </c>
      <c r="P17">
        <f t="shared" si="10"/>
        <v>0.14285714285714285</v>
      </c>
    </row>
    <row r="18" spans="1:16" x14ac:dyDescent="0.35">
      <c r="A18" s="34">
        <v>17</v>
      </c>
      <c r="B18" s="35" t="s">
        <v>11</v>
      </c>
      <c r="C18" s="35" t="s">
        <v>19</v>
      </c>
      <c r="D18" s="35"/>
      <c r="E18">
        <f t="shared" si="0"/>
        <v>1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f t="shared" si="10"/>
        <v>0</v>
      </c>
    </row>
    <row r="19" spans="1:16" x14ac:dyDescent="0.35">
      <c r="A19" s="34">
        <v>18</v>
      </c>
      <c r="B19" s="35" t="s">
        <v>12</v>
      </c>
      <c r="C19" s="35" t="s">
        <v>13</v>
      </c>
      <c r="D19" s="35"/>
      <c r="E19">
        <f t="shared" si="0"/>
        <v>1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0</v>
      </c>
    </row>
    <row r="20" spans="1:16" x14ac:dyDescent="0.35">
      <c r="A20" s="34">
        <v>19</v>
      </c>
      <c r="B20" s="35" t="s">
        <v>12</v>
      </c>
      <c r="C20" s="35" t="s">
        <v>14</v>
      </c>
      <c r="D20" s="35" t="s">
        <v>133</v>
      </c>
      <c r="E20">
        <f t="shared" si="0"/>
        <v>3</v>
      </c>
      <c r="G20">
        <f t="shared" si="1"/>
        <v>0</v>
      </c>
      <c r="H20">
        <f t="shared" si="2"/>
        <v>0.33333333333333331</v>
      </c>
      <c r="I20">
        <f t="shared" si="3"/>
        <v>0</v>
      </c>
      <c r="J20">
        <f t="shared" si="4"/>
        <v>0.33333333333333331</v>
      </c>
      <c r="K20">
        <f t="shared" si="5"/>
        <v>0</v>
      </c>
      <c r="L20">
        <f t="shared" si="6"/>
        <v>0.33333333333333331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</row>
    <row r="21" spans="1:16" x14ac:dyDescent="0.35">
      <c r="A21" s="34">
        <v>20</v>
      </c>
      <c r="B21" s="35" t="s">
        <v>12</v>
      </c>
      <c r="C21" s="35" t="s">
        <v>15</v>
      </c>
      <c r="D21" s="35"/>
      <c r="E21">
        <f t="shared" si="0"/>
        <v>1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0</v>
      </c>
      <c r="N21">
        <f t="shared" si="8"/>
        <v>0</v>
      </c>
      <c r="O21">
        <f t="shared" si="9"/>
        <v>0</v>
      </c>
      <c r="P21">
        <f t="shared" si="10"/>
        <v>0</v>
      </c>
    </row>
    <row r="22" spans="1:16" x14ac:dyDescent="0.35">
      <c r="A22" s="34">
        <v>21</v>
      </c>
      <c r="B22" s="35" t="s">
        <v>12</v>
      </c>
      <c r="C22" s="35" t="s">
        <v>16</v>
      </c>
      <c r="D22" s="35"/>
      <c r="E22">
        <f t="shared" si="0"/>
        <v>1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  <c r="P22">
        <f t="shared" si="10"/>
        <v>0</v>
      </c>
    </row>
    <row r="23" spans="1:16" x14ac:dyDescent="0.35">
      <c r="A23" s="34">
        <v>22</v>
      </c>
      <c r="B23" s="35" t="s">
        <v>12</v>
      </c>
      <c r="C23" s="35" t="s">
        <v>17</v>
      </c>
      <c r="D23" s="35" t="s">
        <v>134</v>
      </c>
      <c r="E23">
        <f t="shared" si="0"/>
        <v>2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0.5</v>
      </c>
      <c r="K23">
        <f t="shared" si="5"/>
        <v>0</v>
      </c>
      <c r="L23">
        <f t="shared" si="6"/>
        <v>0.5</v>
      </c>
      <c r="M23">
        <f t="shared" si="7"/>
        <v>0</v>
      </c>
      <c r="N23">
        <f t="shared" si="8"/>
        <v>0</v>
      </c>
      <c r="O23">
        <f t="shared" si="9"/>
        <v>0</v>
      </c>
      <c r="P23">
        <f t="shared" si="10"/>
        <v>0</v>
      </c>
    </row>
    <row r="24" spans="1:16" x14ac:dyDescent="0.35">
      <c r="A24" s="34">
        <v>23</v>
      </c>
      <c r="B24" s="35" t="s">
        <v>12</v>
      </c>
      <c r="C24" s="35" t="s">
        <v>18</v>
      </c>
      <c r="D24" s="35" t="s">
        <v>135</v>
      </c>
      <c r="E24">
        <f t="shared" si="0"/>
        <v>2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0.5</v>
      </c>
      <c r="M24">
        <f t="shared" si="7"/>
        <v>0.5</v>
      </c>
      <c r="N24">
        <f t="shared" si="8"/>
        <v>0</v>
      </c>
      <c r="O24">
        <f t="shared" si="9"/>
        <v>0</v>
      </c>
      <c r="P24">
        <f t="shared" si="10"/>
        <v>0</v>
      </c>
    </row>
    <row r="25" spans="1:16" x14ac:dyDescent="0.35">
      <c r="A25" s="34">
        <v>24</v>
      </c>
      <c r="B25" s="35" t="s">
        <v>12</v>
      </c>
      <c r="C25" s="35" t="s">
        <v>19</v>
      </c>
      <c r="D25" s="35" t="s">
        <v>11</v>
      </c>
      <c r="E25">
        <f t="shared" si="0"/>
        <v>1</v>
      </c>
      <c r="G25">
        <f t="shared" si="1"/>
        <v>0</v>
      </c>
      <c r="H25">
        <f t="shared" si="2"/>
        <v>1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  <c r="P25">
        <f t="shared" si="10"/>
        <v>0</v>
      </c>
    </row>
    <row r="26" spans="1:16" x14ac:dyDescent="0.35">
      <c r="A26" s="34">
        <v>25</v>
      </c>
      <c r="B26" s="35" t="s">
        <v>13</v>
      </c>
      <c r="C26" s="35" t="s">
        <v>14</v>
      </c>
      <c r="D26" s="35"/>
      <c r="E26">
        <f t="shared" si="0"/>
        <v>1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0</v>
      </c>
      <c r="N26">
        <f t="shared" si="8"/>
        <v>0</v>
      </c>
      <c r="O26">
        <f t="shared" si="9"/>
        <v>0</v>
      </c>
      <c r="P26">
        <f t="shared" si="10"/>
        <v>0</v>
      </c>
    </row>
    <row r="27" spans="1:16" x14ac:dyDescent="0.35">
      <c r="A27" s="34">
        <v>26</v>
      </c>
      <c r="B27" s="35" t="s">
        <v>13</v>
      </c>
      <c r="C27" s="35" t="s">
        <v>15</v>
      </c>
      <c r="D27" s="35"/>
      <c r="E27">
        <f t="shared" si="0"/>
        <v>1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0</v>
      </c>
      <c r="N27">
        <f t="shared" si="8"/>
        <v>0</v>
      </c>
      <c r="O27">
        <f t="shared" si="9"/>
        <v>0</v>
      </c>
      <c r="P27">
        <f t="shared" si="10"/>
        <v>0</v>
      </c>
    </row>
    <row r="28" spans="1:16" x14ac:dyDescent="0.35">
      <c r="A28" s="34">
        <v>27</v>
      </c>
      <c r="B28" s="35" t="s">
        <v>13</v>
      </c>
      <c r="C28" s="35" t="s">
        <v>16</v>
      </c>
      <c r="D28" s="35"/>
      <c r="E28">
        <f t="shared" si="0"/>
        <v>1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0</v>
      </c>
      <c r="M28">
        <f t="shared" si="7"/>
        <v>0</v>
      </c>
      <c r="N28">
        <f t="shared" si="8"/>
        <v>0</v>
      </c>
      <c r="O28">
        <f t="shared" si="9"/>
        <v>0</v>
      </c>
      <c r="P28">
        <f t="shared" si="10"/>
        <v>0</v>
      </c>
    </row>
    <row r="29" spans="1:16" x14ac:dyDescent="0.35">
      <c r="A29" s="34">
        <v>28</v>
      </c>
      <c r="B29" s="35" t="s">
        <v>13</v>
      </c>
      <c r="C29" s="35" t="s">
        <v>17</v>
      </c>
      <c r="D29" s="35"/>
      <c r="E29">
        <f t="shared" si="0"/>
        <v>1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0</v>
      </c>
      <c r="N29">
        <f t="shared" si="8"/>
        <v>0</v>
      </c>
      <c r="O29">
        <f t="shared" si="9"/>
        <v>0</v>
      </c>
      <c r="P29">
        <f t="shared" si="10"/>
        <v>0</v>
      </c>
    </row>
    <row r="30" spans="1:16" x14ac:dyDescent="0.35">
      <c r="A30" s="34">
        <v>29</v>
      </c>
      <c r="B30" s="35" t="s">
        <v>13</v>
      </c>
      <c r="C30" s="35" t="s">
        <v>18</v>
      </c>
      <c r="D30" s="35" t="s">
        <v>136</v>
      </c>
      <c r="E30">
        <f t="shared" si="0"/>
        <v>3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0.33333333333333331</v>
      </c>
      <c r="M30">
        <f t="shared" si="7"/>
        <v>0.33333333333333331</v>
      </c>
      <c r="N30">
        <f t="shared" si="8"/>
        <v>0.33333333333333331</v>
      </c>
      <c r="O30">
        <f t="shared" si="9"/>
        <v>0</v>
      </c>
      <c r="P30">
        <f t="shared" si="10"/>
        <v>0</v>
      </c>
    </row>
    <row r="31" spans="1:16" x14ac:dyDescent="0.35">
      <c r="A31" s="34">
        <v>30</v>
      </c>
      <c r="B31" s="35" t="s">
        <v>13</v>
      </c>
      <c r="C31" s="35" t="s">
        <v>19</v>
      </c>
      <c r="D31" s="35" t="s">
        <v>137</v>
      </c>
      <c r="E31">
        <f t="shared" si="0"/>
        <v>2</v>
      </c>
      <c r="G31">
        <f t="shared" si="1"/>
        <v>0</v>
      </c>
      <c r="H31">
        <f t="shared" si="2"/>
        <v>0.5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0.5</v>
      </c>
      <c r="O31">
        <f t="shared" si="9"/>
        <v>0</v>
      </c>
      <c r="P31">
        <f t="shared" si="10"/>
        <v>0</v>
      </c>
    </row>
    <row r="32" spans="1:16" x14ac:dyDescent="0.35">
      <c r="A32" s="34">
        <v>31</v>
      </c>
      <c r="B32" s="35" t="s">
        <v>14</v>
      </c>
      <c r="C32" s="35" t="s">
        <v>15</v>
      </c>
      <c r="D32" s="35"/>
      <c r="E32">
        <f t="shared" si="0"/>
        <v>1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0</v>
      </c>
      <c r="O32">
        <f t="shared" si="9"/>
        <v>0</v>
      </c>
      <c r="P32">
        <f t="shared" si="10"/>
        <v>0</v>
      </c>
    </row>
    <row r="33" spans="1:16" x14ac:dyDescent="0.35">
      <c r="A33" s="34">
        <v>32</v>
      </c>
      <c r="B33" s="35" t="s">
        <v>14</v>
      </c>
      <c r="C33" s="35" t="s">
        <v>16</v>
      </c>
      <c r="D33" s="35" t="s">
        <v>13</v>
      </c>
      <c r="E33">
        <f t="shared" si="0"/>
        <v>1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1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0</v>
      </c>
      <c r="O33">
        <f t="shared" si="9"/>
        <v>0</v>
      </c>
      <c r="P33">
        <f t="shared" si="10"/>
        <v>0</v>
      </c>
    </row>
    <row r="34" spans="1:16" x14ac:dyDescent="0.35">
      <c r="A34" s="34">
        <v>33</v>
      </c>
      <c r="B34" s="35" t="s">
        <v>14</v>
      </c>
      <c r="C34" s="35" t="s">
        <v>17</v>
      </c>
      <c r="D34" s="35" t="s">
        <v>134</v>
      </c>
      <c r="E34">
        <f t="shared" si="0"/>
        <v>2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0.5</v>
      </c>
      <c r="K34">
        <f t="shared" si="5"/>
        <v>0</v>
      </c>
      <c r="L34">
        <f t="shared" si="6"/>
        <v>0.5</v>
      </c>
      <c r="M34">
        <f t="shared" si="7"/>
        <v>0</v>
      </c>
      <c r="N34">
        <f t="shared" si="8"/>
        <v>0</v>
      </c>
      <c r="O34">
        <f t="shared" si="9"/>
        <v>0</v>
      </c>
      <c r="P34">
        <f t="shared" si="10"/>
        <v>0</v>
      </c>
    </row>
    <row r="35" spans="1:16" x14ac:dyDescent="0.35">
      <c r="A35" s="34">
        <v>34</v>
      </c>
      <c r="B35" s="35" t="s">
        <v>14</v>
      </c>
      <c r="C35" s="35" t="s">
        <v>18</v>
      </c>
      <c r="D35" s="35" t="s">
        <v>15</v>
      </c>
      <c r="E35">
        <f t="shared" si="0"/>
        <v>1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1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</row>
    <row r="36" spans="1:16" x14ac:dyDescent="0.35">
      <c r="A36" s="34">
        <v>35</v>
      </c>
      <c r="B36" s="35" t="s">
        <v>14</v>
      </c>
      <c r="C36" s="35" t="s">
        <v>19</v>
      </c>
      <c r="D36" s="35" t="s">
        <v>11</v>
      </c>
      <c r="E36">
        <f t="shared" si="0"/>
        <v>1</v>
      </c>
      <c r="G36">
        <f t="shared" si="1"/>
        <v>0</v>
      </c>
      <c r="H36">
        <f t="shared" si="2"/>
        <v>1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</v>
      </c>
      <c r="N36">
        <f t="shared" si="8"/>
        <v>0</v>
      </c>
      <c r="O36">
        <f t="shared" si="9"/>
        <v>0</v>
      </c>
      <c r="P36">
        <f t="shared" si="10"/>
        <v>0</v>
      </c>
    </row>
    <row r="37" spans="1:16" x14ac:dyDescent="0.35">
      <c r="A37" s="34">
        <v>36</v>
      </c>
      <c r="B37" s="35" t="s">
        <v>15</v>
      </c>
      <c r="C37" s="35" t="s">
        <v>16</v>
      </c>
      <c r="D37" s="35" t="s">
        <v>138</v>
      </c>
      <c r="E37">
        <f t="shared" si="0"/>
        <v>3</v>
      </c>
      <c r="G37">
        <f t="shared" si="1"/>
        <v>0</v>
      </c>
      <c r="H37">
        <f t="shared" si="2"/>
        <v>0</v>
      </c>
      <c r="I37">
        <f t="shared" si="3"/>
        <v>0.33333333333333331</v>
      </c>
      <c r="J37">
        <f t="shared" si="4"/>
        <v>0.33333333333333331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0</v>
      </c>
      <c r="O37">
        <f t="shared" si="9"/>
        <v>0.33333333333333331</v>
      </c>
      <c r="P37">
        <f t="shared" si="10"/>
        <v>0</v>
      </c>
    </row>
    <row r="38" spans="1:16" x14ac:dyDescent="0.35">
      <c r="A38" s="34">
        <v>37</v>
      </c>
      <c r="B38" s="35" t="s">
        <v>15</v>
      </c>
      <c r="C38" s="35" t="s">
        <v>17</v>
      </c>
      <c r="D38" s="35"/>
      <c r="E38">
        <f t="shared" si="0"/>
        <v>1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0</v>
      </c>
      <c r="O38">
        <f t="shared" si="9"/>
        <v>0</v>
      </c>
      <c r="P38">
        <f t="shared" si="10"/>
        <v>0</v>
      </c>
    </row>
    <row r="39" spans="1:16" x14ac:dyDescent="0.35">
      <c r="A39" s="34">
        <v>38</v>
      </c>
      <c r="B39" s="35" t="s">
        <v>15</v>
      </c>
      <c r="C39" s="35" t="s">
        <v>18</v>
      </c>
      <c r="D39" s="35"/>
      <c r="E39">
        <f t="shared" si="0"/>
        <v>1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0</v>
      </c>
      <c r="N39">
        <f t="shared" si="8"/>
        <v>0</v>
      </c>
      <c r="O39">
        <f t="shared" si="9"/>
        <v>0</v>
      </c>
      <c r="P39">
        <f t="shared" si="10"/>
        <v>0</v>
      </c>
    </row>
    <row r="40" spans="1:16" x14ac:dyDescent="0.35">
      <c r="A40" s="34">
        <v>39</v>
      </c>
      <c r="B40" s="35" t="s">
        <v>15</v>
      </c>
      <c r="C40" s="35" t="s">
        <v>19</v>
      </c>
      <c r="D40" s="35" t="s">
        <v>17</v>
      </c>
      <c r="E40">
        <f t="shared" si="0"/>
        <v>1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1</v>
      </c>
      <c r="O40">
        <f t="shared" si="9"/>
        <v>0</v>
      </c>
      <c r="P40">
        <f t="shared" si="10"/>
        <v>0</v>
      </c>
    </row>
    <row r="41" spans="1:16" x14ac:dyDescent="0.35">
      <c r="A41" s="34">
        <v>40</v>
      </c>
      <c r="B41" s="35" t="s">
        <v>16</v>
      </c>
      <c r="C41" s="35" t="s">
        <v>17</v>
      </c>
      <c r="D41" s="35" t="s">
        <v>139</v>
      </c>
      <c r="E41">
        <f t="shared" si="0"/>
        <v>2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0.5</v>
      </c>
      <c r="K41">
        <f t="shared" si="5"/>
        <v>0</v>
      </c>
      <c r="L41">
        <f t="shared" si="6"/>
        <v>0</v>
      </c>
      <c r="M41">
        <f t="shared" si="7"/>
        <v>0</v>
      </c>
      <c r="N41">
        <f t="shared" si="8"/>
        <v>0</v>
      </c>
      <c r="O41">
        <f t="shared" si="9"/>
        <v>0.5</v>
      </c>
      <c r="P41">
        <f t="shared" si="10"/>
        <v>0</v>
      </c>
    </row>
    <row r="42" spans="1:16" x14ac:dyDescent="0.35">
      <c r="A42" s="34">
        <v>41</v>
      </c>
      <c r="B42" s="35" t="s">
        <v>16</v>
      </c>
      <c r="C42" s="35" t="s">
        <v>18</v>
      </c>
      <c r="D42" s="35"/>
      <c r="E42">
        <f t="shared" si="0"/>
        <v>1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0</v>
      </c>
    </row>
    <row r="43" spans="1:16" x14ac:dyDescent="0.35">
      <c r="A43" s="34">
        <v>42</v>
      </c>
      <c r="B43" s="35" t="s">
        <v>16</v>
      </c>
      <c r="C43" s="35" t="s">
        <v>19</v>
      </c>
      <c r="D43" s="35" t="s">
        <v>140</v>
      </c>
      <c r="E43">
        <f t="shared" si="0"/>
        <v>2</v>
      </c>
      <c r="G43">
        <f t="shared" si="1"/>
        <v>0</v>
      </c>
      <c r="H43">
        <f t="shared" si="2"/>
        <v>0.5</v>
      </c>
      <c r="I43">
        <f t="shared" si="3"/>
        <v>0</v>
      </c>
      <c r="J43">
        <f t="shared" si="4"/>
        <v>1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0.5</v>
      </c>
      <c r="O43">
        <f t="shared" si="9"/>
        <v>0</v>
      </c>
      <c r="P43">
        <f t="shared" si="10"/>
        <v>0</v>
      </c>
    </row>
    <row r="44" spans="1:16" x14ac:dyDescent="0.35">
      <c r="A44" s="34">
        <v>43</v>
      </c>
      <c r="B44" s="35" t="s">
        <v>17</v>
      </c>
      <c r="C44" s="35" t="s">
        <v>18</v>
      </c>
      <c r="D44" s="35"/>
      <c r="E44">
        <f t="shared" si="0"/>
        <v>1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f t="shared" si="10"/>
        <v>0</v>
      </c>
    </row>
    <row r="45" spans="1:16" x14ac:dyDescent="0.35">
      <c r="A45" s="34">
        <v>44</v>
      </c>
      <c r="B45" s="35" t="s">
        <v>17</v>
      </c>
      <c r="C45" s="35" t="s">
        <v>19</v>
      </c>
      <c r="D45" s="35"/>
      <c r="E45">
        <f t="shared" si="0"/>
        <v>1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0</v>
      </c>
      <c r="N45">
        <f t="shared" si="8"/>
        <v>0</v>
      </c>
      <c r="O45">
        <f t="shared" si="9"/>
        <v>0</v>
      </c>
      <c r="P45">
        <f t="shared" si="10"/>
        <v>0</v>
      </c>
    </row>
    <row r="46" spans="1:16" x14ac:dyDescent="0.35">
      <c r="A46" s="34">
        <v>45</v>
      </c>
      <c r="B46" s="35" t="s">
        <v>18</v>
      </c>
      <c r="C46" s="35" t="s">
        <v>19</v>
      </c>
      <c r="D46" s="35" t="s">
        <v>17</v>
      </c>
      <c r="E46">
        <f t="shared" si="0"/>
        <v>1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  <c r="N46">
        <f t="shared" si="8"/>
        <v>1</v>
      </c>
      <c r="O46">
        <f t="shared" si="9"/>
        <v>0</v>
      </c>
      <c r="P46">
        <f t="shared" si="10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M12" sqref="M12"/>
    </sheetView>
  </sheetViews>
  <sheetFormatPr defaultRowHeight="14.5" x14ac:dyDescent="0.35"/>
  <sheetData>
    <row r="1" spans="1:11" ht="19" x14ac:dyDescent="0.4">
      <c r="A1" s="3"/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</row>
    <row r="2" spans="1:11" ht="19" x14ac:dyDescent="0.4">
      <c r="A2" s="3" t="s">
        <v>10</v>
      </c>
      <c r="B2" s="10">
        <v>0</v>
      </c>
      <c r="C2" s="5">
        <v>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9" x14ac:dyDescent="0.4">
      <c r="A3" s="3" t="s">
        <v>11</v>
      </c>
      <c r="B3" s="5">
        <v>1</v>
      </c>
      <c r="C3" s="10">
        <v>0</v>
      </c>
      <c r="D3" s="5">
        <v>1</v>
      </c>
      <c r="E3" s="5">
        <v>1</v>
      </c>
      <c r="F3" s="5">
        <v>1</v>
      </c>
      <c r="G3" s="5">
        <v>0</v>
      </c>
      <c r="H3" s="5">
        <v>0</v>
      </c>
      <c r="I3" s="5">
        <v>0</v>
      </c>
      <c r="J3" s="5">
        <v>0</v>
      </c>
      <c r="K3" s="5">
        <v>0</v>
      </c>
    </row>
    <row r="4" spans="1:11" ht="19" x14ac:dyDescent="0.4">
      <c r="A4" s="3" t="s">
        <v>12</v>
      </c>
      <c r="B4" s="5">
        <v>0</v>
      </c>
      <c r="C4" s="5">
        <v>0</v>
      </c>
      <c r="D4" s="10">
        <v>0</v>
      </c>
      <c r="E4" s="5">
        <v>1</v>
      </c>
      <c r="F4" s="5">
        <v>0</v>
      </c>
      <c r="G4" s="5">
        <v>1</v>
      </c>
      <c r="H4" s="5">
        <v>1</v>
      </c>
      <c r="I4" s="5">
        <v>0</v>
      </c>
      <c r="J4" s="5">
        <v>0</v>
      </c>
      <c r="K4" s="5">
        <v>0</v>
      </c>
    </row>
    <row r="5" spans="1:11" ht="19" x14ac:dyDescent="0.4">
      <c r="A5" s="3" t="s">
        <v>13</v>
      </c>
      <c r="B5" s="5">
        <v>0</v>
      </c>
      <c r="C5" s="5">
        <v>0</v>
      </c>
      <c r="D5" s="5">
        <v>0</v>
      </c>
      <c r="E5" s="10">
        <v>0</v>
      </c>
      <c r="F5" s="5">
        <v>0</v>
      </c>
      <c r="G5" s="5">
        <v>1</v>
      </c>
      <c r="H5" s="5">
        <v>1</v>
      </c>
      <c r="I5" s="5">
        <v>0</v>
      </c>
      <c r="J5" s="5">
        <v>0</v>
      </c>
      <c r="K5" s="5">
        <v>0</v>
      </c>
    </row>
    <row r="6" spans="1:11" ht="19" x14ac:dyDescent="0.4">
      <c r="A6" s="3" t="s">
        <v>14</v>
      </c>
      <c r="B6" s="5">
        <v>0</v>
      </c>
      <c r="C6" s="5">
        <v>0</v>
      </c>
      <c r="D6" s="5">
        <v>0</v>
      </c>
      <c r="E6" s="5">
        <v>1</v>
      </c>
      <c r="F6" s="10">
        <v>0</v>
      </c>
      <c r="G6" s="5">
        <v>1</v>
      </c>
      <c r="H6" s="5">
        <v>0</v>
      </c>
      <c r="I6" s="5">
        <v>0</v>
      </c>
      <c r="J6" s="5">
        <v>0</v>
      </c>
      <c r="K6" s="5">
        <v>0</v>
      </c>
    </row>
    <row r="7" spans="1:11" ht="19" x14ac:dyDescent="0.4">
      <c r="A7" s="3" t="s">
        <v>15</v>
      </c>
      <c r="B7" s="5">
        <v>0</v>
      </c>
      <c r="C7" s="5">
        <v>0</v>
      </c>
      <c r="D7" s="5">
        <v>0</v>
      </c>
      <c r="E7" s="5">
        <v>1</v>
      </c>
      <c r="F7" s="5">
        <v>0</v>
      </c>
      <c r="G7" s="10">
        <v>0</v>
      </c>
      <c r="H7" s="5">
        <v>0</v>
      </c>
      <c r="I7" s="5">
        <v>1</v>
      </c>
      <c r="J7" s="5">
        <v>0</v>
      </c>
      <c r="K7" s="5">
        <v>0</v>
      </c>
    </row>
    <row r="8" spans="1:11" ht="19" x14ac:dyDescent="0.4">
      <c r="A8" s="3" t="s">
        <v>16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10">
        <v>0</v>
      </c>
      <c r="I8" s="5">
        <v>0</v>
      </c>
      <c r="J8" s="5">
        <v>1</v>
      </c>
      <c r="K8" s="5">
        <v>0</v>
      </c>
    </row>
    <row r="9" spans="1:11" ht="19" x14ac:dyDescent="0.4">
      <c r="A9" s="3" t="s">
        <v>17</v>
      </c>
      <c r="B9" s="5">
        <v>0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10">
        <v>0</v>
      </c>
      <c r="J9" s="5">
        <v>1</v>
      </c>
      <c r="K9" s="5">
        <v>1</v>
      </c>
    </row>
    <row r="10" spans="1:11" ht="19" x14ac:dyDescent="0.4">
      <c r="A10" s="3" t="s">
        <v>18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J10" s="10">
        <v>0</v>
      </c>
      <c r="K10" s="5">
        <v>0</v>
      </c>
    </row>
    <row r="11" spans="1:11" ht="19" x14ac:dyDescent="0.4">
      <c r="A11" s="3" t="s">
        <v>19</v>
      </c>
      <c r="B11" s="5">
        <v>0</v>
      </c>
      <c r="C11" s="5"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10">
        <v>0</v>
      </c>
    </row>
    <row r="12" spans="1:11" ht="19" x14ac:dyDescent="0.4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</row>
    <row r="13" spans="1:11" ht="19" x14ac:dyDescent="0.4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11" ht="19" x14ac:dyDescent="0.4">
      <c r="H14" s="32" t="s">
        <v>125</v>
      </c>
      <c r="I14" s="22"/>
      <c r="J14" s="22"/>
    </row>
    <row r="15" spans="1:11" ht="19" x14ac:dyDescent="0.4">
      <c r="H15" s="33" t="s">
        <v>10</v>
      </c>
      <c r="I15" s="33">
        <v>1</v>
      </c>
      <c r="J15" s="33">
        <v>9</v>
      </c>
    </row>
    <row r="16" spans="1:11" ht="19" x14ac:dyDescent="0.4">
      <c r="H16" s="33" t="s">
        <v>11</v>
      </c>
      <c r="I16" s="33">
        <v>2</v>
      </c>
      <c r="J16" s="33">
        <v>4.5</v>
      </c>
    </row>
    <row r="17" spans="8:10" ht="19" x14ac:dyDescent="0.4">
      <c r="H17" s="33" t="s">
        <v>12</v>
      </c>
      <c r="I17" s="33">
        <v>1</v>
      </c>
      <c r="J17" s="33">
        <v>9</v>
      </c>
    </row>
    <row r="18" spans="8:10" ht="19" x14ac:dyDescent="0.4">
      <c r="H18" s="33" t="s">
        <v>13</v>
      </c>
      <c r="I18" s="33">
        <v>5</v>
      </c>
      <c r="J18" s="33">
        <v>1.8</v>
      </c>
    </row>
    <row r="19" spans="8:10" ht="19" x14ac:dyDescent="0.4">
      <c r="H19" s="33" t="s">
        <v>14</v>
      </c>
      <c r="I19" s="33">
        <v>1</v>
      </c>
      <c r="J19" s="33">
        <v>9</v>
      </c>
    </row>
    <row r="20" spans="8:10" ht="19" x14ac:dyDescent="0.4">
      <c r="H20" s="33" t="s">
        <v>15</v>
      </c>
      <c r="I20" s="33">
        <v>4</v>
      </c>
      <c r="J20" s="33">
        <v>2.25</v>
      </c>
    </row>
    <row r="21" spans="8:10" ht="19" x14ac:dyDescent="0.4">
      <c r="H21" s="33" t="s">
        <v>16</v>
      </c>
      <c r="I21" s="33">
        <v>2</v>
      </c>
      <c r="J21" s="33">
        <v>4.5</v>
      </c>
    </row>
    <row r="22" spans="8:10" ht="19" x14ac:dyDescent="0.4">
      <c r="H22" s="33" t="s">
        <v>17</v>
      </c>
      <c r="I22" s="33">
        <v>1</v>
      </c>
      <c r="J22" s="33">
        <v>9</v>
      </c>
    </row>
    <row r="23" spans="8:10" ht="19" x14ac:dyDescent="0.4">
      <c r="H23" s="33" t="s">
        <v>18</v>
      </c>
      <c r="I23" s="33">
        <v>2</v>
      </c>
      <c r="J23" s="33">
        <v>4.5</v>
      </c>
    </row>
    <row r="24" spans="8:10" ht="19" x14ac:dyDescent="0.4">
      <c r="H24" s="33" t="s">
        <v>19</v>
      </c>
      <c r="I24" s="33">
        <v>1</v>
      </c>
      <c r="J24" s="33">
        <v>9</v>
      </c>
    </row>
    <row r="27" spans="8:10" x14ac:dyDescent="0.35">
      <c r="H27" s="29"/>
      <c r="I27" s="29"/>
      <c r="J27" s="29"/>
    </row>
    <row r="28" spans="8:10" x14ac:dyDescent="0.35">
      <c r="H28" s="29"/>
      <c r="I28" s="29"/>
      <c r="J28" s="29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F1" zoomScaleNormal="100" workbookViewId="0">
      <selection activeCell="L15" sqref="L15"/>
    </sheetView>
  </sheetViews>
  <sheetFormatPr defaultRowHeight="14.5" x14ac:dyDescent="0.35"/>
  <cols>
    <col min="1" max="1" width="8.90625" bestFit="1" customWidth="1"/>
    <col min="2" max="4" width="14.7265625" bestFit="1" customWidth="1"/>
    <col min="5" max="11" width="16.08984375" bestFit="1" customWidth="1"/>
    <col min="12" max="12" width="14.90625" customWidth="1"/>
  </cols>
  <sheetData>
    <row r="1" spans="1:13" ht="19" x14ac:dyDescent="0.4">
      <c r="A1" s="3"/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7" t="s">
        <v>45</v>
      </c>
    </row>
    <row r="2" spans="1:13" ht="19" x14ac:dyDescent="0.4">
      <c r="A2" s="3" t="s">
        <v>10</v>
      </c>
      <c r="B2" s="10">
        <v>0</v>
      </c>
      <c r="C2" s="5">
        <v>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2">
        <f>SUM(B2:K2)</f>
        <v>1</v>
      </c>
    </row>
    <row r="3" spans="1:13" ht="19" x14ac:dyDescent="0.4">
      <c r="A3" s="3" t="s">
        <v>11</v>
      </c>
      <c r="B3" s="5">
        <v>1</v>
      </c>
      <c r="C3" s="10">
        <v>0</v>
      </c>
      <c r="D3" s="5">
        <v>1</v>
      </c>
      <c r="E3" s="5">
        <v>1</v>
      </c>
      <c r="F3" s="5">
        <v>1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2">
        <f t="shared" ref="L3:L12" si="0">SUM(B3:K3)</f>
        <v>4</v>
      </c>
    </row>
    <row r="4" spans="1:13" ht="19" x14ac:dyDescent="0.4">
      <c r="A4" s="3" t="s">
        <v>12</v>
      </c>
      <c r="B4" s="5">
        <v>0</v>
      </c>
      <c r="C4" s="5">
        <v>0</v>
      </c>
      <c r="D4" s="10">
        <v>0</v>
      </c>
      <c r="E4" s="5">
        <v>1</v>
      </c>
      <c r="F4" s="5">
        <v>0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2">
        <f t="shared" si="0"/>
        <v>3</v>
      </c>
    </row>
    <row r="5" spans="1:13" ht="19" x14ac:dyDescent="0.4">
      <c r="A5" s="3" t="s">
        <v>13</v>
      </c>
      <c r="B5" s="5">
        <v>0</v>
      </c>
      <c r="C5" s="5">
        <v>0</v>
      </c>
      <c r="D5" s="5">
        <v>0</v>
      </c>
      <c r="E5" s="10">
        <v>0</v>
      </c>
      <c r="F5" s="5">
        <v>0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2">
        <f t="shared" si="0"/>
        <v>2</v>
      </c>
    </row>
    <row r="6" spans="1:13" ht="19" x14ac:dyDescent="0.4">
      <c r="A6" s="3" t="s">
        <v>14</v>
      </c>
      <c r="B6" s="5">
        <v>0</v>
      </c>
      <c r="C6" s="5">
        <v>0</v>
      </c>
      <c r="D6" s="5">
        <v>0</v>
      </c>
      <c r="E6" s="5">
        <v>1</v>
      </c>
      <c r="F6" s="10">
        <v>0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2">
        <f t="shared" si="0"/>
        <v>2</v>
      </c>
    </row>
    <row r="7" spans="1:13" ht="19" x14ac:dyDescent="0.4">
      <c r="A7" s="3" t="s">
        <v>15</v>
      </c>
      <c r="B7" s="5">
        <v>0</v>
      </c>
      <c r="C7" s="5">
        <v>0</v>
      </c>
      <c r="D7" s="5">
        <v>0</v>
      </c>
      <c r="E7" s="5">
        <v>1</v>
      </c>
      <c r="F7" s="5">
        <v>0</v>
      </c>
      <c r="G7" s="10">
        <v>0</v>
      </c>
      <c r="H7" s="5">
        <v>0</v>
      </c>
      <c r="I7" s="5">
        <v>1</v>
      </c>
      <c r="J7" s="5">
        <v>0</v>
      </c>
      <c r="K7" s="5">
        <v>0</v>
      </c>
      <c r="L7" s="2">
        <f t="shared" si="0"/>
        <v>2</v>
      </c>
    </row>
    <row r="8" spans="1:13" ht="19" x14ac:dyDescent="0.4">
      <c r="A8" s="3" t="s">
        <v>16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10">
        <v>0</v>
      </c>
      <c r="I8" s="5">
        <v>0</v>
      </c>
      <c r="J8" s="5">
        <v>1</v>
      </c>
      <c r="K8" s="5">
        <v>0</v>
      </c>
      <c r="L8" s="2">
        <f t="shared" si="0"/>
        <v>1</v>
      </c>
    </row>
    <row r="9" spans="1:13" ht="19" x14ac:dyDescent="0.4">
      <c r="A9" s="3" t="s">
        <v>17</v>
      </c>
      <c r="B9" s="5">
        <v>0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10">
        <v>0</v>
      </c>
      <c r="J9" s="5">
        <v>1</v>
      </c>
      <c r="K9" s="5">
        <v>1</v>
      </c>
      <c r="L9" s="2">
        <f t="shared" si="0"/>
        <v>3</v>
      </c>
    </row>
    <row r="10" spans="1:13" ht="19" x14ac:dyDescent="0.4">
      <c r="A10" s="3" t="s">
        <v>18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J10" s="10">
        <v>0</v>
      </c>
      <c r="K10" s="5">
        <v>0</v>
      </c>
      <c r="L10" s="2">
        <f t="shared" si="0"/>
        <v>1</v>
      </c>
    </row>
    <row r="11" spans="1:13" ht="19" x14ac:dyDescent="0.4">
      <c r="A11" s="3" t="s">
        <v>19</v>
      </c>
      <c r="B11" s="5">
        <v>0</v>
      </c>
      <c r="C11" s="5"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10">
        <v>0</v>
      </c>
      <c r="L11" s="2">
        <f t="shared" si="0"/>
        <v>1</v>
      </c>
    </row>
    <row r="12" spans="1:13" ht="19" x14ac:dyDescent="0.4">
      <c r="A12" s="3" t="s">
        <v>44</v>
      </c>
      <c r="B12" s="4">
        <f>SUM(B2:B11)</f>
        <v>1</v>
      </c>
      <c r="C12" s="4">
        <f>SUM(C2:C11)</f>
        <v>2</v>
      </c>
      <c r="D12" s="4">
        <f t="shared" ref="D12:K12" si="1">SUM(D2:D11)</f>
        <v>1</v>
      </c>
      <c r="E12" s="4">
        <f t="shared" si="1"/>
        <v>5</v>
      </c>
      <c r="F12" s="4">
        <f t="shared" si="1"/>
        <v>1</v>
      </c>
      <c r="G12" s="4">
        <f t="shared" si="1"/>
        <v>4</v>
      </c>
      <c r="H12" s="4">
        <f t="shared" si="1"/>
        <v>2</v>
      </c>
      <c r="I12" s="4">
        <f t="shared" si="1"/>
        <v>1</v>
      </c>
      <c r="J12" s="4">
        <f t="shared" si="1"/>
        <v>2</v>
      </c>
      <c r="K12" s="4">
        <f t="shared" si="1"/>
        <v>1</v>
      </c>
      <c r="L12" s="6">
        <f t="shared" si="0"/>
        <v>20</v>
      </c>
    </row>
    <row r="13" spans="1:13" ht="19" x14ac:dyDescent="0.35">
      <c r="A13" s="9" t="s">
        <v>46</v>
      </c>
      <c r="B13" s="9" t="s">
        <v>47</v>
      </c>
      <c r="C13" s="9">
        <v>0.85</v>
      </c>
      <c r="D13" s="8"/>
      <c r="E13" s="8"/>
      <c r="F13" s="8"/>
      <c r="G13" s="8"/>
      <c r="H13" s="8"/>
      <c r="I13" s="8"/>
      <c r="J13" s="8"/>
      <c r="K13" s="8"/>
    </row>
    <row r="14" spans="1:13" ht="19" x14ac:dyDescent="0.4">
      <c r="A14" s="14" t="s">
        <v>48</v>
      </c>
      <c r="B14" s="14" t="s">
        <v>10</v>
      </c>
      <c r="C14" s="14" t="s">
        <v>11</v>
      </c>
      <c r="D14" s="14" t="s">
        <v>118</v>
      </c>
      <c r="E14" s="14" t="s">
        <v>119</v>
      </c>
      <c r="F14" s="14" t="s">
        <v>14</v>
      </c>
      <c r="G14" s="14" t="s">
        <v>120</v>
      </c>
      <c r="H14" s="14" t="s">
        <v>121</v>
      </c>
      <c r="I14" s="14" t="s">
        <v>122</v>
      </c>
      <c r="J14" s="15" t="s">
        <v>123</v>
      </c>
      <c r="K14" s="16" t="s">
        <v>124</v>
      </c>
      <c r="L14" s="11"/>
      <c r="M14" s="11"/>
    </row>
    <row r="15" spans="1:13" ht="19" x14ac:dyDescent="0.4">
      <c r="A15" s="14" t="s">
        <v>49</v>
      </c>
      <c r="B15" s="14">
        <v>1</v>
      </c>
      <c r="C15" s="14">
        <v>1</v>
      </c>
      <c r="D15" s="14">
        <v>1</v>
      </c>
      <c r="E15" s="14">
        <v>1</v>
      </c>
      <c r="F15" s="14">
        <v>1</v>
      </c>
      <c r="G15" s="14">
        <v>1</v>
      </c>
      <c r="H15" s="14">
        <v>1</v>
      </c>
      <c r="I15" s="14">
        <v>1</v>
      </c>
      <c r="J15" s="15">
        <v>1</v>
      </c>
      <c r="K15" s="16">
        <v>1</v>
      </c>
      <c r="L15" s="11"/>
      <c r="M15" s="11"/>
    </row>
    <row r="16" spans="1:13" ht="19" x14ac:dyDescent="0.4">
      <c r="A16" s="14" t="s">
        <v>50</v>
      </c>
      <c r="B16" s="14">
        <f>0.15 + 0.85 *(1/2)</f>
        <v>0.57499999999999996</v>
      </c>
      <c r="C16" s="14">
        <f>0.15 + 0.85*(1/5+1/1+1/1+1/1+1/1)</f>
        <v>3.7199999999999998</v>
      </c>
      <c r="D16" s="14">
        <f xml:space="preserve"> 0.15 + 0.85*(1/4+1/5+1/2+1/2)</f>
        <v>1.3824999999999998</v>
      </c>
      <c r="E16" s="14">
        <f>0.15 + 0.85*(1/1+1/4+1/1+1/2+1/1+1/2)</f>
        <v>3.7624999999999997</v>
      </c>
      <c r="F16" s="17">
        <f>0.15 + 0.85*(1/2+1/5+1/4)</f>
        <v>0.95750000000000002</v>
      </c>
      <c r="G16" s="17">
        <f>0.15 + 0.85*(1/1+1/2+1/1+1/1+1/5)</f>
        <v>3.2949999999999999</v>
      </c>
      <c r="H16" s="17">
        <f>0.15 + 0.85*(1/5+1/1+1/2)</f>
        <v>1.5949999999999998</v>
      </c>
      <c r="I16" s="17">
        <f>0.15 + 0.85*(1/5+1/4+1/1+1/2)</f>
        <v>1.8074999999999999</v>
      </c>
      <c r="J16" s="18">
        <f>0.15 + 0.85*(1/1+1/4+1/2)</f>
        <v>1.6375</v>
      </c>
      <c r="K16" s="19">
        <f>0.15 + 0.85*(1/1+1/2)</f>
        <v>1.4249999999999998</v>
      </c>
      <c r="L16" s="12"/>
      <c r="M16" s="12"/>
    </row>
    <row r="17" spans="1:13" ht="19" x14ac:dyDescent="0.4">
      <c r="A17" s="14" t="s">
        <v>51</v>
      </c>
      <c r="B17" s="14">
        <f>0.15 + 0.85 *(C16/2)</f>
        <v>1.7309999999999999</v>
      </c>
      <c r="C17" s="17">
        <f>0.15 + 0.85*(1/E16+1/B16+1/D16+1/K16+1/F16)</f>
        <v>3.9532223881927955</v>
      </c>
      <c r="D17" s="17">
        <f xml:space="preserve"> 0.15 + 0.85*(1/H16+1/C16+1/E16+1/G16)</f>
        <v>1.395290221504917</v>
      </c>
      <c r="E17" s="17">
        <f>0.15 + 0.85*(1/I16+1/G16+1/D16+1/H16+1/F16+1/C16)</f>
        <v>3.1421960634516495</v>
      </c>
      <c r="F17" s="17">
        <f>0.15 + 0.85*(1/C16+1/E16+1/G16)</f>
        <v>0.8623748610033497</v>
      </c>
      <c r="G17" s="17">
        <f>0.15 + 0.85*(1/D16+1/E16+1/F16+1/I16+1/J16)</f>
        <v>2.8678170539372982</v>
      </c>
      <c r="H17" s="17">
        <f>0.15 + 0.85*(1/D16+1/E16+1/J16)</f>
        <v>1.5098258004930261</v>
      </c>
      <c r="I17" s="17">
        <f>0.15 + 0.85*(1/E16+1/G16+1/J16+1/K16)</f>
        <v>1.7494554348832601</v>
      </c>
      <c r="J17" s="18">
        <f>0.15 + 0.85*(1/G16+1/H16+1/I16)</f>
        <v>1.4111447705007907</v>
      </c>
      <c r="K17" s="19">
        <f>0.15 + 0.85*(1/C16+1/I16)</f>
        <v>0.84875741757016021</v>
      </c>
      <c r="L17" s="12"/>
      <c r="M17" s="12"/>
    </row>
    <row r="18" spans="1:13" ht="19" x14ac:dyDescent="0.4">
      <c r="A18" s="14" t="s">
        <v>52</v>
      </c>
      <c r="B18" s="14">
        <f>0.15 + 0.85 *(C17/2)</f>
        <v>1.830119514981938</v>
      </c>
      <c r="C18" s="17">
        <f>0.15 + 0.85*(1/B17+1/D17+1/E17+1/F17+1/K17)</f>
        <v>3.5078635966240159</v>
      </c>
      <c r="D18" s="17">
        <f xml:space="preserve"> 0.15 + 0.85*(1/H17+1/C17+1/E17+1/G17)</f>
        <v>1.4948974524447616</v>
      </c>
      <c r="E18" s="17">
        <f>0.15 + 0.85*(1/I17+1/G17+1/D17+1/H17+1/F17+1/C17)</f>
        <v>3.3050939946959095</v>
      </c>
      <c r="F18" s="17">
        <f>0.15 + 0.85*(1/C17+1/E17+1/G17)</f>
        <v>0.93191859771699348</v>
      </c>
      <c r="G18" s="17">
        <f>0.15 + 0.85*(1/D17+1/E17+1/F17+1/I17+1/J17)</f>
        <v>3.1035672706349771</v>
      </c>
      <c r="H18" s="17">
        <f>0.15 + 0.85*(1/D17+1/E17+1/J17)</f>
        <v>1.6320515401864604</v>
      </c>
      <c r="I18" s="17">
        <f>0.15 + 0.85*(1/E17+1/G17+1/J17+1/K17)</f>
        <v>2.3207159706185108</v>
      </c>
      <c r="J18" s="18">
        <f>0.15 + 0.85*(1/G17+1/H17+1/I17)</f>
        <v>1.4952370182425769</v>
      </c>
      <c r="K18" s="19">
        <f>0.15 + 0.85*(1/C17+1/I17)</f>
        <v>0.85087994316951709</v>
      </c>
      <c r="L18" s="12"/>
      <c r="M18" s="12"/>
    </row>
    <row r="19" spans="1:13" ht="19" x14ac:dyDescent="0.4">
      <c r="A19" s="14" t="s">
        <v>65</v>
      </c>
      <c r="B19" s="14">
        <f t="shared" ref="B19:B71" si="2">0.15 + 0.85 *(C18/2)</f>
        <v>1.6408420285652066</v>
      </c>
      <c r="C19" s="17">
        <f t="shared" ref="C19:C34" si="3">0.15 + 0.85*(1/B18+1/D18+1/E18+1/F18+1/K18)</f>
        <v>3.3512928590908078</v>
      </c>
      <c r="D19" s="17">
        <f t="shared" ref="D19:D22" si="4" xml:space="preserve"> 0.15 + 0.85*(1/H18+1/C18+1/E18+1/G18)</f>
        <v>1.444186769242739</v>
      </c>
      <c r="E19" s="17">
        <f t="shared" ref="E19:E34" si="5">0.15 + 0.85*(1/I18+1/G18+1/D18+1/H18+1/F18+1/C18)</f>
        <v>3.0339719860130936</v>
      </c>
      <c r="F19" s="17">
        <f t="shared" ref="F19:F34" si="6">0.15 + 0.85*(1/C18+1/E18+1/G18)</f>
        <v>0.92336988382569629</v>
      </c>
      <c r="G19" s="17">
        <f t="shared" ref="G19:G34" si="7">0.15 + 0.85*(1/D18+1/E18+1/F18+1/I18+1/J18)</f>
        <v>2.8226144987941955</v>
      </c>
      <c r="H19" s="17">
        <f t="shared" ref="H19:H34" si="8">0.15 + 0.85*(1/D18+1/E18+1/J18)</f>
        <v>1.5442513898697485</v>
      </c>
      <c r="I19" s="17">
        <f t="shared" ref="I19:I34" si="9">0.15 + 0.85*(1/E18+1/G18+1/J18+1/K18)</f>
        <v>2.2484947454966537</v>
      </c>
      <c r="J19" s="18">
        <f t="shared" ref="J19:J34" si="10">0.15 + 0.85*(1/G18+1/H18+1/I18)</f>
        <v>1.3109615506847845</v>
      </c>
      <c r="K19" s="19">
        <f t="shared" ref="K19:K34" si="11">0.15 + 0.85*(1/C18+1/I18)</f>
        <v>0.75857900633065434</v>
      </c>
      <c r="L19" s="11"/>
      <c r="M19" s="11"/>
    </row>
    <row r="20" spans="1:13" ht="19" x14ac:dyDescent="0.4">
      <c r="A20" s="14" t="s">
        <v>66</v>
      </c>
      <c r="B20" s="14">
        <f t="shared" si="2"/>
        <v>1.5742994651135931</v>
      </c>
      <c r="C20" s="17">
        <f t="shared" si="3"/>
        <v>3.5778113292960616</v>
      </c>
      <c r="D20" s="17">
        <f t="shared" si="4"/>
        <v>1.5353620135848458</v>
      </c>
      <c r="E20" s="17">
        <f t="shared" si="5"/>
        <v>3.1423396113530924</v>
      </c>
      <c r="F20" s="17">
        <f t="shared" si="6"/>
        <v>0.9849334981397706</v>
      </c>
      <c r="G20" s="17">
        <f t="shared" si="7"/>
        <v>2.965678231712753</v>
      </c>
      <c r="H20" s="17">
        <f>0.15 + 0.85*(1/D19+1/E19+1/J19)</f>
        <v>1.6671063732880365</v>
      </c>
      <c r="I20" s="17">
        <f t="shared" si="9"/>
        <v>2.5001951990130293</v>
      </c>
      <c r="J20" s="18">
        <f t="shared" si="10"/>
        <v>1.3795984418264613</v>
      </c>
      <c r="K20" s="19">
        <f t="shared" si="11"/>
        <v>0.78166414006802709</v>
      </c>
    </row>
    <row r="21" spans="1:13" ht="19" x14ac:dyDescent="0.4">
      <c r="A21" s="14" t="s">
        <v>67</v>
      </c>
      <c r="B21" s="14">
        <f t="shared" si="2"/>
        <v>1.6705698149508261</v>
      </c>
      <c r="C21" s="17">
        <f t="shared" si="3"/>
        <v>3.4644631262000933</v>
      </c>
      <c r="D21" s="17">
        <f t="shared" si="4"/>
        <v>1.4545523329166581</v>
      </c>
      <c r="E21" s="17">
        <f t="shared" si="5"/>
        <v>2.9406444912908736</v>
      </c>
      <c r="F21" s="17">
        <f t="shared" si="6"/>
        <v>0.94468684765458488</v>
      </c>
      <c r="G21" s="17">
        <f t="shared" si="7"/>
        <v>2.7932116455163531</v>
      </c>
      <c r="H21" s="17">
        <f t="shared" si="8"/>
        <v>1.5902357628274484</v>
      </c>
      <c r="I21" s="17">
        <f t="shared" si="9"/>
        <v>2.410656303916221</v>
      </c>
      <c r="J21" s="18">
        <f t="shared" si="10"/>
        <v>1.2864512877956156</v>
      </c>
      <c r="K21" s="19">
        <f t="shared" si="11"/>
        <v>0.72754886683473996</v>
      </c>
    </row>
    <row r="22" spans="1:13" ht="19" x14ac:dyDescent="0.4">
      <c r="A22" s="14" t="s">
        <v>68</v>
      </c>
      <c r="B22" s="14">
        <f t="shared" si="2"/>
        <v>1.6223968286350396</v>
      </c>
      <c r="C22" s="17">
        <f t="shared" si="3"/>
        <v>3.6003084122691131</v>
      </c>
      <c r="D22" s="17">
        <f t="shared" si="4"/>
        <v>1.5232216796646392</v>
      </c>
      <c r="E22" s="17">
        <f t="shared" si="5"/>
        <v>3.0709117710196474</v>
      </c>
      <c r="F22" s="17">
        <f t="shared" si="6"/>
        <v>0.98870974132871914</v>
      </c>
      <c r="G22" s="17">
        <f t="shared" si="7"/>
        <v>2.9365270184070038</v>
      </c>
      <c r="H22" s="17">
        <f t="shared" si="8"/>
        <v>1.6841568818835828</v>
      </c>
      <c r="I22" s="17">
        <f t="shared" si="9"/>
        <v>2.5724002483769017</v>
      </c>
      <c r="J22" s="18">
        <f t="shared" si="10"/>
        <v>1.3414222111294045</v>
      </c>
      <c r="K22" s="19">
        <f t="shared" si="11"/>
        <v>0.74794933329499924</v>
      </c>
    </row>
    <row r="23" spans="1:13" ht="19" x14ac:dyDescent="0.4">
      <c r="A23" s="14" t="s">
        <v>69</v>
      </c>
      <c r="B23" s="14">
        <f t="shared" si="2"/>
        <v>1.680131075214373</v>
      </c>
      <c r="C23" s="17">
        <f t="shared" si="3"/>
        <v>3.5048816635683493</v>
      </c>
      <c r="D23" s="17">
        <f xml:space="preserve"> 0.15 + 0.85*(1/H22+1/C22+1/E22+1/G22)</f>
        <v>1.4570427982364711</v>
      </c>
      <c r="E23" s="17">
        <f t="shared" si="5"/>
        <v>2.9284168119508762</v>
      </c>
      <c r="F23" s="17">
        <f t="shared" si="6"/>
        <v>0.95233922273028138</v>
      </c>
      <c r="G23" s="17">
        <f t="shared" si="7"/>
        <v>2.8086113583552943</v>
      </c>
      <c r="H23" s="17">
        <f t="shared" si="8"/>
        <v>1.6184743575071154</v>
      </c>
      <c r="I23" s="17">
        <f t="shared" si="9"/>
        <v>2.4863447787074322</v>
      </c>
      <c r="J23" s="18">
        <f t="shared" si="10"/>
        <v>1.2745918482894558</v>
      </c>
      <c r="K23" s="19">
        <f t="shared" si="11"/>
        <v>0.71652157945285799</v>
      </c>
    </row>
    <row r="24" spans="1:13" ht="19" x14ac:dyDescent="0.4">
      <c r="A24" s="14" t="s">
        <v>70</v>
      </c>
      <c r="B24" s="14">
        <f t="shared" si="2"/>
        <v>1.6395747070165483</v>
      </c>
      <c r="C24" s="17">
        <f>0.15 + 0.85*(1/B23+1/D23+1/E23+1/F23+1/K23)</f>
        <v>3.608371308173</v>
      </c>
      <c r="D24" s="17">
        <f t="shared" ref="D24:D34" si="12" xml:space="preserve"> 0.15 + 0.85*(1/H23+1/C23+1/E23+1/G23)</f>
        <v>1.5106047299526342</v>
      </c>
      <c r="E24" s="17">
        <f t="shared" si="5"/>
        <v>3.0381253124745844</v>
      </c>
      <c r="F24" s="17">
        <f t="shared" si="6"/>
        <v>0.98541877562634661</v>
      </c>
      <c r="G24" s="17">
        <f t="shared" si="7"/>
        <v>2.9249191840704878</v>
      </c>
      <c r="H24" s="17">
        <f t="shared" si="8"/>
        <v>1.6905127669524609</v>
      </c>
      <c r="I24" s="17">
        <f t="shared" si="9"/>
        <v>2.5960667084564868</v>
      </c>
      <c r="J24" s="18">
        <f t="shared" si="10"/>
        <v>1.3196939255494091</v>
      </c>
      <c r="K24" s="19">
        <f t="shared" si="11"/>
        <v>0.73438619647269932</v>
      </c>
    </row>
    <row r="25" spans="1:13" ht="19" x14ac:dyDescent="0.4">
      <c r="A25" s="14" t="s">
        <v>71</v>
      </c>
      <c r="B25" s="14">
        <f t="shared" si="2"/>
        <v>1.6835578059735248</v>
      </c>
      <c r="C25" s="17">
        <f>0.15 + 0.85*(1/B24+1/D24+1/E24+1/F24+1/K24)</f>
        <v>3.530900075768467</v>
      </c>
      <c r="D25" s="17">
        <f t="shared" si="12"/>
        <v>1.45875347763298</v>
      </c>
      <c r="E25" s="17">
        <f t="shared" si="5"/>
        <v>2.9316600748143453</v>
      </c>
      <c r="F25" s="17">
        <f t="shared" si="6"/>
        <v>0.95594745533223102</v>
      </c>
      <c r="G25" s="17">
        <f t="shared" si="7"/>
        <v>2.8265509283649632</v>
      </c>
      <c r="H25" s="17">
        <f t="shared" si="8"/>
        <v>1.6365550963161855</v>
      </c>
      <c r="I25" s="17">
        <f t="shared" si="9"/>
        <v>2.521902018379885</v>
      </c>
      <c r="J25" s="18">
        <f t="shared" si="10"/>
        <v>1.2708307390984128</v>
      </c>
      <c r="K25" s="19">
        <f t="shared" si="11"/>
        <v>0.71298173767217143</v>
      </c>
    </row>
    <row r="26" spans="1:13" ht="19" x14ac:dyDescent="0.4">
      <c r="A26" s="14" t="s">
        <v>72</v>
      </c>
      <c r="B26" s="14">
        <f t="shared" si="2"/>
        <v>1.6506325322015984</v>
      </c>
      <c r="C26" s="17">
        <f t="shared" si="3"/>
        <v>3.6088571645330871</v>
      </c>
      <c r="D26" s="17">
        <f t="shared" si="12"/>
        <v>1.5007734710047678</v>
      </c>
      <c r="E26" s="17">
        <f t="shared" si="5"/>
        <v>3.0197420301737465</v>
      </c>
      <c r="F26" s="17">
        <f t="shared" si="6"/>
        <v>0.98138979616649757</v>
      </c>
      <c r="G26" s="17">
        <f t="shared" si="7"/>
        <v>2.9176986163488521</v>
      </c>
      <c r="H26" s="17">
        <f t="shared" si="8"/>
        <v>1.6914812114766422</v>
      </c>
      <c r="I26" s="17">
        <f t="shared" si="9"/>
        <v>2.6016881991758147</v>
      </c>
      <c r="J26" s="18">
        <f t="shared" si="10"/>
        <v>1.3071507294898514</v>
      </c>
      <c r="K26" s="19">
        <f t="shared" si="11"/>
        <v>0.72777901404225576</v>
      </c>
    </row>
    <row r="27" spans="1:13" ht="19" x14ac:dyDescent="0.4">
      <c r="A27" s="14" t="s">
        <v>73</v>
      </c>
      <c r="B27" s="14">
        <f t="shared" si="2"/>
        <v>1.6837642949265619</v>
      </c>
      <c r="C27" s="17">
        <f t="shared" si="3"/>
        <v>3.5468653128740506</v>
      </c>
      <c r="D27" s="17">
        <f t="shared" si="12"/>
        <v>1.4608562667603853</v>
      </c>
      <c r="E27" s="17">
        <f t="shared" si="5"/>
        <v>2.9385794716000277</v>
      </c>
      <c r="F27" s="17">
        <f t="shared" si="6"/>
        <v>0.95833812217043735</v>
      </c>
      <c r="G27" s="17">
        <f t="shared" si="7"/>
        <v>2.8409545083614001</v>
      </c>
      <c r="H27" s="17">
        <f t="shared" si="8"/>
        <v>1.6481249227434884</v>
      </c>
      <c r="I27" s="17">
        <f t="shared" si="9"/>
        <v>2.5410127501514679</v>
      </c>
      <c r="J27" s="18">
        <f t="shared" si="10"/>
        <v>1.2705545828593563</v>
      </c>
      <c r="K27" s="19">
        <f t="shared" si="11"/>
        <v>0.71224256821772214</v>
      </c>
    </row>
    <row r="28" spans="1:13" ht="19" x14ac:dyDescent="0.4">
      <c r="A28" s="14" t="s">
        <v>74</v>
      </c>
      <c r="B28" s="14">
        <f t="shared" si="2"/>
        <v>1.6574177579714713</v>
      </c>
      <c r="C28" s="17">
        <f t="shared" si="3"/>
        <v>3.6062929290727381</v>
      </c>
      <c r="D28" s="17">
        <f t="shared" si="12"/>
        <v>1.4938364597949776</v>
      </c>
      <c r="E28" s="17">
        <f t="shared" si="5"/>
        <v>3.0078959698700753</v>
      </c>
      <c r="F28" s="17">
        <f t="shared" si="6"/>
        <v>0.97809885503557636</v>
      </c>
      <c r="G28" s="17">
        <f t="shared" si="7"/>
        <v>2.9115695237559889</v>
      </c>
      <c r="H28" s="17">
        <f t="shared" si="8"/>
        <v>1.6901051417863646</v>
      </c>
      <c r="I28" s="17">
        <f t="shared" si="9"/>
        <v>2.6008634695814457</v>
      </c>
      <c r="J28" s="18">
        <f t="shared" si="10"/>
        <v>1.2994451139145995</v>
      </c>
      <c r="K28" s="19">
        <f t="shared" si="11"/>
        <v>0.72416052398520736</v>
      </c>
    </row>
    <row r="29" spans="1:13" ht="19" x14ac:dyDescent="0.4">
      <c r="A29" s="14" t="s">
        <v>75</v>
      </c>
      <c r="B29" s="14">
        <f t="shared" si="2"/>
        <v>1.6826744948559136</v>
      </c>
      <c r="C29" s="17">
        <f t="shared" si="3"/>
        <v>3.5572459580141653</v>
      </c>
      <c r="D29" s="17">
        <f t="shared" si="12"/>
        <v>1.4631547130363942</v>
      </c>
      <c r="E29" s="17">
        <f t="shared" si="5"/>
        <v>2.9454172291498733</v>
      </c>
      <c r="F29" s="17">
        <f t="shared" si="6"/>
        <v>0.96022742231080771</v>
      </c>
      <c r="G29" s="17">
        <f t="shared" si="7"/>
        <v>2.8515669947479956</v>
      </c>
      <c r="H29" s="17">
        <f t="shared" si="8"/>
        <v>1.6557196405080681</v>
      </c>
      <c r="I29" s="17">
        <f t="shared" si="9"/>
        <v>2.5524265817585552</v>
      </c>
      <c r="J29" s="18">
        <f t="shared" si="10"/>
        <v>1.2716805925652412</v>
      </c>
      <c r="K29" s="19">
        <f t="shared" si="11"/>
        <v>0.71251364124233152</v>
      </c>
    </row>
    <row r="30" spans="1:13" ht="19" x14ac:dyDescent="0.4">
      <c r="A30" s="14" t="s">
        <v>76</v>
      </c>
      <c r="B30" s="14">
        <f t="shared" si="2"/>
        <v>1.6618295321560201</v>
      </c>
      <c r="C30" s="17">
        <f t="shared" si="3"/>
        <v>3.6028352015887486</v>
      </c>
      <c r="D30" s="17">
        <f t="shared" si="12"/>
        <v>1.4889864601221001</v>
      </c>
      <c r="E30" s="17">
        <f t="shared" si="5"/>
        <v>2.9995624695351482</v>
      </c>
      <c r="F30" s="17">
        <f t="shared" si="6"/>
        <v>0.97561452250398284</v>
      </c>
      <c r="G30" s="17">
        <f t="shared" si="7"/>
        <v>2.9061506504401056</v>
      </c>
      <c r="H30" s="17">
        <f t="shared" si="8"/>
        <v>1.687927253080864</v>
      </c>
      <c r="I30" s="17">
        <f t="shared" si="9"/>
        <v>2.5980320761517866</v>
      </c>
      <c r="J30" s="18">
        <f t="shared" si="10"/>
        <v>1.2944700942149374</v>
      </c>
      <c r="K30" s="19">
        <f t="shared" si="11"/>
        <v>0.72196533221959924</v>
      </c>
    </row>
    <row r="31" spans="1:13" ht="19" x14ac:dyDescent="0.4">
      <c r="A31" s="14" t="s">
        <v>77</v>
      </c>
      <c r="B31" s="14">
        <f t="shared" si="2"/>
        <v>1.681204960675218</v>
      </c>
      <c r="C31" s="17">
        <f t="shared" si="3"/>
        <v>3.5643048392352545</v>
      </c>
      <c r="D31" s="17">
        <f t="shared" si="12"/>
        <v>1.4653592899080439</v>
      </c>
      <c r="E31" s="17">
        <f t="shared" si="5"/>
        <v>2.9512591944880806</v>
      </c>
      <c r="F31" s="17">
        <f t="shared" si="6"/>
        <v>0.96178308515837219</v>
      </c>
      <c r="G31" s="17">
        <f t="shared" si="7"/>
        <v>2.8592885769718381</v>
      </c>
      <c r="H31" s="17">
        <f t="shared" si="8"/>
        <v>1.6608721230996062</v>
      </c>
      <c r="I31" s="17">
        <f t="shared" si="9"/>
        <v>2.5598389776424977</v>
      </c>
      <c r="J31" s="18">
        <f t="shared" si="10"/>
        <v>1.2732300319058922</v>
      </c>
      <c r="K31" s="19">
        <f t="shared" si="11"/>
        <v>0.71309601712230997</v>
      </c>
    </row>
    <row r="32" spans="1:13" ht="19" x14ac:dyDescent="0.4">
      <c r="A32" s="14" t="s">
        <v>78</v>
      </c>
      <c r="B32" s="14">
        <f t="shared" si="2"/>
        <v>1.6648295566749831</v>
      </c>
      <c r="C32" s="17">
        <f t="shared" si="3"/>
        <v>3.5994254294048393</v>
      </c>
      <c r="D32" s="17">
        <f t="shared" si="12"/>
        <v>1.4855443917189965</v>
      </c>
      <c r="E32" s="17">
        <f t="shared" si="5"/>
        <v>2.9934215496826497</v>
      </c>
      <c r="F32" s="17">
        <f t="shared" si="6"/>
        <v>0.97376507519119215</v>
      </c>
      <c r="G32" s="17">
        <f t="shared" si="7"/>
        <v>2.9014958972581479</v>
      </c>
      <c r="H32" s="17">
        <f t="shared" si="8"/>
        <v>1.6856686013618341</v>
      </c>
      <c r="I32" s="17">
        <f t="shared" si="9"/>
        <v>2.594868169806805</v>
      </c>
      <c r="J32" s="18">
        <f t="shared" si="10"/>
        <v>1.2911081969821603</v>
      </c>
      <c r="K32" s="19">
        <f t="shared" si="11"/>
        <v>0.72052781018106404</v>
      </c>
    </row>
    <row r="33" spans="1:11" ht="19" x14ac:dyDescent="0.4">
      <c r="A33" s="14" t="s">
        <v>79</v>
      </c>
      <c r="B33" s="14">
        <f t="shared" si="2"/>
        <v>1.6797558074970567</v>
      </c>
      <c r="C33" s="17">
        <f t="shared" si="3"/>
        <v>3.5692908256977454</v>
      </c>
      <c r="D33" s="17">
        <f t="shared" si="12"/>
        <v>1.4673080874009503</v>
      </c>
      <c r="E33" s="17">
        <f t="shared" si="5"/>
        <v>2.9560030110709574</v>
      </c>
      <c r="F33" s="17">
        <f t="shared" si="6"/>
        <v>0.96305713361721501</v>
      </c>
      <c r="G33" s="17">
        <f t="shared" si="7"/>
        <v>2.8649560796420555</v>
      </c>
      <c r="H33" s="17">
        <f t="shared" si="8"/>
        <v>1.6644859736463007</v>
      </c>
      <c r="I33" s="17">
        <f t="shared" si="9"/>
        <v>2.5649482548317786</v>
      </c>
      <c r="J33" s="18">
        <f t="shared" si="10"/>
        <v>1.2747729170193149</v>
      </c>
      <c r="K33" s="19">
        <f t="shared" si="11"/>
        <v>0.7137184287337015</v>
      </c>
    </row>
    <row r="34" spans="1:11" ht="19" x14ac:dyDescent="0.4">
      <c r="A34" s="14" t="s">
        <v>80</v>
      </c>
      <c r="B34" s="14">
        <f t="shared" si="2"/>
        <v>1.6669486009215417</v>
      </c>
      <c r="C34" s="17">
        <f t="shared" si="3"/>
        <v>3.5964203401802877</v>
      </c>
      <c r="D34" s="17">
        <f t="shared" si="12"/>
        <v>1.4830498292446819</v>
      </c>
      <c r="E34" s="17">
        <f t="shared" si="5"/>
        <v>2.9887881855644562</v>
      </c>
      <c r="F34" s="17">
        <f t="shared" si="6"/>
        <v>0.97238166294109307</v>
      </c>
      <c r="G34" s="17">
        <f t="shared" si="7"/>
        <v>2.8976246830194934</v>
      </c>
      <c r="H34" s="17">
        <f t="shared" si="8"/>
        <v>1.6836279867414188</v>
      </c>
      <c r="I34" s="17">
        <f t="shared" si="9"/>
        <v>2.5919703911823464</v>
      </c>
      <c r="J34" s="18">
        <f t="shared" si="10"/>
        <v>1.2887475341279946</v>
      </c>
      <c r="K34" s="19">
        <f t="shared" si="11"/>
        <v>0.7195332456213398</v>
      </c>
    </row>
    <row r="35" spans="1:11" ht="19" x14ac:dyDescent="0.4">
      <c r="A35" s="14" t="s">
        <v>81</v>
      </c>
      <c r="B35" s="14">
        <f t="shared" si="2"/>
        <v>1.6784786445766222</v>
      </c>
      <c r="C35" s="17">
        <f t="shared" ref="C35:C48" si="13">0.15 + 0.85*(1/B34+1/D34+1/E34+1/F34+1/K34)</f>
        <v>3.5729169215043131</v>
      </c>
      <c r="D35" s="17">
        <f t="shared" ref="D35:D48" si="14" xml:space="preserve"> 0.15 + 0.85*(1/H34+1/C34+1/E34+1/G34)</f>
        <v>1.4689481628935157</v>
      </c>
      <c r="E35" s="17">
        <f t="shared" ref="E35:E48" si="15">0.15 + 0.85*(1/I34+1/G34+1/D34+1/H34+1/F34+1/C34)</f>
        <v>2.9597734175164185</v>
      </c>
      <c r="F35" s="17">
        <f t="shared" ref="F35:F48" si="16">0.15 + 0.85*(1/C34+1/E34+1/G34)</f>
        <v>0.96408603973225016</v>
      </c>
      <c r="G35" s="17">
        <f t="shared" ref="G35:G48" si="17">0.15 + 0.85*(1/D34+1/E34+1/F34+1/I34+1/J34)</f>
        <v>2.8691727461099794</v>
      </c>
      <c r="H35" s="17">
        <f t="shared" ref="H35:H48" si="18">0.15 + 0.85*(1/D34+1/E34+1/J34)</f>
        <v>1.6670945429938906</v>
      </c>
      <c r="I35" s="17">
        <f t="shared" ref="I35:I48" si="19">0.15 + 0.85*(1/E34+1/G34+1/J34+1/K34)</f>
        <v>2.568616381805386</v>
      </c>
      <c r="J35" s="18">
        <f t="shared" ref="J35:J48" si="20">0.15 + 0.85*(1/G34+1/H34+1/I34)</f>
        <v>1.2761416867184021</v>
      </c>
      <c r="K35" s="19">
        <f t="shared" ref="K35:K48" si="21">0.15 + 0.85*(1/C34+1/I34)</f>
        <v>0.71428196669295618</v>
      </c>
    </row>
    <row r="36" spans="1:11" ht="19" x14ac:dyDescent="0.4">
      <c r="A36" s="14" t="s">
        <v>82</v>
      </c>
      <c r="B36" s="14">
        <f t="shared" si="2"/>
        <v>1.668489691639333</v>
      </c>
      <c r="C36" s="17">
        <f t="shared" si="13"/>
        <v>3.5939107413131528</v>
      </c>
      <c r="D36" s="17">
        <f t="shared" si="14"/>
        <v>1.4812067464620762</v>
      </c>
      <c r="E36" s="17">
        <f t="shared" si="15"/>
        <v>2.9852494388084407</v>
      </c>
      <c r="F36" s="17">
        <f t="shared" si="16"/>
        <v>0.97133764301368553</v>
      </c>
      <c r="G36" s="17">
        <f t="shared" si="17"/>
        <v>2.8944812238482953</v>
      </c>
      <c r="H36" s="17">
        <f t="shared" si="18"/>
        <v>1.6818997196929553</v>
      </c>
      <c r="I36" s="17">
        <f t="shared" si="19"/>
        <v>2.5895132692239895</v>
      </c>
      <c r="J36" s="18">
        <f t="shared" si="20"/>
        <v>1.2870391998027118</v>
      </c>
      <c r="K36" s="19">
        <f t="shared" si="21"/>
        <v>0.71881831424859333</v>
      </c>
    </row>
    <row r="37" spans="1:11" ht="19" x14ac:dyDescent="0.4">
      <c r="A37" s="14" t="s">
        <v>83</v>
      </c>
      <c r="B37" s="14">
        <f t="shared" si="2"/>
        <v>1.6774120650580897</v>
      </c>
      <c r="C37" s="17">
        <f t="shared" si="13"/>
        <v>3.5756107230882836</v>
      </c>
      <c r="D37" s="17">
        <f t="shared" si="14"/>
        <v>1.4702876847758299</v>
      </c>
      <c r="E37" s="17">
        <f t="shared" si="15"/>
        <v>2.9627397035279537</v>
      </c>
      <c r="F37" s="17">
        <f t="shared" si="16"/>
        <v>0.96490678123707774</v>
      </c>
      <c r="G37" s="17">
        <f t="shared" si="17"/>
        <v>2.8723492145197187</v>
      </c>
      <c r="H37" s="17">
        <f t="shared" si="18"/>
        <v>1.6690202897776469</v>
      </c>
      <c r="I37" s="17">
        <f t="shared" si="19"/>
        <v>2.5713224698696435</v>
      </c>
      <c r="J37" s="18">
        <f t="shared" si="20"/>
        <v>1.2772902135165096</v>
      </c>
      <c r="K37" s="19">
        <f t="shared" si="21"/>
        <v>0.71475817509762662</v>
      </c>
    </row>
    <row r="38" spans="1:11" ht="19" x14ac:dyDescent="0.4">
      <c r="A38" s="14" t="s">
        <v>84</v>
      </c>
      <c r="B38" s="14">
        <f t="shared" si="2"/>
        <v>1.6696345573125204</v>
      </c>
      <c r="C38" s="17">
        <f t="shared" si="13"/>
        <v>3.5918752538172334</v>
      </c>
      <c r="D38" s="17">
        <f t="shared" si="14"/>
        <v>1.47982407245312</v>
      </c>
      <c r="E38" s="17">
        <f t="shared" si="15"/>
        <v>2.9825289143380838</v>
      </c>
      <c r="F38" s="17">
        <f t="shared" si="16"/>
        <v>0.97054326549945502</v>
      </c>
      <c r="G38" s="17">
        <f t="shared" si="17"/>
        <v>2.8919693937851623</v>
      </c>
      <c r="H38" s="17">
        <f t="shared" si="18"/>
        <v>1.6804860867460927</v>
      </c>
      <c r="I38" s="17">
        <f t="shared" si="19"/>
        <v>2.5875063552366391</v>
      </c>
      <c r="J38" s="18">
        <f t="shared" si="20"/>
        <v>1.2857750227958142</v>
      </c>
      <c r="K38" s="19">
        <f t="shared" si="21"/>
        <v>0.71829082279667578</v>
      </c>
    </row>
    <row r="39" spans="1:11" ht="19" x14ac:dyDescent="0.4">
      <c r="A39" s="14" t="s">
        <v>85</v>
      </c>
      <c r="B39" s="14">
        <f t="shared" si="2"/>
        <v>1.6765469828723241</v>
      </c>
      <c r="C39" s="17">
        <f t="shared" si="13"/>
        <v>3.57764193620732</v>
      </c>
      <c r="D39" s="17">
        <f t="shared" si="14"/>
        <v>1.4713616245631576</v>
      </c>
      <c r="E39" s="17">
        <f t="shared" si="15"/>
        <v>2.9650609432479658</v>
      </c>
      <c r="F39" s="17">
        <f t="shared" si="16"/>
        <v>0.96555559218722398</v>
      </c>
      <c r="G39" s="17">
        <f t="shared" si="17"/>
        <v>2.8747652923600042</v>
      </c>
      <c r="H39" s="17">
        <f t="shared" si="18"/>
        <v>1.6704655300544635</v>
      </c>
      <c r="I39" s="17">
        <f t="shared" si="19"/>
        <v>2.573354978831393</v>
      </c>
      <c r="J39" s="18">
        <f t="shared" si="20"/>
        <v>1.2782249977341471</v>
      </c>
      <c r="K39" s="19">
        <f t="shared" si="21"/>
        <v>0.71514679808842385</v>
      </c>
    </row>
    <row r="40" spans="1:11" ht="19" x14ac:dyDescent="0.4">
      <c r="A40" s="14" t="s">
        <v>86</v>
      </c>
      <c r="B40" s="14">
        <f t="shared" si="2"/>
        <v>1.6704978228881109</v>
      </c>
      <c r="C40" s="17">
        <f t="shared" si="13"/>
        <v>3.5902519819783496</v>
      </c>
      <c r="D40" s="17">
        <f t="shared" si="14"/>
        <v>1.4787751806409088</v>
      </c>
      <c r="E40" s="17">
        <f t="shared" si="15"/>
        <v>2.9804296293727983</v>
      </c>
      <c r="F40" s="17">
        <f t="shared" si="16"/>
        <v>0.96993498926486377</v>
      </c>
      <c r="G40" s="17">
        <f t="shared" si="17"/>
        <v>2.8899831298272769</v>
      </c>
      <c r="H40" s="17">
        <f t="shared" si="18"/>
        <v>1.6793528513345497</v>
      </c>
      <c r="I40" s="17">
        <f t="shared" si="19"/>
        <v>2.5859001383424136</v>
      </c>
      <c r="J40" s="18">
        <f t="shared" si="20"/>
        <v>1.2848246060009232</v>
      </c>
      <c r="K40" s="19">
        <f t="shared" si="21"/>
        <v>0.71789476292997345</v>
      </c>
    </row>
    <row r="41" spans="1:11" ht="19" x14ac:dyDescent="0.4">
      <c r="A41" s="14" t="s">
        <v>87</v>
      </c>
      <c r="B41" s="14">
        <f t="shared" si="2"/>
        <v>1.6758570923407985</v>
      </c>
      <c r="C41" s="17">
        <f t="shared" si="13"/>
        <v>3.5791891013073145</v>
      </c>
      <c r="D41" s="17">
        <f t="shared" si="14"/>
        <v>1.4722126839649445</v>
      </c>
      <c r="E41" s="17">
        <f t="shared" si="15"/>
        <v>2.9668719682747979</v>
      </c>
      <c r="F41" s="17">
        <f t="shared" si="16"/>
        <v>0.96606533123646898</v>
      </c>
      <c r="G41" s="17">
        <f t="shared" si="17"/>
        <v>2.8766157486614374</v>
      </c>
      <c r="H41" s="17">
        <f t="shared" si="18"/>
        <v>1.6715626993711969</v>
      </c>
      <c r="I41" s="17">
        <f t="shared" si="19"/>
        <v>2.5748995979171863</v>
      </c>
      <c r="J41" s="18">
        <f t="shared" si="20"/>
        <v>1.2789723721763639</v>
      </c>
      <c r="K41" s="19">
        <f t="shared" si="21"/>
        <v>0.71545784008846114</v>
      </c>
    </row>
    <row r="42" spans="1:11" ht="19" x14ac:dyDescent="0.4">
      <c r="A42" s="14" t="s">
        <v>88</v>
      </c>
      <c r="B42" s="14">
        <f t="shared" si="2"/>
        <v>1.6711553680556086</v>
      </c>
      <c r="C42" s="17">
        <f t="shared" si="13"/>
        <v>3.588970527495642</v>
      </c>
      <c r="D42" s="17">
        <f t="shared" si="14"/>
        <v>1.4779733002156037</v>
      </c>
      <c r="E42" s="17">
        <f t="shared" si="15"/>
        <v>2.9788061414876412</v>
      </c>
      <c r="F42" s="17">
        <f t="shared" si="16"/>
        <v>0.96946709801346675</v>
      </c>
      <c r="G42" s="17">
        <f t="shared" si="17"/>
        <v>2.8884229568216315</v>
      </c>
      <c r="H42" s="17">
        <f t="shared" si="18"/>
        <v>1.6784553192002809</v>
      </c>
      <c r="I42" s="17">
        <f t="shared" si="19"/>
        <v>2.5846296364647232</v>
      </c>
      <c r="J42" s="18">
        <f t="shared" si="20"/>
        <v>1.2841022717875465</v>
      </c>
      <c r="K42" s="19">
        <f t="shared" si="21"/>
        <v>0.71759391834707831</v>
      </c>
    </row>
    <row r="43" spans="1:11" ht="19" x14ac:dyDescent="0.4">
      <c r="A43" s="14" t="s">
        <v>89</v>
      </c>
      <c r="B43" s="14">
        <f t="shared" si="2"/>
        <v>1.6753124741856478</v>
      </c>
      <c r="C43" s="17">
        <f t="shared" si="13"/>
        <v>3.5803755250374691</v>
      </c>
      <c r="D43" s="17">
        <f t="shared" si="14"/>
        <v>1.472882174863722</v>
      </c>
      <c r="E43" s="17">
        <f t="shared" si="15"/>
        <v>2.9682824128248995</v>
      </c>
      <c r="F43" s="17">
        <f t="shared" si="16"/>
        <v>0.96646416642665989</v>
      </c>
      <c r="G43" s="17">
        <f t="shared" si="17"/>
        <v>2.8780397171692611</v>
      </c>
      <c r="H43" s="17">
        <f t="shared" si="18"/>
        <v>1.6724021400139186</v>
      </c>
      <c r="I43" s="17">
        <f t="shared" si="19"/>
        <v>2.5760824345233866</v>
      </c>
      <c r="J43" s="18">
        <f t="shared" si="20"/>
        <v>1.2795634742997475</v>
      </c>
      <c r="K43" s="19">
        <f t="shared" si="21"/>
        <v>0.71570395200585435</v>
      </c>
    </row>
    <row r="44" spans="1:11" ht="19" x14ac:dyDescent="0.4">
      <c r="A44" s="14" t="s">
        <v>90</v>
      </c>
      <c r="B44" s="14">
        <f t="shared" si="2"/>
        <v>1.6716595981409244</v>
      </c>
      <c r="C44" s="17">
        <f t="shared" si="13"/>
        <v>3.5879652046061854</v>
      </c>
      <c r="D44" s="17">
        <f t="shared" si="14"/>
        <v>1.4773570342939868</v>
      </c>
      <c r="E44" s="17">
        <f t="shared" si="15"/>
        <v>2.9775489054158557</v>
      </c>
      <c r="F44" s="17">
        <f t="shared" si="16"/>
        <v>0.96910607020892203</v>
      </c>
      <c r="G44" s="17">
        <f t="shared" si="17"/>
        <v>2.8872027017783006</v>
      </c>
      <c r="H44" s="17">
        <f t="shared" si="18"/>
        <v>1.6777497326728668</v>
      </c>
      <c r="I44" s="17">
        <f t="shared" si="19"/>
        <v>2.5836317496277346</v>
      </c>
      <c r="J44" s="18">
        <f t="shared" si="20"/>
        <v>1.2835492623043263</v>
      </c>
      <c r="K44" s="19">
        <f t="shared" si="21"/>
        <v>0.71736365001817126</v>
      </c>
    </row>
    <row r="45" spans="1:11" ht="19" x14ac:dyDescent="0.4">
      <c r="A45" s="14" t="s">
        <v>91</v>
      </c>
      <c r="B45" s="14">
        <f t="shared" si="2"/>
        <v>1.6748852119576287</v>
      </c>
      <c r="C45" s="17">
        <f t="shared" si="13"/>
        <v>3.5812893421562642</v>
      </c>
      <c r="D45" s="17">
        <f t="shared" si="14"/>
        <v>1.4734063716263923</v>
      </c>
      <c r="E45" s="17">
        <f t="shared" si="15"/>
        <v>2.9693796758691984</v>
      </c>
      <c r="F45" s="17">
        <f t="shared" si="16"/>
        <v>0.96677538641631433</v>
      </c>
      <c r="G45" s="17">
        <f t="shared" si="17"/>
        <v>2.8791389476767395</v>
      </c>
      <c r="H45" s="17">
        <f t="shared" si="18"/>
        <v>1.673047721425871</v>
      </c>
      <c r="I45" s="17">
        <f t="shared" si="19"/>
        <v>2.5769927078861401</v>
      </c>
      <c r="J45" s="18">
        <f t="shared" si="20"/>
        <v>1.2800278453685001</v>
      </c>
      <c r="K45" s="19">
        <f t="shared" si="21"/>
        <v>0.71589733176630288</v>
      </c>
    </row>
    <row r="46" spans="1:11" ht="19" x14ac:dyDescent="0.4">
      <c r="A46" s="14" t="s">
        <v>92</v>
      </c>
      <c r="B46" s="14">
        <f t="shared" si="2"/>
        <v>1.6720479704164122</v>
      </c>
      <c r="C46" s="17">
        <f t="shared" si="13"/>
        <v>3.5871795687472692</v>
      </c>
      <c r="D46" s="17">
        <f t="shared" si="14"/>
        <v>1.4768817613544831</v>
      </c>
      <c r="E46" s="17">
        <f t="shared" si="15"/>
        <v>2.9765744598845849</v>
      </c>
      <c r="F46" s="17">
        <f t="shared" si="16"/>
        <v>0.96882691682465771</v>
      </c>
      <c r="G46" s="17">
        <f t="shared" si="17"/>
        <v>2.8862509014743627</v>
      </c>
      <c r="H46" s="17">
        <f t="shared" si="18"/>
        <v>1.6771976068004479</v>
      </c>
      <c r="I46" s="17">
        <f t="shared" si="19"/>
        <v>2.5828513730353602</v>
      </c>
      <c r="J46" s="18">
        <f t="shared" si="20"/>
        <v>1.2831238330226382</v>
      </c>
      <c r="K46" s="19">
        <f t="shared" si="21"/>
        <v>0.71718652118881265</v>
      </c>
    </row>
    <row r="47" spans="1:11" ht="19" x14ac:dyDescent="0.4">
      <c r="A47" s="14" t="s">
        <v>93</v>
      </c>
      <c r="B47" s="14">
        <f t="shared" si="2"/>
        <v>1.6745513167175892</v>
      </c>
      <c r="C47" s="17">
        <f t="shared" si="13"/>
        <v>3.581995208958197</v>
      </c>
      <c r="D47" s="17">
        <f t="shared" si="14"/>
        <v>1.4738155768244172</v>
      </c>
      <c r="E47" s="17">
        <f t="shared" si="15"/>
        <v>2.9702327037418894</v>
      </c>
      <c r="F47" s="17">
        <f t="shared" si="16"/>
        <v>0.96701781098361983</v>
      </c>
      <c r="G47" s="17">
        <f t="shared" si="17"/>
        <v>2.8799892456698406</v>
      </c>
      <c r="H47" s="17">
        <f t="shared" si="18"/>
        <v>1.6735458951398308</v>
      </c>
      <c r="I47" s="17">
        <f t="shared" si="19"/>
        <v>2.5776954558800482</v>
      </c>
      <c r="J47" s="18">
        <f t="shared" si="20"/>
        <v>1.2803911128279322</v>
      </c>
      <c r="K47" s="19">
        <f t="shared" si="21"/>
        <v>0.71604861795951624</v>
      </c>
    </row>
    <row r="48" spans="1:11" ht="19" x14ac:dyDescent="0.4">
      <c r="A48" s="14" t="s">
        <v>94</v>
      </c>
      <c r="B48" s="14">
        <f t="shared" si="2"/>
        <v>1.6723479638072336</v>
      </c>
      <c r="C48" s="17">
        <f t="shared" si="13"/>
        <v>3.5865671071015424</v>
      </c>
      <c r="D48" s="17">
        <f t="shared" si="14"/>
        <v>1.4765143806453782</v>
      </c>
      <c r="E48" s="17">
        <f t="shared" si="15"/>
        <v>2.9758187788045976</v>
      </c>
      <c r="F48" s="17">
        <f t="shared" si="16"/>
        <v>0.96861077162664899</v>
      </c>
      <c r="G48" s="17">
        <f t="shared" si="17"/>
        <v>2.8855097795490026</v>
      </c>
      <c r="H48" s="17">
        <f t="shared" si="18"/>
        <v>1.6767668206200552</v>
      </c>
      <c r="I48" s="17">
        <f t="shared" si="19"/>
        <v>2.5822427415652065</v>
      </c>
      <c r="J48" s="18">
        <f t="shared" si="20"/>
        <v>1.2827955100121662</v>
      </c>
      <c r="K48" s="19">
        <f t="shared" si="21"/>
        <v>0.71704982651013471</v>
      </c>
    </row>
    <row r="49" spans="1:11" ht="19" x14ac:dyDescent="0.4">
      <c r="A49" s="14" t="s">
        <v>95</v>
      </c>
      <c r="B49" s="14">
        <f t="shared" si="2"/>
        <v>1.6742910205181554</v>
      </c>
      <c r="C49" s="17">
        <f t="shared" ref="C49:C57" si="22">0.15 + 0.85*(1/B48+1/D48+1/E48+1/F48+1/K48)</f>
        <v>3.5825414544719023</v>
      </c>
      <c r="D49" s="17">
        <f t="shared" ref="D49:D57" si="23" xml:space="preserve"> 0.15 + 0.85*(1/H48+1/C48+1/E48+1/G48)</f>
        <v>1.4741344005186763</v>
      </c>
      <c r="E49" s="17">
        <f t="shared" ref="E49:E57" si="24">0.15 + 0.85*(1/I48+1/G48+1/D48+1/H48+1/F48+1/C48)</f>
        <v>2.9708955615766395</v>
      </c>
      <c r="F49" s="17">
        <f t="shared" ref="F49:F57" si="25">0.15 + 0.85*(1/C48+1/E48+1/G48)</f>
        <v>0.96720643084089086</v>
      </c>
      <c r="G49" s="17">
        <f t="shared" ref="G49:G57" si="26">0.15 + 0.85*(1/D48+1/E48+1/F48+1/I48+1/J48)</f>
        <v>2.8806478605590611</v>
      </c>
      <c r="H49" s="17">
        <f t="shared" ref="H49:H57" si="27">0.15 + 0.85*(1/D48+1/E48+1/J48)</f>
        <v>1.6739311627385161</v>
      </c>
      <c r="I49" s="17">
        <f t="shared" ref="I49:I57" si="28">0.15 + 0.85*(1/E48+1/G48+1/J48+1/K48)</f>
        <v>2.5782390985332735</v>
      </c>
      <c r="J49" s="18">
        <f t="shared" ref="J49:J57" si="29">0.15 + 0.85*(1/G48+1/H48+1/I48)</f>
        <v>1.2806745237146042</v>
      </c>
      <c r="K49" s="19">
        <f t="shared" ref="K49:K57" si="30">0.15 + 0.85*(1/C48+1/I48)</f>
        <v>0.71616664864759694</v>
      </c>
    </row>
    <row r="50" spans="1:11" ht="19" x14ac:dyDescent="0.4">
      <c r="A50" s="14" t="s">
        <v>96</v>
      </c>
      <c r="B50" s="14">
        <f t="shared" si="2"/>
        <v>1.6725801181505584</v>
      </c>
      <c r="C50" s="17">
        <f t="shared" si="22"/>
        <v>3.586090379991802</v>
      </c>
      <c r="D50" s="17">
        <f t="shared" si="23"/>
        <v>1.476229971845139</v>
      </c>
      <c r="E50" s="17">
        <f t="shared" si="24"/>
        <v>2.9752325374161752</v>
      </c>
      <c r="F50" s="17">
        <f t="shared" si="25"/>
        <v>0.96844326058670371</v>
      </c>
      <c r="G50" s="17">
        <f t="shared" si="26"/>
        <v>2.8849333358922009</v>
      </c>
      <c r="H50" s="17">
        <f t="shared" si="27"/>
        <v>1.6764313243574629</v>
      </c>
      <c r="I50" s="17">
        <f t="shared" si="28"/>
        <v>2.5817688616320567</v>
      </c>
      <c r="J50" s="18">
        <f t="shared" si="29"/>
        <v>1.2825416022601459</v>
      </c>
      <c r="K50" s="19">
        <f t="shared" si="30"/>
        <v>0.71694411380722722</v>
      </c>
    </row>
    <row r="51" spans="1:11" ht="19" x14ac:dyDescent="0.4">
      <c r="A51" s="14" t="s">
        <v>97</v>
      </c>
      <c r="B51" s="14">
        <f t="shared" si="2"/>
        <v>1.6740884114965158</v>
      </c>
      <c r="C51" s="17">
        <f t="shared" si="22"/>
        <v>3.5829646750196931</v>
      </c>
      <c r="D51" s="17">
        <f t="shared" si="23"/>
        <v>1.4743824966970798</v>
      </c>
      <c r="E51" s="17">
        <f t="shared" si="24"/>
        <v>2.9714104932430407</v>
      </c>
      <c r="F51" s="17">
        <f t="shared" si="25"/>
        <v>0.96735307792516279</v>
      </c>
      <c r="G51" s="17">
        <f t="shared" si="26"/>
        <v>2.8811584391612048</v>
      </c>
      <c r="H51" s="17">
        <f t="shared" si="27"/>
        <v>1.6742295339343087</v>
      </c>
      <c r="I51" s="17">
        <f t="shared" si="28"/>
        <v>2.5786602074044054</v>
      </c>
      <c r="J51" s="18">
        <f t="shared" si="29"/>
        <v>1.2808952513301022</v>
      </c>
      <c r="K51" s="19">
        <f t="shared" si="30"/>
        <v>0.71625857320854369</v>
      </c>
    </row>
    <row r="52" spans="1:11" ht="19" x14ac:dyDescent="0.4">
      <c r="A52" s="14" t="s">
        <v>98</v>
      </c>
      <c r="B52" s="14">
        <f t="shared" si="2"/>
        <v>1.6727599868833694</v>
      </c>
      <c r="C52" s="17">
        <f t="shared" si="22"/>
        <v>3.5857196651174901</v>
      </c>
      <c r="D52" s="17">
        <f t="shared" si="23"/>
        <v>1.4760095796835002</v>
      </c>
      <c r="E52" s="17">
        <f t="shared" si="24"/>
        <v>2.974777635184529</v>
      </c>
      <c r="F52" s="17">
        <f t="shared" si="25"/>
        <v>0.96831336314229144</v>
      </c>
      <c r="G52" s="17">
        <f t="shared" si="26"/>
        <v>2.8844852901694065</v>
      </c>
      <c r="H52" s="17">
        <f t="shared" si="27"/>
        <v>1.6761703432608035</v>
      </c>
      <c r="I52" s="17">
        <f t="shared" si="28"/>
        <v>2.5814002932947107</v>
      </c>
      <c r="J52" s="18">
        <f t="shared" si="29"/>
        <v>1.2823449779921645</v>
      </c>
      <c r="K52" s="19">
        <f t="shared" si="30"/>
        <v>0.71686224952192257</v>
      </c>
    </row>
    <row r="53" spans="1:11" ht="19" x14ac:dyDescent="0.4">
      <c r="A53" s="14" t="s">
        <v>99</v>
      </c>
      <c r="B53" s="14">
        <f t="shared" si="2"/>
        <v>1.6739308576749332</v>
      </c>
      <c r="C53" s="17">
        <f t="shared" si="22"/>
        <v>3.5832928257147802</v>
      </c>
      <c r="D53" s="17">
        <f t="shared" si="23"/>
        <v>1.474575400298016</v>
      </c>
      <c r="E53" s="17">
        <f t="shared" si="24"/>
        <v>2.9718104324890153</v>
      </c>
      <c r="F53" s="17">
        <f t="shared" si="25"/>
        <v>0.9674670366299063</v>
      </c>
      <c r="G53" s="17">
        <f t="shared" si="26"/>
        <v>2.8815544708079566</v>
      </c>
      <c r="H53" s="17">
        <f t="shared" si="27"/>
        <v>1.6744608169345143</v>
      </c>
      <c r="I53" s="17">
        <f t="shared" si="28"/>
        <v>2.5789866726615016</v>
      </c>
      <c r="J53" s="18">
        <f t="shared" si="29"/>
        <v>1.281066968798563</v>
      </c>
      <c r="K53" s="19">
        <f t="shared" si="30"/>
        <v>0.71633008576875512</v>
      </c>
    </row>
    <row r="54" spans="1:11" ht="19" x14ac:dyDescent="0.4">
      <c r="A54" s="14" t="s">
        <v>100</v>
      </c>
      <c r="B54" s="14">
        <f t="shared" si="2"/>
        <v>1.6728994509287816</v>
      </c>
      <c r="C54" s="17">
        <f t="shared" si="22"/>
        <v>3.5854315642744004</v>
      </c>
      <c r="D54" s="17">
        <f t="shared" si="23"/>
        <v>1.4758386854956289</v>
      </c>
      <c r="E54" s="17">
        <f t="shared" si="24"/>
        <v>2.9744245912347695</v>
      </c>
      <c r="F54" s="17">
        <f t="shared" si="25"/>
        <v>0.96821259391820969</v>
      </c>
      <c r="G54" s="17">
        <f t="shared" si="26"/>
        <v>2.8841371955886621</v>
      </c>
      <c r="H54" s="17">
        <f t="shared" si="27"/>
        <v>1.6759674764137344</v>
      </c>
      <c r="I54" s="17">
        <f t="shared" si="28"/>
        <v>2.5811138263591267</v>
      </c>
      <c r="J54" s="18">
        <f t="shared" si="29"/>
        <v>1.2821925798217544</v>
      </c>
      <c r="K54" s="19">
        <f t="shared" si="30"/>
        <v>0.71679879757029719</v>
      </c>
    </row>
    <row r="55" spans="1:11" ht="19" x14ac:dyDescent="0.4">
      <c r="A55" s="14" t="s">
        <v>101</v>
      </c>
      <c r="B55" s="14">
        <f t="shared" si="2"/>
        <v>1.6738084148166201</v>
      </c>
      <c r="C55" s="17">
        <f t="shared" si="22"/>
        <v>3.5835473845115882</v>
      </c>
      <c r="D55" s="17">
        <f t="shared" si="23"/>
        <v>1.4747253114985521</v>
      </c>
      <c r="E55" s="17">
        <f t="shared" si="24"/>
        <v>2.9721210183879472</v>
      </c>
      <c r="F55" s="17">
        <f t="shared" si="25"/>
        <v>0.96755556509103524</v>
      </c>
      <c r="G55" s="17">
        <f t="shared" si="26"/>
        <v>2.8818617597141976</v>
      </c>
      <c r="H55" s="17">
        <f t="shared" si="27"/>
        <v>1.6746401997307736</v>
      </c>
      <c r="I55" s="17">
        <f t="shared" si="28"/>
        <v>2.5792398994596808</v>
      </c>
      <c r="J55" s="18">
        <f t="shared" si="29"/>
        <v>1.2812004625339026</v>
      </c>
      <c r="K55" s="19">
        <f t="shared" si="30"/>
        <v>0.71638567885476157</v>
      </c>
    </row>
    <row r="56" spans="1:11" ht="19" x14ac:dyDescent="0.4">
      <c r="A56" s="14" t="s">
        <v>102</v>
      </c>
      <c r="B56" s="14">
        <f t="shared" si="2"/>
        <v>1.6730076384174248</v>
      </c>
      <c r="C56" s="17">
        <f t="shared" si="22"/>
        <v>3.5852077532131594</v>
      </c>
      <c r="D56" s="17">
        <f t="shared" si="23"/>
        <v>1.4757061171609893</v>
      </c>
      <c r="E56" s="17">
        <f t="shared" si="24"/>
        <v>2.9741505689022976</v>
      </c>
      <c r="F56" s="17">
        <f t="shared" si="25"/>
        <v>0.96813440107734861</v>
      </c>
      <c r="G56" s="17">
        <f t="shared" si="26"/>
        <v>2.88386682948564</v>
      </c>
      <c r="H56" s="17">
        <f t="shared" si="27"/>
        <v>1.6758098564908741</v>
      </c>
      <c r="I56" s="17">
        <f t="shared" si="28"/>
        <v>2.580891267063643</v>
      </c>
      <c r="J56" s="18">
        <f t="shared" si="29"/>
        <v>1.2820743926028684</v>
      </c>
      <c r="K56" s="19">
        <f t="shared" si="30"/>
        <v>0.71674958866398719</v>
      </c>
    </row>
    <row r="57" spans="1:11" ht="19" x14ac:dyDescent="0.4">
      <c r="A57" s="14" t="s">
        <v>103</v>
      </c>
      <c r="B57" s="14">
        <f t="shared" si="2"/>
        <v>1.6737132951155926</v>
      </c>
      <c r="C57" s="17">
        <f t="shared" si="22"/>
        <v>3.5837449152149303</v>
      </c>
      <c r="D57" s="17">
        <f t="shared" si="23"/>
        <v>1.4748417724878968</v>
      </c>
      <c r="E57" s="17">
        <f t="shared" si="24"/>
        <v>2.9723621927676147</v>
      </c>
      <c r="F57" s="17">
        <f t="shared" si="25"/>
        <v>0.96762432373754181</v>
      </c>
      <c r="G57" s="17">
        <f t="shared" si="26"/>
        <v>2.8821002431643632</v>
      </c>
      <c r="H57" s="17">
        <f t="shared" si="27"/>
        <v>1.6747793797411028</v>
      </c>
      <c r="I57" s="17">
        <f t="shared" si="28"/>
        <v>2.579436383966923</v>
      </c>
      <c r="J57" s="18">
        <f t="shared" si="29"/>
        <v>1.2813041928264453</v>
      </c>
      <c r="K57" s="19">
        <f t="shared" si="30"/>
        <v>0.71642887627802354</v>
      </c>
    </row>
    <row r="58" spans="1:11" ht="19" x14ac:dyDescent="0.4">
      <c r="A58" s="14" t="s">
        <v>104</v>
      </c>
      <c r="B58" s="14">
        <f t="shared" si="2"/>
        <v>1.6730915889663454</v>
      </c>
      <c r="C58" s="17">
        <f t="shared" ref="C58:C71" si="31">0.15 + 0.85*(1/B57+1/D57+1/E57+1/F57+1/K57)</f>
        <v>3.5850339278275123</v>
      </c>
      <c r="D58" s="17">
        <f t="shared" ref="D58:D71" si="32" xml:space="preserve"> 0.15 + 0.85*(1/H57+1/C57+1/E57+1/G57)</f>
        <v>1.4756032514134594</v>
      </c>
      <c r="E58" s="17">
        <f t="shared" ref="E58:E71" si="33">0.15 + 0.85*(1/I57+1/G57+1/D57+1/H57+1/F57+1/C57)</f>
        <v>2.9739378653873998</v>
      </c>
      <c r="F58" s="17">
        <f t="shared" ref="F58:F71" si="34">0.15 + 0.85*(1/C57+1/E57+1/G57)</f>
        <v>0.96807371631051475</v>
      </c>
      <c r="G58" s="17">
        <f t="shared" ref="G58:G71" si="35">0.15 + 0.85*(1/D57+1/E57+1/F57+1/I57+1/J57)</f>
        <v>2.8836568716804369</v>
      </c>
      <c r="H58" s="17">
        <f t="shared" ref="H58:H71" si="36">0.15 + 0.85*(1/D57+1/E57+1/J57)</f>
        <v>1.6756874276966132</v>
      </c>
      <c r="I58" s="17">
        <f t="shared" ref="I58:I71" si="37">0.15 + 0.85*(1/E57+1/G57+1/J57+1/K57)</f>
        <v>2.5807184048416891</v>
      </c>
      <c r="J58" s="18">
        <f t="shared" ref="J58:J71" si="38">0.15 + 0.85*(1/G57+1/H57+1/I57)</f>
        <v>1.2819827024235406</v>
      </c>
      <c r="K58" s="19">
        <f t="shared" ref="K58:K71" si="39">0.15 + 0.85*(1/C57+1/I57)</f>
        <v>0.71671141152810314</v>
      </c>
    </row>
    <row r="59" spans="1:11" ht="19" x14ac:dyDescent="0.4">
      <c r="A59" s="14" t="s">
        <v>105</v>
      </c>
      <c r="B59" s="14">
        <f t="shared" si="2"/>
        <v>1.6736394193266926</v>
      </c>
      <c r="C59" s="17">
        <f t="shared" si="31"/>
        <v>3.5838982229509448</v>
      </c>
      <c r="D59" s="17">
        <f t="shared" si="32"/>
        <v>1.4749322270974556</v>
      </c>
      <c r="E59" s="17">
        <f t="shared" si="33"/>
        <v>2.9725494568766151</v>
      </c>
      <c r="F59" s="17">
        <f t="shared" si="34"/>
        <v>0.96767772011078956</v>
      </c>
      <c r="G59" s="17">
        <f t="shared" si="35"/>
        <v>2.8822853526860226</v>
      </c>
      <c r="H59" s="17">
        <f t="shared" si="36"/>
        <v>1.6748873921291636</v>
      </c>
      <c r="I59" s="17">
        <f t="shared" si="37"/>
        <v>2.5795888732144174</v>
      </c>
      <c r="J59" s="18">
        <f t="shared" si="38"/>
        <v>1.2813847713453463</v>
      </c>
      <c r="K59" s="19">
        <f t="shared" si="39"/>
        <v>0.71646243185134084</v>
      </c>
    </row>
    <row r="60" spans="1:11" ht="19" x14ac:dyDescent="0.4">
      <c r="A60" s="14" t="s">
        <v>106</v>
      </c>
      <c r="B60" s="14">
        <f t="shared" si="2"/>
        <v>1.6731567447541513</v>
      </c>
      <c r="C60" s="17">
        <f t="shared" si="31"/>
        <v>3.5848989449072737</v>
      </c>
      <c r="D60" s="17">
        <f t="shared" si="32"/>
        <v>1.4755234189825903</v>
      </c>
      <c r="E60" s="17">
        <f t="shared" si="33"/>
        <v>2.9737727509929348</v>
      </c>
      <c r="F60" s="17">
        <f t="shared" si="34"/>
        <v>0.96802661412608215</v>
      </c>
      <c r="G60" s="17">
        <f t="shared" si="35"/>
        <v>2.8834938426613559</v>
      </c>
      <c r="H60" s="17">
        <f t="shared" si="36"/>
        <v>1.6755923506515533</v>
      </c>
      <c r="I60" s="17">
        <f t="shared" si="37"/>
        <v>2.5805841651727963</v>
      </c>
      <c r="J60" s="18">
        <f t="shared" si="38"/>
        <v>1.2819115515073765</v>
      </c>
      <c r="K60" s="19">
        <f t="shared" si="39"/>
        <v>0.71668178591062404</v>
      </c>
    </row>
    <row r="61" spans="1:11" ht="19" x14ac:dyDescent="0.4">
      <c r="A61" s="14" t="s">
        <v>107</v>
      </c>
      <c r="B61" s="14">
        <f t="shared" si="2"/>
        <v>1.6735820515855913</v>
      </c>
      <c r="C61" s="17">
        <f t="shared" si="31"/>
        <v>3.5840172225523559</v>
      </c>
      <c r="D61" s="17">
        <f t="shared" si="32"/>
        <v>1.4750024725074817</v>
      </c>
      <c r="E61" s="17">
        <f t="shared" si="33"/>
        <v>2.972694855411532</v>
      </c>
      <c r="F61" s="17">
        <f t="shared" si="34"/>
        <v>0.96771918270881585</v>
      </c>
      <c r="G61" s="17">
        <f t="shared" si="35"/>
        <v>2.8824290458444044</v>
      </c>
      <c r="H61" s="17">
        <f t="shared" si="36"/>
        <v>1.6749712287357714</v>
      </c>
      <c r="I61" s="17">
        <f t="shared" si="37"/>
        <v>2.5797072341034384</v>
      </c>
      <c r="J61" s="18">
        <f t="shared" si="38"/>
        <v>1.281447353073158</v>
      </c>
      <c r="K61" s="19">
        <f t="shared" si="39"/>
        <v>0.71648849260921865</v>
      </c>
    </row>
    <row r="62" spans="1:11" ht="19" x14ac:dyDescent="0.4">
      <c r="A62" s="14" t="s">
        <v>108</v>
      </c>
      <c r="B62" s="14">
        <f t="shared" si="2"/>
        <v>1.6732073195847512</v>
      </c>
      <c r="C62" s="17">
        <f t="shared" si="31"/>
        <v>3.5847941347790226</v>
      </c>
      <c r="D62" s="17">
        <f t="shared" si="32"/>
        <v>1.4754614550631631</v>
      </c>
      <c r="E62" s="17">
        <f t="shared" si="33"/>
        <v>2.9736445739985822</v>
      </c>
      <c r="F62" s="17">
        <f t="shared" si="34"/>
        <v>0.9679900517235609</v>
      </c>
      <c r="G62" s="17">
        <f t="shared" si="35"/>
        <v>2.8833672615902435</v>
      </c>
      <c r="H62" s="17">
        <f t="shared" si="36"/>
        <v>1.6755185232910093</v>
      </c>
      <c r="I62" s="17">
        <f t="shared" si="37"/>
        <v>2.580479929707749</v>
      </c>
      <c r="J62" s="18">
        <f t="shared" si="38"/>
        <v>1.2818563301522399</v>
      </c>
      <c r="K62" s="19">
        <f t="shared" si="39"/>
        <v>0.71665879271235744</v>
      </c>
    </row>
    <row r="63" spans="1:11" ht="19" x14ac:dyDescent="0.4">
      <c r="A63" s="14" t="s">
        <v>109</v>
      </c>
      <c r="B63" s="14">
        <f t="shared" si="2"/>
        <v>1.6735375072810845</v>
      </c>
      <c r="C63" s="17">
        <f t="shared" si="31"/>
        <v>3.5841095985838627</v>
      </c>
      <c r="D63" s="17">
        <f t="shared" si="32"/>
        <v>1.4750570186182359</v>
      </c>
      <c r="E63" s="17">
        <f t="shared" si="33"/>
        <v>2.9728077447973629</v>
      </c>
      <c r="F63" s="17">
        <f t="shared" si="34"/>
        <v>0.96775137670241151</v>
      </c>
      <c r="G63" s="17">
        <f t="shared" si="35"/>
        <v>2.8825405949653651</v>
      </c>
      <c r="H63" s="17">
        <f t="shared" si="36"/>
        <v>1.6750363066443452</v>
      </c>
      <c r="I63" s="17">
        <f t="shared" si="37"/>
        <v>2.5797991125431721</v>
      </c>
      <c r="J63" s="18">
        <f t="shared" si="38"/>
        <v>1.2814959512479511</v>
      </c>
      <c r="K63" s="19">
        <f t="shared" si="39"/>
        <v>0.71650873000004578</v>
      </c>
    </row>
    <row r="64" spans="1:11" ht="19" x14ac:dyDescent="0.4">
      <c r="A64" s="14" t="s">
        <v>110</v>
      </c>
      <c r="B64" s="14">
        <f t="shared" si="2"/>
        <v>1.6732465793981415</v>
      </c>
      <c r="C64" s="17">
        <f t="shared" si="31"/>
        <v>3.5847127576865772</v>
      </c>
      <c r="D64" s="17">
        <f t="shared" si="32"/>
        <v>1.4754133565103891</v>
      </c>
      <c r="E64" s="17">
        <f t="shared" si="33"/>
        <v>2.9735450688416263</v>
      </c>
      <c r="F64" s="17">
        <f t="shared" si="34"/>
        <v>0.96796166926736305</v>
      </c>
      <c r="G64" s="17">
        <f t="shared" si="35"/>
        <v>2.8832689839333558</v>
      </c>
      <c r="H64" s="17">
        <f t="shared" si="36"/>
        <v>1.675461200476797</v>
      </c>
      <c r="I64" s="17">
        <f t="shared" si="37"/>
        <v>2.5803989975084498</v>
      </c>
      <c r="J64" s="18">
        <f t="shared" si="38"/>
        <v>1.2818134675235056</v>
      </c>
      <c r="K64" s="19">
        <f t="shared" si="39"/>
        <v>0.71664094528552924</v>
      </c>
    </row>
    <row r="65" spans="1:11" ht="19" x14ac:dyDescent="0.4">
      <c r="A65" s="14" t="s">
        <v>111</v>
      </c>
      <c r="B65" s="14">
        <f t="shared" si="2"/>
        <v>1.6735029220167952</v>
      </c>
      <c r="C65" s="17">
        <f t="shared" si="31"/>
        <v>3.5841813107892033</v>
      </c>
      <c r="D65" s="17">
        <f t="shared" si="32"/>
        <v>1.4750993714328782</v>
      </c>
      <c r="E65" s="17">
        <f t="shared" si="33"/>
        <v>2.9728953918905088</v>
      </c>
      <c r="F65" s="17">
        <f t="shared" si="34"/>
        <v>0.96777637299035391</v>
      </c>
      <c r="G65" s="17">
        <f t="shared" si="35"/>
        <v>2.8826271934107899</v>
      </c>
      <c r="H65" s="17">
        <f t="shared" si="36"/>
        <v>1.6750868260551817</v>
      </c>
      <c r="I65" s="17">
        <f t="shared" si="37"/>
        <v>2.5798704375252326</v>
      </c>
      <c r="J65" s="18">
        <f t="shared" si="38"/>
        <v>1.2815336872332974</v>
      </c>
      <c r="K65" s="19">
        <f t="shared" si="39"/>
        <v>0.71652444398013171</v>
      </c>
    </row>
    <row r="66" spans="1:11" ht="19" x14ac:dyDescent="0.4">
      <c r="A66" s="14" t="s">
        <v>112</v>
      </c>
      <c r="B66" s="14">
        <f t="shared" si="2"/>
        <v>1.6732770570854112</v>
      </c>
      <c r="C66" s="17">
        <f t="shared" si="31"/>
        <v>3.5846495768439821</v>
      </c>
      <c r="D66" s="17">
        <f t="shared" si="32"/>
        <v>1.4753760188247893</v>
      </c>
      <c r="E66" s="17">
        <f t="shared" si="33"/>
        <v>2.9734678206409768</v>
      </c>
      <c r="F66" s="17">
        <f t="shared" si="34"/>
        <v>0.96793963595874766</v>
      </c>
      <c r="G66" s="17">
        <f t="shared" si="35"/>
        <v>2.8831926829716097</v>
      </c>
      <c r="H66" s="17">
        <f t="shared" si="36"/>
        <v>1.6754166945232549</v>
      </c>
      <c r="I66" s="17">
        <f t="shared" si="37"/>
        <v>2.5803361613950448</v>
      </c>
      <c r="J66" s="18">
        <f t="shared" si="38"/>
        <v>1.2817801954180059</v>
      </c>
      <c r="K66" s="19">
        <f t="shared" si="39"/>
        <v>0.71662709110783396</v>
      </c>
    </row>
    <row r="67" spans="1:11" ht="19" x14ac:dyDescent="0.4">
      <c r="A67" s="14" t="s">
        <v>113</v>
      </c>
      <c r="B67" s="14">
        <f t="shared" si="2"/>
        <v>1.6734760701586924</v>
      </c>
      <c r="C67" s="17">
        <f t="shared" si="31"/>
        <v>3.5842369830771657</v>
      </c>
      <c r="D67" s="17">
        <f t="shared" si="32"/>
        <v>1.4751322552791237</v>
      </c>
      <c r="E67" s="17">
        <f t="shared" si="33"/>
        <v>2.9729634399590554</v>
      </c>
      <c r="F67" s="17">
        <f t="shared" si="34"/>
        <v>0.96779578025261082</v>
      </c>
      <c r="G67" s="17">
        <f t="shared" si="35"/>
        <v>2.8826944233004776</v>
      </c>
      <c r="H67" s="17">
        <f t="shared" si="36"/>
        <v>1.6751260452168766</v>
      </c>
      <c r="I67" s="17">
        <f t="shared" si="37"/>
        <v>2.5799258087001822</v>
      </c>
      <c r="J67" s="18">
        <f t="shared" si="38"/>
        <v>1.2815629872082699</v>
      </c>
      <c r="K67" s="19">
        <f t="shared" si="39"/>
        <v>0.71653664495293334</v>
      </c>
    </row>
    <row r="68" spans="1:11" ht="19" x14ac:dyDescent="0.4">
      <c r="A68" s="14" t="s">
        <v>114</v>
      </c>
      <c r="B68" s="14">
        <f t="shared" si="2"/>
        <v>1.6733007178077952</v>
      </c>
      <c r="C68" s="17">
        <f t="shared" si="31"/>
        <v>3.5846005245700541</v>
      </c>
      <c r="D68" s="17">
        <f t="shared" si="32"/>
        <v>1.4753470335381931</v>
      </c>
      <c r="E68" s="17">
        <f t="shared" si="33"/>
        <v>2.9734078503280323</v>
      </c>
      <c r="F68" s="17">
        <f t="shared" si="34"/>
        <v>0.96792253110921223</v>
      </c>
      <c r="G68" s="17">
        <f t="shared" si="35"/>
        <v>2.8831334451905932</v>
      </c>
      <c r="H68" s="17">
        <f t="shared" si="36"/>
        <v>1.6753821406544949</v>
      </c>
      <c r="I68" s="17">
        <f t="shared" si="37"/>
        <v>2.5802873763955807</v>
      </c>
      <c r="J68" s="18">
        <f t="shared" si="38"/>
        <v>1.2817543667846047</v>
      </c>
      <c r="K68" s="19">
        <f t="shared" si="39"/>
        <v>0.71661633624549781</v>
      </c>
    </row>
    <row r="69" spans="1:11" ht="19" x14ac:dyDescent="0.4">
      <c r="A69" s="14" t="s">
        <v>115</v>
      </c>
      <c r="B69" s="14">
        <f t="shared" si="2"/>
        <v>1.6734552229422728</v>
      </c>
      <c r="C69" s="17">
        <f t="shared" si="31"/>
        <v>3.5842802038396853</v>
      </c>
      <c r="D69" s="17">
        <f t="shared" si="32"/>
        <v>1.4751577864550824</v>
      </c>
      <c r="E69" s="17">
        <f t="shared" si="33"/>
        <v>2.9730162710682722</v>
      </c>
      <c r="F69" s="17">
        <f t="shared" si="34"/>
        <v>0.96781084788264193</v>
      </c>
      <c r="G69" s="17">
        <f t="shared" si="35"/>
        <v>2.8827466171871743</v>
      </c>
      <c r="H69" s="17">
        <f t="shared" si="36"/>
        <v>1.6751564924431239</v>
      </c>
      <c r="I69" s="17">
        <f t="shared" si="37"/>
        <v>2.5799687954271091</v>
      </c>
      <c r="J69" s="18">
        <f t="shared" si="38"/>
        <v>1.2815857362329841</v>
      </c>
      <c r="K69" s="19">
        <f t="shared" si="39"/>
        <v>0.71654611794867129</v>
      </c>
    </row>
    <row r="70" spans="1:11" ht="19" x14ac:dyDescent="0.4">
      <c r="A70" s="14" t="s">
        <v>116</v>
      </c>
      <c r="B70" s="23">
        <f t="shared" si="2"/>
        <v>1.6733190866318661</v>
      </c>
      <c r="C70" s="24">
        <f t="shared" si="31"/>
        <v>3.5845624419173476</v>
      </c>
      <c r="D70" s="24">
        <f t="shared" si="32"/>
        <v>1.4753245317139034</v>
      </c>
      <c r="E70" s="24">
        <f t="shared" si="33"/>
        <v>2.9733612930105138</v>
      </c>
      <c r="F70" s="24">
        <f t="shared" si="34"/>
        <v>0.96790925210601342</v>
      </c>
      <c r="G70" s="24">
        <f t="shared" si="35"/>
        <v>2.883087455150136</v>
      </c>
      <c r="H70" s="24">
        <f t="shared" si="36"/>
        <v>1.6753553139133024</v>
      </c>
      <c r="I70" s="24">
        <f t="shared" si="37"/>
        <v>2.5802495010488564</v>
      </c>
      <c r="J70" s="25">
        <f t="shared" si="38"/>
        <v>1.2817343158030978</v>
      </c>
      <c r="K70" s="26">
        <f t="shared" si="39"/>
        <v>0.71660798711143225</v>
      </c>
    </row>
    <row r="71" spans="1:11" ht="19" x14ac:dyDescent="0.4">
      <c r="A71" s="14" t="s">
        <v>117</v>
      </c>
      <c r="B71" s="16">
        <f t="shared" si="2"/>
        <v>1.6734390378148727</v>
      </c>
      <c r="C71" s="19">
        <f t="shared" si="31"/>
        <v>3.5843137582905329</v>
      </c>
      <c r="D71" s="19">
        <f t="shared" si="32"/>
        <v>1.475177608610843</v>
      </c>
      <c r="E71" s="19">
        <f t="shared" si="33"/>
        <v>2.9730572877499655</v>
      </c>
      <c r="F71" s="19">
        <f t="shared" si="34"/>
        <v>0.96782254611095675</v>
      </c>
      <c r="G71" s="19">
        <f t="shared" si="35"/>
        <v>2.8827871381460866</v>
      </c>
      <c r="H71" s="19">
        <f t="shared" si="36"/>
        <v>1.6751801300141771</v>
      </c>
      <c r="I71" s="19">
        <f t="shared" si="37"/>
        <v>2.5800021680386638</v>
      </c>
      <c r="J71" s="19">
        <f t="shared" si="38"/>
        <v>1.2816033985486361</v>
      </c>
      <c r="K71" s="19">
        <f t="shared" si="39"/>
        <v>0.71655347273541314</v>
      </c>
    </row>
    <row r="72" spans="1:11" ht="19" x14ac:dyDescent="0.4">
      <c r="B72" s="27"/>
      <c r="C72" s="28"/>
      <c r="D72" s="28"/>
      <c r="E72" s="28"/>
      <c r="F72" s="28"/>
      <c r="G72" s="28"/>
      <c r="H72" s="28"/>
      <c r="I72" s="28"/>
      <c r="J72" s="28"/>
      <c r="K72" s="28"/>
    </row>
    <row r="73" spans="1:11" ht="19" x14ac:dyDescent="0.4">
      <c r="B73" s="27"/>
      <c r="C73" s="28"/>
      <c r="D73" s="28"/>
      <c r="E73" s="28"/>
      <c r="F73" s="28"/>
      <c r="G73" s="28"/>
      <c r="H73" s="28"/>
      <c r="I73" s="28"/>
      <c r="J73" s="28"/>
      <c r="K73" s="28"/>
    </row>
    <row r="74" spans="1:11" ht="19" x14ac:dyDescent="0.4">
      <c r="A74" s="21" t="s">
        <v>53</v>
      </c>
      <c r="B74" s="20"/>
      <c r="C74" s="28"/>
      <c r="D74" s="28"/>
      <c r="E74" s="28"/>
      <c r="F74" s="28"/>
      <c r="G74" s="28"/>
      <c r="H74" s="28"/>
      <c r="I74" s="28"/>
      <c r="J74" s="28"/>
      <c r="K74" s="28"/>
    </row>
    <row r="75" spans="1:11" ht="19" x14ac:dyDescent="0.4">
      <c r="A75" s="13"/>
      <c r="B75" s="21" t="s">
        <v>55</v>
      </c>
      <c r="C75" s="28"/>
      <c r="D75" s="28"/>
      <c r="E75" s="28"/>
      <c r="F75" s="28"/>
      <c r="G75" s="28"/>
      <c r="H75" s="28"/>
      <c r="I75" s="28"/>
      <c r="J75" s="28"/>
      <c r="K75" s="28"/>
    </row>
    <row r="76" spans="1:11" ht="19" x14ac:dyDescent="0.4">
      <c r="A76" s="13"/>
      <c r="B76" s="21" t="s">
        <v>56</v>
      </c>
      <c r="C76" s="28"/>
      <c r="D76" s="28"/>
      <c r="E76" s="28"/>
      <c r="F76" s="28"/>
      <c r="G76" s="28"/>
      <c r="H76" s="28"/>
      <c r="I76" s="28"/>
      <c r="J76" s="28"/>
      <c r="K76" s="28"/>
    </row>
    <row r="77" spans="1:11" ht="19" x14ac:dyDescent="0.4">
      <c r="A77" s="13"/>
      <c r="B77" s="21" t="s">
        <v>57</v>
      </c>
      <c r="C77" s="28"/>
      <c r="D77" s="28"/>
      <c r="E77" s="28"/>
      <c r="F77" s="28"/>
      <c r="G77" s="28"/>
      <c r="H77" s="28"/>
      <c r="I77" s="28"/>
      <c r="J77" s="28"/>
      <c r="K77" s="28"/>
    </row>
    <row r="78" spans="1:11" ht="19" x14ac:dyDescent="0.4">
      <c r="A78" s="13"/>
      <c r="B78" s="21" t="s">
        <v>58</v>
      </c>
      <c r="C78" s="28"/>
      <c r="D78" s="28"/>
      <c r="E78" s="28"/>
      <c r="F78" s="28"/>
      <c r="G78" s="28"/>
      <c r="H78" s="28"/>
      <c r="I78" s="28"/>
      <c r="J78" s="28"/>
      <c r="K78" s="28"/>
    </row>
    <row r="79" spans="1:11" ht="19" x14ac:dyDescent="0.4">
      <c r="A79" s="13"/>
      <c r="B79" s="21" t="s">
        <v>59</v>
      </c>
      <c r="C79" s="28"/>
      <c r="D79" s="28"/>
      <c r="E79" s="28"/>
      <c r="F79" s="28"/>
      <c r="G79" s="28"/>
      <c r="H79" s="28"/>
      <c r="I79" s="28"/>
      <c r="J79" s="28"/>
      <c r="K79" s="28"/>
    </row>
    <row r="80" spans="1:11" ht="19" x14ac:dyDescent="0.4">
      <c r="A80" s="13"/>
      <c r="B80" s="21" t="s">
        <v>60</v>
      </c>
      <c r="C80" s="28"/>
      <c r="D80" s="28"/>
      <c r="E80" s="28"/>
      <c r="F80" s="28"/>
      <c r="G80" s="28"/>
      <c r="H80" s="28"/>
      <c r="I80" s="28"/>
      <c r="J80" s="28"/>
      <c r="K80" s="28"/>
    </row>
    <row r="81" spans="1:11" ht="19" x14ac:dyDescent="0.4">
      <c r="A81" s="13"/>
      <c r="B81" s="21" t="s">
        <v>61</v>
      </c>
      <c r="C81" s="28"/>
      <c r="D81" s="28"/>
      <c r="E81" s="28"/>
      <c r="F81" s="28"/>
      <c r="G81" s="28"/>
      <c r="H81" s="28"/>
      <c r="I81" s="28"/>
      <c r="J81" s="28"/>
      <c r="K81" s="28"/>
    </row>
    <row r="82" spans="1:11" ht="19" x14ac:dyDescent="0.4">
      <c r="A82" s="13"/>
      <c r="B82" s="21" t="s">
        <v>62</v>
      </c>
      <c r="C82" s="28"/>
      <c r="D82" s="28"/>
      <c r="E82" s="28"/>
      <c r="F82" s="28"/>
      <c r="G82" s="28"/>
      <c r="H82" s="28"/>
      <c r="I82" s="28"/>
      <c r="J82" s="28"/>
      <c r="K82" s="28"/>
    </row>
    <row r="83" spans="1:11" ht="19" x14ac:dyDescent="0.4">
      <c r="A83" s="13"/>
      <c r="B83" s="21" t="s">
        <v>63</v>
      </c>
    </row>
    <row r="84" spans="1:11" ht="19" x14ac:dyDescent="0.4">
      <c r="A84" s="13"/>
      <c r="B84" s="21" t="s">
        <v>64</v>
      </c>
    </row>
    <row r="85" spans="1:11" ht="19" x14ac:dyDescent="0.4">
      <c r="A85" s="21" t="s">
        <v>54</v>
      </c>
      <c r="B85" s="2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define</vt:lpstr>
      <vt:lpstr>degree</vt:lpstr>
      <vt:lpstr>edge betweenness</vt:lpstr>
      <vt:lpstr>node betweenness</vt:lpstr>
      <vt:lpstr>closeness centrality</vt:lpstr>
      <vt:lpstr>page rank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Sang Nguyễn</dc:creator>
  <cp:lastModifiedBy>Thanh Sang Nguyễn</cp:lastModifiedBy>
  <dcterms:created xsi:type="dcterms:W3CDTF">2022-12-14T08:58:54Z</dcterms:created>
  <dcterms:modified xsi:type="dcterms:W3CDTF">2022-12-20T08:13:24Z</dcterms:modified>
</cp:coreProperties>
</file>