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4720" windowHeight="12090"/>
  </bookViews>
  <sheets>
    <sheet name="5.1" sheetId="1" r:id="rId1"/>
    <sheet name="5.2" sheetId="2" r:id="rId2"/>
    <sheet name="5.3" sheetId="3" r:id="rId3"/>
    <sheet name="5.4" sheetId="4" r:id="rId4"/>
  </sheets>
  <calcPr calcId="125725"/>
</workbook>
</file>

<file path=xl/calcChain.xml><?xml version="1.0" encoding="utf-8"?>
<calcChain xmlns="http://schemas.openxmlformats.org/spreadsheetml/2006/main">
  <c r="O23" i="1"/>
  <c r="O22"/>
  <c r="O21"/>
  <c r="O20"/>
  <c r="O19"/>
  <c r="O18"/>
  <c r="O17"/>
  <c r="O16"/>
  <c r="O15"/>
  <c r="O14"/>
  <c r="O13"/>
  <c r="O12"/>
  <c r="O11"/>
  <c r="O10"/>
  <c r="O9"/>
  <c r="O8"/>
  <c r="O7"/>
  <c r="O6"/>
  <c r="O5"/>
  <c r="O4"/>
  <c r="O3"/>
  <c r="O2"/>
</calcChain>
</file>

<file path=xl/sharedStrings.xml><?xml version="1.0" encoding="utf-8"?>
<sst xmlns="http://schemas.openxmlformats.org/spreadsheetml/2006/main" count="506" uniqueCount="96">
  <si>
    <t>nr_rejestracyjny</t>
  </si>
  <si>
    <t>marka</t>
  </si>
  <si>
    <t>model</t>
  </si>
  <si>
    <t>AA001</t>
  </si>
  <si>
    <t>Citroen</t>
  </si>
  <si>
    <t>Jumper</t>
  </si>
  <si>
    <t>AA002</t>
  </si>
  <si>
    <t>Fiat</t>
  </si>
  <si>
    <t>Ducato</t>
  </si>
  <si>
    <t>AA003</t>
  </si>
  <si>
    <t>Berlingo</t>
  </si>
  <si>
    <t>AA004</t>
  </si>
  <si>
    <t>Ford</t>
  </si>
  <si>
    <t>Transit</t>
  </si>
  <si>
    <t>AA005</t>
  </si>
  <si>
    <t>AA006</t>
  </si>
  <si>
    <t>Iveco</t>
  </si>
  <si>
    <t>Daily</t>
  </si>
  <si>
    <t>AA007</t>
  </si>
  <si>
    <t>AA008</t>
  </si>
  <si>
    <t>AA009</t>
  </si>
  <si>
    <t>Mercedes</t>
  </si>
  <si>
    <t>Vito</t>
  </si>
  <si>
    <t>AA010</t>
  </si>
  <si>
    <t>AA011</t>
  </si>
  <si>
    <t>AA012</t>
  </si>
  <si>
    <t>AA013</t>
  </si>
  <si>
    <t>Sprinter</t>
  </si>
  <si>
    <t>AA014</t>
  </si>
  <si>
    <t>AA015</t>
  </si>
  <si>
    <t>AA016</t>
  </si>
  <si>
    <t>AA017</t>
  </si>
  <si>
    <t>AA018</t>
  </si>
  <si>
    <t>AA019</t>
  </si>
  <si>
    <t>AA020</t>
  </si>
  <si>
    <t>AA021</t>
  </si>
  <si>
    <t>Opel</t>
  </si>
  <si>
    <t>Vivaro</t>
  </si>
  <si>
    <t>AA022</t>
  </si>
  <si>
    <t>AA023</t>
  </si>
  <si>
    <t>AA024</t>
  </si>
  <si>
    <t>AA025</t>
  </si>
  <si>
    <t>AA026</t>
  </si>
  <si>
    <t>AA027</t>
  </si>
  <si>
    <t>AA028</t>
  </si>
  <si>
    <t>AA029</t>
  </si>
  <si>
    <t>AA030</t>
  </si>
  <si>
    <t>id_naprawy</t>
  </si>
  <si>
    <t>nazwa</t>
  </si>
  <si>
    <t>cena_materialow</t>
  </si>
  <si>
    <t>cena_roboczo_h</t>
  </si>
  <si>
    <t>p1</t>
  </si>
  <si>
    <t>wymiana klocków hamulcowych</t>
  </si>
  <si>
    <t>p2</t>
  </si>
  <si>
    <t>wymiana tarcz hamulcowych</t>
  </si>
  <si>
    <t>p3</t>
  </si>
  <si>
    <t>wymiana paska klinowego</t>
  </si>
  <si>
    <t>p4</t>
  </si>
  <si>
    <t>wymina amortyzatora</t>
  </si>
  <si>
    <t>p5</t>
  </si>
  <si>
    <t>wymiana końcówki drążka</t>
  </si>
  <si>
    <t>p6</t>
  </si>
  <si>
    <t>wymiana koła pasowego wału korbowego</t>
  </si>
  <si>
    <t>p7</t>
  </si>
  <si>
    <t>wymiana filtra paliwa</t>
  </si>
  <si>
    <t>p8</t>
  </si>
  <si>
    <t>wymiana filtra powietrza</t>
  </si>
  <si>
    <t>p9</t>
  </si>
  <si>
    <t>wymiana filtra oleju</t>
  </si>
  <si>
    <t>p10</t>
  </si>
  <si>
    <t>wymiana filtra kabinowego</t>
  </si>
  <si>
    <t>p11</t>
  </si>
  <si>
    <t>wymiana chłodnicy silnika</t>
  </si>
  <si>
    <t>p12</t>
  </si>
  <si>
    <t>wymiana sprężyny zawieszenia</t>
  </si>
  <si>
    <t>p13</t>
  </si>
  <si>
    <t>wymiana panewek wału korbowego</t>
  </si>
  <si>
    <t>p14</t>
  </si>
  <si>
    <t>wymiana wachaczy</t>
  </si>
  <si>
    <t>p15</t>
  </si>
  <si>
    <t>wymiana świec</t>
  </si>
  <si>
    <t>p16</t>
  </si>
  <si>
    <t xml:space="preserve">wymiana mechanizmu sprzęgła </t>
  </si>
  <si>
    <t>p17</t>
  </si>
  <si>
    <t>wymiana koła zamachowego dwumasowego</t>
  </si>
  <si>
    <t>p18</t>
  </si>
  <si>
    <t>wymiana pompy spryskiwacza</t>
  </si>
  <si>
    <t>p19</t>
  </si>
  <si>
    <t>wymiana linki gazu</t>
  </si>
  <si>
    <t>p20</t>
  </si>
  <si>
    <t>wymiana pompy paliwa</t>
  </si>
  <si>
    <t>p21</t>
  </si>
  <si>
    <t>wymiana łożyska koła</t>
  </si>
  <si>
    <t>p22</t>
  </si>
  <si>
    <t>wymiana resora</t>
  </si>
  <si>
    <t>czasnaprawy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</si>
</sst>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21" fontId="0" fillId="0" borderId="3" xfId="0" applyNumberFormat="1" applyFont="1" applyBorder="1"/>
    <xf numFmtId="21" fontId="0" fillId="0" borderId="6" xfId="0" applyNumberFormat="1" applyFont="1" applyBorder="1"/>
    <xf numFmtId="0" fontId="0" fillId="0" borderId="1" xfId="0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1"/>
  <sheetViews>
    <sheetView tabSelected="1" topLeftCell="C1" workbookViewId="0">
      <selection activeCell="M11" sqref="M11"/>
    </sheetView>
  </sheetViews>
  <sheetFormatPr defaultRowHeight="14.25"/>
  <cols>
    <col min="1" max="1" width="15.625" customWidth="1"/>
    <col min="2" max="2" width="8.875" bestFit="1" customWidth="1"/>
    <col min="3" max="3" width="7.75" customWidth="1"/>
    <col min="5" max="5" width="12" customWidth="1"/>
    <col min="6" max="6" width="38.125" bestFit="1" customWidth="1"/>
    <col min="7" max="7" width="16.625" customWidth="1"/>
    <col min="8" max="8" width="16.375" customWidth="1"/>
    <col min="10" max="10" width="15.625" customWidth="1"/>
    <col min="11" max="11" width="12" customWidth="1"/>
    <col min="12" max="12" width="13.625" customWidth="1"/>
  </cols>
  <sheetData>
    <row r="1" spans="1:15" ht="15">
      <c r="A1" s="1" t="s">
        <v>0</v>
      </c>
      <c r="B1" s="2" t="s">
        <v>1</v>
      </c>
      <c r="C1" s="3" t="s">
        <v>2</v>
      </c>
      <c r="E1" s="1" t="s">
        <v>47</v>
      </c>
      <c r="F1" s="2" t="s">
        <v>48</v>
      </c>
      <c r="G1" s="2" t="s">
        <v>49</v>
      </c>
      <c r="H1" s="3" t="s">
        <v>50</v>
      </c>
      <c r="J1" s="1" t="s">
        <v>0</v>
      </c>
      <c r="K1" s="2" t="s">
        <v>47</v>
      </c>
      <c r="L1" s="3" t="s">
        <v>95</v>
      </c>
    </row>
    <row r="2" spans="1:15">
      <c r="A2" s="4" t="s">
        <v>3</v>
      </c>
      <c r="B2" s="5" t="s">
        <v>4</v>
      </c>
      <c r="C2" s="6" t="s">
        <v>5</v>
      </c>
      <c r="E2" s="12" t="s">
        <v>51</v>
      </c>
      <c r="F2" s="5" t="s">
        <v>52</v>
      </c>
      <c r="G2" s="5">
        <v>360</v>
      </c>
      <c r="H2" s="6">
        <v>80</v>
      </c>
      <c r="J2" s="4" t="s">
        <v>3</v>
      </c>
      <c r="K2" s="5" t="s">
        <v>53</v>
      </c>
      <c r="L2" s="10">
        <v>0.11527777777777777</v>
      </c>
      <c r="N2" s="12" t="s">
        <v>51</v>
      </c>
      <c r="O2">
        <f>COUNTIF($K$2:$K$171,"=p1")</f>
        <v>7</v>
      </c>
    </row>
    <row r="3" spans="1:15">
      <c r="A3" s="4" t="s">
        <v>6</v>
      </c>
      <c r="B3" s="5" t="s">
        <v>7</v>
      </c>
      <c r="C3" s="6" t="s">
        <v>8</v>
      </c>
      <c r="E3" s="4" t="s">
        <v>53</v>
      </c>
      <c r="F3" s="5" t="s">
        <v>54</v>
      </c>
      <c r="G3" s="5">
        <v>432</v>
      </c>
      <c r="H3" s="6">
        <v>80</v>
      </c>
      <c r="J3" s="4" t="s">
        <v>9</v>
      </c>
      <c r="K3" s="5" t="s">
        <v>67</v>
      </c>
      <c r="L3" s="10">
        <v>3.7499999999999999E-2</v>
      </c>
      <c r="N3" s="4" t="s">
        <v>53</v>
      </c>
      <c r="O3">
        <f>COUNTIF($K$2:$K$171,"=p2")</f>
        <v>12</v>
      </c>
    </row>
    <row r="4" spans="1:15">
      <c r="A4" s="4" t="s">
        <v>9</v>
      </c>
      <c r="B4" s="5" t="s">
        <v>4</v>
      </c>
      <c r="C4" s="6" t="s">
        <v>10</v>
      </c>
      <c r="E4" s="4" t="s">
        <v>55</v>
      </c>
      <c r="F4" s="5" t="s">
        <v>56</v>
      </c>
      <c r="G4" s="5">
        <v>50</v>
      </c>
      <c r="H4" s="6">
        <v>35</v>
      </c>
      <c r="J4" s="4" t="s">
        <v>11</v>
      </c>
      <c r="K4" s="5" t="s">
        <v>71</v>
      </c>
      <c r="L4" s="10">
        <v>0.10416666666666667</v>
      </c>
      <c r="N4" s="4" t="s">
        <v>55</v>
      </c>
      <c r="O4">
        <f>COUNTIF($K$2:$K$171,"=p3")</f>
        <v>8</v>
      </c>
    </row>
    <row r="5" spans="1:15">
      <c r="A5" s="4" t="s">
        <v>11</v>
      </c>
      <c r="B5" s="5" t="s">
        <v>12</v>
      </c>
      <c r="C5" s="6" t="s">
        <v>13</v>
      </c>
      <c r="E5" s="4" t="s">
        <v>57</v>
      </c>
      <c r="F5" s="5" t="s">
        <v>58</v>
      </c>
      <c r="G5" s="5">
        <v>400</v>
      </c>
      <c r="H5" s="6">
        <v>90</v>
      </c>
      <c r="J5" s="4" t="s">
        <v>14</v>
      </c>
      <c r="K5" s="5" t="s">
        <v>61</v>
      </c>
      <c r="L5" s="10">
        <v>0.12222222222222223</v>
      </c>
      <c r="N5" s="4" t="s">
        <v>57</v>
      </c>
      <c r="O5">
        <f>COUNTIF($K$2:$K$171,"=p4")</f>
        <v>9</v>
      </c>
    </row>
    <row r="6" spans="1:15">
      <c r="A6" s="4" t="s">
        <v>14</v>
      </c>
      <c r="B6" s="5" t="s">
        <v>7</v>
      </c>
      <c r="C6" s="6" t="s">
        <v>8</v>
      </c>
      <c r="E6" s="4" t="s">
        <v>59</v>
      </c>
      <c r="F6" s="5" t="s">
        <v>60</v>
      </c>
      <c r="G6" s="5">
        <v>35</v>
      </c>
      <c r="H6" s="6">
        <v>45</v>
      </c>
      <c r="J6" s="4" t="s">
        <v>15</v>
      </c>
      <c r="K6" s="5" t="s">
        <v>57</v>
      </c>
      <c r="L6" s="10">
        <v>0.11597222222222221</v>
      </c>
      <c r="N6" s="4" t="s">
        <v>59</v>
      </c>
      <c r="O6">
        <f>COUNTIF($K$2:$K$171,"=p5")</f>
        <v>12</v>
      </c>
    </row>
    <row r="7" spans="1:15">
      <c r="A7" s="4" t="s">
        <v>15</v>
      </c>
      <c r="B7" s="5" t="s">
        <v>16</v>
      </c>
      <c r="C7" s="6" t="s">
        <v>17</v>
      </c>
      <c r="E7" s="4" t="s">
        <v>61</v>
      </c>
      <c r="F7" s="5" t="s">
        <v>62</v>
      </c>
      <c r="G7" s="5">
        <v>130</v>
      </c>
      <c r="H7" s="6">
        <v>85</v>
      </c>
      <c r="J7" s="4" t="s">
        <v>19</v>
      </c>
      <c r="K7" s="5" t="s">
        <v>81</v>
      </c>
      <c r="L7" s="10">
        <v>0.11527777777777777</v>
      </c>
      <c r="N7" s="4" t="s">
        <v>61</v>
      </c>
      <c r="O7">
        <f>COUNTIF($K$2:$K$171,"=p6")</f>
        <v>8</v>
      </c>
    </row>
    <row r="8" spans="1:15">
      <c r="A8" s="4" t="s">
        <v>18</v>
      </c>
      <c r="B8" s="5" t="s">
        <v>12</v>
      </c>
      <c r="C8" s="6" t="s">
        <v>13</v>
      </c>
      <c r="E8" s="4" t="s">
        <v>63</v>
      </c>
      <c r="F8" s="5" t="s">
        <v>64</v>
      </c>
      <c r="G8" s="5">
        <v>190</v>
      </c>
      <c r="H8" s="6">
        <v>35</v>
      </c>
      <c r="J8" s="4" t="s">
        <v>20</v>
      </c>
      <c r="K8" s="5" t="s">
        <v>75</v>
      </c>
      <c r="L8" s="10">
        <v>0.11319444444444444</v>
      </c>
      <c r="N8" s="4" t="s">
        <v>63</v>
      </c>
      <c r="O8">
        <f>COUNTIF($K$2:$K$171,"=p7")</f>
        <v>6</v>
      </c>
    </row>
    <row r="9" spans="1:15">
      <c r="A9" s="4" t="s">
        <v>19</v>
      </c>
      <c r="B9" s="5" t="s">
        <v>4</v>
      </c>
      <c r="C9" s="6" t="s">
        <v>5</v>
      </c>
      <c r="E9" s="4" t="s">
        <v>65</v>
      </c>
      <c r="F9" s="5" t="s">
        <v>66</v>
      </c>
      <c r="G9" s="5">
        <v>100</v>
      </c>
      <c r="H9" s="6">
        <v>30</v>
      </c>
      <c r="J9" s="4" t="s">
        <v>23</v>
      </c>
      <c r="K9" s="5" t="s">
        <v>57</v>
      </c>
      <c r="L9" s="10">
        <v>8.6805555555555566E-2</v>
      </c>
      <c r="N9" s="4" t="s">
        <v>65</v>
      </c>
      <c r="O9">
        <f>COUNTIF($K$2:$K$171,"=p8")</f>
        <v>11</v>
      </c>
    </row>
    <row r="10" spans="1:15">
      <c r="A10" s="4" t="s">
        <v>20</v>
      </c>
      <c r="B10" s="5" t="s">
        <v>21</v>
      </c>
      <c r="C10" s="6" t="s">
        <v>22</v>
      </c>
      <c r="E10" s="4" t="s">
        <v>67</v>
      </c>
      <c r="F10" s="5" t="s">
        <v>68</v>
      </c>
      <c r="G10" s="5">
        <v>55</v>
      </c>
      <c r="H10" s="6">
        <v>30</v>
      </c>
      <c r="J10" s="4" t="s">
        <v>24</v>
      </c>
      <c r="K10" s="5" t="s">
        <v>53</v>
      </c>
      <c r="L10" s="10">
        <v>7.2916666666666671E-2</v>
      </c>
      <c r="N10" s="4" t="s">
        <v>67</v>
      </c>
      <c r="O10">
        <f>COUNTIF($K$2:$K$171,"=p9")</f>
        <v>8</v>
      </c>
    </row>
    <row r="11" spans="1:15">
      <c r="A11" s="4" t="s">
        <v>23</v>
      </c>
      <c r="B11" s="5" t="s">
        <v>12</v>
      </c>
      <c r="C11" s="6" t="s">
        <v>13</v>
      </c>
      <c r="E11" s="4" t="s">
        <v>69</v>
      </c>
      <c r="F11" s="5" t="s">
        <v>70</v>
      </c>
      <c r="G11" s="5">
        <v>136</v>
      </c>
      <c r="H11" s="6">
        <v>45</v>
      </c>
      <c r="J11" s="4" t="s">
        <v>26</v>
      </c>
      <c r="K11" s="5" t="s">
        <v>59</v>
      </c>
      <c r="L11" s="10">
        <v>0.10902777777777778</v>
      </c>
      <c r="N11" s="4" t="s">
        <v>69</v>
      </c>
      <c r="O11">
        <f>COUNTIF($K$2:$K$171,"=p10")</f>
        <v>5</v>
      </c>
    </row>
    <row r="12" spans="1:15">
      <c r="A12" s="4" t="s">
        <v>24</v>
      </c>
      <c r="B12" s="5" t="s">
        <v>4</v>
      </c>
      <c r="C12" s="6" t="s">
        <v>10</v>
      </c>
      <c r="E12" s="4" t="s">
        <v>71</v>
      </c>
      <c r="F12" s="5" t="s">
        <v>72</v>
      </c>
      <c r="G12" s="5">
        <v>680</v>
      </c>
      <c r="H12" s="6">
        <v>85</v>
      </c>
      <c r="J12" s="4" t="s">
        <v>28</v>
      </c>
      <c r="K12" s="5" t="s">
        <v>57</v>
      </c>
      <c r="L12" s="10">
        <v>2.8472222222222222E-2</v>
      </c>
      <c r="N12" s="4" t="s">
        <v>71</v>
      </c>
      <c r="O12">
        <f>COUNTIF($K$2:$K$171,"=p11")</f>
        <v>9</v>
      </c>
    </row>
    <row r="13" spans="1:15">
      <c r="A13" s="4" t="s">
        <v>25</v>
      </c>
      <c r="B13" s="5" t="s">
        <v>7</v>
      </c>
      <c r="C13" s="6" t="s">
        <v>8</v>
      </c>
      <c r="E13" s="4" t="s">
        <v>73</v>
      </c>
      <c r="F13" s="5" t="s">
        <v>74</v>
      </c>
      <c r="G13" s="5">
        <v>420</v>
      </c>
      <c r="H13" s="6">
        <v>95</v>
      </c>
      <c r="J13" s="4" t="s">
        <v>29</v>
      </c>
      <c r="K13" s="5" t="s">
        <v>79</v>
      </c>
      <c r="L13" s="10">
        <v>4.027777777777778E-2</v>
      </c>
      <c r="N13" s="4" t="s">
        <v>73</v>
      </c>
      <c r="O13">
        <f>COUNTIF($K$2:$K$171,"=p12")</f>
        <v>7</v>
      </c>
    </row>
    <row r="14" spans="1:15">
      <c r="A14" s="4" t="s">
        <v>26</v>
      </c>
      <c r="B14" s="5" t="s">
        <v>21</v>
      </c>
      <c r="C14" s="6" t="s">
        <v>27</v>
      </c>
      <c r="E14" s="4" t="s">
        <v>75</v>
      </c>
      <c r="F14" s="5" t="s">
        <v>76</v>
      </c>
      <c r="G14" s="5">
        <v>690</v>
      </c>
      <c r="H14" s="6">
        <v>130</v>
      </c>
      <c r="J14" s="4" t="s">
        <v>30</v>
      </c>
      <c r="K14" s="5" t="s">
        <v>61</v>
      </c>
      <c r="L14" s="10">
        <v>5.486111111111111E-2</v>
      </c>
      <c r="N14" s="4" t="s">
        <v>75</v>
      </c>
      <c r="O14">
        <f>COUNTIF($K$2:$K$171,"=p13")</f>
        <v>11</v>
      </c>
    </row>
    <row r="15" spans="1:15">
      <c r="A15" s="4" t="s">
        <v>28</v>
      </c>
      <c r="B15" s="5" t="s">
        <v>4</v>
      </c>
      <c r="C15" s="6" t="s">
        <v>5</v>
      </c>
      <c r="E15" s="4" t="s">
        <v>77</v>
      </c>
      <c r="F15" s="5" t="s">
        <v>78</v>
      </c>
      <c r="G15" s="5">
        <v>1000</v>
      </c>
      <c r="H15" s="6">
        <v>110</v>
      </c>
      <c r="J15" s="4" t="s">
        <v>31</v>
      </c>
      <c r="K15" s="5" t="s">
        <v>55</v>
      </c>
      <c r="L15" s="10">
        <v>2.1527777777777781E-2</v>
      </c>
      <c r="N15" s="4" t="s">
        <v>77</v>
      </c>
      <c r="O15">
        <f>COUNTIF($K$2:$K$171,"=p14")</f>
        <v>3</v>
      </c>
    </row>
    <row r="16" spans="1:15">
      <c r="A16" s="4" t="s">
        <v>29</v>
      </c>
      <c r="B16" s="5" t="s">
        <v>7</v>
      </c>
      <c r="C16" s="6" t="s">
        <v>8</v>
      </c>
      <c r="E16" s="4" t="s">
        <v>79</v>
      </c>
      <c r="F16" s="5" t="s">
        <v>80</v>
      </c>
      <c r="G16" s="5">
        <v>200</v>
      </c>
      <c r="H16" s="6">
        <v>70</v>
      </c>
      <c r="J16" s="4" t="s">
        <v>33</v>
      </c>
      <c r="K16" s="5" t="s">
        <v>77</v>
      </c>
      <c r="L16" s="10">
        <v>9.1666666666666674E-2</v>
      </c>
      <c r="N16" s="4" t="s">
        <v>79</v>
      </c>
      <c r="O16">
        <f>COUNTIF($K$2:$K$171,"=p15")</f>
        <v>8</v>
      </c>
    </row>
    <row r="17" spans="1:15">
      <c r="A17" s="4" t="s">
        <v>30</v>
      </c>
      <c r="B17" s="5" t="s">
        <v>21</v>
      </c>
      <c r="C17" s="6" t="s">
        <v>22</v>
      </c>
      <c r="E17" s="4" t="s">
        <v>81</v>
      </c>
      <c r="F17" s="5" t="s">
        <v>82</v>
      </c>
      <c r="G17" s="5">
        <v>1900</v>
      </c>
      <c r="H17" s="6">
        <v>155</v>
      </c>
      <c r="J17" s="4" t="s">
        <v>34</v>
      </c>
      <c r="K17" s="5" t="s">
        <v>51</v>
      </c>
      <c r="L17" s="10">
        <v>7.2222222222222229E-2</v>
      </c>
      <c r="N17" s="4" t="s">
        <v>81</v>
      </c>
      <c r="O17">
        <f>COUNTIF($K$2:$K$171,"=p16")</f>
        <v>4</v>
      </c>
    </row>
    <row r="18" spans="1:15">
      <c r="A18" s="4" t="s">
        <v>31</v>
      </c>
      <c r="B18" s="5" t="s">
        <v>4</v>
      </c>
      <c r="C18" s="6" t="s">
        <v>10</v>
      </c>
      <c r="E18" s="4" t="s">
        <v>83</v>
      </c>
      <c r="F18" s="5" t="s">
        <v>84</v>
      </c>
      <c r="G18" s="5">
        <v>1800</v>
      </c>
      <c r="H18" s="6">
        <v>140</v>
      </c>
      <c r="J18" s="4" t="s">
        <v>35</v>
      </c>
      <c r="K18" s="5" t="s">
        <v>85</v>
      </c>
      <c r="L18" s="10">
        <v>2.1527777777777781E-2</v>
      </c>
      <c r="N18" s="4" t="s">
        <v>83</v>
      </c>
      <c r="O18">
        <f>COUNTIF($K$2:$K$171,"=p17")</f>
        <v>7</v>
      </c>
    </row>
    <row r="19" spans="1:15">
      <c r="A19" s="4" t="s">
        <v>32</v>
      </c>
      <c r="B19" s="5" t="s">
        <v>16</v>
      </c>
      <c r="C19" s="6" t="s">
        <v>17</v>
      </c>
      <c r="E19" s="4" t="s">
        <v>85</v>
      </c>
      <c r="F19" s="5" t="s">
        <v>86</v>
      </c>
      <c r="G19" s="5">
        <v>100</v>
      </c>
      <c r="H19" s="6">
        <v>75</v>
      </c>
      <c r="J19" s="4" t="s">
        <v>38</v>
      </c>
      <c r="K19" s="5" t="s">
        <v>63</v>
      </c>
      <c r="L19" s="10">
        <v>2.6388888888888889E-2</v>
      </c>
      <c r="N19" s="4" t="s">
        <v>85</v>
      </c>
      <c r="O19">
        <f>COUNTIF($K$2:$K$171,"=p18")</f>
        <v>9</v>
      </c>
    </row>
    <row r="20" spans="1:15">
      <c r="A20" s="4" t="s">
        <v>33</v>
      </c>
      <c r="B20" s="5" t="s">
        <v>21</v>
      </c>
      <c r="C20" s="6" t="s">
        <v>27</v>
      </c>
      <c r="E20" s="4" t="s">
        <v>87</v>
      </c>
      <c r="F20" s="5" t="s">
        <v>88</v>
      </c>
      <c r="G20" s="5">
        <v>145</v>
      </c>
      <c r="H20" s="6">
        <v>46</v>
      </c>
      <c r="J20" s="4" t="s">
        <v>40</v>
      </c>
      <c r="K20" s="5" t="s">
        <v>53</v>
      </c>
      <c r="L20" s="10">
        <v>0.10069444444444443</v>
      </c>
      <c r="N20" s="4" t="s">
        <v>87</v>
      </c>
      <c r="O20">
        <f>COUNTIF($K$2:$K$171,"=p19")</f>
        <v>7</v>
      </c>
    </row>
    <row r="21" spans="1:15">
      <c r="A21" s="4" t="s">
        <v>34</v>
      </c>
      <c r="B21" s="5" t="s">
        <v>4</v>
      </c>
      <c r="C21" s="6" t="s">
        <v>5</v>
      </c>
      <c r="E21" s="4" t="s">
        <v>89</v>
      </c>
      <c r="F21" s="5" t="s">
        <v>90</v>
      </c>
      <c r="G21" s="5">
        <v>650</v>
      </c>
      <c r="H21" s="6">
        <v>84</v>
      </c>
      <c r="J21" s="4" t="s">
        <v>41</v>
      </c>
      <c r="K21" s="5" t="s">
        <v>61</v>
      </c>
      <c r="L21" s="10">
        <v>9.5833333333333326E-2</v>
      </c>
      <c r="N21" s="4" t="s">
        <v>89</v>
      </c>
      <c r="O21">
        <f>COUNTIF($K$2:$K$171,"=p20")</f>
        <v>3</v>
      </c>
    </row>
    <row r="22" spans="1:15">
      <c r="A22" s="4" t="s">
        <v>35</v>
      </c>
      <c r="B22" s="5" t="s">
        <v>36</v>
      </c>
      <c r="C22" s="6" t="s">
        <v>37</v>
      </c>
      <c r="E22" s="4" t="s">
        <v>91</v>
      </c>
      <c r="F22" s="5" t="s">
        <v>92</v>
      </c>
      <c r="G22" s="5">
        <v>505</v>
      </c>
      <c r="H22" s="6">
        <v>135</v>
      </c>
      <c r="J22" s="4" t="s">
        <v>42</v>
      </c>
      <c r="K22" s="5" t="s">
        <v>59</v>
      </c>
      <c r="L22" s="10">
        <v>9.375E-2</v>
      </c>
      <c r="N22" s="4" t="s">
        <v>91</v>
      </c>
      <c r="O22">
        <f>COUNTIF($K$2:$K$171,"=p21")</f>
        <v>8</v>
      </c>
    </row>
    <row r="23" spans="1:15">
      <c r="A23" s="4" t="s">
        <v>38</v>
      </c>
      <c r="B23" s="5" t="s">
        <v>21</v>
      </c>
      <c r="C23" s="6" t="s">
        <v>27</v>
      </c>
      <c r="E23" s="7" t="s">
        <v>93</v>
      </c>
      <c r="F23" s="8" t="s">
        <v>94</v>
      </c>
      <c r="G23" s="8">
        <v>605</v>
      </c>
      <c r="H23" s="9">
        <v>145</v>
      </c>
      <c r="J23" s="4" t="s">
        <v>43</v>
      </c>
      <c r="K23" s="5" t="s">
        <v>71</v>
      </c>
      <c r="L23" s="10">
        <v>7.013888888888889E-2</v>
      </c>
      <c r="N23" s="7" t="s">
        <v>93</v>
      </c>
      <c r="O23">
        <f>COUNTIF($K$2:$K$171,"=p22")</f>
        <v>8</v>
      </c>
    </row>
    <row r="24" spans="1:15">
      <c r="A24" s="4" t="s">
        <v>39</v>
      </c>
      <c r="B24" s="5" t="s">
        <v>4</v>
      </c>
      <c r="C24" s="6" t="s">
        <v>10</v>
      </c>
      <c r="J24" s="4" t="s">
        <v>44</v>
      </c>
      <c r="K24" s="5" t="s">
        <v>63</v>
      </c>
      <c r="L24" s="10">
        <v>2.361111111111111E-2</v>
      </c>
    </row>
    <row r="25" spans="1:15">
      <c r="A25" s="4" t="s">
        <v>40</v>
      </c>
      <c r="B25" s="5" t="s">
        <v>12</v>
      </c>
      <c r="C25" s="6" t="s">
        <v>13</v>
      </c>
      <c r="J25" s="4" t="s">
        <v>45</v>
      </c>
      <c r="K25" s="5" t="s">
        <v>57</v>
      </c>
      <c r="L25" s="10">
        <v>0.10486111111111111</v>
      </c>
    </row>
    <row r="26" spans="1:15">
      <c r="A26" s="4" t="s">
        <v>41</v>
      </c>
      <c r="B26" s="5" t="s">
        <v>16</v>
      </c>
      <c r="C26" s="6" t="s">
        <v>17</v>
      </c>
      <c r="J26" s="4" t="s">
        <v>33</v>
      </c>
      <c r="K26" s="5" t="s">
        <v>87</v>
      </c>
      <c r="L26" s="10">
        <v>2.5694444444444447E-2</v>
      </c>
    </row>
    <row r="27" spans="1:15">
      <c r="A27" s="4" t="s">
        <v>42</v>
      </c>
      <c r="B27" s="5" t="s">
        <v>21</v>
      </c>
      <c r="C27" s="6" t="s">
        <v>27</v>
      </c>
      <c r="J27" s="4" t="s">
        <v>3</v>
      </c>
      <c r="K27" s="5" t="s">
        <v>87</v>
      </c>
      <c r="L27" s="10">
        <v>3.7499999999999999E-2</v>
      </c>
    </row>
    <row r="28" spans="1:15">
      <c r="A28" s="4" t="s">
        <v>43</v>
      </c>
      <c r="B28" s="5" t="s">
        <v>4</v>
      </c>
      <c r="C28" s="6" t="s">
        <v>5</v>
      </c>
      <c r="J28" s="4" t="s">
        <v>14</v>
      </c>
      <c r="K28" s="5" t="s">
        <v>73</v>
      </c>
      <c r="L28" s="10">
        <v>8.6111111111111124E-2</v>
      </c>
    </row>
    <row r="29" spans="1:15">
      <c r="A29" s="4" t="s">
        <v>44</v>
      </c>
      <c r="B29" s="5" t="s">
        <v>7</v>
      </c>
      <c r="C29" s="6" t="s">
        <v>8</v>
      </c>
      <c r="J29" s="4" t="s">
        <v>15</v>
      </c>
      <c r="K29" s="5" t="s">
        <v>65</v>
      </c>
      <c r="L29" s="10">
        <v>2.2916666666666669E-2</v>
      </c>
    </row>
    <row r="30" spans="1:15">
      <c r="A30" s="4" t="s">
        <v>45</v>
      </c>
      <c r="B30" s="5" t="s">
        <v>21</v>
      </c>
      <c r="C30" s="6" t="s">
        <v>22</v>
      </c>
      <c r="J30" s="4" t="s">
        <v>18</v>
      </c>
      <c r="K30" s="5" t="s">
        <v>53</v>
      </c>
      <c r="L30" s="10">
        <v>8.2638888888888887E-2</v>
      </c>
    </row>
    <row r="31" spans="1:15">
      <c r="A31" s="7" t="s">
        <v>46</v>
      </c>
      <c r="B31" s="8" t="s">
        <v>12</v>
      </c>
      <c r="C31" s="9" t="s">
        <v>13</v>
      </c>
      <c r="J31" s="4" t="s">
        <v>19</v>
      </c>
      <c r="K31" s="5" t="s">
        <v>53</v>
      </c>
      <c r="L31" s="10">
        <v>5.4166666666666669E-2</v>
      </c>
    </row>
    <row r="32" spans="1:15">
      <c r="J32" s="4" t="s">
        <v>20</v>
      </c>
      <c r="K32" s="5" t="s">
        <v>61</v>
      </c>
      <c r="L32" s="10">
        <v>5.5555555555555552E-2</v>
      </c>
    </row>
    <row r="33" spans="10:12">
      <c r="J33" s="4" t="s">
        <v>23</v>
      </c>
      <c r="K33" s="5" t="s">
        <v>59</v>
      </c>
      <c r="L33" s="10">
        <v>0.1076388888888889</v>
      </c>
    </row>
    <row r="34" spans="10:12">
      <c r="J34" s="4" t="s">
        <v>24</v>
      </c>
      <c r="K34" s="5" t="s">
        <v>87</v>
      </c>
      <c r="L34" s="10">
        <v>4.6527777777777779E-2</v>
      </c>
    </row>
    <row r="35" spans="10:12">
      <c r="J35" s="4" t="s">
        <v>26</v>
      </c>
      <c r="K35" s="5" t="s">
        <v>65</v>
      </c>
      <c r="L35" s="10">
        <v>3.6111111111111115E-2</v>
      </c>
    </row>
    <row r="36" spans="10:12">
      <c r="J36" s="4" t="s">
        <v>28</v>
      </c>
      <c r="K36" s="5" t="s">
        <v>79</v>
      </c>
      <c r="L36" s="10">
        <v>3.8194444444444441E-2</v>
      </c>
    </row>
    <row r="37" spans="10:12">
      <c r="J37" s="4" t="s">
        <v>29</v>
      </c>
      <c r="K37" s="5" t="s">
        <v>85</v>
      </c>
      <c r="L37" s="10">
        <v>2.1527777777777781E-2</v>
      </c>
    </row>
    <row r="38" spans="10:12">
      <c r="J38" s="4" t="s">
        <v>30</v>
      </c>
      <c r="K38" s="5" t="s">
        <v>65</v>
      </c>
      <c r="L38" s="10">
        <v>3.125E-2</v>
      </c>
    </row>
    <row r="39" spans="10:12">
      <c r="J39" s="4" t="s">
        <v>31</v>
      </c>
      <c r="K39" s="5" t="s">
        <v>79</v>
      </c>
      <c r="L39" s="10">
        <v>3.6111111111111115E-2</v>
      </c>
    </row>
    <row r="40" spans="10:12">
      <c r="J40" s="4" t="s">
        <v>32</v>
      </c>
      <c r="K40" s="5" t="s">
        <v>53</v>
      </c>
      <c r="L40" s="10">
        <v>0.11180555555555556</v>
      </c>
    </row>
    <row r="41" spans="10:12">
      <c r="J41" s="4" t="s">
        <v>33</v>
      </c>
      <c r="K41" s="5" t="s">
        <v>81</v>
      </c>
      <c r="L41" s="10">
        <v>0.11527777777777777</v>
      </c>
    </row>
    <row r="42" spans="10:12">
      <c r="J42" s="4" t="s">
        <v>34</v>
      </c>
      <c r="K42" s="5" t="s">
        <v>59</v>
      </c>
      <c r="L42" s="10">
        <v>5.9722222222222225E-2</v>
      </c>
    </row>
    <row r="43" spans="10:12">
      <c r="J43" s="4" t="s">
        <v>35</v>
      </c>
      <c r="K43" s="5" t="s">
        <v>87</v>
      </c>
      <c r="L43" s="10">
        <v>5.6250000000000001E-2</v>
      </c>
    </row>
    <row r="44" spans="10:12">
      <c r="J44" s="4" t="s">
        <v>38</v>
      </c>
      <c r="K44" s="5" t="s">
        <v>85</v>
      </c>
      <c r="L44" s="10">
        <v>4.2361111111111106E-2</v>
      </c>
    </row>
    <row r="45" spans="10:12">
      <c r="J45" s="4" t="s">
        <v>40</v>
      </c>
      <c r="K45" s="5" t="s">
        <v>69</v>
      </c>
      <c r="L45" s="10">
        <v>2.4999999999999998E-2</v>
      </c>
    </row>
    <row r="46" spans="10:12">
      <c r="J46" s="4" t="s">
        <v>41</v>
      </c>
      <c r="K46" s="5" t="s">
        <v>81</v>
      </c>
      <c r="L46" s="10">
        <v>0.10555555555555556</v>
      </c>
    </row>
    <row r="47" spans="10:12">
      <c r="J47" s="4" t="s">
        <v>42</v>
      </c>
      <c r="K47" s="5" t="s">
        <v>61</v>
      </c>
      <c r="L47" s="10">
        <v>9.7916666666666666E-2</v>
      </c>
    </row>
    <row r="48" spans="10:12">
      <c r="J48" s="4" t="s">
        <v>43</v>
      </c>
      <c r="K48" s="5" t="s">
        <v>75</v>
      </c>
      <c r="L48" s="10">
        <v>6.805555555555555E-2</v>
      </c>
    </row>
    <row r="49" spans="10:12">
      <c r="J49" s="4" t="s">
        <v>44</v>
      </c>
      <c r="K49" s="5" t="s">
        <v>57</v>
      </c>
      <c r="L49" s="10">
        <v>9.5833333333333326E-2</v>
      </c>
    </row>
    <row r="50" spans="10:12">
      <c r="J50" s="4" t="s">
        <v>45</v>
      </c>
      <c r="K50" s="5" t="s">
        <v>73</v>
      </c>
      <c r="L50" s="10">
        <v>7.0833333333333331E-2</v>
      </c>
    </row>
    <row r="51" spans="10:12">
      <c r="J51" s="4" t="s">
        <v>46</v>
      </c>
      <c r="K51" s="5" t="s">
        <v>59</v>
      </c>
      <c r="L51" s="10">
        <v>9.0972222222222218E-2</v>
      </c>
    </row>
    <row r="52" spans="10:12">
      <c r="J52" s="4" t="s">
        <v>3</v>
      </c>
      <c r="K52" s="5" t="s">
        <v>85</v>
      </c>
      <c r="L52" s="10">
        <v>4.6527777777777779E-2</v>
      </c>
    </row>
    <row r="53" spans="10:12">
      <c r="J53" s="4" t="s">
        <v>6</v>
      </c>
      <c r="K53" s="5" t="s">
        <v>65</v>
      </c>
      <c r="L53" s="10">
        <v>3.2638888888888891E-2</v>
      </c>
    </row>
    <row r="54" spans="10:12">
      <c r="J54" s="4" t="s">
        <v>9</v>
      </c>
      <c r="K54" s="5" t="s">
        <v>75</v>
      </c>
      <c r="L54" s="10">
        <v>7.1527777777777787E-2</v>
      </c>
    </row>
    <row r="55" spans="10:12">
      <c r="J55" s="4" t="s">
        <v>11</v>
      </c>
      <c r="K55" s="5" t="s">
        <v>51</v>
      </c>
      <c r="L55" s="10">
        <v>3.6111111111111115E-2</v>
      </c>
    </row>
    <row r="56" spans="10:12">
      <c r="J56" s="4" t="s">
        <v>14</v>
      </c>
      <c r="K56" s="5" t="s">
        <v>79</v>
      </c>
      <c r="L56" s="10">
        <v>2.5694444444444447E-2</v>
      </c>
    </row>
    <row r="57" spans="10:12">
      <c r="J57" s="4" t="s">
        <v>15</v>
      </c>
      <c r="K57" s="5" t="s">
        <v>53</v>
      </c>
      <c r="L57" s="10">
        <v>7.8472222222222221E-2</v>
      </c>
    </row>
    <row r="58" spans="10:12">
      <c r="J58" s="4" t="s">
        <v>18</v>
      </c>
      <c r="K58" s="5" t="s">
        <v>57</v>
      </c>
      <c r="L58" s="10">
        <v>0.1013888888888889</v>
      </c>
    </row>
    <row r="59" spans="10:12">
      <c r="J59" s="4" t="s">
        <v>19</v>
      </c>
      <c r="K59" s="5" t="s">
        <v>85</v>
      </c>
      <c r="L59" s="10">
        <v>2.9166666666666664E-2</v>
      </c>
    </row>
    <row r="60" spans="10:12">
      <c r="J60" s="4" t="s">
        <v>20</v>
      </c>
      <c r="K60" s="5" t="s">
        <v>73</v>
      </c>
      <c r="L60" s="10">
        <v>9.7222222222222224E-2</v>
      </c>
    </row>
    <row r="61" spans="10:12">
      <c r="J61" s="4" t="s">
        <v>23</v>
      </c>
      <c r="K61" s="5" t="s">
        <v>55</v>
      </c>
      <c r="L61" s="10">
        <v>2.9166666666666664E-2</v>
      </c>
    </row>
    <row r="62" spans="10:12">
      <c r="J62" s="4" t="s">
        <v>24</v>
      </c>
      <c r="K62" s="5" t="s">
        <v>51</v>
      </c>
      <c r="L62" s="10">
        <v>6.1111111111111116E-2</v>
      </c>
    </row>
    <row r="63" spans="10:12">
      <c r="J63" s="4" t="s">
        <v>25</v>
      </c>
      <c r="K63" s="5" t="s">
        <v>77</v>
      </c>
      <c r="L63" s="10">
        <v>7.4305555555555555E-2</v>
      </c>
    </row>
    <row r="64" spans="10:12">
      <c r="J64" s="4" t="s">
        <v>26</v>
      </c>
      <c r="K64" s="5" t="s">
        <v>89</v>
      </c>
      <c r="L64" s="10">
        <v>6.7361111111111108E-2</v>
      </c>
    </row>
    <row r="65" spans="10:12">
      <c r="J65" s="4" t="s">
        <v>28</v>
      </c>
      <c r="K65" s="5" t="s">
        <v>71</v>
      </c>
      <c r="L65" s="10">
        <v>7.8472222222222221E-2</v>
      </c>
    </row>
    <row r="66" spans="10:12">
      <c r="J66" s="4" t="s">
        <v>29</v>
      </c>
      <c r="K66" s="5" t="s">
        <v>55</v>
      </c>
      <c r="L66" s="10">
        <v>4.0972222222222222E-2</v>
      </c>
    </row>
    <row r="67" spans="10:12">
      <c r="J67" s="4" t="s">
        <v>30</v>
      </c>
      <c r="K67" s="5" t="s">
        <v>53</v>
      </c>
      <c r="L67" s="10">
        <v>5.4166666666666669E-2</v>
      </c>
    </row>
    <row r="68" spans="10:12">
      <c r="J68" s="4" t="s">
        <v>31</v>
      </c>
      <c r="K68" s="5" t="s">
        <v>75</v>
      </c>
      <c r="L68" s="10">
        <v>9.1666666666666674E-2</v>
      </c>
    </row>
    <row r="69" spans="10:12">
      <c r="J69" s="4" t="s">
        <v>32</v>
      </c>
      <c r="K69" s="5" t="s">
        <v>79</v>
      </c>
      <c r="L69" s="10">
        <v>2.1527777777777781E-2</v>
      </c>
    </row>
    <row r="70" spans="10:12">
      <c r="J70" s="4" t="s">
        <v>33</v>
      </c>
      <c r="K70" s="5" t="s">
        <v>71</v>
      </c>
      <c r="L70" s="10">
        <v>9.2361111111111116E-2</v>
      </c>
    </row>
    <row r="71" spans="10:12">
      <c r="J71" s="4" t="s">
        <v>34</v>
      </c>
      <c r="K71" s="5" t="s">
        <v>63</v>
      </c>
      <c r="L71" s="10">
        <v>3.888888888888889E-2</v>
      </c>
    </row>
    <row r="72" spans="10:12">
      <c r="J72" s="4" t="s">
        <v>35</v>
      </c>
      <c r="K72" s="5" t="s">
        <v>59</v>
      </c>
      <c r="L72" s="10">
        <v>5.6250000000000001E-2</v>
      </c>
    </row>
    <row r="73" spans="10:12">
      <c r="J73" s="4" t="s">
        <v>38</v>
      </c>
      <c r="K73" s="5" t="s">
        <v>53</v>
      </c>
      <c r="L73" s="10">
        <v>6.6666666666666666E-2</v>
      </c>
    </row>
    <row r="74" spans="10:12">
      <c r="J74" s="4" t="s">
        <v>33</v>
      </c>
      <c r="K74" s="5" t="s">
        <v>55</v>
      </c>
      <c r="L74" s="10">
        <v>1.5972222222222224E-2</v>
      </c>
    </row>
    <row r="75" spans="10:12">
      <c r="J75" s="4" t="s">
        <v>40</v>
      </c>
      <c r="K75" s="5" t="s">
        <v>93</v>
      </c>
      <c r="L75" s="10">
        <v>8.7500000000000008E-2</v>
      </c>
    </row>
    <row r="76" spans="10:12">
      <c r="J76" s="4" t="s">
        <v>41</v>
      </c>
      <c r="K76" s="5" t="s">
        <v>71</v>
      </c>
      <c r="L76" s="10">
        <v>7.9166666666666663E-2</v>
      </c>
    </row>
    <row r="77" spans="10:12">
      <c r="J77" s="4" t="s">
        <v>42</v>
      </c>
      <c r="K77" s="5" t="s">
        <v>89</v>
      </c>
      <c r="L77" s="10">
        <v>6.6666666666666666E-2</v>
      </c>
    </row>
    <row r="78" spans="10:12">
      <c r="J78" s="4" t="s">
        <v>43</v>
      </c>
      <c r="K78" s="5" t="s">
        <v>53</v>
      </c>
      <c r="L78" s="10">
        <v>8.5416666666666655E-2</v>
      </c>
    </row>
    <row r="79" spans="10:12">
      <c r="J79" s="4" t="s">
        <v>44</v>
      </c>
      <c r="K79" s="5" t="s">
        <v>93</v>
      </c>
      <c r="L79" s="10">
        <v>9.375E-2</v>
      </c>
    </row>
    <row r="80" spans="10:12">
      <c r="J80" s="4" t="s">
        <v>45</v>
      </c>
      <c r="K80" s="5" t="s">
        <v>89</v>
      </c>
      <c r="L80" s="10">
        <v>6.3888888888888884E-2</v>
      </c>
    </row>
    <row r="81" spans="10:12">
      <c r="J81" s="4" t="s">
        <v>46</v>
      </c>
      <c r="K81" s="5" t="s">
        <v>79</v>
      </c>
      <c r="L81" s="10">
        <v>3.5416666666666666E-2</v>
      </c>
    </row>
    <row r="82" spans="10:12">
      <c r="J82" s="4" t="s">
        <v>3</v>
      </c>
      <c r="K82" s="5" t="s">
        <v>79</v>
      </c>
      <c r="L82" s="10">
        <v>3.125E-2</v>
      </c>
    </row>
    <row r="83" spans="10:12">
      <c r="J83" s="4" t="s">
        <v>6</v>
      </c>
      <c r="K83" s="5" t="s">
        <v>87</v>
      </c>
      <c r="L83" s="10">
        <v>4.3055555555555562E-2</v>
      </c>
    </row>
    <row r="84" spans="10:12">
      <c r="J84" s="4" t="s">
        <v>9</v>
      </c>
      <c r="K84" s="5" t="s">
        <v>83</v>
      </c>
      <c r="L84" s="10">
        <v>0.1125</v>
      </c>
    </row>
    <row r="85" spans="10:12">
      <c r="J85" s="4" t="s">
        <v>11</v>
      </c>
      <c r="K85" s="5" t="s">
        <v>91</v>
      </c>
      <c r="L85" s="10">
        <v>0.10416666666666667</v>
      </c>
    </row>
    <row r="86" spans="10:12">
      <c r="J86" s="4" t="s">
        <v>14</v>
      </c>
      <c r="K86" s="5" t="s">
        <v>65</v>
      </c>
      <c r="L86" s="10">
        <v>3.4722222222222224E-2</v>
      </c>
    </row>
    <row r="87" spans="10:12">
      <c r="J87" s="4" t="s">
        <v>15</v>
      </c>
      <c r="K87" s="5" t="s">
        <v>65</v>
      </c>
      <c r="L87" s="10">
        <v>2.4999999999999998E-2</v>
      </c>
    </row>
    <row r="88" spans="10:12">
      <c r="J88" s="4" t="s">
        <v>18</v>
      </c>
      <c r="K88" s="5" t="s">
        <v>93</v>
      </c>
      <c r="L88" s="10">
        <v>0.11041666666666666</v>
      </c>
    </row>
    <row r="89" spans="10:12">
      <c r="J89" s="4" t="s">
        <v>19</v>
      </c>
      <c r="K89" s="5" t="s">
        <v>63</v>
      </c>
      <c r="L89" s="10">
        <v>3.1944444444444449E-2</v>
      </c>
    </row>
    <row r="90" spans="10:12">
      <c r="J90" s="4" t="s">
        <v>20</v>
      </c>
      <c r="K90" s="5" t="s">
        <v>55</v>
      </c>
      <c r="L90" s="10">
        <v>2.5694444444444447E-2</v>
      </c>
    </row>
    <row r="91" spans="10:12">
      <c r="J91" s="4" t="s">
        <v>23</v>
      </c>
      <c r="K91" s="5" t="s">
        <v>61</v>
      </c>
      <c r="L91" s="10">
        <v>7.4999999999999997E-2</v>
      </c>
    </row>
    <row r="92" spans="10:12">
      <c r="J92" s="4" t="s">
        <v>24</v>
      </c>
      <c r="K92" s="5" t="s">
        <v>57</v>
      </c>
      <c r="L92" s="10">
        <v>0.11944444444444445</v>
      </c>
    </row>
    <row r="93" spans="10:12">
      <c r="J93" s="4" t="s">
        <v>25</v>
      </c>
      <c r="K93" s="5" t="s">
        <v>75</v>
      </c>
      <c r="L93" s="10">
        <v>6.9444444444444434E-2</v>
      </c>
    </row>
    <row r="94" spans="10:12">
      <c r="J94" s="4" t="s">
        <v>26</v>
      </c>
      <c r="K94" s="5" t="s">
        <v>91</v>
      </c>
      <c r="L94" s="10">
        <v>0.11180555555555556</v>
      </c>
    </row>
    <row r="95" spans="10:12">
      <c r="J95" s="4" t="s">
        <v>28</v>
      </c>
      <c r="K95" s="5" t="s">
        <v>93</v>
      </c>
      <c r="L95" s="10">
        <v>8.8888888888888892E-2</v>
      </c>
    </row>
    <row r="96" spans="10:12">
      <c r="J96" s="4" t="s">
        <v>29</v>
      </c>
      <c r="K96" s="5" t="s">
        <v>71</v>
      </c>
      <c r="L96" s="10">
        <v>4.027777777777778E-2</v>
      </c>
    </row>
    <row r="97" spans="10:12">
      <c r="J97" s="4" t="s">
        <v>30</v>
      </c>
      <c r="K97" s="5" t="s">
        <v>69</v>
      </c>
      <c r="L97" s="10">
        <v>2.4305555555555556E-2</v>
      </c>
    </row>
    <row r="98" spans="10:12">
      <c r="J98" s="4" t="s">
        <v>31</v>
      </c>
      <c r="K98" s="5" t="s">
        <v>91</v>
      </c>
      <c r="L98" s="10">
        <v>2.6388888888888889E-2</v>
      </c>
    </row>
    <row r="99" spans="10:12">
      <c r="J99" s="4" t="s">
        <v>33</v>
      </c>
      <c r="K99" s="5" t="s">
        <v>55</v>
      </c>
      <c r="L99" s="10">
        <v>5.9722222222222225E-2</v>
      </c>
    </row>
    <row r="100" spans="10:12">
      <c r="J100" s="4" t="s">
        <v>33</v>
      </c>
      <c r="K100" s="5" t="s">
        <v>61</v>
      </c>
      <c r="L100" s="10">
        <v>0.1173611111111111</v>
      </c>
    </row>
    <row r="101" spans="10:12">
      <c r="J101" s="4" t="s">
        <v>34</v>
      </c>
      <c r="K101" s="5" t="s">
        <v>75</v>
      </c>
      <c r="L101" s="10">
        <v>0.11319444444444444</v>
      </c>
    </row>
    <row r="102" spans="10:12">
      <c r="J102" s="4" t="s">
        <v>35</v>
      </c>
      <c r="K102" s="5" t="s">
        <v>87</v>
      </c>
      <c r="L102" s="10">
        <v>5.0694444444444452E-2</v>
      </c>
    </row>
    <row r="103" spans="10:12">
      <c r="J103" s="4" t="s">
        <v>38</v>
      </c>
      <c r="K103" s="5" t="s">
        <v>75</v>
      </c>
      <c r="L103" s="10">
        <v>0.1125</v>
      </c>
    </row>
    <row r="104" spans="10:12">
      <c r="J104" s="4" t="s">
        <v>33</v>
      </c>
      <c r="K104" s="5" t="s">
        <v>67</v>
      </c>
      <c r="L104" s="10">
        <v>4.7222222222222221E-2</v>
      </c>
    </row>
    <row r="105" spans="10:12">
      <c r="J105" s="4" t="s">
        <v>40</v>
      </c>
      <c r="K105" s="5" t="s">
        <v>75</v>
      </c>
      <c r="L105" s="10">
        <v>7.1527777777777787E-2</v>
      </c>
    </row>
    <row r="106" spans="10:12">
      <c r="J106" s="4" t="s">
        <v>41</v>
      </c>
      <c r="K106" s="5" t="s">
        <v>93</v>
      </c>
      <c r="L106" s="10">
        <v>0.11805555555555557</v>
      </c>
    </row>
    <row r="107" spans="10:12">
      <c r="J107" s="4" t="s">
        <v>42</v>
      </c>
      <c r="K107" s="5" t="s">
        <v>93</v>
      </c>
      <c r="L107" s="10">
        <v>0.11527777777777777</v>
      </c>
    </row>
    <row r="108" spans="10:12">
      <c r="J108" s="4" t="s">
        <v>43</v>
      </c>
      <c r="K108" s="5" t="s">
        <v>69</v>
      </c>
      <c r="L108" s="10">
        <v>2.9861111111111113E-2</v>
      </c>
    </row>
    <row r="109" spans="10:12">
      <c r="J109" s="4" t="s">
        <v>44</v>
      </c>
      <c r="K109" s="5" t="s">
        <v>87</v>
      </c>
      <c r="L109" s="10">
        <v>4.0972222222222222E-2</v>
      </c>
    </row>
    <row r="110" spans="10:12">
      <c r="J110" s="4" t="s">
        <v>45</v>
      </c>
      <c r="K110" s="5" t="s">
        <v>65</v>
      </c>
      <c r="L110" s="10">
        <v>2.4999999999999998E-2</v>
      </c>
    </row>
    <row r="111" spans="10:12">
      <c r="J111" s="4" t="s">
        <v>46</v>
      </c>
      <c r="K111" s="5" t="s">
        <v>59</v>
      </c>
      <c r="L111" s="10">
        <v>8.1250000000000003E-2</v>
      </c>
    </row>
    <row r="112" spans="10:12">
      <c r="J112" s="4" t="s">
        <v>3</v>
      </c>
      <c r="K112" s="5" t="s">
        <v>67</v>
      </c>
      <c r="L112" s="10">
        <v>4.1666666666666664E-2</v>
      </c>
    </row>
    <row r="113" spans="10:12">
      <c r="J113" s="4" t="s">
        <v>6</v>
      </c>
      <c r="K113" s="5" t="s">
        <v>77</v>
      </c>
      <c r="L113" s="10">
        <v>9.2361111111111116E-2</v>
      </c>
    </row>
    <row r="114" spans="10:12">
      <c r="J114" s="4" t="s">
        <v>9</v>
      </c>
      <c r="K114" s="5" t="s">
        <v>65</v>
      </c>
      <c r="L114" s="10">
        <v>1.8749999999999999E-2</v>
      </c>
    </row>
    <row r="115" spans="10:12">
      <c r="J115" s="4" t="s">
        <v>11</v>
      </c>
      <c r="K115" s="5" t="s">
        <v>59</v>
      </c>
      <c r="L115" s="10">
        <v>7.4999999999999997E-2</v>
      </c>
    </row>
    <row r="116" spans="10:12">
      <c r="J116" s="4" t="s">
        <v>14</v>
      </c>
      <c r="K116" s="5" t="s">
        <v>63</v>
      </c>
      <c r="L116" s="10">
        <v>2.9861111111111113E-2</v>
      </c>
    </row>
    <row r="117" spans="10:12">
      <c r="J117" s="4" t="s">
        <v>15</v>
      </c>
      <c r="K117" s="5" t="s">
        <v>59</v>
      </c>
      <c r="L117" s="10">
        <v>7.2916666666666671E-2</v>
      </c>
    </row>
    <row r="118" spans="10:12">
      <c r="J118" s="4" t="s">
        <v>18</v>
      </c>
      <c r="K118" s="5" t="s">
        <v>91</v>
      </c>
      <c r="L118" s="10">
        <v>9.7916666666666666E-2</v>
      </c>
    </row>
    <row r="119" spans="10:12">
      <c r="J119" s="4" t="s">
        <v>19</v>
      </c>
      <c r="K119" s="5" t="s">
        <v>57</v>
      </c>
      <c r="L119" s="10">
        <v>7.9861111111111105E-2</v>
      </c>
    </row>
    <row r="120" spans="10:12">
      <c r="J120" s="4" t="s">
        <v>20</v>
      </c>
      <c r="K120" s="5" t="s">
        <v>71</v>
      </c>
      <c r="L120" s="10">
        <v>8.7500000000000008E-2</v>
      </c>
    </row>
    <row r="121" spans="10:12">
      <c r="J121" s="4" t="s">
        <v>23</v>
      </c>
      <c r="K121" s="5" t="s">
        <v>73</v>
      </c>
      <c r="L121" s="10">
        <v>8.819444444444445E-2</v>
      </c>
    </row>
    <row r="122" spans="10:12">
      <c r="J122" s="4" t="s">
        <v>33</v>
      </c>
      <c r="K122" s="5" t="s">
        <v>67</v>
      </c>
      <c r="L122" s="10">
        <v>2.8472222222222222E-2</v>
      </c>
    </row>
    <row r="123" spans="10:12">
      <c r="J123" s="4" t="s">
        <v>25</v>
      </c>
      <c r="K123" s="5" t="s">
        <v>65</v>
      </c>
      <c r="L123" s="10">
        <v>2.2222222222222223E-2</v>
      </c>
    </row>
    <row r="124" spans="10:12">
      <c r="J124" s="4" t="s">
        <v>26</v>
      </c>
      <c r="K124" s="5" t="s">
        <v>51</v>
      </c>
      <c r="L124" s="10">
        <v>5.6250000000000001E-2</v>
      </c>
    </row>
    <row r="125" spans="10:12">
      <c r="J125" s="4" t="s">
        <v>28</v>
      </c>
      <c r="K125" s="5" t="s">
        <v>55</v>
      </c>
      <c r="L125" s="10">
        <v>3.4027777777777775E-2</v>
      </c>
    </row>
    <row r="126" spans="10:12">
      <c r="J126" s="4" t="s">
        <v>29</v>
      </c>
      <c r="K126" s="5" t="s">
        <v>65</v>
      </c>
      <c r="L126" s="10">
        <v>3.4027777777777775E-2</v>
      </c>
    </row>
    <row r="127" spans="10:12">
      <c r="J127" s="4" t="s">
        <v>30</v>
      </c>
      <c r="K127" s="5" t="s">
        <v>53</v>
      </c>
      <c r="L127" s="10">
        <v>0.1125</v>
      </c>
    </row>
    <row r="128" spans="10:12">
      <c r="J128" s="4" t="s">
        <v>31</v>
      </c>
      <c r="K128" s="5" t="s">
        <v>79</v>
      </c>
      <c r="L128" s="10">
        <v>2.2222222222222223E-2</v>
      </c>
    </row>
    <row r="129" spans="10:12">
      <c r="J129" s="4" t="s">
        <v>32</v>
      </c>
      <c r="K129" s="5" t="s">
        <v>67</v>
      </c>
      <c r="L129" s="10">
        <v>2.4305555555555556E-2</v>
      </c>
    </row>
    <row r="130" spans="10:12">
      <c r="J130" s="4" t="s">
        <v>33</v>
      </c>
      <c r="K130" s="5" t="s">
        <v>75</v>
      </c>
      <c r="L130" s="10">
        <v>0.11805555555555557</v>
      </c>
    </row>
    <row r="131" spans="10:12">
      <c r="J131" s="4" t="s">
        <v>34</v>
      </c>
      <c r="K131" s="5" t="s">
        <v>69</v>
      </c>
      <c r="L131" s="10">
        <v>2.8472222222222222E-2</v>
      </c>
    </row>
    <row r="132" spans="10:12">
      <c r="J132" s="4" t="s">
        <v>35</v>
      </c>
      <c r="K132" s="5" t="s">
        <v>71</v>
      </c>
      <c r="L132" s="10">
        <v>6.9444444444444434E-2</v>
      </c>
    </row>
    <row r="133" spans="10:12">
      <c r="J133" s="4" t="s">
        <v>38</v>
      </c>
      <c r="K133" s="5" t="s">
        <v>63</v>
      </c>
      <c r="L133" s="10">
        <v>2.361111111111111E-2</v>
      </c>
    </row>
    <row r="134" spans="10:12">
      <c r="J134" s="4" t="s">
        <v>33</v>
      </c>
      <c r="K134" s="5" t="s">
        <v>91</v>
      </c>
      <c r="L134" s="10">
        <v>9.9999999999999992E-2</v>
      </c>
    </row>
    <row r="135" spans="10:12">
      <c r="J135" s="4" t="s">
        <v>40</v>
      </c>
      <c r="K135" s="5" t="s">
        <v>53</v>
      </c>
      <c r="L135" s="10">
        <v>6.9444444444444434E-2</v>
      </c>
    </row>
    <row r="136" spans="10:12">
      <c r="J136" s="4" t="s">
        <v>41</v>
      </c>
      <c r="K136" s="5" t="s">
        <v>91</v>
      </c>
      <c r="L136" s="10">
        <v>0.11805555555555557</v>
      </c>
    </row>
    <row r="137" spans="10:12">
      <c r="J137" s="4" t="s">
        <v>42</v>
      </c>
      <c r="K137" s="5" t="s">
        <v>73</v>
      </c>
      <c r="L137" s="10">
        <v>0.10208333333333335</v>
      </c>
    </row>
    <row r="138" spans="10:12">
      <c r="J138" s="4" t="s">
        <v>43</v>
      </c>
      <c r="K138" s="5" t="s">
        <v>93</v>
      </c>
      <c r="L138" s="10">
        <v>9.8611111111111108E-2</v>
      </c>
    </row>
    <row r="139" spans="10:12">
      <c r="J139" s="4" t="s">
        <v>44</v>
      </c>
      <c r="K139" s="5" t="s">
        <v>83</v>
      </c>
      <c r="L139" s="10">
        <v>7.3611111111111113E-2</v>
      </c>
    </row>
    <row r="140" spans="10:12">
      <c r="J140" s="4" t="s">
        <v>45</v>
      </c>
      <c r="K140" s="5" t="s">
        <v>51</v>
      </c>
      <c r="L140" s="10">
        <v>3.3333333333333333E-2</v>
      </c>
    </row>
    <row r="141" spans="10:12">
      <c r="J141" s="4" t="s">
        <v>46</v>
      </c>
      <c r="K141" s="5" t="s">
        <v>61</v>
      </c>
      <c r="L141" s="10">
        <v>7.5694444444444439E-2</v>
      </c>
    </row>
    <row r="142" spans="10:12">
      <c r="J142" s="4" t="s">
        <v>3</v>
      </c>
      <c r="K142" s="5" t="s">
        <v>55</v>
      </c>
      <c r="L142" s="10">
        <v>4.0972222222222222E-2</v>
      </c>
    </row>
    <row r="143" spans="10:12">
      <c r="J143" s="4" t="s">
        <v>6</v>
      </c>
      <c r="K143" s="5" t="s">
        <v>51</v>
      </c>
      <c r="L143" s="10">
        <v>6.9444444444444434E-2</v>
      </c>
    </row>
    <row r="144" spans="10:12">
      <c r="J144" s="4" t="s">
        <v>9</v>
      </c>
      <c r="K144" s="5" t="s">
        <v>75</v>
      </c>
      <c r="L144" s="10">
        <v>7.6388888888888895E-2</v>
      </c>
    </row>
    <row r="145" spans="10:12">
      <c r="J145" s="4" t="s">
        <v>33</v>
      </c>
      <c r="K145" s="5" t="s">
        <v>67</v>
      </c>
      <c r="L145" s="10">
        <v>2.2916666666666669E-2</v>
      </c>
    </row>
    <row r="146" spans="10:12">
      <c r="J146" s="4" t="s">
        <v>14</v>
      </c>
      <c r="K146" s="5" t="s">
        <v>59</v>
      </c>
      <c r="L146" s="10">
        <v>7.9861111111111105E-2</v>
      </c>
    </row>
    <row r="147" spans="10:12">
      <c r="J147" s="4" t="s">
        <v>15</v>
      </c>
      <c r="K147" s="5" t="s">
        <v>85</v>
      </c>
      <c r="L147" s="10">
        <v>2.7777777777777776E-2</v>
      </c>
    </row>
    <row r="148" spans="10:12">
      <c r="J148" s="4" t="s">
        <v>18</v>
      </c>
      <c r="K148" s="5" t="s">
        <v>73</v>
      </c>
      <c r="L148" s="10">
        <v>0.12430555555555556</v>
      </c>
    </row>
    <row r="149" spans="10:12">
      <c r="J149" s="4" t="s">
        <v>19</v>
      </c>
      <c r="K149" s="5" t="s">
        <v>83</v>
      </c>
      <c r="L149" s="10">
        <v>0.1076388888888889</v>
      </c>
    </row>
    <row r="150" spans="10:12">
      <c r="J150" s="4" t="s">
        <v>20</v>
      </c>
      <c r="K150" s="5" t="s">
        <v>59</v>
      </c>
      <c r="L150" s="10">
        <v>8.1250000000000003E-2</v>
      </c>
    </row>
    <row r="151" spans="10:12">
      <c r="J151" s="4" t="s">
        <v>23</v>
      </c>
      <c r="K151" s="5" t="s">
        <v>71</v>
      </c>
      <c r="L151" s="10">
        <v>0.12013888888888889</v>
      </c>
    </row>
    <row r="152" spans="10:12">
      <c r="J152" s="4" t="s">
        <v>24</v>
      </c>
      <c r="K152" s="5" t="s">
        <v>85</v>
      </c>
      <c r="L152" s="10">
        <v>3.9583333333333331E-2</v>
      </c>
    </row>
    <row r="153" spans="10:12">
      <c r="J153" s="4" t="s">
        <v>25</v>
      </c>
      <c r="K153" s="5" t="s">
        <v>83</v>
      </c>
      <c r="L153" s="10">
        <v>0.11527777777777777</v>
      </c>
    </row>
    <row r="154" spans="10:12">
      <c r="J154" s="4" t="s">
        <v>26</v>
      </c>
      <c r="K154" s="5" t="s">
        <v>83</v>
      </c>
      <c r="L154" s="10">
        <v>0.1173611111111111</v>
      </c>
    </row>
    <row r="155" spans="10:12">
      <c r="J155" s="4" t="s">
        <v>28</v>
      </c>
      <c r="K155" s="5" t="s">
        <v>65</v>
      </c>
      <c r="L155" s="10">
        <v>3.1944444444444449E-2</v>
      </c>
    </row>
    <row r="156" spans="10:12">
      <c r="J156" s="4" t="s">
        <v>29</v>
      </c>
      <c r="K156" s="5" t="s">
        <v>81</v>
      </c>
      <c r="L156" s="10">
        <v>8.5416666666666655E-2</v>
      </c>
    </row>
    <row r="157" spans="10:12">
      <c r="J157" s="4" t="s">
        <v>30</v>
      </c>
      <c r="K157" s="5" t="s">
        <v>85</v>
      </c>
      <c r="L157" s="10">
        <v>2.8472222222222222E-2</v>
      </c>
    </row>
    <row r="158" spans="10:12">
      <c r="J158" s="4" t="s">
        <v>31</v>
      </c>
      <c r="K158" s="5" t="s">
        <v>85</v>
      </c>
      <c r="L158" s="10">
        <v>2.7083333333333334E-2</v>
      </c>
    </row>
    <row r="159" spans="10:12">
      <c r="J159" s="4" t="s">
        <v>32</v>
      </c>
      <c r="K159" s="5" t="s">
        <v>57</v>
      </c>
      <c r="L159" s="10">
        <v>8.1944444444444445E-2</v>
      </c>
    </row>
    <row r="160" spans="10:12">
      <c r="J160" s="4" t="s">
        <v>33</v>
      </c>
      <c r="K160" s="5" t="s">
        <v>83</v>
      </c>
      <c r="L160" s="10">
        <v>9.2361111111111116E-2</v>
      </c>
    </row>
    <row r="161" spans="10:12">
      <c r="J161" s="4" t="s">
        <v>34</v>
      </c>
      <c r="K161" s="5" t="s">
        <v>59</v>
      </c>
      <c r="L161" s="10">
        <v>0.10625</v>
      </c>
    </row>
    <row r="162" spans="10:12">
      <c r="J162" s="4" t="s">
        <v>35</v>
      </c>
      <c r="K162" s="5" t="s">
        <v>91</v>
      </c>
      <c r="L162" s="10">
        <v>9.0277777777777776E-2</v>
      </c>
    </row>
    <row r="163" spans="10:12">
      <c r="J163" s="4" t="s">
        <v>38</v>
      </c>
      <c r="K163" s="5" t="s">
        <v>91</v>
      </c>
      <c r="L163" s="10">
        <v>0.10694444444444444</v>
      </c>
    </row>
    <row r="164" spans="10:12">
      <c r="J164" s="4" t="s">
        <v>33</v>
      </c>
      <c r="K164" s="5" t="s">
        <v>67</v>
      </c>
      <c r="L164" s="10">
        <v>3.9583333333333331E-2</v>
      </c>
    </row>
    <row r="165" spans="10:12">
      <c r="J165" s="4" t="s">
        <v>40</v>
      </c>
      <c r="K165" s="5" t="s">
        <v>73</v>
      </c>
      <c r="L165" s="10">
        <v>8.2638888888888887E-2</v>
      </c>
    </row>
    <row r="166" spans="10:12">
      <c r="J166" s="4" t="s">
        <v>41</v>
      </c>
      <c r="K166" s="5" t="s">
        <v>75</v>
      </c>
      <c r="L166" s="10">
        <v>9.2361111111111116E-2</v>
      </c>
    </row>
    <row r="167" spans="10:12">
      <c r="J167" s="4" t="s">
        <v>42</v>
      </c>
      <c r="K167" s="5" t="s">
        <v>83</v>
      </c>
      <c r="L167" s="10">
        <v>8.8888888888888892E-2</v>
      </c>
    </row>
    <row r="168" spans="10:12">
      <c r="J168" s="4" t="s">
        <v>43</v>
      </c>
      <c r="K168" s="5" t="s">
        <v>93</v>
      </c>
      <c r="L168" s="10">
        <v>7.8472222222222221E-2</v>
      </c>
    </row>
    <row r="169" spans="10:12">
      <c r="J169" s="4" t="s">
        <v>44</v>
      </c>
      <c r="K169" s="5" t="s">
        <v>67</v>
      </c>
      <c r="L169" s="10">
        <v>3.6805555555555557E-2</v>
      </c>
    </row>
    <row r="170" spans="10:12">
      <c r="J170" s="4" t="s">
        <v>45</v>
      </c>
      <c r="K170" s="5" t="s">
        <v>69</v>
      </c>
      <c r="L170" s="10">
        <v>2.9166666666666664E-2</v>
      </c>
    </row>
    <row r="171" spans="10:12">
      <c r="J171" s="7" t="s">
        <v>46</v>
      </c>
      <c r="K171" s="8" t="s">
        <v>51</v>
      </c>
      <c r="L171" s="11">
        <v>3.3333333333333333E-2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5.1</vt:lpstr>
      <vt:lpstr>5.2</vt:lpstr>
      <vt:lpstr>5.3</vt:lpstr>
      <vt:lpstr>5.4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uczen1</dc:creator>
  <cp:lastModifiedBy>uczen1</cp:lastModifiedBy>
  <dcterms:created xsi:type="dcterms:W3CDTF">2023-03-24T09:22:19Z</dcterms:created>
  <dcterms:modified xsi:type="dcterms:W3CDTF">2023-03-24T09:37:40Z</dcterms:modified>
</cp:coreProperties>
</file>