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" sheetId="1" r:id="rId4"/>
    <sheet state="visible" name="Descriptive Stats" sheetId="2" r:id="rId5"/>
    <sheet state="visible" name="Normal Distribution" sheetId="3" r:id="rId6"/>
    <sheet state="visible" name="Confidence Interval" sheetId="4" r:id="rId7"/>
    <sheet state="visible" name="Independent T-Test" sheetId="5" r:id="rId8"/>
    <sheet state="visible" name="Paired T-Test" sheetId="6" r:id="rId9"/>
    <sheet state="visible" name="Linear Regression vs. T-Test" sheetId="7" r:id="rId10"/>
  </sheets>
  <definedNames/>
  <calcPr/>
</workbook>
</file>

<file path=xl/sharedStrings.xml><?xml version="1.0" encoding="utf-8"?>
<sst xmlns="http://schemas.openxmlformats.org/spreadsheetml/2006/main" count="110" uniqueCount="82">
  <si>
    <t>Lessons</t>
  </si>
  <si>
    <t>Descriptive Statistics</t>
  </si>
  <si>
    <t>Normal Distribution</t>
  </si>
  <si>
    <t>Confidence Interval (Estimation)</t>
  </si>
  <si>
    <t>Independent T-Test</t>
  </si>
  <si>
    <t>Paired T-Test</t>
  </si>
  <si>
    <t>Linear Regression vs. T-Test</t>
  </si>
  <si>
    <t>Simulate Data in Google Sheets</t>
  </si>
  <si>
    <t>Mean</t>
  </si>
  <si>
    <t>SD</t>
  </si>
  <si>
    <t>Column 1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</si>
  <si>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</si>
  <si>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</si>
  <si>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</si>
  <si>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</si>
  <si>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</si>
  <si>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</si>
  <si>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</si>
  <si>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</si>
  <si>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</si>
  <si>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</si>
  <si>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</si>
  <si>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</si>
  <si>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Largest(1)</t>
  </si>
  <si>
    <t>Smallest(1)</t>
  </si>
  <si>
    <t>Confidence Level(95%)</t>
  </si>
  <si>
    <t>Proportion%</t>
  </si>
  <si>
    <t>Empirical Rules</t>
  </si>
  <si>
    <t>+/- 1SD</t>
  </si>
  <si>
    <t>+/- 2SD</t>
  </si>
  <si>
    <t>+/- 3SD</t>
  </si>
  <si>
    <t>MEAN</t>
  </si>
  <si>
    <t>% Proportion</t>
  </si>
  <si>
    <t>+-1SD</t>
  </si>
  <si>
    <t>+-2SD</t>
  </si>
  <si>
    <t>+-3SD</t>
  </si>
  <si>
    <t>Lower Bound</t>
  </si>
  <si>
    <t>Upper Bound</t>
  </si>
  <si>
    <r>
      <rPr>
        <rFont val="Work Sans"/>
        <color theme="1"/>
      </rPr>
      <t xml:space="preserve">We want to estimate </t>
    </r>
    <r>
      <rPr>
        <rFont val="Work Sans"/>
        <b/>
        <color theme="1"/>
      </rPr>
      <t>Rating of TENET</t>
    </r>
    <r>
      <rPr>
        <rFont val="Work Sans"/>
        <color theme="1"/>
      </rPr>
      <t xml:space="preserve"> film among those who have watched it this year.</t>
    </r>
  </si>
  <si>
    <t>Rating</t>
  </si>
  <si>
    <t>N</t>
  </si>
  <si>
    <t>Confidence Level</t>
  </si>
  <si>
    <t>Confidence interval</t>
  </si>
  <si>
    <t>Margin Error</t>
  </si>
  <si>
    <t>SE</t>
  </si>
  <si>
    <t>Store 1</t>
  </si>
  <si>
    <t>No advertising in store</t>
  </si>
  <si>
    <t>Split Stores into 2 groups</t>
  </si>
  <si>
    <t>Run experiment for 3 months (90 days)</t>
  </si>
  <si>
    <t>Store 2</t>
  </si>
  <si>
    <t>Has advertising in store</t>
  </si>
  <si>
    <t>Sales ($)</t>
  </si>
  <si>
    <t>Day</t>
  </si>
  <si>
    <t>DIFF</t>
  </si>
  <si>
    <t>Test equality of variances</t>
  </si>
  <si>
    <t>IF P-VALUE &lt;= 0.05, REJECT H0</t>
  </si>
  <si>
    <t>F.Test</t>
  </si>
  <si>
    <t>H0: equal vars assumed</t>
  </si>
  <si>
    <t>H1 : equal vars not assumed</t>
  </si>
  <si>
    <t>Test equality of means</t>
  </si>
  <si>
    <t>T.Test</t>
  </si>
  <si>
    <t>H0: mean store1 = mean store1</t>
  </si>
  <si>
    <t>Mean_Diff</t>
  </si>
  <si>
    <t>H1: mean store1 != mean store1</t>
  </si>
  <si>
    <t>Pair T.Test</t>
  </si>
  <si>
    <t>เทียบค่าเฉลี่ยของคนสองกลุ่ม แต่เป็นกลุ่มเดียวกันคนละช่วงเวลา</t>
  </si>
  <si>
    <t>One month of special training</t>
  </si>
  <si>
    <t>Before</t>
  </si>
  <si>
    <t>After</t>
  </si>
  <si>
    <t>Student_ID</t>
  </si>
  <si>
    <t>Paired T.Test</t>
  </si>
  <si>
    <t>AVG_DIFF</t>
  </si>
  <si>
    <t>H0: mean Before = mean After</t>
  </si>
  <si>
    <t>H1: mean Before != mean After</t>
  </si>
  <si>
    <t>If p-value &lt;= 0</t>
  </si>
  <si>
    <t>No Ad</t>
  </si>
  <si>
    <t>with Ad</t>
  </si>
  <si>
    <t>Store</t>
  </si>
  <si>
    <t>Sales</t>
  </si>
  <si>
    <t>Intercept</t>
  </si>
  <si>
    <t>Slope</t>
  </si>
  <si>
    <r>
      <rPr>
        <rFont val="Work Sans"/>
        <color theme="1"/>
      </rPr>
      <t xml:space="preserve">Sales = </t>
    </r>
    <r>
      <rPr>
        <rFont val="Work Sans"/>
        <b/>
        <color theme="1"/>
      </rPr>
      <t>Intercept</t>
    </r>
    <r>
      <rPr>
        <rFont val="Work Sans"/>
        <color theme="1"/>
      </rPr>
      <t xml:space="preserve"> + </t>
    </r>
    <r>
      <rPr>
        <rFont val="Work Sans"/>
        <b/>
        <color theme="1"/>
      </rPr>
      <t>Slope</t>
    </r>
    <r>
      <rPr>
        <rFont val="Work Sans"/>
        <color theme="1"/>
      </rPr>
      <t>*Store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</si>
</sst>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.0"/>
    <numFmt numFmtId="165" formatCode="0.000"/>
    <numFmt numFmtId="166" formatCode="0.0000"/>
    <numFmt numFmtId="167" formatCode="0.000000000"/>
  </numFmts>
  <fonts count="12">
    <font>
      <sz val="10.0"/>
      <color rgb="FF000000"/>
      <name val="Arial"/>
      <scheme val="minor"/>
    </font>
    <font>
      <b/>
      <color theme="1"/>
      <name val="Work Sans"/>
    </font>
    <font>
      <color theme="1"/>
      <name val="Work Sans"/>
    </font>
    <font>
      <u/>
      <color rgb="FF1155CC"/>
      <name val="Work Sans"/>
    </font>
    <font>
      <i/>
      <color theme="1"/>
      <name val="Work Sans"/>
    </font>
    <font>
      <b/>
      <sz val="9.0"/>
      <color rgb="FFFFFFFF"/>
      <name val="Work Sans"/>
    </font>
    <font>
      <b/>
      <color theme="0"/>
      <name val="Work Sans"/>
    </font>
    <font>
      <b/>
      <color theme="1"/>
      <name val="Arial"/>
      <scheme val="minor"/>
    </font>
    <font>
      <b/>
      <color rgb="FFFFFFFF"/>
      <name val="Work Sans"/>
    </font>
    <font>
      <b/>
      <color rgb="FFE06666"/>
      <name val="Work Sans"/>
    </font>
    <font>
      <color theme="1"/>
      <name val="Arial"/>
      <scheme val="minor"/>
    </font>
    <font>
      <b/>
      <color rgb="FFCC0000"/>
      <name val="Work Sans"/>
    </font>
  </fonts>
  <fills count="8">
    <fill>
      <patternFill patternType="none"/>
    </fill>
    <fill>
      <patternFill patternType="lightGray"/>
    </fill>
    <fill>
      <patternFill patternType="solid">
        <fgColor rgb="FFEAD1DC"/>
        <bgColor rgb="FFEAD1DC"/>
      </patternFill>
    </fill>
    <fill>
      <patternFill patternType="solid">
        <fgColor rgb="FFD9D2E9"/>
        <bgColor rgb="FFD9D2E9"/>
      </patternFill>
    </fill>
    <fill>
      <patternFill patternType="solid">
        <fgColor rgb="FF434343"/>
        <bgColor rgb="FF434343"/>
      </patternFill>
    </fill>
    <fill>
      <patternFill patternType="solid">
        <fgColor rgb="FFFFE599"/>
        <bgColor rgb="FFFFE599"/>
      </patternFill>
    </fill>
    <fill>
      <patternFill patternType="solid">
        <fgColor rgb="FFEFEFEF"/>
        <bgColor rgb="FFEFEFEF"/>
      </patternFill>
    </fill>
    <fill>
      <patternFill patternType="solid">
        <fgColor rgb="FF8E7CC3"/>
        <bgColor rgb="FF8E7CC3"/>
      </patternFill>
    </fill>
  </fills>
  <borders count="2">
    <border/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Font="1"/>
    <xf borderId="0" fillId="0" fontId="2" numFmtId="0" xfId="0" applyAlignment="1" applyFont="1">
      <alignment horizontal="center" readingOrder="0"/>
    </xf>
    <xf borderId="0" fillId="0" fontId="3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2" fontId="2" numFmtId="0" xfId="0" applyAlignment="1" applyFill="1" applyFont="1">
      <alignment horizontal="center" readingOrder="0"/>
    </xf>
    <xf borderId="0" fillId="0" fontId="2" numFmtId="164" xfId="0" applyAlignment="1" applyFont="1" applyNumberFormat="1">
      <alignment horizontal="center"/>
    </xf>
    <xf borderId="1" fillId="0" fontId="4" numFmtId="164" xfId="0" applyAlignment="1" applyBorder="1" applyFont="1" applyNumberFormat="1">
      <alignment horizontal="center" readingOrder="0"/>
    </xf>
    <xf borderId="1" fillId="0" fontId="2" numFmtId="164" xfId="0" applyAlignment="1" applyBorder="1" applyFont="1" applyNumberFormat="1">
      <alignment horizontal="center"/>
    </xf>
    <xf borderId="0" fillId="0" fontId="2" numFmtId="164" xfId="0" applyAlignment="1" applyFont="1" applyNumberFormat="1">
      <alignment horizontal="center" readingOrder="0"/>
    </xf>
    <xf borderId="0" fillId="0" fontId="2" numFmtId="0" xfId="0" applyAlignment="1" applyFont="1">
      <alignment readingOrder="0"/>
    </xf>
    <xf quotePrefix="1" borderId="0" fillId="0" fontId="2" numFmtId="0" xfId="0" applyAlignment="1" applyFont="1">
      <alignment readingOrder="0"/>
    </xf>
    <xf borderId="0" fillId="3" fontId="2" numFmtId="0" xfId="0" applyAlignment="1" applyFill="1" applyFont="1">
      <alignment horizontal="center" readingOrder="0"/>
    </xf>
    <xf borderId="0" fillId="0" fontId="1" numFmtId="0" xfId="0" applyFont="1"/>
    <xf borderId="0" fillId="0" fontId="2" numFmtId="164" xfId="0" applyFont="1" applyNumberFormat="1"/>
    <xf quotePrefix="1" borderId="0" fillId="0" fontId="1" numFmtId="0" xfId="0" applyAlignment="1" applyFont="1">
      <alignment readingOrder="0"/>
    </xf>
    <xf borderId="0" fillId="3" fontId="2" numFmtId="10" xfId="0" applyFont="1" applyNumberFormat="1"/>
    <xf borderId="0" fillId="2" fontId="2" numFmtId="165" xfId="0" applyFont="1" applyNumberFormat="1"/>
    <xf borderId="0" fillId="2" fontId="2" numFmtId="0" xfId="0" applyFont="1"/>
    <xf borderId="0" fillId="2" fontId="2" numFmtId="0" xfId="0" applyAlignment="1" applyFont="1">
      <alignment readingOrder="0"/>
    </xf>
    <xf borderId="0" fillId="4" fontId="5" numFmtId="0" xfId="0" applyAlignment="1" applyFill="1" applyFont="1">
      <alignment horizontal="center" readingOrder="0"/>
    </xf>
    <xf borderId="0" fillId="4" fontId="6" numFmtId="0" xfId="0" applyAlignment="1" applyFont="1">
      <alignment horizontal="center" readingOrder="0"/>
    </xf>
    <xf borderId="0" fillId="4" fontId="6" numFmtId="9" xfId="0" applyAlignment="1" applyFont="1" applyNumberFormat="1">
      <alignment horizontal="center" readingOrder="0"/>
    </xf>
    <xf borderId="0" fillId="4" fontId="6" numFmtId="0" xfId="0" applyAlignment="1" applyFont="1">
      <alignment readingOrder="0"/>
    </xf>
    <xf borderId="0" fillId="5" fontId="2" numFmtId="165" xfId="0" applyAlignment="1" applyFill="1" applyFont="1" applyNumberFormat="1">
      <alignment horizontal="center"/>
    </xf>
    <xf borderId="0" fillId="0" fontId="2" numFmtId="165" xfId="0" applyAlignment="1" applyFont="1" applyNumberFormat="1">
      <alignment horizontal="center" readingOrder="0"/>
    </xf>
    <xf borderId="0" fillId="0" fontId="2" numFmtId="165" xfId="0" applyAlignment="1" applyFont="1" applyNumberFormat="1">
      <alignment horizontal="center"/>
    </xf>
    <xf borderId="0" fillId="5" fontId="7" numFmtId="0" xfId="0" applyAlignment="1" applyFont="1">
      <alignment readingOrder="0"/>
    </xf>
    <xf borderId="0" fillId="5" fontId="1" numFmtId="166" xfId="0" applyFont="1" applyNumberFormat="1"/>
    <xf borderId="0" fillId="0" fontId="2" numFmtId="165" xfId="0" applyFont="1" applyNumberFormat="1"/>
    <xf borderId="0" fillId="0" fontId="2" numFmtId="166" xfId="0" applyFont="1" applyNumberFormat="1"/>
    <xf borderId="0" fillId="4" fontId="8" numFmtId="0" xfId="0" applyAlignment="1" applyFont="1">
      <alignment horizontal="center" readingOrder="0"/>
    </xf>
    <xf borderId="0" fillId="0" fontId="2" numFmtId="164" xfId="0" applyAlignment="1" applyFont="1" applyNumberFormat="1">
      <alignment horizontal="center" vertical="bottom"/>
    </xf>
    <xf borderId="0" fillId="2" fontId="2" numFmtId="2" xfId="0" applyFont="1" applyNumberFormat="1"/>
    <xf borderId="0" fillId="0" fontId="9" numFmtId="0" xfId="0" applyAlignment="1" applyFont="1">
      <alignment readingOrder="0"/>
    </xf>
    <xf borderId="0" fillId="5" fontId="1" numFmtId="0" xfId="0" applyAlignment="1" applyFont="1">
      <alignment horizontal="center" readingOrder="0"/>
    </xf>
    <xf borderId="0" fillId="5" fontId="2" numFmtId="0" xfId="0" applyAlignment="1" applyFont="1">
      <alignment horizontal="center" readingOrder="0"/>
    </xf>
    <xf borderId="0" fillId="0" fontId="10" numFmtId="0" xfId="0" applyAlignment="1" applyFont="1">
      <alignment horizontal="center" readingOrder="0"/>
    </xf>
    <xf borderId="0" fillId="5" fontId="10" numFmtId="0" xfId="0" applyAlignment="1" applyFont="1">
      <alignment horizontal="center" readingOrder="0"/>
    </xf>
    <xf borderId="0" fillId="0" fontId="2" numFmtId="2" xfId="0" applyAlignment="1" applyFont="1" applyNumberFormat="1">
      <alignment horizontal="center"/>
    </xf>
    <xf borderId="0" fillId="6" fontId="1" numFmtId="0" xfId="0" applyAlignment="1" applyFill="1" applyFont="1">
      <alignment readingOrder="0"/>
    </xf>
    <xf borderId="0" fillId="6" fontId="2" numFmtId="0" xfId="0" applyFont="1"/>
    <xf borderId="0" fillId="6" fontId="2" numFmtId="0" xfId="0" applyAlignment="1" applyFont="1">
      <alignment readingOrder="0"/>
    </xf>
    <xf borderId="0" fillId="2" fontId="2" numFmtId="166" xfId="0" applyFont="1" applyNumberFormat="1"/>
    <xf borderId="0" fillId="0" fontId="2" numFmtId="167" xfId="0" applyFont="1" applyNumberFormat="1"/>
    <xf borderId="0" fillId="0" fontId="11" numFmtId="0" xfId="0" applyAlignment="1" applyFont="1">
      <alignment readingOrder="0"/>
    </xf>
    <xf borderId="0" fillId="4" fontId="8" numFmtId="0" xfId="0" applyAlignment="1" applyFont="1">
      <alignment horizontal="center" readingOrder="0"/>
    </xf>
    <xf borderId="0" fillId="7" fontId="8" numFmtId="0" xfId="0" applyAlignment="1" applyFill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19050</xdr:rowOff>
    </xdr:from>
    <xdr:ext cx="904875" cy="9048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352425</xdr:colOff>
      <xdr:row>0</xdr:row>
      <xdr:rowOff>57150</xdr:rowOff>
    </xdr:from>
    <xdr:ext cx="3543300" cy="26193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19050</xdr:rowOff>
    </xdr:from>
    <xdr:ext cx="904875" cy="904875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200025</xdr:rowOff>
    </xdr:from>
    <xdr:ext cx="1752600" cy="262890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4</xdr:row>
      <xdr:rowOff>19050</xdr:rowOff>
    </xdr:from>
    <xdr:ext cx="904875" cy="9048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1</xdr:row>
      <xdr:rowOff>19050</xdr:rowOff>
    </xdr:from>
    <xdr:ext cx="904875" cy="9048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6</xdr:row>
      <xdr:rowOff>200025</xdr:rowOff>
    </xdr:from>
    <xdr:ext cx="752475" cy="752475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857250</xdr:colOff>
      <xdr:row>0</xdr:row>
      <xdr:rowOff>161925</xdr:rowOff>
    </xdr:from>
    <xdr:ext cx="1095375" cy="1095375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0</xdr:row>
      <xdr:rowOff>161925</xdr:rowOff>
    </xdr:from>
    <xdr:ext cx="1095375" cy="1095375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219075</xdr:colOff>
      <xdr:row>0</xdr:row>
      <xdr:rowOff>200025</xdr:rowOff>
    </xdr:from>
    <xdr:ext cx="495300" cy="4953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1</xdr:row>
      <xdr:rowOff>66675</xdr:rowOff>
    </xdr:from>
    <xdr:ext cx="428625" cy="428625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9.38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>
        <v>1.0</v>
      </c>
      <c r="B2" s="4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>
        <v>2.0</v>
      </c>
      <c r="B3" s="4" t="s">
        <v>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3">
        <v>3.0</v>
      </c>
      <c r="B4" s="4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3">
        <v>4.0</v>
      </c>
      <c r="B5" s="4" t="s">
        <v>4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3">
        <v>5.0</v>
      </c>
      <c r="B6" s="4" t="s">
        <v>5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3">
        <v>6.0</v>
      </c>
      <c r="B7" s="4" t="s">
        <v>6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5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5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5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5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5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5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5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5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5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5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5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5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5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5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5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5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5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5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5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5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5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5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5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5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5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5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5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5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5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5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5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5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5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5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5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5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5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5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5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5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5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5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5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5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5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5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5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5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5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5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5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5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5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5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5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5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5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5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5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5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5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5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5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5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5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5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5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5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5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5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5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5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5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5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5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5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5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5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5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5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5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5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5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5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5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5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5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5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5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5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5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5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5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5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5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5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5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5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5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5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5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5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5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5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5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5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5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5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5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5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5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5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5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5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5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5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5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5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5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5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5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5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5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5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5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5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5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5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5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5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5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5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5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5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5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5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5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5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5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5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5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5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5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5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5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5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5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5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5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5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5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5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5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5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5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5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5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5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5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5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5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5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5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5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5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5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5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5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5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5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5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5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5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5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5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5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5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5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5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5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5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5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5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5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5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5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5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5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5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5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5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5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5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5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5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5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5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5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5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5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5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5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5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5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5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5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5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5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5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5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5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5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5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5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5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5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5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5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5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5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5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5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5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5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5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5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5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5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5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5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5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5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5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5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5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5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5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5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5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5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5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5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5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5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5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5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5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5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5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5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5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5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5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5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5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5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5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5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5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5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5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5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5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5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5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5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5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5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5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5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5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5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5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5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5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5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5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5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5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5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5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5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5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5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5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5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5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5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5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5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5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5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5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5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5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5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5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5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5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5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5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5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5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5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5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5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5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5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5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5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5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5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5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5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5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5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5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5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5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5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5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5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5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5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5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5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5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5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5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5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5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5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5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5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5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5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5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5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5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5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5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5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5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5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5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5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5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5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5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5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5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5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5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5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5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5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5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5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5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5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5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5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5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5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5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5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5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5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5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5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5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5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5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5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5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5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5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5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5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5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5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5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5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5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5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5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5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5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5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5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5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5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5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5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5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5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5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5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5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5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5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5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5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5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5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5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5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5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5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5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5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5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5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5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5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5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5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5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5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5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5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5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5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5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5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5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5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5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5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5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5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5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5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5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5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5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5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5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5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5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5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5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5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5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5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5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5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5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5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5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5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5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5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5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5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5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5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5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5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5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5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5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5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5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5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5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5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5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5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5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5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5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5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5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5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5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5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5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5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5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5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5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5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5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5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5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5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5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5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5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5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5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5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5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5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5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5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5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5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5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5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5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5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5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5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5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5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5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5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5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5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5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5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5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5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5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5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5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5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5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5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5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5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5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5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5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5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5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5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5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5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5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5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5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5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5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5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5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5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5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5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5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5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5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5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5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5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5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5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5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5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5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5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5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5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5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5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5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5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5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5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5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5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5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5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5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5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5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5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5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5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5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5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5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5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5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5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5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5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5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5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5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5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5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5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5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5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5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5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5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5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5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5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5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5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5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5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5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5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5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5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5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5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5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5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5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5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5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5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5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5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5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5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5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5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5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5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5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5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5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5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5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5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5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5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5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5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5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5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5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5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5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5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5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5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5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5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5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5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5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5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5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5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5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5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5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5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5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5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5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5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5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5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5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5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5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5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5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5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5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5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5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5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5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5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5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5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5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5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5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5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5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5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5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5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5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5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5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5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5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5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5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5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5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5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5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5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5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5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5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5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5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5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5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5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5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5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5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5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5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5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5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5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5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5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5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5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5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5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5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5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5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5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5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5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5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5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5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5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5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5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5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5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5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5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5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5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5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5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5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5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5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5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5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5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5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5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5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5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5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5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5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5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5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5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5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5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5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5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5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5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5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5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5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5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5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5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5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5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5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5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5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5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5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5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5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5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5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5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5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5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5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5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5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5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5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5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5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5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5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5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5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5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5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5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5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5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5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5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5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5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5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5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5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5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5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5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5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5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5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5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5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5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5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5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5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5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5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5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5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5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5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5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5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5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5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5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5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5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5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5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5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5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5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5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5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5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5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5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5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5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5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5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5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5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5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5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5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5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5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5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5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5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5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5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5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5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5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5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5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5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5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5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5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5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5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5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5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5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5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5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5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5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5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5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5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5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5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5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5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5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5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5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5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5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5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5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5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5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5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5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5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5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5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5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5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5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5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5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5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5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5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5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5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5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5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5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5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5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5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5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5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5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5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5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5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5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5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5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5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5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5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5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5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5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5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5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5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5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5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5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5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5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5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5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5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5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5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5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5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5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5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5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5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5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5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5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5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5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5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5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5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5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5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5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5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5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5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5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5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5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5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5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hyperlinks>
    <hyperlink display="Descriptive Statistics" location="Descriptive Stats!A1" ref="B2"/>
    <hyperlink display="Normal Distribution" location="Normal Distribution!A1" ref="B3"/>
    <hyperlink display="Confidence Interval (Estimation)" location="Confidence Interval!A1" ref="B4"/>
    <hyperlink display="Independent T-Test" location="Independent T-Test!A1" ref="B5"/>
    <hyperlink display="Paired T-Test" location="Paired T-Test!A1" ref="B6"/>
    <hyperlink display="Linear Regression vs. T-Test" location="Linear Regression vs. T-Test!A1" ref="B7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12.63"/>
    <col customWidth="1" min="3" max="3" width="19.5"/>
    <col customWidth="1" min="4" max="26" width="12.63"/>
  </cols>
  <sheetData>
    <row r="1">
      <c r="A1" s="6" t="s">
        <v>7</v>
      </c>
      <c r="B1" s="2"/>
      <c r="C1" s="2"/>
      <c r="D1" s="1" t="s">
        <v>8</v>
      </c>
      <c r="E1" s="1" t="s">
        <v>9</v>
      </c>
      <c r="F1" s="2"/>
      <c r="G1" s="2"/>
      <c r="H1" s="2"/>
      <c r="J1" s="2"/>
      <c r="K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7" t="s">
        <v>2</v>
      </c>
      <c r="B2" s="2"/>
      <c r="C2" s="7" t="b">
        <v>1</v>
      </c>
      <c r="D2" s="8">
        <v>168.0</v>
      </c>
      <c r="E2" s="8">
        <v>5.0</v>
      </c>
      <c r="F2" s="2"/>
      <c r="G2" s="2"/>
      <c r="H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7"/>
      <c r="B3" s="2"/>
      <c r="C3" s="2"/>
      <c r="D3" s="2"/>
      <c r="E3" s="2"/>
      <c r="F3" s="2"/>
      <c r="G3" s="2"/>
      <c r="H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9"/>
      <c r="B5" s="9"/>
      <c r="C5" s="9"/>
      <c r="D5" s="9"/>
      <c r="E5" s="9"/>
      <c r="F5" s="9"/>
      <c r="G5" s="9"/>
      <c r="H5" s="9"/>
      <c r="I5" s="9"/>
      <c r="J5" s="9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9"/>
      <c r="B6" s="9"/>
      <c r="C6" s="9"/>
      <c r="D6" s="9"/>
      <c r="E6" s="9"/>
      <c r="F6" s="9"/>
      <c r="G6" s="9"/>
      <c r="H6" s="9"/>
      <c r="I6" s="9"/>
      <c r="J6" s="9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9"/>
      <c r="B7" s="9"/>
      <c r="C7" s="9"/>
      <c r="D7" s="9"/>
      <c r="E7" s="9"/>
      <c r="F7" s="9"/>
      <c r="G7" s="9"/>
      <c r="H7" s="9"/>
      <c r="I7" s="9"/>
      <c r="J7" s="9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9">
        <f t="shared" ref="A8:A107" si="1">NORMINV(RAND(),$D$2, $E$2)</f>
        <v>171.8083221</v>
      </c>
      <c r="B8" s="9"/>
      <c r="C8" s="9">
        <f>AVERAGE(A:A)</f>
        <v>168.2187114</v>
      </c>
      <c r="D8" s="9"/>
      <c r="E8" s="9"/>
      <c r="F8" s="9"/>
      <c r="G8" s="9"/>
      <c r="H8" s="9"/>
      <c r="I8" s="9"/>
      <c r="J8" s="9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9">
        <f t="shared" si="1"/>
        <v>167.707344</v>
      </c>
      <c r="B9" s="9"/>
      <c r="C9" s="9">
        <f>_xlfn.STDEV.S(A:A)</f>
        <v>4.450856465</v>
      </c>
      <c r="D9" s="9"/>
      <c r="E9" s="9"/>
      <c r="F9" s="9"/>
      <c r="G9" s="9"/>
      <c r="H9" s="9"/>
      <c r="I9" s="9"/>
      <c r="J9" s="9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9">
        <f t="shared" si="1"/>
        <v>166.730566</v>
      </c>
      <c r="B10" s="9"/>
      <c r="C10" s="9"/>
      <c r="D10" s="9"/>
      <c r="E10" s="9"/>
      <c r="F10" s="9"/>
      <c r="G10" s="9"/>
      <c r="H10" s="9"/>
      <c r="I10" s="9"/>
      <c r="J10" s="9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9">
        <f t="shared" si="1"/>
        <v>164.9148528</v>
      </c>
      <c r="B11" s="9"/>
      <c r="C11" s="10" t="s">
        <v>10</v>
      </c>
      <c r="D11" s="11"/>
      <c r="E11" s="9"/>
      <c r="F11" s="9"/>
      <c r="G11" s="9"/>
      <c r="H11" s="9"/>
      <c r="I11" s="9"/>
      <c r="J11" s="9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9">
        <f t="shared" si="1"/>
        <v>172.1570378</v>
      </c>
      <c r="B12" s="9"/>
      <c r="C12" s="9"/>
      <c r="D12" s="9"/>
      <c r="E12" s="9"/>
      <c r="F12" s="9"/>
      <c r="G12" s="9"/>
      <c r="H12" s="9"/>
      <c r="I12" s="9"/>
      <c r="J12" s="9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9">
        <f t="shared" si="1"/>
        <v>173.8253985</v>
      </c>
      <c r="B13" s="9"/>
      <c r="C13" s="12" t="s">
        <v>8</v>
      </c>
      <c r="D13" s="12">
        <v>168.60868603052626</v>
      </c>
      <c r="E13" s="9"/>
      <c r="F13" s="9"/>
      <c r="G13" s="9"/>
      <c r="H13" s="9"/>
      <c r="I13" s="9"/>
      <c r="J13" s="9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9">
        <f t="shared" si="1"/>
        <v>171.1063876</v>
      </c>
      <c r="B14" s="9"/>
      <c r="C14" s="7" t="s">
        <v>11</v>
      </c>
      <c r="D14" s="13">
        <v>0.4968273710346697</v>
      </c>
      <c r="E14" s="2"/>
      <c r="F14" s="2"/>
      <c r="G14" s="2"/>
      <c r="H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9">
        <f t="shared" si="1"/>
        <v>173.4036377</v>
      </c>
      <c r="B15" s="9"/>
      <c r="C15" s="7" t="s">
        <v>12</v>
      </c>
      <c r="D15" s="13">
        <v>168.34726169389234</v>
      </c>
      <c r="E15" s="2"/>
      <c r="F15" s="2"/>
      <c r="G15" s="2"/>
      <c r="H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9">
        <f t="shared" si="1"/>
        <v>171.3479637</v>
      </c>
      <c r="B16" s="9"/>
      <c r="C16" s="7" t="s">
        <v>13</v>
      </c>
      <c r="D16" s="13">
        <v>184.44916134513318</v>
      </c>
      <c r="E16" s="2"/>
      <c r="F16" s="2"/>
      <c r="G16" s="2"/>
      <c r="H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9">
        <f t="shared" si="1"/>
        <v>175.6557463</v>
      </c>
      <c r="B17" s="9"/>
      <c r="C17" s="7" t="s">
        <v>14</v>
      </c>
      <c r="D17" s="13">
        <v>4.968273710346697</v>
      </c>
      <c r="E17" s="2"/>
      <c r="F17" s="2"/>
      <c r="G17" s="2"/>
      <c r="H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9">
        <f t="shared" si="1"/>
        <v>175.8093515</v>
      </c>
      <c r="B18" s="9"/>
      <c r="C18" s="7" t="s">
        <v>15</v>
      </c>
      <c r="D18" s="13">
        <v>24.683743660922136</v>
      </c>
      <c r="E18" s="2"/>
      <c r="F18" s="2"/>
      <c r="G18" s="2"/>
      <c r="H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9">
        <f t="shared" si="1"/>
        <v>171.5606153</v>
      </c>
      <c r="B19" s="9"/>
      <c r="C19" s="7" t="s">
        <v>16</v>
      </c>
      <c r="D19" s="13">
        <v>0.12763040346431787</v>
      </c>
      <c r="E19" s="2"/>
      <c r="F19" s="2"/>
      <c r="G19" s="2"/>
      <c r="H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9">
        <f t="shared" si="1"/>
        <v>166.7436148</v>
      </c>
      <c r="B20" s="9"/>
      <c r="C20" s="7" t="s">
        <v>17</v>
      </c>
      <c r="D20" s="13">
        <v>0.2712914929463015</v>
      </c>
      <c r="E20" s="2"/>
      <c r="F20" s="2"/>
      <c r="G20" s="2"/>
      <c r="H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9">
        <f t="shared" si="1"/>
        <v>163.0866629</v>
      </c>
      <c r="B21" s="9"/>
      <c r="C21" s="7" t="s">
        <v>18</v>
      </c>
      <c r="D21" s="13">
        <v>27.0227505080463</v>
      </c>
      <c r="E21" s="2"/>
      <c r="F21" s="2"/>
      <c r="G21" s="2"/>
      <c r="H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9">
        <f t="shared" si="1"/>
        <v>164.2835524</v>
      </c>
      <c r="B22" s="9"/>
      <c r="C22" s="7" t="s">
        <v>19</v>
      </c>
      <c r="D22" s="13">
        <v>157.42641083708688</v>
      </c>
      <c r="E22" s="2"/>
      <c r="F22" s="2"/>
      <c r="G22" s="2"/>
      <c r="H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9">
        <f t="shared" si="1"/>
        <v>170.5336795</v>
      </c>
      <c r="B23" s="9"/>
      <c r="C23" s="7" t="s">
        <v>20</v>
      </c>
      <c r="D23" s="13">
        <v>184.44916134513318</v>
      </c>
      <c r="E23" s="2"/>
      <c r="F23" s="2"/>
      <c r="G23" s="2"/>
      <c r="H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9">
        <f t="shared" si="1"/>
        <v>164.7501866</v>
      </c>
      <c r="B24" s="9"/>
      <c r="C24" s="7" t="s">
        <v>21</v>
      </c>
      <c r="D24" s="13">
        <v>16860.868603052626</v>
      </c>
      <c r="E24" s="2"/>
      <c r="F24" s="2"/>
      <c r="G24" s="2"/>
      <c r="H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9">
        <f t="shared" si="1"/>
        <v>170.2256925</v>
      </c>
      <c r="B25" s="9"/>
      <c r="C25" s="7" t="s">
        <v>22</v>
      </c>
      <c r="D25" s="13">
        <v>100.0</v>
      </c>
      <c r="E25" s="2"/>
      <c r="F25" s="2"/>
      <c r="G25" s="2"/>
      <c r="H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9">
        <f t="shared" si="1"/>
        <v>163.4830974</v>
      </c>
      <c r="B26" s="9"/>
      <c r="C26" s="7" t="s">
        <v>23</v>
      </c>
      <c r="D26" s="13">
        <v>184.44916134513318</v>
      </c>
      <c r="E26" s="2"/>
      <c r="F26" s="2"/>
      <c r="G26" s="2"/>
      <c r="H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9">
        <f t="shared" si="1"/>
        <v>164.3139059</v>
      </c>
      <c r="B27" s="9"/>
      <c r="C27" s="7" t="s">
        <v>24</v>
      </c>
      <c r="D27" s="13">
        <v>157.42641083708688</v>
      </c>
      <c r="E27" s="2"/>
      <c r="F27" s="2"/>
      <c r="G27" s="2"/>
      <c r="H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9">
        <f t="shared" si="1"/>
        <v>169.7056969</v>
      </c>
      <c r="B28" s="9"/>
      <c r="C28" s="7" t="s">
        <v>25</v>
      </c>
      <c r="D28" s="13">
        <v>0.9858132661155139</v>
      </c>
      <c r="E28" s="2"/>
      <c r="F28" s="2"/>
      <c r="G28" s="2"/>
      <c r="H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9">
        <f t="shared" si="1"/>
        <v>167.1206654</v>
      </c>
      <c r="B29" s="9"/>
      <c r="C29" s="2"/>
      <c r="D29" s="2"/>
      <c r="E29" s="2"/>
      <c r="F29" s="2"/>
      <c r="G29" s="2"/>
      <c r="H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9">
        <f t="shared" si="1"/>
        <v>167.0375743</v>
      </c>
      <c r="B30" s="9"/>
      <c r="C30" s="2"/>
      <c r="D30" s="2"/>
      <c r="E30" s="2"/>
      <c r="F30" s="2"/>
      <c r="G30" s="2"/>
      <c r="H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9">
        <f t="shared" si="1"/>
        <v>170.1858982</v>
      </c>
      <c r="B31" s="9"/>
      <c r="C31" s="2"/>
      <c r="D31" s="2"/>
      <c r="E31" s="2"/>
      <c r="F31" s="2"/>
      <c r="G31" s="2"/>
      <c r="H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9">
        <f t="shared" si="1"/>
        <v>164.2204141</v>
      </c>
      <c r="B32" s="9"/>
      <c r="C32" s="2"/>
      <c r="D32" s="2"/>
      <c r="E32" s="2"/>
      <c r="F32" s="2"/>
      <c r="G32" s="2"/>
      <c r="H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9">
        <f t="shared" si="1"/>
        <v>168.0283953</v>
      </c>
      <c r="B33" s="9"/>
      <c r="C33" s="2"/>
      <c r="D33" s="2"/>
      <c r="E33" s="2"/>
      <c r="F33" s="2"/>
      <c r="G33" s="2"/>
      <c r="H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9">
        <f t="shared" si="1"/>
        <v>172.469577</v>
      </c>
      <c r="B34" s="9"/>
      <c r="C34" s="2"/>
      <c r="D34" s="2"/>
      <c r="E34" s="2"/>
      <c r="F34" s="2"/>
      <c r="G34" s="2"/>
      <c r="H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9">
        <f t="shared" si="1"/>
        <v>165.2646</v>
      </c>
      <c r="B35" s="9"/>
      <c r="C35" s="2"/>
      <c r="D35" s="2"/>
      <c r="E35" s="2"/>
      <c r="F35" s="2"/>
      <c r="G35" s="2"/>
      <c r="H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9">
        <f t="shared" si="1"/>
        <v>174.2309375</v>
      </c>
      <c r="B36" s="9"/>
      <c r="C36" s="2"/>
      <c r="D36" s="2"/>
      <c r="E36" s="2"/>
      <c r="F36" s="2"/>
      <c r="G36" s="2"/>
      <c r="H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9">
        <f t="shared" si="1"/>
        <v>169.7865081</v>
      </c>
      <c r="B37" s="9"/>
      <c r="C37" s="2"/>
      <c r="D37" s="2"/>
      <c r="E37" s="2"/>
      <c r="F37" s="2"/>
      <c r="G37" s="2"/>
      <c r="H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9">
        <f t="shared" si="1"/>
        <v>172.8478823</v>
      </c>
      <c r="B38" s="9"/>
      <c r="C38" s="2"/>
      <c r="D38" s="2"/>
      <c r="E38" s="2"/>
      <c r="F38" s="2"/>
      <c r="G38" s="2"/>
      <c r="H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9">
        <f t="shared" si="1"/>
        <v>166.1270007</v>
      </c>
      <c r="B39" s="9"/>
      <c r="C39" s="2"/>
      <c r="D39" s="2"/>
      <c r="E39" s="2"/>
      <c r="F39" s="2"/>
      <c r="G39" s="2"/>
      <c r="H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9">
        <f t="shared" si="1"/>
        <v>162.6522913</v>
      </c>
      <c r="B40" s="9"/>
      <c r="C40" s="2"/>
      <c r="D40" s="2"/>
      <c r="E40" s="2"/>
      <c r="F40" s="2"/>
      <c r="G40" s="2"/>
      <c r="H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9">
        <f t="shared" si="1"/>
        <v>166.1361334</v>
      </c>
      <c r="B41" s="9"/>
      <c r="C41" s="2"/>
      <c r="D41" s="2"/>
      <c r="E41" s="2"/>
      <c r="F41" s="2"/>
      <c r="G41" s="2"/>
      <c r="H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9">
        <f t="shared" si="1"/>
        <v>169.4426637</v>
      </c>
      <c r="B42" s="9"/>
      <c r="C42" s="2"/>
      <c r="D42" s="2"/>
      <c r="E42" s="2"/>
      <c r="F42" s="2"/>
      <c r="G42" s="2"/>
      <c r="H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9">
        <f t="shared" si="1"/>
        <v>170.569533</v>
      </c>
      <c r="B43" s="9"/>
      <c r="C43" s="2"/>
      <c r="D43" s="2"/>
      <c r="E43" s="2"/>
      <c r="F43" s="2"/>
      <c r="G43" s="2"/>
      <c r="H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9">
        <f t="shared" si="1"/>
        <v>160.8821311</v>
      </c>
      <c r="B44" s="2"/>
      <c r="C44" s="2"/>
      <c r="D44" s="2"/>
      <c r="E44" s="2"/>
      <c r="F44" s="2"/>
      <c r="G44" s="2"/>
      <c r="H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9">
        <f t="shared" si="1"/>
        <v>164.158652</v>
      </c>
      <c r="B45" s="2"/>
      <c r="C45" s="2"/>
      <c r="D45" s="2"/>
      <c r="E45" s="2"/>
      <c r="F45" s="2"/>
      <c r="G45" s="2"/>
      <c r="H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9">
        <f t="shared" si="1"/>
        <v>161.5607264</v>
      </c>
      <c r="B46" s="2"/>
      <c r="C46" s="2"/>
      <c r="D46" s="2"/>
      <c r="E46" s="2"/>
      <c r="F46" s="2"/>
      <c r="G46" s="2"/>
      <c r="H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9">
        <f t="shared" si="1"/>
        <v>171.6105915</v>
      </c>
      <c r="B47" s="2"/>
      <c r="C47" s="2"/>
      <c r="D47" s="2"/>
      <c r="E47" s="2"/>
      <c r="F47" s="2"/>
      <c r="G47" s="2"/>
      <c r="H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9">
        <f t="shared" si="1"/>
        <v>167.8328635</v>
      </c>
      <c r="B48" s="2"/>
      <c r="C48" s="2"/>
      <c r="D48" s="2"/>
      <c r="E48" s="2"/>
      <c r="F48" s="2"/>
      <c r="G48" s="2"/>
      <c r="H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9">
        <f t="shared" si="1"/>
        <v>168.2029269</v>
      </c>
      <c r="B49" s="2"/>
      <c r="C49" s="2"/>
      <c r="D49" s="2"/>
      <c r="E49" s="2"/>
      <c r="F49" s="2"/>
      <c r="G49" s="2"/>
      <c r="H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9">
        <f t="shared" si="1"/>
        <v>171.7024568</v>
      </c>
      <c r="B50" s="2"/>
      <c r="C50" s="2"/>
      <c r="D50" s="2"/>
      <c r="E50" s="2"/>
      <c r="F50" s="2"/>
      <c r="G50" s="2"/>
      <c r="H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9">
        <f t="shared" si="1"/>
        <v>175.5377374</v>
      </c>
      <c r="B51" s="2"/>
      <c r="C51" s="2"/>
      <c r="D51" s="2"/>
      <c r="E51" s="2"/>
      <c r="F51" s="2"/>
      <c r="G51" s="2"/>
      <c r="H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9">
        <f t="shared" si="1"/>
        <v>158.7804428</v>
      </c>
      <c r="B52" s="2"/>
      <c r="C52" s="2"/>
      <c r="D52" s="2"/>
      <c r="E52" s="2"/>
      <c r="F52" s="2"/>
      <c r="G52" s="2"/>
      <c r="H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9">
        <f t="shared" si="1"/>
        <v>167.7349833</v>
      </c>
      <c r="B53" s="2"/>
      <c r="C53" s="2"/>
      <c r="D53" s="2"/>
      <c r="E53" s="2"/>
      <c r="F53" s="2"/>
      <c r="G53" s="2"/>
      <c r="H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9">
        <f t="shared" si="1"/>
        <v>166.2829716</v>
      </c>
      <c r="B54" s="2"/>
      <c r="C54" s="2"/>
      <c r="D54" s="2"/>
      <c r="E54" s="2"/>
      <c r="F54" s="2"/>
      <c r="G54" s="2"/>
      <c r="H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9">
        <f t="shared" si="1"/>
        <v>167.6837636</v>
      </c>
      <c r="B55" s="2"/>
      <c r="C55" s="2"/>
      <c r="D55" s="2"/>
      <c r="E55" s="2"/>
      <c r="F55" s="2"/>
      <c r="G55" s="2"/>
      <c r="H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9">
        <f t="shared" si="1"/>
        <v>167.3902737</v>
      </c>
      <c r="B56" s="2"/>
      <c r="C56" s="2"/>
      <c r="D56" s="2"/>
      <c r="E56" s="2"/>
      <c r="F56" s="2"/>
      <c r="G56" s="2"/>
      <c r="H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9">
        <f t="shared" si="1"/>
        <v>166.6974923</v>
      </c>
      <c r="B57" s="2"/>
      <c r="C57" s="2"/>
      <c r="D57" s="2"/>
      <c r="E57" s="2"/>
      <c r="F57" s="2"/>
      <c r="G57" s="2"/>
      <c r="H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9">
        <f t="shared" si="1"/>
        <v>161.1267501</v>
      </c>
      <c r="B58" s="2"/>
      <c r="C58" s="2"/>
      <c r="D58" s="2"/>
      <c r="E58" s="2"/>
      <c r="F58" s="2"/>
      <c r="G58" s="2"/>
      <c r="H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9">
        <f t="shared" si="1"/>
        <v>163.7836188</v>
      </c>
      <c r="B59" s="2"/>
      <c r="C59" s="2"/>
      <c r="D59" s="2"/>
      <c r="E59" s="2"/>
      <c r="F59" s="2"/>
      <c r="G59" s="2"/>
      <c r="H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9">
        <f t="shared" si="1"/>
        <v>161.3342408</v>
      </c>
      <c r="B60" s="2"/>
      <c r="C60" s="2"/>
      <c r="D60" s="2"/>
      <c r="E60" s="2"/>
      <c r="F60" s="2"/>
      <c r="G60" s="2"/>
      <c r="H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9">
        <f t="shared" si="1"/>
        <v>167.4394506</v>
      </c>
      <c r="B61" s="2"/>
      <c r="C61" s="2"/>
      <c r="D61" s="2"/>
      <c r="E61" s="2"/>
      <c r="F61" s="2"/>
      <c r="G61" s="2"/>
      <c r="H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9">
        <f t="shared" si="1"/>
        <v>172.8781463</v>
      </c>
      <c r="B62" s="2"/>
      <c r="C62" s="2"/>
      <c r="D62" s="2"/>
      <c r="E62" s="2"/>
      <c r="F62" s="2"/>
      <c r="G62" s="2"/>
      <c r="H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9">
        <f t="shared" si="1"/>
        <v>172.4014888</v>
      </c>
      <c r="B63" s="2"/>
      <c r="C63" s="2"/>
      <c r="D63" s="2"/>
      <c r="E63" s="2"/>
      <c r="F63" s="2"/>
      <c r="G63" s="2"/>
      <c r="H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9">
        <f t="shared" si="1"/>
        <v>160.7746957</v>
      </c>
      <c r="B64" s="2"/>
      <c r="C64" s="2"/>
      <c r="D64" s="2"/>
      <c r="E64" s="2"/>
      <c r="F64" s="2"/>
      <c r="G64" s="2"/>
      <c r="H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9">
        <f t="shared" si="1"/>
        <v>171.7533922</v>
      </c>
      <c r="B65" s="2"/>
      <c r="C65" s="2"/>
      <c r="D65" s="2"/>
      <c r="E65" s="2"/>
      <c r="F65" s="2"/>
      <c r="G65" s="2"/>
      <c r="H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9">
        <f t="shared" si="1"/>
        <v>163.2992019</v>
      </c>
      <c r="B66" s="2"/>
      <c r="C66" s="2"/>
      <c r="D66" s="2"/>
      <c r="E66" s="2"/>
      <c r="F66" s="2"/>
      <c r="G66" s="2"/>
      <c r="H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9">
        <f t="shared" si="1"/>
        <v>164.4215299</v>
      </c>
      <c r="B67" s="2"/>
      <c r="C67" s="2"/>
      <c r="D67" s="2"/>
      <c r="E67" s="2"/>
      <c r="F67" s="2"/>
      <c r="G67" s="2"/>
      <c r="H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9">
        <f t="shared" si="1"/>
        <v>173.5784496</v>
      </c>
      <c r="B68" s="2"/>
      <c r="C68" s="2"/>
      <c r="D68" s="2"/>
      <c r="E68" s="2"/>
      <c r="F68" s="2"/>
      <c r="G68" s="2"/>
      <c r="H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9">
        <f t="shared" si="1"/>
        <v>166.1668305</v>
      </c>
      <c r="B69" s="2"/>
      <c r="C69" s="2"/>
      <c r="D69" s="2"/>
      <c r="E69" s="2"/>
      <c r="F69" s="2"/>
      <c r="G69" s="2"/>
      <c r="H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9">
        <f t="shared" si="1"/>
        <v>171.0403319</v>
      </c>
      <c r="B70" s="2"/>
      <c r="C70" s="2"/>
      <c r="D70" s="2"/>
      <c r="E70" s="2"/>
      <c r="F70" s="2"/>
      <c r="G70" s="2"/>
      <c r="H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9">
        <f t="shared" si="1"/>
        <v>172.1825449</v>
      </c>
      <c r="B71" s="2"/>
      <c r="C71" s="2"/>
      <c r="D71" s="2"/>
      <c r="E71" s="2"/>
      <c r="F71" s="2"/>
      <c r="G71" s="2"/>
      <c r="H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9">
        <f t="shared" si="1"/>
        <v>160.5918604</v>
      </c>
      <c r="B72" s="2"/>
      <c r="C72" s="2"/>
      <c r="D72" s="2"/>
      <c r="E72" s="2"/>
      <c r="F72" s="2"/>
      <c r="G72" s="2"/>
      <c r="H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9">
        <f t="shared" si="1"/>
        <v>171.0739677</v>
      </c>
      <c r="B73" s="2"/>
      <c r="C73" s="2"/>
      <c r="D73" s="2"/>
      <c r="E73" s="2"/>
      <c r="F73" s="2"/>
      <c r="G73" s="2"/>
      <c r="H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9">
        <f t="shared" si="1"/>
        <v>160.6251978</v>
      </c>
      <c r="B74" s="2"/>
      <c r="C74" s="2"/>
      <c r="D74" s="2"/>
      <c r="E74" s="2"/>
      <c r="F74" s="2"/>
      <c r="G74" s="2"/>
      <c r="H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9">
        <f t="shared" si="1"/>
        <v>173.4484468</v>
      </c>
      <c r="B75" s="2"/>
      <c r="C75" s="2"/>
      <c r="D75" s="2"/>
      <c r="E75" s="2"/>
      <c r="F75" s="2"/>
      <c r="G75" s="2"/>
      <c r="H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9">
        <f t="shared" si="1"/>
        <v>171.6671727</v>
      </c>
      <c r="B76" s="2"/>
      <c r="C76" s="2"/>
      <c r="D76" s="2"/>
      <c r="E76" s="2"/>
      <c r="F76" s="2"/>
      <c r="G76" s="2"/>
      <c r="H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9">
        <f t="shared" si="1"/>
        <v>174.0142935</v>
      </c>
      <c r="B77" s="2"/>
      <c r="C77" s="2"/>
      <c r="D77" s="2"/>
      <c r="E77" s="2"/>
      <c r="F77" s="2"/>
      <c r="G77" s="2"/>
      <c r="H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9">
        <f t="shared" si="1"/>
        <v>163.2367521</v>
      </c>
      <c r="B78" s="2"/>
      <c r="C78" s="2"/>
      <c r="D78" s="2"/>
      <c r="E78" s="2"/>
      <c r="F78" s="2"/>
      <c r="G78" s="2"/>
      <c r="H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9">
        <f t="shared" si="1"/>
        <v>171.6469353</v>
      </c>
      <c r="B79" s="2"/>
      <c r="C79" s="2"/>
      <c r="D79" s="2"/>
      <c r="E79" s="2"/>
      <c r="F79" s="2"/>
      <c r="G79" s="2"/>
      <c r="H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9">
        <f t="shared" si="1"/>
        <v>175.5723286</v>
      </c>
      <c r="B80" s="2"/>
      <c r="C80" s="2"/>
      <c r="D80" s="2"/>
      <c r="E80" s="2"/>
      <c r="F80" s="2"/>
      <c r="G80" s="2"/>
      <c r="H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9">
        <f t="shared" si="1"/>
        <v>171.9082916</v>
      </c>
      <c r="B81" s="2"/>
      <c r="C81" s="2"/>
      <c r="D81" s="2"/>
      <c r="E81" s="2"/>
      <c r="F81" s="2"/>
      <c r="G81" s="2"/>
      <c r="H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9">
        <f t="shared" si="1"/>
        <v>172.8924432</v>
      </c>
      <c r="B82" s="2"/>
      <c r="C82" s="2"/>
      <c r="D82" s="2"/>
      <c r="E82" s="2"/>
      <c r="F82" s="2"/>
      <c r="G82" s="2"/>
      <c r="H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9">
        <f t="shared" si="1"/>
        <v>163.5613637</v>
      </c>
      <c r="B83" s="2"/>
      <c r="C83" s="2"/>
      <c r="D83" s="2"/>
      <c r="E83" s="2"/>
      <c r="F83" s="2"/>
      <c r="G83" s="2"/>
      <c r="H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9">
        <f t="shared" si="1"/>
        <v>174.4400289</v>
      </c>
      <c r="B84" s="2"/>
      <c r="C84" s="2"/>
      <c r="D84" s="2"/>
      <c r="E84" s="2"/>
      <c r="F84" s="2"/>
      <c r="G84" s="2"/>
      <c r="H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9">
        <f t="shared" si="1"/>
        <v>160.8188096</v>
      </c>
      <c r="B85" s="2"/>
      <c r="C85" s="2"/>
      <c r="D85" s="2"/>
      <c r="E85" s="2"/>
      <c r="F85" s="2"/>
      <c r="G85" s="2"/>
      <c r="H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9">
        <f t="shared" si="1"/>
        <v>171.4288286</v>
      </c>
      <c r="B86" s="2"/>
      <c r="C86" s="2"/>
      <c r="D86" s="2"/>
      <c r="E86" s="2"/>
      <c r="F86" s="2"/>
      <c r="G86" s="2"/>
      <c r="H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9">
        <f t="shared" si="1"/>
        <v>171.6817867</v>
      </c>
      <c r="B87" s="2"/>
      <c r="C87" s="2"/>
      <c r="D87" s="2"/>
      <c r="E87" s="2"/>
      <c r="F87" s="2"/>
      <c r="G87" s="2"/>
      <c r="H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9">
        <f t="shared" si="1"/>
        <v>162.8669893</v>
      </c>
      <c r="B88" s="2"/>
      <c r="C88" s="2"/>
      <c r="D88" s="2"/>
      <c r="E88" s="2"/>
      <c r="F88" s="2"/>
      <c r="G88" s="2"/>
      <c r="H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9">
        <f t="shared" si="1"/>
        <v>174.1295042</v>
      </c>
      <c r="B89" s="2"/>
      <c r="C89" s="2"/>
      <c r="D89" s="2"/>
      <c r="E89" s="2"/>
      <c r="F89" s="2"/>
      <c r="G89" s="2"/>
      <c r="H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9">
        <f t="shared" si="1"/>
        <v>160.7094703</v>
      </c>
      <c r="B90" s="2"/>
      <c r="C90" s="2"/>
      <c r="D90" s="2"/>
      <c r="E90" s="2"/>
      <c r="F90" s="2"/>
      <c r="G90" s="2"/>
      <c r="H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9">
        <f t="shared" si="1"/>
        <v>173.0256236</v>
      </c>
      <c r="B91" s="2"/>
      <c r="C91" s="2"/>
      <c r="D91" s="2"/>
      <c r="E91" s="2"/>
      <c r="F91" s="2"/>
      <c r="G91" s="2"/>
      <c r="H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9">
        <f t="shared" si="1"/>
        <v>165.7721633</v>
      </c>
      <c r="B92" s="2"/>
      <c r="C92" s="2"/>
      <c r="D92" s="2"/>
      <c r="E92" s="2"/>
      <c r="F92" s="2"/>
      <c r="G92" s="2"/>
      <c r="H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9">
        <f t="shared" si="1"/>
        <v>167.7938949</v>
      </c>
      <c r="B93" s="2"/>
      <c r="C93" s="2"/>
      <c r="D93" s="2"/>
      <c r="E93" s="2"/>
      <c r="F93" s="2"/>
      <c r="G93" s="2"/>
      <c r="H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9">
        <f t="shared" si="1"/>
        <v>171.8244053</v>
      </c>
      <c r="B94" s="2"/>
      <c r="C94" s="2"/>
      <c r="D94" s="2"/>
      <c r="E94" s="2"/>
      <c r="F94" s="2"/>
      <c r="G94" s="2"/>
      <c r="H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9">
        <f t="shared" si="1"/>
        <v>164.3491456</v>
      </c>
      <c r="B95" s="2"/>
      <c r="C95" s="2"/>
      <c r="D95" s="2"/>
      <c r="E95" s="2"/>
      <c r="F95" s="2"/>
      <c r="G95" s="2"/>
      <c r="H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9">
        <f t="shared" si="1"/>
        <v>168.4792267</v>
      </c>
      <c r="B96" s="2"/>
      <c r="C96" s="2"/>
      <c r="D96" s="2"/>
      <c r="E96" s="2"/>
      <c r="F96" s="2"/>
      <c r="G96" s="2"/>
      <c r="H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9">
        <f t="shared" si="1"/>
        <v>165.9957545</v>
      </c>
      <c r="B97" s="2"/>
      <c r="C97" s="2"/>
      <c r="D97" s="2"/>
      <c r="E97" s="2"/>
      <c r="F97" s="2"/>
      <c r="G97" s="2"/>
      <c r="H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9">
        <f t="shared" si="1"/>
        <v>167.4231774</v>
      </c>
      <c r="B98" s="2"/>
      <c r="C98" s="2"/>
      <c r="D98" s="2"/>
      <c r="E98" s="2"/>
      <c r="F98" s="2"/>
      <c r="G98" s="2"/>
      <c r="H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9">
        <f t="shared" si="1"/>
        <v>170.9282313</v>
      </c>
      <c r="B99" s="2"/>
      <c r="C99" s="2"/>
      <c r="D99" s="2"/>
      <c r="E99" s="2"/>
      <c r="F99" s="2"/>
      <c r="G99" s="2"/>
      <c r="H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9">
        <f t="shared" si="1"/>
        <v>173.1958281</v>
      </c>
      <c r="B100" s="2"/>
      <c r="C100" s="2"/>
      <c r="D100" s="2"/>
      <c r="E100" s="2"/>
      <c r="F100" s="2"/>
      <c r="G100" s="2"/>
      <c r="H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9">
        <f t="shared" si="1"/>
        <v>172.7402731</v>
      </c>
      <c r="B101" s="2"/>
      <c r="C101" s="2"/>
      <c r="D101" s="2"/>
      <c r="E101" s="2"/>
      <c r="F101" s="2"/>
      <c r="G101" s="2"/>
      <c r="H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9">
        <f t="shared" si="1"/>
        <v>167.0474808</v>
      </c>
      <c r="B102" s="2"/>
      <c r="C102" s="2"/>
      <c r="D102" s="2"/>
      <c r="E102" s="2"/>
      <c r="F102" s="2"/>
      <c r="G102" s="2"/>
      <c r="H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9">
        <f t="shared" si="1"/>
        <v>167.9865378</v>
      </c>
      <c r="B103" s="2"/>
      <c r="C103" s="2"/>
      <c r="D103" s="2"/>
      <c r="E103" s="2"/>
      <c r="F103" s="2"/>
      <c r="G103" s="2"/>
      <c r="H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9">
        <f t="shared" si="1"/>
        <v>160.7738059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9">
        <f t="shared" si="1"/>
        <v>171.3795322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9">
        <f t="shared" si="1"/>
        <v>170.1863052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9">
        <f t="shared" si="1"/>
        <v>159.143212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7</v>
      </c>
      <c r="B1" s="2"/>
      <c r="C1" s="2"/>
      <c r="D1" s="2"/>
      <c r="E1" s="1" t="s">
        <v>26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7" t="s">
        <v>27</v>
      </c>
      <c r="B2" s="2"/>
      <c r="C2" s="2"/>
      <c r="D2" s="14" t="s">
        <v>28</v>
      </c>
      <c r="E2" s="15">
        <v>68.2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14" t="s">
        <v>29</v>
      </c>
      <c r="E3" s="15">
        <v>95.0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14" t="s">
        <v>30</v>
      </c>
      <c r="E4" s="15">
        <v>99.7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16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7">
        <f t="shared" ref="A8:A107" si="1">NORMINV(RAND(), 200, 15)</f>
        <v>220.2745791</v>
      </c>
      <c r="B8" s="2"/>
      <c r="C8" s="6" t="s">
        <v>31</v>
      </c>
      <c r="D8" s="9">
        <f>AVERAGE(A:A)</f>
        <v>200.7870104</v>
      </c>
      <c r="E8" s="9"/>
      <c r="F8" s="7" t="b">
        <v>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7">
        <f t="shared" si="1"/>
        <v>203.6624379</v>
      </c>
      <c r="B9" s="2"/>
      <c r="C9" s="6" t="s">
        <v>9</v>
      </c>
      <c r="D9" s="9">
        <f>_xlfn.STDEV.S(A:A)</f>
        <v>13.28608328</v>
      </c>
      <c r="E9" s="9"/>
      <c r="F9" s="1" t="s">
        <v>32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7">
        <f t="shared" si="1"/>
        <v>193.7000443</v>
      </c>
      <c r="B10" s="2"/>
      <c r="C10" s="18" t="s">
        <v>33</v>
      </c>
      <c r="D10" s="9">
        <f t="array" ref="D10:E10">{D8-D9, D8+D9}</f>
        <v>187.5009271</v>
      </c>
      <c r="E10" s="9">
        <v>214.07309365293506</v>
      </c>
      <c r="F10" s="19">
        <f t="shared" ref="F10:F12" si="2">COUNTIFS($A$8:$A$107, "&gt;="&amp; D10, $A$8:$A$107, "&lt;="&amp; E10) / 100</f>
        <v>0.68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7">
        <f t="shared" si="1"/>
        <v>200.0376184</v>
      </c>
      <c r="B11" s="2"/>
      <c r="C11" s="18" t="s">
        <v>34</v>
      </c>
      <c r="D11" s="9">
        <f t="array" ref="D11:E11">{D8-2*D9, D8+2*D9}</f>
        <v>174.2148438</v>
      </c>
      <c r="E11" s="9">
        <v>227.35917693651214</v>
      </c>
      <c r="F11" s="19">
        <f t="shared" si="2"/>
        <v>0.97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7">
        <f t="shared" si="1"/>
        <v>179.3141827</v>
      </c>
      <c r="B12" s="2"/>
      <c r="C12" s="18" t="s">
        <v>35</v>
      </c>
      <c r="D12" s="9">
        <f t="array" ref="D12:E12">{D8-3*D9,D8+3*D9}</f>
        <v>160.9287605</v>
      </c>
      <c r="E12" s="9">
        <v>240.6452602200892</v>
      </c>
      <c r="F12" s="19">
        <f t="shared" si="2"/>
        <v>0.98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7">
        <f t="shared" si="1"/>
        <v>183.7753462</v>
      </c>
      <c r="C13" s="2"/>
      <c r="D13" s="1" t="s">
        <v>36</v>
      </c>
      <c r="E13" s="1" t="s">
        <v>37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7">
        <f t="shared" si="1"/>
        <v>193.9027484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7">
        <f t="shared" si="1"/>
        <v>211.3944888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7">
        <f t="shared" si="1"/>
        <v>241.4526005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7">
        <f t="shared" si="1"/>
        <v>189.713296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7">
        <f t="shared" si="1"/>
        <v>195.8929117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7">
        <f t="shared" si="1"/>
        <v>220.3585695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7">
        <f t="shared" si="1"/>
        <v>195.2299082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17">
        <f t="shared" si="1"/>
        <v>202.458528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17">
        <f t="shared" si="1"/>
        <v>200.512156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17">
        <f t="shared" si="1"/>
        <v>219.4408725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17">
        <f t="shared" si="1"/>
        <v>187.3873305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17">
        <f t="shared" si="1"/>
        <v>191.7338014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17">
        <f t="shared" si="1"/>
        <v>214.3621645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17">
        <f t="shared" si="1"/>
        <v>188.1415216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17">
        <f t="shared" si="1"/>
        <v>223.6256798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17">
        <f t="shared" si="1"/>
        <v>219.0131045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17">
        <f t="shared" si="1"/>
        <v>227.9108101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17">
        <f t="shared" si="1"/>
        <v>197.0081836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17">
        <f t="shared" si="1"/>
        <v>190.658252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17">
        <f t="shared" si="1"/>
        <v>212.3010034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17">
        <f t="shared" si="1"/>
        <v>182.2391832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17">
        <f t="shared" si="1"/>
        <v>201.7972882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17">
        <f t="shared" si="1"/>
        <v>188.5818768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17">
        <f t="shared" si="1"/>
        <v>212.8318698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17">
        <f t="shared" si="1"/>
        <v>205.4208367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17">
        <f t="shared" si="1"/>
        <v>196.4637239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17">
        <f t="shared" si="1"/>
        <v>197.0662191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17">
        <f t="shared" si="1"/>
        <v>206.0220685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17">
        <f t="shared" si="1"/>
        <v>188.4287818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17">
        <f t="shared" si="1"/>
        <v>208.5133882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17">
        <f t="shared" si="1"/>
        <v>208.7829179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17">
        <f t="shared" si="1"/>
        <v>209.1591293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17">
        <f t="shared" si="1"/>
        <v>209.323082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17">
        <f t="shared" si="1"/>
        <v>205.0790244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17">
        <f t="shared" si="1"/>
        <v>199.9466348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17">
        <f t="shared" si="1"/>
        <v>184.2662274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17">
        <f t="shared" si="1"/>
        <v>188.2115938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17">
        <f t="shared" si="1"/>
        <v>198.9082855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17">
        <f t="shared" si="1"/>
        <v>207.680472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17">
        <f t="shared" si="1"/>
        <v>222.9917372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17">
        <f t="shared" si="1"/>
        <v>200.8244677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17">
        <f t="shared" si="1"/>
        <v>207.8678722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17">
        <f t="shared" si="1"/>
        <v>196.0057998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17">
        <f t="shared" si="1"/>
        <v>195.5800844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17">
        <f t="shared" si="1"/>
        <v>200.8277242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17">
        <f t="shared" si="1"/>
        <v>177.7513309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17">
        <f t="shared" si="1"/>
        <v>218.053854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17">
        <f t="shared" si="1"/>
        <v>218.0118024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17">
        <f t="shared" si="1"/>
        <v>160.4738044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17">
        <f t="shared" si="1"/>
        <v>203.9032243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17">
        <f t="shared" si="1"/>
        <v>213.9616313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17">
        <f t="shared" si="1"/>
        <v>203.6897964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17">
        <f t="shared" si="1"/>
        <v>209.3691569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17">
        <f t="shared" si="1"/>
        <v>198.9294942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17">
        <f t="shared" si="1"/>
        <v>193.0210455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17">
        <f t="shared" si="1"/>
        <v>219.7308305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17">
        <f t="shared" si="1"/>
        <v>199.9282628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17">
        <f t="shared" si="1"/>
        <v>189.9803303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17">
        <f t="shared" si="1"/>
        <v>200.9343383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17">
        <f t="shared" si="1"/>
        <v>191.4423336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17">
        <f t="shared" si="1"/>
        <v>193.7358083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17">
        <f t="shared" si="1"/>
        <v>218.3431768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17">
        <f t="shared" si="1"/>
        <v>201.8440219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17">
        <f t="shared" si="1"/>
        <v>197.055389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17">
        <f t="shared" si="1"/>
        <v>203.4120782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17">
        <f t="shared" si="1"/>
        <v>210.3713071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17">
        <f t="shared" si="1"/>
        <v>195.8512383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17">
        <f t="shared" si="1"/>
        <v>203.8344131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17">
        <f t="shared" si="1"/>
        <v>212.5570064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17">
        <f t="shared" si="1"/>
        <v>202.0943802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17">
        <f t="shared" si="1"/>
        <v>214.7305144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17">
        <f t="shared" si="1"/>
        <v>185.2272417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17">
        <f t="shared" si="1"/>
        <v>175.365056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17">
        <f t="shared" si="1"/>
        <v>199.1360761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17">
        <f t="shared" si="1"/>
        <v>187.4825315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17">
        <f t="shared" si="1"/>
        <v>203.1716892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17">
        <f t="shared" si="1"/>
        <v>211.2038233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17">
        <f t="shared" si="1"/>
        <v>218.9769744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17">
        <f t="shared" si="1"/>
        <v>185.5509258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17">
        <f t="shared" si="1"/>
        <v>180.9185898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17">
        <f t="shared" si="1"/>
        <v>203.7439177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17">
        <f t="shared" si="1"/>
        <v>185.792272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17">
        <f t="shared" si="1"/>
        <v>219.1946103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17">
        <f t="shared" si="1"/>
        <v>175.8299198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17">
        <f t="shared" si="1"/>
        <v>198.3418639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17">
        <f t="shared" si="1"/>
        <v>200.4659159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17">
        <f t="shared" si="1"/>
        <v>180.3584677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17">
        <f t="shared" si="1"/>
        <v>181.0132115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17">
        <f t="shared" si="1"/>
        <v>205.6521102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17">
        <f t="shared" si="1"/>
        <v>208.8486895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17">
        <f t="shared" si="1"/>
        <v>203.894513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17">
        <f t="shared" si="1"/>
        <v>192.0333561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17">
        <f t="shared" si="1"/>
        <v>192.9835576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17">
        <f t="shared" si="1"/>
        <v>204.4227269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38</v>
      </c>
      <c r="B1" s="2"/>
      <c r="C1" s="2"/>
      <c r="D1" s="2"/>
      <c r="E1" s="1"/>
      <c r="F1" s="2"/>
      <c r="G1" s="7"/>
      <c r="H1" s="7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7"/>
      <c r="B2" s="2"/>
      <c r="C2" s="2"/>
      <c r="D2" s="7"/>
      <c r="E2" s="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1" t="s">
        <v>39</v>
      </c>
      <c r="D3" s="7"/>
      <c r="E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/>
      <c r="B4" s="2"/>
      <c r="C4" s="9">
        <v>7.483645825245724</v>
      </c>
      <c r="D4" s="7"/>
      <c r="E4" s="1" t="s">
        <v>8</v>
      </c>
      <c r="F4" s="20">
        <f>AVERAGE(C:C)</f>
        <v>7.605914585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9">
        <v>8.010882163306734</v>
      </c>
      <c r="D5" s="16"/>
      <c r="E5" s="1" t="s">
        <v>9</v>
      </c>
      <c r="F5" s="21">
        <f>_xlfn.STDEV.S(C:C)</f>
        <v>0.7279646626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9">
        <v>6.758507134463566</v>
      </c>
      <c r="D6" s="2"/>
      <c r="E6" s="1" t="s">
        <v>40</v>
      </c>
      <c r="F6" s="22">
        <f>COUNT(C:C)</f>
        <v>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9">
        <v>8.117180910488509</v>
      </c>
      <c r="D7" s="2"/>
      <c r="E7" s="16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9">
        <v>7.4169759924503085</v>
      </c>
      <c r="D8" s="2"/>
      <c r="E8" s="23" t="s">
        <v>41</v>
      </c>
      <c r="F8" s="24" t="s">
        <v>42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9">
        <v>7.831694731842837</v>
      </c>
      <c r="D9" s="2"/>
      <c r="E9" s="25">
        <v>0.95</v>
      </c>
      <c r="F9" s="26" t="s">
        <v>36</v>
      </c>
      <c r="G9" s="26" t="s">
        <v>37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9">
        <v>8.454640262220332</v>
      </c>
      <c r="D10" s="2"/>
      <c r="E10" s="2"/>
      <c r="F10" s="27">
        <f t="array" ref="F10:G10">{F4-F13, F4+F13}</f>
        <v>7.404136782</v>
      </c>
      <c r="G10" s="27">
        <v>7.8076923866932155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9">
        <v>8.430393383332515</v>
      </c>
      <c r="D11" s="2"/>
      <c r="E11" s="2"/>
      <c r="F11" s="28">
        <f t="array" ref="F11:G11">{F4-F16, F4+F16}</f>
        <v>7.404133075</v>
      </c>
      <c r="G11" s="29">
        <v>7.807696094313133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9">
        <v>8.714277672927636</v>
      </c>
      <c r="D12" s="2"/>
      <c r="E12" s="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9">
        <v>8.256845329877363</v>
      </c>
      <c r="D13" s="2"/>
      <c r="E13" s="30" t="s">
        <v>43</v>
      </c>
      <c r="F13" s="31">
        <f>_xlfn.CONFIDENCE.NORM(0.05, F5, F6)</f>
        <v>0.2017778021</v>
      </c>
      <c r="G13" s="3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9">
        <v>7.502208816558144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9">
        <v>6.792891258785435</v>
      </c>
      <c r="D15" s="7" t="s">
        <v>11</v>
      </c>
      <c r="E15" s="6" t="s">
        <v>44</v>
      </c>
      <c r="F15" s="33">
        <f>F5/ SQRT(F6)</f>
        <v>0.1029497499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9">
        <v>8.689008404744744</v>
      </c>
      <c r="D16" s="2"/>
      <c r="E16" s="6" t="s">
        <v>43</v>
      </c>
      <c r="F16" s="33">
        <f>F15*1.96</f>
        <v>0.2017815098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9">
        <v>7.366741857449808</v>
      </c>
      <c r="D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9">
        <v>6.248035595310709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9">
        <v>8.97164402214139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9">
        <v>7.297620259359695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9">
        <v>6.981070492805922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9">
        <v>5.744570553174839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9">
        <v>6.873249409604849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9">
        <v>7.791352809311541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9">
        <v>7.16428811683538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9">
        <v>8.286694480582627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9">
        <v>6.774799292388789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9">
        <v>7.453053729265862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9">
        <v>7.469399973869091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9">
        <v>5.738844542179999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9">
        <v>7.937833189468354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9">
        <v>8.600929088612832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9">
        <v>7.857654264107224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9">
        <v>6.950246048772533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9">
        <v>8.4938839648236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9">
        <v>7.159139556617714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9">
        <v>7.22526200770748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9">
        <v>8.329539758136342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9">
        <v>7.80605525629047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9">
        <v>7.612356920926141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9">
        <v>7.276249525664949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9">
        <v>6.882434499647241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9">
        <v>8.237491480042367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9">
        <v>8.247923793554913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9">
        <v>8.212010627318469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9">
        <v>8.047834644845432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9">
        <v>7.5380508142769544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9">
        <v>7.33109073278187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9">
        <v>7.740662115064531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9">
        <v>8.23912937992159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9">
        <v>6.719483049713585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9">
        <v>7.416843722937486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9">
        <v>7.813107765822157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F8:G8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8.88"/>
    <col customWidth="1" min="6" max="9" width="8.75"/>
  </cols>
  <sheetData>
    <row r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2"/>
      <c r="C2" s="2"/>
      <c r="D2" s="7" t="s">
        <v>45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6" t="s">
        <v>46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6" t="s">
        <v>47</v>
      </c>
      <c r="B4" s="2"/>
      <c r="C4" s="2"/>
      <c r="D4" s="3">
        <v>280.0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3">
        <v>15.0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6" t="s">
        <v>48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7" t="s">
        <v>49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6" t="s">
        <v>50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3">
        <v>315.0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3">
        <v>28.0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5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34"/>
      <c r="B15" s="34" t="s">
        <v>51</v>
      </c>
      <c r="D15" s="7" t="b">
        <v>0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34" t="s">
        <v>52</v>
      </c>
      <c r="B16" s="34" t="s">
        <v>45</v>
      </c>
      <c r="C16" s="34" t="s">
        <v>49</v>
      </c>
      <c r="D16" s="1" t="s">
        <v>53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3">
        <v>1.0</v>
      </c>
      <c r="B17" s="35">
        <f t="shared" ref="B17:B106" si="1">NORMINV(RAND(), $D$4, $D$5)</f>
        <v>289.822665</v>
      </c>
      <c r="C17" s="35">
        <f t="shared" ref="C17:C106" si="2">NORMINV(RAND(), $D$10, $D$11)</f>
        <v>301.5854007</v>
      </c>
      <c r="D17" s="9">
        <f t="array" ref="D17:D106">C17:C106-B17:B106</f>
        <v>11.76273572</v>
      </c>
      <c r="E17" s="2"/>
      <c r="F17" s="6" t="s">
        <v>54</v>
      </c>
      <c r="G17" s="2"/>
      <c r="H17" s="2"/>
      <c r="I17" s="7" t="s">
        <v>55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3">
        <v>2.0</v>
      </c>
      <c r="B18" s="35">
        <f t="shared" si="1"/>
        <v>275.8178659</v>
      </c>
      <c r="C18" s="35">
        <f t="shared" si="2"/>
        <v>299.2816155</v>
      </c>
      <c r="D18" s="9">
        <v>23.463749629533254</v>
      </c>
      <c r="E18" s="2"/>
      <c r="F18" s="7" t="s">
        <v>56</v>
      </c>
      <c r="G18" s="36" t="str">
        <f>IF(_xlfn.F.TEST(B17:B106, C17:C106) &lt;= 0.05, "Reject H0", "Do not reject H0")</f>
        <v>Reject H0</v>
      </c>
      <c r="H18" s="2"/>
      <c r="I18" s="7" t="s">
        <v>57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3">
        <v>3.0</v>
      </c>
      <c r="B19" s="35">
        <f t="shared" si="1"/>
        <v>291.3064984</v>
      </c>
      <c r="C19" s="35">
        <f t="shared" si="2"/>
        <v>340.4362157</v>
      </c>
      <c r="D19" s="9">
        <v>49.12971731838803</v>
      </c>
      <c r="E19" s="2"/>
      <c r="F19" s="2"/>
      <c r="G19" s="2"/>
      <c r="H19" s="2"/>
      <c r="I19" s="37" t="s">
        <v>58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3">
        <v>4.0</v>
      </c>
      <c r="B20" s="35">
        <f t="shared" si="1"/>
        <v>267.8900034</v>
      </c>
      <c r="C20" s="35">
        <f t="shared" si="2"/>
        <v>274.3127287</v>
      </c>
      <c r="D20" s="9">
        <v>6.42272536750022</v>
      </c>
      <c r="E20" s="2"/>
      <c r="F20" s="6" t="s">
        <v>59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3">
        <v>5.0</v>
      </c>
      <c r="B21" s="35">
        <f t="shared" si="1"/>
        <v>282.3046998</v>
      </c>
      <c r="C21" s="35">
        <f t="shared" si="2"/>
        <v>280.4482002</v>
      </c>
      <c r="D21" s="9">
        <v>-1.8564996255738606</v>
      </c>
      <c r="E21" s="2"/>
      <c r="F21" s="7" t="s">
        <v>60</v>
      </c>
      <c r="G21" s="36" t="str">
        <f>IF(_xlfn.T.TEST(B17:B106, C17:C106, 2, 3) &lt;= 0.05, "Reject H0", "Do not reject H0")</f>
        <v>Reject H0</v>
      </c>
      <c r="H21" s="2"/>
      <c r="I21" s="7" t="s">
        <v>55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3">
        <v>6.0</v>
      </c>
      <c r="B22" s="35">
        <f t="shared" si="1"/>
        <v>276.7698844</v>
      </c>
      <c r="C22" s="35">
        <f t="shared" si="2"/>
        <v>340.0103411</v>
      </c>
      <c r="D22" s="9">
        <v>63.240456677010854</v>
      </c>
      <c r="E22" s="2"/>
      <c r="F22" s="2"/>
      <c r="G22" s="2"/>
      <c r="H22" s="2"/>
      <c r="I22" s="7" t="s">
        <v>61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3">
        <v>7.0</v>
      </c>
      <c r="B23" s="35">
        <f t="shared" si="1"/>
        <v>279.1191157</v>
      </c>
      <c r="C23" s="35">
        <f t="shared" si="2"/>
        <v>302.0972352</v>
      </c>
      <c r="D23" s="9">
        <v>22.97811949544166</v>
      </c>
      <c r="E23" s="2"/>
      <c r="F23" s="6" t="s">
        <v>62</v>
      </c>
      <c r="G23" s="17">
        <f>AVERAGE(D17:D106)</f>
        <v>37.67539493</v>
      </c>
      <c r="H23" s="2"/>
      <c r="I23" s="37" t="s">
        <v>63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3">
        <v>8.0</v>
      </c>
      <c r="B24" s="35">
        <f t="shared" si="1"/>
        <v>270.6212517</v>
      </c>
      <c r="C24" s="35">
        <f t="shared" si="2"/>
        <v>275.1662182</v>
      </c>
      <c r="D24" s="9">
        <v>4.544966508031052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3">
        <v>9.0</v>
      </c>
      <c r="B25" s="35">
        <f t="shared" si="1"/>
        <v>287.8968899</v>
      </c>
      <c r="C25" s="35">
        <f t="shared" si="2"/>
        <v>297.8250737</v>
      </c>
      <c r="D25" s="9">
        <v>9.928183845084277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3">
        <v>10.0</v>
      </c>
      <c r="B26" s="35">
        <f t="shared" si="1"/>
        <v>285.4767465</v>
      </c>
      <c r="C26" s="35">
        <f t="shared" si="2"/>
        <v>327.8060744</v>
      </c>
      <c r="D26" s="9">
        <v>42.329327925039536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3">
        <v>11.0</v>
      </c>
      <c r="B27" s="35">
        <f t="shared" si="1"/>
        <v>278.412062</v>
      </c>
      <c r="C27" s="35">
        <f t="shared" si="2"/>
        <v>330.4048719</v>
      </c>
      <c r="D27" s="9">
        <v>51.99280990174378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3">
        <v>12.0</v>
      </c>
      <c r="B28" s="35">
        <f t="shared" si="1"/>
        <v>292.5822543</v>
      </c>
      <c r="C28" s="35">
        <f t="shared" si="2"/>
        <v>302.8443938</v>
      </c>
      <c r="D28" s="9">
        <v>10.262139543586898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3">
        <v>13.0</v>
      </c>
      <c r="B29" s="35">
        <f t="shared" si="1"/>
        <v>274.138667</v>
      </c>
      <c r="C29" s="35">
        <f t="shared" si="2"/>
        <v>317.3765917</v>
      </c>
      <c r="D29" s="9">
        <v>43.23792476992156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3">
        <v>14.0</v>
      </c>
      <c r="B30" s="35">
        <f t="shared" si="1"/>
        <v>297.3726605</v>
      </c>
      <c r="C30" s="35">
        <f t="shared" si="2"/>
        <v>307.5791937</v>
      </c>
      <c r="D30" s="9">
        <v>10.206533222954533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3">
        <v>15.0</v>
      </c>
      <c r="B31" s="35">
        <f t="shared" si="1"/>
        <v>261.7531478</v>
      </c>
      <c r="C31" s="35">
        <f t="shared" si="2"/>
        <v>302.1231892</v>
      </c>
      <c r="D31" s="9">
        <v>40.370041424008946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3">
        <v>16.0</v>
      </c>
      <c r="B32" s="35">
        <f t="shared" si="1"/>
        <v>286.2293468</v>
      </c>
      <c r="C32" s="35">
        <f t="shared" si="2"/>
        <v>300.0365543</v>
      </c>
      <c r="D32" s="9">
        <v>13.807207571772949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3">
        <v>17.0</v>
      </c>
      <c r="B33" s="35">
        <f t="shared" si="1"/>
        <v>272.5276514</v>
      </c>
      <c r="C33" s="35">
        <f t="shared" si="2"/>
        <v>286.9406249</v>
      </c>
      <c r="D33" s="9">
        <v>14.412973479242169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3">
        <v>18.0</v>
      </c>
      <c r="B34" s="35">
        <f t="shared" si="1"/>
        <v>287.8706561</v>
      </c>
      <c r="C34" s="35">
        <f t="shared" si="2"/>
        <v>327.0229013</v>
      </c>
      <c r="D34" s="9">
        <v>39.152245223182774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3">
        <v>19.0</v>
      </c>
      <c r="B35" s="35">
        <f t="shared" si="1"/>
        <v>252.4474935</v>
      </c>
      <c r="C35" s="35">
        <f t="shared" si="2"/>
        <v>315.8709052</v>
      </c>
      <c r="D35" s="9">
        <v>63.423411679771135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3">
        <v>20.0</v>
      </c>
      <c r="B36" s="35">
        <f t="shared" si="1"/>
        <v>270.9381424</v>
      </c>
      <c r="C36" s="35">
        <f t="shared" si="2"/>
        <v>300.2161831</v>
      </c>
      <c r="D36" s="9">
        <v>29.27804077390124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3">
        <v>21.0</v>
      </c>
      <c r="B37" s="35">
        <f t="shared" si="1"/>
        <v>277.4628041</v>
      </c>
      <c r="C37" s="35">
        <f t="shared" si="2"/>
        <v>282.0937061</v>
      </c>
      <c r="D37" s="9">
        <v>4.630902013599098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3">
        <v>22.0</v>
      </c>
      <c r="B38" s="35">
        <f t="shared" si="1"/>
        <v>265.9717206</v>
      </c>
      <c r="C38" s="35">
        <f t="shared" si="2"/>
        <v>265.9023151</v>
      </c>
      <c r="D38" s="9">
        <v>-0.06940549563807963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3">
        <v>23.0</v>
      </c>
      <c r="B39" s="35">
        <f t="shared" si="1"/>
        <v>283.6211256</v>
      </c>
      <c r="C39" s="35">
        <f t="shared" si="2"/>
        <v>341.7519323</v>
      </c>
      <c r="D39" s="9">
        <v>58.130806637752016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3">
        <v>24.0</v>
      </c>
      <c r="B40" s="35">
        <f t="shared" si="1"/>
        <v>274.3055279</v>
      </c>
      <c r="C40" s="35">
        <f t="shared" si="2"/>
        <v>317.7153629</v>
      </c>
      <c r="D40" s="9">
        <v>43.409835042270686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3">
        <v>25.0</v>
      </c>
      <c r="B41" s="35">
        <f t="shared" si="1"/>
        <v>271.337569</v>
      </c>
      <c r="C41" s="35">
        <f t="shared" si="2"/>
        <v>302.0837982</v>
      </c>
      <c r="D41" s="9">
        <v>30.746229192993667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3">
        <v>26.0</v>
      </c>
      <c r="B42" s="35">
        <f t="shared" si="1"/>
        <v>265.8004189</v>
      </c>
      <c r="C42" s="35">
        <f t="shared" si="2"/>
        <v>323.2920155</v>
      </c>
      <c r="D42" s="9">
        <v>57.491596606614735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3">
        <v>27.0</v>
      </c>
      <c r="B43" s="35">
        <f t="shared" si="1"/>
        <v>271.1826346</v>
      </c>
      <c r="C43" s="35">
        <f t="shared" si="2"/>
        <v>314.1903014</v>
      </c>
      <c r="D43" s="9">
        <v>43.00766677175511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3">
        <v>28.0</v>
      </c>
      <c r="B44" s="35">
        <f t="shared" si="1"/>
        <v>275.2405353</v>
      </c>
      <c r="C44" s="35">
        <f t="shared" si="2"/>
        <v>338.3780278</v>
      </c>
      <c r="D44" s="9">
        <v>63.13749249187026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3">
        <v>29.0</v>
      </c>
      <c r="B45" s="35">
        <f t="shared" si="1"/>
        <v>270.813863</v>
      </c>
      <c r="C45" s="35">
        <f t="shared" si="2"/>
        <v>287.5083736</v>
      </c>
      <c r="D45" s="9">
        <v>16.69451061665029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3">
        <v>30.0</v>
      </c>
      <c r="B46" s="35">
        <f t="shared" si="1"/>
        <v>275.0610445</v>
      </c>
      <c r="C46" s="35">
        <f t="shared" si="2"/>
        <v>325.3277359</v>
      </c>
      <c r="D46" s="9">
        <v>50.26669140896689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3">
        <v>31.0</v>
      </c>
      <c r="B47" s="35">
        <f t="shared" si="1"/>
        <v>274.9947373</v>
      </c>
      <c r="C47" s="35">
        <f t="shared" si="2"/>
        <v>310.4750213</v>
      </c>
      <c r="D47" s="9">
        <v>35.480283967908576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3">
        <v>32.0</v>
      </c>
      <c r="B48" s="35">
        <f t="shared" si="1"/>
        <v>283.6443002</v>
      </c>
      <c r="C48" s="35">
        <f t="shared" si="2"/>
        <v>329.6627936</v>
      </c>
      <c r="D48" s="9">
        <v>46.01849338146303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3">
        <v>33.0</v>
      </c>
      <c r="B49" s="35">
        <f t="shared" si="1"/>
        <v>293.4807842</v>
      </c>
      <c r="C49" s="35">
        <f t="shared" si="2"/>
        <v>375.8030984</v>
      </c>
      <c r="D49" s="9">
        <v>82.322314222204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3">
        <v>34.0</v>
      </c>
      <c r="B50" s="35">
        <f t="shared" si="1"/>
        <v>295.0186101</v>
      </c>
      <c r="C50" s="35">
        <f t="shared" si="2"/>
        <v>333.9678722</v>
      </c>
      <c r="D50" s="9">
        <v>38.949262096955806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3">
        <v>35.0</v>
      </c>
      <c r="B51" s="35">
        <f t="shared" si="1"/>
        <v>264.2738213</v>
      </c>
      <c r="C51" s="35">
        <f t="shared" si="2"/>
        <v>374.7657211</v>
      </c>
      <c r="D51" s="9">
        <v>110.49189979887433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3">
        <v>36.0</v>
      </c>
      <c r="B52" s="35">
        <f t="shared" si="1"/>
        <v>257.7663835</v>
      </c>
      <c r="C52" s="35">
        <f t="shared" si="2"/>
        <v>291.335244</v>
      </c>
      <c r="D52" s="9">
        <v>33.56886057755344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3">
        <v>37.0</v>
      </c>
      <c r="B53" s="35">
        <f t="shared" si="1"/>
        <v>301.7787698</v>
      </c>
      <c r="C53" s="35">
        <f t="shared" si="2"/>
        <v>282.2310363</v>
      </c>
      <c r="D53" s="9">
        <v>-19.54773349005734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3">
        <v>38.0</v>
      </c>
      <c r="B54" s="35">
        <f t="shared" si="1"/>
        <v>291.4645213</v>
      </c>
      <c r="C54" s="35">
        <f t="shared" si="2"/>
        <v>326.179293</v>
      </c>
      <c r="D54" s="9">
        <v>34.71477169908661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3">
        <v>39.0</v>
      </c>
      <c r="B55" s="35">
        <f t="shared" si="1"/>
        <v>265.2598692</v>
      </c>
      <c r="C55" s="35">
        <f t="shared" si="2"/>
        <v>380.071187</v>
      </c>
      <c r="D55" s="9">
        <v>114.81131786127412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3">
        <v>40.0</v>
      </c>
      <c r="B56" s="35">
        <f t="shared" si="1"/>
        <v>257.8085169</v>
      </c>
      <c r="C56" s="35">
        <f t="shared" si="2"/>
        <v>323.747589</v>
      </c>
      <c r="D56" s="9">
        <v>65.93907206194052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3">
        <v>41.0</v>
      </c>
      <c r="B57" s="35">
        <f t="shared" si="1"/>
        <v>254.2312196</v>
      </c>
      <c r="C57" s="35">
        <f t="shared" si="2"/>
        <v>313.3107288</v>
      </c>
      <c r="D57" s="9">
        <v>59.07950915446176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3">
        <v>42.0</v>
      </c>
      <c r="B58" s="35">
        <f t="shared" si="1"/>
        <v>275.9233664</v>
      </c>
      <c r="C58" s="35">
        <f t="shared" si="2"/>
        <v>320.2453324</v>
      </c>
      <c r="D58" s="9">
        <v>44.32196602046997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3">
        <v>43.0</v>
      </c>
      <c r="B59" s="35">
        <f t="shared" si="1"/>
        <v>291.1223288</v>
      </c>
      <c r="C59" s="35">
        <f t="shared" si="2"/>
        <v>294.6378298</v>
      </c>
      <c r="D59" s="9">
        <v>3.5155010040940056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3">
        <v>44.0</v>
      </c>
      <c r="B60" s="35">
        <f t="shared" si="1"/>
        <v>279.2510907</v>
      </c>
      <c r="C60" s="35">
        <f t="shared" si="2"/>
        <v>368.3536468</v>
      </c>
      <c r="D60" s="9">
        <v>89.10255611113251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3">
        <v>45.0</v>
      </c>
      <c r="B61" s="35">
        <f t="shared" si="1"/>
        <v>297.3530245</v>
      </c>
      <c r="C61" s="35">
        <f t="shared" si="2"/>
        <v>343.7995738</v>
      </c>
      <c r="D61" s="9">
        <v>46.44654935723423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3">
        <v>46.0</v>
      </c>
      <c r="B62" s="35">
        <f t="shared" si="1"/>
        <v>267.799569</v>
      </c>
      <c r="C62" s="35">
        <f t="shared" si="2"/>
        <v>295.6712145</v>
      </c>
      <c r="D62" s="9">
        <v>27.87164548691976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3">
        <v>47.0</v>
      </c>
      <c r="B63" s="35">
        <f t="shared" si="1"/>
        <v>285.316003</v>
      </c>
      <c r="C63" s="35">
        <f t="shared" si="2"/>
        <v>334.4264288</v>
      </c>
      <c r="D63" s="9">
        <v>49.11042578462218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3">
        <v>48.0</v>
      </c>
      <c r="B64" s="35">
        <f t="shared" si="1"/>
        <v>268.6363856</v>
      </c>
      <c r="C64" s="35">
        <f t="shared" si="2"/>
        <v>307.6652422</v>
      </c>
      <c r="D64" s="9">
        <v>39.02885655769069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3">
        <v>49.0</v>
      </c>
      <c r="B65" s="35">
        <f t="shared" si="1"/>
        <v>278.7653068</v>
      </c>
      <c r="C65" s="35">
        <f t="shared" si="2"/>
        <v>313.4251914</v>
      </c>
      <c r="D65" s="9">
        <v>34.65988457453244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3">
        <v>50.0</v>
      </c>
      <c r="B66" s="35">
        <f t="shared" si="1"/>
        <v>305.8124545</v>
      </c>
      <c r="C66" s="35">
        <f t="shared" si="2"/>
        <v>308.3159009</v>
      </c>
      <c r="D66" s="9">
        <v>2.503446382755385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3">
        <v>51.0</v>
      </c>
      <c r="B67" s="35">
        <f t="shared" si="1"/>
        <v>282.3346304</v>
      </c>
      <c r="C67" s="35">
        <f t="shared" si="2"/>
        <v>324.5195368</v>
      </c>
      <c r="D67" s="9">
        <v>42.184906360168554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3">
        <v>52.0</v>
      </c>
      <c r="B68" s="35">
        <f t="shared" si="1"/>
        <v>282.8947608</v>
      </c>
      <c r="C68" s="35">
        <f t="shared" si="2"/>
        <v>331.5668847</v>
      </c>
      <c r="D68" s="9">
        <v>48.672123855926486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3">
        <v>53.0</v>
      </c>
      <c r="B69" s="35">
        <f t="shared" si="1"/>
        <v>286.0141819</v>
      </c>
      <c r="C69" s="35">
        <f t="shared" si="2"/>
        <v>324.7349736</v>
      </c>
      <c r="D69" s="9">
        <v>38.72079165972792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3">
        <v>54.0</v>
      </c>
      <c r="B70" s="35">
        <f t="shared" si="1"/>
        <v>262.9931355</v>
      </c>
      <c r="C70" s="35">
        <f t="shared" si="2"/>
        <v>342.428834</v>
      </c>
      <c r="D70" s="9">
        <v>79.43569846033569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3">
        <v>55.0</v>
      </c>
      <c r="B71" s="35">
        <f t="shared" si="1"/>
        <v>281.8559781</v>
      </c>
      <c r="C71" s="35">
        <f t="shared" si="2"/>
        <v>343.4301824</v>
      </c>
      <c r="D71" s="9">
        <v>61.574204305136846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3">
        <v>56.0</v>
      </c>
      <c r="B72" s="35">
        <f t="shared" si="1"/>
        <v>269.0913513</v>
      </c>
      <c r="C72" s="35">
        <f t="shared" si="2"/>
        <v>326.0128118</v>
      </c>
      <c r="D72" s="9">
        <v>56.92146042452674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3">
        <v>57.0</v>
      </c>
      <c r="B73" s="35">
        <f t="shared" si="1"/>
        <v>287.878263</v>
      </c>
      <c r="C73" s="35">
        <f t="shared" si="2"/>
        <v>309.4864152</v>
      </c>
      <c r="D73" s="9">
        <v>21.608152152291268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3">
        <v>58.0</v>
      </c>
      <c r="B74" s="35">
        <f t="shared" si="1"/>
        <v>288.2586285</v>
      </c>
      <c r="C74" s="35">
        <f t="shared" si="2"/>
        <v>319.5606437</v>
      </c>
      <c r="D74" s="9">
        <v>31.302015202438554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3">
        <v>59.0</v>
      </c>
      <c r="B75" s="35">
        <f t="shared" si="1"/>
        <v>292.704789</v>
      </c>
      <c r="C75" s="35">
        <f t="shared" si="2"/>
        <v>326.8937002</v>
      </c>
      <c r="D75" s="9">
        <v>34.18891115391119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3">
        <v>60.0</v>
      </c>
      <c r="B76" s="35">
        <f t="shared" si="1"/>
        <v>274.6879136</v>
      </c>
      <c r="C76" s="35">
        <f t="shared" si="2"/>
        <v>339.2915451</v>
      </c>
      <c r="D76" s="9">
        <v>64.60363145009086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3">
        <v>61.0</v>
      </c>
      <c r="B77" s="35">
        <f t="shared" si="1"/>
        <v>293.9989156</v>
      </c>
      <c r="C77" s="35">
        <f t="shared" si="2"/>
        <v>301.1059509</v>
      </c>
      <c r="D77" s="9">
        <v>7.107035325038225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3">
        <v>62.0</v>
      </c>
      <c r="B78" s="35">
        <f t="shared" si="1"/>
        <v>256.9856018</v>
      </c>
      <c r="C78" s="35">
        <f t="shared" si="2"/>
        <v>325.3942237</v>
      </c>
      <c r="D78" s="9">
        <v>68.40862196058862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3">
        <v>63.0</v>
      </c>
      <c r="B79" s="35">
        <f t="shared" si="1"/>
        <v>300.2811334</v>
      </c>
      <c r="C79" s="35">
        <f t="shared" si="2"/>
        <v>295.9098599</v>
      </c>
      <c r="D79" s="9">
        <v>-4.371273450944159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3">
        <v>64.0</v>
      </c>
      <c r="B80" s="35">
        <f t="shared" si="1"/>
        <v>277.7405145</v>
      </c>
      <c r="C80" s="35">
        <f t="shared" si="2"/>
        <v>275.1210873</v>
      </c>
      <c r="D80" s="9">
        <v>-2.6194272009284987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3">
        <v>65.0</v>
      </c>
      <c r="B81" s="35">
        <f t="shared" si="1"/>
        <v>257.5472803</v>
      </c>
      <c r="C81" s="35">
        <f t="shared" si="2"/>
        <v>309.0360467</v>
      </c>
      <c r="D81" s="9">
        <v>51.48876636410296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3">
        <v>66.0</v>
      </c>
      <c r="B82" s="35">
        <f t="shared" si="1"/>
        <v>309.9552883</v>
      </c>
      <c r="C82" s="35">
        <f t="shared" si="2"/>
        <v>387.683725</v>
      </c>
      <c r="D82" s="9">
        <v>77.7284366166835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3">
        <v>67.0</v>
      </c>
      <c r="B83" s="35">
        <f t="shared" si="1"/>
        <v>273.6797649</v>
      </c>
      <c r="C83" s="35">
        <f t="shared" si="2"/>
        <v>355.6034571</v>
      </c>
      <c r="D83" s="9">
        <v>81.92369221451673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3">
        <v>68.0</v>
      </c>
      <c r="B84" s="35">
        <f t="shared" si="1"/>
        <v>284.4931378</v>
      </c>
      <c r="C84" s="35">
        <f t="shared" si="2"/>
        <v>345.1486962</v>
      </c>
      <c r="D84" s="9">
        <v>60.6555584518909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3">
        <v>69.0</v>
      </c>
      <c r="B85" s="35">
        <f t="shared" si="1"/>
        <v>301.0476719</v>
      </c>
      <c r="C85" s="35">
        <f t="shared" si="2"/>
        <v>349.2788084</v>
      </c>
      <c r="D85" s="9">
        <v>48.231136531275524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3">
        <v>70.0</v>
      </c>
      <c r="B86" s="35">
        <f t="shared" si="1"/>
        <v>295.1181802</v>
      </c>
      <c r="C86" s="35">
        <f t="shared" si="2"/>
        <v>285.168131</v>
      </c>
      <c r="D86" s="9">
        <v>-9.950049161029824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3">
        <v>71.0</v>
      </c>
      <c r="B87" s="35">
        <f t="shared" si="1"/>
        <v>304.4339538</v>
      </c>
      <c r="C87" s="35">
        <f t="shared" si="2"/>
        <v>263.3831611</v>
      </c>
      <c r="D87" s="9">
        <v>-41.05079272868943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3">
        <v>72.0</v>
      </c>
      <c r="B88" s="35">
        <f t="shared" si="1"/>
        <v>278.7966031</v>
      </c>
      <c r="C88" s="35">
        <f t="shared" si="2"/>
        <v>323.0489386</v>
      </c>
      <c r="D88" s="9">
        <v>44.25233557118355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3">
        <v>73.0</v>
      </c>
      <c r="B89" s="35">
        <f t="shared" si="1"/>
        <v>298.8336441</v>
      </c>
      <c r="C89" s="35">
        <f t="shared" si="2"/>
        <v>302.1290373</v>
      </c>
      <c r="D89" s="9">
        <v>3.295393208886651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3">
        <v>74.0</v>
      </c>
      <c r="B90" s="35">
        <f t="shared" si="1"/>
        <v>283.7971414</v>
      </c>
      <c r="C90" s="35">
        <f t="shared" si="2"/>
        <v>305.1048002</v>
      </c>
      <c r="D90" s="9">
        <v>21.30765873729632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3">
        <v>75.0</v>
      </c>
      <c r="B91" s="35">
        <f t="shared" si="1"/>
        <v>270.7022867</v>
      </c>
      <c r="C91" s="35">
        <f t="shared" si="2"/>
        <v>362.2517633</v>
      </c>
      <c r="D91" s="9">
        <v>91.54947655567366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3">
        <v>76.0</v>
      </c>
      <c r="B92" s="35">
        <f t="shared" si="1"/>
        <v>279.4890341</v>
      </c>
      <c r="C92" s="35">
        <f t="shared" si="2"/>
        <v>343.8619597</v>
      </c>
      <c r="D92" s="9">
        <v>64.37292554301388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3">
        <v>77.0</v>
      </c>
      <c r="B93" s="35">
        <f t="shared" si="1"/>
        <v>274.0245373</v>
      </c>
      <c r="C93" s="35">
        <f t="shared" si="2"/>
        <v>319.5610875</v>
      </c>
      <c r="D93" s="9">
        <v>45.53655017425075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3">
        <v>78.0</v>
      </c>
      <c r="B94" s="35">
        <f t="shared" si="1"/>
        <v>282.3532901</v>
      </c>
      <c r="C94" s="35">
        <f t="shared" si="2"/>
        <v>322.9558272</v>
      </c>
      <c r="D94" s="9">
        <v>40.60253710699578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3">
        <v>79.0</v>
      </c>
      <c r="B95" s="35">
        <f t="shared" si="1"/>
        <v>292.687115</v>
      </c>
      <c r="C95" s="35">
        <f t="shared" si="2"/>
        <v>316.7247022</v>
      </c>
      <c r="D95" s="9">
        <v>24.037587176953878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3">
        <v>80.0</v>
      </c>
      <c r="B96" s="35">
        <f t="shared" si="1"/>
        <v>276.3965586</v>
      </c>
      <c r="C96" s="35">
        <f t="shared" si="2"/>
        <v>275.4870655</v>
      </c>
      <c r="D96" s="9">
        <v>-0.9094931150239631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3">
        <v>81.0</v>
      </c>
      <c r="B97" s="35">
        <f t="shared" si="1"/>
        <v>282.0375837</v>
      </c>
      <c r="C97" s="35">
        <f t="shared" si="2"/>
        <v>348.599148</v>
      </c>
      <c r="D97" s="9">
        <v>66.5615643726668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3">
        <v>82.0</v>
      </c>
      <c r="B98" s="35">
        <f t="shared" si="1"/>
        <v>279.7454318</v>
      </c>
      <c r="C98" s="35">
        <f t="shared" si="2"/>
        <v>351.5011248</v>
      </c>
      <c r="D98" s="9">
        <v>71.7556929585104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3">
        <v>83.0</v>
      </c>
      <c r="B99" s="35">
        <f t="shared" si="1"/>
        <v>290.2809983</v>
      </c>
      <c r="C99" s="35">
        <f t="shared" si="2"/>
        <v>335.9515431</v>
      </c>
      <c r="D99" s="9">
        <v>45.67054481468199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3">
        <v>84.0</v>
      </c>
      <c r="B100" s="35">
        <f t="shared" si="1"/>
        <v>276.9567628</v>
      </c>
      <c r="C100" s="35">
        <f t="shared" si="2"/>
        <v>315.1580987</v>
      </c>
      <c r="D100" s="9">
        <v>38.20133592541072</v>
      </c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3">
        <v>85.0</v>
      </c>
      <c r="B101" s="35">
        <f t="shared" si="1"/>
        <v>275.8375525</v>
      </c>
      <c r="C101" s="35">
        <f t="shared" si="2"/>
        <v>380.7568894</v>
      </c>
      <c r="D101" s="9">
        <v>104.91933689641633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3">
        <v>86.0</v>
      </c>
      <c r="B102" s="35">
        <f t="shared" si="1"/>
        <v>272.6760509</v>
      </c>
      <c r="C102" s="35">
        <f t="shared" si="2"/>
        <v>289.3589103</v>
      </c>
      <c r="D102" s="9">
        <v>16.68285940033627</v>
      </c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3">
        <v>87.0</v>
      </c>
      <c r="B103" s="35">
        <f t="shared" si="1"/>
        <v>271.0263838</v>
      </c>
      <c r="C103" s="35">
        <f t="shared" si="2"/>
        <v>317.1184969</v>
      </c>
      <c r="D103" s="9">
        <v>46.092113016776125</v>
      </c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3">
        <v>88.0</v>
      </c>
      <c r="B104" s="35">
        <f t="shared" si="1"/>
        <v>288.6846046</v>
      </c>
      <c r="C104" s="35">
        <f t="shared" si="2"/>
        <v>288.3279639</v>
      </c>
      <c r="D104" s="9">
        <v>-0.3566407142670869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3">
        <v>89.0</v>
      </c>
      <c r="B105" s="35">
        <f t="shared" si="1"/>
        <v>282.302114</v>
      </c>
      <c r="C105" s="35">
        <f t="shared" si="2"/>
        <v>243.9701834</v>
      </c>
      <c r="D105" s="9">
        <v>-38.33193060541063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3">
        <v>90.0</v>
      </c>
      <c r="B106" s="35">
        <f t="shared" si="1"/>
        <v>285.966996</v>
      </c>
      <c r="C106" s="35">
        <f t="shared" si="2"/>
        <v>320.8270744</v>
      </c>
      <c r="D106" s="9">
        <v>34.86007838653126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7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7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7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7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7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7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7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7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</sheetData>
  <mergeCells count="1">
    <mergeCell ref="B15:C15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4.88"/>
    <col customWidth="1" min="4" max="4" width="14.25"/>
    <col customWidth="1" min="5" max="5" width="15.75"/>
  </cols>
  <sheetData>
    <row r="1">
      <c r="A1" s="2"/>
      <c r="B1" s="2"/>
      <c r="C1" s="2"/>
      <c r="D1" s="2"/>
      <c r="E1" s="2"/>
      <c r="F1" s="7" t="s">
        <v>64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2"/>
      <c r="C2" s="2"/>
      <c r="D2" s="2"/>
      <c r="E2" s="2"/>
      <c r="F2" s="7" t="s">
        <v>65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1" t="s">
        <v>66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38" t="s">
        <v>67</v>
      </c>
      <c r="C8" s="2"/>
      <c r="D8" s="2"/>
      <c r="E8" s="38" t="s">
        <v>68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3" t="s">
        <v>8</v>
      </c>
      <c r="B9" s="39">
        <v>65.0</v>
      </c>
      <c r="C9" s="2"/>
      <c r="D9" s="3" t="s">
        <v>8</v>
      </c>
      <c r="E9" s="39">
        <v>72.0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40" t="s">
        <v>9</v>
      </c>
      <c r="B10" s="41">
        <v>5.0</v>
      </c>
      <c r="D10" s="3" t="s">
        <v>9</v>
      </c>
      <c r="E10" s="39">
        <v>3.0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" t="s">
        <v>69</v>
      </c>
      <c r="B12" s="1" t="s">
        <v>67</v>
      </c>
      <c r="C12" s="1" t="s">
        <v>68</v>
      </c>
      <c r="D12" s="1" t="s">
        <v>53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3">
        <v>1.0</v>
      </c>
      <c r="B13" s="42">
        <f t="shared" ref="B13:B62" si="1">NORMINV(RAND(),$B$9,$B$10)</f>
        <v>68.72738445</v>
      </c>
      <c r="C13" s="42">
        <f t="shared" ref="C13:C62" si="2">NORMINV(RAND(),$E$9,$E$10)</f>
        <v>74.20015016</v>
      </c>
      <c r="D13" s="17">
        <f t="array" ref="D13:D62">C13:C62-B13:B62</f>
        <v>5.472765707</v>
      </c>
      <c r="F13" s="43" t="s">
        <v>54</v>
      </c>
      <c r="G13" s="44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5">
        <f t="shared" ref="A14:A62" si="3">A13+1</f>
        <v>2</v>
      </c>
      <c r="B14" s="42">
        <f t="shared" si="1"/>
        <v>64.10025925</v>
      </c>
      <c r="C14" s="42">
        <f t="shared" si="2"/>
        <v>70.54153256</v>
      </c>
      <c r="D14" s="17">
        <v>6.441273312884306</v>
      </c>
      <c r="F14" s="45" t="s">
        <v>56</v>
      </c>
      <c r="G14" s="44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5">
        <f t="shared" si="3"/>
        <v>3</v>
      </c>
      <c r="B15" s="42">
        <f t="shared" si="1"/>
        <v>63.30375396</v>
      </c>
      <c r="C15" s="42">
        <f t="shared" si="2"/>
        <v>70.92587911</v>
      </c>
      <c r="D15" s="17">
        <v>7.622125153188136</v>
      </c>
      <c r="F15" s="7" t="s">
        <v>70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5">
        <f t="shared" si="3"/>
        <v>4</v>
      </c>
      <c r="B16" s="42">
        <f t="shared" si="1"/>
        <v>60.06148218</v>
      </c>
      <c r="C16" s="42">
        <f t="shared" si="2"/>
        <v>74.66221704</v>
      </c>
      <c r="D16" s="17">
        <v>14.600734859337159</v>
      </c>
      <c r="F16" s="6" t="s">
        <v>59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5">
        <f t="shared" si="3"/>
        <v>5</v>
      </c>
      <c r="B17" s="42">
        <f t="shared" si="1"/>
        <v>68.75367207</v>
      </c>
      <c r="C17" s="42">
        <f t="shared" si="2"/>
        <v>75.6966721</v>
      </c>
      <c r="D17" s="17">
        <v>6.943000029646228</v>
      </c>
      <c r="F17" s="7" t="s">
        <v>60</v>
      </c>
      <c r="G17" s="46" t="str">
        <f>IF(_xlfn.T.TEST(B13:B62,C13:C62, 2, 1) &lt;= 0.05, "Reject HO", "Do not rejct H0")</f>
        <v>Reject HO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5">
        <f t="shared" si="3"/>
        <v>6</v>
      </c>
      <c r="B18" s="42">
        <f t="shared" si="1"/>
        <v>65.88584033</v>
      </c>
      <c r="C18" s="42">
        <f t="shared" si="2"/>
        <v>73.34192514</v>
      </c>
      <c r="D18" s="17">
        <v>7.456084802765091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5">
        <f t="shared" si="3"/>
        <v>7</v>
      </c>
      <c r="B19" s="42">
        <f t="shared" si="1"/>
        <v>63.60078472</v>
      </c>
      <c r="C19" s="42">
        <f t="shared" si="2"/>
        <v>76.58460689</v>
      </c>
      <c r="D19" s="17">
        <v>12.983822170388777</v>
      </c>
      <c r="E19" s="2"/>
      <c r="F19" s="6" t="s">
        <v>71</v>
      </c>
      <c r="G19" s="47">
        <f>AVERAGE(D13:D62)</f>
        <v>7.168788757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5">
        <f t="shared" si="3"/>
        <v>8</v>
      </c>
      <c r="B20" s="42">
        <f t="shared" si="1"/>
        <v>68.21528796</v>
      </c>
      <c r="C20" s="42">
        <f t="shared" si="2"/>
        <v>70.60828544</v>
      </c>
      <c r="D20" s="17">
        <v>2.3929974793391295</v>
      </c>
      <c r="E20" s="2"/>
      <c r="F20" s="7" t="b">
        <v>1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5">
        <f t="shared" si="3"/>
        <v>9</v>
      </c>
      <c r="B21" s="42">
        <f t="shared" si="1"/>
        <v>62.71237245</v>
      </c>
      <c r="C21" s="42">
        <f t="shared" si="2"/>
        <v>75.30455578</v>
      </c>
      <c r="D21" s="17">
        <v>12.592183334565263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5">
        <f t="shared" si="3"/>
        <v>10</v>
      </c>
      <c r="B22" s="42">
        <f t="shared" si="1"/>
        <v>55.97642509</v>
      </c>
      <c r="C22" s="42">
        <f t="shared" si="2"/>
        <v>72.70718039</v>
      </c>
      <c r="D22" s="17">
        <v>16.730755297756772</v>
      </c>
      <c r="E22" s="2"/>
      <c r="F22" s="7" t="s">
        <v>72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5">
        <f t="shared" si="3"/>
        <v>11</v>
      </c>
      <c r="B23" s="42">
        <f t="shared" si="1"/>
        <v>65.93660175</v>
      </c>
      <c r="C23" s="42">
        <f t="shared" si="2"/>
        <v>66.93921224</v>
      </c>
      <c r="D23" s="17">
        <v>1.0026104937541618</v>
      </c>
      <c r="E23" s="2"/>
      <c r="F23" s="48" t="s">
        <v>73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5">
        <f t="shared" si="3"/>
        <v>12</v>
      </c>
      <c r="B24" s="42">
        <f t="shared" si="1"/>
        <v>63.25303571</v>
      </c>
      <c r="C24" s="42">
        <f t="shared" si="2"/>
        <v>77.39579092</v>
      </c>
      <c r="D24" s="17">
        <v>14.14275521142337</v>
      </c>
      <c r="E24" s="2"/>
      <c r="F24" s="7" t="s">
        <v>74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5">
        <f t="shared" si="3"/>
        <v>13</v>
      </c>
      <c r="B25" s="42">
        <f t="shared" si="1"/>
        <v>63.79417918</v>
      </c>
      <c r="C25" s="42">
        <f t="shared" si="2"/>
        <v>78.28839946</v>
      </c>
      <c r="D25" s="17">
        <v>14.494220276780673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5">
        <f t="shared" si="3"/>
        <v>14</v>
      </c>
      <c r="B26" s="42">
        <f t="shared" si="1"/>
        <v>73.55448113</v>
      </c>
      <c r="C26" s="42">
        <f t="shared" si="2"/>
        <v>71.26142629</v>
      </c>
      <c r="D26" s="17">
        <v>-2.293054840348944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5">
        <f t="shared" si="3"/>
        <v>15</v>
      </c>
      <c r="B27" s="42">
        <f t="shared" si="1"/>
        <v>59.96064479</v>
      </c>
      <c r="C27" s="42">
        <f t="shared" si="2"/>
        <v>66.3058581</v>
      </c>
      <c r="D27" s="17">
        <v>6.345213305438442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5">
        <f t="shared" si="3"/>
        <v>16</v>
      </c>
      <c r="B28" s="42">
        <f t="shared" si="1"/>
        <v>65.51079172</v>
      </c>
      <c r="C28" s="42">
        <f t="shared" si="2"/>
        <v>71.11822397</v>
      </c>
      <c r="D28" s="17">
        <v>5.607432253410195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5">
        <f t="shared" si="3"/>
        <v>17</v>
      </c>
      <c r="B29" s="42">
        <f t="shared" si="1"/>
        <v>67.64420034</v>
      </c>
      <c r="C29" s="42">
        <f t="shared" si="2"/>
        <v>66.09710386</v>
      </c>
      <c r="D29" s="17">
        <v>-1.547096488406467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5">
        <f t="shared" si="3"/>
        <v>18</v>
      </c>
      <c r="B30" s="42">
        <f t="shared" si="1"/>
        <v>71.72038125</v>
      </c>
      <c r="C30" s="42">
        <f t="shared" si="2"/>
        <v>68.61312851</v>
      </c>
      <c r="D30" s="17">
        <v>-3.107252736411283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5">
        <f t="shared" si="3"/>
        <v>19</v>
      </c>
      <c r="B31" s="42">
        <f t="shared" si="1"/>
        <v>62.45300445</v>
      </c>
      <c r="C31" s="42">
        <f t="shared" si="2"/>
        <v>75.72197342</v>
      </c>
      <c r="D31" s="17">
        <v>13.268968964183884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5">
        <f t="shared" si="3"/>
        <v>20</v>
      </c>
      <c r="B32" s="42">
        <f t="shared" si="1"/>
        <v>64.52387654</v>
      </c>
      <c r="C32" s="42">
        <f t="shared" si="2"/>
        <v>71.77161554</v>
      </c>
      <c r="D32" s="17">
        <v>7.24773900054187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5">
        <f t="shared" si="3"/>
        <v>21</v>
      </c>
      <c r="B33" s="42">
        <f t="shared" si="1"/>
        <v>59.52623825</v>
      </c>
      <c r="C33" s="42">
        <f t="shared" si="2"/>
        <v>76.00995504</v>
      </c>
      <c r="D33" s="17">
        <v>16.483716785461695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5">
        <f t="shared" si="3"/>
        <v>22</v>
      </c>
      <c r="B34" s="42">
        <f t="shared" si="1"/>
        <v>70.10431205</v>
      </c>
      <c r="C34" s="42">
        <f t="shared" si="2"/>
        <v>74.17322508</v>
      </c>
      <c r="D34" s="17">
        <v>4.068913028196107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5">
        <f t="shared" si="3"/>
        <v>23</v>
      </c>
      <c r="B35" s="42">
        <f t="shared" si="1"/>
        <v>62.40831716</v>
      </c>
      <c r="C35" s="42">
        <f t="shared" si="2"/>
        <v>76.27978348</v>
      </c>
      <c r="D35" s="17">
        <v>13.871466322074504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5">
        <f t="shared" si="3"/>
        <v>24</v>
      </c>
      <c r="B36" s="42">
        <f t="shared" si="1"/>
        <v>59.42779908</v>
      </c>
      <c r="C36" s="42">
        <f t="shared" si="2"/>
        <v>76.62058777</v>
      </c>
      <c r="D36" s="17">
        <v>17.192788693119603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5">
        <f t="shared" si="3"/>
        <v>25</v>
      </c>
      <c r="B37" s="42">
        <f t="shared" si="1"/>
        <v>71.44073043</v>
      </c>
      <c r="C37" s="42">
        <f t="shared" si="2"/>
        <v>68.88942693</v>
      </c>
      <c r="D37" s="17">
        <v>-2.551303499860481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5">
        <f t="shared" si="3"/>
        <v>26</v>
      </c>
      <c r="B38" s="42">
        <f t="shared" si="1"/>
        <v>61.49742229</v>
      </c>
      <c r="C38" s="42">
        <f t="shared" si="2"/>
        <v>67.96003037</v>
      </c>
      <c r="D38" s="17">
        <v>6.462608075294625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5">
        <f t="shared" si="3"/>
        <v>27</v>
      </c>
      <c r="B39" s="42">
        <f t="shared" si="1"/>
        <v>65.71109086</v>
      </c>
      <c r="C39" s="42">
        <f t="shared" si="2"/>
        <v>75.64861949</v>
      </c>
      <c r="D39" s="17">
        <v>9.937528630926948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5">
        <f t="shared" si="3"/>
        <v>28</v>
      </c>
      <c r="B40" s="42">
        <f t="shared" si="1"/>
        <v>68.01150423</v>
      </c>
      <c r="C40" s="42">
        <f t="shared" si="2"/>
        <v>67.40781615</v>
      </c>
      <c r="D40" s="17">
        <v>-0.6036880766920802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5">
        <f t="shared" si="3"/>
        <v>29</v>
      </c>
      <c r="B41" s="42">
        <f t="shared" si="1"/>
        <v>64.05066596</v>
      </c>
      <c r="C41" s="42">
        <f t="shared" si="2"/>
        <v>71.21675345</v>
      </c>
      <c r="D41" s="17">
        <v>7.166087492129918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5">
        <f t="shared" si="3"/>
        <v>30</v>
      </c>
      <c r="B42" s="42">
        <f t="shared" si="1"/>
        <v>65.50155115</v>
      </c>
      <c r="C42" s="42">
        <f t="shared" si="2"/>
        <v>68.31475135</v>
      </c>
      <c r="D42" s="17">
        <v>2.813200208215548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5">
        <f t="shared" si="3"/>
        <v>31</v>
      </c>
      <c r="B43" s="42">
        <f t="shared" si="1"/>
        <v>62.28041965</v>
      </c>
      <c r="C43" s="42">
        <f t="shared" si="2"/>
        <v>71.51619103</v>
      </c>
      <c r="D43" s="17">
        <v>9.235771381086124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5">
        <f t="shared" si="3"/>
        <v>32</v>
      </c>
      <c r="B44" s="42">
        <f t="shared" si="1"/>
        <v>63.01442951</v>
      </c>
      <c r="C44" s="42">
        <f t="shared" si="2"/>
        <v>79.03210191</v>
      </c>
      <c r="D44" s="17">
        <v>16.01767239761959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5">
        <f t="shared" si="3"/>
        <v>33</v>
      </c>
      <c r="B45" s="42">
        <f t="shared" si="1"/>
        <v>69.0886261</v>
      </c>
      <c r="C45" s="42">
        <f t="shared" si="2"/>
        <v>71.18950981</v>
      </c>
      <c r="D45" s="17">
        <v>2.100883714560325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5">
        <f t="shared" si="3"/>
        <v>34</v>
      </c>
      <c r="B46" s="42">
        <f t="shared" si="1"/>
        <v>61.63793157</v>
      </c>
      <c r="C46" s="42">
        <f t="shared" si="2"/>
        <v>69.41360142</v>
      </c>
      <c r="D46" s="17">
        <v>7.7756698500538945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5">
        <f t="shared" si="3"/>
        <v>35</v>
      </c>
      <c r="B47" s="42">
        <f t="shared" si="1"/>
        <v>64.49890312</v>
      </c>
      <c r="C47" s="42">
        <f t="shared" si="2"/>
        <v>70.09684052</v>
      </c>
      <c r="D47" s="17">
        <v>5.597937392591206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5">
        <f t="shared" si="3"/>
        <v>36</v>
      </c>
      <c r="B48" s="42">
        <f t="shared" si="1"/>
        <v>74.53135959</v>
      </c>
      <c r="C48" s="42">
        <f t="shared" si="2"/>
        <v>72.93831586</v>
      </c>
      <c r="D48" s="17">
        <v>-1.5930437337514007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5">
        <f t="shared" si="3"/>
        <v>37</v>
      </c>
      <c r="B49" s="42">
        <f t="shared" si="1"/>
        <v>67.60268599</v>
      </c>
      <c r="C49" s="42">
        <f t="shared" si="2"/>
        <v>74.33515307</v>
      </c>
      <c r="D49" s="17">
        <v>6.732467083864336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5">
        <f t="shared" si="3"/>
        <v>38</v>
      </c>
      <c r="B50" s="42">
        <f t="shared" si="1"/>
        <v>61.36271389</v>
      </c>
      <c r="C50" s="42">
        <f t="shared" si="2"/>
        <v>69.37708206</v>
      </c>
      <c r="D50" s="17">
        <v>8.014368172109855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5">
        <f t="shared" si="3"/>
        <v>39</v>
      </c>
      <c r="B51" s="42">
        <f t="shared" si="1"/>
        <v>59.23749372</v>
      </c>
      <c r="C51" s="42">
        <f t="shared" si="2"/>
        <v>68.31558106</v>
      </c>
      <c r="D51" s="17">
        <v>9.078087342122224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5">
        <f t="shared" si="3"/>
        <v>40</v>
      </c>
      <c r="B52" s="42">
        <f t="shared" si="1"/>
        <v>62.34436172</v>
      </c>
      <c r="C52" s="42">
        <f t="shared" si="2"/>
        <v>70.47517481</v>
      </c>
      <c r="D52" s="17">
        <v>8.130813092171799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5">
        <f t="shared" si="3"/>
        <v>41</v>
      </c>
      <c r="B53" s="42">
        <f t="shared" si="1"/>
        <v>59.41296874</v>
      </c>
      <c r="C53" s="42">
        <f t="shared" si="2"/>
        <v>70.72784443</v>
      </c>
      <c r="D53" s="17">
        <v>11.314875691590359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5">
        <f t="shared" si="3"/>
        <v>42</v>
      </c>
      <c r="B54" s="42">
        <f t="shared" si="1"/>
        <v>66.05572776</v>
      </c>
      <c r="C54" s="42">
        <f t="shared" si="2"/>
        <v>71.38918452</v>
      </c>
      <c r="D54" s="17">
        <v>5.333456763374286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5">
        <f t="shared" si="3"/>
        <v>43</v>
      </c>
      <c r="B55" s="42">
        <f t="shared" si="1"/>
        <v>63.57767881</v>
      </c>
      <c r="C55" s="42">
        <f t="shared" si="2"/>
        <v>73.38190801</v>
      </c>
      <c r="D55" s="17">
        <v>9.804229200694984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5">
        <f t="shared" si="3"/>
        <v>44</v>
      </c>
      <c r="B56" s="42">
        <f t="shared" si="1"/>
        <v>62.28409769</v>
      </c>
      <c r="C56" s="42">
        <f t="shared" si="2"/>
        <v>73.03505054</v>
      </c>
      <c r="D56" s="17">
        <v>10.750952845879453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5">
        <f t="shared" si="3"/>
        <v>45</v>
      </c>
      <c r="B57" s="42">
        <f t="shared" si="1"/>
        <v>67.28109348</v>
      </c>
      <c r="C57" s="42">
        <f t="shared" si="2"/>
        <v>70.87267232</v>
      </c>
      <c r="D57" s="17">
        <v>3.591578841146827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5">
        <f t="shared" si="3"/>
        <v>46</v>
      </c>
      <c r="B58" s="42">
        <f t="shared" si="1"/>
        <v>61.33570144</v>
      </c>
      <c r="C58" s="42">
        <f t="shared" si="2"/>
        <v>69.73680904</v>
      </c>
      <c r="D58" s="17">
        <v>8.40110759945447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5">
        <f t="shared" si="3"/>
        <v>47</v>
      </c>
      <c r="B59" s="42">
        <f t="shared" si="1"/>
        <v>66.74593083</v>
      </c>
      <c r="C59" s="42">
        <f t="shared" si="2"/>
        <v>68.25366342</v>
      </c>
      <c r="D59" s="17">
        <v>1.5077325922622578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5">
        <f t="shared" si="3"/>
        <v>48</v>
      </c>
      <c r="B60" s="42">
        <f t="shared" si="1"/>
        <v>69.51411539</v>
      </c>
      <c r="C60" s="42">
        <f t="shared" si="2"/>
        <v>72.26490989</v>
      </c>
      <c r="D60" s="17">
        <v>2.750794502554214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5">
        <f t="shared" si="3"/>
        <v>49</v>
      </c>
      <c r="B61" s="42">
        <f t="shared" si="1"/>
        <v>64.19704103</v>
      </c>
      <c r="C61" s="42">
        <f t="shared" si="2"/>
        <v>68.82716069</v>
      </c>
      <c r="D61" s="17">
        <v>4.630119655165927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5">
        <f t="shared" si="3"/>
        <v>50</v>
      </c>
      <c r="B62" s="42">
        <f t="shared" si="1"/>
        <v>69.93889211</v>
      </c>
      <c r="C62" s="42">
        <f t="shared" si="2"/>
        <v>75.96426033</v>
      </c>
      <c r="D62" s="17">
        <v>6.025368219077492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C4:D4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4.75"/>
    <col customWidth="1" min="7" max="7" width="4.75"/>
  </cols>
  <sheetData>
    <row r="1">
      <c r="A1" s="5"/>
      <c r="B1" s="1" t="s">
        <v>75</v>
      </c>
      <c r="C1" s="1" t="s">
        <v>76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49"/>
      <c r="B5" s="49" t="s">
        <v>51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49" t="s">
        <v>52</v>
      </c>
      <c r="B6" s="49" t="s">
        <v>45</v>
      </c>
      <c r="C6" s="49" t="s">
        <v>49</v>
      </c>
      <c r="E6" s="50" t="s">
        <v>77</v>
      </c>
      <c r="F6" s="50" t="s">
        <v>78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1">
        <v>1.0</v>
      </c>
      <c r="B7" s="9">
        <v>255.02572331508478</v>
      </c>
      <c r="C7" s="9">
        <v>286.93133858536135</v>
      </c>
      <c r="E7" s="3">
        <v>0.0</v>
      </c>
      <c r="F7" s="9">
        <v>255.02572331508478</v>
      </c>
      <c r="G7" s="5"/>
      <c r="H7" s="52" t="s">
        <v>79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1">
        <v>2.0</v>
      </c>
      <c r="B8" s="9">
        <v>303.64350095417547</v>
      </c>
      <c r="C8" s="9">
        <v>316.473004980878</v>
      </c>
      <c r="E8" s="3">
        <v>0.0</v>
      </c>
      <c r="F8" s="9">
        <v>303.64350095417547</v>
      </c>
      <c r="G8" s="5"/>
      <c r="H8" s="52" t="s">
        <v>80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1">
        <v>3.0</v>
      </c>
      <c r="B9" s="9">
        <v>271.9285674391698</v>
      </c>
      <c r="C9" s="9">
        <v>351.77650668529293</v>
      </c>
      <c r="E9" s="3">
        <v>0.0</v>
      </c>
      <c r="F9" s="9">
        <v>271.9285674391698</v>
      </c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1">
        <v>4.0</v>
      </c>
      <c r="B10" s="9">
        <v>266.02771773641007</v>
      </c>
      <c r="C10" s="9">
        <v>292.52194059416894</v>
      </c>
      <c r="E10" s="3">
        <v>0.0</v>
      </c>
      <c r="F10" s="9">
        <v>266.02771773641007</v>
      </c>
      <c r="G10" s="5"/>
      <c r="H10" s="52" t="s">
        <v>81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1">
        <v>5.0</v>
      </c>
      <c r="B11" s="9">
        <v>298.22661918876065</v>
      </c>
      <c r="C11" s="9">
        <v>315.17992099814614</v>
      </c>
      <c r="E11" s="3">
        <v>0.0</v>
      </c>
      <c r="F11" s="9">
        <v>298.22661918876065</v>
      </c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1">
        <v>6.0</v>
      </c>
      <c r="B12" s="9">
        <v>269.29282274517436</v>
      </c>
      <c r="C12" s="9">
        <v>322.6564801802915</v>
      </c>
      <c r="E12" s="3">
        <v>0.0</v>
      </c>
      <c r="F12" s="9">
        <v>269.29282274517436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1">
        <v>7.0</v>
      </c>
      <c r="B13" s="9">
        <v>290.32876170077475</v>
      </c>
      <c r="C13" s="9">
        <v>374.8211460483747</v>
      </c>
      <c r="E13" s="3">
        <v>0.0</v>
      </c>
      <c r="F13" s="9">
        <v>290.32876170077475</v>
      </c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1">
        <v>8.0</v>
      </c>
      <c r="B14" s="9">
        <v>301.1867399007261</v>
      </c>
      <c r="C14" s="9">
        <v>325.94674950146646</v>
      </c>
      <c r="E14" s="3">
        <v>0.0</v>
      </c>
      <c r="F14" s="9">
        <v>301.1867399007261</v>
      </c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1">
        <v>9.0</v>
      </c>
      <c r="B15" s="9">
        <v>244.70468021211857</v>
      </c>
      <c r="C15" s="9">
        <v>295.6701654393609</v>
      </c>
      <c r="E15" s="3">
        <v>0.0</v>
      </c>
      <c r="F15" s="9">
        <v>244.70468021211857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1">
        <v>10.0</v>
      </c>
      <c r="B16" s="9">
        <v>269.5887745241417</v>
      </c>
      <c r="C16" s="9">
        <v>320.5518110122171</v>
      </c>
      <c r="E16" s="3">
        <v>0.0</v>
      </c>
      <c r="F16" s="9">
        <v>269.5887745241417</v>
      </c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1">
        <v>11.0</v>
      </c>
      <c r="B17" s="9">
        <v>269.64929198678595</v>
      </c>
      <c r="C17" s="9">
        <v>294.9937225874879</v>
      </c>
      <c r="E17" s="3">
        <v>0.0</v>
      </c>
      <c r="F17" s="9">
        <v>269.64929198678595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1">
        <v>12.0</v>
      </c>
      <c r="B18" s="9">
        <v>254.23773666125527</v>
      </c>
      <c r="C18" s="9">
        <v>336.08512334788315</v>
      </c>
      <c r="E18" s="3">
        <v>0.0</v>
      </c>
      <c r="F18" s="9">
        <v>254.23773666125527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1">
        <v>13.0</v>
      </c>
      <c r="B19" s="9">
        <v>270.30335604416</v>
      </c>
      <c r="C19" s="9">
        <v>317.18319037597945</v>
      </c>
      <c r="E19" s="3">
        <v>0.0</v>
      </c>
      <c r="F19" s="9">
        <v>270.30335604416</v>
      </c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1">
        <v>14.0</v>
      </c>
      <c r="B20" s="9">
        <v>262.6068111451037</v>
      </c>
      <c r="C20" s="9">
        <v>347.81433660210223</v>
      </c>
      <c r="E20" s="3">
        <v>0.0</v>
      </c>
      <c r="F20" s="9">
        <v>262.6068111451037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1">
        <v>15.0</v>
      </c>
      <c r="B21" s="9">
        <v>282.50400017306265</v>
      </c>
      <c r="C21" s="9">
        <v>325.9449124455656</v>
      </c>
      <c r="E21" s="3">
        <v>0.0</v>
      </c>
      <c r="F21" s="9">
        <v>282.50400017306265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1">
        <v>16.0</v>
      </c>
      <c r="B22" s="9">
        <v>310.0200602276596</v>
      </c>
      <c r="C22" s="9">
        <v>319.5701451802436</v>
      </c>
      <c r="E22" s="3">
        <v>0.0</v>
      </c>
      <c r="F22" s="9">
        <v>310.0200602276596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1">
        <v>17.0</v>
      </c>
      <c r="B23" s="9">
        <v>293.3912425500537</v>
      </c>
      <c r="C23" s="9">
        <v>333.8945785941736</v>
      </c>
      <c r="E23" s="3">
        <v>0.0</v>
      </c>
      <c r="F23" s="9">
        <v>293.3912425500537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1">
        <v>18.0</v>
      </c>
      <c r="B24" s="9">
        <v>278.83602952878005</v>
      </c>
      <c r="C24" s="9">
        <v>352.6445792932926</v>
      </c>
      <c r="E24" s="3">
        <v>0.0</v>
      </c>
      <c r="F24" s="9">
        <v>278.83602952878005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1">
        <v>19.0</v>
      </c>
      <c r="B25" s="9">
        <v>280.8732782716355</v>
      </c>
      <c r="C25" s="9">
        <v>287.6428905736339</v>
      </c>
      <c r="E25" s="3">
        <v>0.0</v>
      </c>
      <c r="F25" s="9">
        <v>280.8732782716355</v>
      </c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1">
        <v>20.0</v>
      </c>
      <c r="B26" s="9">
        <v>295.1832082862211</v>
      </c>
      <c r="C26" s="9">
        <v>306.9381323305583</v>
      </c>
      <c r="E26" s="3">
        <v>0.0</v>
      </c>
      <c r="F26" s="9">
        <v>295.1832082862211</v>
      </c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1">
        <v>21.0</v>
      </c>
      <c r="B27" s="9">
        <v>274.26994204421237</v>
      </c>
      <c r="C27" s="9">
        <v>297.2434154291294</v>
      </c>
      <c r="E27" s="3">
        <v>0.0</v>
      </c>
      <c r="F27" s="9">
        <v>274.26994204421237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1">
        <v>22.0</v>
      </c>
      <c r="B28" s="9">
        <v>264.38505252004995</v>
      </c>
      <c r="C28" s="9">
        <v>285.48743225166106</v>
      </c>
      <c r="E28" s="3">
        <v>0.0</v>
      </c>
      <c r="F28" s="9">
        <v>264.38505252004995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1">
        <v>23.0</v>
      </c>
      <c r="B29" s="9">
        <v>266.52186072674283</v>
      </c>
      <c r="C29" s="9">
        <v>295.12785852915664</v>
      </c>
      <c r="E29" s="3">
        <v>0.0</v>
      </c>
      <c r="F29" s="9">
        <v>266.52186072674283</v>
      </c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1">
        <v>24.0</v>
      </c>
      <c r="B30" s="9">
        <v>273.12394757723524</v>
      </c>
      <c r="C30" s="9">
        <v>279.9568135748347</v>
      </c>
      <c r="E30" s="3">
        <v>0.0</v>
      </c>
      <c r="F30" s="9">
        <v>273.12394757723524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1">
        <v>25.0</v>
      </c>
      <c r="B31" s="9">
        <v>249.13174499124437</v>
      </c>
      <c r="C31" s="9">
        <v>272.54593680997294</v>
      </c>
      <c r="E31" s="3">
        <v>0.0</v>
      </c>
      <c r="F31" s="9">
        <v>249.13174499124437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1">
        <v>26.0</v>
      </c>
      <c r="B32" s="9">
        <v>282.8140615652537</v>
      </c>
      <c r="C32" s="9">
        <v>290.6504460448979</v>
      </c>
      <c r="E32" s="3">
        <v>0.0</v>
      </c>
      <c r="F32" s="9">
        <v>282.8140615652537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1">
        <v>27.0</v>
      </c>
      <c r="B33" s="9">
        <v>278.38426601798216</v>
      </c>
      <c r="C33" s="9">
        <v>318.05066243301303</v>
      </c>
      <c r="E33" s="3">
        <v>0.0</v>
      </c>
      <c r="F33" s="9">
        <v>278.38426601798216</v>
      </c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1">
        <v>28.0</v>
      </c>
      <c r="B34" s="9">
        <v>298.0161023859812</v>
      </c>
      <c r="C34" s="9">
        <v>282.44120931853416</v>
      </c>
      <c r="E34" s="3">
        <v>0.0</v>
      </c>
      <c r="F34" s="9">
        <v>298.0161023859812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1">
        <v>29.0</v>
      </c>
      <c r="B35" s="9">
        <v>265.07347625144246</v>
      </c>
      <c r="C35" s="9">
        <v>340.82902351872724</v>
      </c>
      <c r="E35" s="3">
        <v>0.0</v>
      </c>
      <c r="F35" s="9">
        <v>265.07347625144246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1">
        <v>30.0</v>
      </c>
      <c r="B36" s="9">
        <v>297.92810748452945</v>
      </c>
      <c r="C36" s="9">
        <v>297.63470544281506</v>
      </c>
      <c r="E36" s="3">
        <v>0.0</v>
      </c>
      <c r="F36" s="9">
        <v>297.92810748452945</v>
      </c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1">
        <v>31.0</v>
      </c>
      <c r="B37" s="9">
        <v>272.8857299761342</v>
      </c>
      <c r="C37" s="9">
        <v>284.92630632451693</v>
      </c>
      <c r="E37" s="3">
        <v>0.0</v>
      </c>
      <c r="F37" s="9">
        <v>272.8857299761342</v>
      </c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1">
        <v>32.0</v>
      </c>
      <c r="B38" s="9">
        <v>283.4175403466446</v>
      </c>
      <c r="C38" s="9">
        <v>267.26755635395466</v>
      </c>
      <c r="E38" s="3">
        <v>0.0</v>
      </c>
      <c r="F38" s="9">
        <v>283.4175403466446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1">
        <v>33.0</v>
      </c>
      <c r="B39" s="9">
        <v>287.6958048978896</v>
      </c>
      <c r="C39" s="9">
        <v>296.7955829639168</v>
      </c>
      <c r="E39" s="3">
        <v>0.0</v>
      </c>
      <c r="F39" s="9">
        <v>287.6958048978896</v>
      </c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1">
        <v>34.0</v>
      </c>
      <c r="B40" s="9">
        <v>279.3405574902236</v>
      </c>
      <c r="C40" s="9">
        <v>363.4464462418487</v>
      </c>
      <c r="E40" s="3">
        <v>0.0</v>
      </c>
      <c r="F40" s="9">
        <v>279.3405574902236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1">
        <v>35.0</v>
      </c>
      <c r="B41" s="9">
        <v>281.413669276642</v>
      </c>
      <c r="C41" s="9">
        <v>309.7999179330104</v>
      </c>
      <c r="E41" s="3">
        <v>0.0</v>
      </c>
      <c r="F41" s="9">
        <v>281.413669276642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1">
        <v>36.0</v>
      </c>
      <c r="B42" s="9">
        <v>290.92798790687027</v>
      </c>
      <c r="C42" s="9">
        <v>376.59303001282325</v>
      </c>
      <c r="E42" s="3">
        <v>0.0</v>
      </c>
      <c r="F42" s="9">
        <v>290.92798790687027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1">
        <v>37.0</v>
      </c>
      <c r="B43" s="9">
        <v>276.2431000559332</v>
      </c>
      <c r="C43" s="9">
        <v>288.5741722738307</v>
      </c>
      <c r="E43" s="3">
        <v>0.0</v>
      </c>
      <c r="F43" s="9">
        <v>276.2431000559332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1">
        <v>38.0</v>
      </c>
      <c r="B44" s="9">
        <v>297.31119292549033</v>
      </c>
      <c r="C44" s="9">
        <v>317.1716125348855</v>
      </c>
      <c r="E44" s="3">
        <v>0.0</v>
      </c>
      <c r="F44" s="9">
        <v>297.31119292549033</v>
      </c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1">
        <v>39.0</v>
      </c>
      <c r="B45" s="9">
        <v>250.66814887885764</v>
      </c>
      <c r="C45" s="9">
        <v>277.7704710872635</v>
      </c>
      <c r="E45" s="3">
        <v>0.0</v>
      </c>
      <c r="F45" s="9">
        <v>250.66814887885764</v>
      </c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1">
        <v>40.0</v>
      </c>
      <c r="B46" s="9">
        <v>248.30419143316465</v>
      </c>
      <c r="C46" s="9">
        <v>302.13002692227207</v>
      </c>
      <c r="E46" s="3">
        <v>0.0</v>
      </c>
      <c r="F46" s="9">
        <v>248.30419143316465</v>
      </c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1">
        <v>41.0</v>
      </c>
      <c r="B47" s="9">
        <v>291.18835546914045</v>
      </c>
      <c r="C47" s="9">
        <v>313.4821756901869</v>
      </c>
      <c r="E47" s="3">
        <v>0.0</v>
      </c>
      <c r="F47" s="9">
        <v>291.18835546914045</v>
      </c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1">
        <v>42.0</v>
      </c>
      <c r="B48" s="9">
        <v>290.81051951213095</v>
      </c>
      <c r="C48" s="9">
        <v>316.5544833561211</v>
      </c>
      <c r="E48" s="3">
        <v>0.0</v>
      </c>
      <c r="F48" s="9">
        <v>290.81051951213095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1">
        <v>43.0</v>
      </c>
      <c r="B49" s="9">
        <v>308.06711760375475</v>
      </c>
      <c r="C49" s="9">
        <v>338.4854959208255</v>
      </c>
      <c r="E49" s="3">
        <v>0.0</v>
      </c>
      <c r="F49" s="9">
        <v>308.06711760375475</v>
      </c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1">
        <v>44.0</v>
      </c>
      <c r="B50" s="9">
        <v>265.1056519809065</v>
      </c>
      <c r="C50" s="9">
        <v>260.60026548071806</v>
      </c>
      <c r="E50" s="3">
        <v>0.0</v>
      </c>
      <c r="F50" s="9">
        <v>265.1056519809065</v>
      </c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1">
        <v>45.0</v>
      </c>
      <c r="B51" s="9">
        <v>260.049561790977</v>
      </c>
      <c r="C51" s="9">
        <v>315.4734621581037</v>
      </c>
      <c r="E51" s="3">
        <v>0.0</v>
      </c>
      <c r="F51" s="9">
        <v>260.049561790977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1">
        <v>46.0</v>
      </c>
      <c r="B52" s="9">
        <v>300.50240595361595</v>
      </c>
      <c r="C52" s="9">
        <v>338.995978217459</v>
      </c>
      <c r="E52" s="3">
        <v>0.0</v>
      </c>
      <c r="F52" s="9">
        <v>300.50240595361595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1">
        <v>47.0</v>
      </c>
      <c r="B53" s="9">
        <v>293.28319356711313</v>
      </c>
      <c r="C53" s="9">
        <v>343.0935421785852</v>
      </c>
      <c r="E53" s="3">
        <v>0.0</v>
      </c>
      <c r="F53" s="9">
        <v>293.28319356711313</v>
      </c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1">
        <v>48.0</v>
      </c>
      <c r="B54" s="9">
        <v>301.31236758081343</v>
      </c>
      <c r="C54" s="9">
        <v>322.3578631230592</v>
      </c>
      <c r="E54" s="3">
        <v>0.0</v>
      </c>
      <c r="F54" s="9">
        <v>301.31236758081343</v>
      </c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1">
        <v>49.0</v>
      </c>
      <c r="B55" s="9">
        <v>274.4933355373879</v>
      </c>
      <c r="C55" s="9">
        <v>315.27680894214035</v>
      </c>
      <c r="E55" s="3">
        <v>0.0</v>
      </c>
      <c r="F55" s="9">
        <v>274.4933355373879</v>
      </c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1">
        <v>50.0</v>
      </c>
      <c r="B56" s="9">
        <v>276.53286833692084</v>
      </c>
      <c r="C56" s="9">
        <v>342.53889766263796</v>
      </c>
      <c r="E56" s="3">
        <v>0.0</v>
      </c>
      <c r="F56" s="9">
        <v>276.53286833692084</v>
      </c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1">
        <v>51.0</v>
      </c>
      <c r="B57" s="9">
        <v>288.2793394988995</v>
      </c>
      <c r="C57" s="9">
        <v>263.1288771647395</v>
      </c>
      <c r="E57" s="3">
        <v>0.0</v>
      </c>
      <c r="F57" s="9">
        <v>288.2793394988995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1">
        <v>52.0</v>
      </c>
      <c r="B58" s="9">
        <v>276.56421744500057</v>
      </c>
      <c r="C58" s="9">
        <v>269.99503574115494</v>
      </c>
      <c r="E58" s="3">
        <v>0.0</v>
      </c>
      <c r="F58" s="9">
        <v>276.56421744500057</v>
      </c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1">
        <v>53.0</v>
      </c>
      <c r="B59" s="9">
        <v>264.3210965588501</v>
      </c>
      <c r="C59" s="9">
        <v>326.94918140350615</v>
      </c>
      <c r="E59" s="3">
        <v>0.0</v>
      </c>
      <c r="F59" s="9">
        <v>264.3210965588501</v>
      </c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1">
        <v>54.0</v>
      </c>
      <c r="B60" s="9">
        <v>280.3308233959602</v>
      </c>
      <c r="C60" s="9">
        <v>304.5556299197819</v>
      </c>
      <c r="E60" s="3">
        <v>0.0</v>
      </c>
      <c r="F60" s="9">
        <v>280.3308233959602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1">
        <v>55.0</v>
      </c>
      <c r="B61" s="9">
        <v>281.5220076991385</v>
      </c>
      <c r="C61" s="9">
        <v>294.4067952497747</v>
      </c>
      <c r="E61" s="3">
        <v>0.0</v>
      </c>
      <c r="F61" s="9">
        <v>281.5220076991385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1">
        <v>56.0</v>
      </c>
      <c r="B62" s="9">
        <v>286.08122062167365</v>
      </c>
      <c r="C62" s="9">
        <v>288.86557709709774</v>
      </c>
      <c r="E62" s="3">
        <v>0.0</v>
      </c>
      <c r="F62" s="9">
        <v>286.08122062167365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1">
        <v>57.0</v>
      </c>
      <c r="B63" s="9">
        <v>266.72615478750305</v>
      </c>
      <c r="C63" s="9">
        <v>298.81777290344195</v>
      </c>
      <c r="E63" s="3">
        <v>0.0</v>
      </c>
      <c r="F63" s="9">
        <v>266.72615478750305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1">
        <v>58.0</v>
      </c>
      <c r="B64" s="9">
        <v>279.6832687706285</v>
      </c>
      <c r="C64" s="9">
        <v>300.48775113891276</v>
      </c>
      <c r="E64" s="3">
        <v>0.0</v>
      </c>
      <c r="F64" s="9">
        <v>279.6832687706285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1">
        <v>59.0</v>
      </c>
      <c r="B65" s="9">
        <v>288.53904090715855</v>
      </c>
      <c r="C65" s="9">
        <v>311.28364926726493</v>
      </c>
      <c r="E65" s="3">
        <v>0.0</v>
      </c>
      <c r="F65" s="9">
        <v>288.53904090715855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1">
        <v>60.0</v>
      </c>
      <c r="B66" s="9">
        <v>295.0624146263121</v>
      </c>
      <c r="C66" s="9">
        <v>264.9791677500923</v>
      </c>
      <c r="E66" s="3">
        <v>0.0</v>
      </c>
      <c r="F66" s="9">
        <v>295.0624146263121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1">
        <v>61.0</v>
      </c>
      <c r="B67" s="9">
        <v>271.66351845846094</v>
      </c>
      <c r="C67" s="9">
        <v>320.13572806995006</v>
      </c>
      <c r="E67" s="3">
        <v>0.0</v>
      </c>
      <c r="F67" s="9">
        <v>271.66351845846094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1">
        <v>62.0</v>
      </c>
      <c r="B68" s="9">
        <v>280.79427108868083</v>
      </c>
      <c r="C68" s="9">
        <v>311.8190930433971</v>
      </c>
      <c r="E68" s="3">
        <v>0.0</v>
      </c>
      <c r="F68" s="9">
        <v>280.79427108868083</v>
      </c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1">
        <v>63.0</v>
      </c>
      <c r="B69" s="9">
        <v>243.50894780595917</v>
      </c>
      <c r="C69" s="9">
        <v>288.1650440223967</v>
      </c>
      <c r="E69" s="3">
        <v>0.0</v>
      </c>
      <c r="F69" s="9">
        <v>243.50894780595917</v>
      </c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1">
        <v>64.0</v>
      </c>
      <c r="B70" s="9">
        <v>256.478735358109</v>
      </c>
      <c r="C70" s="9">
        <v>308.6242140887228</v>
      </c>
      <c r="E70" s="3">
        <v>0.0</v>
      </c>
      <c r="F70" s="9">
        <v>256.478735358109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1">
        <v>65.0</v>
      </c>
      <c r="B71" s="9">
        <v>284.7782423962636</v>
      </c>
      <c r="C71" s="9">
        <v>319.2771025157683</v>
      </c>
      <c r="E71" s="3">
        <v>0.0</v>
      </c>
      <c r="F71" s="9">
        <v>284.7782423962636</v>
      </c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1">
        <v>66.0</v>
      </c>
      <c r="B72" s="9">
        <v>293.68217603496174</v>
      </c>
      <c r="C72" s="9">
        <v>335.15762236942265</v>
      </c>
      <c r="E72" s="3">
        <v>0.0</v>
      </c>
      <c r="F72" s="9">
        <v>293.68217603496174</v>
      </c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1">
        <v>67.0</v>
      </c>
      <c r="B73" s="9">
        <v>275.24235507988914</v>
      </c>
      <c r="C73" s="9">
        <v>327.16177546417043</v>
      </c>
      <c r="E73" s="3">
        <v>0.0</v>
      </c>
      <c r="F73" s="9">
        <v>275.24235507988914</v>
      </c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1">
        <v>68.0</v>
      </c>
      <c r="B74" s="9">
        <v>301.2148410812593</v>
      </c>
      <c r="C74" s="9">
        <v>313.45982571227546</v>
      </c>
      <c r="E74" s="3">
        <v>0.0</v>
      </c>
      <c r="F74" s="9">
        <v>301.2148410812593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1">
        <v>69.0</v>
      </c>
      <c r="B75" s="9">
        <v>291.6808589425109</v>
      </c>
      <c r="C75" s="9">
        <v>351.7252888857842</v>
      </c>
      <c r="E75" s="3">
        <v>0.0</v>
      </c>
      <c r="F75" s="9">
        <v>291.6808589425109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1">
        <v>70.0</v>
      </c>
      <c r="B76" s="9">
        <v>263.9777540248727</v>
      </c>
      <c r="C76" s="9">
        <v>287.2666248212877</v>
      </c>
      <c r="E76" s="3">
        <v>0.0</v>
      </c>
      <c r="F76" s="9">
        <v>263.9777540248727</v>
      </c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1">
        <v>71.0</v>
      </c>
      <c r="B77" s="9">
        <v>271.4973903818662</v>
      </c>
      <c r="C77" s="9">
        <v>302.41601804480376</v>
      </c>
      <c r="E77" s="3">
        <v>0.0</v>
      </c>
      <c r="F77" s="9">
        <v>271.4973903818662</v>
      </c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1">
        <v>72.0</v>
      </c>
      <c r="B78" s="9">
        <v>285.3466063698511</v>
      </c>
      <c r="C78" s="9">
        <v>292.3783235516824</v>
      </c>
      <c r="E78" s="3">
        <v>0.0</v>
      </c>
      <c r="F78" s="9">
        <v>285.3466063698511</v>
      </c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1">
        <v>73.0</v>
      </c>
      <c r="B79" s="9">
        <v>294.8777629824875</v>
      </c>
      <c r="C79" s="9">
        <v>365.06125287514834</v>
      </c>
      <c r="E79" s="3">
        <v>0.0</v>
      </c>
      <c r="F79" s="9">
        <v>294.8777629824875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1">
        <v>74.0</v>
      </c>
      <c r="B80" s="9">
        <v>295.71578633177836</v>
      </c>
      <c r="C80" s="9">
        <v>294.0849620508406</v>
      </c>
      <c r="E80" s="3">
        <v>0.0</v>
      </c>
      <c r="F80" s="9">
        <v>295.71578633177836</v>
      </c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1">
        <v>75.0</v>
      </c>
      <c r="B81" s="9">
        <v>274.0482849086041</v>
      </c>
      <c r="C81" s="9">
        <v>326.2013050742833</v>
      </c>
      <c r="E81" s="3">
        <v>0.0</v>
      </c>
      <c r="F81" s="9">
        <v>274.0482849086041</v>
      </c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1">
        <v>76.0</v>
      </c>
      <c r="B82" s="9">
        <v>284.11649243053716</v>
      </c>
      <c r="C82" s="9">
        <v>304.3700335401704</v>
      </c>
      <c r="E82" s="3">
        <v>0.0</v>
      </c>
      <c r="F82" s="9">
        <v>284.11649243053716</v>
      </c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1">
        <v>77.0</v>
      </c>
      <c r="B83" s="9">
        <v>293.0809730395492</v>
      </c>
      <c r="C83" s="9">
        <v>312.3943139751053</v>
      </c>
      <c r="E83" s="3">
        <v>0.0</v>
      </c>
      <c r="F83" s="9">
        <v>293.0809730395492</v>
      </c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1">
        <v>78.0</v>
      </c>
      <c r="B84" s="9">
        <v>286.2464605928963</v>
      </c>
      <c r="C84" s="9">
        <v>349.0033314905026</v>
      </c>
      <c r="E84" s="3">
        <v>0.0</v>
      </c>
      <c r="F84" s="9">
        <v>286.2464605928963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1">
        <v>79.0</v>
      </c>
      <c r="B85" s="9">
        <v>265.78209147482823</v>
      </c>
      <c r="C85" s="9">
        <v>319.33321229224293</v>
      </c>
      <c r="E85" s="3">
        <v>0.0</v>
      </c>
      <c r="F85" s="9">
        <v>265.78209147482823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1">
        <v>80.0</v>
      </c>
      <c r="B86" s="9">
        <v>252.9726147163605</v>
      </c>
      <c r="C86" s="9">
        <v>284.1683117517048</v>
      </c>
      <c r="E86" s="3">
        <v>0.0</v>
      </c>
      <c r="F86" s="9">
        <v>252.9726147163605</v>
      </c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1">
        <v>81.0</v>
      </c>
      <c r="B87" s="9">
        <v>262.3980788230582</v>
      </c>
      <c r="C87" s="9">
        <v>277.57680523589056</v>
      </c>
      <c r="E87" s="3">
        <v>0.0</v>
      </c>
      <c r="F87" s="9">
        <v>262.3980788230582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1">
        <v>82.0</v>
      </c>
      <c r="B88" s="9">
        <v>279.52076571528977</v>
      </c>
      <c r="C88" s="9">
        <v>254.90161240043523</v>
      </c>
      <c r="E88" s="3">
        <v>0.0</v>
      </c>
      <c r="F88" s="9">
        <v>279.52076571528977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1">
        <v>83.0</v>
      </c>
      <c r="B89" s="9">
        <v>270.50380156694825</v>
      </c>
      <c r="C89" s="9">
        <v>321.7980919213514</v>
      </c>
      <c r="E89" s="3">
        <v>0.0</v>
      </c>
      <c r="F89" s="9">
        <v>270.50380156694825</v>
      </c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1">
        <v>84.0</v>
      </c>
      <c r="B90" s="9">
        <v>282.82292680715375</v>
      </c>
      <c r="C90" s="9">
        <v>308.89217469117835</v>
      </c>
      <c r="E90" s="3">
        <v>0.0</v>
      </c>
      <c r="F90" s="9">
        <v>282.82292680715375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1">
        <v>85.0</v>
      </c>
      <c r="B91" s="9">
        <v>279.83523408022586</v>
      </c>
      <c r="C91" s="9">
        <v>369.1878971669501</v>
      </c>
      <c r="E91" s="3">
        <v>0.0</v>
      </c>
      <c r="F91" s="9">
        <v>279.83523408022586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1">
        <v>86.0</v>
      </c>
      <c r="B92" s="9">
        <v>288.14359819179185</v>
      </c>
      <c r="C92" s="9">
        <v>326.6028904509828</v>
      </c>
      <c r="E92" s="3">
        <v>0.0</v>
      </c>
      <c r="F92" s="9">
        <v>288.14359819179185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1">
        <v>87.0</v>
      </c>
      <c r="B93" s="9">
        <v>274.1127045113594</v>
      </c>
      <c r="C93" s="9">
        <v>305.58869188388843</v>
      </c>
      <c r="E93" s="3">
        <v>0.0</v>
      </c>
      <c r="F93" s="9">
        <v>274.1127045113594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1">
        <v>88.0</v>
      </c>
      <c r="B94" s="9">
        <v>278.2490262303598</v>
      </c>
      <c r="C94" s="9">
        <v>287.2202151014506</v>
      </c>
      <c r="E94" s="3">
        <v>0.0</v>
      </c>
      <c r="F94" s="9">
        <v>278.2490262303598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1">
        <v>89.0</v>
      </c>
      <c r="B95" s="9">
        <v>278.08523210806527</v>
      </c>
      <c r="C95" s="9">
        <v>316.1202087989017</v>
      </c>
      <c r="E95" s="3">
        <v>0.0</v>
      </c>
      <c r="F95" s="9">
        <v>278.08523210806527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1">
        <v>90.0</v>
      </c>
      <c r="B96" s="9">
        <v>279.977477965292</v>
      </c>
      <c r="C96" s="9">
        <v>307.6934395165188</v>
      </c>
      <c r="E96" s="3">
        <v>0.0</v>
      </c>
      <c r="F96" s="9">
        <v>279.977477965292</v>
      </c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E97" s="3">
        <v>1.0</v>
      </c>
      <c r="F97" s="9">
        <v>286.93133858536135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E98" s="3">
        <v>1.0</v>
      </c>
      <c r="F98" s="9">
        <v>316.473004980878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E99" s="3">
        <v>1.0</v>
      </c>
      <c r="F99" s="9">
        <v>351.77650668529293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E100" s="3">
        <v>1.0</v>
      </c>
      <c r="F100" s="9">
        <v>292.52194059416894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E101" s="3">
        <v>1.0</v>
      </c>
      <c r="F101" s="9">
        <v>315.17992099814614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E102" s="3">
        <v>1.0</v>
      </c>
      <c r="F102" s="9">
        <v>322.6564801802915</v>
      </c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E103" s="3">
        <v>1.0</v>
      </c>
      <c r="F103" s="9">
        <v>374.8211460483747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E104" s="3">
        <v>1.0</v>
      </c>
      <c r="F104" s="9">
        <v>325.94674950146646</v>
      </c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E105" s="3">
        <v>1.0</v>
      </c>
      <c r="F105" s="9">
        <v>295.6701654393609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E106" s="3">
        <v>1.0</v>
      </c>
      <c r="F106" s="9">
        <v>320.5518110122171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E107" s="3">
        <v>1.0</v>
      </c>
      <c r="F107" s="9">
        <v>294.9937225874879</v>
      </c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E108" s="3">
        <v>1.0</v>
      </c>
      <c r="F108" s="9">
        <v>336.08512334788315</v>
      </c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E109" s="3">
        <v>1.0</v>
      </c>
      <c r="F109" s="9">
        <v>317.18319037597945</v>
      </c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E110" s="3">
        <v>1.0</v>
      </c>
      <c r="F110" s="9">
        <v>347.81433660210223</v>
      </c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E111" s="3">
        <v>1.0</v>
      </c>
      <c r="F111" s="9">
        <v>325.9449124455656</v>
      </c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E112" s="3">
        <v>1.0</v>
      </c>
      <c r="F112" s="9">
        <v>319.5701451802436</v>
      </c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E113" s="3">
        <v>1.0</v>
      </c>
      <c r="F113" s="9">
        <v>333.8945785941736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E114" s="3">
        <v>1.0</v>
      </c>
      <c r="F114" s="9">
        <v>352.6445792932926</v>
      </c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E115" s="3">
        <v>1.0</v>
      </c>
      <c r="F115" s="9">
        <v>287.6428905736339</v>
      </c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E116" s="3">
        <v>1.0</v>
      </c>
      <c r="F116" s="9">
        <v>306.9381323305583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E117" s="3">
        <v>1.0</v>
      </c>
      <c r="F117" s="9">
        <v>297.2434154291294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E118" s="3">
        <v>1.0</v>
      </c>
      <c r="F118" s="9">
        <v>285.48743225166106</v>
      </c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E119" s="3">
        <v>1.0</v>
      </c>
      <c r="F119" s="9">
        <v>295.12785852915664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E120" s="3">
        <v>1.0</v>
      </c>
      <c r="F120" s="9">
        <v>279.9568135748347</v>
      </c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E121" s="3">
        <v>1.0</v>
      </c>
      <c r="F121" s="9">
        <v>272.54593680997294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E122" s="3">
        <v>1.0</v>
      </c>
      <c r="F122" s="9">
        <v>290.6504460448979</v>
      </c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E123" s="3">
        <v>1.0</v>
      </c>
      <c r="F123" s="9">
        <v>318.05066243301303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E124" s="3">
        <v>1.0</v>
      </c>
      <c r="F124" s="9">
        <v>282.44120931853416</v>
      </c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E125" s="3">
        <v>1.0</v>
      </c>
      <c r="F125" s="9">
        <v>340.82902351872724</v>
      </c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E126" s="3">
        <v>1.0</v>
      </c>
      <c r="F126" s="9">
        <v>297.63470544281506</v>
      </c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E127" s="3">
        <v>1.0</v>
      </c>
      <c r="F127" s="9">
        <v>284.92630632451693</v>
      </c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E128" s="3">
        <v>1.0</v>
      </c>
      <c r="F128" s="9">
        <v>267.26755635395466</v>
      </c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E129" s="3">
        <v>1.0</v>
      </c>
      <c r="F129" s="9">
        <v>296.7955829639168</v>
      </c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E130" s="3">
        <v>1.0</v>
      </c>
      <c r="F130" s="9">
        <v>363.4464462418487</v>
      </c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E131" s="3">
        <v>1.0</v>
      </c>
      <c r="F131" s="9">
        <v>309.7999179330104</v>
      </c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E132" s="3">
        <v>1.0</v>
      </c>
      <c r="F132" s="9">
        <v>376.59303001282325</v>
      </c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E133" s="3">
        <v>1.0</v>
      </c>
      <c r="F133" s="9">
        <v>288.5741722738307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E134" s="3">
        <v>1.0</v>
      </c>
      <c r="F134" s="9">
        <v>317.1716125348855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E135" s="3">
        <v>1.0</v>
      </c>
      <c r="F135" s="9">
        <v>277.7704710872635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E136" s="3">
        <v>1.0</v>
      </c>
      <c r="F136" s="9">
        <v>302.13002692227207</v>
      </c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E137" s="3">
        <v>1.0</v>
      </c>
      <c r="F137" s="9">
        <v>313.4821756901869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E138" s="3">
        <v>1.0</v>
      </c>
      <c r="F138" s="9">
        <v>316.5544833561211</v>
      </c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E139" s="3">
        <v>1.0</v>
      </c>
      <c r="F139" s="9">
        <v>338.4854959208255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E140" s="3">
        <v>1.0</v>
      </c>
      <c r="F140" s="9">
        <v>260.60026548071806</v>
      </c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E141" s="3">
        <v>1.0</v>
      </c>
      <c r="F141" s="9">
        <v>315.4734621581037</v>
      </c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E142" s="3">
        <v>1.0</v>
      </c>
      <c r="F142" s="9">
        <v>338.995978217459</v>
      </c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E143" s="3">
        <v>1.0</v>
      </c>
      <c r="F143" s="9">
        <v>343.0935421785852</v>
      </c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E144" s="3">
        <v>1.0</v>
      </c>
      <c r="F144" s="9">
        <v>322.3578631230592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E145" s="3">
        <v>1.0</v>
      </c>
      <c r="F145" s="9">
        <v>315.27680894214035</v>
      </c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E146" s="3">
        <v>1.0</v>
      </c>
      <c r="F146" s="9">
        <v>342.53889766263796</v>
      </c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E147" s="3">
        <v>1.0</v>
      </c>
      <c r="F147" s="9">
        <v>263.1288771647395</v>
      </c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E148" s="3">
        <v>1.0</v>
      </c>
      <c r="F148" s="9">
        <v>269.99503574115494</v>
      </c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E149" s="3">
        <v>1.0</v>
      </c>
      <c r="F149" s="9">
        <v>326.94918140350615</v>
      </c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E150" s="3">
        <v>1.0</v>
      </c>
      <c r="F150" s="9">
        <v>304.5556299197819</v>
      </c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E151" s="3">
        <v>1.0</v>
      </c>
      <c r="F151" s="9">
        <v>294.4067952497747</v>
      </c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E152" s="3">
        <v>1.0</v>
      </c>
      <c r="F152" s="9">
        <v>288.86557709709774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E153" s="3">
        <v>1.0</v>
      </c>
      <c r="F153" s="9">
        <v>298.81777290344195</v>
      </c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E154" s="3">
        <v>1.0</v>
      </c>
      <c r="F154" s="9">
        <v>300.48775113891276</v>
      </c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E155" s="3">
        <v>1.0</v>
      </c>
      <c r="F155" s="9">
        <v>311.28364926726493</v>
      </c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E156" s="3">
        <v>1.0</v>
      </c>
      <c r="F156" s="9">
        <v>264.9791677500923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E157" s="3">
        <v>1.0</v>
      </c>
      <c r="F157" s="9">
        <v>320.13572806995006</v>
      </c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E158" s="3">
        <v>1.0</v>
      </c>
      <c r="F158" s="9">
        <v>311.8190930433971</v>
      </c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E159" s="3">
        <v>1.0</v>
      </c>
      <c r="F159" s="9">
        <v>288.1650440223967</v>
      </c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E160" s="3">
        <v>1.0</v>
      </c>
      <c r="F160" s="9">
        <v>308.6242140887228</v>
      </c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E161" s="3">
        <v>1.0</v>
      </c>
      <c r="F161" s="9">
        <v>319.2771025157683</v>
      </c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E162" s="3">
        <v>1.0</v>
      </c>
      <c r="F162" s="9">
        <v>335.15762236942265</v>
      </c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E163" s="3">
        <v>1.0</v>
      </c>
      <c r="F163" s="9">
        <v>327.16177546417043</v>
      </c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E164" s="3">
        <v>1.0</v>
      </c>
      <c r="F164" s="9">
        <v>313.45982571227546</v>
      </c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E165" s="3">
        <v>1.0</v>
      </c>
      <c r="F165" s="9">
        <v>351.7252888857842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E166" s="3">
        <v>1.0</v>
      </c>
      <c r="F166" s="9">
        <v>287.2666248212877</v>
      </c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E167" s="3">
        <v>1.0</v>
      </c>
      <c r="F167" s="9">
        <v>302.41601804480376</v>
      </c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E168" s="3">
        <v>1.0</v>
      </c>
      <c r="F168" s="9">
        <v>292.3783235516824</v>
      </c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E169" s="3">
        <v>1.0</v>
      </c>
      <c r="F169" s="9">
        <v>365.06125287514834</v>
      </c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E170" s="3">
        <v>1.0</v>
      </c>
      <c r="F170" s="9">
        <v>294.0849620508406</v>
      </c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E171" s="3">
        <v>1.0</v>
      </c>
      <c r="F171" s="9">
        <v>326.2013050742833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E172" s="3">
        <v>1.0</v>
      </c>
      <c r="F172" s="9">
        <v>304.3700335401704</v>
      </c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E173" s="3">
        <v>1.0</v>
      </c>
      <c r="F173" s="9">
        <v>312.3943139751053</v>
      </c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E174" s="3">
        <v>1.0</v>
      </c>
      <c r="F174" s="9">
        <v>349.0033314905026</v>
      </c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E175" s="3">
        <v>1.0</v>
      </c>
      <c r="F175" s="9">
        <v>319.33321229224293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E176" s="3">
        <v>1.0</v>
      </c>
      <c r="F176" s="9">
        <v>284.1683117517048</v>
      </c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E177" s="3">
        <v>1.0</v>
      </c>
      <c r="F177" s="9">
        <v>277.57680523589056</v>
      </c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E178" s="3">
        <v>1.0</v>
      </c>
      <c r="F178" s="9">
        <v>254.90161240043523</v>
      </c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E179" s="3">
        <v>1.0</v>
      </c>
      <c r="F179" s="9">
        <v>321.7980919213514</v>
      </c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E180" s="3">
        <v>1.0</v>
      </c>
      <c r="F180" s="9">
        <v>308.89217469117835</v>
      </c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E181" s="3">
        <v>1.0</v>
      </c>
      <c r="F181" s="9">
        <v>369.1878971669501</v>
      </c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E182" s="3">
        <v>1.0</v>
      </c>
      <c r="F182" s="9">
        <v>326.6028904509828</v>
      </c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E183" s="3">
        <v>1.0</v>
      </c>
      <c r="F183" s="9">
        <v>305.58869188388843</v>
      </c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E184" s="3">
        <v>1.0</v>
      </c>
      <c r="F184" s="9">
        <v>287.2202151014506</v>
      </c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E185" s="3">
        <v>1.0</v>
      </c>
      <c r="F185" s="9">
        <v>316.1202087989017</v>
      </c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E186" s="3">
        <v>1.0</v>
      </c>
      <c r="F186" s="9">
        <v>307.6934395165188</v>
      </c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1">
    <mergeCell ref="B5:C5"/>
  </mergeCells>
  <drawing r:id="rId1"/>
</worksheet>
</file>