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<sst xmlns="http://schemas.openxmlformats.org/spreadsheetml/2006/main" count="79" uniqueCount="38">
  <si>
    <t xml:space="preserve">Project Name: 차량번호 데이터 분석</t>
  </si>
  <si>
    <t xml:space="preserve">진행율 기준일자 :</t>
  </si>
  <si>
    <t xml:space="preserve">진행비율 : </t>
  </si>
  <si>
    <t xml:space="preserve">카테고리 구분</t>
  </si>
  <si>
    <t xml:space="preserve">작업 상세</t>
  </si>
  <si>
    <t xml:space="preserve">상태</t>
  </si>
  <si>
    <t xml:space="preserve">계획</t>
  </si>
  <si>
    <t xml:space="preserve">실적</t>
  </si>
  <si>
    <t xml:space="preserve">구성비</t>
  </si>
  <si>
    <t xml:space="preserve">구성진행비율</t>
  </si>
  <si>
    <t xml:space="preserve">작업일정</t>
  </si>
  <si>
    <t xml:space="preserve">기간</t>
  </si>
  <si>
    <t xml:space="preserve">시작일</t>
  </si>
  <si>
    <t xml:space="preserve">종료일</t>
  </si>
  <si>
    <t xml:space="preserve">담당자</t>
  </si>
  <si>
    <t xml:space="preserve">진행율</t>
  </si>
  <si>
    <t xml:space="preserve">잔여일</t>
  </si>
  <si>
    <t xml:space="preserve">차</t>
  </si>
  <si>
    <t xml:space="preserve">전체공정</t>
  </si>
  <si>
    <t xml:space="preserve">진행</t>
  </si>
  <si>
    <t xml:space="preserve">김창현</t>
  </si>
  <si>
    <t xml:space="preserve">데이터 수집</t>
  </si>
  <si>
    <t xml:space="preserve">차량 데이터 크롤링</t>
  </si>
  <si>
    <t xml:space="preserve">분석 모델 찾기</t>
  </si>
  <si>
    <t xml:space="preserve">데이터 분석</t>
  </si>
  <si>
    <t xml:space="preserve">자동차 번호판 인식 </t>
  </si>
  <si>
    <t xml:space="preserve">차량 데이터 이진화</t>
  </si>
  <si>
    <t xml:space="preserve">가우시안 블러 처리</t>
  </si>
  <si>
    <t xml:space="preserve">Contours 경계 처리</t>
  </si>
  <si>
    <t xml:space="preserve">번호판 글자 Contours 추리기</t>
  </si>
  <si>
    <t xml:space="preserve">contours 기준 강화</t>
  </si>
  <si>
    <t xml:space="preserve">기울어짐 조절 </t>
  </si>
  <si>
    <t xml:space="preserve">후보군 추출</t>
  </si>
  <si>
    <t xml:space="preserve">결과 추출</t>
  </si>
  <si>
    <t xml:space="preserve">시연 테스트</t>
  </si>
  <si>
    <t xml:space="preserve">테스트</t>
  </si>
  <si>
    <t xml:space="preserve">테스트 데이터 입력</t>
  </si>
  <si>
    <t xml:space="preserve">결과 확인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</si>
</sst>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yyyy\-mm\-dd"/>
    <numFmt numFmtId="167" formatCode="0.0%"/>
    <numFmt numFmtId="168" formatCode="yyyy/mm/dd\(AAA\)"/>
    <numFmt numFmtId="169" formatCode="0%"/>
    <numFmt numFmtId="170" formatCode="0.00%"/>
    <numFmt numFmtId="171" formatCode="General"/>
  </numFmts>
  <fonts count="10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2"/>
      <charset val="129"/>
    </font>
    <font>
      <b val="true"/>
      <sz val="12"/>
      <color rgb="FF000000"/>
      <name val="맑은 고딕"/>
      <family val="3"/>
      <charset val="129"/>
    </font>
    <font>
      <sz val="9"/>
      <color rgb="FFFF0000"/>
      <name val="맑은 고딕"/>
      <family val="2"/>
      <charset val="129"/>
    </font>
    <font>
      <b val="true"/>
      <sz val="9"/>
      <color rgb="FF000000"/>
      <name val="맑은 고딕"/>
      <family val="3"/>
      <charset val="129"/>
    </font>
    <font>
      <b val="true"/>
      <sz val="9"/>
      <color rgb="FFFFFFFF"/>
      <name val="맑은 고딕"/>
      <family val="3"/>
      <charset val="129"/>
    </font>
    <font>
      <b val="true"/>
      <sz val="11"/>
      <color rgb="FF000000"/>
      <name val="맑은 고딕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DD9C3"/>
        <bgColor rgb="FFFCD5B5"/>
      </patternFill>
    </fill>
    <fill>
      <patternFill patternType="solid">
        <fgColor rgb="FFEEECE1"/>
        <bgColor rgb="FFFFFFFF"/>
      </patternFill>
    </fill>
    <fill>
      <patternFill patternType="solid">
        <fgColor rgb="FFC6D9F1"/>
        <bgColor rgb="FFDDD9C3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C6D9F1"/>
      </patternFill>
    </fill>
    <fill>
      <patternFill patternType="solid">
        <fgColor rgb="FF404040"/>
        <bgColor rgb="FF333300"/>
      </patternFill>
    </fill>
    <fill>
      <patternFill patternType="solid">
        <fgColor rgb="FF7F7F7F"/>
        <bgColor rgb="FF969696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FC7CE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hair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thin"/>
      <top style="hair"/>
      <bottom style="medium"/>
      <diagonal/>
    </border>
    <border diagonalUp="false" diagonalDown="false">
      <left style="thin"/>
      <right style="hair"/>
      <top style="hair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hair"/>
      <right style="medium"/>
      <top/>
      <bottom style="thin"/>
      <diagonal/>
    </border>
    <border diagonalUp="false" diagonalDown="false">
      <left style="medium"/>
      <right style="hair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 style="medium"/>
      <right style="hair"/>
      <top style="thin"/>
      <bottom style="medium"/>
      <diagonal/>
    </border>
    <border diagonalUp="false" diagonalDown="false">
      <left style="hair"/>
      <right/>
      <top style="thin"/>
      <bottom/>
      <diagonal/>
    </border>
    <border diagonalUp="false" diagonalDown="false">
      <left style="hair"/>
      <right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9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9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9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1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1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11" borderId="4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7F7F7F"/>
      <rgbColor rgb="FF9999FF"/>
      <rgbColor rgb="FF993366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FF99"/>
      <rgbColor rgb="FFC3D69B"/>
      <rgbColor rgb="FFFFC7CE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9" activeCellId="0" sqref="A9"/>
    </sheetView>
  </sheetViews>
  <sheetFormatPr defaultColWidth="8.62109375" defaultRowHeight="16.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2" width="83.88"/>
    <col collapsed="false" customWidth="true" hidden="false" outlineLevel="0" max="3" min="3" style="1" width="7.63"/>
    <col collapsed="false" customWidth="true" hidden="false" outlineLevel="0" max="4" min="4" style="1" width="4.88"/>
    <col collapsed="false" customWidth="true" hidden="false" outlineLevel="0" max="6" min="5" style="1" width="12.51"/>
    <col collapsed="false" customWidth="true" hidden="false" outlineLevel="0" max="7" min="7" style="1" width="6.25"/>
    <col collapsed="false" customWidth="true" hidden="false" outlineLevel="0" max="8" min="8" style="1" width="7.51"/>
    <col collapsed="false" customWidth="true" hidden="false" outlineLevel="0" max="10" min="9" style="1" width="12.51"/>
    <col collapsed="false" customWidth="true" hidden="false" outlineLevel="0" max="11" min="11" style="1" width="7.75"/>
    <col collapsed="false" customWidth="true" hidden="false" outlineLevel="0" max="12" min="12" style="0" width="18.88"/>
    <col collapsed="false" customWidth="true" hidden="false" outlineLevel="0" max="13" min="13" style="0" width="11.12"/>
  </cols>
  <sheetData>
    <row r="1" customFormat="false" ht="43.5" hidden="false" customHeight="true" outlineLevel="0" collapsed="false">
      <c r="A1" s="3" t="s">
        <v>0</v>
      </c>
      <c r="B1" s="3"/>
      <c r="C1" s="3"/>
      <c r="D1" s="4"/>
      <c r="E1" s="5"/>
      <c r="F1" s="6" t="s">
        <v>1</v>
      </c>
      <c r="G1" s="6"/>
      <c r="H1" s="6"/>
      <c r="I1" s="7" t="n">
        <f aca="true">TODAY()</f>
        <v>45223</v>
      </c>
      <c r="J1" s="8"/>
      <c r="K1" s="8"/>
      <c r="L1" s="9" t="s">
        <v>2</v>
      </c>
      <c r="M1" s="10" t="n">
        <f aca="false">IFERROR(N5/M5, 0)</f>
        <v>0</v>
      </c>
    </row>
    <row r="2" customFormat="false" ht="19.5" hidden="false" customHeight="true" outlineLevel="0" collapsed="false">
      <c r="A2" s="11" t="s">
        <v>3</v>
      </c>
      <c r="B2" s="12" t="s">
        <v>4</v>
      </c>
      <c r="C2" s="13" t="s">
        <v>5</v>
      </c>
      <c r="D2" s="14" t="s">
        <v>6</v>
      </c>
      <c r="E2" s="14"/>
      <c r="F2" s="14"/>
      <c r="G2" s="14"/>
      <c r="H2" s="14"/>
      <c r="I2" s="15" t="s">
        <v>7</v>
      </c>
      <c r="J2" s="15"/>
      <c r="K2" s="15"/>
      <c r="L2" s="16" t="s">
        <v>8</v>
      </c>
      <c r="M2" s="17" t="s">
        <v>9</v>
      </c>
      <c r="N2" s="17"/>
      <c r="O2" s="17"/>
      <c r="P2" s="17"/>
    </row>
    <row r="3" customFormat="false" ht="19.5" hidden="false" customHeight="true" outlineLevel="0" collapsed="false">
      <c r="A3" s="11"/>
      <c r="B3" s="12"/>
      <c r="C3" s="13"/>
      <c r="D3" s="14"/>
      <c r="E3" s="14"/>
      <c r="F3" s="14"/>
      <c r="G3" s="14"/>
      <c r="H3" s="14"/>
      <c r="I3" s="15"/>
      <c r="J3" s="15"/>
      <c r="K3" s="15"/>
      <c r="L3" s="16"/>
      <c r="M3" s="17"/>
      <c r="N3" s="17"/>
      <c r="O3" s="17"/>
      <c r="P3" s="17"/>
    </row>
    <row r="4" customFormat="false" ht="19.5" hidden="false" customHeight="true" outlineLevel="0" collapsed="false">
      <c r="A4" s="18" t="s">
        <v>10</v>
      </c>
      <c r="B4" s="18"/>
      <c r="C4" s="18"/>
      <c r="D4" s="19" t="s">
        <v>11</v>
      </c>
      <c r="E4" s="20" t="s">
        <v>12</v>
      </c>
      <c r="F4" s="20" t="s">
        <v>13</v>
      </c>
      <c r="G4" s="20" t="s">
        <v>14</v>
      </c>
      <c r="H4" s="21" t="s">
        <v>15</v>
      </c>
      <c r="I4" s="22" t="s">
        <v>12</v>
      </c>
      <c r="J4" s="20" t="s">
        <v>13</v>
      </c>
      <c r="K4" s="21" t="s">
        <v>15</v>
      </c>
      <c r="L4" s="16"/>
      <c r="M4" s="23" t="s">
        <v>6</v>
      </c>
      <c r="N4" s="24" t="s">
        <v>7</v>
      </c>
      <c r="O4" s="24" t="s">
        <v>16</v>
      </c>
      <c r="P4" s="25" t="s">
        <v>17</v>
      </c>
    </row>
    <row r="5" customFormat="false" ht="19.5" hidden="false" customHeight="true" outlineLevel="0" collapsed="false">
      <c r="A5" s="26" t="s">
        <v>18</v>
      </c>
      <c r="B5" s="26"/>
      <c r="C5" s="27" t="s">
        <v>19</v>
      </c>
      <c r="D5" s="28" t="str">
        <f aca="false">CONCATENATE(NETWORKDAYS(E5,F5),"일")</f>
        <v>4일</v>
      </c>
      <c r="E5" s="29" t="n">
        <v>45223</v>
      </c>
      <c r="F5" s="29" t="n">
        <v>45226</v>
      </c>
      <c r="G5" s="29" t="s">
        <v>20</v>
      </c>
      <c r="H5" s="30" t="n">
        <f aca="false">SUM(M6,M9,M12)</f>
        <v>0</v>
      </c>
      <c r="I5" s="29" t="n">
        <v>45223</v>
      </c>
      <c r="J5" s="29"/>
      <c r="K5" s="31" t="n">
        <f aca="false">SUM(N6,N9,N12)</f>
        <v>0</v>
      </c>
      <c r="L5" s="32" t="n">
        <f aca="false">SUM(L6,L9,L12,L19)</f>
        <v>1</v>
      </c>
      <c r="M5" s="33" t="n">
        <f aca="false">H5*L5</f>
        <v>0</v>
      </c>
      <c r="N5" s="33" t="n">
        <f aca="false">K5*L5</f>
        <v>0</v>
      </c>
      <c r="O5" s="34" t="n">
        <f aca="false">IF(F5-$I$1&lt;=0,0,F5-$I$1)</f>
        <v>3</v>
      </c>
      <c r="P5" s="35" t="n">
        <f aca="false">IF(COUNTBLANK(L5)&gt;0,"-",(N5-M5)/L5)</f>
        <v>0</v>
      </c>
    </row>
    <row r="6" customFormat="false" ht="19.5" hidden="false" customHeight="true" outlineLevel="0" collapsed="false">
      <c r="A6" s="36" t="s">
        <v>21</v>
      </c>
      <c r="B6" s="36"/>
      <c r="C6" s="37" t="s">
        <v>19</v>
      </c>
      <c r="D6" s="37" t="str">
        <f aca="false">CONCATENATE(NETWORKDAYS(E6,F6),"일")</f>
        <v>4일</v>
      </c>
      <c r="E6" s="29" t="n">
        <v>45223</v>
      </c>
      <c r="F6" s="29" t="n">
        <v>45226</v>
      </c>
      <c r="G6" s="38" t="s">
        <v>20</v>
      </c>
      <c r="H6" s="39" t="n">
        <v>0</v>
      </c>
      <c r="I6" s="29" t="n">
        <v>45223</v>
      </c>
      <c r="J6" s="29"/>
      <c r="K6" s="40" t="n">
        <v>0</v>
      </c>
      <c r="L6" s="41" t="n">
        <v>0.2</v>
      </c>
      <c r="M6" s="42" t="n">
        <f aca="false">H6*L6</f>
        <v>0</v>
      </c>
      <c r="N6" s="42" t="n">
        <f aca="false">K6*L6</f>
        <v>0</v>
      </c>
      <c r="O6" s="37" t="n">
        <f aca="false">IF(F6-$I$1&lt;=0,0,F6-$I$1)</f>
        <v>3</v>
      </c>
      <c r="P6" s="41" t="n">
        <f aca="false">IF(COUNTBLANK(L6)&gt;0,"-",(N6-M6)/L6)</f>
        <v>0</v>
      </c>
    </row>
    <row r="7" customFormat="false" ht="19.5" hidden="false" customHeight="true" outlineLevel="0" collapsed="false">
      <c r="A7" s="43" t="s">
        <v>21</v>
      </c>
      <c r="B7" s="44" t="s">
        <v>22</v>
      </c>
      <c r="C7" s="45" t="s">
        <v>19</v>
      </c>
      <c r="D7" s="45" t="str">
        <f aca="false">CONCATENATE(NETWORKDAYS(E7,F7),"일")</f>
        <v>4일</v>
      </c>
      <c r="E7" s="29" t="n">
        <v>45223</v>
      </c>
      <c r="F7" s="29" t="n">
        <v>45226</v>
      </c>
      <c r="G7" s="38" t="s">
        <v>20</v>
      </c>
      <c r="H7" s="39" t="n">
        <v>0</v>
      </c>
      <c r="I7" s="29" t="n">
        <v>45223</v>
      </c>
      <c r="J7" s="29"/>
      <c r="K7" s="40" t="n">
        <v>0</v>
      </c>
      <c r="L7" s="46" t="n">
        <v>0.1</v>
      </c>
      <c r="M7" s="47" t="n">
        <f aca="false">H7*L7</f>
        <v>0</v>
      </c>
      <c r="N7" s="47" t="n">
        <f aca="false">K7*L7</f>
        <v>0</v>
      </c>
      <c r="O7" s="48" t="n">
        <f aca="false">IF(F7-$I$1&lt;=0,0,F7-$I$1)</f>
        <v>3</v>
      </c>
      <c r="P7" s="49" t="n">
        <f aca="false">IF(COUNTBLANK(L7)&gt;0,"-",(N7-M7)/L7)</f>
        <v>0</v>
      </c>
    </row>
    <row r="8" customFormat="false" ht="19.5" hidden="false" customHeight="true" outlineLevel="0" collapsed="false">
      <c r="A8" s="43"/>
      <c r="B8" s="50" t="s">
        <v>23</v>
      </c>
      <c r="C8" s="45" t="s">
        <v>19</v>
      </c>
      <c r="D8" s="45" t="str">
        <f aca="false">CONCATENATE(NETWORKDAYS(E8,F8),"일")</f>
        <v>4일</v>
      </c>
      <c r="E8" s="29" t="n">
        <v>45223</v>
      </c>
      <c r="F8" s="29" t="n">
        <v>45226</v>
      </c>
      <c r="G8" s="38" t="s">
        <v>20</v>
      </c>
      <c r="H8" s="39" t="n">
        <v>0</v>
      </c>
      <c r="I8" s="29" t="n">
        <v>45223</v>
      </c>
      <c r="J8" s="29"/>
      <c r="K8" s="40" t="n">
        <v>0</v>
      </c>
      <c r="L8" s="46" t="n">
        <v>0.2</v>
      </c>
      <c r="M8" s="47" t="n">
        <f aca="false">H8*L8</f>
        <v>0</v>
      </c>
      <c r="N8" s="47" t="n">
        <f aca="false">K8*L8</f>
        <v>0</v>
      </c>
      <c r="O8" s="48" t="n">
        <f aca="false">IF(F8-$I$1&lt;=0,0,F8-$I$1)</f>
        <v>3</v>
      </c>
      <c r="P8" s="49" t="n">
        <f aca="false">IF(COUNTBLANK(L8)&gt;0,"-",(N8-M8)/L8)</f>
        <v>0</v>
      </c>
    </row>
    <row r="9" customFormat="false" ht="19.5" hidden="false" customHeight="true" outlineLevel="0" collapsed="false">
      <c r="A9" s="36" t="s">
        <v>24</v>
      </c>
      <c r="B9" s="36"/>
      <c r="C9" s="37" t="s">
        <v>19</v>
      </c>
      <c r="D9" s="51" t="str">
        <f aca="false">CONCATENATE(NETWORKDAYS(E9,F9),"일")</f>
        <v>4일</v>
      </c>
      <c r="E9" s="29" t="n">
        <v>45223</v>
      </c>
      <c r="F9" s="29" t="n">
        <v>45226</v>
      </c>
      <c r="G9" s="38" t="s">
        <v>20</v>
      </c>
      <c r="H9" s="39" t="n">
        <v>0</v>
      </c>
      <c r="I9" s="29" t="n">
        <v>45223</v>
      </c>
      <c r="J9" s="29"/>
      <c r="K9" s="40" t="n">
        <v>0</v>
      </c>
      <c r="L9" s="52" t="n">
        <v>0.3</v>
      </c>
      <c r="M9" s="53" t="n">
        <f aca="false">H9*L9</f>
        <v>0</v>
      </c>
      <c r="N9" s="53" t="n">
        <f aca="false">K9*L9</f>
        <v>0</v>
      </c>
      <c r="O9" s="54" t="n">
        <f aca="false">IF(F9-$I$1&lt;=0,0,F9-$I$1)</f>
        <v>3</v>
      </c>
      <c r="P9" s="52" t="n">
        <f aca="false">IF(COUNTBLANK(L9)&gt;0,"-",(N9-M9)/L9)</f>
        <v>0</v>
      </c>
    </row>
    <row r="10" customFormat="false" ht="19.5" hidden="false" customHeight="true" outlineLevel="0" collapsed="false">
      <c r="A10" s="43" t="s">
        <v>24</v>
      </c>
      <c r="B10" s="50" t="s">
        <v>25</v>
      </c>
      <c r="C10" s="45" t="s">
        <v>19</v>
      </c>
      <c r="D10" s="45" t="str">
        <f aca="false">CONCATENATE(NETWORKDAYS(E10,F10),"일")</f>
        <v>4일</v>
      </c>
      <c r="E10" s="29" t="n">
        <v>45223</v>
      </c>
      <c r="F10" s="29" t="n">
        <v>45226</v>
      </c>
      <c r="G10" s="38" t="s">
        <v>20</v>
      </c>
      <c r="H10" s="39" t="n">
        <v>0</v>
      </c>
      <c r="I10" s="29" t="n">
        <v>45223</v>
      </c>
      <c r="J10" s="29"/>
      <c r="K10" s="40" t="n">
        <v>0</v>
      </c>
      <c r="L10" s="46" t="n">
        <v>0.4</v>
      </c>
      <c r="M10" s="47" t="n">
        <f aca="false">H10*L10</f>
        <v>0</v>
      </c>
      <c r="N10" s="47" t="n">
        <f aca="false">K10*L10</f>
        <v>0</v>
      </c>
      <c r="O10" s="48" t="n">
        <f aca="false">IF(F10-$I$1&lt;=0,0,F10-$I$1)</f>
        <v>3</v>
      </c>
      <c r="P10" s="49" t="n">
        <f aca="false">IF(COUNTBLANK(L10)&gt;0,"-",(N10-M10)/L10)</f>
        <v>0</v>
      </c>
    </row>
    <row r="11" customFormat="false" ht="19.5" hidden="false" customHeight="true" outlineLevel="0" collapsed="false">
      <c r="A11" s="43"/>
      <c r="B11" s="50" t="s">
        <v>26</v>
      </c>
      <c r="C11" s="55" t="s">
        <v>19</v>
      </c>
      <c r="D11" s="56" t="str">
        <f aca="false">CONCATENATE(NETWORKDAYS(E11,F11),"일")</f>
        <v>4일</v>
      </c>
      <c r="E11" s="29" t="n">
        <v>45223</v>
      </c>
      <c r="F11" s="29" t="n">
        <v>45226</v>
      </c>
      <c r="G11" s="38" t="s">
        <v>20</v>
      </c>
      <c r="H11" s="39" t="n">
        <v>0</v>
      </c>
      <c r="I11" s="29" t="n">
        <v>45223</v>
      </c>
      <c r="J11" s="29"/>
      <c r="K11" s="40" t="n">
        <v>0</v>
      </c>
      <c r="L11" s="57" t="n">
        <v>0.2</v>
      </c>
      <c r="M11" s="58" t="n">
        <f aca="false">H11*L11</f>
        <v>0</v>
      </c>
      <c r="N11" s="58" t="n">
        <f aca="false">K11*L11</f>
        <v>0</v>
      </c>
      <c r="O11" s="59" t="n">
        <f aca="false">IF(F11-$I$1&lt;=0,0,F11-$I$1)</f>
        <v>3</v>
      </c>
      <c r="P11" s="60" t="n">
        <f aca="false">IF(COUNTBLANK(L11)&gt;0,"-",(N11-M11)/L11)</f>
        <v>0</v>
      </c>
    </row>
    <row r="12" customFormat="false" ht="19.5" hidden="false" customHeight="true" outlineLevel="0" collapsed="false">
      <c r="A12" s="43"/>
      <c r="B12" s="50" t="s">
        <v>27</v>
      </c>
      <c r="C12" s="55" t="s">
        <v>19</v>
      </c>
      <c r="D12" s="56" t="str">
        <f aca="false">CONCATENATE(NETWORKDAYS(E12,F12),"일")</f>
        <v>4일</v>
      </c>
      <c r="E12" s="29" t="n">
        <v>45223</v>
      </c>
      <c r="F12" s="29" t="n">
        <v>45226</v>
      </c>
      <c r="G12" s="38" t="s">
        <v>20</v>
      </c>
      <c r="H12" s="39" t="n">
        <v>0</v>
      </c>
      <c r="I12" s="29" t="n">
        <v>45223</v>
      </c>
      <c r="J12" s="29"/>
      <c r="K12" s="40" t="n">
        <v>0</v>
      </c>
      <c r="L12" s="57" t="n">
        <v>0.2</v>
      </c>
      <c r="M12" s="58" t="n">
        <f aca="false">H12*L12</f>
        <v>0</v>
      </c>
      <c r="N12" s="58" t="n">
        <f aca="false">K12*L12</f>
        <v>0</v>
      </c>
      <c r="O12" s="59" t="n">
        <f aca="false">IF(F12-$I$1&lt;=0,0,F12-$I$1)</f>
        <v>3</v>
      </c>
      <c r="P12" s="60" t="n">
        <f aca="false">IF(COUNTBLANK(L12)&gt;0,"-",(N12-M12)/L12)</f>
        <v>0</v>
      </c>
    </row>
    <row r="13" customFormat="false" ht="19.5" hidden="false" customHeight="true" outlineLevel="0" collapsed="false">
      <c r="A13" s="43"/>
      <c r="B13" s="50" t="s">
        <v>28</v>
      </c>
      <c r="C13" s="55" t="s">
        <v>19</v>
      </c>
      <c r="D13" s="56" t="str">
        <f aca="false">CONCATENATE(NETWORKDAYS(E13,F13),"일")</f>
        <v>4일</v>
      </c>
      <c r="E13" s="29" t="n">
        <v>45223</v>
      </c>
      <c r="F13" s="29" t="n">
        <v>45226</v>
      </c>
      <c r="G13" s="38" t="s">
        <v>20</v>
      </c>
      <c r="H13" s="39" t="n">
        <v>0</v>
      </c>
      <c r="I13" s="29" t="n">
        <v>45223</v>
      </c>
      <c r="J13" s="29"/>
      <c r="K13" s="40" t="n">
        <v>0</v>
      </c>
      <c r="L13" s="57" t="n">
        <v>0.2</v>
      </c>
      <c r="M13" s="58" t="n">
        <f aca="false">H13*L13</f>
        <v>0</v>
      </c>
      <c r="N13" s="58" t="n">
        <f aca="false">K13*L13</f>
        <v>0</v>
      </c>
      <c r="O13" s="59" t="n">
        <f aca="false">IF(F13-$I$1&lt;=0,0,F13-$I$1)</f>
        <v>3</v>
      </c>
      <c r="P13" s="60" t="n">
        <f aca="false">IF(COUNTBLANK(L13)&gt;0,"-",(N13-M13)/L13)</f>
        <v>0</v>
      </c>
    </row>
    <row r="14" customFormat="false" ht="19.5" hidden="false" customHeight="true" outlineLevel="0" collapsed="false">
      <c r="A14" s="43"/>
      <c r="B14" s="44" t="s">
        <v>29</v>
      </c>
      <c r="C14" s="55" t="s">
        <v>19</v>
      </c>
      <c r="D14" s="61" t="str">
        <f aca="false">CONCATENATE(NETWORKDAYS(E14,F14),"일")</f>
        <v>4일</v>
      </c>
      <c r="E14" s="29" t="n">
        <v>45223</v>
      </c>
      <c r="F14" s="29" t="n">
        <v>45226</v>
      </c>
      <c r="G14" s="38" t="s">
        <v>20</v>
      </c>
      <c r="H14" s="39" t="n">
        <v>0</v>
      </c>
      <c r="I14" s="29" t="n">
        <v>45223</v>
      </c>
      <c r="J14" s="29"/>
      <c r="K14" s="40" t="n">
        <v>0</v>
      </c>
      <c r="L14" s="62" t="n">
        <v>0.4</v>
      </c>
      <c r="M14" s="63" t="n">
        <f aca="false">H14*L14</f>
        <v>0</v>
      </c>
      <c r="N14" s="63" t="n">
        <f aca="false">K14*L14</f>
        <v>0</v>
      </c>
      <c r="O14" s="61" t="n">
        <f aca="false">IF(F14-$I$1&lt;=0,0,F14-$I$1)</f>
        <v>3</v>
      </c>
      <c r="P14" s="64" t="n">
        <f aca="false">IF(COUNTBLANK(L14)&gt;0,"-",(N14-M14)/L14)</f>
        <v>0</v>
      </c>
    </row>
    <row r="15" customFormat="false" ht="19.5" hidden="false" customHeight="true" outlineLevel="0" collapsed="false">
      <c r="A15" s="43"/>
      <c r="B15" s="44" t="s">
        <v>30</v>
      </c>
      <c r="C15" s="55" t="s">
        <v>19</v>
      </c>
      <c r="D15" s="61" t="str">
        <f aca="false">CONCATENATE(NETWORKDAYS(E15,F15),"일")</f>
        <v>4일</v>
      </c>
      <c r="E15" s="29" t="n">
        <v>45223</v>
      </c>
      <c r="F15" s="29" t="n">
        <v>45226</v>
      </c>
      <c r="G15" s="38" t="s">
        <v>20</v>
      </c>
      <c r="H15" s="39" t="n">
        <v>0</v>
      </c>
      <c r="I15" s="29" t="n">
        <v>45223</v>
      </c>
      <c r="J15" s="29"/>
      <c r="K15" s="40" t="n">
        <v>0</v>
      </c>
      <c r="L15" s="62" t="n">
        <v>0.4</v>
      </c>
      <c r="M15" s="63" t="n">
        <f aca="false">H15*L15</f>
        <v>0</v>
      </c>
      <c r="N15" s="63" t="n">
        <f aca="false">K15*L15</f>
        <v>0</v>
      </c>
      <c r="O15" s="61" t="n">
        <f aca="false">IF(F15-$I$1&lt;=0,0,F15-$I$1)</f>
        <v>3</v>
      </c>
      <c r="P15" s="64" t="n">
        <f aca="false">IF(COUNTBLANK(L15)&gt;0,"-",(N15-M15)/L15)</f>
        <v>0</v>
      </c>
    </row>
    <row r="16" customFormat="false" ht="19.5" hidden="false" customHeight="true" outlineLevel="0" collapsed="false">
      <c r="A16" s="43"/>
      <c r="B16" s="44" t="s">
        <v>31</v>
      </c>
      <c r="C16" s="55" t="s">
        <v>19</v>
      </c>
      <c r="D16" s="61" t="str">
        <f aca="false">CONCATENATE(NETWORKDAYS(E16,F16),"일")</f>
        <v>4일</v>
      </c>
      <c r="E16" s="29" t="n">
        <v>45223</v>
      </c>
      <c r="F16" s="29" t="n">
        <v>45226</v>
      </c>
      <c r="G16" s="38" t="s">
        <v>20</v>
      </c>
      <c r="H16" s="39" t="n">
        <v>0</v>
      </c>
      <c r="I16" s="29" t="n">
        <v>45223</v>
      </c>
      <c r="J16" s="29"/>
      <c r="K16" s="40" t="n">
        <v>0</v>
      </c>
      <c r="L16" s="62" t="n">
        <v>0.4</v>
      </c>
      <c r="M16" s="63" t="n">
        <f aca="false">H16*L16</f>
        <v>0</v>
      </c>
      <c r="N16" s="63" t="n">
        <f aca="false">K16*L16</f>
        <v>0</v>
      </c>
      <c r="O16" s="61" t="n">
        <f aca="false">IF(F16-$I$1&lt;=0,0,F16-$I$1)</f>
        <v>3</v>
      </c>
      <c r="P16" s="64" t="n">
        <f aca="false">IF(COUNTBLANK(L16)&gt;0,"-",(N16-M16)/L16)</f>
        <v>0</v>
      </c>
    </row>
    <row r="17" customFormat="false" ht="19.5" hidden="false" customHeight="true" outlineLevel="0" collapsed="false">
      <c r="A17" s="43"/>
      <c r="B17" s="44" t="s">
        <v>32</v>
      </c>
      <c r="C17" s="55" t="s">
        <v>19</v>
      </c>
      <c r="D17" s="45" t="str">
        <f aca="false">CONCATENATE(NETWORKDAYS(E17,F17),"일")</f>
        <v>4일</v>
      </c>
      <c r="E17" s="29" t="n">
        <v>45223</v>
      </c>
      <c r="F17" s="29" t="n">
        <v>45226</v>
      </c>
      <c r="G17" s="38" t="s">
        <v>20</v>
      </c>
      <c r="H17" s="39" t="n">
        <v>0</v>
      </c>
      <c r="I17" s="29" t="n">
        <v>45223</v>
      </c>
      <c r="J17" s="29"/>
      <c r="K17" s="40" t="n">
        <v>0</v>
      </c>
      <c r="L17" s="46" t="n">
        <v>0.4</v>
      </c>
      <c r="M17" s="47" t="n">
        <f aca="false">H17*L17</f>
        <v>0</v>
      </c>
      <c r="N17" s="47" t="n">
        <f aca="false">K17*L17</f>
        <v>0</v>
      </c>
      <c r="O17" s="48" t="n">
        <f aca="false">IF(F17-$I$1&lt;=0,0,F17-$I$1)</f>
        <v>3</v>
      </c>
      <c r="P17" s="49" t="n">
        <f aca="false">IF(COUNTBLANK(L17)&gt;0,"-",(N17-M17)/L17)</f>
        <v>0</v>
      </c>
    </row>
    <row r="18" s="65" customFormat="true" ht="19.5" hidden="false" customHeight="true" outlineLevel="0" collapsed="false">
      <c r="A18" s="43"/>
      <c r="B18" s="44" t="s">
        <v>33</v>
      </c>
      <c r="C18" s="55" t="s">
        <v>19</v>
      </c>
      <c r="D18" s="56" t="str">
        <f aca="false">CONCATENATE(NETWORKDAYS(E18,F18),"일")</f>
        <v>4일</v>
      </c>
      <c r="E18" s="29" t="n">
        <v>45223</v>
      </c>
      <c r="F18" s="29" t="n">
        <v>45226</v>
      </c>
      <c r="G18" s="38" t="s">
        <v>20</v>
      </c>
      <c r="H18" s="39" t="n">
        <v>0</v>
      </c>
      <c r="I18" s="29" t="n">
        <v>45223</v>
      </c>
      <c r="J18" s="29"/>
      <c r="K18" s="40" t="n">
        <v>0</v>
      </c>
      <c r="L18" s="57" t="n">
        <v>0.2</v>
      </c>
      <c r="M18" s="58" t="n">
        <f aca="false">H18*L18</f>
        <v>0</v>
      </c>
      <c r="N18" s="58" t="n">
        <f aca="false">K18*L18</f>
        <v>0</v>
      </c>
      <c r="O18" s="59" t="n">
        <f aca="false">IF(F18-$I$1&lt;=0,0,F18-$I$1)</f>
        <v>3</v>
      </c>
      <c r="P18" s="60" t="n">
        <f aca="false">IF(COUNTBLANK(L18)&gt;0,"-",(N18-M18)/L18)</f>
        <v>0</v>
      </c>
    </row>
    <row r="19" customFormat="false" ht="16.5" hidden="false" customHeight="true" outlineLevel="0" collapsed="false">
      <c r="A19" s="36" t="s">
        <v>34</v>
      </c>
      <c r="B19" s="36"/>
      <c r="C19" s="37" t="s">
        <v>19</v>
      </c>
      <c r="D19" s="51" t="str">
        <f aca="false">CONCATENATE(NETWORKDAYS(E19,F19),"일")</f>
        <v>4일</v>
      </c>
      <c r="E19" s="29" t="n">
        <v>45223</v>
      </c>
      <c r="F19" s="29" t="n">
        <v>45226</v>
      </c>
      <c r="G19" s="38" t="s">
        <v>20</v>
      </c>
      <c r="H19" s="39" t="n">
        <v>0</v>
      </c>
      <c r="I19" s="29" t="n">
        <v>45223</v>
      </c>
      <c r="J19" s="29"/>
      <c r="K19" s="40" t="n">
        <v>0</v>
      </c>
      <c r="L19" s="52" t="n">
        <v>0.3</v>
      </c>
      <c r="M19" s="53" t="n">
        <f aca="false">H19*L19</f>
        <v>0</v>
      </c>
      <c r="N19" s="53" t="n">
        <f aca="false">K19*L19</f>
        <v>0</v>
      </c>
      <c r="O19" s="54" t="n">
        <f aca="false">IF(F19-$I$1&lt;=0,0,F19-$I$1)</f>
        <v>3</v>
      </c>
      <c r="P19" s="52" t="n">
        <f aca="false">IF(COUNTBLANK(L19)&gt;0,"-",(N19-M19)/L19)</f>
        <v>0</v>
      </c>
    </row>
    <row r="20" customFormat="false" ht="13.4" hidden="false" customHeight="false" outlineLevel="0" collapsed="false">
      <c r="A20" s="66" t="s">
        <v>35</v>
      </c>
      <c r="B20" s="67" t="s">
        <v>36</v>
      </c>
      <c r="C20" s="61" t="s">
        <v>19</v>
      </c>
      <c r="D20" s="61" t="str">
        <f aca="false">CONCATENATE(NETWORKDAYS(E20,F20),"일")</f>
        <v>4일</v>
      </c>
      <c r="E20" s="29" t="n">
        <v>45223</v>
      </c>
      <c r="F20" s="29" t="n">
        <v>45226</v>
      </c>
      <c r="G20" s="38" t="s">
        <v>20</v>
      </c>
      <c r="H20" s="39" t="n">
        <v>0</v>
      </c>
      <c r="I20" s="29" t="n">
        <v>45223</v>
      </c>
      <c r="J20" s="29"/>
      <c r="K20" s="40" t="n">
        <v>0</v>
      </c>
      <c r="L20" s="62" t="n">
        <v>0.2</v>
      </c>
      <c r="M20" s="63" t="n">
        <f aca="false">H20*L20</f>
        <v>0</v>
      </c>
      <c r="N20" s="63" t="n">
        <f aca="false">K20*L20</f>
        <v>0</v>
      </c>
      <c r="O20" s="61" t="n">
        <f aca="false">IF(F20-$I$1&lt;=0,0,F20-$I$1)</f>
        <v>3</v>
      </c>
      <c r="P20" s="64" t="n">
        <f aca="false">IF(COUNTBLANK(L20)&gt;0,"-",(N20-M20)/L20)</f>
        <v>0</v>
      </c>
    </row>
    <row r="21" customFormat="false" ht="13.4" hidden="false" customHeight="false" outlineLevel="0" collapsed="false">
      <c r="A21" s="66"/>
      <c r="B21" s="44" t="s">
        <v>37</v>
      </c>
      <c r="C21" s="45" t="s">
        <v>19</v>
      </c>
      <c r="D21" s="45" t="str">
        <f aca="false">CONCATENATE(NETWORKDAYS(E21,F21),"일")</f>
        <v>4일</v>
      </c>
      <c r="E21" s="29" t="n">
        <v>45223</v>
      </c>
      <c r="F21" s="29" t="n">
        <v>45226</v>
      </c>
      <c r="G21" s="38" t="s">
        <v>20</v>
      </c>
      <c r="H21" s="39" t="n">
        <v>0</v>
      </c>
      <c r="I21" s="29" t="n">
        <v>45223</v>
      </c>
      <c r="J21" s="29"/>
      <c r="K21" s="40" t="n">
        <v>0</v>
      </c>
      <c r="L21" s="46" t="n">
        <v>0.4</v>
      </c>
      <c r="M21" s="47" t="n">
        <f aca="false">H21*L21</f>
        <v>0</v>
      </c>
      <c r="N21" s="47" t="n">
        <f aca="false">K21*L21</f>
        <v>0</v>
      </c>
      <c r="O21" s="48" t="n">
        <f aca="false">IF(F21-$I$1&lt;=0,0,F21-$I$1)</f>
        <v>3</v>
      </c>
      <c r="P21" s="49" t="n">
        <f aca="false">IF(COUNTBLANK(L21)&gt;0,"-",(N21-M21)/L21)</f>
        <v>0</v>
      </c>
    </row>
    <row r="22" customFormat="false" ht="13.4" hidden="false" customHeight="false" outlineLevel="0" collapsed="false">
      <c r="A22" s="66"/>
      <c r="B22" s="68"/>
      <c r="C22" s="69" t="s">
        <v>6</v>
      </c>
      <c r="D22" s="70" t="str">
        <f aca="false">CONCATENATE(NETWORKDAYS(E22,F22),"일")</f>
        <v>4일</v>
      </c>
      <c r="E22" s="29" t="n">
        <v>45223</v>
      </c>
      <c r="F22" s="29" t="n">
        <v>45226</v>
      </c>
      <c r="G22" s="38" t="s">
        <v>20</v>
      </c>
      <c r="H22" s="39" t="n">
        <v>0</v>
      </c>
      <c r="I22" s="29" t="n">
        <v>45223</v>
      </c>
      <c r="J22" s="29"/>
      <c r="K22" s="40" t="n">
        <v>0</v>
      </c>
      <c r="L22" s="71" t="n">
        <v>0.4</v>
      </c>
      <c r="M22" s="72" t="n">
        <f aca="false">H22*L22</f>
        <v>0</v>
      </c>
      <c r="N22" s="72" t="n">
        <f aca="false">K22*L22</f>
        <v>0</v>
      </c>
      <c r="O22" s="73" t="n">
        <f aca="false">IF(F22-$I$1&lt;=0,0,F22-$I$1)</f>
        <v>3</v>
      </c>
      <c r="P22" s="74" t="n">
        <f aca="false">IF(COUNTBLANK(L22)&gt;0,"-",(N22-M22)/L22)</f>
        <v>0</v>
      </c>
    </row>
    <row r="23" customFormat="false" ht="13.8" hidden="false" customHeight="false" outlineLevel="0" collapsed="false">
      <c r="A23" s="75"/>
      <c r="B23" s="76"/>
      <c r="C23" s="75"/>
      <c r="D23" s="75"/>
      <c r="E23" s="75"/>
      <c r="F23" s="75"/>
      <c r="G23" s="75"/>
      <c r="H23" s="75"/>
      <c r="I23" s="75"/>
      <c r="J23" s="75"/>
      <c r="K23" s="75"/>
    </row>
    <row r="24" customFormat="false" ht="13.8" hidden="false" customHeight="false" outlineLevel="0" collapsed="false"/>
    <row r="25" customFormat="false" ht="13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7">
    <mergeCell ref="A1:C1"/>
    <mergeCell ref="F1:H1"/>
    <mergeCell ref="A2:A3"/>
    <mergeCell ref="B2:B3"/>
    <mergeCell ref="C2:C3"/>
    <mergeCell ref="D2:H3"/>
    <mergeCell ref="I2:K3"/>
    <mergeCell ref="L2:L4"/>
    <mergeCell ref="M2:P3"/>
    <mergeCell ref="A4:C4"/>
    <mergeCell ref="A5:B5"/>
    <mergeCell ref="A6:B6"/>
    <mergeCell ref="A7:A8"/>
    <mergeCell ref="A9:B9"/>
    <mergeCell ref="A10:A18"/>
    <mergeCell ref="A19:B19"/>
    <mergeCell ref="A20:A22"/>
  </mergeCells>
  <conditionalFormatting sqref="P7:P8">
    <cfRule type="cellIs" priority="2" operator="lessThan" aboveAverage="0" equalAverage="0" bottom="0" percent="0" rank="0" text="" dxfId="0">
      <formula>0</formula>
    </cfRule>
  </conditionalFormatting>
  <conditionalFormatting sqref="P20:P22">
    <cfRule type="cellIs" priority="3" operator="lessThan" aboveAverage="0" equalAverage="0" bottom="0" percent="0" rank="0" text="" dxfId="1">
      <formula>0</formula>
    </cfRule>
  </conditionalFormatting>
  <conditionalFormatting sqref="P10:P18">
    <cfRule type="cellIs" priority="4" operator="lessThan" aboveAverage="0" equalAverage="0" bottom="0" percent="0" rank="0" text="" dxfId="2">
      <formula>0</formula>
    </cfRule>
  </conditionalFormatting>
  <dataValidations count="1">
    <dataValidation allowBlank="true" errorStyle="stop" operator="between" showDropDown="false" showErrorMessage="true" showInputMessage="true" sqref="C5:C22" type="list">
      <formula1>"계획,진행,완료"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109375" defaultRowHeight="16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LibreOffice/7.5.4.2$Windows_X86_64 LibreOffice_project/36ccfdc35048b057fd9854c757a8b67ec53977b6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2015-11-09T07:39:26Z</dcterms:created>
  <dc:creator>Registered User</dc:creator>
  <dc:description/>
  <dc:language>ko-KR</dc:language>
  <cp:lastModifiedBy/>
  <dcterms:modified xsi:type="dcterms:W3CDTF">2023-10-24T20:21:01Z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