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mc:AlternateContent xmlns:mc="http://schemas.openxmlformats.org/markup-compatibility/2006">
    <mc:Choice Requires="x15">
      <x15ac:absPath xmlns:x15ac="http://schemas.microsoft.com/office/spreadsheetml/2010/11/ac" url="C:\Users\Vincent.Lenovo-PC\OneDrive - Imperial College London\FYP\Report\InterimReport\"/>
    </mc:Choice>
  </mc:AlternateContent>
  <workbookProtection workbookPassword="AE69" lockStructure="1"/>
  <bookViews>
    <workbookView xWindow="0" yWindow="0" windowWidth="18054" windowHeight="7479"/>
  </bookViews>
  <sheets>
    <sheet name="GanttChart" sheetId="9" r:id="rId1"/>
    <sheet name="GanttChartPro" sheetId="12" r:id="rId2"/>
    <sheet name="Help" sheetId="6" r:id="rId3"/>
    <sheet name="TermsOfUse" sheetId="11" r:id="rId4"/>
  </sheets>
  <definedNames>
    <definedName name="_xlnm.Print_Area" localSheetId="0">GanttChart!$A$1:$BM$31</definedName>
    <definedName name="_xlnm.Print_Titles" localSheetId="0">GanttChart!$5:$7</definedName>
    <definedName name="valuevx">42.314159</definedName>
  </definedNames>
  <calcPr calcId="171027" concurrentCalc="0"/>
</workbook>
</file>

<file path=xl/calcChain.xml><?xml version="1.0" encoding="utf-8"?>
<calcChain xmlns="http://schemas.openxmlformats.org/spreadsheetml/2006/main">
  <c r="F25" i="9" l="1"/>
  <c r="A8" i="9"/>
  <c r="A9" i="9"/>
  <c r="A10" i="9"/>
  <c r="A11" i="9"/>
  <c r="A12" i="9"/>
  <c r="A13" i="9"/>
  <c r="A14" i="9"/>
  <c r="A15" i="9"/>
  <c r="A16" i="9"/>
  <c r="A17" i="9"/>
  <c r="A18" i="9"/>
  <c r="A19" i="9"/>
  <c r="A20" i="9"/>
  <c r="A21" i="9"/>
  <c r="A22" i="9"/>
  <c r="A23" i="9"/>
  <c r="A24" i="9"/>
  <c r="A25" i="9"/>
  <c r="A26" i="9"/>
  <c r="F17" i="9"/>
  <c r="F18" i="9"/>
  <c r="F19" i="9"/>
  <c r="F20" i="9"/>
  <c r="F21" i="9"/>
  <c r="E10" i="9"/>
  <c r="F10" i="9"/>
  <c r="F26" i="9"/>
  <c r="F24" i="9"/>
  <c r="F23" i="9"/>
  <c r="G23" i="9"/>
  <c r="F16" i="9"/>
  <c r="F15" i="9"/>
  <c r="E15" i="9"/>
  <c r="G15" i="9"/>
  <c r="F13" i="9"/>
  <c r="E9" i="9"/>
  <c r="F9" i="9"/>
  <c r="F12" i="9"/>
  <c r="A27" i="9"/>
  <c r="I26" i="9"/>
  <c r="I24" i="9"/>
  <c r="I13" i="9"/>
  <c r="I9" i="9"/>
  <c r="J4" i="9"/>
  <c r="K4" i="9"/>
  <c r="L4" i="9"/>
  <c r="I21" i="9"/>
  <c r="I16" i="9"/>
  <c r="I18" i="9"/>
  <c r="M4" i="9"/>
  <c r="I12" i="9"/>
  <c r="N4" i="9"/>
  <c r="J7" i="9"/>
  <c r="J6" i="9"/>
  <c r="J5" i="9"/>
  <c r="O4" i="9"/>
  <c r="K7" i="9"/>
  <c r="P4" i="9"/>
  <c r="L7" i="9"/>
  <c r="Q4" i="9"/>
  <c r="M7" i="9"/>
  <c r="R4" i="9"/>
  <c r="N7" i="9"/>
  <c r="S4" i="9"/>
  <c r="O7" i="9"/>
  <c r="T4" i="9"/>
  <c r="P7" i="9"/>
  <c r="U4" i="9"/>
  <c r="Q7" i="9"/>
  <c r="Q6" i="9"/>
  <c r="Q5" i="9"/>
  <c r="V4" i="9"/>
  <c r="R7" i="9"/>
  <c r="W4" i="9"/>
  <c r="S7" i="9"/>
  <c r="X4" i="9"/>
  <c r="T7" i="9"/>
  <c r="Y4" i="9"/>
  <c r="U7" i="9"/>
  <c r="Z4" i="9"/>
  <c r="W7" i="9"/>
  <c r="V7" i="9"/>
  <c r="AA4" i="9"/>
  <c r="X6" i="9"/>
  <c r="X5" i="9"/>
  <c r="X7" i="9"/>
  <c r="AB4" i="9"/>
  <c r="Y7" i="9"/>
  <c r="AC4" i="9"/>
  <c r="Z7" i="9"/>
  <c r="AD4" i="9"/>
  <c r="AA7" i="9"/>
  <c r="AE4" i="9"/>
  <c r="AB7" i="9"/>
  <c r="AF4" i="9"/>
  <c r="AC7" i="9"/>
  <c r="AG4" i="9"/>
  <c r="AD7" i="9"/>
  <c r="AH4" i="9"/>
  <c r="AE5" i="9"/>
  <c r="AE7" i="9"/>
  <c r="AE6" i="9"/>
  <c r="AI4" i="9"/>
  <c r="AF7" i="9"/>
  <c r="AJ4" i="9"/>
  <c r="AG7" i="9"/>
  <c r="AK4" i="9"/>
  <c r="AH7" i="9"/>
  <c r="AL4" i="9"/>
  <c r="AI7" i="9"/>
  <c r="AM4" i="9"/>
  <c r="AJ7" i="9"/>
  <c r="AN4" i="9"/>
  <c r="AK7" i="9"/>
  <c r="AO4" i="9"/>
  <c r="AL7" i="9"/>
  <c r="AL6" i="9"/>
  <c r="AL5" i="9"/>
  <c r="AP4" i="9"/>
  <c r="AM7" i="9"/>
  <c r="AQ4" i="9"/>
  <c r="AN7" i="9"/>
  <c r="AR4" i="9"/>
  <c r="AO7" i="9"/>
  <c r="AS4" i="9"/>
  <c r="AP7" i="9"/>
  <c r="AT4" i="9"/>
  <c r="AQ7" i="9"/>
  <c r="AU4" i="9"/>
  <c r="AR7" i="9"/>
  <c r="AV4" i="9"/>
  <c r="AS7" i="9"/>
  <c r="AS6" i="9"/>
  <c r="AS5" i="9"/>
  <c r="AW4" i="9"/>
  <c r="AT7" i="9"/>
  <c r="AX4" i="9"/>
  <c r="AU7" i="9"/>
  <c r="AY4" i="9"/>
  <c r="AV7" i="9"/>
  <c r="AZ4" i="9"/>
  <c r="AW7" i="9"/>
  <c r="BA4" i="9"/>
  <c r="AX7" i="9"/>
  <c r="BB4" i="9"/>
  <c r="AY7" i="9"/>
  <c r="BC4" i="9"/>
  <c r="AZ6" i="9"/>
  <c r="AZ5" i="9"/>
  <c r="AZ7" i="9"/>
  <c r="BD4" i="9"/>
  <c r="BA7" i="9"/>
  <c r="BE4" i="9"/>
  <c r="BB7" i="9"/>
  <c r="BF4" i="9"/>
  <c r="BC7" i="9"/>
  <c r="BG4" i="9"/>
  <c r="BD7" i="9"/>
  <c r="BH4" i="9"/>
  <c r="BE7" i="9"/>
  <c r="BI4" i="9"/>
  <c r="BF7" i="9"/>
  <c r="BJ4" i="9"/>
  <c r="BG5" i="9"/>
  <c r="BG7" i="9"/>
  <c r="BG6" i="9"/>
  <c r="BK4" i="9"/>
  <c r="BH7" i="9"/>
  <c r="BL4" i="9"/>
  <c r="BI7" i="9"/>
  <c r="BM4" i="9"/>
  <c r="BN4" i="9"/>
  <c r="BJ7" i="9"/>
  <c r="BK7" i="9"/>
  <c r="BL7" i="9"/>
  <c r="BM7" i="9"/>
  <c r="A29" i="9"/>
  <c r="I20" i="9"/>
  <c r="F11" i="9"/>
  <c r="I11" i="9"/>
  <c r="F8" i="9"/>
  <c r="E8" i="9"/>
  <c r="G8"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<sst xmlns="http://schemas.openxmlformats.org/spreadsheetml/2006/main" count="166" uniqueCount="156">
  <si>
    <t>Project Lead:</t>
  </si>
  <si>
    <t>WBS</t>
  </si>
  <si>
    <t>Start</t>
  </si>
  <si>
    <t>End</t>
  </si>
  <si>
    <t>Work Days</t>
  </si>
  <si>
    <t>Lead</t>
  </si>
  <si>
    <t>Gantt Chart Template</t>
  </si>
  <si>
    <t>[Insert Rows above this one, then Hide or Delete this row]</t>
  </si>
  <si>
    <t>Input Cell</t>
  </si>
  <si>
    <t>Project Start Date:</t>
  </si>
  <si>
    <t>Task</t>
  </si>
  <si>
    <t>Intro</t>
  </si>
  <si>
    <t>Label</t>
  </si>
  <si>
    <t>Getting Started Tips</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</si>
  <si>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</si>
  <si>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</si>
  <si>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</si>
  <si>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</si>
  <si>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</si>
  <si>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</si>
  <si>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</si>
  <si>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
Done</t>
  </si>
  <si>
    <t>Prede
cessor</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</si>
  <si>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</si>
  <si>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</si>
  <si>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</si>
  <si>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</si>
  <si>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</si>
  <si>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</si>
  <si>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</si>
  <si>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</si>
  <si>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</si>
  <si>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</si>
  <si>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</si>
  <si>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</si>
  <si>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</si>
  <si>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</si>
  <si>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</si>
  <si>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</si>
  <si>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</si>
  <si>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</si>
  <si>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</si>
  <si>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</si>
  <si>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</si>
  <si>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</si>
  <si>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</si>
  <si>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</si>
  <si>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</si>
  <si>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</si>
  <si>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</si>
  <si>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</si>
  <si>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</si>
  <si>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</si>
  <si>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</si>
  <si>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</si>
  <si>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</si>
  <si>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</si>
  <si>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</si>
  <si>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</si>
  <si>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</si>
  <si>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</si>
  <si>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</si>
  <si>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</si>
  <si>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</si>
  <si>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</si>
  <si>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</si>
  <si>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</si>
  <si>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</si>
  <si>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</si>
  <si>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</si>
  <si>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</si>
  <si>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</si>
  <si>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</si>
  <si>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</si>
  <si>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</si>
  <si>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</si>
  <si>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</si>
  <si>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</si>
  <si>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</si>
  <si>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</si>
  <si>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</si>
  <si>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</si>
  <si>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</si>
  <si>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</si>
  <si>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</si>
  <si>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</si>
  <si>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</si>
  <si>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</si>
  <si>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</si>
  <si>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</si>
  <si>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</si>
  <si>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</si>
  <si>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</si>
  <si>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</si>
  <si>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</si>
  <si>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</si>
  <si>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</si>
  <si>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</si>
  <si>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</si>
  <si>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</si>
  <si>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</si>
  <si>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</si>
  <si>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</si>
  <si>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</si>
  <si>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</si>
  <si>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</si>
  <si>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</si>
  <si>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</si>
  <si>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</si>
  <si>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</si>
  <si>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</si>
  <si>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</si>
  <si>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</si>
  <si>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</si>
  <si>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</si>
  <si>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</si>
  <si>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</si>
  <si>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</si>
  <si>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</si>
  <si>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</si>
  <si>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</si>
  <si>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</si>
  <si>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</si>
  <si>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</si>
  <si>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</si>
  <si>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</si>
  <si>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</si>
  <si>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</si>
  <si>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</si>
  <si>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</si>
  <si>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</si>
  <si>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</si>
  <si>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</si>
  <si>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</si>
  <si>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</si>
  <si>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Developing Processing Algorithm</t>
  </si>
  <si>
    <t>Evaluating the Performance of the Algorithm</t>
  </si>
  <si>
    <t>Capturing Audio Data and Establishing Testbench</t>
  </si>
  <si>
    <t>Research on Room Acoustics and Generating Room Impulse Response (RIR)</t>
  </si>
  <si>
    <t>Developing the RIR Generator Software</t>
  </si>
  <si>
    <t>Generating the Room Impulse Response and Filter the Anechoic Audio Data</t>
  </si>
  <si>
    <t>Experimenting Binary Oracle Mask based on Phase Difference of Arrival</t>
  </si>
  <si>
    <t>Background Reading on Clustering</t>
  </si>
  <si>
    <t>Background Research on Time-Frequency Analysis</t>
  </si>
  <si>
    <t xml:space="preserve">Developing the Algorithm with Clustering Time-frequency bins on Phase-Spectrogram </t>
  </si>
  <si>
    <t>Setting the Standard to Evaluate the Performance of Audio Zooming</t>
  </si>
  <si>
    <t>Exploring the possibility of enhancements by integrating techniques, such as Beamforming, Blind Source Separation</t>
  </si>
  <si>
    <t>Demonstrating the final results (potentially with a real-time demo) in Presentation</t>
  </si>
  <si>
    <t>Familiarising with Time-Frequency Analysis using Spectrogram and Overlap-add Method</t>
  </si>
  <si>
    <t>Chi Hang Leung</t>
  </si>
  <si>
    <t>Project Supervisor:</t>
  </si>
  <si>
    <t>Dr. Patrick Naylor</t>
  </si>
  <si>
    <t>MEng Final Year Project: Audio Signal Zoom for Small Microphone Arrays</t>
  </si>
  <si>
    <t xml:space="preserve">Capturing/Fetching Anechoic Speech Examples from available Databases </t>
  </si>
  <si>
    <t>Creating Test Cases with Scenarios with Different Microphones and Speaker Location</t>
  </si>
  <si>
    <t>Refining the Algorithm Based on the evaluation according to the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</si>
</sst>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m\ /\ d\ /\ yy"/>
    <numFmt numFmtId="166" formatCode="ddd\ dd/mm/yy"/>
  </numFmts>
  <fonts count="61"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
      <sz val="9"/>
      <color theme="0"/>
      <name val="Arial"/>
      <family val="2"/>
    </font>
    <font>
      <sz val="10"/>
      <color theme="0"/>
      <name val="Arial"/>
      <family val="2"/>
    </font>
    <font>
      <i/>
      <sz val="8"/>
      <color theme="0"/>
      <name val="Arial"/>
      <family val="2"/>
    </font>
    <font>
      <u/>
      <sz val="10"/>
      <color theme="0"/>
      <name val="Arial"/>
      <family val="2"/>
    </font>
    <font>
      <i/>
      <sz val="9"/>
      <color theme="0"/>
      <name val="Arial"/>
      <family val="2"/>
    </font>
    <font>
      <i/>
      <sz val="9"/>
      <color theme="0"/>
      <name val="Arial Narrow"/>
      <family val="2"/>
    </font>
    <font>
      <b/>
      <sz val="9"/>
      <color theme="0"/>
      <name val="Arial"/>
      <family val="2"/>
    </font>
    <font>
      <b/>
      <sz val="9"/>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4.9989318521683403E-2"/>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bgColor rgb="FFD6F4D9"/>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theme="0" tint="-0.499984740745262"/>
      </top>
      <bottom/>
      <diagonal/>
    </border>
  </borders>
  <cellStyleXfs count="44">
    <xf numFmtId="0" fontId="0" fillId="0" borderId="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2"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7" fillId="16" borderId="0" applyNumberFormat="0" applyBorder="0" applyAlignment="0" applyProtection="0"/>
    <xf numFmtId="0" fontId="18" fillId="17" borderId="1" applyNumberFormat="0" applyAlignment="0" applyProtection="0"/>
    <xf numFmtId="0" fontId="19" fillId="18" borderId="2" applyNumberFormat="0" applyAlignment="0" applyProtection="0"/>
    <xf numFmtId="0" fontId="20" fillId="0" borderId="0" applyNumberFormat="0" applyFill="0" applyBorder="0" applyAlignment="0" applyProtection="0"/>
    <xf numFmtId="0" fontId="21" fillId="1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 fillId="0" borderId="0" applyNumberFormat="0" applyFill="0" applyBorder="0" applyAlignment="0" applyProtection="0">
      <alignment vertical="top"/>
      <protection locked="0"/>
    </xf>
    <xf numFmtId="0" fontId="25" fillId="11" borderId="1" applyNumberFormat="0" applyAlignment="0" applyProtection="0"/>
    <xf numFmtId="0" fontId="26" fillId="0" borderId="6" applyNumberFormat="0" applyFill="0" applyAlignment="0" applyProtection="0"/>
    <xf numFmtId="0" fontId="27" fillId="5" borderId="0" applyNumberFormat="0" applyBorder="0" applyAlignment="0" applyProtection="0"/>
    <xf numFmtId="0" fontId="5" fillId="5" borderId="7" applyNumberFormat="0" applyFont="0" applyAlignment="0" applyProtection="0"/>
    <xf numFmtId="0" fontId="28" fillId="17" borderId="8" applyNumberFormat="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cellStyleXfs>
  <cellXfs count="14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0" fillId="0" borderId="0" xfId="0" applyFill="1" applyAlignment="1" applyProtection="1"/>
    <xf numFmtId="0" fontId="0" fillId="0" borderId="0" xfId="0" applyFill="1" applyProtection="1"/>
    <xf numFmtId="165" fontId="12"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6" fillId="0" borderId="0" xfId="0" applyFont="1" applyAlignment="1">
      <alignment horizontal="right"/>
    </xf>
    <xf numFmtId="0" fontId="10" fillId="21" borderId="11" xfId="0" applyFont="1" applyFill="1" applyBorder="1" applyAlignment="1" applyProtection="1">
      <alignment wrapText="1"/>
      <protection locked="0"/>
    </xf>
    <xf numFmtId="0" fontId="10" fillId="0" borderId="10" xfId="0" applyNumberFormat="1" applyFont="1" applyFill="1" applyBorder="1" applyAlignment="1" applyProtection="1"/>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38"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6" xfId="0" applyFont="1" applyBorder="1"/>
    <xf numFmtId="0" fontId="0" fillId="0" borderId="16" xfId="0" applyBorder="1"/>
    <xf numFmtId="0" fontId="0" fillId="0" borderId="0" xfId="0"/>
    <xf numFmtId="0" fontId="39" fillId="0" borderId="16" xfId="0" applyFont="1" applyBorder="1"/>
    <xf numFmtId="0" fontId="32" fillId="0" borderId="16" xfId="0" applyFont="1" applyBorder="1" applyAlignment="1">
      <alignment horizontal="left" wrapText="1"/>
    </xf>
    <xf numFmtId="0" fontId="4" fillId="0" borderId="16" xfId="0" applyFont="1" applyBorder="1" applyAlignment="1">
      <alignment horizontal="left" wrapText="1"/>
    </xf>
    <xf numFmtId="0" fontId="33" fillId="0" borderId="16" xfId="0" applyFont="1" applyBorder="1" applyAlignment="1" applyProtection="1">
      <alignment horizontal="left" wrapText="1"/>
    </xf>
    <xf numFmtId="0" fontId="32" fillId="0" borderId="16"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5" fillId="0" borderId="0" xfId="0" applyFont="1"/>
    <xf numFmtId="0" fontId="35" fillId="0" borderId="0" xfId="0" applyFont="1" applyFill="1" applyBorder="1" applyAlignment="1"/>
    <xf numFmtId="0" fontId="36" fillId="0" borderId="0" xfId="0" applyFont="1"/>
    <xf numFmtId="0" fontId="35" fillId="0" borderId="0" xfId="0" applyFont="1" applyAlignment="1">
      <alignment wrapText="1"/>
    </xf>
    <xf numFmtId="0" fontId="3" fillId="0" borderId="0" xfId="0" applyFont="1" applyAlignment="1">
      <alignment wrapText="1"/>
    </xf>
    <xf numFmtId="0" fontId="35" fillId="0" borderId="0" xfId="0" applyFont="1" applyAlignment="1">
      <alignment horizontal="right"/>
    </xf>
    <xf numFmtId="0" fontId="35"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5" fillId="0" borderId="0" xfId="0" applyFont="1" applyAlignment="1">
      <alignment horizontal="left" wrapText="1" indent="1"/>
    </xf>
    <xf numFmtId="0" fontId="36" fillId="0" borderId="0" xfId="0" applyFont="1" applyAlignment="1">
      <alignment horizontal="right"/>
    </xf>
    <xf numFmtId="0" fontId="11" fillId="0" borderId="0" xfId="0" applyNumberFormat="1" applyFont="1" applyAlignment="1" applyProtection="1">
      <protection locked="0"/>
    </xf>
    <xf numFmtId="0" fontId="36" fillId="22" borderId="0" xfId="0" applyFont="1" applyFill="1"/>
    <xf numFmtId="0" fontId="6" fillId="22" borderId="0" xfId="0" applyFont="1" applyFill="1"/>
    <xf numFmtId="0" fontId="1" fillId="0" borderId="0" xfId="0" applyFont="1" applyFill="1" applyBorder="1"/>
    <xf numFmtId="0" fontId="45" fillId="0" borderId="18" xfId="0" applyFont="1" applyFill="1" applyBorder="1" applyAlignment="1">
      <alignment horizontal="left" vertical="center"/>
    </xf>
    <xf numFmtId="0" fontId="41" fillId="0" borderId="18" xfId="0" applyFont="1" applyFill="1" applyBorder="1" applyAlignment="1">
      <alignment horizontal="left" vertical="center"/>
    </xf>
    <xf numFmtId="0" fontId="1" fillId="24" borderId="0" xfId="0" applyFont="1" applyFill="1" applyAlignment="1">
      <alignment horizontal="center"/>
    </xf>
    <xf numFmtId="0" fontId="11" fillId="0" borderId="14"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1" fontId="11" fillId="0" borderId="11" xfId="0" applyNumberFormat="1" applyFont="1" applyFill="1" applyBorder="1" applyAlignment="1" applyProtection="1">
      <alignment horizontal="center"/>
      <protection locked="0"/>
    </xf>
    <xf numFmtId="9" fontId="11" fillId="0" borderId="11" xfId="40" applyFont="1" applyFill="1" applyBorder="1" applyAlignment="1" applyProtection="1">
      <alignment horizontal="center"/>
      <protection locked="0"/>
    </xf>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0" fontId="47"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3" fillId="0" borderId="0" xfId="0" applyFont="1" applyAlignment="1">
      <alignment horizontal="left" wrapText="1"/>
    </xf>
    <xf numFmtId="0" fontId="6" fillId="0" borderId="0" xfId="0" applyFont="1"/>
    <xf numFmtId="0" fontId="49" fillId="0" borderId="0" xfId="34" applyFont="1" applyAlignment="1" applyProtection="1"/>
    <xf numFmtId="0" fontId="50" fillId="0" borderId="0" xfId="0" applyFont="1"/>
    <xf numFmtId="0" fontId="51" fillId="0" borderId="0" xfId="0" applyFont="1"/>
    <xf numFmtId="0" fontId="46" fillId="0" borderId="0" xfId="0" applyFont="1"/>
    <xf numFmtId="0" fontId="52"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7" xfId="34" applyBorder="1" applyAlignment="1" applyProtection="1">
      <alignment wrapText="1"/>
    </xf>
    <xf numFmtId="0" fontId="10" fillId="21" borderId="11" xfId="0" applyNumberFormat="1" applyFont="1" applyFill="1" applyBorder="1" applyAlignment="1" applyProtection="1">
      <alignment horizontal="left"/>
      <protection locked="0"/>
    </xf>
    <xf numFmtId="0" fontId="11" fillId="0" borderId="11" xfId="0" applyNumberFormat="1" applyFont="1" applyFill="1" applyBorder="1" applyAlignment="1" applyProtection="1">
      <alignment horizontal="center"/>
      <protection locked="0"/>
    </xf>
    <xf numFmtId="1" fontId="11" fillId="0" borderId="11" xfId="40" applyNumberFormat="1" applyFont="1" applyFill="1" applyBorder="1" applyAlignment="1" applyProtection="1">
      <alignment horizontal="center"/>
      <protection locked="0"/>
    </xf>
    <xf numFmtId="0" fontId="11"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1" fillId="0" borderId="11" xfId="0" applyNumberFormat="1" applyFont="1" applyFill="1" applyBorder="1" applyAlignment="1" applyProtection="1">
      <alignment horizontal="left"/>
      <protection locked="0"/>
    </xf>
    <xf numFmtId="0" fontId="34" fillId="0" borderId="12" xfId="0" applyFont="1" applyBorder="1" applyAlignment="1" applyProtection="1">
      <alignment horizontal="center"/>
      <protection locked="0"/>
    </xf>
    <xf numFmtId="1" fontId="34" fillId="24" borderId="12" xfId="0" applyNumberFormat="1" applyFont="1" applyFill="1" applyBorder="1" applyAlignment="1" applyProtection="1">
      <alignment horizontal="center"/>
      <protection locked="0"/>
    </xf>
    <xf numFmtId="9" fontId="34" fillId="24" borderId="12" xfId="40" applyFont="1" applyFill="1" applyBorder="1" applyAlignment="1" applyProtection="1">
      <alignment horizontal="center"/>
      <protection locked="0"/>
    </xf>
    <xf numFmtId="1" fontId="34" fillId="0" borderId="12" xfId="0" applyNumberFormat="1" applyFont="1" applyBorder="1" applyAlignment="1" applyProtection="1">
      <alignment horizontal="center"/>
      <protection locked="0"/>
    </xf>
    <xf numFmtId="0" fontId="1" fillId="0" borderId="11" xfId="0" applyFont="1" applyBorder="1" applyProtection="1">
      <protection locked="0"/>
    </xf>
    <xf numFmtId="0" fontId="11" fillId="0" borderId="11" xfId="0" applyFont="1" applyBorder="1" applyProtection="1">
      <protection locked="0"/>
    </xf>
    <xf numFmtId="0" fontId="1" fillId="0" borderId="0" xfId="0" applyFont="1" applyFill="1" applyBorder="1" applyProtection="1">
      <protection locked="0"/>
    </xf>
    <xf numFmtId="0" fontId="11" fillId="0" borderId="0" xfId="0" applyFont="1" applyFill="1" applyBorder="1" applyProtection="1">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4" fillId="21" borderId="0" xfId="0" applyNumberFormat="1" applyFont="1" applyFill="1" applyBorder="1" applyAlignment="1" applyProtection="1">
      <alignment vertical="center"/>
      <protection locked="0"/>
    </xf>
    <xf numFmtId="0" fontId="9" fillId="21" borderId="0" xfId="0" applyNumberFormat="1" applyFont="1" applyFill="1" applyBorder="1" applyAlignment="1" applyProtection="1">
      <alignment vertical="center"/>
      <protection locked="0"/>
    </xf>
    <xf numFmtId="0" fontId="0" fillId="0" borderId="0" xfId="0" applyBorder="1" applyAlignment="1" applyProtection="1">
      <alignment horizontal="center"/>
      <protection locked="0"/>
    </xf>
    <xf numFmtId="0" fontId="54" fillId="0" borderId="0" xfId="0" applyNumberFormat="1" applyFont="1" applyBorder="1" applyAlignment="1" applyProtection="1">
      <alignment horizontal="center"/>
      <protection locked="0"/>
    </xf>
    <xf numFmtId="0" fontId="55" fillId="0" borderId="0" xfId="0" applyFont="1" applyBorder="1" applyAlignment="1">
      <alignment vertical="center"/>
    </xf>
    <xf numFmtId="0" fontId="54" fillId="0" borderId="0" xfId="0" applyFont="1" applyProtection="1"/>
    <xf numFmtId="0" fontId="53" fillId="0" borderId="11" xfId="0" applyNumberFormat="1" applyFont="1" applyFill="1" applyBorder="1" applyAlignment="1" applyProtection="1">
      <alignment horizontal="left"/>
      <protection locked="0"/>
    </xf>
    <xf numFmtId="0" fontId="57" fillId="0" borderId="11" xfId="0" applyFont="1" applyFill="1" applyBorder="1" applyAlignment="1" applyProtection="1">
      <protection locked="0"/>
    </xf>
    <xf numFmtId="0" fontId="53" fillId="0" borderId="11" xfId="0" applyNumberFormat="1" applyFont="1" applyFill="1" applyBorder="1" applyAlignment="1" applyProtection="1">
      <alignment horizontal="center"/>
      <protection locked="0"/>
    </xf>
    <xf numFmtId="1" fontId="53" fillId="0" borderId="11" xfId="40" applyNumberFormat="1" applyFont="1" applyFill="1" applyBorder="1" applyAlignment="1" applyProtection="1">
      <alignment horizontal="center"/>
      <protection locked="0"/>
    </xf>
    <xf numFmtId="9" fontId="53" fillId="0" borderId="11" xfId="40" applyFont="1" applyFill="1" applyBorder="1" applyAlignment="1" applyProtection="1">
      <alignment horizontal="center"/>
      <protection locked="0"/>
    </xf>
    <xf numFmtId="1" fontId="53" fillId="0" borderId="11" xfId="0" applyNumberFormat="1" applyFont="1" applyFill="1" applyBorder="1" applyAlignment="1" applyProtection="1">
      <alignment horizontal="center"/>
      <protection locked="0"/>
    </xf>
    <xf numFmtId="0" fontId="53" fillId="0" borderId="11" xfId="0" applyFont="1" applyFill="1" applyBorder="1" applyAlignment="1" applyProtection="1">
      <alignment horizontal="center" vertical="center"/>
      <protection locked="0"/>
    </xf>
    <xf numFmtId="0" fontId="54" fillId="0" borderId="11" xfId="0" applyFont="1" applyFill="1" applyBorder="1" applyProtection="1">
      <protection locked="0"/>
    </xf>
    <xf numFmtId="0" fontId="53" fillId="0" borderId="11" xfId="0" applyFont="1" applyFill="1" applyBorder="1" applyProtection="1">
      <protection locked="0"/>
    </xf>
    <xf numFmtId="0" fontId="53" fillId="0" borderId="10" xfId="0" applyNumberFormat="1" applyFont="1" applyBorder="1" applyAlignment="1" applyProtection="1">
      <alignment horizontal="center" wrapText="1"/>
    </xf>
    <xf numFmtId="0" fontId="11" fillId="25" borderId="11" xfId="0" applyFont="1" applyFill="1" applyBorder="1" applyAlignment="1" applyProtection="1">
      <alignment horizontal="center" vertical="center"/>
      <protection locked="0"/>
    </xf>
    <xf numFmtId="166" fontId="34" fillId="23" borderId="12" xfId="0" applyNumberFormat="1" applyFont="1" applyFill="1" applyBorder="1" applyAlignment="1" applyProtection="1">
      <alignment horizontal="right"/>
      <protection locked="0"/>
    </xf>
    <xf numFmtId="166" fontId="34" fillId="0" borderId="12" xfId="0" applyNumberFormat="1" applyFont="1" applyBorder="1" applyAlignment="1" applyProtection="1">
      <alignment horizontal="right"/>
      <protection locked="0"/>
    </xf>
    <xf numFmtId="166" fontId="58" fillId="0" borderId="11" xfId="0" applyNumberFormat="1" applyFont="1" applyFill="1" applyBorder="1" applyAlignment="1" applyProtection="1">
      <protection locked="0"/>
    </xf>
    <xf numFmtId="166" fontId="48" fillId="0" borderId="11" xfId="0" applyNumberFormat="1" applyFont="1" applyFill="1" applyBorder="1" applyAlignment="1" applyProtection="1">
      <protection locked="0"/>
    </xf>
    <xf numFmtId="166" fontId="0" fillId="0" borderId="0" xfId="0" applyNumberFormat="1" applyProtection="1">
      <protection locked="0"/>
    </xf>
    <xf numFmtId="166" fontId="34" fillId="26" borderId="12" xfId="0" applyNumberFormat="1" applyFont="1" applyFill="1" applyBorder="1" applyAlignment="1" applyProtection="1">
      <alignment horizontal="right"/>
      <protection locked="0"/>
    </xf>
    <xf numFmtId="0" fontId="11" fillId="25" borderId="11" xfId="0" applyNumberFormat="1" applyFont="1" applyFill="1" applyBorder="1" applyAlignment="1" applyProtection="1">
      <alignment horizontal="left"/>
      <protection locked="0"/>
    </xf>
    <xf numFmtId="0" fontId="11" fillId="25" borderId="11" xfId="0" applyFont="1" applyFill="1" applyBorder="1" applyAlignment="1" applyProtection="1">
      <alignment wrapText="1"/>
      <protection locked="0"/>
    </xf>
    <xf numFmtId="0" fontId="11" fillId="25" borderId="11" xfId="0" applyFont="1" applyFill="1" applyBorder="1" applyProtection="1">
      <protection locked="0"/>
    </xf>
    <xf numFmtId="0" fontId="34" fillId="25" borderId="12" xfId="0" applyFont="1" applyFill="1" applyBorder="1" applyAlignment="1" applyProtection="1">
      <alignment horizontal="center"/>
      <protection locked="0"/>
    </xf>
    <xf numFmtId="166" fontId="34" fillId="25" borderId="12" xfId="0" applyNumberFormat="1" applyFont="1" applyFill="1" applyBorder="1" applyAlignment="1" applyProtection="1">
      <alignment horizontal="right"/>
      <protection locked="0"/>
    </xf>
    <xf numFmtId="1" fontId="34" fillId="25" borderId="12" xfId="0" applyNumberFormat="1" applyFont="1" applyFill="1" applyBorder="1" applyAlignment="1" applyProtection="1">
      <alignment horizontal="center"/>
      <protection locked="0"/>
    </xf>
    <xf numFmtId="9" fontId="34" fillId="25" borderId="12" xfId="40" applyFont="1" applyFill="1" applyBorder="1" applyAlignment="1" applyProtection="1">
      <alignment horizontal="center"/>
      <protection locked="0"/>
    </xf>
    <xf numFmtId="0" fontId="59" fillId="0" borderId="10" xfId="0" applyFont="1" applyBorder="1" applyAlignment="1" applyProtection="1">
      <alignment horizontal="left" wrapText="1"/>
    </xf>
    <xf numFmtId="0" fontId="53" fillId="0" borderId="14" xfId="0" applyNumberFormat="1" applyFont="1" applyFill="1" applyBorder="1" applyAlignment="1" applyProtection="1">
      <alignment horizontal="center" shrinkToFit="1"/>
    </xf>
    <xf numFmtId="166" fontId="60" fillId="23" borderId="12" xfId="0" applyNumberFormat="1" applyFont="1" applyFill="1" applyBorder="1" applyAlignment="1" applyProtection="1">
      <alignment horizontal="right"/>
      <protection locked="0"/>
    </xf>
    <xf numFmtId="166" fontId="10" fillId="0" borderId="11" xfId="0" applyNumberFormat="1" applyFont="1" applyFill="1" applyBorder="1" applyAlignment="1" applyProtection="1">
      <alignment horizontal="right"/>
      <protection locked="0"/>
    </xf>
    <xf numFmtId="1" fontId="60" fillId="24" borderId="12" xfId="0" applyNumberFormat="1" applyFont="1" applyFill="1" applyBorder="1" applyAlignment="1" applyProtection="1">
      <alignment horizontal="center"/>
      <protection locked="0"/>
    </xf>
    <xf numFmtId="0" fontId="10" fillId="21" borderId="11" xfId="0" applyFont="1" applyFill="1" applyBorder="1" applyProtection="1">
      <protection locked="0"/>
    </xf>
    <xf numFmtId="0" fontId="10" fillId="0" borderId="11" xfId="0" applyNumberFormat="1" applyFont="1" applyFill="1" applyBorder="1" applyAlignment="1" applyProtection="1">
      <alignment horizontal="center"/>
      <protection locked="0"/>
    </xf>
    <xf numFmtId="9" fontId="60" fillId="24" borderId="12" xfId="40" applyFont="1" applyFill="1" applyBorder="1" applyAlignment="1" applyProtection="1">
      <alignment horizontal="center"/>
      <protection locked="0"/>
    </xf>
    <xf numFmtId="0" fontId="1" fillId="0" borderId="13" xfId="0" applyFont="1" applyFill="1" applyBorder="1" applyAlignment="1" applyProtection="1">
      <alignment horizontal="left"/>
      <protection locked="0"/>
    </xf>
    <xf numFmtId="0" fontId="5" fillId="0" borderId="13" xfId="0" applyFont="1" applyFill="1" applyBorder="1" applyAlignment="1" applyProtection="1">
      <alignment horizontal="left"/>
      <protection locked="0"/>
    </xf>
    <xf numFmtId="0" fontId="11" fillId="0" borderId="15" xfId="0" applyNumberFormat="1" applyFont="1" applyFill="1" applyBorder="1" applyAlignment="1" applyProtection="1">
      <alignment horizontal="left" vertical="center"/>
    </xf>
    <xf numFmtId="0" fontId="54" fillId="0" borderId="0" xfId="0" applyFont="1" applyFill="1" applyBorder="1" applyAlignment="1" applyProtection="1">
      <alignment horizontal="right" indent="1"/>
    </xf>
    <xf numFmtId="0" fontId="0" fillId="0" borderId="0" xfId="0" applyFill="1" applyAlignment="1" applyProtection="1">
      <alignment horizontal="right" indent="1"/>
    </xf>
    <xf numFmtId="164" fontId="1" fillId="0" borderId="19" xfId="0" applyNumberFormat="1" applyFont="1" applyFill="1" applyBorder="1" applyAlignment="1" applyProtection="1">
      <alignment horizontal="left"/>
      <protection locked="0"/>
    </xf>
    <xf numFmtId="0" fontId="56" fillId="0" borderId="0" xfId="34" applyFont="1" applyAlignment="1" applyProtection="1">
      <alignment horizontal="left"/>
    </xf>
    <xf numFmtId="0" fontId="0" fillId="0" borderId="0" xfId="0" applyFill="1" applyAlignment="1" applyProtection="1">
      <alignment horizontal="right" indent="1"/>
      <protection locked="0"/>
    </xf>
    <xf numFmtId="165" fontId="11" fillId="0" borderId="15" xfId="0" applyNumberFormat="1" applyFont="1" applyFill="1" applyBorder="1" applyAlignment="1" applyProtection="1">
      <alignment horizontal="left" vertical="center"/>
    </xf>
    <xf numFmtId="0" fontId="4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2"/>
  <sheetViews>
    <sheetView showGridLines="0" tabSelected="1" zoomScale="77" zoomScaleNormal="77" workbookViewId="0">
      <pane ySplit="7" topLeftCell="A8" activePane="bottomLeft" state="frozen"/>
      <selection pane="bottomLeft" activeCell="E6" sqref="E6"/>
    </sheetView>
  </sheetViews>
  <sheetFormatPr defaultColWidth="9.1796875" defaultRowHeight="12.9" x14ac:dyDescent="0.25"/>
  <cols>
    <col min="1" max="1" width="6.81640625" style="9" customWidth="1"/>
    <col min="2" max="2" width="94.7265625" style="1" customWidth="1"/>
    <col min="3" max="3" width="6.453125" style="1" hidden="1" customWidth="1"/>
    <col min="4" max="4" width="6.1796875" style="10" hidden="1" customWidth="1"/>
    <col min="5" max="5" width="11.54296875" style="1" customWidth="1"/>
    <col min="6" max="6" width="11.36328125" style="1" customWidth="1"/>
    <col min="7" max="8" width="5.54296875" style="1" customWidth="1"/>
    <col min="9" max="9" width="5.54296875" style="1" hidden="1" customWidth="1"/>
    <col min="10" max="10" width="2.453125" style="1" customWidth="1"/>
    <col min="11" max="16" width="2.453125" style="1" hidden="1" customWidth="1"/>
    <col min="17" max="17" width="2.453125" style="1" customWidth="1"/>
    <col min="18" max="23" width="2.453125" style="1" hidden="1" customWidth="1"/>
    <col min="24" max="24" width="2.453125" style="1" customWidth="1"/>
    <col min="25" max="30" width="2.453125" style="1" hidden="1" customWidth="1"/>
    <col min="31" max="31" width="2.453125" style="1" customWidth="1"/>
    <col min="32" max="37" width="2.453125" style="1" hidden="1" customWidth="1"/>
    <col min="38" max="38" width="2.453125" style="1" customWidth="1"/>
    <col min="39" max="44" width="2.453125" style="1" hidden="1" customWidth="1"/>
    <col min="45" max="45" width="2.453125" style="1" customWidth="1"/>
    <col min="46" max="51" width="2.453125" style="1" hidden="1" customWidth="1"/>
    <col min="52" max="52" width="2.453125" style="1" customWidth="1"/>
    <col min="53" max="58" width="2.453125" style="1" hidden="1" customWidth="1"/>
    <col min="59" max="59" width="2.453125" style="1" customWidth="1"/>
    <col min="60" max="65" width="2.453125" style="1" hidden="1" customWidth="1"/>
    <col min="66" max="66" width="5.453125" style="68" customWidth="1"/>
    <col min="67" max="16384" width="9.1796875" style="3"/>
  </cols>
  <sheetData>
    <row r="1" spans="1:66" ht="17.75" x14ac:dyDescent="0.25">
      <c r="A1" s="98" t="s">
        <v>152</v>
      </c>
      <c r="B1" s="99"/>
      <c r="C1" s="99"/>
      <c r="D1" s="99"/>
      <c r="E1" s="99"/>
      <c r="F1" s="99"/>
      <c r="J1" s="102" t="s">
        <v>134</v>
      </c>
      <c r="K1" s="103"/>
      <c r="L1" s="103"/>
      <c r="M1" s="103"/>
      <c r="N1" s="103"/>
      <c r="O1" s="103"/>
      <c r="P1" s="103"/>
      <c r="Q1" s="103"/>
      <c r="R1" s="103"/>
      <c r="S1" s="103"/>
      <c r="T1" s="103"/>
      <c r="U1" s="103"/>
      <c r="V1" s="103"/>
      <c r="W1" s="103"/>
      <c r="X1" s="103"/>
      <c r="Y1" s="103"/>
      <c r="Z1" s="103"/>
    </row>
    <row r="2" spans="1:66" x14ac:dyDescent="0.25">
      <c r="A2" s="51"/>
      <c r="B2" s="143" t="s">
        <v>150</v>
      </c>
      <c r="C2" s="143"/>
      <c r="D2" s="143"/>
      <c r="E2" s="136" t="s">
        <v>151</v>
      </c>
      <c r="F2" s="137"/>
      <c r="H2" s="2"/>
      <c r="J2" s="142" t="s">
        <v>133</v>
      </c>
      <c r="K2" s="142"/>
      <c r="L2" s="142"/>
      <c r="M2" s="142"/>
      <c r="N2" s="142"/>
      <c r="O2" s="142"/>
      <c r="P2" s="142"/>
      <c r="Q2" s="142"/>
      <c r="R2" s="142"/>
      <c r="S2" s="142"/>
      <c r="T2" s="142"/>
      <c r="U2" s="142"/>
      <c r="V2" s="142"/>
      <c r="W2" s="142"/>
      <c r="X2" s="142"/>
      <c r="Y2" s="142"/>
      <c r="Z2" s="142"/>
    </row>
    <row r="3" spans="1:66" x14ac:dyDescent="0.25">
      <c r="B3" s="140" t="s">
        <v>0</v>
      </c>
      <c r="C3" s="140"/>
      <c r="D3" s="140"/>
      <c r="E3" s="136" t="s">
        <v>149</v>
      </c>
      <c r="F3" s="137"/>
      <c r="G3" s="6"/>
      <c r="H3" s="6"/>
      <c r="I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row>
    <row r="4" spans="1:66" x14ac:dyDescent="0.25">
      <c r="B4" s="140" t="s">
        <v>9</v>
      </c>
      <c r="C4" s="140"/>
      <c r="D4" s="140"/>
      <c r="E4" s="141">
        <v>43024</v>
      </c>
      <c r="F4" s="141"/>
      <c r="J4" s="8">
        <f>E4-WEEKDAY(E4,1)+2+7*(E5-1)</f>
        <v>43024</v>
      </c>
      <c r="K4" s="8">
        <f>J4+1</f>
        <v>43025</v>
      </c>
      <c r="L4" s="8">
        <f t="shared" ref="L4:BN4" si="0">K4+1</f>
        <v>43026</v>
      </c>
      <c r="M4" s="8">
        <f t="shared" si="0"/>
        <v>43027</v>
      </c>
      <c r="N4" s="8">
        <f t="shared" si="0"/>
        <v>43028</v>
      </c>
      <c r="O4" s="8">
        <f t="shared" si="0"/>
        <v>43029</v>
      </c>
      <c r="P4" s="8">
        <f t="shared" si="0"/>
        <v>43030</v>
      </c>
      <c r="Q4" s="8">
        <f t="shared" si="0"/>
        <v>43031</v>
      </c>
      <c r="R4" s="8">
        <f t="shared" si="0"/>
        <v>43032</v>
      </c>
      <c r="S4" s="8">
        <f t="shared" si="0"/>
        <v>43033</v>
      </c>
      <c r="T4" s="8">
        <f t="shared" si="0"/>
        <v>43034</v>
      </c>
      <c r="U4" s="8">
        <f t="shared" si="0"/>
        <v>43035</v>
      </c>
      <c r="V4" s="8">
        <f t="shared" si="0"/>
        <v>43036</v>
      </c>
      <c r="W4" s="8">
        <f t="shared" si="0"/>
        <v>43037</v>
      </c>
      <c r="X4" s="8">
        <f t="shared" si="0"/>
        <v>43038</v>
      </c>
      <c r="Y4" s="8">
        <f t="shared" si="0"/>
        <v>43039</v>
      </c>
      <c r="Z4" s="8">
        <f t="shared" si="0"/>
        <v>43040</v>
      </c>
      <c r="AA4" s="8">
        <f t="shared" si="0"/>
        <v>43041</v>
      </c>
      <c r="AB4" s="8">
        <f t="shared" si="0"/>
        <v>43042</v>
      </c>
      <c r="AC4" s="8">
        <f t="shared" si="0"/>
        <v>43043</v>
      </c>
      <c r="AD4" s="8">
        <f t="shared" si="0"/>
        <v>43044</v>
      </c>
      <c r="AE4" s="8">
        <f t="shared" si="0"/>
        <v>43045</v>
      </c>
      <c r="AF4" s="8">
        <f t="shared" si="0"/>
        <v>43046</v>
      </c>
      <c r="AG4" s="8">
        <f t="shared" si="0"/>
        <v>43047</v>
      </c>
      <c r="AH4" s="8">
        <f t="shared" si="0"/>
        <v>43048</v>
      </c>
      <c r="AI4" s="8">
        <f t="shared" si="0"/>
        <v>43049</v>
      </c>
      <c r="AJ4" s="8">
        <f t="shared" si="0"/>
        <v>43050</v>
      </c>
      <c r="AK4" s="8">
        <f t="shared" si="0"/>
        <v>43051</v>
      </c>
      <c r="AL4" s="8">
        <f t="shared" si="0"/>
        <v>43052</v>
      </c>
      <c r="AM4" s="8">
        <f t="shared" si="0"/>
        <v>43053</v>
      </c>
      <c r="AN4" s="8">
        <f t="shared" si="0"/>
        <v>43054</v>
      </c>
      <c r="AO4" s="8">
        <f t="shared" si="0"/>
        <v>43055</v>
      </c>
      <c r="AP4" s="8">
        <f t="shared" si="0"/>
        <v>43056</v>
      </c>
      <c r="AQ4" s="8">
        <f t="shared" si="0"/>
        <v>43057</v>
      </c>
      <c r="AR4" s="8">
        <f t="shared" si="0"/>
        <v>43058</v>
      </c>
      <c r="AS4" s="8">
        <f t="shared" si="0"/>
        <v>43059</v>
      </c>
      <c r="AT4" s="8">
        <f t="shared" si="0"/>
        <v>43060</v>
      </c>
      <c r="AU4" s="8">
        <f t="shared" si="0"/>
        <v>43061</v>
      </c>
      <c r="AV4" s="8">
        <f t="shared" si="0"/>
        <v>43062</v>
      </c>
      <c r="AW4" s="8">
        <f t="shared" si="0"/>
        <v>43063</v>
      </c>
      <c r="AX4" s="8">
        <f t="shared" si="0"/>
        <v>43064</v>
      </c>
      <c r="AY4" s="8">
        <f t="shared" si="0"/>
        <v>43065</v>
      </c>
      <c r="AZ4" s="8">
        <f t="shared" si="0"/>
        <v>43066</v>
      </c>
      <c r="BA4" s="8">
        <f t="shared" si="0"/>
        <v>43067</v>
      </c>
      <c r="BB4" s="8">
        <f t="shared" si="0"/>
        <v>43068</v>
      </c>
      <c r="BC4" s="8">
        <f t="shared" si="0"/>
        <v>43069</v>
      </c>
      <c r="BD4" s="8">
        <f t="shared" si="0"/>
        <v>43070</v>
      </c>
      <c r="BE4" s="8">
        <f t="shared" si="0"/>
        <v>43071</v>
      </c>
      <c r="BF4" s="8">
        <f t="shared" si="0"/>
        <v>43072</v>
      </c>
      <c r="BG4" s="8">
        <f t="shared" si="0"/>
        <v>43073</v>
      </c>
      <c r="BH4" s="8">
        <f t="shared" si="0"/>
        <v>43074</v>
      </c>
      <c r="BI4" s="8">
        <f t="shared" si="0"/>
        <v>43075</v>
      </c>
      <c r="BJ4" s="8">
        <f t="shared" si="0"/>
        <v>43076</v>
      </c>
      <c r="BK4" s="8">
        <f t="shared" si="0"/>
        <v>43077</v>
      </c>
      <c r="BL4" s="8">
        <f t="shared" si="0"/>
        <v>43078</v>
      </c>
      <c r="BM4" s="8">
        <f t="shared" si="0"/>
        <v>43079</v>
      </c>
      <c r="BN4" s="8">
        <f t="shared" si="0"/>
        <v>43080</v>
      </c>
    </row>
    <row r="5" spans="1:66" x14ac:dyDescent="0.25">
      <c r="B5" s="139" t="s">
        <v>89</v>
      </c>
      <c r="C5" s="139"/>
      <c r="D5" s="139"/>
      <c r="E5" s="101">
        <v>1</v>
      </c>
      <c r="F5" s="100"/>
      <c r="J5" s="138" t="str">
        <f>"Week "&amp;(J4-($E$4-WEEKDAY($E$4,1)+2))/7+1</f>
        <v>Week 1</v>
      </c>
      <c r="K5" s="138"/>
      <c r="L5" s="138"/>
      <c r="M5" s="138"/>
      <c r="N5" s="138"/>
      <c r="O5" s="138"/>
      <c r="P5" s="138"/>
      <c r="Q5" s="138" t="str">
        <f>"Week "&amp;(Q4-($E$4-WEEKDAY($E$4,1)+2))/7+1</f>
        <v>Week 2</v>
      </c>
      <c r="R5" s="138"/>
      <c r="S5" s="138"/>
      <c r="T5" s="138"/>
      <c r="U5" s="138"/>
      <c r="V5" s="138"/>
      <c r="W5" s="138"/>
      <c r="X5" s="138" t="str">
        <f>"Week "&amp;(X4-($E$4-WEEKDAY($E$4,1)+2))/7+1</f>
        <v>Week 3</v>
      </c>
      <c r="Y5" s="138"/>
      <c r="Z5" s="138"/>
      <c r="AA5" s="138"/>
      <c r="AB5" s="138"/>
      <c r="AC5" s="138"/>
      <c r="AD5" s="138"/>
      <c r="AE5" s="138" t="str">
        <f>"Week "&amp;(AE4-($E$4-WEEKDAY($E$4,1)+2))/7+1</f>
        <v>Week 4</v>
      </c>
      <c r="AF5" s="138"/>
      <c r="AG5" s="138"/>
      <c r="AH5" s="138"/>
      <c r="AI5" s="138"/>
      <c r="AJ5" s="138"/>
      <c r="AK5" s="138"/>
      <c r="AL5" s="138" t="str">
        <f>"Week "&amp;(AL4-($E$4-WEEKDAY($E$4,1)+2))/7+1</f>
        <v>Week 5</v>
      </c>
      <c r="AM5" s="138"/>
      <c r="AN5" s="138"/>
      <c r="AO5" s="138"/>
      <c r="AP5" s="138"/>
      <c r="AQ5" s="138"/>
      <c r="AR5" s="138"/>
      <c r="AS5" s="138" t="str">
        <f>"Week "&amp;(AS4-($E$4-WEEKDAY($E$4,1)+2))/7+1</f>
        <v>Week 6</v>
      </c>
      <c r="AT5" s="138"/>
      <c r="AU5" s="138"/>
      <c r="AV5" s="138"/>
      <c r="AW5" s="138"/>
      <c r="AX5" s="138"/>
      <c r="AY5" s="138"/>
      <c r="AZ5" s="138" t="str">
        <f>"Week "&amp;(AZ4-($E$4-WEEKDAY($E$4,1)+2))/7+1</f>
        <v>Week 7</v>
      </c>
      <c r="BA5" s="138"/>
      <c r="BB5" s="138"/>
      <c r="BC5" s="138"/>
      <c r="BD5" s="138"/>
      <c r="BE5" s="138"/>
      <c r="BF5" s="138"/>
      <c r="BG5" s="138" t="str">
        <f>"Week "&amp;(BG4-($E$4-WEEKDAY($E$4,1)+2))/7+1</f>
        <v>Week 8</v>
      </c>
      <c r="BH5" s="138"/>
      <c r="BI5" s="138"/>
      <c r="BJ5" s="138"/>
      <c r="BK5" s="138"/>
      <c r="BL5" s="138"/>
      <c r="BM5" s="138"/>
    </row>
    <row r="6" spans="1:66" x14ac:dyDescent="0.25">
      <c r="B6" s="14"/>
      <c r="J6" s="144">
        <f>J4</f>
        <v>43024</v>
      </c>
      <c r="K6" s="144"/>
      <c r="L6" s="144"/>
      <c r="M6" s="144"/>
      <c r="N6" s="144"/>
      <c r="O6" s="144"/>
      <c r="P6" s="144"/>
      <c r="Q6" s="144">
        <f>Q4</f>
        <v>43031</v>
      </c>
      <c r="R6" s="144"/>
      <c r="S6" s="144"/>
      <c r="T6" s="144"/>
      <c r="U6" s="144"/>
      <c r="V6" s="144"/>
      <c r="W6" s="144"/>
      <c r="X6" s="144">
        <f>X4</f>
        <v>43038</v>
      </c>
      <c r="Y6" s="144"/>
      <c r="Z6" s="144"/>
      <c r="AA6" s="144"/>
      <c r="AB6" s="144"/>
      <c r="AC6" s="144"/>
      <c r="AD6" s="144"/>
      <c r="AE6" s="144">
        <f>AE4</f>
        <v>43045</v>
      </c>
      <c r="AF6" s="144"/>
      <c r="AG6" s="144"/>
      <c r="AH6" s="144"/>
      <c r="AI6" s="144"/>
      <c r="AJ6" s="144"/>
      <c r="AK6" s="144"/>
      <c r="AL6" s="144">
        <f>AL4</f>
        <v>43052</v>
      </c>
      <c r="AM6" s="144"/>
      <c r="AN6" s="144"/>
      <c r="AO6" s="144"/>
      <c r="AP6" s="144"/>
      <c r="AQ6" s="144"/>
      <c r="AR6" s="144"/>
      <c r="AS6" s="144">
        <f>AS4</f>
        <v>43059</v>
      </c>
      <c r="AT6" s="144"/>
      <c r="AU6" s="144"/>
      <c r="AV6" s="144"/>
      <c r="AW6" s="144"/>
      <c r="AX6" s="144"/>
      <c r="AY6" s="144"/>
      <c r="AZ6" s="144">
        <f>AZ4</f>
        <v>43066</v>
      </c>
      <c r="BA6" s="144"/>
      <c r="BB6" s="144"/>
      <c r="BC6" s="144"/>
      <c r="BD6" s="144"/>
      <c r="BE6" s="144"/>
      <c r="BF6" s="144"/>
      <c r="BG6" s="144">
        <f>BG4</f>
        <v>43073</v>
      </c>
      <c r="BH6" s="144"/>
      <c r="BI6" s="144"/>
      <c r="BJ6" s="144"/>
      <c r="BK6" s="144"/>
      <c r="BL6" s="144"/>
      <c r="BM6" s="144"/>
    </row>
    <row r="7" spans="1:66" s="5" customFormat="1" ht="23.65" x14ac:dyDescent="0.25">
      <c r="A7" s="13" t="s">
        <v>1</v>
      </c>
      <c r="B7" s="61" t="s">
        <v>10</v>
      </c>
      <c r="C7" s="128" t="s">
        <v>5</v>
      </c>
      <c r="D7" s="113" t="s">
        <v>22</v>
      </c>
      <c r="E7" s="4" t="s">
        <v>2</v>
      </c>
      <c r="F7" s="4" t="s">
        <v>3</v>
      </c>
      <c r="G7" s="60" t="s">
        <v>76</v>
      </c>
      <c r="H7" s="59" t="s">
        <v>21</v>
      </c>
      <c r="I7" s="59" t="s">
        <v>4</v>
      </c>
      <c r="J7" s="58" t="str">
        <f>CHOOSE(WEEKDAY(J4,1),"S","M","T","W","T","F","S")</f>
        <v>M</v>
      </c>
      <c r="K7" s="58" t="str">
        <f t="shared" ref="K7:P7" si="1">CHOOSE(WEEKDAY(K4,1),"S","M","T","W","T","F","S")</f>
        <v>T</v>
      </c>
      <c r="L7" s="58" t="str">
        <f t="shared" si="1"/>
        <v>W</v>
      </c>
      <c r="M7" s="58" t="str">
        <f t="shared" si="1"/>
        <v>T</v>
      </c>
      <c r="N7" s="58" t="str">
        <f t="shared" si="1"/>
        <v>F</v>
      </c>
      <c r="O7" s="58" t="str">
        <f t="shared" si="1"/>
        <v>S</v>
      </c>
      <c r="P7" s="58" t="str">
        <f t="shared" si="1"/>
        <v>S</v>
      </c>
      <c r="Q7" s="58" t="str">
        <f>CHOOSE(WEEKDAY(Q4,1),"S","M","T","W","T","F","S")</f>
        <v>M</v>
      </c>
      <c r="R7" s="58" t="str">
        <f t="shared" ref="R7:W7" si="2">CHOOSE(WEEKDAY(R4,1),"S","M","T","W","T","F","S")</f>
        <v>T</v>
      </c>
      <c r="S7" s="58" t="str">
        <f t="shared" si="2"/>
        <v>W</v>
      </c>
      <c r="T7" s="58" t="str">
        <f t="shared" si="2"/>
        <v>T</v>
      </c>
      <c r="U7" s="58" t="str">
        <f t="shared" si="2"/>
        <v>F</v>
      </c>
      <c r="V7" s="58" t="str">
        <f t="shared" si="2"/>
        <v>S</v>
      </c>
      <c r="W7" s="58" t="str">
        <f t="shared" si="2"/>
        <v>S</v>
      </c>
      <c r="X7" s="58" t="str">
        <f>CHOOSE(WEEKDAY(X4,1),"S","M","T","W","T","F","S")</f>
        <v>M</v>
      </c>
      <c r="Y7" s="58" t="str">
        <f t="shared" ref="Y7:AD7" si="3">CHOOSE(WEEKDAY(Y4,1),"S","M","T","W","T","F","S")</f>
        <v>T</v>
      </c>
      <c r="Z7" s="58" t="str">
        <f t="shared" si="3"/>
        <v>W</v>
      </c>
      <c r="AA7" s="58" t="str">
        <f t="shared" si="3"/>
        <v>T</v>
      </c>
      <c r="AB7" s="58" t="str">
        <f t="shared" si="3"/>
        <v>F</v>
      </c>
      <c r="AC7" s="58" t="str">
        <f t="shared" si="3"/>
        <v>S</v>
      </c>
      <c r="AD7" s="58" t="str">
        <f t="shared" si="3"/>
        <v>S</v>
      </c>
      <c r="AE7" s="58" t="str">
        <f>CHOOSE(WEEKDAY(AE4,1),"S","M","T","W","T","F","S")</f>
        <v>M</v>
      </c>
      <c r="AF7" s="58" t="str">
        <f t="shared" ref="AF7:AK7" si="4">CHOOSE(WEEKDAY(AF4,1),"S","M","T","W","T","F","S")</f>
        <v>T</v>
      </c>
      <c r="AG7" s="58" t="str">
        <f t="shared" si="4"/>
        <v>W</v>
      </c>
      <c r="AH7" s="58" t="str">
        <f t="shared" si="4"/>
        <v>T</v>
      </c>
      <c r="AI7" s="58" t="str">
        <f t="shared" si="4"/>
        <v>F</v>
      </c>
      <c r="AJ7" s="58" t="str">
        <f t="shared" si="4"/>
        <v>S</v>
      </c>
      <c r="AK7" s="58" t="str">
        <f t="shared" si="4"/>
        <v>S</v>
      </c>
      <c r="AL7" s="58" t="str">
        <f>CHOOSE(WEEKDAY(AL4,1),"S","M","T","W","T","F","S")</f>
        <v>M</v>
      </c>
      <c r="AM7" s="58" t="str">
        <f t="shared" ref="AM7:AR7" si="5">CHOOSE(WEEKDAY(AM4,1),"S","M","T","W","T","F","S")</f>
        <v>T</v>
      </c>
      <c r="AN7" s="58" t="str">
        <f t="shared" si="5"/>
        <v>W</v>
      </c>
      <c r="AO7" s="58" t="str">
        <f t="shared" si="5"/>
        <v>T</v>
      </c>
      <c r="AP7" s="58" t="str">
        <f t="shared" si="5"/>
        <v>F</v>
      </c>
      <c r="AQ7" s="58" t="str">
        <f t="shared" si="5"/>
        <v>S</v>
      </c>
      <c r="AR7" s="58" t="str">
        <f t="shared" si="5"/>
        <v>S</v>
      </c>
      <c r="AS7" s="58" t="str">
        <f>CHOOSE(WEEKDAY(AS4,1),"S","M","T","W","T","F","S")</f>
        <v>M</v>
      </c>
      <c r="AT7" s="58" t="str">
        <f t="shared" ref="AT7:AY7" si="6">CHOOSE(WEEKDAY(AT4,1),"S","M","T","W","T","F","S")</f>
        <v>T</v>
      </c>
      <c r="AU7" s="58" t="str">
        <f t="shared" si="6"/>
        <v>W</v>
      </c>
      <c r="AV7" s="58" t="str">
        <f t="shared" si="6"/>
        <v>T</v>
      </c>
      <c r="AW7" s="58" t="str">
        <f t="shared" si="6"/>
        <v>F</v>
      </c>
      <c r="AX7" s="58" t="str">
        <f t="shared" si="6"/>
        <v>S</v>
      </c>
      <c r="AY7" s="58" t="str">
        <f t="shared" si="6"/>
        <v>S</v>
      </c>
      <c r="AZ7" s="58" t="str">
        <f>CHOOSE(WEEKDAY(AZ4,1),"S","M","T","W","T","F","S")</f>
        <v>M</v>
      </c>
      <c r="BA7" s="58" t="str">
        <f t="shared" ref="BA7:BF7" si="7">CHOOSE(WEEKDAY(BA4,1),"S","M","T","W","T","F","S")</f>
        <v>T</v>
      </c>
      <c r="BB7" s="58" t="str">
        <f t="shared" si="7"/>
        <v>W</v>
      </c>
      <c r="BC7" s="58" t="str">
        <f t="shared" si="7"/>
        <v>T</v>
      </c>
      <c r="BD7" s="58" t="str">
        <f t="shared" si="7"/>
        <v>F</v>
      </c>
      <c r="BE7" s="58" t="str">
        <f t="shared" si="7"/>
        <v>S</v>
      </c>
      <c r="BF7" s="58" t="str">
        <f t="shared" si="7"/>
        <v>S</v>
      </c>
      <c r="BG7" s="129" t="str">
        <f>CHOOSE(WEEKDAY(BG4,1),"S","M","T","W","T","F","S")</f>
        <v>M</v>
      </c>
      <c r="BH7" s="58" t="str">
        <f t="shared" ref="BH7:BM7" si="8">CHOOSE(WEEKDAY(BH4,1),"S","M","T","W","T","F","S")</f>
        <v>T</v>
      </c>
      <c r="BI7" s="58" t="str">
        <f t="shared" si="8"/>
        <v>W</v>
      </c>
      <c r="BJ7" s="58" t="str">
        <f t="shared" si="8"/>
        <v>T</v>
      </c>
      <c r="BK7" s="58" t="str">
        <f t="shared" si="8"/>
        <v>F</v>
      </c>
      <c r="BL7" s="58" t="str">
        <f t="shared" si="8"/>
        <v>S</v>
      </c>
      <c r="BM7" s="58" t="str">
        <f t="shared" si="8"/>
        <v>S</v>
      </c>
      <c r="BN7" s="69"/>
    </row>
    <row r="8" spans="1:66" s="62" customFormat="1" x14ac:dyDescent="0.25">
      <c r="A8" s="80" t="str">
        <f ca="1">IF(ISERROR(VALUE(SUBSTITUTE(OFFSET(A8,-1,0,1,1),".",""))),"1",IF(ISERROR(FIND("`",SUBSTITUTE(OFFSET(A8,-1,0,1,1),".","`",1))),TEXT(VALUE(OFFSET(A8,-1,0,1,1))+1,"#"),TEXT(VALUE(LEFT(OFFSET(A8,-1,0,1,1),FIND("`",SUBSTITUTE(OFFSET(A8,-1,0,1,1),".","`",1))-1))+1,"#")))</f>
        <v>1</v>
      </c>
      <c r="B8" s="12" t="s">
        <v>137</v>
      </c>
      <c r="D8" s="81"/>
      <c r="E8" s="130">
        <f>MIN(E9:E14)</f>
        <v>43024</v>
      </c>
      <c r="F8" s="131">
        <f>MAX(F9:F14)</f>
        <v>43086</v>
      </c>
      <c r="G8" s="132">
        <f>(F8-E8)/7</f>
        <v>8.8571428571428577</v>
      </c>
      <c r="H8" s="135">
        <v>1</v>
      </c>
      <c r="I8" s="63"/>
      <c r="J8" s="114"/>
      <c r="K8" s="114"/>
      <c r="L8" s="114"/>
      <c r="M8" s="114"/>
      <c r="N8" s="114"/>
      <c r="O8" s="114"/>
      <c r="P8" s="114"/>
      <c r="Q8" s="114"/>
      <c r="R8" s="114"/>
      <c r="S8" s="114"/>
      <c r="T8" s="114"/>
      <c r="U8" s="114"/>
      <c r="V8" s="114"/>
      <c r="W8" s="114"/>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4"/>
    </row>
    <row r="9" spans="1:66" s="91" customFormat="1" x14ac:dyDescent="0.25">
      <c r="A9" s="85" t="str">
        <f t="shared" ref="A9:A14"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5" t="s">
        <v>138</v>
      </c>
      <c r="C9" s="66"/>
      <c r="D9" s="86"/>
      <c r="E9" s="115">
        <f>E4</f>
        <v>43024</v>
      </c>
      <c r="F9" s="116">
        <f>IF(G9=0,E9,E9+G9*7-1)</f>
        <v>43044</v>
      </c>
      <c r="G9" s="87">
        <v>3</v>
      </c>
      <c r="H9" s="88">
        <v>1</v>
      </c>
      <c r="I9" s="89">
        <f t="shared" ref="I9:I13" si="10">IF(OR(F9=0,E9=0),0,NETWORKDAYS(E9,F9))</f>
        <v>15</v>
      </c>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90"/>
    </row>
    <row r="10" spans="1:66" s="91" customFormat="1" x14ac:dyDescent="0.25">
      <c r="A10" s="85" t="str">
        <f t="shared" ca="1" si="9"/>
        <v>1.2</v>
      </c>
      <c r="B10" s="65" t="s">
        <v>153</v>
      </c>
      <c r="C10" s="66"/>
      <c r="D10" s="86"/>
      <c r="E10" s="115">
        <f>E4+7</f>
        <v>43031</v>
      </c>
      <c r="F10" s="116">
        <f>IF(G10=0,E10,E10+G10*7-1)</f>
        <v>43037</v>
      </c>
      <c r="G10" s="87">
        <v>1</v>
      </c>
      <c r="H10" s="88">
        <v>1</v>
      </c>
      <c r="I10" s="89"/>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90"/>
    </row>
    <row r="11" spans="1:66" s="91" customFormat="1" x14ac:dyDescent="0.25">
      <c r="A11" s="85" t="str">
        <f t="shared" ca="1" si="9"/>
        <v>1.3</v>
      </c>
      <c r="B11" s="65" t="s">
        <v>139</v>
      </c>
      <c r="C11" s="66"/>
      <c r="D11" s="86"/>
      <c r="E11" s="115">
        <v>43038</v>
      </c>
      <c r="F11" s="116">
        <f t="shared" ref="F11:F13" si="11">IF(G11=0,E11,E11+G11*7-1)</f>
        <v>43065</v>
      </c>
      <c r="G11" s="87">
        <v>4</v>
      </c>
      <c r="H11" s="88">
        <v>1</v>
      </c>
      <c r="I11" s="89">
        <f t="shared" si="10"/>
        <v>20</v>
      </c>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90"/>
    </row>
    <row r="12" spans="1:66" s="91" customFormat="1" x14ac:dyDescent="0.25">
      <c r="A12" s="85" t="str">
        <f t="shared" ca="1" si="9"/>
        <v>1.4</v>
      </c>
      <c r="B12" s="65" t="s">
        <v>154</v>
      </c>
      <c r="C12" s="66"/>
      <c r="D12" s="86"/>
      <c r="E12" s="115">
        <v>43059</v>
      </c>
      <c r="F12" s="116">
        <f t="shared" si="11"/>
        <v>43072</v>
      </c>
      <c r="G12" s="87">
        <v>2</v>
      </c>
      <c r="H12" s="88">
        <v>1</v>
      </c>
      <c r="I12" s="89">
        <f t="shared" si="10"/>
        <v>10</v>
      </c>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90"/>
    </row>
    <row r="13" spans="1:66" s="91" customFormat="1" x14ac:dyDescent="0.25">
      <c r="A13" s="85" t="str">
        <f t="shared" ca="1" si="9"/>
        <v>1.5</v>
      </c>
      <c r="B13" s="65" t="s">
        <v>140</v>
      </c>
      <c r="C13" s="66"/>
      <c r="D13" s="86"/>
      <c r="E13" s="115">
        <v>43073</v>
      </c>
      <c r="F13" s="116">
        <f t="shared" si="11"/>
        <v>43086</v>
      </c>
      <c r="G13" s="87">
        <v>2</v>
      </c>
      <c r="H13" s="88">
        <v>1</v>
      </c>
      <c r="I13" s="89">
        <f t="shared" si="10"/>
        <v>10</v>
      </c>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90"/>
    </row>
    <row r="14" spans="1:66" s="112" customFormat="1" ht="13.45" x14ac:dyDescent="0.3">
      <c r="A14" s="104" t="str">
        <f t="shared" ca="1" si="9"/>
        <v>1.6</v>
      </c>
      <c r="B14" s="105" t="s">
        <v>7</v>
      </c>
      <c r="C14" s="105"/>
      <c r="D14" s="106"/>
      <c r="E14" s="117"/>
      <c r="F14" s="117"/>
      <c r="G14" s="107"/>
      <c r="H14" s="108"/>
      <c r="I14" s="109"/>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1"/>
    </row>
    <row r="15" spans="1:66" s="62" customFormat="1" x14ac:dyDescent="0.25">
      <c r="A15" s="80" t="str">
        <f ca="1">IF(ISERROR(VALUE(SUBSTITUTE(OFFSET(A15,-1,0,1,1),".",""))),"1",IF(ISERROR(FIND("`",SUBSTITUTE(OFFSET(A15,-1,0,1,1),".","`",1))),TEXT(VALUE(OFFSET(A15,-1,0,1,1))+1,"#"),TEXT(VALUE(LEFT(OFFSET(A15,-1,0,1,1),FIND("`",SUBSTITUTE(OFFSET(A15,-1,0,1,1),".","`",1))-1))+1,"#")))</f>
        <v>2</v>
      </c>
      <c r="B15" s="12" t="s">
        <v>135</v>
      </c>
      <c r="D15" s="81"/>
      <c r="E15" s="130">
        <f>MIN(E16:E22)</f>
        <v>43087</v>
      </c>
      <c r="F15" s="131">
        <f>MAX(F16:F22)</f>
        <v>43226</v>
      </c>
      <c r="G15" s="132">
        <f>(F15-E15)/7</f>
        <v>19.857142857142858</v>
      </c>
      <c r="H15" s="135">
        <v>0.25</v>
      </c>
      <c r="I15" s="63"/>
      <c r="J15" s="83"/>
      <c r="K15" s="83"/>
      <c r="L15" s="83"/>
      <c r="M15" s="83"/>
      <c r="N15" s="83"/>
      <c r="O15" s="83"/>
      <c r="P15" s="83"/>
      <c r="Q15" s="83"/>
      <c r="R15" s="83"/>
      <c r="S15" s="83"/>
      <c r="T15" s="83"/>
      <c r="U15" s="83"/>
      <c r="V15" s="83"/>
      <c r="W15" s="83"/>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83"/>
      <c r="BA15" s="83"/>
      <c r="BB15" s="83"/>
      <c r="BC15" s="83"/>
      <c r="BD15" s="83"/>
      <c r="BE15" s="83"/>
      <c r="BF15" s="83"/>
      <c r="BG15" s="83"/>
      <c r="BH15" s="83"/>
      <c r="BI15" s="83"/>
      <c r="BJ15" s="83"/>
      <c r="BK15" s="83"/>
      <c r="BL15" s="83"/>
      <c r="BM15" s="83"/>
      <c r="BN15" s="84"/>
    </row>
    <row r="16" spans="1:66" s="91" customFormat="1" x14ac:dyDescent="0.25">
      <c r="A16" s="85" t="str">
        <f t="shared" ref="A16:A21" ca="1" si="12">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2.1</v>
      </c>
      <c r="B16" s="65" t="s">
        <v>143</v>
      </c>
      <c r="C16" s="66"/>
      <c r="D16" s="86"/>
      <c r="E16" s="115">
        <v>43087</v>
      </c>
      <c r="F16" s="116">
        <f t="shared" ref="F16:F21" si="13">IF(G16=0,E16,E16+G16*7-1)</f>
        <v>43114</v>
      </c>
      <c r="G16" s="87">
        <v>4</v>
      </c>
      <c r="H16" s="88">
        <v>1</v>
      </c>
      <c r="I16" s="89">
        <f t="shared" ref="I16" si="14">IF(OR(F16=0,E16=0),0,NETWORKDAYS(E16,F16))</f>
        <v>20</v>
      </c>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90"/>
    </row>
    <row r="17" spans="1:66" s="91" customFormat="1" x14ac:dyDescent="0.25">
      <c r="A17" s="85" t="str">
        <f t="shared" ca="1" si="12"/>
        <v>2.2</v>
      </c>
      <c r="B17" s="65" t="s">
        <v>148</v>
      </c>
      <c r="C17" s="66"/>
      <c r="D17" s="86"/>
      <c r="E17" s="115">
        <v>43108</v>
      </c>
      <c r="F17" s="116">
        <f t="shared" si="13"/>
        <v>43121</v>
      </c>
      <c r="G17" s="87">
        <v>2</v>
      </c>
      <c r="H17" s="88">
        <v>1</v>
      </c>
      <c r="I17" s="89"/>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90"/>
    </row>
    <row r="18" spans="1:66" s="91" customFormat="1" x14ac:dyDescent="0.25">
      <c r="A18" s="85" t="str">
        <f t="shared" ca="1" si="12"/>
        <v>2.3</v>
      </c>
      <c r="B18" s="65" t="s">
        <v>141</v>
      </c>
      <c r="C18" s="66"/>
      <c r="D18" s="86"/>
      <c r="E18" s="115">
        <v>43115</v>
      </c>
      <c r="F18" s="116">
        <f t="shared" si="13"/>
        <v>43135</v>
      </c>
      <c r="G18" s="87">
        <v>3</v>
      </c>
      <c r="H18" s="88">
        <v>0.75</v>
      </c>
      <c r="I18" s="89">
        <f>IF(OR(F18=0,E18=0),0,NETWORKDAYS(E18,F18))</f>
        <v>15</v>
      </c>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90"/>
    </row>
    <row r="19" spans="1:66" s="91" customFormat="1" x14ac:dyDescent="0.25">
      <c r="A19" s="85" t="str">
        <f t="shared" ca="1" si="12"/>
        <v>2.4</v>
      </c>
      <c r="B19" s="65" t="s">
        <v>142</v>
      </c>
      <c r="C19" s="66"/>
      <c r="D19" s="86"/>
      <c r="E19" s="115">
        <v>43129</v>
      </c>
      <c r="F19" s="116">
        <f t="shared" si="13"/>
        <v>43156</v>
      </c>
      <c r="G19" s="87">
        <v>4</v>
      </c>
      <c r="H19" s="88">
        <v>0.1</v>
      </c>
      <c r="I19" s="89"/>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90"/>
    </row>
    <row r="20" spans="1:66" s="91" customFormat="1" x14ac:dyDescent="0.25">
      <c r="A20" s="85" t="str">
        <f t="shared" ca="1" si="12"/>
        <v>2.5</v>
      </c>
      <c r="B20" s="65" t="s">
        <v>144</v>
      </c>
      <c r="C20" s="66"/>
      <c r="D20" s="86"/>
      <c r="E20" s="115">
        <v>43150</v>
      </c>
      <c r="F20" s="116">
        <f t="shared" si="13"/>
        <v>43205</v>
      </c>
      <c r="G20" s="87">
        <v>8</v>
      </c>
      <c r="H20" s="88">
        <v>0</v>
      </c>
      <c r="I20" s="89">
        <f>IF(OR(F20=0,E20=0),0,NETWORKDAYS(E20,F20))</f>
        <v>40</v>
      </c>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90"/>
    </row>
    <row r="21" spans="1:66" s="91" customFormat="1" x14ac:dyDescent="0.25">
      <c r="A21" s="85" t="str">
        <f t="shared" ca="1" si="12"/>
        <v>2.6</v>
      </c>
      <c r="B21" s="65" t="s">
        <v>146</v>
      </c>
      <c r="C21" s="66"/>
      <c r="D21" s="86"/>
      <c r="E21" s="115">
        <v>43206</v>
      </c>
      <c r="F21" s="116">
        <f t="shared" si="13"/>
        <v>43226</v>
      </c>
      <c r="G21" s="87">
        <v>3</v>
      </c>
      <c r="H21" s="88">
        <v>0</v>
      </c>
      <c r="I21" s="89">
        <f>IF(OR(F21=0,E21=0),0,NETWORKDAYS(E21,F21))</f>
        <v>15</v>
      </c>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90"/>
    </row>
    <row r="22" spans="1:66" s="112" customFormat="1" ht="13.45" x14ac:dyDescent="0.3">
      <c r="A22" s="104" t="str">
        <f t="shared" ref="A22:A27" ca="1" si="15">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2.7</v>
      </c>
      <c r="B22" s="105" t="s">
        <v>7</v>
      </c>
      <c r="C22" s="105"/>
      <c r="D22" s="106"/>
      <c r="E22" s="117"/>
      <c r="F22" s="117"/>
      <c r="G22" s="107"/>
      <c r="H22" s="108"/>
      <c r="I22" s="109"/>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1"/>
    </row>
    <row r="23" spans="1:66" s="62" customFormat="1" x14ac:dyDescent="0.25">
      <c r="A23" s="80" t="str">
        <f ca="1">IF(ISERROR(VALUE(SUBSTITUTE(OFFSET(A23,-1,0,1,1),".",""))),"1",IF(ISERROR(FIND("`",SUBSTITUTE(OFFSET(A23,-1,0,1,1),".","`",1))),TEXT(VALUE(OFFSET(A23,-1,0,1,1))+1,"#"),TEXT(VALUE(LEFT(OFFSET(A23,-1,0,1,1),FIND("`",SUBSTITUTE(OFFSET(A23,-1,0,1,1),".","`",1))-1))+1,"#")))</f>
        <v>3</v>
      </c>
      <c r="B23" s="12" t="s">
        <v>136</v>
      </c>
      <c r="C23" s="133"/>
      <c r="D23" s="134"/>
      <c r="E23" s="130">
        <v>43227</v>
      </c>
      <c r="F23" s="131">
        <f>MAX(F24:F28)</f>
        <v>43275</v>
      </c>
      <c r="G23" s="132">
        <f>(F23-E23)/7</f>
        <v>6.8571428571428568</v>
      </c>
      <c r="H23" s="135">
        <v>0</v>
      </c>
      <c r="I23" s="63"/>
      <c r="J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83"/>
      <c r="AT23" s="83"/>
      <c r="AU23" s="83"/>
      <c r="AV23" s="83"/>
      <c r="AW23" s="83"/>
      <c r="AX23" s="83"/>
      <c r="AY23" s="83"/>
      <c r="AZ23" s="114"/>
      <c r="BA23" s="114"/>
      <c r="BB23" s="114"/>
      <c r="BC23" s="114"/>
      <c r="BD23" s="114"/>
      <c r="BE23" s="114"/>
      <c r="BF23" s="114"/>
      <c r="BG23" s="114"/>
      <c r="BH23" s="114"/>
      <c r="BI23" s="114"/>
      <c r="BJ23" s="114"/>
      <c r="BK23" s="114"/>
      <c r="BL23" s="114"/>
      <c r="BM23" s="114"/>
      <c r="BN23" s="84"/>
    </row>
    <row r="24" spans="1:66" s="91" customFormat="1" x14ac:dyDescent="0.25">
      <c r="A24" s="85" t="str">
        <f t="shared" ref="A24:A26" ca="1" si="16">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3.1</v>
      </c>
      <c r="B24" s="65" t="s">
        <v>145</v>
      </c>
      <c r="C24" s="66"/>
      <c r="D24" s="86"/>
      <c r="E24" s="115">
        <v>43227</v>
      </c>
      <c r="F24" s="116">
        <f>IF(G24=0,E24,E24+G24*7-1)</f>
        <v>43240</v>
      </c>
      <c r="G24" s="87">
        <v>2</v>
      </c>
      <c r="H24" s="88">
        <v>0</v>
      </c>
      <c r="I24" s="89">
        <f t="shared" ref="I24:I26" si="17">IF(OR(F24=0,E24=0),0,NETWORKDAYS(E24,F24))</f>
        <v>10</v>
      </c>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90"/>
    </row>
    <row r="25" spans="1:66" s="91" customFormat="1" x14ac:dyDescent="0.25">
      <c r="A25" s="85" t="str">
        <f t="shared" ca="1" si="16"/>
        <v>3.2</v>
      </c>
      <c r="B25" s="65" t="s">
        <v>155</v>
      </c>
      <c r="C25" s="66"/>
      <c r="D25" s="86"/>
      <c r="E25" s="115">
        <v>43228</v>
      </c>
      <c r="F25" s="116">
        <f>IF(G25=0,E25,E25+G25*7-1)</f>
        <v>43241</v>
      </c>
      <c r="G25" s="87">
        <v>2</v>
      </c>
      <c r="H25" s="88">
        <v>0</v>
      </c>
      <c r="I25" s="89"/>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90"/>
    </row>
    <row r="26" spans="1:66" s="91" customFormat="1" x14ac:dyDescent="0.25">
      <c r="A26" s="85" t="str">
        <f t="shared" ca="1" si="16"/>
        <v>3.3</v>
      </c>
      <c r="B26" s="65" t="s">
        <v>147</v>
      </c>
      <c r="C26" s="66"/>
      <c r="D26" s="86"/>
      <c r="E26" s="115">
        <v>43248</v>
      </c>
      <c r="F26" s="116">
        <f t="shared" ref="F26" si="18">IF(G26=0,E26,E26+G26*7-1)</f>
        <v>43275</v>
      </c>
      <c r="G26" s="87">
        <v>4</v>
      </c>
      <c r="H26" s="88">
        <v>0</v>
      </c>
      <c r="I26" s="89">
        <f t="shared" si="17"/>
        <v>20</v>
      </c>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90"/>
    </row>
    <row r="27" spans="1:66" s="112" customFormat="1" ht="13.45" x14ac:dyDescent="0.3">
      <c r="A27" s="104" t="str">
        <f t="shared" ca="1" si="15"/>
        <v>3.4</v>
      </c>
      <c r="B27" s="105" t="s">
        <v>7</v>
      </c>
      <c r="C27" s="105"/>
      <c r="D27" s="106"/>
      <c r="E27" s="117"/>
      <c r="F27" s="117"/>
      <c r="G27" s="107"/>
      <c r="H27" s="108"/>
      <c r="I27" s="109"/>
      <c r="J27" s="110"/>
      <c r="K27" s="110"/>
      <c r="L27" s="110"/>
      <c r="M27" s="110"/>
      <c r="N27" s="110"/>
      <c r="O27" s="110"/>
      <c r="P27" s="110"/>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1"/>
    </row>
    <row r="28" spans="1:66" s="91" customFormat="1" x14ac:dyDescent="0.25">
      <c r="A28" s="121"/>
      <c r="B28" s="122"/>
      <c r="C28" s="123"/>
      <c r="D28" s="124"/>
      <c r="E28" s="120"/>
      <c r="F28" s="125"/>
      <c r="G28" s="126"/>
      <c r="H28" s="127"/>
      <c r="I28" s="126"/>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90"/>
    </row>
    <row r="29" spans="1:66" s="112" customFormat="1" ht="13.45" x14ac:dyDescent="0.3">
      <c r="A29" s="104" t="str">
        <f t="shared" ref="A29" ca="1" si="19">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0.1</v>
      </c>
      <c r="B29" s="105" t="s">
        <v>7</v>
      </c>
      <c r="C29" s="105"/>
      <c r="D29" s="106"/>
      <c r="E29" s="117"/>
      <c r="F29" s="117"/>
      <c r="G29" s="107"/>
      <c r="H29" s="108"/>
      <c r="I29" s="109"/>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c r="BK29" s="110"/>
      <c r="BL29" s="110"/>
      <c r="BM29" s="110"/>
      <c r="BN29" s="111"/>
    </row>
    <row r="30" spans="1:66" s="93" customFormat="1" ht="13.45" x14ac:dyDescent="0.3">
      <c r="A30" s="85"/>
      <c r="B30" s="67"/>
      <c r="C30" s="67"/>
      <c r="D30" s="81"/>
      <c r="E30" s="118"/>
      <c r="F30" s="118"/>
      <c r="G30" s="82"/>
      <c r="H30" s="64"/>
      <c r="I30" s="6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92"/>
    </row>
    <row r="31" spans="1:66" s="93" customFormat="1" ht="13.45" x14ac:dyDescent="0.3">
      <c r="A31" s="85"/>
      <c r="B31" s="67"/>
      <c r="C31" s="67"/>
      <c r="D31" s="81"/>
      <c r="E31" s="118"/>
      <c r="F31" s="118"/>
      <c r="G31" s="82"/>
      <c r="H31" s="64"/>
      <c r="I31" s="6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92"/>
    </row>
    <row r="32" spans="1:66" s="97" customFormat="1" x14ac:dyDescent="0.25">
      <c r="A32" s="94"/>
      <c r="B32" s="95"/>
      <c r="C32" s="95"/>
      <c r="D32" s="96"/>
      <c r="E32" s="119"/>
      <c r="F32" s="119"/>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2"/>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Q6:W6"/>
    <mergeCell ref="J6:P6"/>
    <mergeCell ref="X5:AD5"/>
    <mergeCell ref="BG5:BM5"/>
    <mergeCell ref="BG6:BM6"/>
    <mergeCell ref="AL6:AR6"/>
    <mergeCell ref="AS5:AY5"/>
    <mergeCell ref="AS6:AY6"/>
    <mergeCell ref="AL5:AR5"/>
    <mergeCell ref="AZ5:BF5"/>
    <mergeCell ref="AZ6:BF6"/>
    <mergeCell ref="X6:AD6"/>
    <mergeCell ref="AE5:AK5"/>
    <mergeCell ref="AE6:AK6"/>
    <mergeCell ref="E2:F2"/>
    <mergeCell ref="Q5:W5"/>
    <mergeCell ref="J5:P5"/>
    <mergeCell ref="B5:D5"/>
    <mergeCell ref="B4:D4"/>
    <mergeCell ref="B3:D3"/>
    <mergeCell ref="E3:F3"/>
    <mergeCell ref="E4:F4"/>
    <mergeCell ref="J2:Z2"/>
    <mergeCell ref="B2:D2"/>
  </mergeCells>
  <phoneticPr fontId="3" type="noConversion"/>
  <conditionalFormatting sqref="H28:H31 H8:H14 H16:H21 H24:H26">
    <cfRule type="dataBar" priority="23">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24">
      <formula>AND(TODAY()&gt;=J4,TODAY()&lt;K4)</formula>
    </cfRule>
  </conditionalFormatting>
  <conditionalFormatting sqref="J8:BM31">
    <cfRule type="expression" dxfId="1" priority="34">
      <formula>J$4=TODAY()</formula>
    </cfRule>
    <cfRule type="expression" dxfId="0" priority="52">
      <formula>AND($E8&lt;K$4,$F8&gt;=J$4)</formula>
    </cfRule>
  </conditionalFormatting>
  <conditionalFormatting sqref="H22">
    <cfRule type="dataBar" priority="15">
      <dataBar>
        <cfvo type="num" val="0"/>
        <cfvo type="num" val="1"/>
        <color theme="1" tint="0.499984740745262"/>
      </dataBar>
      <extLst>
        <ext xmlns:x14="http://schemas.microsoft.com/office/spreadsheetml/2009/9/main" uri="{B025F937-C7B1-47D3-B67F-A62EFF666E3E}">
          <x14:id>{364EDBA7-7DCD-4BE0-9BC5-289686BCEA2A}</x14:id>
        </ext>
      </extLst>
    </cfRule>
  </conditionalFormatting>
  <conditionalFormatting sqref="H27">
    <cfRule type="dataBar" priority="6">
      <dataBar>
        <cfvo type="num" val="0"/>
        <cfvo type="num" val="1"/>
        <color theme="1" tint="0.499984740745262"/>
      </dataBar>
      <extLst>
        <ext xmlns:x14="http://schemas.microsoft.com/office/spreadsheetml/2009/9/main" uri="{B025F937-C7B1-47D3-B67F-A62EFF666E3E}">
          <x14:id>{696593D1-1A73-408D-B861-FEB31A1BFD61}</x14:id>
        </ext>
      </extLst>
    </cfRule>
  </conditionalFormatting>
  <conditionalFormatting sqref="H15">
    <cfRule type="dataBar" priority="2">
      <dataBar>
        <cfvo type="num" val="0"/>
        <cfvo type="num" val="1"/>
        <color theme="1" tint="0.499984740745262"/>
      </dataBar>
      <extLst>
        <ext xmlns:x14="http://schemas.microsoft.com/office/spreadsheetml/2009/9/main" uri="{B025F937-C7B1-47D3-B67F-A62EFF666E3E}">
          <x14:id>{7074131E-CAD7-4B2F-A857-D1451FDB69BE}</x14:id>
        </ext>
      </extLst>
    </cfRule>
  </conditionalFormatting>
  <conditionalFormatting sqref="H23">
    <cfRule type="dataBar" priority="1">
      <dataBar>
        <cfvo type="num" val="0"/>
        <cfvo type="num" val="1"/>
        <color theme="1" tint="0.499984740745262"/>
      </dataBar>
      <extLst>
        <ext xmlns:x14="http://schemas.microsoft.com/office/spreadsheetml/2009/9/main" uri="{B025F937-C7B1-47D3-B67F-A62EFF666E3E}">
          <x14:id>{DB45A8BB-A174-4B00-8174-B1BE95911399}</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88" fitToHeight="0" orientation="landscape" r:id="rId1"/>
  <headerFooter alignWithMargins="0"/>
  <ignoredErrors>
    <ignoredError sqref="E14:I14 A14:B14 E9 I9 I11 I12 I13 A8 A9 A15 A16 I16 I18 I20 I21 A29:B31 E29:I31 I15"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H28:H31 H8:H14 H16:H21 H24:H26</xm:sqref>
        </x14:conditionalFormatting>
        <x14:conditionalFormatting xmlns:xm="http://schemas.microsoft.com/office/excel/2006/main">
          <x14:cfRule type="dataBar" id="{364EDBA7-7DCD-4BE0-9BC5-289686BCEA2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696593D1-1A73-408D-B861-FEB31A1BFD61}">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074131E-CAD7-4B2F-A857-D1451FDB69B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B45A8BB-A174-4B00-8174-B1BE95911399}">
            <x14:dataBar minLength="0" maxLength="100" gradient="0">
              <x14:cfvo type="num">
                <xm:f>0</xm:f>
              </x14:cfvo>
              <x14:cfvo type="num">
                <xm:f>1</xm:f>
              </x14:cfvo>
              <x14:negativeFillColor rgb="FFFF0000"/>
              <x14:axisColor rgb="FF000000"/>
            </x14:dataBar>
          </x14:cfRule>
          <xm:sqref>H23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topLeftCell="A16" workbookViewId="0">
      <selection activeCell="D49" sqref="D49"/>
    </sheetView>
  </sheetViews>
  <sheetFormatPr defaultRowHeight="12.9" x14ac:dyDescent="0.25"/>
  <cols>
    <col min="1" max="1" width="5.54296875" style="31" customWidth="1"/>
    <col min="2" max="2" width="37.7265625" style="31" customWidth="1"/>
    <col min="3" max="3" width="23.26953125" style="31" customWidth="1"/>
    <col min="4" max="7" width="8.81640625" style="31"/>
  </cols>
  <sheetData>
    <row r="1" spans="1:3" ht="20.45" x14ac:dyDescent="0.4">
      <c r="A1" s="76" t="s">
        <v>96</v>
      </c>
    </row>
    <row r="4" spans="1:3" x14ac:dyDescent="0.25">
      <c r="C4" s="71" t="s">
        <v>106</v>
      </c>
    </row>
    <row r="5" spans="1:3" x14ac:dyDescent="0.25">
      <c r="C5" s="37" t="s">
        <v>107</v>
      </c>
    </row>
    <row r="6" spans="1:3" x14ac:dyDescent="0.25">
      <c r="C6" s="37"/>
    </row>
    <row r="7" spans="1:3" ht="17.75" x14ac:dyDescent="0.35">
      <c r="C7" s="72" t="s">
        <v>97</v>
      </c>
    </row>
    <row r="8" spans="1:3" x14ac:dyDescent="0.25">
      <c r="C8" s="73" t="s">
        <v>98</v>
      </c>
    </row>
    <row r="10" spans="1:3" x14ac:dyDescent="0.25">
      <c r="C10" s="37" t="s">
        <v>128</v>
      </c>
    </row>
    <row r="11" spans="1:3" x14ac:dyDescent="0.25">
      <c r="C11" s="37" t="s">
        <v>127</v>
      </c>
    </row>
    <row r="13" spans="1:3" ht="17.75" x14ac:dyDescent="0.35">
      <c r="C13" s="72" t="s">
        <v>126</v>
      </c>
    </row>
    <row r="16" spans="1:3" ht="15.05" x14ac:dyDescent="0.3">
      <c r="A16" s="75" t="s">
        <v>99</v>
      </c>
    </row>
    <row r="17" spans="2:2" s="31" customFormat="1" x14ac:dyDescent="0.25"/>
    <row r="18" spans="2:2" s="31" customFormat="1" ht="14" x14ac:dyDescent="0.3">
      <c r="B18" s="74" t="s">
        <v>130</v>
      </c>
    </row>
    <row r="19" spans="2:2" s="31" customFormat="1" x14ac:dyDescent="0.25">
      <c r="B19" s="37" t="s">
        <v>131</v>
      </c>
    </row>
    <row r="20" spans="2:2" s="31" customFormat="1" x14ac:dyDescent="0.25">
      <c r="B20" s="37" t="s">
        <v>132</v>
      </c>
    </row>
    <row r="21" spans="2:2" s="31" customFormat="1" x14ac:dyDescent="0.25"/>
    <row r="22" spans="2:2" s="31" customFormat="1" ht="14" x14ac:dyDescent="0.3">
      <c r="B22" s="74" t="s">
        <v>123</v>
      </c>
    </row>
    <row r="23" spans="2:2" s="31" customFormat="1" x14ac:dyDescent="0.25">
      <c r="B23" s="37" t="s">
        <v>124</v>
      </c>
    </row>
    <row r="24" spans="2:2" s="31" customFormat="1" x14ac:dyDescent="0.25">
      <c r="B24" s="37" t="s">
        <v>125</v>
      </c>
    </row>
    <row r="26" spans="2:2" s="31" customFormat="1" ht="14" x14ac:dyDescent="0.3">
      <c r="B26" s="74" t="s">
        <v>108</v>
      </c>
    </row>
    <row r="27" spans="2:2" s="31" customFormat="1" x14ac:dyDescent="0.25">
      <c r="B27" s="37" t="s">
        <v>117</v>
      </c>
    </row>
    <row r="28" spans="2:2" s="31" customFormat="1" x14ac:dyDescent="0.25">
      <c r="B28" s="37" t="s">
        <v>118</v>
      </c>
    </row>
    <row r="29" spans="2:2" x14ac:dyDescent="0.25">
      <c r="B29" s="37" t="s">
        <v>119</v>
      </c>
    </row>
    <row r="30" spans="2:2" x14ac:dyDescent="0.25">
      <c r="B30" s="31" t="s">
        <v>100</v>
      </c>
    </row>
    <row r="31" spans="2:2" x14ac:dyDescent="0.25">
      <c r="B31" s="31" t="s">
        <v>101</v>
      </c>
    </row>
    <row r="32" spans="2:2" x14ac:dyDescent="0.25">
      <c r="B32" s="31" t="s">
        <v>102</v>
      </c>
    </row>
    <row r="34" spans="2:2" ht="14" x14ac:dyDescent="0.3">
      <c r="B34" s="74" t="s">
        <v>103</v>
      </c>
    </row>
    <row r="35" spans="2:2" x14ac:dyDescent="0.25">
      <c r="B35" s="31" t="s">
        <v>104</v>
      </c>
    </row>
    <row r="36" spans="2:2" x14ac:dyDescent="0.25">
      <c r="B36" s="37" t="s">
        <v>109</v>
      </c>
    </row>
    <row r="37" spans="2:2" x14ac:dyDescent="0.25">
      <c r="B37" s="37" t="s">
        <v>110</v>
      </c>
    </row>
    <row r="39" spans="2:2" ht="14" x14ac:dyDescent="0.3">
      <c r="B39" s="74" t="s">
        <v>105</v>
      </c>
    </row>
    <row r="40" spans="2:2" x14ac:dyDescent="0.25">
      <c r="B40" s="37" t="s">
        <v>120</v>
      </c>
    </row>
    <row r="42" spans="2:2" s="31" customFormat="1" ht="14" x14ac:dyDescent="0.3">
      <c r="B42" s="74" t="s">
        <v>111</v>
      </c>
    </row>
    <row r="43" spans="2:2" s="31" customFormat="1" x14ac:dyDescent="0.25">
      <c r="B43" s="37" t="s">
        <v>112</v>
      </c>
    </row>
    <row r="44" spans="2:2" s="31" customFormat="1" x14ac:dyDescent="0.25">
      <c r="B44" s="37" t="s">
        <v>113</v>
      </c>
    </row>
    <row r="45" spans="2:2" s="31" customFormat="1" x14ac:dyDescent="0.25"/>
    <row r="46" spans="2:2" ht="14" x14ac:dyDescent="0.3">
      <c r="B46" s="74" t="s">
        <v>114</v>
      </c>
    </row>
    <row r="47" spans="2:2" x14ac:dyDescent="0.25">
      <c r="B47" s="37" t="s">
        <v>121</v>
      </c>
    </row>
    <row r="48" spans="2:2" x14ac:dyDescent="0.25">
      <c r="B48" s="37" t="s">
        <v>122</v>
      </c>
    </row>
    <row r="50" spans="2:2" ht="17.75" x14ac:dyDescent="0.35">
      <c r="B50" s="72" t="s">
        <v>97</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topLeftCell="A79" workbookViewId="0">
      <selection activeCell="C19" sqref="C19"/>
    </sheetView>
  </sheetViews>
  <sheetFormatPr defaultColWidth="8.81640625" defaultRowHeight="12.9" x14ac:dyDescent="0.25"/>
  <cols>
    <col min="1" max="1" width="12.26953125" style="15" customWidth="1"/>
    <col min="2" max="2" width="81.7265625" style="15" customWidth="1"/>
    <col min="3" max="3" width="16.453125" style="15" bestFit="1" customWidth="1"/>
    <col min="4" max="16384" width="8.81640625" style="15"/>
  </cols>
  <sheetData>
    <row r="1" spans="1:3" ht="29.95" customHeight="1" x14ac:dyDescent="0.25">
      <c r="A1" s="55" t="s">
        <v>30</v>
      </c>
      <c r="B1" s="56"/>
    </row>
    <row r="2" spans="1:3" x14ac:dyDescent="0.25">
      <c r="A2" s="54" t="s">
        <v>90</v>
      </c>
      <c r="B2" s="38"/>
      <c r="C2" s="78"/>
    </row>
    <row r="3" spans="1:3" x14ac:dyDescent="0.25">
      <c r="A3" s="16"/>
      <c r="B3" s="17"/>
      <c r="C3" s="16"/>
    </row>
    <row r="4" spans="1:3" s="16" customFormat="1" ht="15.05" x14ac:dyDescent="0.3">
      <c r="A4" s="145" t="s">
        <v>11</v>
      </c>
      <c r="B4" s="145"/>
    </row>
    <row r="5" spans="1:3" s="16" customFormat="1" x14ac:dyDescent="0.25">
      <c r="B5" s="28" t="s">
        <v>84</v>
      </c>
    </row>
    <row r="6" spans="1:3" s="16" customFormat="1" x14ac:dyDescent="0.25">
      <c r="B6" s="28" t="s">
        <v>85</v>
      </c>
    </row>
    <row r="7" spans="1:3" s="16" customFormat="1" x14ac:dyDescent="0.25">
      <c r="B7" s="28" t="s">
        <v>86</v>
      </c>
    </row>
    <row r="8" spans="1:3" s="16" customFormat="1" x14ac:dyDescent="0.25">
      <c r="B8" s="28" t="s">
        <v>87</v>
      </c>
    </row>
    <row r="10" spans="1:3" ht="25.8" x14ac:dyDescent="0.25">
      <c r="B10" s="47" t="s">
        <v>94</v>
      </c>
    </row>
    <row r="12" spans="1:3" x14ac:dyDescent="0.25">
      <c r="B12" s="39" t="s">
        <v>95</v>
      </c>
    </row>
    <row r="14" spans="1:3" x14ac:dyDescent="0.25">
      <c r="B14" s="37" t="s">
        <v>88</v>
      </c>
    </row>
    <row r="15" spans="1:3" s="37" customFormat="1" x14ac:dyDescent="0.25"/>
    <row r="16" spans="1:3" ht="15.05" x14ac:dyDescent="0.3">
      <c r="A16" s="145" t="s">
        <v>13</v>
      </c>
      <c r="B16" s="145"/>
    </row>
    <row r="17" spans="1:3" s="16" customFormat="1" x14ac:dyDescent="0.25">
      <c r="B17" s="20" t="s">
        <v>31</v>
      </c>
      <c r="C17" s="57" t="s">
        <v>8</v>
      </c>
    </row>
    <row r="18" spans="1:3" s="16" customFormat="1" x14ac:dyDescent="0.25">
      <c r="B18" s="20" t="s">
        <v>32</v>
      </c>
    </row>
    <row r="19" spans="1:3" x14ac:dyDescent="0.25">
      <c r="B19" s="20" t="s">
        <v>33</v>
      </c>
      <c r="C19" s="22" t="s">
        <v>12</v>
      </c>
    </row>
    <row r="20" spans="1:3" x14ac:dyDescent="0.25">
      <c r="B20" s="40" t="s">
        <v>34</v>
      </c>
    </row>
    <row r="21" spans="1:3" x14ac:dyDescent="0.25">
      <c r="B21" s="40" t="s">
        <v>35</v>
      </c>
    </row>
    <row r="22" spans="1:3" s="16" customFormat="1" x14ac:dyDescent="0.25">
      <c r="B22" s="23" t="s">
        <v>73</v>
      </c>
    </row>
    <row r="23" spans="1:3" s="16" customFormat="1" x14ac:dyDescent="0.25">
      <c r="B23" s="21" t="s">
        <v>74</v>
      </c>
    </row>
    <row r="24" spans="1:3" x14ac:dyDescent="0.25">
      <c r="B24" s="20" t="s">
        <v>36</v>
      </c>
    </row>
    <row r="25" spans="1:3" s="16" customFormat="1" x14ac:dyDescent="0.25">
      <c r="B25" s="24" t="s">
        <v>75</v>
      </c>
    </row>
    <row r="26" spans="1:3" s="16" customFormat="1" x14ac:dyDescent="0.25">
      <c r="B26" s="19"/>
    </row>
    <row r="27" spans="1:3" ht="15.05" x14ac:dyDescent="0.3">
      <c r="A27" s="145" t="s">
        <v>37</v>
      </c>
      <c r="B27" s="145"/>
    </row>
    <row r="29" spans="1:3" x14ac:dyDescent="0.25">
      <c r="B29" s="53" t="s">
        <v>38</v>
      </c>
    </row>
    <row r="30" spans="1:3" x14ac:dyDescent="0.25">
      <c r="B30" s="40" t="s">
        <v>39</v>
      </c>
    </row>
    <row r="31" spans="1:3" x14ac:dyDescent="0.25">
      <c r="B31" s="40" t="s">
        <v>40</v>
      </c>
    </row>
    <row r="32" spans="1:3" x14ac:dyDescent="0.25">
      <c r="B32" s="40" t="s">
        <v>77</v>
      </c>
    </row>
    <row r="33" spans="1:2" x14ac:dyDescent="0.25">
      <c r="B33" s="40" t="s">
        <v>41</v>
      </c>
    </row>
    <row r="34" spans="1:2" x14ac:dyDescent="0.25">
      <c r="B34" s="20"/>
    </row>
    <row r="35" spans="1:2" ht="26.35" x14ac:dyDescent="0.25">
      <c r="B35" s="43" t="s">
        <v>78</v>
      </c>
    </row>
    <row r="36" spans="1:2" x14ac:dyDescent="0.25">
      <c r="B36" s="41"/>
    </row>
    <row r="37" spans="1:2" x14ac:dyDescent="0.25">
      <c r="B37" s="52" t="s">
        <v>42</v>
      </c>
    </row>
    <row r="38" spans="1:2" ht="25.8" x14ac:dyDescent="0.25">
      <c r="B38" s="43" t="s">
        <v>43</v>
      </c>
    </row>
    <row r="39" spans="1:2" x14ac:dyDescent="0.25">
      <c r="B39" s="44"/>
    </row>
    <row r="40" spans="1:2" ht="25.8" x14ac:dyDescent="0.25">
      <c r="B40" s="43" t="s">
        <v>44</v>
      </c>
    </row>
    <row r="41" spans="1:2" x14ac:dyDescent="0.25">
      <c r="B41" s="44"/>
    </row>
    <row r="42" spans="1:2" ht="25.8" x14ac:dyDescent="0.25">
      <c r="B42" s="43" t="s">
        <v>79</v>
      </c>
    </row>
    <row r="43" spans="1:2" x14ac:dyDescent="0.25">
      <c r="B43" s="20"/>
    </row>
    <row r="44" spans="1:2" x14ac:dyDescent="0.25">
      <c r="B44" s="52" t="s">
        <v>45</v>
      </c>
    </row>
    <row r="45" spans="1:2" ht="38.700000000000003" x14ac:dyDescent="0.25">
      <c r="B45" s="43" t="s">
        <v>80</v>
      </c>
    </row>
    <row r="46" spans="1:2" s="16" customFormat="1" x14ac:dyDescent="0.25"/>
    <row r="47" spans="1:2" ht="15.05" x14ac:dyDescent="0.3">
      <c r="A47" s="145" t="s">
        <v>16</v>
      </c>
      <c r="B47" s="145"/>
    </row>
    <row r="48" spans="1:2" ht="25.8" x14ac:dyDescent="0.25">
      <c r="B48" s="43" t="s">
        <v>46</v>
      </c>
    </row>
    <row r="49" spans="1:2" x14ac:dyDescent="0.25">
      <c r="B49" s="20"/>
    </row>
    <row r="50" spans="1:2" x14ac:dyDescent="0.25">
      <c r="A50" s="45" t="s">
        <v>47</v>
      </c>
      <c r="B50" s="42" t="s">
        <v>48</v>
      </c>
    </row>
    <row r="51" spans="1:2" x14ac:dyDescent="0.25">
      <c r="A51" s="45" t="s">
        <v>49</v>
      </c>
      <c r="B51" s="42" t="s">
        <v>50</v>
      </c>
    </row>
    <row r="52" spans="1:2" x14ac:dyDescent="0.25">
      <c r="A52" s="45" t="s">
        <v>51</v>
      </c>
      <c r="B52" s="42" t="s">
        <v>52</v>
      </c>
    </row>
    <row r="53" spans="1:2" ht="25.8" x14ac:dyDescent="0.25">
      <c r="A53" s="44"/>
      <c r="B53" s="46" t="s">
        <v>61</v>
      </c>
    </row>
    <row r="54" spans="1:2" ht="25.8" x14ac:dyDescent="0.25">
      <c r="A54" s="44"/>
      <c r="B54" s="46" t="s">
        <v>53</v>
      </c>
    </row>
    <row r="55" spans="1:2" x14ac:dyDescent="0.25">
      <c r="A55" s="45" t="s">
        <v>54</v>
      </c>
      <c r="B55" s="42" t="s">
        <v>55</v>
      </c>
    </row>
    <row r="56" spans="1:2" x14ac:dyDescent="0.25">
      <c r="A56" s="44"/>
      <c r="B56" s="46" t="s">
        <v>56</v>
      </c>
    </row>
    <row r="57" spans="1:2" x14ac:dyDescent="0.25">
      <c r="A57" s="44"/>
      <c r="B57" s="46" t="s">
        <v>57</v>
      </c>
    </row>
    <row r="58" spans="1:2" x14ac:dyDescent="0.25">
      <c r="A58" s="45" t="s">
        <v>58</v>
      </c>
      <c r="B58" s="42" t="s">
        <v>59</v>
      </c>
    </row>
    <row r="59" spans="1:2" ht="25.8" x14ac:dyDescent="0.25">
      <c r="A59" s="44"/>
      <c r="B59" s="46" t="s">
        <v>60</v>
      </c>
    </row>
    <row r="60" spans="1:2" x14ac:dyDescent="0.25">
      <c r="A60" s="45" t="s">
        <v>58</v>
      </c>
      <c r="B60" s="42" t="s">
        <v>62</v>
      </c>
    </row>
    <row r="61" spans="1:2" ht="13.45" x14ac:dyDescent="0.3">
      <c r="B61" s="70" t="s">
        <v>91</v>
      </c>
    </row>
    <row r="62" spans="1:2" s="37" customFormat="1" x14ac:dyDescent="0.25">
      <c r="B62" s="21"/>
    </row>
    <row r="63" spans="1:2" s="37" customFormat="1" ht="15.05" x14ac:dyDescent="0.3">
      <c r="A63" s="145" t="s">
        <v>81</v>
      </c>
      <c r="B63" s="145"/>
    </row>
    <row r="64" spans="1:2" s="37" customFormat="1" ht="26.9" x14ac:dyDescent="0.3">
      <c r="B64" s="70" t="s">
        <v>92</v>
      </c>
    </row>
    <row r="65" spans="1:2" x14ac:dyDescent="0.25">
      <c r="B65" s="21"/>
    </row>
    <row r="66" spans="1:2" s="37" customFormat="1" ht="15.05" x14ac:dyDescent="0.3">
      <c r="A66" s="145" t="s">
        <v>23</v>
      </c>
      <c r="B66" s="145"/>
    </row>
    <row r="67" spans="1:2" s="37" customFormat="1" ht="13.45" x14ac:dyDescent="0.3">
      <c r="B67" s="70" t="s">
        <v>93</v>
      </c>
    </row>
    <row r="68" spans="1:2" s="37" customFormat="1" x14ac:dyDescent="0.25">
      <c r="B68" s="25"/>
    </row>
    <row r="69" spans="1:2" s="16" customFormat="1" ht="15.05" x14ac:dyDescent="0.3">
      <c r="A69" s="145" t="s">
        <v>14</v>
      </c>
      <c r="B69" s="145"/>
    </row>
    <row r="70" spans="1:2" s="37" customFormat="1" x14ac:dyDescent="0.25">
      <c r="A70" s="11" t="s">
        <v>15</v>
      </c>
      <c r="B70" s="16" t="s">
        <v>115</v>
      </c>
    </row>
    <row r="71" spans="1:2" s="16" customFormat="1" ht="38.700000000000003" x14ac:dyDescent="0.25">
      <c r="B71" s="21" t="s">
        <v>116</v>
      </c>
    </row>
    <row r="72" spans="1:2" s="16" customFormat="1" x14ac:dyDescent="0.25">
      <c r="B72" s="18"/>
    </row>
    <row r="73" spans="1:2" x14ac:dyDescent="0.25">
      <c r="A73" s="11" t="s">
        <v>15</v>
      </c>
      <c r="B73" s="48" t="s">
        <v>65</v>
      </c>
    </row>
    <row r="74" spans="1:2" s="16" customFormat="1" ht="38.700000000000003" x14ac:dyDescent="0.25">
      <c r="B74" s="21" t="s">
        <v>63</v>
      </c>
    </row>
    <row r="75" spans="1:2" s="16" customFormat="1" x14ac:dyDescent="0.25">
      <c r="B75" s="26" t="s">
        <v>64</v>
      </c>
    </row>
    <row r="76" spans="1:2" s="16" customFormat="1" x14ac:dyDescent="0.25">
      <c r="B76" s="26" t="s">
        <v>129</v>
      </c>
    </row>
    <row r="77" spans="1:2" s="16" customFormat="1" ht="38.700000000000003" x14ac:dyDescent="0.25">
      <c r="B77" s="26" t="s">
        <v>66</v>
      </c>
    </row>
    <row r="79" spans="1:2" x14ac:dyDescent="0.25">
      <c r="A79" s="11" t="s">
        <v>15</v>
      </c>
      <c r="B79" s="16" t="s">
        <v>67</v>
      </c>
    </row>
    <row r="80" spans="1:2" s="16" customFormat="1" x14ac:dyDescent="0.25">
      <c r="B80" s="18" t="s">
        <v>17</v>
      </c>
    </row>
    <row r="81" spans="1:2" s="16" customFormat="1" x14ac:dyDescent="0.25">
      <c r="B81" s="18" t="s">
        <v>18</v>
      </c>
    </row>
    <row r="82" spans="1:2" s="16" customFormat="1" x14ac:dyDescent="0.25">
      <c r="B82" s="18" t="s">
        <v>19</v>
      </c>
    </row>
    <row r="84" spans="1:2" x14ac:dyDescent="0.25">
      <c r="A84" s="11" t="s">
        <v>15</v>
      </c>
      <c r="B84" s="16" t="s">
        <v>68</v>
      </c>
    </row>
    <row r="85" spans="1:2" s="16" customFormat="1" ht="38.700000000000003" x14ac:dyDescent="0.25">
      <c r="B85" s="49" t="s">
        <v>69</v>
      </c>
    </row>
    <row r="86" spans="1:2" s="16" customFormat="1" x14ac:dyDescent="0.25">
      <c r="B86" s="18" t="s">
        <v>70</v>
      </c>
    </row>
    <row r="87" spans="1:2" s="16" customFormat="1" x14ac:dyDescent="0.25">
      <c r="B87" s="18"/>
    </row>
    <row r="88" spans="1:2" x14ac:dyDescent="0.25">
      <c r="B88" s="27"/>
    </row>
    <row r="98" spans="1:2" x14ac:dyDescent="0.25">
      <c r="A98" s="50" t="s">
        <v>15</v>
      </c>
      <c r="B98" s="42" t="s">
        <v>71</v>
      </c>
    </row>
    <row r="99" spans="1:2" ht="25.8" x14ac:dyDescent="0.25">
      <c r="A99" s="44"/>
      <c r="B99" s="46" t="s">
        <v>72</v>
      </c>
    </row>
    <row r="101" spans="1:2" x14ac:dyDescent="0.25">
      <c r="A101" s="77" t="s">
        <v>83</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1640625" defaultRowHeight="12.9" x14ac:dyDescent="0.25"/>
  <cols>
    <col min="1" max="1" width="7.54296875" style="37" customWidth="1"/>
    <col min="2" max="2" width="73.81640625" style="37" customWidth="1"/>
    <col min="3" max="16384" width="8.81640625" style="31"/>
  </cols>
  <sheetData>
    <row r="1" spans="1:3" ht="29.95" customHeight="1" x14ac:dyDescent="0.25">
      <c r="A1" s="55" t="s">
        <v>6</v>
      </c>
      <c r="B1" s="55"/>
      <c r="C1" s="30"/>
    </row>
    <row r="2" spans="1:3" ht="15.05" x14ac:dyDescent="0.3">
      <c r="A2" s="29"/>
      <c r="B2" s="33"/>
      <c r="C2" s="30"/>
    </row>
    <row r="3" spans="1:3" x14ac:dyDescent="0.25">
      <c r="A3" s="29"/>
      <c r="B3" s="79" t="s">
        <v>98</v>
      </c>
      <c r="C3" s="30"/>
    </row>
    <row r="4" spans="1:3" ht="13.45" x14ac:dyDescent="0.25">
      <c r="A4" s="29"/>
      <c r="B4" s="32" t="s">
        <v>24</v>
      </c>
      <c r="C4" s="30"/>
    </row>
    <row r="5" spans="1:3" ht="15.05" x14ac:dyDescent="0.3">
      <c r="A5" s="29"/>
      <c r="B5" s="33"/>
      <c r="C5" s="30"/>
    </row>
    <row r="6" spans="1:3" ht="15.05" x14ac:dyDescent="0.3">
      <c r="A6" s="29"/>
      <c r="B6" s="34" t="s">
        <v>82</v>
      </c>
      <c r="C6" s="30"/>
    </row>
    <row r="7" spans="1:3" ht="15.05" x14ac:dyDescent="0.3">
      <c r="A7" s="29"/>
      <c r="B7" s="33"/>
      <c r="C7" s="30"/>
    </row>
    <row r="8" spans="1:3" ht="30.1" x14ac:dyDescent="0.3">
      <c r="A8" s="29"/>
      <c r="B8" s="33" t="s">
        <v>25</v>
      </c>
      <c r="C8" s="30"/>
    </row>
    <row r="9" spans="1:3" ht="15.05" x14ac:dyDescent="0.3">
      <c r="A9" s="29"/>
      <c r="B9" s="33"/>
      <c r="C9" s="30"/>
    </row>
    <row r="10" spans="1:3" ht="30.1" x14ac:dyDescent="0.3">
      <c r="A10" s="29"/>
      <c r="B10" s="33" t="s">
        <v>26</v>
      </c>
      <c r="C10" s="30"/>
    </row>
    <row r="11" spans="1:3" ht="15.05" x14ac:dyDescent="0.3">
      <c r="A11" s="29"/>
      <c r="B11" s="33"/>
      <c r="C11" s="30"/>
    </row>
    <row r="12" spans="1:3" ht="30.1" x14ac:dyDescent="0.3">
      <c r="A12" s="29"/>
      <c r="B12" s="33" t="s">
        <v>27</v>
      </c>
      <c r="C12" s="30"/>
    </row>
    <row r="13" spans="1:3" ht="15.05" x14ac:dyDescent="0.3">
      <c r="A13" s="29"/>
      <c r="B13" s="33"/>
      <c r="C13" s="30"/>
    </row>
    <row r="14" spans="1:3" ht="15.05" x14ac:dyDescent="0.3">
      <c r="A14" s="29"/>
      <c r="B14" s="35" t="s">
        <v>28</v>
      </c>
      <c r="C14" s="30"/>
    </row>
    <row r="15" spans="1:3" ht="15.05" x14ac:dyDescent="0.3">
      <c r="A15" s="29"/>
      <c r="B15" s="33" t="s">
        <v>20</v>
      </c>
      <c r="C15" s="30"/>
    </row>
    <row r="16" spans="1:3" ht="15.05" x14ac:dyDescent="0.3">
      <c r="A16" s="29"/>
      <c r="B16" s="36"/>
      <c r="C16" s="30"/>
    </row>
    <row r="17" spans="1:3" ht="30.1" x14ac:dyDescent="0.3">
      <c r="A17" s="29"/>
      <c r="B17" s="33" t="s">
        <v>29</v>
      </c>
      <c r="C17" s="30"/>
    </row>
    <row r="18" spans="1:3" x14ac:dyDescent="0.25">
      <c r="A18" s="29"/>
      <c r="B18" s="29"/>
      <c r="C18" s="30"/>
    </row>
    <row r="19" spans="1:3" x14ac:dyDescent="0.25">
      <c r="A19" s="29"/>
      <c r="B19" s="29"/>
      <c r="C19" s="30"/>
    </row>
    <row r="20" spans="1:3" x14ac:dyDescent="0.25">
      <c r="A20" s="29"/>
      <c r="B20" s="29"/>
      <c r="C20" s="30"/>
    </row>
    <row r="21" spans="1:3" x14ac:dyDescent="0.25">
      <c r="A21" s="29"/>
      <c r="B21" s="29"/>
      <c r="C21" s="30"/>
    </row>
    <row r="22" spans="1:3" x14ac:dyDescent="0.25">
      <c r="A22" s="29"/>
      <c r="B22" s="29"/>
      <c r="C22" s="30"/>
    </row>
    <row r="23" spans="1:3" x14ac:dyDescent="0.25">
      <c r="A23" s="29"/>
      <c r="B23" s="29"/>
      <c r="C23" s="30"/>
    </row>
    <row r="24" spans="1:3" x14ac:dyDescent="0.25">
      <c r="A24" s="29"/>
      <c r="B24" s="29"/>
      <c r="C24" s="30"/>
    </row>
    <row r="25" spans="1:3" x14ac:dyDescent="0.25">
      <c r="A25" s="29"/>
      <c r="B25" s="29"/>
      <c r="C25" s="30"/>
    </row>
    <row r="26" spans="1:3" x14ac:dyDescent="0.25">
      <c r="A26" s="29"/>
      <c r="B26" s="29"/>
      <c r="C26" s="30"/>
    </row>
    <row r="27" spans="1:3" x14ac:dyDescent="0.25">
      <c r="A27" s="29"/>
      <c r="B27" s="29"/>
      <c r="C27" s="30"/>
    </row>
    <row r="28" spans="1:3" x14ac:dyDescent="0.25">
      <c r="A28" s="29"/>
      <c r="B28" s="29"/>
      <c r="C28" s="30"/>
    </row>
    <row r="29" spans="1:3" x14ac:dyDescent="0.25">
      <c r="A29" s="29"/>
      <c r="B29" s="29"/>
      <c r="C29" s="30"/>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Vincent Leung</cp:lastModifiedBy>
  <cp:lastPrinted>2018-01-24T04:03:13Z</cp:lastPrinted>
  <dcterms:created xsi:type="dcterms:W3CDTF">2010-06-09T16:05:03Z</dcterms:created>
  <dcterms:modified xsi:type="dcterms:W3CDTF">2018-01-24T04:22:21Z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