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823"/>
  <workbookPr filterPrivacy="1" autoCompressPictures="0"/>
  <bookViews>
    <workbookView xWindow="1220" yWindow="1260" windowWidth="25600" windowHeight="16060" tabRatio="756" activeTab="1"/>
  </bookViews>
  <sheets>
    <sheet name="README" sheetId="22" r:id="rId1"/>
    <sheet name="Valuation - Simulation" sheetId="21" r:id="rId2"/>
  </sheets>
  <calcPr calcId="140001" calcMode="manual" iterate="1" concurrentCalc="0"/>
  <extLst>
    <ext xmlns:mx="http://schemas.microsoft.com/office/mac/excel/2008/main" uri="{7523E5D3-25F3-A5E0-1632-64F254C22452}">
      <mx:ArchID Flags="2"/>
    </ext>
  </extLst>
</workbook>
</file>

<file path=xl/calcChain.xml><?xml version="1.0" encoding="utf-8"?>
<calcChain xmlns="http://schemas.openxmlformats.org/spreadsheetml/2006/main">
  <c r="B7" i="21" l="1"/>
  <c r="B8" i="21"/>
  <c r="B9" i="21"/>
  <c r="B10" i="21"/>
  <c r="B11" i="21"/>
  <c r="B14" i="21"/>
  <c r="B15" i="21"/>
  <c r="B16" i="21"/>
  <c r="B19" i="21"/>
  <c r="B20" i="21"/>
  <c r="B21" i="21"/>
  <c r="B23" i="21"/>
  <c r="B24" i="21"/>
  <c r="B25" i="21"/>
  <c r="B27" i="21"/>
  <c r="B30" i="21"/>
  <c r="B32" i="21"/>
  <c r="B33" i="21"/>
  <c r="B35" i="21"/>
  <c r="B36" i="21"/>
  <c r="B39" i="21"/>
  <c r="B40" i="21"/>
  <c r="B42" i="21"/>
  <c r="B43" i="21"/>
  <c r="B45" i="21"/>
  <c r="B47" i="21"/>
  <c r="B53" i="21"/>
  <c r="B54" i="21"/>
  <c r="B55" i="21"/>
  <c r="B56" i="21"/>
  <c r="B57" i="21"/>
  <c r="B58" i="21"/>
  <c r="B59" i="21"/>
  <c r="B60" i="21"/>
  <c r="B61" i="21"/>
  <c r="B62" i="21"/>
  <c r="B66" i="21"/>
  <c r="B67" i="21"/>
  <c r="B68" i="21"/>
  <c r="B69" i="21"/>
  <c r="B70" i="21"/>
  <c r="B71" i="21"/>
  <c r="B76" i="21"/>
  <c r="D55" i="21"/>
  <c r="AJ7" i="21"/>
  <c r="AJ8" i="21"/>
  <c r="AJ9" i="21"/>
  <c r="AJ10" i="21"/>
  <c r="AJ11" i="21"/>
  <c r="AJ12" i="21"/>
  <c r="AJ13" i="21"/>
  <c r="AJ14" i="21"/>
  <c r="AJ15" i="21"/>
  <c r="AJ16" i="21"/>
  <c r="AJ17" i="21"/>
  <c r="AJ18" i="21"/>
  <c r="AJ19" i="21"/>
  <c r="AJ20" i="21"/>
  <c r="AJ21" i="21"/>
  <c r="AJ22" i="21"/>
  <c r="AJ23" i="21"/>
  <c r="AJ24" i="21"/>
  <c r="AJ25" i="21"/>
  <c r="AJ26" i="21"/>
  <c r="AJ27" i="21"/>
  <c r="AJ28" i="21"/>
  <c r="AJ29" i="21"/>
  <c r="AJ30" i="21"/>
  <c r="AJ31" i="21"/>
  <c r="AJ32" i="21"/>
  <c r="AJ33" i="21"/>
  <c r="AJ34" i="21"/>
  <c r="AJ35" i="21"/>
  <c r="AJ36" i="21"/>
  <c r="AJ37" i="21"/>
  <c r="AJ38" i="21"/>
  <c r="AJ39" i="21"/>
  <c r="AJ40" i="21"/>
  <c r="AJ41" i="21"/>
  <c r="AJ42" i="21"/>
  <c r="AJ43" i="21"/>
  <c r="AJ44" i="21"/>
  <c r="AJ45" i="21"/>
  <c r="AJ46" i="21"/>
  <c r="AJ47" i="21"/>
  <c r="AJ48" i="21"/>
  <c r="AJ49" i="21"/>
  <c r="AJ50" i="21"/>
  <c r="AJ51" i="21"/>
  <c r="AJ52" i="21"/>
  <c r="AJ53" i="21"/>
  <c r="AJ54" i="21"/>
  <c r="AJ55" i="21"/>
  <c r="AJ56" i="21"/>
  <c r="AJ57" i="21"/>
  <c r="AJ58" i="21"/>
  <c r="AJ59" i="21"/>
  <c r="AJ60" i="21"/>
  <c r="AJ61" i="21"/>
  <c r="AJ62" i="21"/>
  <c r="AJ63" i="21"/>
  <c r="AJ64" i="21"/>
  <c r="AJ65" i="21"/>
  <c r="AJ66" i="21"/>
  <c r="AJ67" i="21"/>
  <c r="AJ68" i="21"/>
  <c r="AJ69" i="21"/>
  <c r="AJ70" i="21"/>
  <c r="AJ71" i="21"/>
  <c r="AJ72" i="21"/>
  <c r="AJ73" i="21"/>
  <c r="AJ74" i="21"/>
  <c r="AJ75" i="21"/>
  <c r="AJ76" i="21"/>
  <c r="AJ77" i="21"/>
  <c r="AJ78" i="21"/>
  <c r="AJ79" i="21"/>
  <c r="AJ80" i="21"/>
  <c r="AJ81" i="21"/>
  <c r="AJ82" i="21"/>
  <c r="AJ83" i="21"/>
  <c r="AJ84" i="21"/>
  <c r="AJ85" i="21"/>
  <c r="AJ86" i="21"/>
  <c r="AJ87" i="21"/>
  <c r="AJ88" i="21"/>
  <c r="AJ89" i="21"/>
  <c r="AJ90" i="21"/>
  <c r="AJ91" i="21"/>
  <c r="AJ92" i="21"/>
  <c r="AJ93" i="21"/>
  <c r="AJ94" i="21"/>
  <c r="AJ95" i="21"/>
  <c r="AJ96" i="21"/>
  <c r="AJ97" i="21"/>
  <c r="AJ98" i="21"/>
  <c r="AJ99" i="21"/>
  <c r="AJ100" i="21"/>
  <c r="AJ101" i="21"/>
  <c r="AJ102" i="21"/>
  <c r="AJ103" i="21"/>
  <c r="AJ104" i="21"/>
  <c r="AJ105" i="21"/>
  <c r="AJ106" i="21"/>
  <c r="AJ107" i="21"/>
  <c r="AJ108" i="21"/>
  <c r="AJ109" i="21"/>
  <c r="AJ110" i="21"/>
  <c r="AJ111" i="21"/>
  <c r="AJ112" i="21"/>
  <c r="AJ113" i="21"/>
  <c r="AJ114" i="21"/>
  <c r="AJ115" i="21"/>
  <c r="AJ116" i="21"/>
  <c r="AJ117" i="21"/>
  <c r="AJ118" i="21"/>
  <c r="AJ119" i="21"/>
  <c r="AJ120" i="21"/>
  <c r="AJ121" i="21"/>
  <c r="AJ122" i="21"/>
  <c r="AJ123" i="21"/>
  <c r="AJ124" i="21"/>
  <c r="AJ125" i="21"/>
  <c r="AJ126" i="21"/>
  <c r="AJ127" i="21"/>
  <c r="AJ128" i="21"/>
  <c r="AJ129" i="21"/>
  <c r="AJ130" i="21"/>
  <c r="AJ131" i="21"/>
  <c r="AJ132" i="21"/>
  <c r="AJ133" i="21"/>
  <c r="AJ134" i="21"/>
  <c r="AJ135" i="21"/>
  <c r="AJ136" i="21"/>
  <c r="AJ137" i="21"/>
  <c r="AJ138" i="21"/>
  <c r="AJ139" i="21"/>
  <c r="AJ140" i="21"/>
  <c r="AJ141" i="21"/>
  <c r="AJ142" i="21"/>
  <c r="AJ143" i="21"/>
  <c r="AJ144" i="21"/>
  <c r="AJ145" i="21"/>
  <c r="AJ146" i="21"/>
  <c r="AJ147" i="21"/>
  <c r="AJ148" i="21"/>
  <c r="AJ149" i="21"/>
  <c r="AJ150" i="21"/>
  <c r="AJ151" i="21"/>
  <c r="AJ152" i="21"/>
  <c r="AJ153" i="21"/>
  <c r="AJ154" i="21"/>
  <c r="AJ155" i="21"/>
  <c r="AJ156" i="21"/>
  <c r="AJ157" i="21"/>
  <c r="AJ158" i="21"/>
  <c r="AJ159" i="21"/>
  <c r="AJ160" i="21"/>
  <c r="AJ161" i="21"/>
  <c r="AJ162" i="21"/>
  <c r="AJ163" i="21"/>
  <c r="AJ164" i="21"/>
  <c r="AJ165" i="21"/>
  <c r="AJ166" i="21"/>
  <c r="AJ167" i="21"/>
  <c r="AJ168" i="21"/>
  <c r="AJ169" i="21"/>
  <c r="AJ170" i="21"/>
  <c r="AJ171" i="21"/>
  <c r="AJ172" i="21"/>
  <c r="AJ173" i="21"/>
  <c r="AJ174" i="21"/>
  <c r="AJ175" i="21"/>
  <c r="AJ176" i="21"/>
  <c r="AJ177" i="21"/>
  <c r="AJ178" i="21"/>
  <c r="AJ179" i="21"/>
  <c r="AJ180" i="21"/>
  <c r="AJ181" i="21"/>
  <c r="AJ182" i="21"/>
  <c r="AJ183" i="21"/>
  <c r="AJ184" i="21"/>
  <c r="AJ185" i="21"/>
  <c r="AJ186" i="21"/>
  <c r="AJ187" i="21"/>
  <c r="AJ188" i="21"/>
  <c r="AJ189" i="21"/>
  <c r="AJ190" i="21"/>
  <c r="AJ191" i="21"/>
  <c r="AJ192" i="21"/>
  <c r="AJ193" i="21"/>
  <c r="AJ194" i="21"/>
  <c r="AJ195" i="21"/>
  <c r="AJ196" i="21"/>
  <c r="AJ197" i="21"/>
  <c r="AJ198" i="21"/>
  <c r="AJ199" i="21"/>
  <c r="AJ200" i="21"/>
  <c r="AJ201" i="21"/>
  <c r="AJ202" i="21"/>
  <c r="AJ203" i="21"/>
  <c r="AJ204" i="21"/>
  <c r="AJ205" i="21"/>
  <c r="AJ206" i="21"/>
  <c r="AJ207" i="21"/>
  <c r="AJ208" i="21"/>
  <c r="AJ209" i="21"/>
  <c r="AJ210" i="21"/>
  <c r="AJ211" i="21"/>
  <c r="AJ212" i="21"/>
  <c r="AJ213" i="21"/>
  <c r="AJ214" i="21"/>
  <c r="AJ215" i="21"/>
  <c r="AJ216" i="21"/>
  <c r="AJ217" i="21"/>
  <c r="AJ218" i="21"/>
  <c r="AJ219" i="21"/>
  <c r="AJ220" i="21"/>
  <c r="AJ221" i="21"/>
  <c r="AJ222" i="21"/>
  <c r="AJ223" i="21"/>
  <c r="AJ224" i="21"/>
  <c r="AJ225" i="21"/>
  <c r="AJ226" i="21"/>
  <c r="AJ227" i="21"/>
  <c r="AJ228" i="21"/>
  <c r="AJ229" i="21"/>
  <c r="AJ230" i="21"/>
  <c r="AJ231" i="21"/>
  <c r="AJ232" i="21"/>
  <c r="AJ233" i="21"/>
  <c r="AJ234" i="21"/>
  <c r="AJ235" i="21"/>
  <c r="AJ236" i="21"/>
  <c r="AJ237" i="21"/>
  <c r="AJ238" i="21"/>
  <c r="AJ239" i="21"/>
  <c r="AJ240" i="21"/>
  <c r="AJ241" i="21"/>
  <c r="AJ242" i="21"/>
  <c r="AJ243" i="21"/>
  <c r="AJ244" i="21"/>
  <c r="AJ245" i="21"/>
  <c r="AJ246" i="21"/>
  <c r="AJ247" i="21"/>
  <c r="AJ248" i="21"/>
  <c r="AJ249" i="21"/>
  <c r="AJ250" i="21"/>
  <c r="AJ251" i="21"/>
  <c r="AJ252" i="21"/>
  <c r="AJ253" i="21"/>
  <c r="AJ254" i="21"/>
  <c r="AJ255" i="21"/>
  <c r="D35" i="21"/>
  <c r="D57" i="21"/>
  <c r="D58" i="21"/>
  <c r="D60" i="21"/>
  <c r="D27" i="21"/>
  <c r="D61" i="21"/>
  <c r="D62" i="21"/>
  <c r="D66" i="21"/>
  <c r="D7" i="21"/>
  <c r="D95" i="21"/>
  <c r="D101" i="21"/>
  <c r="D68" i="21"/>
  <c r="E14" i="21"/>
  <c r="E16" i="21"/>
  <c r="E19" i="21"/>
  <c r="E21" i="21"/>
  <c r="E23" i="21"/>
  <c r="E25" i="21"/>
  <c r="E53" i="21"/>
  <c r="D30" i="21"/>
  <c r="E30" i="21"/>
  <c r="E54" i="21"/>
  <c r="E55" i="21"/>
  <c r="E32" i="21"/>
  <c r="E56" i="21"/>
  <c r="E36" i="21"/>
  <c r="E57" i="21"/>
  <c r="E58" i="21"/>
  <c r="D96" i="21"/>
  <c r="D11" i="21"/>
  <c r="E11" i="21"/>
  <c r="E97" i="21"/>
  <c r="E59" i="21"/>
  <c r="E60" i="21"/>
  <c r="E27" i="21"/>
  <c r="E61" i="21"/>
  <c r="E62" i="21"/>
  <c r="E66" i="21"/>
  <c r="E67" i="21"/>
  <c r="E95" i="21"/>
  <c r="E101" i="21"/>
  <c r="E68" i="21"/>
  <c r="F15" i="21"/>
  <c r="F16" i="21"/>
  <c r="F20" i="21"/>
  <c r="F21" i="21"/>
  <c r="F25" i="21"/>
  <c r="F53" i="21"/>
  <c r="F30" i="21"/>
  <c r="F54" i="21"/>
  <c r="F55" i="21"/>
  <c r="F33" i="21"/>
  <c r="F56" i="21"/>
  <c r="F36" i="21"/>
  <c r="F57" i="21"/>
  <c r="F58" i="21"/>
  <c r="E96" i="21"/>
  <c r="F11" i="21"/>
  <c r="F97" i="21"/>
  <c r="F59" i="21"/>
  <c r="F60" i="21"/>
  <c r="F27" i="21"/>
  <c r="F61" i="21"/>
  <c r="F62" i="21"/>
  <c r="F66" i="21"/>
  <c r="F67" i="21"/>
  <c r="F95" i="21"/>
  <c r="F101" i="21"/>
  <c r="F68" i="21"/>
  <c r="G15" i="21"/>
  <c r="G16" i="21"/>
  <c r="G20" i="21"/>
  <c r="G21" i="21"/>
  <c r="G24" i="21"/>
  <c r="G25" i="21"/>
  <c r="G53" i="21"/>
  <c r="G30" i="21"/>
  <c r="G54" i="21"/>
  <c r="G55" i="21"/>
  <c r="G33" i="21"/>
  <c r="G56" i="21"/>
  <c r="G36" i="21"/>
  <c r="G57" i="21"/>
  <c r="G58" i="21"/>
  <c r="F96" i="21"/>
  <c r="G11" i="21"/>
  <c r="G97" i="21"/>
  <c r="G59" i="21"/>
  <c r="G60" i="21"/>
  <c r="G27" i="21"/>
  <c r="G61" i="21"/>
  <c r="G62" i="21"/>
  <c r="G66" i="21"/>
  <c r="G67" i="21"/>
  <c r="G95" i="21"/>
  <c r="G101" i="21"/>
  <c r="G68" i="21"/>
  <c r="H15" i="21"/>
  <c r="H16" i="21"/>
  <c r="H20" i="21"/>
  <c r="H21" i="21"/>
  <c r="H25" i="21"/>
  <c r="H53" i="21"/>
  <c r="H30" i="21"/>
  <c r="H54" i="21"/>
  <c r="H55" i="21"/>
  <c r="H33" i="21"/>
  <c r="H56" i="21"/>
  <c r="H36" i="21"/>
  <c r="H57" i="21"/>
  <c r="H58" i="21"/>
  <c r="G96" i="21"/>
  <c r="H11" i="21"/>
  <c r="H97" i="21"/>
  <c r="H59" i="21"/>
  <c r="H60" i="21"/>
  <c r="H27" i="21"/>
  <c r="H61" i="21"/>
  <c r="H62" i="21"/>
  <c r="H66" i="21"/>
  <c r="H67" i="21"/>
  <c r="H95" i="21"/>
  <c r="H101" i="21"/>
  <c r="H68" i="21"/>
  <c r="I15" i="21"/>
  <c r="I16" i="21"/>
  <c r="I20" i="21"/>
  <c r="I21" i="21"/>
  <c r="I24" i="21"/>
  <c r="I25" i="21"/>
  <c r="I53" i="21"/>
  <c r="I30" i="21"/>
  <c r="I54" i="21"/>
  <c r="I55" i="21"/>
  <c r="I33" i="21"/>
  <c r="I56" i="21"/>
  <c r="I36" i="21"/>
  <c r="I57" i="21"/>
  <c r="I58" i="21"/>
  <c r="H96" i="21"/>
  <c r="I11" i="21"/>
  <c r="I97" i="21"/>
  <c r="I59" i="21"/>
  <c r="I60" i="21"/>
  <c r="I27" i="21"/>
  <c r="I61" i="21"/>
  <c r="I62" i="21"/>
  <c r="I66" i="21"/>
  <c r="I67" i="21"/>
  <c r="I95" i="21"/>
  <c r="I96" i="21"/>
  <c r="I98" i="21"/>
  <c r="D10" i="21"/>
  <c r="E10" i="21"/>
  <c r="F10" i="21"/>
  <c r="G10" i="21"/>
  <c r="H10" i="21"/>
  <c r="I10" i="21"/>
  <c r="I99" i="21"/>
  <c r="I100" i="21"/>
  <c r="I101" i="21"/>
  <c r="I68" i="21"/>
  <c r="Q104" i="21"/>
  <c r="R104" i="21"/>
  <c r="P104" i="21"/>
  <c r="S105" i="21"/>
  <c r="Q102" i="21"/>
  <c r="R102" i="21"/>
  <c r="P102" i="21"/>
  <c r="S103" i="21"/>
  <c r="Q100" i="21"/>
  <c r="R100" i="21"/>
  <c r="P100" i="21"/>
  <c r="S101" i="21"/>
  <c r="Q98" i="21"/>
  <c r="R98" i="21"/>
  <c r="P98" i="21"/>
  <c r="S99" i="21"/>
  <c r="Q96" i="21"/>
  <c r="R96" i="21"/>
  <c r="P96" i="21"/>
  <c r="S97" i="21"/>
  <c r="Q94" i="21"/>
  <c r="R94" i="21"/>
  <c r="P94" i="21"/>
  <c r="S95" i="21"/>
  <c r="Q92" i="21"/>
  <c r="R92" i="21"/>
  <c r="P92" i="21"/>
  <c r="S93" i="21"/>
  <c r="Q90" i="21"/>
  <c r="R90" i="21"/>
  <c r="P90" i="21"/>
  <c r="S91" i="21"/>
  <c r="Q88" i="21"/>
  <c r="R88" i="21"/>
  <c r="P88" i="21"/>
  <c r="S89" i="21"/>
  <c r="Q86" i="21"/>
  <c r="R86" i="21"/>
  <c r="P86" i="21"/>
  <c r="S87" i="21"/>
  <c r="Q84" i="21"/>
  <c r="R84" i="21"/>
  <c r="P84" i="21"/>
  <c r="S85" i="21"/>
  <c r="Q82" i="21"/>
  <c r="R82" i="21"/>
  <c r="P82" i="21"/>
  <c r="S83" i="21"/>
  <c r="Q80" i="21"/>
  <c r="R80" i="21"/>
  <c r="P80" i="21"/>
  <c r="S81" i="21"/>
  <c r="Q78" i="21"/>
  <c r="R78" i="21"/>
  <c r="P78" i="21"/>
  <c r="S79" i="21"/>
  <c r="Q76" i="21"/>
  <c r="R76" i="21"/>
  <c r="P76" i="21"/>
  <c r="S77" i="21"/>
  <c r="Q74" i="21"/>
  <c r="R74" i="21"/>
  <c r="P74" i="21"/>
  <c r="S75" i="21"/>
  <c r="Q72" i="21"/>
  <c r="R72" i="21"/>
  <c r="P72" i="21"/>
  <c r="S73" i="21"/>
  <c r="Q70" i="21"/>
  <c r="R70" i="21"/>
  <c r="P70" i="21"/>
  <c r="S71" i="21"/>
  <c r="Q68" i="21"/>
  <c r="R68" i="21"/>
  <c r="P68" i="21"/>
  <c r="S69" i="21"/>
  <c r="Q66" i="21"/>
  <c r="R66" i="21"/>
  <c r="P66" i="21"/>
  <c r="S67" i="21"/>
  <c r="Q64" i="21"/>
  <c r="R64" i="21"/>
  <c r="P64" i="21"/>
  <c r="S65" i="21"/>
  <c r="Q62" i="21"/>
  <c r="R62" i="21"/>
  <c r="P62" i="21"/>
  <c r="S63" i="21"/>
  <c r="AJ1015" i="21"/>
  <c r="AJ1016" i="21"/>
  <c r="AJ1017" i="21"/>
  <c r="AJ1018" i="21"/>
  <c r="AJ1019" i="21"/>
  <c r="AJ1020" i="21"/>
  <c r="AJ1021" i="21"/>
  <c r="AJ1022" i="21"/>
  <c r="AJ1023" i="21"/>
  <c r="AJ1024" i="21"/>
  <c r="AJ1025" i="21"/>
  <c r="AJ1026" i="21"/>
  <c r="AJ1027" i="21"/>
  <c r="AJ1028" i="21"/>
  <c r="AJ1029" i="21"/>
  <c r="AJ1030" i="21"/>
  <c r="AJ1031" i="21"/>
  <c r="AJ1032" i="21"/>
  <c r="AJ1033" i="21"/>
  <c r="AJ1034" i="21"/>
  <c r="AJ1035" i="21"/>
  <c r="AJ1036" i="21"/>
  <c r="AJ1037" i="21"/>
  <c r="AJ1038" i="21"/>
  <c r="AJ1039" i="21"/>
  <c r="AJ1040" i="21"/>
  <c r="AJ1041" i="21"/>
  <c r="AJ1042" i="21"/>
  <c r="AJ1043" i="21"/>
  <c r="AJ1044" i="21"/>
  <c r="AJ1045" i="21"/>
  <c r="AJ1046" i="21"/>
  <c r="AJ1047" i="21"/>
  <c r="AJ1048" i="21"/>
  <c r="AK1014" i="21" a="1"/>
  <c r="AK1014" i="21"/>
  <c r="AK1015" i="21"/>
  <c r="AK1016" i="21"/>
  <c r="AK1017" i="21"/>
  <c r="AK1018" i="21"/>
  <c r="AK1019" i="21"/>
  <c r="AK1020" i="21"/>
  <c r="AK1021" i="21"/>
  <c r="AK1022" i="21"/>
  <c r="AK1023" i="21"/>
  <c r="AK1024" i="21"/>
  <c r="AK1025" i="21"/>
  <c r="AK1026" i="21"/>
  <c r="AK1027" i="21"/>
  <c r="AK1028" i="21"/>
  <c r="AK1029" i="21"/>
  <c r="AK1030" i="21"/>
  <c r="AK1031" i="21"/>
  <c r="AK1032" i="21"/>
  <c r="AK1033" i="21"/>
  <c r="AK1034" i="21"/>
  <c r="AK1035" i="21"/>
  <c r="AK1036" i="21"/>
  <c r="AK1037" i="21"/>
  <c r="AK1038" i="21"/>
  <c r="AK1039" i="21"/>
  <c r="AK1040" i="21"/>
  <c r="AK1041" i="21"/>
  <c r="AK1042" i="21"/>
  <c r="AK1043" i="21"/>
  <c r="AK1044" i="21"/>
  <c r="AK1045" i="21"/>
  <c r="AK1046" i="21"/>
  <c r="AK1047" i="21"/>
  <c r="AK1048" i="21"/>
  <c r="AK1049" i="21"/>
  <c r="AL1014" i="21"/>
  <c r="AL1015" i="21"/>
  <c r="AL1016" i="21"/>
  <c r="AL1017" i="21"/>
  <c r="AL1018" i="21"/>
  <c r="AL1019" i="21"/>
  <c r="AL1020" i="21"/>
  <c r="AM1020" i="21"/>
  <c r="AM1021" i="21"/>
  <c r="J97" i="21"/>
  <c r="BG505" i="21"/>
  <c r="BF505" i="21"/>
  <c r="BE505" i="21"/>
  <c r="BD505" i="21"/>
  <c r="BC505" i="21"/>
  <c r="BB505" i="21"/>
  <c r="BA505" i="21"/>
  <c r="AZ505" i="21"/>
  <c r="AY505" i="21"/>
  <c r="AX505" i="21"/>
  <c r="AW505" i="21"/>
  <c r="AV505" i="21"/>
  <c r="AU505" i="21"/>
  <c r="AT505" i="21"/>
  <c r="AS505" i="21"/>
  <c r="AR505" i="21"/>
  <c r="AQ505" i="21"/>
  <c r="AP505" i="21"/>
  <c r="AO505" i="21"/>
  <c r="AN505" i="21"/>
  <c r="AM505" i="21"/>
  <c r="AL505" i="21"/>
  <c r="BG504" i="21"/>
  <c r="BF504" i="21"/>
  <c r="BE504" i="21"/>
  <c r="BD504" i="21"/>
  <c r="BC504" i="21"/>
  <c r="BB504" i="21"/>
  <c r="BA504" i="21"/>
  <c r="AZ504" i="21"/>
  <c r="AY504" i="21"/>
  <c r="AX504" i="21"/>
  <c r="AW504" i="21"/>
  <c r="AV504" i="21"/>
  <c r="AU504" i="21"/>
  <c r="AT504" i="21"/>
  <c r="AS504" i="21"/>
  <c r="AR504" i="21"/>
  <c r="AQ504" i="21"/>
  <c r="AP504" i="21"/>
  <c r="AO504" i="21"/>
  <c r="AN504" i="21"/>
  <c r="AM504" i="21"/>
  <c r="AL504" i="21"/>
  <c r="BG503" i="21"/>
  <c r="BF503" i="21"/>
  <c r="BE503" i="21"/>
  <c r="BD503" i="21"/>
  <c r="BC503" i="21"/>
  <c r="BB503" i="21"/>
  <c r="BA503" i="21"/>
  <c r="AZ503" i="21"/>
  <c r="AY503" i="21"/>
  <c r="AX503" i="21"/>
  <c r="AW503" i="21"/>
  <c r="AV503" i="21"/>
  <c r="AU503" i="21"/>
  <c r="AT503" i="21"/>
  <c r="AS503" i="21"/>
  <c r="AR503" i="21"/>
  <c r="AQ503" i="21"/>
  <c r="AP503" i="21"/>
  <c r="AO503" i="21"/>
  <c r="AN503" i="21"/>
  <c r="AM503" i="21"/>
  <c r="AL503" i="21"/>
  <c r="BG502" i="21"/>
  <c r="BF502" i="21"/>
  <c r="BE502" i="21"/>
  <c r="BD502" i="21"/>
  <c r="BC502" i="21"/>
  <c r="BB502" i="21"/>
  <c r="BA502" i="21"/>
  <c r="AZ502" i="21"/>
  <c r="AY502" i="21"/>
  <c r="AX502" i="21"/>
  <c r="AW502" i="21"/>
  <c r="AV502" i="21"/>
  <c r="AU502" i="21"/>
  <c r="AT502" i="21"/>
  <c r="AS502" i="21"/>
  <c r="AR502" i="21"/>
  <c r="AQ502" i="21"/>
  <c r="AP502" i="21"/>
  <c r="AO502" i="21"/>
  <c r="AN502" i="21"/>
  <c r="AM502" i="21"/>
  <c r="AL502" i="21"/>
  <c r="BG501" i="21"/>
  <c r="BF501" i="21"/>
  <c r="BE501" i="21"/>
  <c r="BD501" i="21"/>
  <c r="BC501" i="21"/>
  <c r="BB501" i="21"/>
  <c r="BA501" i="21"/>
  <c r="AZ501" i="21"/>
  <c r="AY501" i="21"/>
  <c r="AX501" i="21"/>
  <c r="AW501" i="21"/>
  <c r="AV501" i="21"/>
  <c r="AU501" i="21"/>
  <c r="AT501" i="21"/>
  <c r="AS501" i="21"/>
  <c r="AR501" i="21"/>
  <c r="AQ501" i="21"/>
  <c r="AP501" i="21"/>
  <c r="AO501" i="21"/>
  <c r="AN501" i="21"/>
  <c r="AM501" i="21"/>
  <c r="AL501" i="21"/>
  <c r="BG500" i="21"/>
  <c r="BF500" i="21"/>
  <c r="BE500" i="21"/>
  <c r="BD500" i="21"/>
  <c r="BC500" i="21"/>
  <c r="BB500" i="21"/>
  <c r="BA500" i="21"/>
  <c r="AZ500" i="21"/>
  <c r="AY500" i="21"/>
  <c r="AX500" i="21"/>
  <c r="AW500" i="21"/>
  <c r="AV500" i="21"/>
  <c r="AU500" i="21"/>
  <c r="AT500" i="21"/>
  <c r="AS500" i="21"/>
  <c r="AR500" i="21"/>
  <c r="AQ500" i="21"/>
  <c r="AP500" i="21"/>
  <c r="AO500" i="21"/>
  <c r="AN500" i="21"/>
  <c r="AM500" i="21"/>
  <c r="AL500" i="21"/>
  <c r="BG499" i="21"/>
  <c r="BF499" i="21"/>
  <c r="BE499" i="21"/>
  <c r="BD499" i="21"/>
  <c r="BC499" i="21"/>
  <c r="BB499" i="21"/>
  <c r="BA499" i="21"/>
  <c r="AZ499" i="21"/>
  <c r="AY499" i="21"/>
  <c r="AX499" i="21"/>
  <c r="AW499" i="21"/>
  <c r="AV499" i="21"/>
  <c r="AU499" i="21"/>
  <c r="AT499" i="21"/>
  <c r="AS499" i="21"/>
  <c r="AR499" i="21"/>
  <c r="AQ499" i="21"/>
  <c r="AP499" i="21"/>
  <c r="AO499" i="21"/>
  <c r="AN499" i="21"/>
  <c r="AM499" i="21"/>
  <c r="AL499" i="21"/>
  <c r="BG498" i="21"/>
  <c r="BF498" i="21"/>
  <c r="BE498" i="21"/>
  <c r="BD498" i="21"/>
  <c r="BC498" i="21"/>
  <c r="BB498" i="21"/>
  <c r="BA498" i="21"/>
  <c r="AZ498" i="21"/>
  <c r="AY498" i="21"/>
  <c r="AX498" i="21"/>
  <c r="AW498" i="21"/>
  <c r="AV498" i="21"/>
  <c r="AU498" i="21"/>
  <c r="AT498" i="21"/>
  <c r="AS498" i="21"/>
  <c r="AR498" i="21"/>
  <c r="AQ498" i="21"/>
  <c r="AP498" i="21"/>
  <c r="AO498" i="21"/>
  <c r="AN498" i="21"/>
  <c r="AM498" i="21"/>
  <c r="AL498" i="21"/>
  <c r="BG497" i="21"/>
  <c r="BF497" i="21"/>
  <c r="BE497" i="21"/>
  <c r="BD497" i="21"/>
  <c r="BC497" i="21"/>
  <c r="BB497" i="21"/>
  <c r="BA497" i="21"/>
  <c r="AZ497" i="21"/>
  <c r="AY497" i="21"/>
  <c r="AX497" i="21"/>
  <c r="AW497" i="21"/>
  <c r="AV497" i="21"/>
  <c r="AU497" i="21"/>
  <c r="AT497" i="21"/>
  <c r="AS497" i="21"/>
  <c r="AR497" i="21"/>
  <c r="AQ497" i="21"/>
  <c r="AP497" i="21"/>
  <c r="AO497" i="21"/>
  <c r="AN497" i="21"/>
  <c r="AM497" i="21"/>
  <c r="AL497" i="21"/>
  <c r="BG496" i="21"/>
  <c r="BF496" i="21"/>
  <c r="BE496" i="21"/>
  <c r="BD496" i="21"/>
  <c r="BC496" i="21"/>
  <c r="BB496" i="21"/>
  <c r="BA496" i="21"/>
  <c r="AZ496" i="21"/>
  <c r="AY496" i="21"/>
  <c r="AX496" i="21"/>
  <c r="AW496" i="21"/>
  <c r="AV496" i="21"/>
  <c r="AU496" i="21"/>
  <c r="AT496" i="21"/>
  <c r="AS496" i="21"/>
  <c r="AR496" i="21"/>
  <c r="AQ496" i="21"/>
  <c r="AP496" i="21"/>
  <c r="AO496" i="21"/>
  <c r="AN496" i="21"/>
  <c r="AM496" i="21"/>
  <c r="AL496" i="21"/>
  <c r="BG495" i="21"/>
  <c r="BF495" i="21"/>
  <c r="BE495" i="21"/>
  <c r="BD495" i="21"/>
  <c r="BC495" i="21"/>
  <c r="BB495" i="21"/>
  <c r="BA495" i="21"/>
  <c r="AZ495" i="21"/>
  <c r="AY495" i="21"/>
  <c r="AX495" i="21"/>
  <c r="AW495" i="21"/>
  <c r="AV495" i="21"/>
  <c r="AU495" i="21"/>
  <c r="AT495" i="21"/>
  <c r="AS495" i="21"/>
  <c r="AR495" i="21"/>
  <c r="AQ495" i="21"/>
  <c r="AP495" i="21"/>
  <c r="AO495" i="21"/>
  <c r="AN495" i="21"/>
  <c r="AM495" i="21"/>
  <c r="AL495" i="21"/>
  <c r="BG494" i="21"/>
  <c r="BF494" i="21"/>
  <c r="BE494" i="21"/>
  <c r="BD494" i="21"/>
  <c r="BC494" i="21"/>
  <c r="BB494" i="21"/>
  <c r="BA494" i="21"/>
  <c r="AZ494" i="21"/>
  <c r="AY494" i="21"/>
  <c r="AX494" i="21"/>
  <c r="AW494" i="21"/>
  <c r="AV494" i="21"/>
  <c r="AU494" i="21"/>
  <c r="AT494" i="21"/>
  <c r="AS494" i="21"/>
  <c r="AR494" i="21"/>
  <c r="AQ494" i="21"/>
  <c r="AP494" i="21"/>
  <c r="AO494" i="21"/>
  <c r="AN494" i="21"/>
  <c r="AM494" i="21"/>
  <c r="AL494" i="21"/>
  <c r="BG493" i="21"/>
  <c r="BF493" i="21"/>
  <c r="BE493" i="21"/>
  <c r="BD493" i="21"/>
  <c r="BC493" i="21"/>
  <c r="BB493" i="21"/>
  <c r="BA493" i="21"/>
  <c r="AZ493" i="21"/>
  <c r="AY493" i="21"/>
  <c r="AX493" i="21"/>
  <c r="AW493" i="21"/>
  <c r="AV493" i="21"/>
  <c r="AU493" i="21"/>
  <c r="AT493" i="21"/>
  <c r="AS493" i="21"/>
  <c r="AR493" i="21"/>
  <c r="AQ493" i="21"/>
  <c r="AP493" i="21"/>
  <c r="AO493" i="21"/>
  <c r="AN493" i="21"/>
  <c r="AM493" i="21"/>
  <c r="AL493" i="21"/>
  <c r="BG492" i="21"/>
  <c r="BF492" i="21"/>
  <c r="BE492" i="21"/>
  <c r="BD492" i="21"/>
  <c r="BC492" i="21"/>
  <c r="BB492" i="21"/>
  <c r="BA492" i="21"/>
  <c r="AZ492" i="21"/>
  <c r="AY492" i="21"/>
  <c r="AX492" i="21"/>
  <c r="AW492" i="21"/>
  <c r="AV492" i="21"/>
  <c r="AU492" i="21"/>
  <c r="AT492" i="21"/>
  <c r="AS492" i="21"/>
  <c r="AR492" i="21"/>
  <c r="AQ492" i="21"/>
  <c r="AP492" i="21"/>
  <c r="AO492" i="21"/>
  <c r="AN492" i="21"/>
  <c r="AM492" i="21"/>
  <c r="AL492" i="21"/>
  <c r="BG491" i="21"/>
  <c r="BF491" i="21"/>
  <c r="BE491" i="21"/>
  <c r="BD491" i="21"/>
  <c r="BC491" i="21"/>
  <c r="BB491" i="21"/>
  <c r="BA491" i="21"/>
  <c r="AZ491" i="21"/>
  <c r="AY491" i="21"/>
  <c r="AX491" i="21"/>
  <c r="AW491" i="21"/>
  <c r="AV491" i="21"/>
  <c r="AU491" i="21"/>
  <c r="AT491" i="21"/>
  <c r="AS491" i="21"/>
  <c r="AR491" i="21"/>
  <c r="AQ491" i="21"/>
  <c r="AP491" i="21"/>
  <c r="AO491" i="21"/>
  <c r="AN491" i="21"/>
  <c r="AM491" i="21"/>
  <c r="AL491" i="21"/>
  <c r="BG490" i="21"/>
  <c r="BF490" i="21"/>
  <c r="BE490" i="21"/>
  <c r="BD490" i="21"/>
  <c r="BC490" i="21"/>
  <c r="BB490" i="21"/>
  <c r="BA490" i="21"/>
  <c r="AZ490" i="21"/>
  <c r="AY490" i="21"/>
  <c r="AX490" i="21"/>
  <c r="AW490" i="21"/>
  <c r="AV490" i="21"/>
  <c r="AU490" i="21"/>
  <c r="AT490" i="21"/>
  <c r="AS490" i="21"/>
  <c r="AR490" i="21"/>
  <c r="AQ490" i="21"/>
  <c r="AP490" i="21"/>
  <c r="AO490" i="21"/>
  <c r="AN490" i="21"/>
  <c r="AM490" i="21"/>
  <c r="AL490" i="21"/>
  <c r="BG489" i="21"/>
  <c r="BF489" i="21"/>
  <c r="BE489" i="21"/>
  <c r="BD489" i="21"/>
  <c r="BC489" i="21"/>
  <c r="BB489" i="21"/>
  <c r="BA489" i="21"/>
  <c r="AZ489" i="21"/>
  <c r="AY489" i="21"/>
  <c r="AX489" i="21"/>
  <c r="AW489" i="21"/>
  <c r="AV489" i="21"/>
  <c r="AU489" i="21"/>
  <c r="AT489" i="21"/>
  <c r="AS489" i="21"/>
  <c r="AR489" i="21"/>
  <c r="AQ489" i="21"/>
  <c r="AP489" i="21"/>
  <c r="AO489" i="21"/>
  <c r="AN489" i="21"/>
  <c r="AM489" i="21"/>
  <c r="AL489" i="21"/>
  <c r="BG488" i="21"/>
  <c r="BF488" i="21"/>
  <c r="BE488" i="21"/>
  <c r="BD488" i="21"/>
  <c r="BC488" i="21"/>
  <c r="BB488" i="21"/>
  <c r="BA488" i="21"/>
  <c r="AZ488" i="21"/>
  <c r="AY488" i="21"/>
  <c r="AX488" i="21"/>
  <c r="AW488" i="21"/>
  <c r="AV488" i="21"/>
  <c r="AU488" i="21"/>
  <c r="AT488" i="21"/>
  <c r="AS488" i="21"/>
  <c r="AR488" i="21"/>
  <c r="AQ488" i="21"/>
  <c r="AP488" i="21"/>
  <c r="AO488" i="21"/>
  <c r="AN488" i="21"/>
  <c r="AM488" i="21"/>
  <c r="AL488" i="21"/>
  <c r="BG487" i="21"/>
  <c r="BF487" i="21"/>
  <c r="BE487" i="21"/>
  <c r="BD487" i="21"/>
  <c r="BC487" i="21"/>
  <c r="BB487" i="21"/>
  <c r="BA487" i="21"/>
  <c r="AZ487" i="21"/>
  <c r="AY487" i="21"/>
  <c r="AX487" i="21"/>
  <c r="AW487" i="21"/>
  <c r="AV487" i="21"/>
  <c r="AU487" i="21"/>
  <c r="AT487" i="21"/>
  <c r="AS487" i="21"/>
  <c r="AR487" i="21"/>
  <c r="AQ487" i="21"/>
  <c r="AP487" i="21"/>
  <c r="AO487" i="21"/>
  <c r="AN487" i="21"/>
  <c r="AM487" i="21"/>
  <c r="AL487" i="21"/>
  <c r="BG486" i="21"/>
  <c r="BF486" i="21"/>
  <c r="BE486" i="21"/>
  <c r="BD486" i="21"/>
  <c r="BC486" i="21"/>
  <c r="BB486" i="21"/>
  <c r="BA486" i="21"/>
  <c r="AZ486" i="21"/>
  <c r="AY486" i="21"/>
  <c r="AX486" i="21"/>
  <c r="AW486" i="21"/>
  <c r="AV486" i="21"/>
  <c r="AU486" i="21"/>
  <c r="AT486" i="21"/>
  <c r="AS486" i="21"/>
  <c r="AR486" i="21"/>
  <c r="AQ486" i="21"/>
  <c r="AP486" i="21"/>
  <c r="AO486" i="21"/>
  <c r="AN486" i="21"/>
  <c r="AM486" i="21"/>
  <c r="AL486" i="21"/>
  <c r="BG485" i="21"/>
  <c r="BF485" i="21"/>
  <c r="BE485" i="21"/>
  <c r="BD485" i="21"/>
  <c r="BC485" i="21"/>
  <c r="BB485" i="21"/>
  <c r="BA485" i="21"/>
  <c r="AZ485" i="21"/>
  <c r="AY485" i="21"/>
  <c r="AX485" i="21"/>
  <c r="AW485" i="21"/>
  <c r="AV485" i="21"/>
  <c r="AU485" i="21"/>
  <c r="AT485" i="21"/>
  <c r="AS485" i="21"/>
  <c r="AR485" i="21"/>
  <c r="AQ485" i="21"/>
  <c r="AP485" i="21"/>
  <c r="AO485" i="21"/>
  <c r="AN485" i="21"/>
  <c r="AM485" i="21"/>
  <c r="AL485" i="21"/>
  <c r="BG484" i="21"/>
  <c r="BF484" i="21"/>
  <c r="BE484" i="21"/>
  <c r="BD484" i="21"/>
  <c r="BC484" i="21"/>
  <c r="BB484" i="21"/>
  <c r="BA484" i="21"/>
  <c r="AZ484" i="21"/>
  <c r="AY484" i="21"/>
  <c r="AX484" i="21"/>
  <c r="AW484" i="21"/>
  <c r="AV484" i="21"/>
  <c r="AU484" i="21"/>
  <c r="AT484" i="21"/>
  <c r="AS484" i="21"/>
  <c r="AR484" i="21"/>
  <c r="AQ484" i="21"/>
  <c r="AP484" i="21"/>
  <c r="AO484" i="21"/>
  <c r="AN484" i="21"/>
  <c r="AM484" i="21"/>
  <c r="AL484" i="21"/>
  <c r="BG483" i="21"/>
  <c r="BF483" i="21"/>
  <c r="BE483" i="21"/>
  <c r="BD483" i="21"/>
  <c r="BC483" i="21"/>
  <c r="BB483" i="21"/>
  <c r="BA483" i="21"/>
  <c r="AZ483" i="21"/>
  <c r="AY483" i="21"/>
  <c r="AX483" i="21"/>
  <c r="AW483" i="21"/>
  <c r="AV483" i="21"/>
  <c r="AU483" i="21"/>
  <c r="AT483" i="21"/>
  <c r="AS483" i="21"/>
  <c r="AR483" i="21"/>
  <c r="AQ483" i="21"/>
  <c r="AP483" i="21"/>
  <c r="AO483" i="21"/>
  <c r="AN483" i="21"/>
  <c r="AM483" i="21"/>
  <c r="AL483" i="21"/>
  <c r="BG482" i="21"/>
  <c r="BF482" i="21"/>
  <c r="BE482" i="21"/>
  <c r="BD482" i="21"/>
  <c r="BC482" i="21"/>
  <c r="BB482" i="21"/>
  <c r="BA482" i="21"/>
  <c r="AZ482" i="21"/>
  <c r="AY482" i="21"/>
  <c r="AX482" i="21"/>
  <c r="AW482" i="21"/>
  <c r="AV482" i="21"/>
  <c r="AU482" i="21"/>
  <c r="AT482" i="21"/>
  <c r="AS482" i="21"/>
  <c r="AR482" i="21"/>
  <c r="AQ482" i="21"/>
  <c r="AP482" i="21"/>
  <c r="AO482" i="21"/>
  <c r="AN482" i="21"/>
  <c r="AM482" i="21"/>
  <c r="AL482" i="21"/>
  <c r="BG481" i="21"/>
  <c r="BF481" i="21"/>
  <c r="BE481" i="21"/>
  <c r="BD481" i="21"/>
  <c r="BC481" i="21"/>
  <c r="BB481" i="21"/>
  <c r="BA481" i="21"/>
  <c r="AZ481" i="21"/>
  <c r="AY481" i="21"/>
  <c r="AX481" i="21"/>
  <c r="AW481" i="21"/>
  <c r="AV481" i="21"/>
  <c r="AU481" i="21"/>
  <c r="AT481" i="21"/>
  <c r="AS481" i="21"/>
  <c r="AR481" i="21"/>
  <c r="AQ481" i="21"/>
  <c r="AP481" i="21"/>
  <c r="AO481" i="21"/>
  <c r="AN481" i="21"/>
  <c r="AM481" i="21"/>
  <c r="AL481" i="21"/>
  <c r="BG480" i="21"/>
  <c r="BF480" i="21"/>
  <c r="BE480" i="21"/>
  <c r="BD480" i="21"/>
  <c r="BC480" i="21"/>
  <c r="BB480" i="21"/>
  <c r="BA480" i="21"/>
  <c r="AZ480" i="21"/>
  <c r="AY480" i="21"/>
  <c r="AX480" i="21"/>
  <c r="AW480" i="21"/>
  <c r="AV480" i="21"/>
  <c r="AU480" i="21"/>
  <c r="AT480" i="21"/>
  <c r="AS480" i="21"/>
  <c r="AR480" i="21"/>
  <c r="AQ480" i="21"/>
  <c r="AP480" i="21"/>
  <c r="AO480" i="21"/>
  <c r="AN480" i="21"/>
  <c r="AM480" i="21"/>
  <c r="AL480" i="21"/>
  <c r="BG479" i="21"/>
  <c r="BF479" i="21"/>
  <c r="BE479" i="21"/>
  <c r="BD479" i="21"/>
  <c r="BC479" i="21"/>
  <c r="BB479" i="21"/>
  <c r="BA479" i="21"/>
  <c r="AZ479" i="21"/>
  <c r="AY479" i="21"/>
  <c r="AX479" i="21"/>
  <c r="AW479" i="21"/>
  <c r="AV479" i="21"/>
  <c r="AU479" i="21"/>
  <c r="AT479" i="21"/>
  <c r="AS479" i="21"/>
  <c r="AR479" i="21"/>
  <c r="AQ479" i="21"/>
  <c r="AP479" i="21"/>
  <c r="AO479" i="21"/>
  <c r="AN479" i="21"/>
  <c r="AM479" i="21"/>
  <c r="AL479" i="21"/>
  <c r="BG478" i="21"/>
  <c r="BF478" i="21"/>
  <c r="BE478" i="21"/>
  <c r="BD478" i="21"/>
  <c r="BC478" i="21"/>
  <c r="BB478" i="21"/>
  <c r="BA478" i="21"/>
  <c r="AZ478" i="21"/>
  <c r="AY478" i="21"/>
  <c r="AX478" i="21"/>
  <c r="AW478" i="21"/>
  <c r="AV478" i="21"/>
  <c r="AU478" i="21"/>
  <c r="AT478" i="21"/>
  <c r="AS478" i="21"/>
  <c r="AR478" i="21"/>
  <c r="AQ478" i="21"/>
  <c r="AP478" i="21"/>
  <c r="AO478" i="21"/>
  <c r="AN478" i="21"/>
  <c r="AM478" i="21"/>
  <c r="AL478" i="21"/>
  <c r="BG477" i="21"/>
  <c r="BF477" i="21"/>
  <c r="BE477" i="21"/>
  <c r="BD477" i="21"/>
  <c r="BC477" i="21"/>
  <c r="BB477" i="21"/>
  <c r="BA477" i="21"/>
  <c r="AZ477" i="21"/>
  <c r="AY477" i="21"/>
  <c r="AX477" i="21"/>
  <c r="AW477" i="21"/>
  <c r="AV477" i="21"/>
  <c r="AU477" i="21"/>
  <c r="AT477" i="21"/>
  <c r="AS477" i="21"/>
  <c r="AR477" i="21"/>
  <c r="AQ477" i="21"/>
  <c r="AP477" i="21"/>
  <c r="AO477" i="21"/>
  <c r="AN477" i="21"/>
  <c r="AM477" i="21"/>
  <c r="AL477" i="21"/>
  <c r="BG476" i="21"/>
  <c r="BF476" i="21"/>
  <c r="BE476" i="21"/>
  <c r="BD476" i="21"/>
  <c r="BC476" i="21"/>
  <c r="BB476" i="21"/>
  <c r="BA476" i="21"/>
  <c r="AZ476" i="21"/>
  <c r="AY476" i="21"/>
  <c r="AX476" i="21"/>
  <c r="AW476" i="21"/>
  <c r="AV476" i="21"/>
  <c r="AU476" i="21"/>
  <c r="AT476" i="21"/>
  <c r="AS476" i="21"/>
  <c r="AR476" i="21"/>
  <c r="AQ476" i="21"/>
  <c r="AP476" i="21"/>
  <c r="AO476" i="21"/>
  <c r="AN476" i="21"/>
  <c r="AM476" i="21"/>
  <c r="AL476" i="21"/>
  <c r="BG475" i="21"/>
  <c r="BF475" i="21"/>
  <c r="BE475" i="21"/>
  <c r="BD475" i="21"/>
  <c r="BC475" i="21"/>
  <c r="BB475" i="21"/>
  <c r="BA475" i="21"/>
  <c r="AZ475" i="21"/>
  <c r="AY475" i="21"/>
  <c r="AX475" i="21"/>
  <c r="AW475" i="21"/>
  <c r="AV475" i="21"/>
  <c r="AU475" i="21"/>
  <c r="AT475" i="21"/>
  <c r="AS475" i="21"/>
  <c r="AR475" i="21"/>
  <c r="AQ475" i="21"/>
  <c r="AP475" i="21"/>
  <c r="AO475" i="21"/>
  <c r="AN475" i="21"/>
  <c r="AM475" i="21"/>
  <c r="AL475" i="21"/>
  <c r="BG474" i="21"/>
  <c r="BF474" i="21"/>
  <c r="BE474" i="21"/>
  <c r="BD474" i="21"/>
  <c r="BC474" i="21"/>
  <c r="BB474" i="21"/>
  <c r="BA474" i="21"/>
  <c r="AZ474" i="21"/>
  <c r="AY474" i="21"/>
  <c r="AX474" i="21"/>
  <c r="AW474" i="21"/>
  <c r="AV474" i="21"/>
  <c r="AU474" i="21"/>
  <c r="AT474" i="21"/>
  <c r="AS474" i="21"/>
  <c r="AR474" i="21"/>
  <c r="AQ474" i="21"/>
  <c r="AP474" i="21"/>
  <c r="AO474" i="21"/>
  <c r="AN474" i="21"/>
  <c r="AM474" i="21"/>
  <c r="AL474" i="21"/>
  <c r="BG473" i="21"/>
  <c r="BF473" i="21"/>
  <c r="BE473" i="21"/>
  <c r="BD473" i="21"/>
  <c r="BC473" i="21"/>
  <c r="BB473" i="21"/>
  <c r="BA473" i="21"/>
  <c r="AZ473" i="21"/>
  <c r="AY473" i="21"/>
  <c r="AX473" i="21"/>
  <c r="AW473" i="21"/>
  <c r="AV473" i="21"/>
  <c r="AU473" i="21"/>
  <c r="AT473" i="21"/>
  <c r="AS473" i="21"/>
  <c r="AR473" i="21"/>
  <c r="AQ473" i="21"/>
  <c r="AP473" i="21"/>
  <c r="AO473" i="21"/>
  <c r="AN473" i="21"/>
  <c r="AM473" i="21"/>
  <c r="AL473" i="21"/>
  <c r="BG472" i="21"/>
  <c r="BF472" i="21"/>
  <c r="BE472" i="21"/>
  <c r="BD472" i="21"/>
  <c r="BC472" i="21"/>
  <c r="BB472" i="21"/>
  <c r="BA472" i="21"/>
  <c r="AZ472" i="21"/>
  <c r="AY472" i="21"/>
  <c r="AX472" i="21"/>
  <c r="AW472" i="21"/>
  <c r="AV472" i="21"/>
  <c r="AU472" i="21"/>
  <c r="AT472" i="21"/>
  <c r="AS472" i="21"/>
  <c r="AR472" i="21"/>
  <c r="AQ472" i="21"/>
  <c r="AP472" i="21"/>
  <c r="AO472" i="21"/>
  <c r="AN472" i="21"/>
  <c r="AM472" i="21"/>
  <c r="AL472" i="21"/>
  <c r="BG471" i="21"/>
  <c r="BF471" i="21"/>
  <c r="BE471" i="21"/>
  <c r="BD471" i="21"/>
  <c r="BC471" i="21"/>
  <c r="BB471" i="21"/>
  <c r="BA471" i="21"/>
  <c r="AZ471" i="21"/>
  <c r="AY471" i="21"/>
  <c r="AX471" i="21"/>
  <c r="AW471" i="21"/>
  <c r="AV471" i="21"/>
  <c r="AU471" i="21"/>
  <c r="AT471" i="21"/>
  <c r="AS471" i="21"/>
  <c r="AR471" i="21"/>
  <c r="AQ471" i="21"/>
  <c r="AP471" i="21"/>
  <c r="AO471" i="21"/>
  <c r="AN471" i="21"/>
  <c r="AM471" i="21"/>
  <c r="AL471" i="21"/>
  <c r="BG470" i="21"/>
  <c r="BF470" i="21"/>
  <c r="BE470" i="21"/>
  <c r="BD470" i="21"/>
  <c r="BC470" i="21"/>
  <c r="BB470" i="21"/>
  <c r="BA470" i="21"/>
  <c r="AZ470" i="21"/>
  <c r="AY470" i="21"/>
  <c r="AX470" i="21"/>
  <c r="AW470" i="21"/>
  <c r="AV470" i="21"/>
  <c r="AU470" i="21"/>
  <c r="AT470" i="21"/>
  <c r="AS470" i="21"/>
  <c r="AR470" i="21"/>
  <c r="AQ470" i="21"/>
  <c r="AP470" i="21"/>
  <c r="AO470" i="21"/>
  <c r="AN470" i="21"/>
  <c r="AM470" i="21"/>
  <c r="AL470" i="21"/>
  <c r="BG469" i="21"/>
  <c r="BF469" i="21"/>
  <c r="BE469" i="21"/>
  <c r="BD469" i="21"/>
  <c r="BC469" i="21"/>
  <c r="BB469" i="21"/>
  <c r="BA469" i="21"/>
  <c r="AZ469" i="21"/>
  <c r="AY469" i="21"/>
  <c r="AX469" i="21"/>
  <c r="AW469" i="21"/>
  <c r="AV469" i="21"/>
  <c r="AU469" i="21"/>
  <c r="AT469" i="21"/>
  <c r="AS469" i="21"/>
  <c r="AR469" i="21"/>
  <c r="AQ469" i="21"/>
  <c r="AP469" i="21"/>
  <c r="AO469" i="21"/>
  <c r="AN469" i="21"/>
  <c r="AM469" i="21"/>
  <c r="AL469" i="21"/>
  <c r="BG468" i="21"/>
  <c r="BF468" i="21"/>
  <c r="BE468" i="21"/>
  <c r="BD468" i="21"/>
  <c r="BC468" i="21"/>
  <c r="BB468" i="21"/>
  <c r="BA468" i="21"/>
  <c r="AZ468" i="21"/>
  <c r="AY468" i="21"/>
  <c r="AX468" i="21"/>
  <c r="AW468" i="21"/>
  <c r="AV468" i="21"/>
  <c r="AU468" i="21"/>
  <c r="AT468" i="21"/>
  <c r="AS468" i="21"/>
  <c r="AR468" i="21"/>
  <c r="AQ468" i="21"/>
  <c r="AP468" i="21"/>
  <c r="AO468" i="21"/>
  <c r="AN468" i="21"/>
  <c r="AM468" i="21"/>
  <c r="AL468" i="21"/>
  <c r="BG467" i="21"/>
  <c r="BF467" i="21"/>
  <c r="BE467" i="21"/>
  <c r="BD467" i="21"/>
  <c r="BC467" i="21"/>
  <c r="BB467" i="21"/>
  <c r="BA467" i="21"/>
  <c r="AZ467" i="21"/>
  <c r="AY467" i="21"/>
  <c r="AX467" i="21"/>
  <c r="AW467" i="21"/>
  <c r="AV467" i="21"/>
  <c r="AU467" i="21"/>
  <c r="AT467" i="21"/>
  <c r="AS467" i="21"/>
  <c r="AR467" i="21"/>
  <c r="AQ467" i="21"/>
  <c r="AP467" i="21"/>
  <c r="AO467" i="21"/>
  <c r="AN467" i="21"/>
  <c r="AM467" i="21"/>
  <c r="AL467" i="21"/>
  <c r="BG466" i="21"/>
  <c r="BF466" i="21"/>
  <c r="BE466" i="21"/>
  <c r="BD466" i="21"/>
  <c r="BC466" i="21"/>
  <c r="BB466" i="21"/>
  <c r="BA466" i="21"/>
  <c r="AZ466" i="21"/>
  <c r="AY466" i="21"/>
  <c r="AX466" i="21"/>
  <c r="AW466" i="21"/>
  <c r="AV466" i="21"/>
  <c r="AU466" i="21"/>
  <c r="AT466" i="21"/>
  <c r="AS466" i="21"/>
  <c r="AR466" i="21"/>
  <c r="AQ466" i="21"/>
  <c r="AP466" i="21"/>
  <c r="AO466" i="21"/>
  <c r="AN466" i="21"/>
  <c r="AM466" i="21"/>
  <c r="AL466" i="21"/>
  <c r="BG465" i="21"/>
  <c r="BF465" i="21"/>
  <c r="BE465" i="21"/>
  <c r="BD465" i="21"/>
  <c r="BC465" i="21"/>
  <c r="BB465" i="21"/>
  <c r="BA465" i="21"/>
  <c r="AZ465" i="21"/>
  <c r="AY465" i="21"/>
  <c r="AX465" i="21"/>
  <c r="AW465" i="21"/>
  <c r="AV465" i="21"/>
  <c r="AU465" i="21"/>
  <c r="AT465" i="21"/>
  <c r="AS465" i="21"/>
  <c r="AR465" i="21"/>
  <c r="AQ465" i="21"/>
  <c r="AP465" i="21"/>
  <c r="AO465" i="21"/>
  <c r="AN465" i="21"/>
  <c r="AM465" i="21"/>
  <c r="AL465" i="21"/>
  <c r="BG464" i="21"/>
  <c r="BF464" i="21"/>
  <c r="BE464" i="21"/>
  <c r="BD464" i="21"/>
  <c r="BC464" i="21"/>
  <c r="BB464" i="21"/>
  <c r="BA464" i="21"/>
  <c r="AZ464" i="21"/>
  <c r="AY464" i="21"/>
  <c r="AX464" i="21"/>
  <c r="AW464" i="21"/>
  <c r="AV464" i="21"/>
  <c r="AU464" i="21"/>
  <c r="AT464" i="21"/>
  <c r="AS464" i="21"/>
  <c r="AR464" i="21"/>
  <c r="AQ464" i="21"/>
  <c r="AP464" i="21"/>
  <c r="AO464" i="21"/>
  <c r="AN464" i="21"/>
  <c r="AM464" i="21"/>
  <c r="AL464" i="21"/>
  <c r="BG463" i="21"/>
  <c r="BF463" i="21"/>
  <c r="BE463" i="21"/>
  <c r="BD463" i="21"/>
  <c r="BC463" i="21"/>
  <c r="BB463" i="21"/>
  <c r="BA463" i="21"/>
  <c r="AZ463" i="21"/>
  <c r="AY463" i="21"/>
  <c r="AX463" i="21"/>
  <c r="AW463" i="21"/>
  <c r="AV463" i="21"/>
  <c r="AU463" i="21"/>
  <c r="AT463" i="21"/>
  <c r="AS463" i="21"/>
  <c r="AR463" i="21"/>
  <c r="AQ463" i="21"/>
  <c r="AP463" i="21"/>
  <c r="AO463" i="21"/>
  <c r="AN463" i="21"/>
  <c r="AM463" i="21"/>
  <c r="AL463" i="21"/>
  <c r="BG462" i="21"/>
  <c r="BF462" i="21"/>
  <c r="BE462" i="21"/>
  <c r="BD462" i="21"/>
  <c r="BC462" i="21"/>
  <c r="BB462" i="21"/>
  <c r="BA462" i="21"/>
  <c r="AZ462" i="21"/>
  <c r="AY462" i="21"/>
  <c r="AX462" i="21"/>
  <c r="AW462" i="21"/>
  <c r="AV462" i="21"/>
  <c r="AU462" i="21"/>
  <c r="AT462" i="21"/>
  <c r="AS462" i="21"/>
  <c r="AR462" i="21"/>
  <c r="AQ462" i="21"/>
  <c r="AP462" i="21"/>
  <c r="AO462" i="21"/>
  <c r="AN462" i="21"/>
  <c r="AM462" i="21"/>
  <c r="AL462" i="21"/>
  <c r="BG461" i="21"/>
  <c r="BF461" i="21"/>
  <c r="BE461" i="21"/>
  <c r="BD461" i="21"/>
  <c r="BC461" i="21"/>
  <c r="BB461" i="21"/>
  <c r="BA461" i="21"/>
  <c r="AZ461" i="21"/>
  <c r="AY461" i="21"/>
  <c r="AX461" i="21"/>
  <c r="AW461" i="21"/>
  <c r="AV461" i="21"/>
  <c r="AU461" i="21"/>
  <c r="AT461" i="21"/>
  <c r="AS461" i="21"/>
  <c r="AR461" i="21"/>
  <c r="AQ461" i="21"/>
  <c r="AP461" i="21"/>
  <c r="AO461" i="21"/>
  <c r="AN461" i="21"/>
  <c r="AM461" i="21"/>
  <c r="AL461" i="21"/>
  <c r="BG460" i="21"/>
  <c r="BF460" i="21"/>
  <c r="BE460" i="21"/>
  <c r="BD460" i="21"/>
  <c r="BC460" i="21"/>
  <c r="BB460" i="21"/>
  <c r="BA460" i="21"/>
  <c r="AZ460" i="21"/>
  <c r="AY460" i="21"/>
  <c r="AX460" i="21"/>
  <c r="AW460" i="21"/>
  <c r="AV460" i="21"/>
  <c r="AU460" i="21"/>
  <c r="AT460" i="21"/>
  <c r="AS460" i="21"/>
  <c r="AR460" i="21"/>
  <c r="AQ460" i="21"/>
  <c r="AP460" i="21"/>
  <c r="AO460" i="21"/>
  <c r="AN460" i="21"/>
  <c r="AM460" i="21"/>
  <c r="AL460" i="21"/>
  <c r="BG459" i="21"/>
  <c r="BF459" i="21"/>
  <c r="BE459" i="21"/>
  <c r="BD459" i="21"/>
  <c r="BC459" i="21"/>
  <c r="BB459" i="21"/>
  <c r="BA459" i="21"/>
  <c r="AZ459" i="21"/>
  <c r="AY459" i="21"/>
  <c r="AX459" i="21"/>
  <c r="AW459" i="21"/>
  <c r="AV459" i="21"/>
  <c r="AU459" i="21"/>
  <c r="AT459" i="21"/>
  <c r="AS459" i="21"/>
  <c r="AR459" i="21"/>
  <c r="AQ459" i="21"/>
  <c r="AP459" i="21"/>
  <c r="AO459" i="21"/>
  <c r="AN459" i="21"/>
  <c r="AM459" i="21"/>
  <c r="AL459" i="21"/>
  <c r="BG458" i="21"/>
  <c r="BF458" i="21"/>
  <c r="BE458" i="21"/>
  <c r="BD458" i="21"/>
  <c r="BC458" i="21"/>
  <c r="BB458" i="21"/>
  <c r="BA458" i="21"/>
  <c r="AZ458" i="21"/>
  <c r="AY458" i="21"/>
  <c r="AX458" i="21"/>
  <c r="AW458" i="21"/>
  <c r="AV458" i="21"/>
  <c r="AU458" i="21"/>
  <c r="AT458" i="21"/>
  <c r="AS458" i="21"/>
  <c r="AR458" i="21"/>
  <c r="AQ458" i="21"/>
  <c r="AP458" i="21"/>
  <c r="AO458" i="21"/>
  <c r="AN458" i="21"/>
  <c r="AM458" i="21"/>
  <c r="AL458" i="21"/>
  <c r="BG457" i="21"/>
  <c r="BF457" i="21"/>
  <c r="BE457" i="21"/>
  <c r="BD457" i="21"/>
  <c r="BC457" i="21"/>
  <c r="BB457" i="21"/>
  <c r="BA457" i="21"/>
  <c r="AZ457" i="21"/>
  <c r="AY457" i="21"/>
  <c r="AX457" i="21"/>
  <c r="AW457" i="21"/>
  <c r="AV457" i="21"/>
  <c r="AU457" i="21"/>
  <c r="AT457" i="21"/>
  <c r="AS457" i="21"/>
  <c r="AR457" i="21"/>
  <c r="AQ457" i="21"/>
  <c r="AP457" i="21"/>
  <c r="AO457" i="21"/>
  <c r="AN457" i="21"/>
  <c r="AM457" i="21"/>
  <c r="AL457" i="21"/>
  <c r="BG456" i="21"/>
  <c r="BF456" i="21"/>
  <c r="BE456" i="21"/>
  <c r="BD456" i="21"/>
  <c r="BC456" i="21"/>
  <c r="BB456" i="21"/>
  <c r="BA456" i="21"/>
  <c r="AZ456" i="21"/>
  <c r="AY456" i="21"/>
  <c r="AX456" i="21"/>
  <c r="AW456" i="21"/>
  <c r="AV456" i="21"/>
  <c r="AU456" i="21"/>
  <c r="AT456" i="21"/>
  <c r="AS456" i="21"/>
  <c r="AR456" i="21"/>
  <c r="AQ456" i="21"/>
  <c r="AP456" i="21"/>
  <c r="AO456" i="21"/>
  <c r="AN456" i="21"/>
  <c r="AM456" i="21"/>
  <c r="AL456" i="21"/>
  <c r="BG455" i="21"/>
  <c r="BF455" i="21"/>
  <c r="BE455" i="21"/>
  <c r="BD455" i="21"/>
  <c r="BC455" i="21"/>
  <c r="BB455" i="21"/>
  <c r="BA455" i="21"/>
  <c r="AZ455" i="21"/>
  <c r="AY455" i="21"/>
  <c r="AX455" i="21"/>
  <c r="AW455" i="21"/>
  <c r="AV455" i="21"/>
  <c r="AU455" i="21"/>
  <c r="AT455" i="21"/>
  <c r="AS455" i="21"/>
  <c r="AR455" i="21"/>
  <c r="AQ455" i="21"/>
  <c r="AP455" i="21"/>
  <c r="AO455" i="21"/>
  <c r="AN455" i="21"/>
  <c r="AM455" i="21"/>
  <c r="AL455" i="21"/>
  <c r="BG454" i="21"/>
  <c r="BF454" i="21"/>
  <c r="BE454" i="21"/>
  <c r="BD454" i="21"/>
  <c r="BC454" i="21"/>
  <c r="BB454" i="21"/>
  <c r="BA454" i="21"/>
  <c r="AZ454" i="21"/>
  <c r="AY454" i="21"/>
  <c r="AX454" i="21"/>
  <c r="AW454" i="21"/>
  <c r="AV454" i="21"/>
  <c r="AU454" i="21"/>
  <c r="AT454" i="21"/>
  <c r="AS454" i="21"/>
  <c r="AR454" i="21"/>
  <c r="AQ454" i="21"/>
  <c r="AP454" i="21"/>
  <c r="AO454" i="21"/>
  <c r="AN454" i="21"/>
  <c r="AM454" i="21"/>
  <c r="AL454" i="21"/>
  <c r="BG453" i="21"/>
  <c r="BF453" i="21"/>
  <c r="BE453" i="21"/>
  <c r="BD453" i="21"/>
  <c r="BC453" i="21"/>
  <c r="BB453" i="21"/>
  <c r="BA453" i="21"/>
  <c r="AZ453" i="21"/>
  <c r="AY453" i="21"/>
  <c r="AX453" i="21"/>
  <c r="AW453" i="21"/>
  <c r="AV453" i="21"/>
  <c r="AU453" i="21"/>
  <c r="AT453" i="21"/>
  <c r="AS453" i="21"/>
  <c r="AR453" i="21"/>
  <c r="AQ453" i="21"/>
  <c r="AP453" i="21"/>
  <c r="AO453" i="21"/>
  <c r="AN453" i="21"/>
  <c r="AM453" i="21"/>
  <c r="AL453" i="21"/>
  <c r="BG452" i="21"/>
  <c r="BF452" i="21"/>
  <c r="BE452" i="21"/>
  <c r="BD452" i="21"/>
  <c r="BC452" i="21"/>
  <c r="BB452" i="21"/>
  <c r="BA452" i="21"/>
  <c r="AZ452" i="21"/>
  <c r="AY452" i="21"/>
  <c r="AX452" i="21"/>
  <c r="AW452" i="21"/>
  <c r="AV452" i="21"/>
  <c r="AU452" i="21"/>
  <c r="AT452" i="21"/>
  <c r="AS452" i="21"/>
  <c r="AR452" i="21"/>
  <c r="AQ452" i="21"/>
  <c r="AP452" i="21"/>
  <c r="AO452" i="21"/>
  <c r="AN452" i="21"/>
  <c r="AM452" i="21"/>
  <c r="AL452" i="21"/>
  <c r="BG451" i="21"/>
  <c r="BF451" i="21"/>
  <c r="BE451" i="21"/>
  <c r="BD451" i="21"/>
  <c r="BC451" i="21"/>
  <c r="BB451" i="21"/>
  <c r="BA451" i="21"/>
  <c r="AZ451" i="21"/>
  <c r="AY451" i="21"/>
  <c r="AX451" i="21"/>
  <c r="AW451" i="21"/>
  <c r="AV451" i="21"/>
  <c r="AU451" i="21"/>
  <c r="AT451" i="21"/>
  <c r="AS451" i="21"/>
  <c r="AR451" i="21"/>
  <c r="AQ451" i="21"/>
  <c r="AP451" i="21"/>
  <c r="AO451" i="21"/>
  <c r="AN451" i="21"/>
  <c r="AM451" i="21"/>
  <c r="AL451" i="21"/>
  <c r="BG450" i="21"/>
  <c r="BF450" i="21"/>
  <c r="BE450" i="21"/>
  <c r="BD450" i="21"/>
  <c r="BC450" i="21"/>
  <c r="BB450" i="21"/>
  <c r="BA450" i="21"/>
  <c r="AZ450" i="21"/>
  <c r="AY450" i="21"/>
  <c r="AX450" i="21"/>
  <c r="AW450" i="21"/>
  <c r="AV450" i="21"/>
  <c r="AU450" i="21"/>
  <c r="AT450" i="21"/>
  <c r="AS450" i="21"/>
  <c r="AR450" i="21"/>
  <c r="AQ450" i="21"/>
  <c r="AP450" i="21"/>
  <c r="AO450" i="21"/>
  <c r="AN450" i="21"/>
  <c r="AM450" i="21"/>
  <c r="AL450" i="21"/>
  <c r="BG449" i="21"/>
  <c r="BF449" i="21"/>
  <c r="BE449" i="21"/>
  <c r="BD449" i="21"/>
  <c r="BC449" i="21"/>
  <c r="BB449" i="21"/>
  <c r="BA449" i="21"/>
  <c r="AZ449" i="21"/>
  <c r="AY449" i="21"/>
  <c r="AX449" i="21"/>
  <c r="AW449" i="21"/>
  <c r="AV449" i="21"/>
  <c r="AU449" i="21"/>
  <c r="AT449" i="21"/>
  <c r="AS449" i="21"/>
  <c r="AR449" i="21"/>
  <c r="AQ449" i="21"/>
  <c r="AP449" i="21"/>
  <c r="AO449" i="21"/>
  <c r="AN449" i="21"/>
  <c r="AM449" i="21"/>
  <c r="AL449" i="21"/>
  <c r="BG448" i="21"/>
  <c r="BF448" i="21"/>
  <c r="BE448" i="21"/>
  <c r="BD448" i="21"/>
  <c r="BC448" i="21"/>
  <c r="BB448" i="21"/>
  <c r="BA448" i="21"/>
  <c r="AZ448" i="21"/>
  <c r="AY448" i="21"/>
  <c r="AX448" i="21"/>
  <c r="AW448" i="21"/>
  <c r="AV448" i="21"/>
  <c r="AU448" i="21"/>
  <c r="AT448" i="21"/>
  <c r="AS448" i="21"/>
  <c r="AR448" i="21"/>
  <c r="AQ448" i="21"/>
  <c r="AP448" i="21"/>
  <c r="AO448" i="21"/>
  <c r="AN448" i="21"/>
  <c r="AM448" i="21"/>
  <c r="AL448" i="21"/>
  <c r="BG447" i="21"/>
  <c r="BF447" i="21"/>
  <c r="BE447" i="21"/>
  <c r="BD447" i="21"/>
  <c r="BC447" i="21"/>
  <c r="BB447" i="21"/>
  <c r="BA447" i="21"/>
  <c r="AZ447" i="21"/>
  <c r="AY447" i="21"/>
  <c r="AX447" i="21"/>
  <c r="AW447" i="21"/>
  <c r="AV447" i="21"/>
  <c r="AU447" i="21"/>
  <c r="AT447" i="21"/>
  <c r="AS447" i="21"/>
  <c r="AR447" i="21"/>
  <c r="AQ447" i="21"/>
  <c r="AP447" i="21"/>
  <c r="AO447" i="21"/>
  <c r="AN447" i="21"/>
  <c r="AM447" i="21"/>
  <c r="AL447" i="21"/>
  <c r="BG446" i="21"/>
  <c r="BF446" i="21"/>
  <c r="BE446" i="21"/>
  <c r="BD446" i="21"/>
  <c r="BC446" i="21"/>
  <c r="BB446" i="21"/>
  <c r="BA446" i="21"/>
  <c r="AZ446" i="21"/>
  <c r="AY446" i="21"/>
  <c r="AX446" i="21"/>
  <c r="AW446" i="21"/>
  <c r="AV446" i="21"/>
  <c r="AU446" i="21"/>
  <c r="AT446" i="21"/>
  <c r="AS446" i="21"/>
  <c r="AR446" i="21"/>
  <c r="AQ446" i="21"/>
  <c r="AP446" i="21"/>
  <c r="AO446" i="21"/>
  <c r="AN446" i="21"/>
  <c r="AM446" i="21"/>
  <c r="AL446" i="21"/>
  <c r="BG445" i="21"/>
  <c r="BF445" i="21"/>
  <c r="BE445" i="21"/>
  <c r="BD445" i="21"/>
  <c r="BC445" i="21"/>
  <c r="BB445" i="21"/>
  <c r="BA445" i="21"/>
  <c r="AZ445" i="21"/>
  <c r="AY445" i="21"/>
  <c r="AX445" i="21"/>
  <c r="AW445" i="21"/>
  <c r="AV445" i="21"/>
  <c r="AU445" i="21"/>
  <c r="AT445" i="21"/>
  <c r="AS445" i="21"/>
  <c r="AR445" i="21"/>
  <c r="AQ445" i="21"/>
  <c r="AP445" i="21"/>
  <c r="AO445" i="21"/>
  <c r="AN445" i="21"/>
  <c r="AM445" i="21"/>
  <c r="AL445" i="21"/>
  <c r="BG444" i="21"/>
  <c r="BF444" i="21"/>
  <c r="BE444" i="21"/>
  <c r="BD444" i="21"/>
  <c r="BC444" i="21"/>
  <c r="BB444" i="21"/>
  <c r="BA444" i="21"/>
  <c r="AZ444" i="21"/>
  <c r="AY444" i="21"/>
  <c r="AX444" i="21"/>
  <c r="AW444" i="21"/>
  <c r="AV444" i="21"/>
  <c r="AU444" i="21"/>
  <c r="AT444" i="21"/>
  <c r="AS444" i="21"/>
  <c r="AR444" i="21"/>
  <c r="AQ444" i="21"/>
  <c r="AP444" i="21"/>
  <c r="AO444" i="21"/>
  <c r="AN444" i="21"/>
  <c r="AM444" i="21"/>
  <c r="AL444" i="21"/>
  <c r="BG443" i="21"/>
  <c r="BF443" i="21"/>
  <c r="BE443" i="21"/>
  <c r="BD443" i="21"/>
  <c r="BC443" i="21"/>
  <c r="BB443" i="21"/>
  <c r="BA443" i="21"/>
  <c r="AZ443" i="21"/>
  <c r="AY443" i="21"/>
  <c r="AX443" i="21"/>
  <c r="AW443" i="21"/>
  <c r="AV443" i="21"/>
  <c r="AU443" i="21"/>
  <c r="AT443" i="21"/>
  <c r="AS443" i="21"/>
  <c r="AR443" i="21"/>
  <c r="AQ443" i="21"/>
  <c r="AP443" i="21"/>
  <c r="AO443" i="21"/>
  <c r="AN443" i="21"/>
  <c r="AM443" i="21"/>
  <c r="AL443" i="21"/>
  <c r="BG442" i="21"/>
  <c r="BF442" i="21"/>
  <c r="BE442" i="21"/>
  <c r="BD442" i="21"/>
  <c r="BC442" i="21"/>
  <c r="BB442" i="21"/>
  <c r="BA442" i="21"/>
  <c r="AZ442" i="21"/>
  <c r="AY442" i="21"/>
  <c r="AX442" i="21"/>
  <c r="AW442" i="21"/>
  <c r="AV442" i="21"/>
  <c r="AU442" i="21"/>
  <c r="AT442" i="21"/>
  <c r="AS442" i="21"/>
  <c r="AR442" i="21"/>
  <c r="AQ442" i="21"/>
  <c r="AP442" i="21"/>
  <c r="AO442" i="21"/>
  <c r="AN442" i="21"/>
  <c r="AM442" i="21"/>
  <c r="AL442" i="21"/>
  <c r="BG441" i="21"/>
  <c r="BF441" i="21"/>
  <c r="BE441" i="21"/>
  <c r="BD441" i="21"/>
  <c r="BC441" i="21"/>
  <c r="BB441" i="21"/>
  <c r="BA441" i="21"/>
  <c r="AZ441" i="21"/>
  <c r="AY441" i="21"/>
  <c r="AX441" i="21"/>
  <c r="AW441" i="21"/>
  <c r="AV441" i="21"/>
  <c r="AU441" i="21"/>
  <c r="AT441" i="21"/>
  <c r="AS441" i="21"/>
  <c r="AR441" i="21"/>
  <c r="AQ441" i="21"/>
  <c r="AP441" i="21"/>
  <c r="AO441" i="21"/>
  <c r="AN441" i="21"/>
  <c r="AM441" i="21"/>
  <c r="AL441" i="21"/>
  <c r="BG440" i="21"/>
  <c r="BF440" i="21"/>
  <c r="BE440" i="21"/>
  <c r="BD440" i="21"/>
  <c r="BC440" i="21"/>
  <c r="BB440" i="21"/>
  <c r="BA440" i="21"/>
  <c r="AZ440" i="21"/>
  <c r="AY440" i="21"/>
  <c r="AX440" i="21"/>
  <c r="AW440" i="21"/>
  <c r="AV440" i="21"/>
  <c r="AU440" i="21"/>
  <c r="AT440" i="21"/>
  <c r="AS440" i="21"/>
  <c r="AR440" i="21"/>
  <c r="AQ440" i="21"/>
  <c r="AP440" i="21"/>
  <c r="AO440" i="21"/>
  <c r="AN440" i="21"/>
  <c r="AM440" i="21"/>
  <c r="AL440" i="21"/>
  <c r="BG439" i="21"/>
  <c r="BF439" i="21"/>
  <c r="BE439" i="21"/>
  <c r="BD439" i="21"/>
  <c r="BC439" i="21"/>
  <c r="BB439" i="21"/>
  <c r="BA439" i="21"/>
  <c r="AZ439" i="21"/>
  <c r="AY439" i="21"/>
  <c r="AX439" i="21"/>
  <c r="AW439" i="21"/>
  <c r="AV439" i="21"/>
  <c r="AU439" i="21"/>
  <c r="AT439" i="21"/>
  <c r="AS439" i="21"/>
  <c r="AR439" i="21"/>
  <c r="AQ439" i="21"/>
  <c r="AP439" i="21"/>
  <c r="AO439" i="21"/>
  <c r="AN439" i="21"/>
  <c r="AM439" i="21"/>
  <c r="AL439" i="21"/>
  <c r="BG438" i="21"/>
  <c r="BF438" i="21"/>
  <c r="BE438" i="21"/>
  <c r="BD438" i="21"/>
  <c r="BC438" i="21"/>
  <c r="BB438" i="21"/>
  <c r="BA438" i="21"/>
  <c r="AZ438" i="21"/>
  <c r="AY438" i="21"/>
  <c r="AX438" i="21"/>
  <c r="AW438" i="21"/>
  <c r="AV438" i="21"/>
  <c r="AU438" i="21"/>
  <c r="AT438" i="21"/>
  <c r="AS438" i="21"/>
  <c r="AR438" i="21"/>
  <c r="AQ438" i="21"/>
  <c r="AP438" i="21"/>
  <c r="AO438" i="21"/>
  <c r="AN438" i="21"/>
  <c r="AM438" i="21"/>
  <c r="AL438" i="21"/>
  <c r="BG437" i="21"/>
  <c r="BF437" i="21"/>
  <c r="BE437" i="21"/>
  <c r="BD437" i="21"/>
  <c r="BC437" i="21"/>
  <c r="BB437" i="21"/>
  <c r="BA437" i="21"/>
  <c r="AZ437" i="21"/>
  <c r="AY437" i="21"/>
  <c r="AX437" i="21"/>
  <c r="AW437" i="21"/>
  <c r="AV437" i="21"/>
  <c r="AU437" i="21"/>
  <c r="AT437" i="21"/>
  <c r="AS437" i="21"/>
  <c r="AR437" i="21"/>
  <c r="AQ437" i="21"/>
  <c r="AP437" i="21"/>
  <c r="AO437" i="21"/>
  <c r="AN437" i="21"/>
  <c r="AM437" i="21"/>
  <c r="AL437" i="21"/>
  <c r="BG436" i="21"/>
  <c r="BF436" i="21"/>
  <c r="BE436" i="21"/>
  <c r="BD436" i="21"/>
  <c r="BC436" i="21"/>
  <c r="BB436" i="21"/>
  <c r="BA436" i="21"/>
  <c r="AZ436" i="21"/>
  <c r="AY436" i="21"/>
  <c r="AX436" i="21"/>
  <c r="AW436" i="21"/>
  <c r="AV436" i="21"/>
  <c r="AU436" i="21"/>
  <c r="AT436" i="21"/>
  <c r="AS436" i="21"/>
  <c r="AR436" i="21"/>
  <c r="AQ436" i="21"/>
  <c r="AP436" i="21"/>
  <c r="AO436" i="21"/>
  <c r="AN436" i="21"/>
  <c r="AM436" i="21"/>
  <c r="AL436" i="21"/>
  <c r="BG435" i="21"/>
  <c r="BF435" i="21"/>
  <c r="BE435" i="21"/>
  <c r="BD435" i="21"/>
  <c r="BC435" i="21"/>
  <c r="BB435" i="21"/>
  <c r="BA435" i="21"/>
  <c r="AZ435" i="21"/>
  <c r="AY435" i="21"/>
  <c r="AX435" i="21"/>
  <c r="AW435" i="21"/>
  <c r="AV435" i="21"/>
  <c r="AU435" i="21"/>
  <c r="AT435" i="21"/>
  <c r="AS435" i="21"/>
  <c r="AR435" i="21"/>
  <c r="AQ435" i="21"/>
  <c r="AP435" i="21"/>
  <c r="AO435" i="21"/>
  <c r="AN435" i="21"/>
  <c r="AM435" i="21"/>
  <c r="AL435" i="21"/>
  <c r="BG434" i="21"/>
  <c r="BF434" i="21"/>
  <c r="BE434" i="21"/>
  <c r="BD434" i="21"/>
  <c r="BC434" i="21"/>
  <c r="BB434" i="21"/>
  <c r="BA434" i="21"/>
  <c r="AZ434" i="21"/>
  <c r="AY434" i="21"/>
  <c r="AX434" i="21"/>
  <c r="AW434" i="21"/>
  <c r="AV434" i="21"/>
  <c r="AU434" i="21"/>
  <c r="AT434" i="21"/>
  <c r="AS434" i="21"/>
  <c r="AR434" i="21"/>
  <c r="AQ434" i="21"/>
  <c r="AP434" i="21"/>
  <c r="AO434" i="21"/>
  <c r="AN434" i="21"/>
  <c r="AM434" i="21"/>
  <c r="AL434" i="21"/>
  <c r="BG433" i="21"/>
  <c r="BF433" i="21"/>
  <c r="BE433" i="21"/>
  <c r="BD433" i="21"/>
  <c r="BC433" i="21"/>
  <c r="BB433" i="21"/>
  <c r="BA433" i="21"/>
  <c r="AZ433" i="21"/>
  <c r="AY433" i="21"/>
  <c r="AX433" i="21"/>
  <c r="AW433" i="21"/>
  <c r="AV433" i="21"/>
  <c r="AU433" i="21"/>
  <c r="AT433" i="21"/>
  <c r="AS433" i="21"/>
  <c r="AR433" i="21"/>
  <c r="AQ433" i="21"/>
  <c r="AP433" i="21"/>
  <c r="AO433" i="21"/>
  <c r="AN433" i="21"/>
  <c r="AM433" i="21"/>
  <c r="AL433" i="21"/>
  <c r="BG432" i="21"/>
  <c r="BF432" i="21"/>
  <c r="BE432" i="21"/>
  <c r="BD432" i="21"/>
  <c r="BC432" i="21"/>
  <c r="BB432" i="21"/>
  <c r="BA432" i="21"/>
  <c r="AZ432" i="21"/>
  <c r="AY432" i="21"/>
  <c r="AX432" i="21"/>
  <c r="AW432" i="21"/>
  <c r="AV432" i="21"/>
  <c r="AU432" i="21"/>
  <c r="AT432" i="21"/>
  <c r="AS432" i="21"/>
  <c r="AR432" i="21"/>
  <c r="AQ432" i="21"/>
  <c r="AP432" i="21"/>
  <c r="AO432" i="21"/>
  <c r="AN432" i="21"/>
  <c r="AM432" i="21"/>
  <c r="AL432" i="21"/>
  <c r="BG431" i="21"/>
  <c r="BF431" i="21"/>
  <c r="BE431" i="21"/>
  <c r="BD431" i="21"/>
  <c r="BC431" i="21"/>
  <c r="BB431" i="21"/>
  <c r="BA431" i="21"/>
  <c r="AZ431" i="21"/>
  <c r="AY431" i="21"/>
  <c r="AX431" i="21"/>
  <c r="AW431" i="21"/>
  <c r="AV431" i="21"/>
  <c r="AU431" i="21"/>
  <c r="AT431" i="21"/>
  <c r="AS431" i="21"/>
  <c r="AR431" i="21"/>
  <c r="AQ431" i="21"/>
  <c r="AP431" i="21"/>
  <c r="AO431" i="21"/>
  <c r="AN431" i="21"/>
  <c r="AM431" i="21"/>
  <c r="AL431" i="21"/>
  <c r="BG430" i="21"/>
  <c r="BF430" i="21"/>
  <c r="BE430" i="21"/>
  <c r="BD430" i="21"/>
  <c r="BC430" i="21"/>
  <c r="BB430" i="21"/>
  <c r="BA430" i="21"/>
  <c r="AZ430" i="21"/>
  <c r="AY430" i="21"/>
  <c r="AX430" i="21"/>
  <c r="AW430" i="21"/>
  <c r="AV430" i="21"/>
  <c r="AU430" i="21"/>
  <c r="AT430" i="21"/>
  <c r="AS430" i="21"/>
  <c r="AR430" i="21"/>
  <c r="AQ430" i="21"/>
  <c r="AP430" i="21"/>
  <c r="AO430" i="21"/>
  <c r="AN430" i="21"/>
  <c r="AM430" i="21"/>
  <c r="AL430" i="21"/>
  <c r="BG429" i="21"/>
  <c r="BF429" i="21"/>
  <c r="BE429" i="21"/>
  <c r="BD429" i="21"/>
  <c r="BC429" i="21"/>
  <c r="BB429" i="21"/>
  <c r="BA429" i="21"/>
  <c r="AZ429" i="21"/>
  <c r="AY429" i="21"/>
  <c r="AX429" i="21"/>
  <c r="AW429" i="21"/>
  <c r="AV429" i="21"/>
  <c r="AU429" i="21"/>
  <c r="AT429" i="21"/>
  <c r="AS429" i="21"/>
  <c r="AR429" i="21"/>
  <c r="AQ429" i="21"/>
  <c r="AP429" i="21"/>
  <c r="AO429" i="21"/>
  <c r="AN429" i="21"/>
  <c r="AM429" i="21"/>
  <c r="AL429" i="21"/>
  <c r="BG428" i="21"/>
  <c r="BF428" i="21"/>
  <c r="BE428" i="21"/>
  <c r="BD428" i="21"/>
  <c r="BC428" i="21"/>
  <c r="BB428" i="21"/>
  <c r="BA428" i="21"/>
  <c r="AZ428" i="21"/>
  <c r="AY428" i="21"/>
  <c r="AX428" i="21"/>
  <c r="AW428" i="21"/>
  <c r="AV428" i="21"/>
  <c r="AU428" i="21"/>
  <c r="AT428" i="21"/>
  <c r="AS428" i="21"/>
  <c r="AR428" i="21"/>
  <c r="AQ428" i="21"/>
  <c r="AP428" i="21"/>
  <c r="AO428" i="21"/>
  <c r="AN428" i="21"/>
  <c r="AM428" i="21"/>
  <c r="AL428" i="21"/>
  <c r="BG427" i="21"/>
  <c r="BF427" i="21"/>
  <c r="BE427" i="21"/>
  <c r="BD427" i="21"/>
  <c r="BC427" i="21"/>
  <c r="BB427" i="21"/>
  <c r="BA427" i="21"/>
  <c r="AZ427" i="21"/>
  <c r="AY427" i="21"/>
  <c r="AX427" i="21"/>
  <c r="AW427" i="21"/>
  <c r="AV427" i="21"/>
  <c r="AU427" i="21"/>
  <c r="AT427" i="21"/>
  <c r="AS427" i="21"/>
  <c r="AR427" i="21"/>
  <c r="AQ427" i="21"/>
  <c r="AP427" i="21"/>
  <c r="AO427" i="21"/>
  <c r="AN427" i="21"/>
  <c r="AM427" i="21"/>
  <c r="AL427" i="21"/>
  <c r="BG426" i="21"/>
  <c r="BF426" i="21"/>
  <c r="BE426" i="21"/>
  <c r="BD426" i="21"/>
  <c r="BC426" i="21"/>
  <c r="BB426" i="21"/>
  <c r="BA426" i="21"/>
  <c r="AZ426" i="21"/>
  <c r="AY426" i="21"/>
  <c r="AX426" i="21"/>
  <c r="AW426" i="21"/>
  <c r="AV426" i="21"/>
  <c r="AU426" i="21"/>
  <c r="AT426" i="21"/>
  <c r="AS426" i="21"/>
  <c r="AR426" i="21"/>
  <c r="AQ426" i="21"/>
  <c r="AP426" i="21"/>
  <c r="AO426" i="21"/>
  <c r="AN426" i="21"/>
  <c r="AM426" i="21"/>
  <c r="AL426" i="21"/>
  <c r="BG425" i="21"/>
  <c r="BF425" i="21"/>
  <c r="BE425" i="21"/>
  <c r="BD425" i="21"/>
  <c r="BC425" i="21"/>
  <c r="BB425" i="21"/>
  <c r="BA425" i="21"/>
  <c r="AZ425" i="21"/>
  <c r="AY425" i="21"/>
  <c r="AX425" i="21"/>
  <c r="AW425" i="21"/>
  <c r="AV425" i="21"/>
  <c r="AU425" i="21"/>
  <c r="AT425" i="21"/>
  <c r="AS425" i="21"/>
  <c r="AR425" i="21"/>
  <c r="AQ425" i="21"/>
  <c r="AP425" i="21"/>
  <c r="AO425" i="21"/>
  <c r="AN425" i="21"/>
  <c r="AM425" i="21"/>
  <c r="AL425" i="21"/>
  <c r="BG424" i="21"/>
  <c r="BF424" i="21"/>
  <c r="BE424" i="21"/>
  <c r="BD424" i="21"/>
  <c r="BC424" i="21"/>
  <c r="BB424" i="21"/>
  <c r="BA424" i="21"/>
  <c r="AZ424" i="21"/>
  <c r="AY424" i="21"/>
  <c r="AX424" i="21"/>
  <c r="AW424" i="21"/>
  <c r="AV424" i="21"/>
  <c r="AU424" i="21"/>
  <c r="AT424" i="21"/>
  <c r="AS424" i="21"/>
  <c r="AR424" i="21"/>
  <c r="AQ424" i="21"/>
  <c r="AP424" i="21"/>
  <c r="AO424" i="21"/>
  <c r="AN424" i="21"/>
  <c r="AM424" i="21"/>
  <c r="AL424" i="21"/>
  <c r="BG423" i="21"/>
  <c r="BF423" i="21"/>
  <c r="BE423" i="21"/>
  <c r="BD423" i="21"/>
  <c r="BC423" i="21"/>
  <c r="BB423" i="21"/>
  <c r="BA423" i="21"/>
  <c r="AZ423" i="21"/>
  <c r="AY423" i="21"/>
  <c r="AX423" i="21"/>
  <c r="AW423" i="21"/>
  <c r="AV423" i="21"/>
  <c r="AU423" i="21"/>
  <c r="AT423" i="21"/>
  <c r="AS423" i="21"/>
  <c r="AR423" i="21"/>
  <c r="AQ423" i="21"/>
  <c r="AP423" i="21"/>
  <c r="AO423" i="21"/>
  <c r="AN423" i="21"/>
  <c r="AM423" i="21"/>
  <c r="AL423" i="21"/>
  <c r="BG422" i="21"/>
  <c r="BF422" i="21"/>
  <c r="BE422" i="21"/>
  <c r="BD422" i="21"/>
  <c r="BC422" i="21"/>
  <c r="BB422" i="21"/>
  <c r="BA422" i="21"/>
  <c r="AZ422" i="21"/>
  <c r="AY422" i="21"/>
  <c r="AX422" i="21"/>
  <c r="AW422" i="21"/>
  <c r="AV422" i="21"/>
  <c r="AU422" i="21"/>
  <c r="AT422" i="21"/>
  <c r="AS422" i="21"/>
  <c r="AR422" i="21"/>
  <c r="AQ422" i="21"/>
  <c r="AP422" i="21"/>
  <c r="AO422" i="21"/>
  <c r="AN422" i="21"/>
  <c r="AM422" i="21"/>
  <c r="AL422" i="21"/>
  <c r="BG421" i="21"/>
  <c r="BF421" i="21"/>
  <c r="BE421" i="21"/>
  <c r="BD421" i="21"/>
  <c r="BC421" i="21"/>
  <c r="BB421" i="21"/>
  <c r="BA421" i="21"/>
  <c r="AZ421" i="21"/>
  <c r="AY421" i="21"/>
  <c r="AX421" i="21"/>
  <c r="AW421" i="21"/>
  <c r="AV421" i="21"/>
  <c r="AU421" i="21"/>
  <c r="AT421" i="21"/>
  <c r="AS421" i="21"/>
  <c r="AR421" i="21"/>
  <c r="AQ421" i="21"/>
  <c r="AP421" i="21"/>
  <c r="AO421" i="21"/>
  <c r="AN421" i="21"/>
  <c r="AM421" i="21"/>
  <c r="AL421" i="21"/>
  <c r="BG420" i="21"/>
  <c r="BF420" i="21"/>
  <c r="BE420" i="21"/>
  <c r="BD420" i="21"/>
  <c r="BC420" i="21"/>
  <c r="BB420" i="21"/>
  <c r="BA420" i="21"/>
  <c r="AZ420" i="21"/>
  <c r="AY420" i="21"/>
  <c r="AX420" i="21"/>
  <c r="AW420" i="21"/>
  <c r="AV420" i="21"/>
  <c r="AU420" i="21"/>
  <c r="AT420" i="21"/>
  <c r="AS420" i="21"/>
  <c r="AR420" i="21"/>
  <c r="AQ420" i="21"/>
  <c r="AP420" i="21"/>
  <c r="AO420" i="21"/>
  <c r="AN420" i="21"/>
  <c r="AM420" i="21"/>
  <c r="AL420" i="21"/>
  <c r="BG419" i="21"/>
  <c r="BF419" i="21"/>
  <c r="BE419" i="21"/>
  <c r="BD419" i="21"/>
  <c r="BC419" i="21"/>
  <c r="BB419" i="21"/>
  <c r="BA419" i="21"/>
  <c r="AZ419" i="21"/>
  <c r="AY419" i="21"/>
  <c r="AX419" i="21"/>
  <c r="AW419" i="21"/>
  <c r="AV419" i="21"/>
  <c r="AU419" i="21"/>
  <c r="AT419" i="21"/>
  <c r="AS419" i="21"/>
  <c r="AR419" i="21"/>
  <c r="AQ419" i="21"/>
  <c r="AP419" i="21"/>
  <c r="AO419" i="21"/>
  <c r="AN419" i="21"/>
  <c r="AM419" i="21"/>
  <c r="AL419" i="21"/>
  <c r="BG418" i="21"/>
  <c r="BF418" i="21"/>
  <c r="BE418" i="21"/>
  <c r="BD418" i="21"/>
  <c r="BC418" i="21"/>
  <c r="BB418" i="21"/>
  <c r="BA418" i="21"/>
  <c r="AZ418" i="21"/>
  <c r="AY418" i="21"/>
  <c r="AX418" i="21"/>
  <c r="AW418" i="21"/>
  <c r="AV418" i="21"/>
  <c r="AU418" i="21"/>
  <c r="AT418" i="21"/>
  <c r="AS418" i="21"/>
  <c r="AR418" i="21"/>
  <c r="AQ418" i="21"/>
  <c r="AP418" i="21"/>
  <c r="AO418" i="21"/>
  <c r="AN418" i="21"/>
  <c r="AM418" i="21"/>
  <c r="AL418" i="21"/>
  <c r="BG417" i="21"/>
  <c r="BF417" i="21"/>
  <c r="BE417" i="21"/>
  <c r="BD417" i="21"/>
  <c r="BC417" i="21"/>
  <c r="BB417" i="21"/>
  <c r="BA417" i="21"/>
  <c r="AZ417" i="21"/>
  <c r="AY417" i="21"/>
  <c r="AX417" i="21"/>
  <c r="AW417" i="21"/>
  <c r="AV417" i="21"/>
  <c r="AU417" i="21"/>
  <c r="AT417" i="21"/>
  <c r="AS417" i="21"/>
  <c r="AR417" i="21"/>
  <c r="AQ417" i="21"/>
  <c r="AP417" i="21"/>
  <c r="AO417" i="21"/>
  <c r="AN417" i="21"/>
  <c r="AM417" i="21"/>
  <c r="AL417" i="21"/>
  <c r="BG416" i="21"/>
  <c r="BF416" i="21"/>
  <c r="BE416" i="21"/>
  <c r="BD416" i="21"/>
  <c r="BC416" i="21"/>
  <c r="BB416" i="21"/>
  <c r="BA416" i="21"/>
  <c r="AZ416" i="21"/>
  <c r="AY416" i="21"/>
  <c r="AX416" i="21"/>
  <c r="AW416" i="21"/>
  <c r="AV416" i="21"/>
  <c r="AU416" i="21"/>
  <c r="AT416" i="21"/>
  <c r="AS416" i="21"/>
  <c r="AR416" i="21"/>
  <c r="AQ416" i="21"/>
  <c r="AP416" i="21"/>
  <c r="AO416" i="21"/>
  <c r="AN416" i="21"/>
  <c r="AM416" i="21"/>
  <c r="AL416" i="21"/>
  <c r="BG415" i="21"/>
  <c r="BF415" i="21"/>
  <c r="BE415" i="21"/>
  <c r="BD415" i="21"/>
  <c r="BC415" i="21"/>
  <c r="BB415" i="21"/>
  <c r="BA415" i="21"/>
  <c r="AZ415" i="21"/>
  <c r="AY415" i="21"/>
  <c r="AX415" i="21"/>
  <c r="AW415" i="21"/>
  <c r="AV415" i="21"/>
  <c r="AU415" i="21"/>
  <c r="AT415" i="21"/>
  <c r="AS415" i="21"/>
  <c r="AR415" i="21"/>
  <c r="AQ415" i="21"/>
  <c r="AP415" i="21"/>
  <c r="AO415" i="21"/>
  <c r="AN415" i="21"/>
  <c r="AM415" i="21"/>
  <c r="AL415" i="21"/>
  <c r="BG414" i="21"/>
  <c r="BF414" i="21"/>
  <c r="BE414" i="21"/>
  <c r="BD414" i="21"/>
  <c r="BC414" i="21"/>
  <c r="BB414" i="21"/>
  <c r="BA414" i="21"/>
  <c r="AZ414" i="21"/>
  <c r="AY414" i="21"/>
  <c r="AX414" i="21"/>
  <c r="AW414" i="21"/>
  <c r="AV414" i="21"/>
  <c r="AU414" i="21"/>
  <c r="AT414" i="21"/>
  <c r="AS414" i="21"/>
  <c r="AR414" i="21"/>
  <c r="AQ414" i="21"/>
  <c r="AP414" i="21"/>
  <c r="AO414" i="21"/>
  <c r="AN414" i="21"/>
  <c r="AM414" i="21"/>
  <c r="AL414" i="21"/>
  <c r="BG413" i="21"/>
  <c r="BF413" i="21"/>
  <c r="BE413" i="21"/>
  <c r="BD413" i="21"/>
  <c r="BC413" i="21"/>
  <c r="BB413" i="21"/>
  <c r="BA413" i="21"/>
  <c r="AZ413" i="21"/>
  <c r="AY413" i="21"/>
  <c r="AX413" i="21"/>
  <c r="AW413" i="21"/>
  <c r="AV413" i="21"/>
  <c r="AU413" i="21"/>
  <c r="AT413" i="21"/>
  <c r="AS413" i="21"/>
  <c r="AR413" i="21"/>
  <c r="AQ413" i="21"/>
  <c r="AP413" i="21"/>
  <c r="AO413" i="21"/>
  <c r="AN413" i="21"/>
  <c r="AM413" i="21"/>
  <c r="AL413" i="21"/>
  <c r="BG412" i="21"/>
  <c r="BF412" i="21"/>
  <c r="BE412" i="21"/>
  <c r="BD412" i="21"/>
  <c r="BC412" i="21"/>
  <c r="BB412" i="21"/>
  <c r="BA412" i="21"/>
  <c r="AZ412" i="21"/>
  <c r="AY412" i="21"/>
  <c r="AX412" i="21"/>
  <c r="AW412" i="21"/>
  <c r="AV412" i="21"/>
  <c r="AU412" i="21"/>
  <c r="AT412" i="21"/>
  <c r="AS412" i="21"/>
  <c r="AR412" i="21"/>
  <c r="AQ412" i="21"/>
  <c r="AP412" i="21"/>
  <c r="AO412" i="21"/>
  <c r="AN412" i="21"/>
  <c r="AM412" i="21"/>
  <c r="AL412" i="21"/>
  <c r="BG411" i="21"/>
  <c r="BF411" i="21"/>
  <c r="BE411" i="21"/>
  <c r="BD411" i="21"/>
  <c r="BC411" i="21"/>
  <c r="BB411" i="21"/>
  <c r="BA411" i="21"/>
  <c r="AZ411" i="21"/>
  <c r="AY411" i="21"/>
  <c r="AX411" i="21"/>
  <c r="AW411" i="21"/>
  <c r="AV411" i="21"/>
  <c r="AU411" i="21"/>
  <c r="AT411" i="21"/>
  <c r="AS411" i="21"/>
  <c r="AR411" i="21"/>
  <c r="AQ411" i="21"/>
  <c r="AP411" i="21"/>
  <c r="AO411" i="21"/>
  <c r="AN411" i="21"/>
  <c r="AM411" i="21"/>
  <c r="AL411" i="21"/>
  <c r="BG410" i="21"/>
  <c r="BF410" i="21"/>
  <c r="BE410" i="21"/>
  <c r="BD410" i="21"/>
  <c r="BC410" i="21"/>
  <c r="BB410" i="21"/>
  <c r="BA410" i="21"/>
  <c r="AZ410" i="21"/>
  <c r="AY410" i="21"/>
  <c r="AX410" i="21"/>
  <c r="AW410" i="21"/>
  <c r="AV410" i="21"/>
  <c r="AU410" i="21"/>
  <c r="AT410" i="21"/>
  <c r="AS410" i="21"/>
  <c r="AR410" i="21"/>
  <c r="AQ410" i="21"/>
  <c r="AP410" i="21"/>
  <c r="AO410" i="21"/>
  <c r="AN410" i="21"/>
  <c r="AM410" i="21"/>
  <c r="AL410" i="21"/>
  <c r="BG409" i="21"/>
  <c r="BF409" i="21"/>
  <c r="BE409" i="21"/>
  <c r="BD409" i="21"/>
  <c r="BC409" i="21"/>
  <c r="BB409" i="21"/>
  <c r="BA409" i="21"/>
  <c r="AZ409" i="21"/>
  <c r="AY409" i="21"/>
  <c r="AX409" i="21"/>
  <c r="AW409" i="21"/>
  <c r="AV409" i="21"/>
  <c r="AU409" i="21"/>
  <c r="AT409" i="21"/>
  <c r="AS409" i="21"/>
  <c r="AR409" i="21"/>
  <c r="AQ409" i="21"/>
  <c r="AP409" i="21"/>
  <c r="AO409" i="21"/>
  <c r="AN409" i="21"/>
  <c r="AM409" i="21"/>
  <c r="AL409" i="21"/>
  <c r="BG408" i="21"/>
  <c r="BF408" i="21"/>
  <c r="BE408" i="21"/>
  <c r="BD408" i="21"/>
  <c r="BC408" i="21"/>
  <c r="BB408" i="21"/>
  <c r="BA408" i="21"/>
  <c r="AZ408" i="21"/>
  <c r="AY408" i="21"/>
  <c r="AX408" i="21"/>
  <c r="AW408" i="21"/>
  <c r="AV408" i="21"/>
  <c r="AU408" i="21"/>
  <c r="AT408" i="21"/>
  <c r="AS408" i="21"/>
  <c r="AR408" i="21"/>
  <c r="AQ408" i="21"/>
  <c r="AP408" i="21"/>
  <c r="AO408" i="21"/>
  <c r="AN408" i="21"/>
  <c r="AM408" i="21"/>
  <c r="AL408" i="21"/>
  <c r="BG407" i="21"/>
  <c r="BF407" i="21"/>
  <c r="BE407" i="21"/>
  <c r="BD407" i="21"/>
  <c r="BC407" i="21"/>
  <c r="BB407" i="21"/>
  <c r="BA407" i="21"/>
  <c r="AZ407" i="21"/>
  <c r="AY407" i="21"/>
  <c r="AX407" i="21"/>
  <c r="AW407" i="21"/>
  <c r="AV407" i="21"/>
  <c r="AU407" i="21"/>
  <c r="AT407" i="21"/>
  <c r="AS407" i="21"/>
  <c r="AR407" i="21"/>
  <c r="AQ407" i="21"/>
  <c r="AP407" i="21"/>
  <c r="AO407" i="21"/>
  <c r="AN407" i="21"/>
  <c r="AM407" i="21"/>
  <c r="AL407" i="21"/>
  <c r="BG406" i="21"/>
  <c r="BF406" i="21"/>
  <c r="BE406" i="21"/>
  <c r="BD406" i="21"/>
  <c r="BC406" i="21"/>
  <c r="BB406" i="21"/>
  <c r="BA406" i="21"/>
  <c r="AZ406" i="21"/>
  <c r="AY406" i="21"/>
  <c r="AX406" i="21"/>
  <c r="AW406" i="21"/>
  <c r="AV406" i="21"/>
  <c r="AU406" i="21"/>
  <c r="AT406" i="21"/>
  <c r="AS406" i="21"/>
  <c r="AR406" i="21"/>
  <c r="AQ406" i="21"/>
  <c r="AP406" i="21"/>
  <c r="AO406" i="21"/>
  <c r="AN406" i="21"/>
  <c r="AM406" i="21"/>
  <c r="AL406" i="21"/>
  <c r="BG405" i="21"/>
  <c r="BF405" i="21"/>
  <c r="BE405" i="21"/>
  <c r="BD405" i="21"/>
  <c r="BC405" i="21"/>
  <c r="BB405" i="21"/>
  <c r="BA405" i="21"/>
  <c r="AZ405" i="21"/>
  <c r="AY405" i="21"/>
  <c r="AX405" i="21"/>
  <c r="AW405" i="21"/>
  <c r="AV405" i="21"/>
  <c r="AU405" i="21"/>
  <c r="AT405" i="21"/>
  <c r="AS405" i="21"/>
  <c r="AR405" i="21"/>
  <c r="AQ405" i="21"/>
  <c r="AP405" i="21"/>
  <c r="AO405" i="21"/>
  <c r="AN405" i="21"/>
  <c r="AM405" i="21"/>
  <c r="AL405" i="21"/>
  <c r="BG404" i="21"/>
  <c r="BF404" i="21"/>
  <c r="BE404" i="21"/>
  <c r="BD404" i="21"/>
  <c r="BC404" i="21"/>
  <c r="BB404" i="21"/>
  <c r="BA404" i="21"/>
  <c r="AZ404" i="21"/>
  <c r="AY404" i="21"/>
  <c r="AX404" i="21"/>
  <c r="AW404" i="21"/>
  <c r="AV404" i="21"/>
  <c r="AU404" i="21"/>
  <c r="AT404" i="21"/>
  <c r="AS404" i="21"/>
  <c r="AR404" i="21"/>
  <c r="AQ404" i="21"/>
  <c r="AP404" i="21"/>
  <c r="AO404" i="21"/>
  <c r="AN404" i="21"/>
  <c r="AM404" i="21"/>
  <c r="AL404" i="21"/>
  <c r="BG403" i="21"/>
  <c r="BF403" i="21"/>
  <c r="BE403" i="21"/>
  <c r="BD403" i="21"/>
  <c r="BC403" i="21"/>
  <c r="BB403" i="21"/>
  <c r="BA403" i="21"/>
  <c r="AZ403" i="21"/>
  <c r="AY403" i="21"/>
  <c r="AX403" i="21"/>
  <c r="AW403" i="21"/>
  <c r="AV403" i="21"/>
  <c r="AU403" i="21"/>
  <c r="AT403" i="21"/>
  <c r="AS403" i="21"/>
  <c r="AR403" i="21"/>
  <c r="AQ403" i="21"/>
  <c r="AP403" i="21"/>
  <c r="AO403" i="21"/>
  <c r="AN403" i="21"/>
  <c r="AM403" i="21"/>
  <c r="AL403" i="21"/>
  <c r="BG402" i="21"/>
  <c r="BF402" i="21"/>
  <c r="BE402" i="21"/>
  <c r="BD402" i="21"/>
  <c r="BC402" i="21"/>
  <c r="BB402" i="21"/>
  <c r="BA402" i="21"/>
  <c r="AZ402" i="21"/>
  <c r="AY402" i="21"/>
  <c r="AX402" i="21"/>
  <c r="AW402" i="21"/>
  <c r="AV402" i="21"/>
  <c r="AU402" i="21"/>
  <c r="AT402" i="21"/>
  <c r="AS402" i="21"/>
  <c r="AR402" i="21"/>
  <c r="AQ402" i="21"/>
  <c r="AP402" i="21"/>
  <c r="AO402" i="21"/>
  <c r="AN402" i="21"/>
  <c r="AM402" i="21"/>
  <c r="AL402" i="21"/>
  <c r="BG401" i="21"/>
  <c r="BF401" i="21"/>
  <c r="BE401" i="21"/>
  <c r="BD401" i="21"/>
  <c r="BC401" i="21"/>
  <c r="BB401" i="21"/>
  <c r="BA401" i="21"/>
  <c r="AZ401" i="21"/>
  <c r="AY401" i="21"/>
  <c r="AX401" i="21"/>
  <c r="AW401" i="21"/>
  <c r="AV401" i="21"/>
  <c r="AU401" i="21"/>
  <c r="AT401" i="21"/>
  <c r="AS401" i="21"/>
  <c r="AR401" i="21"/>
  <c r="AQ401" i="21"/>
  <c r="AP401" i="21"/>
  <c r="AO401" i="21"/>
  <c r="AN401" i="21"/>
  <c r="AM401" i="21"/>
  <c r="AL401" i="21"/>
  <c r="BG400" i="21"/>
  <c r="BF400" i="21"/>
  <c r="BE400" i="21"/>
  <c r="BD400" i="21"/>
  <c r="BC400" i="21"/>
  <c r="BB400" i="21"/>
  <c r="BA400" i="21"/>
  <c r="AZ400" i="21"/>
  <c r="AY400" i="21"/>
  <c r="AX400" i="21"/>
  <c r="AW400" i="21"/>
  <c r="AV400" i="21"/>
  <c r="AU400" i="21"/>
  <c r="AT400" i="21"/>
  <c r="AS400" i="21"/>
  <c r="AR400" i="21"/>
  <c r="AQ400" i="21"/>
  <c r="AP400" i="21"/>
  <c r="AO400" i="21"/>
  <c r="AN400" i="21"/>
  <c r="AM400" i="21"/>
  <c r="AL400" i="21"/>
  <c r="BG399" i="21"/>
  <c r="BF399" i="21"/>
  <c r="BE399" i="21"/>
  <c r="BD399" i="21"/>
  <c r="BC399" i="21"/>
  <c r="BB399" i="21"/>
  <c r="BA399" i="21"/>
  <c r="AZ399" i="21"/>
  <c r="AY399" i="21"/>
  <c r="AX399" i="21"/>
  <c r="AW399" i="21"/>
  <c r="AV399" i="21"/>
  <c r="AU399" i="21"/>
  <c r="AT399" i="21"/>
  <c r="AS399" i="21"/>
  <c r="AR399" i="21"/>
  <c r="AQ399" i="21"/>
  <c r="AP399" i="21"/>
  <c r="AO399" i="21"/>
  <c r="AN399" i="21"/>
  <c r="AM399" i="21"/>
  <c r="AL399" i="21"/>
  <c r="BG398" i="21"/>
  <c r="BF398" i="21"/>
  <c r="BE398" i="21"/>
  <c r="BD398" i="21"/>
  <c r="BC398" i="21"/>
  <c r="BB398" i="21"/>
  <c r="BA398" i="21"/>
  <c r="AZ398" i="21"/>
  <c r="AY398" i="21"/>
  <c r="AX398" i="21"/>
  <c r="AW398" i="21"/>
  <c r="AV398" i="21"/>
  <c r="AU398" i="21"/>
  <c r="AT398" i="21"/>
  <c r="AS398" i="21"/>
  <c r="AR398" i="21"/>
  <c r="AQ398" i="21"/>
  <c r="AP398" i="21"/>
  <c r="AO398" i="21"/>
  <c r="AN398" i="21"/>
  <c r="AM398" i="21"/>
  <c r="AL398" i="21"/>
  <c r="BG397" i="21"/>
  <c r="BF397" i="21"/>
  <c r="BE397" i="21"/>
  <c r="BD397" i="21"/>
  <c r="BC397" i="21"/>
  <c r="BB397" i="21"/>
  <c r="BA397" i="21"/>
  <c r="AZ397" i="21"/>
  <c r="AY397" i="21"/>
  <c r="AX397" i="21"/>
  <c r="AW397" i="21"/>
  <c r="AV397" i="21"/>
  <c r="AU397" i="21"/>
  <c r="AT397" i="21"/>
  <c r="AS397" i="21"/>
  <c r="AR397" i="21"/>
  <c r="AQ397" i="21"/>
  <c r="AP397" i="21"/>
  <c r="AO397" i="21"/>
  <c r="AN397" i="21"/>
  <c r="AM397" i="21"/>
  <c r="AL397" i="21"/>
  <c r="BG396" i="21"/>
  <c r="BF396" i="21"/>
  <c r="BE396" i="21"/>
  <c r="BD396" i="21"/>
  <c r="BC396" i="21"/>
  <c r="BB396" i="21"/>
  <c r="BA396" i="21"/>
  <c r="AZ396" i="21"/>
  <c r="AY396" i="21"/>
  <c r="AX396" i="21"/>
  <c r="AW396" i="21"/>
  <c r="AV396" i="21"/>
  <c r="AU396" i="21"/>
  <c r="AT396" i="21"/>
  <c r="AS396" i="21"/>
  <c r="AR396" i="21"/>
  <c r="AQ396" i="21"/>
  <c r="AP396" i="21"/>
  <c r="AO396" i="21"/>
  <c r="AN396" i="21"/>
  <c r="AM396" i="21"/>
  <c r="AL396" i="21"/>
  <c r="BG395" i="21"/>
  <c r="BF395" i="21"/>
  <c r="BE395" i="21"/>
  <c r="BD395" i="21"/>
  <c r="BC395" i="21"/>
  <c r="BB395" i="21"/>
  <c r="BA395" i="21"/>
  <c r="AZ395" i="21"/>
  <c r="AY395" i="21"/>
  <c r="AX395" i="21"/>
  <c r="AW395" i="21"/>
  <c r="AV395" i="21"/>
  <c r="AU395" i="21"/>
  <c r="AT395" i="21"/>
  <c r="AS395" i="21"/>
  <c r="AR395" i="21"/>
  <c r="AQ395" i="21"/>
  <c r="AP395" i="21"/>
  <c r="AO395" i="21"/>
  <c r="AN395" i="21"/>
  <c r="AM395" i="21"/>
  <c r="AL395" i="21"/>
  <c r="BG394" i="21"/>
  <c r="BF394" i="21"/>
  <c r="BE394" i="21"/>
  <c r="BD394" i="21"/>
  <c r="BC394" i="21"/>
  <c r="BB394" i="21"/>
  <c r="BA394" i="21"/>
  <c r="AZ394" i="21"/>
  <c r="AY394" i="21"/>
  <c r="AX394" i="21"/>
  <c r="AW394" i="21"/>
  <c r="AV394" i="21"/>
  <c r="AU394" i="21"/>
  <c r="AT394" i="21"/>
  <c r="AS394" i="21"/>
  <c r="AR394" i="21"/>
  <c r="AQ394" i="21"/>
  <c r="AP394" i="21"/>
  <c r="AO394" i="21"/>
  <c r="AN394" i="21"/>
  <c r="AM394" i="21"/>
  <c r="AL394" i="21"/>
  <c r="BG393" i="21"/>
  <c r="BF393" i="21"/>
  <c r="BE393" i="21"/>
  <c r="BD393" i="21"/>
  <c r="BC393" i="21"/>
  <c r="BB393" i="21"/>
  <c r="BA393" i="21"/>
  <c r="AZ393" i="21"/>
  <c r="AY393" i="21"/>
  <c r="AX393" i="21"/>
  <c r="AW393" i="21"/>
  <c r="AV393" i="21"/>
  <c r="AU393" i="21"/>
  <c r="AT393" i="21"/>
  <c r="AS393" i="21"/>
  <c r="AR393" i="21"/>
  <c r="AQ393" i="21"/>
  <c r="AP393" i="21"/>
  <c r="AO393" i="21"/>
  <c r="AN393" i="21"/>
  <c r="AM393" i="21"/>
  <c r="AL393" i="21"/>
  <c r="BG392" i="21"/>
  <c r="BF392" i="21"/>
  <c r="BE392" i="21"/>
  <c r="BD392" i="21"/>
  <c r="BC392" i="21"/>
  <c r="BB392" i="21"/>
  <c r="BA392" i="21"/>
  <c r="AZ392" i="21"/>
  <c r="AY392" i="21"/>
  <c r="AX392" i="21"/>
  <c r="AW392" i="21"/>
  <c r="AV392" i="21"/>
  <c r="AU392" i="21"/>
  <c r="AT392" i="21"/>
  <c r="AS392" i="21"/>
  <c r="AR392" i="21"/>
  <c r="AQ392" i="21"/>
  <c r="AP392" i="21"/>
  <c r="AO392" i="21"/>
  <c r="AN392" i="21"/>
  <c r="AM392" i="21"/>
  <c r="AL392" i="21"/>
  <c r="BG391" i="21"/>
  <c r="BF391" i="21"/>
  <c r="BE391" i="21"/>
  <c r="BD391" i="21"/>
  <c r="BC391" i="21"/>
  <c r="BB391" i="21"/>
  <c r="BA391" i="21"/>
  <c r="AZ391" i="21"/>
  <c r="AY391" i="21"/>
  <c r="AX391" i="21"/>
  <c r="AW391" i="21"/>
  <c r="AV391" i="21"/>
  <c r="AU391" i="21"/>
  <c r="AT391" i="21"/>
  <c r="AS391" i="21"/>
  <c r="AR391" i="21"/>
  <c r="AQ391" i="21"/>
  <c r="AP391" i="21"/>
  <c r="AO391" i="21"/>
  <c r="AN391" i="21"/>
  <c r="AM391" i="21"/>
  <c r="AL391" i="21"/>
  <c r="BG390" i="21"/>
  <c r="BF390" i="21"/>
  <c r="BE390" i="21"/>
  <c r="BD390" i="21"/>
  <c r="BC390" i="21"/>
  <c r="BB390" i="21"/>
  <c r="BA390" i="21"/>
  <c r="AZ390" i="21"/>
  <c r="AY390" i="21"/>
  <c r="AX390" i="21"/>
  <c r="AW390" i="21"/>
  <c r="AV390" i="21"/>
  <c r="AU390" i="21"/>
  <c r="AT390" i="21"/>
  <c r="AS390" i="21"/>
  <c r="AR390" i="21"/>
  <c r="AQ390" i="21"/>
  <c r="AP390" i="21"/>
  <c r="AO390" i="21"/>
  <c r="AN390" i="21"/>
  <c r="AM390" i="21"/>
  <c r="AL390" i="21"/>
  <c r="BG389" i="21"/>
  <c r="BF389" i="21"/>
  <c r="BE389" i="21"/>
  <c r="BD389" i="21"/>
  <c r="BC389" i="21"/>
  <c r="BB389" i="21"/>
  <c r="BA389" i="21"/>
  <c r="AZ389" i="21"/>
  <c r="AY389" i="21"/>
  <c r="AX389" i="21"/>
  <c r="AW389" i="21"/>
  <c r="AV389" i="21"/>
  <c r="AU389" i="21"/>
  <c r="AT389" i="21"/>
  <c r="AS389" i="21"/>
  <c r="AR389" i="21"/>
  <c r="AQ389" i="21"/>
  <c r="AP389" i="21"/>
  <c r="AO389" i="21"/>
  <c r="AN389" i="21"/>
  <c r="AM389" i="21"/>
  <c r="AL389" i="21"/>
  <c r="BG388" i="21"/>
  <c r="BF388" i="21"/>
  <c r="BE388" i="21"/>
  <c r="BD388" i="21"/>
  <c r="BC388" i="21"/>
  <c r="BB388" i="21"/>
  <c r="BA388" i="21"/>
  <c r="AZ388" i="21"/>
  <c r="AY388" i="21"/>
  <c r="AX388" i="21"/>
  <c r="AW388" i="21"/>
  <c r="AV388" i="21"/>
  <c r="AU388" i="21"/>
  <c r="AT388" i="21"/>
  <c r="AS388" i="21"/>
  <c r="AR388" i="21"/>
  <c r="AQ388" i="21"/>
  <c r="AP388" i="21"/>
  <c r="AO388" i="21"/>
  <c r="AN388" i="21"/>
  <c r="AM388" i="21"/>
  <c r="AL388" i="21"/>
  <c r="BG387" i="21"/>
  <c r="BF387" i="21"/>
  <c r="BE387" i="21"/>
  <c r="BD387" i="21"/>
  <c r="BC387" i="21"/>
  <c r="BB387" i="21"/>
  <c r="BA387" i="21"/>
  <c r="AZ387" i="21"/>
  <c r="AY387" i="21"/>
  <c r="AX387" i="21"/>
  <c r="AW387" i="21"/>
  <c r="AV387" i="21"/>
  <c r="AU387" i="21"/>
  <c r="AT387" i="21"/>
  <c r="AS387" i="21"/>
  <c r="AR387" i="21"/>
  <c r="AQ387" i="21"/>
  <c r="AP387" i="21"/>
  <c r="AO387" i="21"/>
  <c r="AN387" i="21"/>
  <c r="AM387" i="21"/>
  <c r="AL387" i="21"/>
  <c r="BG386" i="21"/>
  <c r="BF386" i="21"/>
  <c r="BE386" i="21"/>
  <c r="BD386" i="21"/>
  <c r="BC386" i="21"/>
  <c r="BB386" i="21"/>
  <c r="BA386" i="21"/>
  <c r="AZ386" i="21"/>
  <c r="AY386" i="21"/>
  <c r="AX386" i="21"/>
  <c r="AW386" i="21"/>
  <c r="AV386" i="21"/>
  <c r="AU386" i="21"/>
  <c r="AT386" i="21"/>
  <c r="AS386" i="21"/>
  <c r="AR386" i="21"/>
  <c r="AQ386" i="21"/>
  <c r="AP386" i="21"/>
  <c r="AO386" i="21"/>
  <c r="AN386" i="21"/>
  <c r="AM386" i="21"/>
  <c r="AL386" i="21"/>
  <c r="BG385" i="21"/>
  <c r="BF385" i="21"/>
  <c r="BE385" i="21"/>
  <c r="BD385" i="21"/>
  <c r="BC385" i="21"/>
  <c r="BB385" i="21"/>
  <c r="BA385" i="21"/>
  <c r="AZ385" i="21"/>
  <c r="AY385" i="21"/>
  <c r="AX385" i="21"/>
  <c r="AW385" i="21"/>
  <c r="AV385" i="21"/>
  <c r="AU385" i="21"/>
  <c r="AT385" i="21"/>
  <c r="AS385" i="21"/>
  <c r="AR385" i="21"/>
  <c r="AQ385" i="21"/>
  <c r="AP385" i="21"/>
  <c r="AO385" i="21"/>
  <c r="AN385" i="21"/>
  <c r="AM385" i="21"/>
  <c r="AL385" i="21"/>
  <c r="BG384" i="21"/>
  <c r="BF384" i="21"/>
  <c r="BE384" i="21"/>
  <c r="BD384" i="21"/>
  <c r="BC384" i="21"/>
  <c r="BB384" i="21"/>
  <c r="BA384" i="21"/>
  <c r="AZ384" i="21"/>
  <c r="AY384" i="21"/>
  <c r="AX384" i="21"/>
  <c r="AW384" i="21"/>
  <c r="AV384" i="21"/>
  <c r="AU384" i="21"/>
  <c r="AT384" i="21"/>
  <c r="AS384" i="21"/>
  <c r="AR384" i="21"/>
  <c r="AQ384" i="21"/>
  <c r="AP384" i="21"/>
  <c r="AO384" i="21"/>
  <c r="AN384" i="21"/>
  <c r="AM384" i="21"/>
  <c r="AL384" i="21"/>
  <c r="BG383" i="21"/>
  <c r="BF383" i="21"/>
  <c r="BE383" i="21"/>
  <c r="BD383" i="21"/>
  <c r="BC383" i="21"/>
  <c r="BB383" i="21"/>
  <c r="BA383" i="21"/>
  <c r="AZ383" i="21"/>
  <c r="AY383" i="21"/>
  <c r="AX383" i="21"/>
  <c r="AW383" i="21"/>
  <c r="AV383" i="21"/>
  <c r="AU383" i="21"/>
  <c r="AT383" i="21"/>
  <c r="AS383" i="21"/>
  <c r="AR383" i="21"/>
  <c r="AQ383" i="21"/>
  <c r="AP383" i="21"/>
  <c r="AO383" i="21"/>
  <c r="AN383" i="21"/>
  <c r="AM383" i="21"/>
  <c r="AL383" i="21"/>
  <c r="BG382" i="21"/>
  <c r="BF382" i="21"/>
  <c r="BE382" i="21"/>
  <c r="BD382" i="21"/>
  <c r="BC382" i="21"/>
  <c r="BB382" i="21"/>
  <c r="BA382" i="21"/>
  <c r="AZ382" i="21"/>
  <c r="AY382" i="21"/>
  <c r="AX382" i="21"/>
  <c r="AW382" i="21"/>
  <c r="AV382" i="21"/>
  <c r="AU382" i="21"/>
  <c r="AT382" i="21"/>
  <c r="AS382" i="21"/>
  <c r="AR382" i="21"/>
  <c r="AQ382" i="21"/>
  <c r="AP382" i="21"/>
  <c r="AO382" i="21"/>
  <c r="AN382" i="21"/>
  <c r="AM382" i="21"/>
  <c r="AL382" i="21"/>
  <c r="BG381" i="21"/>
  <c r="BF381" i="21"/>
  <c r="BE381" i="21"/>
  <c r="BD381" i="21"/>
  <c r="BC381" i="21"/>
  <c r="BB381" i="21"/>
  <c r="BA381" i="21"/>
  <c r="AZ381" i="21"/>
  <c r="AY381" i="21"/>
  <c r="AX381" i="21"/>
  <c r="AW381" i="21"/>
  <c r="AV381" i="21"/>
  <c r="AU381" i="21"/>
  <c r="AT381" i="21"/>
  <c r="AS381" i="21"/>
  <c r="AR381" i="21"/>
  <c r="AQ381" i="21"/>
  <c r="AP381" i="21"/>
  <c r="AO381" i="21"/>
  <c r="AN381" i="21"/>
  <c r="AM381" i="21"/>
  <c r="AL381" i="21"/>
  <c r="BG380" i="21"/>
  <c r="BF380" i="21"/>
  <c r="BE380" i="21"/>
  <c r="BD380" i="21"/>
  <c r="BC380" i="21"/>
  <c r="BB380" i="21"/>
  <c r="BA380" i="21"/>
  <c r="AZ380" i="21"/>
  <c r="AY380" i="21"/>
  <c r="AX380" i="21"/>
  <c r="AW380" i="21"/>
  <c r="AV380" i="21"/>
  <c r="AU380" i="21"/>
  <c r="AT380" i="21"/>
  <c r="AS380" i="21"/>
  <c r="AR380" i="21"/>
  <c r="AQ380" i="21"/>
  <c r="AP380" i="21"/>
  <c r="AO380" i="21"/>
  <c r="AN380" i="21"/>
  <c r="AM380" i="21"/>
  <c r="AL380" i="21"/>
  <c r="BG379" i="21"/>
  <c r="BF379" i="21"/>
  <c r="BE379" i="21"/>
  <c r="BD379" i="21"/>
  <c r="BC379" i="21"/>
  <c r="BB379" i="21"/>
  <c r="BA379" i="21"/>
  <c r="AZ379" i="21"/>
  <c r="AY379" i="21"/>
  <c r="AX379" i="21"/>
  <c r="AW379" i="21"/>
  <c r="AV379" i="21"/>
  <c r="AU379" i="21"/>
  <c r="AT379" i="21"/>
  <c r="AS379" i="21"/>
  <c r="AR379" i="21"/>
  <c r="AQ379" i="21"/>
  <c r="AP379" i="21"/>
  <c r="AO379" i="21"/>
  <c r="AN379" i="21"/>
  <c r="AM379" i="21"/>
  <c r="AL379" i="21"/>
  <c r="BG378" i="21"/>
  <c r="BF378" i="21"/>
  <c r="BE378" i="21"/>
  <c r="BD378" i="21"/>
  <c r="BC378" i="21"/>
  <c r="BB378" i="21"/>
  <c r="BA378" i="21"/>
  <c r="AZ378" i="21"/>
  <c r="AY378" i="21"/>
  <c r="AX378" i="21"/>
  <c r="AW378" i="21"/>
  <c r="AV378" i="21"/>
  <c r="AU378" i="21"/>
  <c r="AT378" i="21"/>
  <c r="AS378" i="21"/>
  <c r="AR378" i="21"/>
  <c r="AQ378" i="21"/>
  <c r="AP378" i="21"/>
  <c r="AO378" i="21"/>
  <c r="AN378" i="21"/>
  <c r="AM378" i="21"/>
  <c r="AL378" i="21"/>
  <c r="BG377" i="21"/>
  <c r="BF377" i="21"/>
  <c r="BE377" i="21"/>
  <c r="BD377" i="21"/>
  <c r="BC377" i="21"/>
  <c r="BB377" i="21"/>
  <c r="BA377" i="21"/>
  <c r="AZ377" i="21"/>
  <c r="AY377" i="21"/>
  <c r="AX377" i="21"/>
  <c r="AW377" i="21"/>
  <c r="AV377" i="21"/>
  <c r="AU377" i="21"/>
  <c r="AT377" i="21"/>
  <c r="AS377" i="21"/>
  <c r="AR377" i="21"/>
  <c r="AQ377" i="21"/>
  <c r="AP377" i="21"/>
  <c r="AO377" i="21"/>
  <c r="AN377" i="21"/>
  <c r="AM377" i="21"/>
  <c r="AL377" i="21"/>
  <c r="BG376" i="21"/>
  <c r="BF376" i="21"/>
  <c r="BE376" i="21"/>
  <c r="BD376" i="21"/>
  <c r="BC376" i="21"/>
  <c r="BB376" i="21"/>
  <c r="BA376" i="21"/>
  <c r="AZ376" i="21"/>
  <c r="AY376" i="21"/>
  <c r="AX376" i="21"/>
  <c r="AW376" i="21"/>
  <c r="AV376" i="21"/>
  <c r="AU376" i="21"/>
  <c r="AT376" i="21"/>
  <c r="AS376" i="21"/>
  <c r="AR376" i="21"/>
  <c r="AQ376" i="21"/>
  <c r="AP376" i="21"/>
  <c r="AO376" i="21"/>
  <c r="AN376" i="21"/>
  <c r="AM376" i="21"/>
  <c r="AL376" i="21"/>
  <c r="BG375" i="21"/>
  <c r="BF375" i="21"/>
  <c r="BE375" i="21"/>
  <c r="BD375" i="21"/>
  <c r="BC375" i="21"/>
  <c r="BB375" i="21"/>
  <c r="BA375" i="21"/>
  <c r="AZ375" i="21"/>
  <c r="AY375" i="21"/>
  <c r="AX375" i="21"/>
  <c r="AW375" i="21"/>
  <c r="AV375" i="21"/>
  <c r="AU375" i="21"/>
  <c r="AT375" i="21"/>
  <c r="AS375" i="21"/>
  <c r="AR375" i="21"/>
  <c r="AQ375" i="21"/>
  <c r="AP375" i="21"/>
  <c r="AO375" i="21"/>
  <c r="AN375" i="21"/>
  <c r="AM375" i="21"/>
  <c r="AL375" i="21"/>
  <c r="BG374" i="21"/>
  <c r="BF374" i="21"/>
  <c r="BE374" i="21"/>
  <c r="BD374" i="21"/>
  <c r="BC374" i="21"/>
  <c r="BB374" i="21"/>
  <c r="BA374" i="21"/>
  <c r="AZ374" i="21"/>
  <c r="AY374" i="21"/>
  <c r="AX374" i="21"/>
  <c r="AW374" i="21"/>
  <c r="AV374" i="21"/>
  <c r="AU374" i="21"/>
  <c r="AT374" i="21"/>
  <c r="AS374" i="21"/>
  <c r="AR374" i="21"/>
  <c r="AQ374" i="21"/>
  <c r="AP374" i="21"/>
  <c r="AO374" i="21"/>
  <c r="AN374" i="21"/>
  <c r="AM374" i="21"/>
  <c r="AL374" i="21"/>
  <c r="BG373" i="21"/>
  <c r="BF373" i="21"/>
  <c r="BE373" i="21"/>
  <c r="BD373" i="21"/>
  <c r="BC373" i="21"/>
  <c r="BB373" i="21"/>
  <c r="BA373" i="21"/>
  <c r="AZ373" i="21"/>
  <c r="AY373" i="21"/>
  <c r="AX373" i="21"/>
  <c r="AW373" i="21"/>
  <c r="AV373" i="21"/>
  <c r="AU373" i="21"/>
  <c r="AT373" i="21"/>
  <c r="AS373" i="21"/>
  <c r="AR373" i="21"/>
  <c r="AQ373" i="21"/>
  <c r="AP373" i="21"/>
  <c r="AO373" i="21"/>
  <c r="AN373" i="21"/>
  <c r="AM373" i="21"/>
  <c r="AL373" i="21"/>
  <c r="BG372" i="21"/>
  <c r="BF372" i="21"/>
  <c r="BE372" i="21"/>
  <c r="BD372" i="21"/>
  <c r="BC372" i="21"/>
  <c r="BB372" i="21"/>
  <c r="BA372" i="21"/>
  <c r="AZ372" i="21"/>
  <c r="AY372" i="21"/>
  <c r="AX372" i="21"/>
  <c r="AW372" i="21"/>
  <c r="AV372" i="21"/>
  <c r="AU372" i="21"/>
  <c r="AT372" i="21"/>
  <c r="AS372" i="21"/>
  <c r="AR372" i="21"/>
  <c r="AQ372" i="21"/>
  <c r="AP372" i="21"/>
  <c r="AO372" i="21"/>
  <c r="AN372" i="21"/>
  <c r="AM372" i="21"/>
  <c r="AL372" i="21"/>
  <c r="BG371" i="21"/>
  <c r="BF371" i="21"/>
  <c r="BE371" i="21"/>
  <c r="BD371" i="21"/>
  <c r="BC371" i="21"/>
  <c r="BB371" i="21"/>
  <c r="BA371" i="21"/>
  <c r="AZ371" i="21"/>
  <c r="AY371" i="21"/>
  <c r="AX371" i="21"/>
  <c r="AW371" i="21"/>
  <c r="AV371" i="21"/>
  <c r="AU371" i="21"/>
  <c r="AT371" i="21"/>
  <c r="AS371" i="21"/>
  <c r="AR371" i="21"/>
  <c r="AQ371" i="21"/>
  <c r="AP371" i="21"/>
  <c r="AO371" i="21"/>
  <c r="AN371" i="21"/>
  <c r="AM371" i="21"/>
  <c r="AL371" i="21"/>
  <c r="BG370" i="21"/>
  <c r="BF370" i="21"/>
  <c r="BE370" i="21"/>
  <c r="BD370" i="21"/>
  <c r="BC370" i="21"/>
  <c r="BB370" i="21"/>
  <c r="BA370" i="21"/>
  <c r="AZ370" i="21"/>
  <c r="AY370" i="21"/>
  <c r="AX370" i="21"/>
  <c r="AW370" i="21"/>
  <c r="AV370" i="21"/>
  <c r="AU370" i="21"/>
  <c r="AT370" i="21"/>
  <c r="AS370" i="21"/>
  <c r="AR370" i="21"/>
  <c r="AQ370" i="21"/>
  <c r="AP370" i="21"/>
  <c r="AO370" i="21"/>
  <c r="AN370" i="21"/>
  <c r="AM370" i="21"/>
  <c r="AL370" i="21"/>
  <c r="BG369" i="21"/>
  <c r="BF369" i="21"/>
  <c r="BE369" i="21"/>
  <c r="BD369" i="21"/>
  <c r="BC369" i="21"/>
  <c r="BB369" i="21"/>
  <c r="BA369" i="21"/>
  <c r="AZ369" i="21"/>
  <c r="AY369" i="21"/>
  <c r="AX369" i="21"/>
  <c r="AW369" i="21"/>
  <c r="AV369" i="21"/>
  <c r="AU369" i="21"/>
  <c r="AT369" i="21"/>
  <c r="AS369" i="21"/>
  <c r="AR369" i="21"/>
  <c r="AQ369" i="21"/>
  <c r="AP369" i="21"/>
  <c r="AO369" i="21"/>
  <c r="AN369" i="21"/>
  <c r="AM369" i="21"/>
  <c r="AL369" i="21"/>
  <c r="BG368" i="21"/>
  <c r="BF368" i="21"/>
  <c r="BE368" i="21"/>
  <c r="BD368" i="21"/>
  <c r="BC368" i="21"/>
  <c r="BB368" i="21"/>
  <c r="BA368" i="21"/>
  <c r="AZ368" i="21"/>
  <c r="AY368" i="21"/>
  <c r="AX368" i="21"/>
  <c r="AW368" i="21"/>
  <c r="AV368" i="21"/>
  <c r="AU368" i="21"/>
  <c r="AT368" i="21"/>
  <c r="AS368" i="21"/>
  <c r="AR368" i="21"/>
  <c r="AQ368" i="21"/>
  <c r="AP368" i="21"/>
  <c r="AO368" i="21"/>
  <c r="AN368" i="21"/>
  <c r="AM368" i="21"/>
  <c r="AL368" i="21"/>
  <c r="BG367" i="21"/>
  <c r="BF367" i="21"/>
  <c r="BE367" i="21"/>
  <c r="BD367" i="21"/>
  <c r="BC367" i="21"/>
  <c r="BB367" i="21"/>
  <c r="BA367" i="21"/>
  <c r="AZ367" i="21"/>
  <c r="AY367" i="21"/>
  <c r="AX367" i="21"/>
  <c r="AW367" i="21"/>
  <c r="AV367" i="21"/>
  <c r="AU367" i="21"/>
  <c r="AT367" i="21"/>
  <c r="AS367" i="21"/>
  <c r="AR367" i="21"/>
  <c r="AQ367" i="21"/>
  <c r="AP367" i="21"/>
  <c r="AO367" i="21"/>
  <c r="AN367" i="21"/>
  <c r="AM367" i="21"/>
  <c r="AL367" i="21"/>
  <c r="BG366" i="21"/>
  <c r="BF366" i="21"/>
  <c r="BE366" i="21"/>
  <c r="BD366" i="21"/>
  <c r="BC366" i="21"/>
  <c r="BB366" i="21"/>
  <c r="BA366" i="21"/>
  <c r="AZ366" i="21"/>
  <c r="AY366" i="21"/>
  <c r="AX366" i="21"/>
  <c r="AW366" i="21"/>
  <c r="AV366" i="21"/>
  <c r="AU366" i="21"/>
  <c r="AT366" i="21"/>
  <c r="AS366" i="21"/>
  <c r="AR366" i="21"/>
  <c r="AQ366" i="21"/>
  <c r="AP366" i="21"/>
  <c r="AO366" i="21"/>
  <c r="AN366" i="21"/>
  <c r="AM366" i="21"/>
  <c r="AL366" i="21"/>
  <c r="BG365" i="21"/>
  <c r="BF365" i="21"/>
  <c r="BE365" i="21"/>
  <c r="BD365" i="21"/>
  <c r="BC365" i="21"/>
  <c r="BB365" i="21"/>
  <c r="BA365" i="21"/>
  <c r="AZ365" i="21"/>
  <c r="AY365" i="21"/>
  <c r="AX365" i="21"/>
  <c r="AW365" i="21"/>
  <c r="AV365" i="21"/>
  <c r="AU365" i="21"/>
  <c r="AT365" i="21"/>
  <c r="AS365" i="21"/>
  <c r="AR365" i="21"/>
  <c r="AQ365" i="21"/>
  <c r="AP365" i="21"/>
  <c r="AO365" i="21"/>
  <c r="AN365" i="21"/>
  <c r="AM365" i="21"/>
  <c r="AL365" i="21"/>
  <c r="BG364" i="21"/>
  <c r="BF364" i="21"/>
  <c r="BE364" i="21"/>
  <c r="BD364" i="21"/>
  <c r="BC364" i="21"/>
  <c r="BB364" i="21"/>
  <c r="BA364" i="21"/>
  <c r="AZ364" i="21"/>
  <c r="AY364" i="21"/>
  <c r="AX364" i="21"/>
  <c r="AW364" i="21"/>
  <c r="AV364" i="21"/>
  <c r="AU364" i="21"/>
  <c r="AT364" i="21"/>
  <c r="AS364" i="21"/>
  <c r="AR364" i="21"/>
  <c r="AQ364" i="21"/>
  <c r="AP364" i="21"/>
  <c r="AO364" i="21"/>
  <c r="AN364" i="21"/>
  <c r="AM364" i="21"/>
  <c r="AL364" i="21"/>
  <c r="BG363" i="21"/>
  <c r="BF363" i="21"/>
  <c r="BE363" i="21"/>
  <c r="BD363" i="21"/>
  <c r="BC363" i="21"/>
  <c r="BB363" i="21"/>
  <c r="BA363" i="21"/>
  <c r="AZ363" i="21"/>
  <c r="AY363" i="21"/>
  <c r="AX363" i="21"/>
  <c r="AW363" i="21"/>
  <c r="AV363" i="21"/>
  <c r="AU363" i="21"/>
  <c r="AT363" i="21"/>
  <c r="AS363" i="21"/>
  <c r="AR363" i="21"/>
  <c r="AQ363" i="21"/>
  <c r="AP363" i="21"/>
  <c r="AO363" i="21"/>
  <c r="AN363" i="21"/>
  <c r="AM363" i="21"/>
  <c r="AL363" i="21"/>
  <c r="BG362" i="21"/>
  <c r="BF362" i="21"/>
  <c r="BE362" i="21"/>
  <c r="BD362" i="21"/>
  <c r="BC362" i="21"/>
  <c r="BB362" i="21"/>
  <c r="BA362" i="21"/>
  <c r="AZ362" i="21"/>
  <c r="AY362" i="21"/>
  <c r="AX362" i="21"/>
  <c r="AW362" i="21"/>
  <c r="AV362" i="21"/>
  <c r="AU362" i="21"/>
  <c r="AT362" i="21"/>
  <c r="AS362" i="21"/>
  <c r="AR362" i="21"/>
  <c r="AQ362" i="21"/>
  <c r="AP362" i="21"/>
  <c r="AO362" i="21"/>
  <c r="AN362" i="21"/>
  <c r="AM362" i="21"/>
  <c r="AL362" i="21"/>
  <c r="BG361" i="21"/>
  <c r="BF361" i="21"/>
  <c r="BE361" i="21"/>
  <c r="BD361" i="21"/>
  <c r="BC361" i="21"/>
  <c r="BB361" i="21"/>
  <c r="BA361" i="21"/>
  <c r="AZ361" i="21"/>
  <c r="AY361" i="21"/>
  <c r="AX361" i="21"/>
  <c r="AW361" i="21"/>
  <c r="AV361" i="21"/>
  <c r="AU361" i="21"/>
  <c r="AT361" i="21"/>
  <c r="AS361" i="21"/>
  <c r="AR361" i="21"/>
  <c r="AQ361" i="21"/>
  <c r="AP361" i="21"/>
  <c r="AO361" i="21"/>
  <c r="AN361" i="21"/>
  <c r="AM361" i="21"/>
  <c r="AL361" i="21"/>
  <c r="BG360" i="21"/>
  <c r="BF360" i="21"/>
  <c r="BE360" i="21"/>
  <c r="BD360" i="21"/>
  <c r="BC360" i="21"/>
  <c r="BB360" i="21"/>
  <c r="BA360" i="21"/>
  <c r="AZ360" i="21"/>
  <c r="AY360" i="21"/>
  <c r="AX360" i="21"/>
  <c r="AW360" i="21"/>
  <c r="AV360" i="21"/>
  <c r="AU360" i="21"/>
  <c r="AT360" i="21"/>
  <c r="AS360" i="21"/>
  <c r="AR360" i="21"/>
  <c r="AQ360" i="21"/>
  <c r="AP360" i="21"/>
  <c r="AO360" i="21"/>
  <c r="AN360" i="21"/>
  <c r="AM360" i="21"/>
  <c r="AL360" i="21"/>
  <c r="BG359" i="21"/>
  <c r="BF359" i="21"/>
  <c r="BE359" i="21"/>
  <c r="BD359" i="21"/>
  <c r="BC359" i="21"/>
  <c r="BB359" i="21"/>
  <c r="BA359" i="21"/>
  <c r="AZ359" i="21"/>
  <c r="AY359" i="21"/>
  <c r="AX359" i="21"/>
  <c r="AW359" i="21"/>
  <c r="AV359" i="21"/>
  <c r="AU359" i="21"/>
  <c r="AT359" i="21"/>
  <c r="AS359" i="21"/>
  <c r="AR359" i="21"/>
  <c r="AQ359" i="21"/>
  <c r="AP359" i="21"/>
  <c r="AO359" i="21"/>
  <c r="AN359" i="21"/>
  <c r="AM359" i="21"/>
  <c r="AL359" i="21"/>
  <c r="BG358" i="21"/>
  <c r="BF358" i="21"/>
  <c r="BE358" i="21"/>
  <c r="BD358" i="21"/>
  <c r="BC358" i="21"/>
  <c r="BB358" i="21"/>
  <c r="BA358" i="21"/>
  <c r="AZ358" i="21"/>
  <c r="AY358" i="21"/>
  <c r="AX358" i="21"/>
  <c r="AW358" i="21"/>
  <c r="AV358" i="21"/>
  <c r="AU358" i="21"/>
  <c r="AT358" i="21"/>
  <c r="AS358" i="21"/>
  <c r="AR358" i="21"/>
  <c r="AQ358" i="21"/>
  <c r="AP358" i="21"/>
  <c r="AO358" i="21"/>
  <c r="AN358" i="21"/>
  <c r="AM358" i="21"/>
  <c r="AL358" i="21"/>
  <c r="BG357" i="21"/>
  <c r="BF357" i="21"/>
  <c r="BE357" i="21"/>
  <c r="BD357" i="21"/>
  <c r="BC357" i="21"/>
  <c r="BB357" i="21"/>
  <c r="BA357" i="21"/>
  <c r="AZ357" i="21"/>
  <c r="AY357" i="21"/>
  <c r="AX357" i="21"/>
  <c r="AW357" i="21"/>
  <c r="AV357" i="21"/>
  <c r="AU357" i="21"/>
  <c r="AT357" i="21"/>
  <c r="AS357" i="21"/>
  <c r="AR357" i="21"/>
  <c r="AQ357" i="21"/>
  <c r="AP357" i="21"/>
  <c r="AO357" i="21"/>
  <c r="AN357" i="21"/>
  <c r="AM357" i="21"/>
  <c r="AL357" i="21"/>
  <c r="BG356" i="21"/>
  <c r="BF356" i="21"/>
  <c r="BE356" i="21"/>
  <c r="BD356" i="21"/>
  <c r="BC356" i="21"/>
  <c r="BB356" i="21"/>
  <c r="BA356" i="21"/>
  <c r="AZ356" i="21"/>
  <c r="AY356" i="21"/>
  <c r="AX356" i="21"/>
  <c r="AW356" i="21"/>
  <c r="AV356" i="21"/>
  <c r="AU356" i="21"/>
  <c r="AT356" i="21"/>
  <c r="AS356" i="21"/>
  <c r="AR356" i="21"/>
  <c r="AQ356" i="21"/>
  <c r="AP356" i="21"/>
  <c r="AO356" i="21"/>
  <c r="AN356" i="21"/>
  <c r="AM356" i="21"/>
  <c r="AL356" i="21"/>
  <c r="BG355" i="21"/>
  <c r="BF355" i="21"/>
  <c r="BE355" i="21"/>
  <c r="BD355" i="21"/>
  <c r="BC355" i="21"/>
  <c r="BB355" i="21"/>
  <c r="BA355" i="21"/>
  <c r="AZ355" i="21"/>
  <c r="AY355" i="21"/>
  <c r="AX355" i="21"/>
  <c r="AW355" i="21"/>
  <c r="AV355" i="21"/>
  <c r="AU355" i="21"/>
  <c r="AT355" i="21"/>
  <c r="AS355" i="21"/>
  <c r="AR355" i="21"/>
  <c r="AQ355" i="21"/>
  <c r="AP355" i="21"/>
  <c r="AO355" i="21"/>
  <c r="AN355" i="21"/>
  <c r="AM355" i="21"/>
  <c r="AL355" i="21"/>
  <c r="BG354" i="21"/>
  <c r="BF354" i="21"/>
  <c r="BE354" i="21"/>
  <c r="BD354" i="21"/>
  <c r="BC354" i="21"/>
  <c r="BB354" i="21"/>
  <c r="BA354" i="21"/>
  <c r="AZ354" i="21"/>
  <c r="AY354" i="21"/>
  <c r="AX354" i="21"/>
  <c r="AW354" i="21"/>
  <c r="AV354" i="21"/>
  <c r="AU354" i="21"/>
  <c r="AT354" i="21"/>
  <c r="AS354" i="21"/>
  <c r="AR354" i="21"/>
  <c r="AQ354" i="21"/>
  <c r="AP354" i="21"/>
  <c r="AO354" i="21"/>
  <c r="AN354" i="21"/>
  <c r="AM354" i="21"/>
  <c r="AL354" i="21"/>
  <c r="BG353" i="21"/>
  <c r="BF353" i="21"/>
  <c r="BE353" i="21"/>
  <c r="BD353" i="21"/>
  <c r="BC353" i="21"/>
  <c r="BB353" i="21"/>
  <c r="BA353" i="21"/>
  <c r="AZ353" i="21"/>
  <c r="AY353" i="21"/>
  <c r="AX353" i="21"/>
  <c r="AW353" i="21"/>
  <c r="AV353" i="21"/>
  <c r="AU353" i="21"/>
  <c r="AT353" i="21"/>
  <c r="AS353" i="21"/>
  <c r="AR353" i="21"/>
  <c r="AQ353" i="21"/>
  <c r="AP353" i="21"/>
  <c r="AO353" i="21"/>
  <c r="AN353" i="21"/>
  <c r="AM353" i="21"/>
  <c r="AL353" i="21"/>
  <c r="BG352" i="21"/>
  <c r="BF352" i="21"/>
  <c r="BE352" i="21"/>
  <c r="BD352" i="21"/>
  <c r="BC352" i="21"/>
  <c r="BB352" i="21"/>
  <c r="BA352" i="21"/>
  <c r="AZ352" i="21"/>
  <c r="AY352" i="21"/>
  <c r="AX352" i="21"/>
  <c r="AW352" i="21"/>
  <c r="AV352" i="21"/>
  <c r="AU352" i="21"/>
  <c r="AT352" i="21"/>
  <c r="AS352" i="21"/>
  <c r="AR352" i="21"/>
  <c r="AQ352" i="21"/>
  <c r="AP352" i="21"/>
  <c r="AO352" i="21"/>
  <c r="AN352" i="21"/>
  <c r="AM352" i="21"/>
  <c r="AL352" i="21"/>
  <c r="BG351" i="21"/>
  <c r="BF351" i="21"/>
  <c r="BE351" i="21"/>
  <c r="BD351" i="21"/>
  <c r="BC351" i="21"/>
  <c r="BB351" i="21"/>
  <c r="BA351" i="21"/>
  <c r="AZ351" i="21"/>
  <c r="AY351" i="21"/>
  <c r="AX351" i="21"/>
  <c r="AW351" i="21"/>
  <c r="AV351" i="21"/>
  <c r="AU351" i="21"/>
  <c r="AT351" i="21"/>
  <c r="AS351" i="21"/>
  <c r="AR351" i="21"/>
  <c r="AQ351" i="21"/>
  <c r="AP351" i="21"/>
  <c r="AO351" i="21"/>
  <c r="AN351" i="21"/>
  <c r="AM351" i="21"/>
  <c r="AL351" i="21"/>
  <c r="BG350" i="21"/>
  <c r="BF350" i="21"/>
  <c r="BE350" i="21"/>
  <c r="BD350" i="21"/>
  <c r="BC350" i="21"/>
  <c r="BB350" i="21"/>
  <c r="BA350" i="21"/>
  <c r="AZ350" i="21"/>
  <c r="AY350" i="21"/>
  <c r="AX350" i="21"/>
  <c r="AW350" i="21"/>
  <c r="AV350" i="21"/>
  <c r="AU350" i="21"/>
  <c r="AT350" i="21"/>
  <c r="AS350" i="21"/>
  <c r="AR350" i="21"/>
  <c r="AQ350" i="21"/>
  <c r="AP350" i="21"/>
  <c r="AO350" i="21"/>
  <c r="AN350" i="21"/>
  <c r="AM350" i="21"/>
  <c r="AL350" i="21"/>
  <c r="BG349" i="21"/>
  <c r="BF349" i="21"/>
  <c r="BE349" i="21"/>
  <c r="BD349" i="21"/>
  <c r="BC349" i="21"/>
  <c r="BB349" i="21"/>
  <c r="BA349" i="21"/>
  <c r="AZ349" i="21"/>
  <c r="AY349" i="21"/>
  <c r="AX349" i="21"/>
  <c r="AW349" i="21"/>
  <c r="AV349" i="21"/>
  <c r="AU349" i="21"/>
  <c r="AT349" i="21"/>
  <c r="AS349" i="21"/>
  <c r="AR349" i="21"/>
  <c r="AQ349" i="21"/>
  <c r="AP349" i="21"/>
  <c r="AO349" i="21"/>
  <c r="AN349" i="21"/>
  <c r="AM349" i="21"/>
  <c r="AL349" i="21"/>
  <c r="BG348" i="21"/>
  <c r="BF348" i="21"/>
  <c r="BE348" i="21"/>
  <c r="BD348" i="21"/>
  <c r="BC348" i="21"/>
  <c r="BB348" i="21"/>
  <c r="BA348" i="21"/>
  <c r="AZ348" i="21"/>
  <c r="AY348" i="21"/>
  <c r="AX348" i="21"/>
  <c r="AW348" i="21"/>
  <c r="AV348" i="21"/>
  <c r="AU348" i="21"/>
  <c r="AT348" i="21"/>
  <c r="AS348" i="21"/>
  <c r="AR348" i="21"/>
  <c r="AQ348" i="21"/>
  <c r="AP348" i="21"/>
  <c r="AO348" i="21"/>
  <c r="AN348" i="21"/>
  <c r="AM348" i="21"/>
  <c r="AL348" i="21"/>
  <c r="BG347" i="21"/>
  <c r="BF347" i="21"/>
  <c r="BE347" i="21"/>
  <c r="BD347" i="21"/>
  <c r="BC347" i="21"/>
  <c r="BB347" i="21"/>
  <c r="BA347" i="21"/>
  <c r="AZ347" i="21"/>
  <c r="AY347" i="21"/>
  <c r="AX347" i="21"/>
  <c r="AW347" i="21"/>
  <c r="AV347" i="21"/>
  <c r="AU347" i="21"/>
  <c r="AT347" i="21"/>
  <c r="AS347" i="21"/>
  <c r="AR347" i="21"/>
  <c r="AQ347" i="21"/>
  <c r="AP347" i="21"/>
  <c r="AO347" i="21"/>
  <c r="AN347" i="21"/>
  <c r="AM347" i="21"/>
  <c r="AL347" i="21"/>
  <c r="BG346" i="21"/>
  <c r="BF346" i="21"/>
  <c r="BE346" i="21"/>
  <c r="BD346" i="21"/>
  <c r="BC346" i="21"/>
  <c r="BB346" i="21"/>
  <c r="BA346" i="21"/>
  <c r="AZ346" i="21"/>
  <c r="AY346" i="21"/>
  <c r="AX346" i="21"/>
  <c r="AW346" i="21"/>
  <c r="AV346" i="21"/>
  <c r="AU346" i="21"/>
  <c r="AT346" i="21"/>
  <c r="AS346" i="21"/>
  <c r="AR346" i="21"/>
  <c r="AQ346" i="21"/>
  <c r="AP346" i="21"/>
  <c r="AO346" i="21"/>
  <c r="AN346" i="21"/>
  <c r="AM346" i="21"/>
  <c r="AL346" i="21"/>
  <c r="BG345" i="21"/>
  <c r="BF345" i="21"/>
  <c r="BE345" i="21"/>
  <c r="BD345" i="21"/>
  <c r="BC345" i="21"/>
  <c r="BB345" i="21"/>
  <c r="BA345" i="21"/>
  <c r="AZ345" i="21"/>
  <c r="AY345" i="21"/>
  <c r="AX345" i="21"/>
  <c r="AW345" i="21"/>
  <c r="AV345" i="21"/>
  <c r="AU345" i="21"/>
  <c r="AT345" i="21"/>
  <c r="AS345" i="21"/>
  <c r="AR345" i="21"/>
  <c r="AQ345" i="21"/>
  <c r="AP345" i="21"/>
  <c r="AO345" i="21"/>
  <c r="AN345" i="21"/>
  <c r="AM345" i="21"/>
  <c r="AL345" i="21"/>
  <c r="BG344" i="21"/>
  <c r="BF344" i="21"/>
  <c r="BE344" i="21"/>
  <c r="BD344" i="21"/>
  <c r="BC344" i="21"/>
  <c r="BB344" i="21"/>
  <c r="BA344" i="21"/>
  <c r="AZ344" i="21"/>
  <c r="AY344" i="21"/>
  <c r="AX344" i="21"/>
  <c r="AW344" i="21"/>
  <c r="AV344" i="21"/>
  <c r="AU344" i="21"/>
  <c r="AT344" i="21"/>
  <c r="AS344" i="21"/>
  <c r="AR344" i="21"/>
  <c r="AQ344" i="21"/>
  <c r="AP344" i="21"/>
  <c r="AO344" i="21"/>
  <c r="AN344" i="21"/>
  <c r="AM344" i="21"/>
  <c r="AL344" i="21"/>
  <c r="BG343" i="21"/>
  <c r="BF343" i="21"/>
  <c r="BE343" i="21"/>
  <c r="BD343" i="21"/>
  <c r="BC343" i="21"/>
  <c r="BB343" i="21"/>
  <c r="BA343" i="21"/>
  <c r="AZ343" i="21"/>
  <c r="AY343" i="21"/>
  <c r="AX343" i="21"/>
  <c r="AW343" i="21"/>
  <c r="AV343" i="21"/>
  <c r="AU343" i="21"/>
  <c r="AT343" i="21"/>
  <c r="AS343" i="21"/>
  <c r="AR343" i="21"/>
  <c r="AQ343" i="21"/>
  <c r="AP343" i="21"/>
  <c r="AO343" i="21"/>
  <c r="AN343" i="21"/>
  <c r="AM343" i="21"/>
  <c r="AL343" i="21"/>
  <c r="BG342" i="21"/>
  <c r="BF342" i="21"/>
  <c r="BE342" i="21"/>
  <c r="BD342" i="21"/>
  <c r="BC342" i="21"/>
  <c r="BB342" i="21"/>
  <c r="BA342" i="21"/>
  <c r="AZ342" i="21"/>
  <c r="AY342" i="21"/>
  <c r="AX342" i="21"/>
  <c r="AW342" i="21"/>
  <c r="AV342" i="21"/>
  <c r="AU342" i="21"/>
  <c r="AT342" i="21"/>
  <c r="AS342" i="21"/>
  <c r="AR342" i="21"/>
  <c r="AQ342" i="21"/>
  <c r="AP342" i="21"/>
  <c r="AO342" i="21"/>
  <c r="AN342" i="21"/>
  <c r="AM342" i="21"/>
  <c r="AL342" i="21"/>
  <c r="BG341" i="21"/>
  <c r="BF341" i="21"/>
  <c r="BE341" i="21"/>
  <c r="BD341" i="21"/>
  <c r="BC341" i="21"/>
  <c r="BB341" i="21"/>
  <c r="BA341" i="21"/>
  <c r="AZ341" i="21"/>
  <c r="AY341" i="21"/>
  <c r="AX341" i="21"/>
  <c r="AW341" i="21"/>
  <c r="AV341" i="21"/>
  <c r="AU341" i="21"/>
  <c r="AT341" i="21"/>
  <c r="AS341" i="21"/>
  <c r="AR341" i="21"/>
  <c r="AQ341" i="21"/>
  <c r="AP341" i="21"/>
  <c r="AO341" i="21"/>
  <c r="AN341" i="21"/>
  <c r="AM341" i="21"/>
  <c r="AL341" i="21"/>
  <c r="BG340" i="21"/>
  <c r="BF340" i="21"/>
  <c r="BE340" i="21"/>
  <c r="BD340" i="21"/>
  <c r="BC340" i="21"/>
  <c r="BB340" i="21"/>
  <c r="BA340" i="21"/>
  <c r="AZ340" i="21"/>
  <c r="AY340" i="21"/>
  <c r="AX340" i="21"/>
  <c r="AW340" i="21"/>
  <c r="AV340" i="21"/>
  <c r="AU340" i="21"/>
  <c r="AT340" i="21"/>
  <c r="AS340" i="21"/>
  <c r="AR340" i="21"/>
  <c r="AQ340" i="21"/>
  <c r="AP340" i="21"/>
  <c r="AO340" i="21"/>
  <c r="AN340" i="21"/>
  <c r="AM340" i="21"/>
  <c r="AL340" i="21"/>
  <c r="BG339" i="21"/>
  <c r="BF339" i="21"/>
  <c r="BE339" i="21"/>
  <c r="BD339" i="21"/>
  <c r="BC339" i="21"/>
  <c r="BB339" i="21"/>
  <c r="BA339" i="21"/>
  <c r="AZ339" i="21"/>
  <c r="AY339" i="21"/>
  <c r="AX339" i="21"/>
  <c r="AW339" i="21"/>
  <c r="AV339" i="21"/>
  <c r="AU339" i="21"/>
  <c r="AT339" i="21"/>
  <c r="AS339" i="21"/>
  <c r="AR339" i="21"/>
  <c r="AQ339" i="21"/>
  <c r="AP339" i="21"/>
  <c r="AO339" i="21"/>
  <c r="AN339" i="21"/>
  <c r="AM339" i="21"/>
  <c r="AL339" i="21"/>
  <c r="BG338" i="21"/>
  <c r="BF338" i="21"/>
  <c r="BE338" i="21"/>
  <c r="BD338" i="21"/>
  <c r="BC338" i="21"/>
  <c r="BB338" i="21"/>
  <c r="BA338" i="21"/>
  <c r="AZ338" i="21"/>
  <c r="AY338" i="21"/>
  <c r="AX338" i="21"/>
  <c r="AW338" i="21"/>
  <c r="AV338" i="21"/>
  <c r="AU338" i="21"/>
  <c r="AT338" i="21"/>
  <c r="AS338" i="21"/>
  <c r="AR338" i="21"/>
  <c r="AQ338" i="21"/>
  <c r="AP338" i="21"/>
  <c r="AO338" i="21"/>
  <c r="AN338" i="21"/>
  <c r="AM338" i="21"/>
  <c r="AL338" i="21"/>
  <c r="BG337" i="21"/>
  <c r="BF337" i="21"/>
  <c r="BE337" i="21"/>
  <c r="BD337" i="21"/>
  <c r="BC337" i="21"/>
  <c r="BB337" i="21"/>
  <c r="BA337" i="21"/>
  <c r="AZ337" i="21"/>
  <c r="AY337" i="21"/>
  <c r="AX337" i="21"/>
  <c r="AW337" i="21"/>
  <c r="AV337" i="21"/>
  <c r="AU337" i="21"/>
  <c r="AT337" i="21"/>
  <c r="AS337" i="21"/>
  <c r="AR337" i="21"/>
  <c r="AQ337" i="21"/>
  <c r="AP337" i="21"/>
  <c r="AO337" i="21"/>
  <c r="AN337" i="21"/>
  <c r="AM337" i="21"/>
  <c r="AL337" i="21"/>
  <c r="BG336" i="21"/>
  <c r="BF336" i="21"/>
  <c r="BE336" i="21"/>
  <c r="BD336" i="21"/>
  <c r="BC336" i="21"/>
  <c r="BB336" i="21"/>
  <c r="BA336" i="21"/>
  <c r="AZ336" i="21"/>
  <c r="AY336" i="21"/>
  <c r="AX336" i="21"/>
  <c r="AW336" i="21"/>
  <c r="AV336" i="21"/>
  <c r="AU336" i="21"/>
  <c r="AT336" i="21"/>
  <c r="AS336" i="21"/>
  <c r="AR336" i="21"/>
  <c r="AQ336" i="21"/>
  <c r="AP336" i="21"/>
  <c r="AO336" i="21"/>
  <c r="AN336" i="21"/>
  <c r="AM336" i="21"/>
  <c r="AL336" i="21"/>
  <c r="BG335" i="21"/>
  <c r="BF335" i="21"/>
  <c r="BE335" i="21"/>
  <c r="BD335" i="21"/>
  <c r="BC335" i="21"/>
  <c r="BB335" i="21"/>
  <c r="BA335" i="21"/>
  <c r="AZ335" i="21"/>
  <c r="AY335" i="21"/>
  <c r="AX335" i="21"/>
  <c r="AW335" i="21"/>
  <c r="AV335" i="21"/>
  <c r="AU335" i="21"/>
  <c r="AT335" i="21"/>
  <c r="AS335" i="21"/>
  <c r="AR335" i="21"/>
  <c r="AQ335" i="21"/>
  <c r="AP335" i="21"/>
  <c r="AO335" i="21"/>
  <c r="AN335" i="21"/>
  <c r="AM335" i="21"/>
  <c r="AL335" i="21"/>
  <c r="BG334" i="21"/>
  <c r="BF334" i="21"/>
  <c r="BE334" i="21"/>
  <c r="BD334" i="21"/>
  <c r="BC334" i="21"/>
  <c r="BB334" i="21"/>
  <c r="BA334" i="21"/>
  <c r="AZ334" i="21"/>
  <c r="AY334" i="21"/>
  <c r="AX334" i="21"/>
  <c r="AW334" i="21"/>
  <c r="AV334" i="21"/>
  <c r="AU334" i="21"/>
  <c r="AT334" i="21"/>
  <c r="AS334" i="21"/>
  <c r="AR334" i="21"/>
  <c r="AQ334" i="21"/>
  <c r="AP334" i="21"/>
  <c r="AO334" i="21"/>
  <c r="AN334" i="21"/>
  <c r="AM334" i="21"/>
  <c r="AL334" i="21"/>
  <c r="BG333" i="21"/>
  <c r="BF333" i="21"/>
  <c r="BE333" i="21"/>
  <c r="BD333" i="21"/>
  <c r="BC333" i="21"/>
  <c r="BB333" i="21"/>
  <c r="BA333" i="21"/>
  <c r="AZ333" i="21"/>
  <c r="AY333" i="21"/>
  <c r="AX333" i="21"/>
  <c r="AW333" i="21"/>
  <c r="AV333" i="21"/>
  <c r="AU333" i="21"/>
  <c r="AT333" i="21"/>
  <c r="AS333" i="21"/>
  <c r="AR333" i="21"/>
  <c r="AQ333" i="21"/>
  <c r="AP333" i="21"/>
  <c r="AO333" i="21"/>
  <c r="AN333" i="21"/>
  <c r="AM333" i="21"/>
  <c r="AL333" i="21"/>
  <c r="BG332" i="21"/>
  <c r="BF332" i="21"/>
  <c r="BE332" i="21"/>
  <c r="BD332" i="21"/>
  <c r="BC332" i="21"/>
  <c r="BB332" i="21"/>
  <c r="BA332" i="21"/>
  <c r="AZ332" i="21"/>
  <c r="AY332" i="21"/>
  <c r="AX332" i="21"/>
  <c r="AW332" i="21"/>
  <c r="AV332" i="21"/>
  <c r="AU332" i="21"/>
  <c r="AT332" i="21"/>
  <c r="AS332" i="21"/>
  <c r="AR332" i="21"/>
  <c r="AQ332" i="21"/>
  <c r="AP332" i="21"/>
  <c r="AO332" i="21"/>
  <c r="AN332" i="21"/>
  <c r="AM332" i="21"/>
  <c r="AL332" i="21"/>
  <c r="BG331" i="21"/>
  <c r="BF331" i="21"/>
  <c r="BE331" i="21"/>
  <c r="BD331" i="21"/>
  <c r="BC331" i="21"/>
  <c r="BB331" i="21"/>
  <c r="BA331" i="21"/>
  <c r="AZ331" i="21"/>
  <c r="AY331" i="21"/>
  <c r="AX331" i="21"/>
  <c r="AW331" i="21"/>
  <c r="AV331" i="21"/>
  <c r="AU331" i="21"/>
  <c r="AT331" i="21"/>
  <c r="AS331" i="21"/>
  <c r="AR331" i="21"/>
  <c r="AQ331" i="21"/>
  <c r="AP331" i="21"/>
  <c r="AO331" i="21"/>
  <c r="AN331" i="21"/>
  <c r="AM331" i="21"/>
  <c r="AL331" i="21"/>
  <c r="BG330" i="21"/>
  <c r="BF330" i="21"/>
  <c r="BE330" i="21"/>
  <c r="BD330" i="21"/>
  <c r="BC330" i="21"/>
  <c r="BB330" i="21"/>
  <c r="BA330" i="21"/>
  <c r="AZ330" i="21"/>
  <c r="AY330" i="21"/>
  <c r="AX330" i="21"/>
  <c r="AW330" i="21"/>
  <c r="AV330" i="21"/>
  <c r="AU330" i="21"/>
  <c r="AT330" i="21"/>
  <c r="AS330" i="21"/>
  <c r="AR330" i="21"/>
  <c r="AQ330" i="21"/>
  <c r="AP330" i="21"/>
  <c r="AO330" i="21"/>
  <c r="AN330" i="21"/>
  <c r="AM330" i="21"/>
  <c r="AL330" i="21"/>
  <c r="BG329" i="21"/>
  <c r="BF329" i="21"/>
  <c r="BE329" i="21"/>
  <c r="BD329" i="21"/>
  <c r="BC329" i="21"/>
  <c r="BB329" i="21"/>
  <c r="BA329" i="21"/>
  <c r="AZ329" i="21"/>
  <c r="AY329" i="21"/>
  <c r="AX329" i="21"/>
  <c r="AW329" i="21"/>
  <c r="AV329" i="21"/>
  <c r="AU329" i="21"/>
  <c r="AT329" i="21"/>
  <c r="AS329" i="21"/>
  <c r="AR329" i="21"/>
  <c r="AQ329" i="21"/>
  <c r="AP329" i="21"/>
  <c r="AO329" i="21"/>
  <c r="AN329" i="21"/>
  <c r="AM329" i="21"/>
  <c r="AL329" i="21"/>
  <c r="BG328" i="21"/>
  <c r="BF328" i="21"/>
  <c r="BE328" i="21"/>
  <c r="BD328" i="21"/>
  <c r="BC328" i="21"/>
  <c r="BB328" i="21"/>
  <c r="BA328" i="21"/>
  <c r="AZ328" i="21"/>
  <c r="AY328" i="21"/>
  <c r="AX328" i="21"/>
  <c r="AW328" i="21"/>
  <c r="AV328" i="21"/>
  <c r="AU328" i="21"/>
  <c r="AT328" i="21"/>
  <c r="AS328" i="21"/>
  <c r="AR328" i="21"/>
  <c r="AQ328" i="21"/>
  <c r="AP328" i="21"/>
  <c r="AO328" i="21"/>
  <c r="AN328" i="21"/>
  <c r="AM328" i="21"/>
  <c r="AL328" i="21"/>
  <c r="BG327" i="21"/>
  <c r="BF327" i="21"/>
  <c r="BE327" i="21"/>
  <c r="BD327" i="21"/>
  <c r="BC327" i="21"/>
  <c r="BB327" i="21"/>
  <c r="BA327" i="21"/>
  <c r="AZ327" i="21"/>
  <c r="AY327" i="21"/>
  <c r="AX327" i="21"/>
  <c r="AW327" i="21"/>
  <c r="AV327" i="21"/>
  <c r="AU327" i="21"/>
  <c r="AT327" i="21"/>
  <c r="AS327" i="21"/>
  <c r="AR327" i="21"/>
  <c r="AQ327" i="21"/>
  <c r="AP327" i="21"/>
  <c r="AO327" i="21"/>
  <c r="AN327" i="21"/>
  <c r="AM327" i="21"/>
  <c r="AL327" i="21"/>
  <c r="BG326" i="21"/>
  <c r="BF326" i="21"/>
  <c r="BE326" i="21"/>
  <c r="BD326" i="21"/>
  <c r="BC326" i="21"/>
  <c r="BB326" i="21"/>
  <c r="BA326" i="21"/>
  <c r="AZ326" i="21"/>
  <c r="AY326" i="21"/>
  <c r="AX326" i="21"/>
  <c r="AW326" i="21"/>
  <c r="AV326" i="21"/>
  <c r="AU326" i="21"/>
  <c r="AT326" i="21"/>
  <c r="AS326" i="21"/>
  <c r="AR326" i="21"/>
  <c r="AQ326" i="21"/>
  <c r="AP326" i="21"/>
  <c r="AO326" i="21"/>
  <c r="AN326" i="21"/>
  <c r="AM326" i="21"/>
  <c r="AL326" i="21"/>
  <c r="BG325" i="21"/>
  <c r="BF325" i="21"/>
  <c r="BE325" i="21"/>
  <c r="BD325" i="21"/>
  <c r="BC325" i="21"/>
  <c r="BB325" i="21"/>
  <c r="BA325" i="21"/>
  <c r="AZ325" i="21"/>
  <c r="AY325" i="21"/>
  <c r="AX325" i="21"/>
  <c r="AW325" i="21"/>
  <c r="AV325" i="21"/>
  <c r="AU325" i="21"/>
  <c r="AT325" i="21"/>
  <c r="AS325" i="21"/>
  <c r="AR325" i="21"/>
  <c r="AQ325" i="21"/>
  <c r="AP325" i="21"/>
  <c r="AO325" i="21"/>
  <c r="AN325" i="21"/>
  <c r="AM325" i="21"/>
  <c r="AL325" i="21"/>
  <c r="BG324" i="21"/>
  <c r="BF324" i="21"/>
  <c r="BE324" i="21"/>
  <c r="BD324" i="21"/>
  <c r="BC324" i="21"/>
  <c r="BB324" i="21"/>
  <c r="BA324" i="21"/>
  <c r="AZ324" i="21"/>
  <c r="AY324" i="21"/>
  <c r="AX324" i="21"/>
  <c r="AW324" i="21"/>
  <c r="AV324" i="21"/>
  <c r="AU324" i="21"/>
  <c r="AT324" i="21"/>
  <c r="AS324" i="21"/>
  <c r="AR324" i="21"/>
  <c r="AQ324" i="21"/>
  <c r="AP324" i="21"/>
  <c r="AO324" i="21"/>
  <c r="AN324" i="21"/>
  <c r="AM324" i="21"/>
  <c r="AL324" i="21"/>
  <c r="BG323" i="21"/>
  <c r="BF323" i="21"/>
  <c r="BE323" i="21"/>
  <c r="BD323" i="21"/>
  <c r="BC323" i="21"/>
  <c r="BB323" i="21"/>
  <c r="BA323" i="21"/>
  <c r="AZ323" i="21"/>
  <c r="AY323" i="21"/>
  <c r="AX323" i="21"/>
  <c r="AW323" i="21"/>
  <c r="AV323" i="21"/>
  <c r="AU323" i="21"/>
  <c r="AT323" i="21"/>
  <c r="AS323" i="21"/>
  <c r="AR323" i="21"/>
  <c r="AQ323" i="21"/>
  <c r="AP323" i="21"/>
  <c r="AO323" i="21"/>
  <c r="AN323" i="21"/>
  <c r="AM323" i="21"/>
  <c r="AL323" i="21"/>
  <c r="BG322" i="21"/>
  <c r="BF322" i="21"/>
  <c r="BE322" i="21"/>
  <c r="BD322" i="21"/>
  <c r="BC322" i="21"/>
  <c r="BB322" i="21"/>
  <c r="BA322" i="21"/>
  <c r="AZ322" i="21"/>
  <c r="AY322" i="21"/>
  <c r="AX322" i="21"/>
  <c r="AW322" i="21"/>
  <c r="AV322" i="21"/>
  <c r="AU322" i="21"/>
  <c r="AT322" i="21"/>
  <c r="AS322" i="21"/>
  <c r="AR322" i="21"/>
  <c r="AQ322" i="21"/>
  <c r="AP322" i="21"/>
  <c r="AO322" i="21"/>
  <c r="AN322" i="21"/>
  <c r="AM322" i="21"/>
  <c r="AL322" i="21"/>
  <c r="BG321" i="21"/>
  <c r="BF321" i="21"/>
  <c r="BE321" i="21"/>
  <c r="BD321" i="21"/>
  <c r="BC321" i="21"/>
  <c r="BB321" i="21"/>
  <c r="BA321" i="21"/>
  <c r="AZ321" i="21"/>
  <c r="AY321" i="21"/>
  <c r="AX321" i="21"/>
  <c r="AW321" i="21"/>
  <c r="AV321" i="21"/>
  <c r="AU321" i="21"/>
  <c r="AT321" i="21"/>
  <c r="AS321" i="21"/>
  <c r="AR321" i="21"/>
  <c r="AQ321" i="21"/>
  <c r="AP321" i="21"/>
  <c r="AO321" i="21"/>
  <c r="AN321" i="21"/>
  <c r="AM321" i="21"/>
  <c r="AL321" i="21"/>
  <c r="BG320" i="21"/>
  <c r="BF320" i="21"/>
  <c r="BE320" i="21"/>
  <c r="BD320" i="21"/>
  <c r="BC320" i="21"/>
  <c r="BB320" i="21"/>
  <c r="BA320" i="21"/>
  <c r="AZ320" i="21"/>
  <c r="AY320" i="21"/>
  <c r="AX320" i="21"/>
  <c r="AW320" i="21"/>
  <c r="AV320" i="21"/>
  <c r="AU320" i="21"/>
  <c r="AT320" i="21"/>
  <c r="AS320" i="21"/>
  <c r="AR320" i="21"/>
  <c r="AQ320" i="21"/>
  <c r="AP320" i="21"/>
  <c r="AO320" i="21"/>
  <c r="AN320" i="21"/>
  <c r="AM320" i="21"/>
  <c r="AL320" i="21"/>
  <c r="BG319" i="21"/>
  <c r="BF319" i="21"/>
  <c r="BE319" i="21"/>
  <c r="BD319" i="21"/>
  <c r="BC319" i="21"/>
  <c r="BB319" i="21"/>
  <c r="BA319" i="21"/>
  <c r="AZ319" i="21"/>
  <c r="AY319" i="21"/>
  <c r="AX319" i="21"/>
  <c r="AW319" i="21"/>
  <c r="AV319" i="21"/>
  <c r="AU319" i="21"/>
  <c r="AT319" i="21"/>
  <c r="AS319" i="21"/>
  <c r="AR319" i="21"/>
  <c r="AQ319" i="21"/>
  <c r="AP319" i="21"/>
  <c r="AO319" i="21"/>
  <c r="AN319" i="21"/>
  <c r="AM319" i="21"/>
  <c r="AL319" i="21"/>
  <c r="BG318" i="21"/>
  <c r="BF318" i="21"/>
  <c r="BE318" i="21"/>
  <c r="BD318" i="21"/>
  <c r="BC318" i="21"/>
  <c r="BB318" i="21"/>
  <c r="BA318" i="21"/>
  <c r="AZ318" i="21"/>
  <c r="AY318" i="21"/>
  <c r="AX318" i="21"/>
  <c r="AW318" i="21"/>
  <c r="AV318" i="21"/>
  <c r="AU318" i="21"/>
  <c r="AT318" i="21"/>
  <c r="AS318" i="21"/>
  <c r="AR318" i="21"/>
  <c r="AQ318" i="21"/>
  <c r="AP318" i="21"/>
  <c r="AO318" i="21"/>
  <c r="AN318" i="21"/>
  <c r="AM318" i="21"/>
  <c r="AL318" i="21"/>
  <c r="BG317" i="21"/>
  <c r="BF317" i="21"/>
  <c r="BE317" i="21"/>
  <c r="BD317" i="21"/>
  <c r="BC317" i="21"/>
  <c r="BB317" i="21"/>
  <c r="BA317" i="21"/>
  <c r="AZ317" i="21"/>
  <c r="AY317" i="21"/>
  <c r="AX317" i="21"/>
  <c r="AW317" i="21"/>
  <c r="AV317" i="21"/>
  <c r="AU317" i="21"/>
  <c r="AT317" i="21"/>
  <c r="AS317" i="21"/>
  <c r="AR317" i="21"/>
  <c r="AQ317" i="21"/>
  <c r="AP317" i="21"/>
  <c r="AO317" i="21"/>
  <c r="AN317" i="21"/>
  <c r="AM317" i="21"/>
  <c r="AL317" i="21"/>
  <c r="BG316" i="21"/>
  <c r="BF316" i="21"/>
  <c r="BE316" i="21"/>
  <c r="BD316" i="21"/>
  <c r="BC316" i="21"/>
  <c r="BB316" i="21"/>
  <c r="BA316" i="21"/>
  <c r="AZ316" i="21"/>
  <c r="AY316" i="21"/>
  <c r="AX316" i="21"/>
  <c r="AW316" i="21"/>
  <c r="AV316" i="21"/>
  <c r="AU316" i="21"/>
  <c r="AT316" i="21"/>
  <c r="AS316" i="21"/>
  <c r="AR316" i="21"/>
  <c r="AQ316" i="21"/>
  <c r="AP316" i="21"/>
  <c r="AO316" i="21"/>
  <c r="AN316" i="21"/>
  <c r="AM316" i="21"/>
  <c r="AL316" i="21"/>
  <c r="BG315" i="21"/>
  <c r="BF315" i="21"/>
  <c r="BE315" i="21"/>
  <c r="BD315" i="21"/>
  <c r="BC315" i="21"/>
  <c r="BB315" i="21"/>
  <c r="BA315" i="21"/>
  <c r="AZ315" i="21"/>
  <c r="AY315" i="21"/>
  <c r="AX315" i="21"/>
  <c r="AW315" i="21"/>
  <c r="AV315" i="21"/>
  <c r="AU315" i="21"/>
  <c r="AT315" i="21"/>
  <c r="AS315" i="21"/>
  <c r="AR315" i="21"/>
  <c r="AQ315" i="21"/>
  <c r="AP315" i="21"/>
  <c r="AO315" i="21"/>
  <c r="AN315" i="21"/>
  <c r="AM315" i="21"/>
  <c r="AL315" i="21"/>
  <c r="BG314" i="21"/>
  <c r="BF314" i="21"/>
  <c r="BE314" i="21"/>
  <c r="BD314" i="21"/>
  <c r="BC314" i="21"/>
  <c r="BB314" i="21"/>
  <c r="BA314" i="21"/>
  <c r="AZ314" i="21"/>
  <c r="AY314" i="21"/>
  <c r="AX314" i="21"/>
  <c r="AW314" i="21"/>
  <c r="AV314" i="21"/>
  <c r="AU314" i="21"/>
  <c r="AT314" i="21"/>
  <c r="AS314" i="21"/>
  <c r="AR314" i="21"/>
  <c r="AQ314" i="21"/>
  <c r="AP314" i="21"/>
  <c r="AO314" i="21"/>
  <c r="AN314" i="21"/>
  <c r="AM314" i="21"/>
  <c r="AL314" i="21"/>
  <c r="BG313" i="21"/>
  <c r="BF313" i="21"/>
  <c r="BE313" i="21"/>
  <c r="BD313" i="21"/>
  <c r="BC313" i="21"/>
  <c r="BB313" i="21"/>
  <c r="BA313" i="21"/>
  <c r="AZ313" i="21"/>
  <c r="AY313" i="21"/>
  <c r="AX313" i="21"/>
  <c r="AW313" i="21"/>
  <c r="AV313" i="21"/>
  <c r="AU313" i="21"/>
  <c r="AT313" i="21"/>
  <c r="AS313" i="21"/>
  <c r="AR313" i="21"/>
  <c r="AQ313" i="21"/>
  <c r="AP313" i="21"/>
  <c r="AO313" i="21"/>
  <c r="AN313" i="21"/>
  <c r="AM313" i="21"/>
  <c r="AL313" i="21"/>
  <c r="BG312" i="21"/>
  <c r="BF312" i="21"/>
  <c r="BE312" i="21"/>
  <c r="BD312" i="21"/>
  <c r="BC312" i="21"/>
  <c r="BB312" i="21"/>
  <c r="BA312" i="21"/>
  <c r="AZ312" i="21"/>
  <c r="AY312" i="21"/>
  <c r="AX312" i="21"/>
  <c r="AW312" i="21"/>
  <c r="AV312" i="21"/>
  <c r="AU312" i="21"/>
  <c r="AT312" i="21"/>
  <c r="AS312" i="21"/>
  <c r="AR312" i="21"/>
  <c r="AQ312" i="21"/>
  <c r="AP312" i="21"/>
  <c r="AO312" i="21"/>
  <c r="AN312" i="21"/>
  <c r="AM312" i="21"/>
  <c r="AL312" i="21"/>
  <c r="BG311" i="21"/>
  <c r="BF311" i="21"/>
  <c r="BE311" i="21"/>
  <c r="BD311" i="21"/>
  <c r="BC311" i="21"/>
  <c r="BB311" i="21"/>
  <c r="BA311" i="21"/>
  <c r="AZ311" i="21"/>
  <c r="AY311" i="21"/>
  <c r="AX311" i="21"/>
  <c r="AW311" i="21"/>
  <c r="AV311" i="21"/>
  <c r="AU311" i="21"/>
  <c r="AT311" i="21"/>
  <c r="AS311" i="21"/>
  <c r="AR311" i="21"/>
  <c r="AQ311" i="21"/>
  <c r="AP311" i="21"/>
  <c r="AO311" i="21"/>
  <c r="AN311" i="21"/>
  <c r="AM311" i="21"/>
  <c r="AL311" i="21"/>
  <c r="BG310" i="21"/>
  <c r="BF310" i="21"/>
  <c r="BE310" i="21"/>
  <c r="BD310" i="21"/>
  <c r="BC310" i="21"/>
  <c r="BB310" i="21"/>
  <c r="BA310" i="21"/>
  <c r="AZ310" i="21"/>
  <c r="AY310" i="21"/>
  <c r="AX310" i="21"/>
  <c r="AW310" i="21"/>
  <c r="AV310" i="21"/>
  <c r="AU310" i="21"/>
  <c r="AT310" i="21"/>
  <c r="AS310" i="21"/>
  <c r="AR310" i="21"/>
  <c r="AQ310" i="21"/>
  <c r="AP310" i="21"/>
  <c r="AO310" i="21"/>
  <c r="AN310" i="21"/>
  <c r="AM310" i="21"/>
  <c r="AL310" i="21"/>
  <c r="BG309" i="21"/>
  <c r="BF309" i="21"/>
  <c r="BE309" i="21"/>
  <c r="BD309" i="21"/>
  <c r="BC309" i="21"/>
  <c r="BB309" i="21"/>
  <c r="BA309" i="21"/>
  <c r="AZ309" i="21"/>
  <c r="AY309" i="21"/>
  <c r="AX309" i="21"/>
  <c r="AW309" i="21"/>
  <c r="AV309" i="21"/>
  <c r="AU309" i="21"/>
  <c r="AT309" i="21"/>
  <c r="AS309" i="21"/>
  <c r="AR309" i="21"/>
  <c r="AQ309" i="21"/>
  <c r="AP309" i="21"/>
  <c r="AO309" i="21"/>
  <c r="AN309" i="21"/>
  <c r="AM309" i="21"/>
  <c r="AL309" i="21"/>
  <c r="BG308" i="21"/>
  <c r="BF308" i="21"/>
  <c r="BE308" i="21"/>
  <c r="BD308" i="21"/>
  <c r="BC308" i="21"/>
  <c r="BB308" i="21"/>
  <c r="BA308" i="21"/>
  <c r="AZ308" i="21"/>
  <c r="AY308" i="21"/>
  <c r="AX308" i="21"/>
  <c r="AW308" i="21"/>
  <c r="AV308" i="21"/>
  <c r="AU308" i="21"/>
  <c r="AT308" i="21"/>
  <c r="AS308" i="21"/>
  <c r="AR308" i="21"/>
  <c r="AQ308" i="21"/>
  <c r="AP308" i="21"/>
  <c r="AO308" i="21"/>
  <c r="AN308" i="21"/>
  <c r="AM308" i="21"/>
  <c r="AL308" i="21"/>
  <c r="BG307" i="21"/>
  <c r="BF307" i="21"/>
  <c r="BE307" i="21"/>
  <c r="BD307" i="21"/>
  <c r="BC307" i="21"/>
  <c r="BB307" i="21"/>
  <c r="BA307" i="21"/>
  <c r="AZ307" i="21"/>
  <c r="AY307" i="21"/>
  <c r="AX307" i="21"/>
  <c r="AW307" i="21"/>
  <c r="AV307" i="21"/>
  <c r="AU307" i="21"/>
  <c r="AT307" i="21"/>
  <c r="AS307" i="21"/>
  <c r="AR307" i="21"/>
  <c r="AQ307" i="21"/>
  <c r="AP307" i="21"/>
  <c r="AO307" i="21"/>
  <c r="AN307" i="21"/>
  <c r="AM307" i="21"/>
  <c r="AL307" i="21"/>
  <c r="BG306" i="21"/>
  <c r="BF306" i="21"/>
  <c r="BE306" i="21"/>
  <c r="BD306" i="21"/>
  <c r="BC306" i="21"/>
  <c r="BB306" i="21"/>
  <c r="BA306" i="21"/>
  <c r="AZ306" i="21"/>
  <c r="AY306" i="21"/>
  <c r="AX306" i="21"/>
  <c r="AW306" i="21"/>
  <c r="AV306" i="21"/>
  <c r="AU306" i="21"/>
  <c r="AT306" i="21"/>
  <c r="AS306" i="21"/>
  <c r="AR306" i="21"/>
  <c r="AQ306" i="21"/>
  <c r="AP306" i="21"/>
  <c r="AO306" i="21"/>
  <c r="AN306" i="21"/>
  <c r="AM306" i="21"/>
  <c r="AL306" i="21"/>
  <c r="BG305" i="21"/>
  <c r="BF305" i="21"/>
  <c r="BE305" i="21"/>
  <c r="BD305" i="21"/>
  <c r="BC305" i="21"/>
  <c r="BB305" i="21"/>
  <c r="BA305" i="21"/>
  <c r="AZ305" i="21"/>
  <c r="AY305" i="21"/>
  <c r="AX305" i="21"/>
  <c r="AW305" i="21"/>
  <c r="AV305" i="21"/>
  <c r="AU305" i="21"/>
  <c r="AT305" i="21"/>
  <c r="AS305" i="21"/>
  <c r="AR305" i="21"/>
  <c r="AQ305" i="21"/>
  <c r="AP305" i="21"/>
  <c r="AO305" i="21"/>
  <c r="AN305" i="21"/>
  <c r="AM305" i="21"/>
  <c r="AL305" i="21"/>
  <c r="BG304" i="21"/>
  <c r="BF304" i="21"/>
  <c r="BE304" i="21"/>
  <c r="BD304" i="21"/>
  <c r="BC304" i="21"/>
  <c r="BB304" i="21"/>
  <c r="BA304" i="21"/>
  <c r="AZ304" i="21"/>
  <c r="AY304" i="21"/>
  <c r="AX304" i="21"/>
  <c r="AW304" i="21"/>
  <c r="AV304" i="21"/>
  <c r="AU304" i="21"/>
  <c r="AT304" i="21"/>
  <c r="AS304" i="21"/>
  <c r="AR304" i="21"/>
  <c r="AQ304" i="21"/>
  <c r="AP304" i="21"/>
  <c r="AO304" i="21"/>
  <c r="AN304" i="21"/>
  <c r="AM304" i="21"/>
  <c r="AL304" i="21"/>
  <c r="BG303" i="21"/>
  <c r="BF303" i="21"/>
  <c r="BE303" i="21"/>
  <c r="BD303" i="21"/>
  <c r="BC303" i="21"/>
  <c r="BB303" i="21"/>
  <c r="BA303" i="21"/>
  <c r="AZ303" i="21"/>
  <c r="AY303" i="21"/>
  <c r="AX303" i="21"/>
  <c r="AW303" i="21"/>
  <c r="AV303" i="21"/>
  <c r="AU303" i="21"/>
  <c r="AT303" i="21"/>
  <c r="AS303" i="21"/>
  <c r="AR303" i="21"/>
  <c r="AQ303" i="21"/>
  <c r="AP303" i="21"/>
  <c r="AO303" i="21"/>
  <c r="AN303" i="21"/>
  <c r="AM303" i="21"/>
  <c r="AL303" i="21"/>
  <c r="BG302" i="21"/>
  <c r="BF302" i="21"/>
  <c r="BE302" i="21"/>
  <c r="BD302" i="21"/>
  <c r="BC302" i="21"/>
  <c r="BB302" i="21"/>
  <c r="BA302" i="21"/>
  <c r="AZ302" i="21"/>
  <c r="AY302" i="21"/>
  <c r="AX302" i="21"/>
  <c r="AW302" i="21"/>
  <c r="AV302" i="21"/>
  <c r="AU302" i="21"/>
  <c r="AT302" i="21"/>
  <c r="AS302" i="21"/>
  <c r="AR302" i="21"/>
  <c r="AQ302" i="21"/>
  <c r="AP302" i="21"/>
  <c r="AO302" i="21"/>
  <c r="AN302" i="21"/>
  <c r="AM302" i="21"/>
  <c r="AL302" i="21"/>
  <c r="BG301" i="21"/>
  <c r="BF301" i="21"/>
  <c r="BE301" i="21"/>
  <c r="BD301" i="21"/>
  <c r="BC301" i="21"/>
  <c r="BB301" i="21"/>
  <c r="BA301" i="21"/>
  <c r="AZ301" i="21"/>
  <c r="AY301" i="21"/>
  <c r="AX301" i="21"/>
  <c r="AW301" i="21"/>
  <c r="AV301" i="21"/>
  <c r="AU301" i="21"/>
  <c r="AT301" i="21"/>
  <c r="AS301" i="21"/>
  <c r="AR301" i="21"/>
  <c r="AQ301" i="21"/>
  <c r="AP301" i="21"/>
  <c r="AO301" i="21"/>
  <c r="AN301" i="21"/>
  <c r="AM301" i="21"/>
  <c r="AL301" i="21"/>
  <c r="BG300" i="21"/>
  <c r="BF300" i="21"/>
  <c r="BE300" i="21"/>
  <c r="BD300" i="21"/>
  <c r="BC300" i="21"/>
  <c r="BB300" i="21"/>
  <c r="BA300" i="21"/>
  <c r="AZ300" i="21"/>
  <c r="AY300" i="21"/>
  <c r="AX300" i="21"/>
  <c r="AW300" i="21"/>
  <c r="AV300" i="21"/>
  <c r="AU300" i="21"/>
  <c r="AT300" i="21"/>
  <c r="AS300" i="21"/>
  <c r="AR300" i="21"/>
  <c r="AQ300" i="21"/>
  <c r="AP300" i="21"/>
  <c r="AO300" i="21"/>
  <c r="AN300" i="21"/>
  <c r="AM300" i="21"/>
  <c r="AL300" i="21"/>
  <c r="BG299" i="21"/>
  <c r="BF299" i="21"/>
  <c r="BE299" i="21"/>
  <c r="BD299" i="21"/>
  <c r="BC299" i="21"/>
  <c r="BB299" i="21"/>
  <c r="BA299" i="21"/>
  <c r="AZ299" i="21"/>
  <c r="AY299" i="21"/>
  <c r="AX299" i="21"/>
  <c r="AW299" i="21"/>
  <c r="AV299" i="21"/>
  <c r="AU299" i="21"/>
  <c r="AT299" i="21"/>
  <c r="AS299" i="21"/>
  <c r="AR299" i="21"/>
  <c r="AQ299" i="21"/>
  <c r="AP299" i="21"/>
  <c r="AO299" i="21"/>
  <c r="AN299" i="21"/>
  <c r="AM299" i="21"/>
  <c r="AL299" i="21"/>
  <c r="BG298" i="21"/>
  <c r="BF298" i="21"/>
  <c r="BE298" i="21"/>
  <c r="BD298" i="21"/>
  <c r="BC298" i="21"/>
  <c r="BB298" i="21"/>
  <c r="BA298" i="21"/>
  <c r="AZ298" i="21"/>
  <c r="AY298" i="21"/>
  <c r="AX298" i="21"/>
  <c r="AW298" i="21"/>
  <c r="AV298" i="21"/>
  <c r="AU298" i="21"/>
  <c r="AT298" i="21"/>
  <c r="AS298" i="21"/>
  <c r="AR298" i="21"/>
  <c r="AQ298" i="21"/>
  <c r="AP298" i="21"/>
  <c r="AO298" i="21"/>
  <c r="AN298" i="21"/>
  <c r="AM298" i="21"/>
  <c r="AL298" i="21"/>
  <c r="BG297" i="21"/>
  <c r="BF297" i="21"/>
  <c r="BE297" i="21"/>
  <c r="BD297" i="21"/>
  <c r="BC297" i="21"/>
  <c r="BB297" i="21"/>
  <c r="BA297" i="21"/>
  <c r="AZ297" i="21"/>
  <c r="AY297" i="21"/>
  <c r="AX297" i="21"/>
  <c r="AW297" i="21"/>
  <c r="AV297" i="21"/>
  <c r="AU297" i="21"/>
  <c r="AT297" i="21"/>
  <c r="AS297" i="21"/>
  <c r="AR297" i="21"/>
  <c r="AQ297" i="21"/>
  <c r="AP297" i="21"/>
  <c r="AO297" i="21"/>
  <c r="AN297" i="21"/>
  <c r="AM297" i="21"/>
  <c r="AL297" i="21"/>
  <c r="BG296" i="21"/>
  <c r="BF296" i="21"/>
  <c r="BE296" i="21"/>
  <c r="BD296" i="21"/>
  <c r="BC296" i="21"/>
  <c r="BB296" i="21"/>
  <c r="BA296" i="21"/>
  <c r="AZ296" i="21"/>
  <c r="AY296" i="21"/>
  <c r="AX296" i="21"/>
  <c r="AW296" i="21"/>
  <c r="AV296" i="21"/>
  <c r="AU296" i="21"/>
  <c r="AT296" i="21"/>
  <c r="AS296" i="21"/>
  <c r="AR296" i="21"/>
  <c r="AQ296" i="21"/>
  <c r="AP296" i="21"/>
  <c r="AO296" i="21"/>
  <c r="AN296" i="21"/>
  <c r="AM296" i="21"/>
  <c r="AL296" i="21"/>
  <c r="BG295" i="21"/>
  <c r="BF295" i="21"/>
  <c r="BE295" i="21"/>
  <c r="BD295" i="21"/>
  <c r="BC295" i="21"/>
  <c r="BB295" i="21"/>
  <c r="BA295" i="21"/>
  <c r="AZ295" i="21"/>
  <c r="AY295" i="21"/>
  <c r="AX295" i="21"/>
  <c r="AW295" i="21"/>
  <c r="AV295" i="21"/>
  <c r="AU295" i="21"/>
  <c r="AT295" i="21"/>
  <c r="AS295" i="21"/>
  <c r="AR295" i="21"/>
  <c r="AQ295" i="21"/>
  <c r="AP295" i="21"/>
  <c r="AO295" i="21"/>
  <c r="AN295" i="21"/>
  <c r="AM295" i="21"/>
  <c r="AL295" i="21"/>
  <c r="BG294" i="21"/>
  <c r="BF294" i="21"/>
  <c r="BE294" i="21"/>
  <c r="BD294" i="21"/>
  <c r="BC294" i="21"/>
  <c r="BB294" i="21"/>
  <c r="BA294" i="21"/>
  <c r="AZ294" i="21"/>
  <c r="AY294" i="21"/>
  <c r="AX294" i="21"/>
  <c r="AW294" i="21"/>
  <c r="AV294" i="21"/>
  <c r="AU294" i="21"/>
  <c r="AT294" i="21"/>
  <c r="AS294" i="21"/>
  <c r="AR294" i="21"/>
  <c r="AQ294" i="21"/>
  <c r="AP294" i="21"/>
  <c r="AO294" i="21"/>
  <c r="AN294" i="21"/>
  <c r="AM294" i="21"/>
  <c r="AL294" i="21"/>
  <c r="BG293" i="21"/>
  <c r="BF293" i="21"/>
  <c r="BE293" i="21"/>
  <c r="BD293" i="21"/>
  <c r="BC293" i="21"/>
  <c r="BB293" i="21"/>
  <c r="BA293" i="21"/>
  <c r="AZ293" i="21"/>
  <c r="AY293" i="21"/>
  <c r="AX293" i="21"/>
  <c r="AW293" i="21"/>
  <c r="AV293" i="21"/>
  <c r="AU293" i="21"/>
  <c r="AT293" i="21"/>
  <c r="AS293" i="21"/>
  <c r="AR293" i="21"/>
  <c r="AQ293" i="21"/>
  <c r="AP293" i="21"/>
  <c r="AO293" i="21"/>
  <c r="AN293" i="21"/>
  <c r="AM293" i="21"/>
  <c r="AL293" i="21"/>
  <c r="BG292" i="21"/>
  <c r="BF292" i="21"/>
  <c r="BE292" i="21"/>
  <c r="BD292" i="21"/>
  <c r="BC292" i="21"/>
  <c r="BB292" i="21"/>
  <c r="BA292" i="21"/>
  <c r="AZ292" i="21"/>
  <c r="AY292" i="21"/>
  <c r="AX292" i="21"/>
  <c r="AW292" i="21"/>
  <c r="AV292" i="21"/>
  <c r="AU292" i="21"/>
  <c r="AT292" i="21"/>
  <c r="AS292" i="21"/>
  <c r="AR292" i="21"/>
  <c r="AQ292" i="21"/>
  <c r="AP292" i="21"/>
  <c r="AO292" i="21"/>
  <c r="AN292" i="21"/>
  <c r="AM292" i="21"/>
  <c r="AL292" i="21"/>
  <c r="BG291" i="21"/>
  <c r="BF291" i="21"/>
  <c r="BE291" i="21"/>
  <c r="BD291" i="21"/>
  <c r="BC291" i="21"/>
  <c r="BB291" i="21"/>
  <c r="BA291" i="21"/>
  <c r="AZ291" i="21"/>
  <c r="AY291" i="21"/>
  <c r="AX291" i="21"/>
  <c r="AW291" i="21"/>
  <c r="AV291" i="21"/>
  <c r="AU291" i="21"/>
  <c r="AT291" i="21"/>
  <c r="AS291" i="21"/>
  <c r="AR291" i="21"/>
  <c r="AQ291" i="21"/>
  <c r="AP291" i="21"/>
  <c r="AO291" i="21"/>
  <c r="AN291" i="21"/>
  <c r="AM291" i="21"/>
  <c r="AL291" i="21"/>
  <c r="BG290" i="21"/>
  <c r="BF290" i="21"/>
  <c r="BE290" i="21"/>
  <c r="BD290" i="21"/>
  <c r="BC290" i="21"/>
  <c r="BB290" i="21"/>
  <c r="BA290" i="21"/>
  <c r="AZ290" i="21"/>
  <c r="AY290" i="21"/>
  <c r="AX290" i="21"/>
  <c r="AW290" i="21"/>
  <c r="AV290" i="21"/>
  <c r="AU290" i="21"/>
  <c r="AT290" i="21"/>
  <c r="AS290" i="21"/>
  <c r="AR290" i="21"/>
  <c r="AQ290" i="21"/>
  <c r="AP290" i="21"/>
  <c r="AO290" i="21"/>
  <c r="AN290" i="21"/>
  <c r="AM290" i="21"/>
  <c r="AL290" i="21"/>
  <c r="BG289" i="21"/>
  <c r="BF289" i="21"/>
  <c r="BE289" i="21"/>
  <c r="BD289" i="21"/>
  <c r="BC289" i="21"/>
  <c r="BB289" i="21"/>
  <c r="BA289" i="21"/>
  <c r="AZ289" i="21"/>
  <c r="AY289" i="21"/>
  <c r="AX289" i="21"/>
  <c r="AW289" i="21"/>
  <c r="AV289" i="21"/>
  <c r="AU289" i="21"/>
  <c r="AT289" i="21"/>
  <c r="AS289" i="21"/>
  <c r="AR289" i="21"/>
  <c r="AQ289" i="21"/>
  <c r="AP289" i="21"/>
  <c r="AO289" i="21"/>
  <c r="AN289" i="21"/>
  <c r="AM289" i="21"/>
  <c r="AL289" i="21"/>
  <c r="BG288" i="21"/>
  <c r="BF288" i="21"/>
  <c r="BE288" i="21"/>
  <c r="BD288" i="21"/>
  <c r="BC288" i="21"/>
  <c r="BB288" i="21"/>
  <c r="BA288" i="21"/>
  <c r="AZ288" i="21"/>
  <c r="AY288" i="21"/>
  <c r="AX288" i="21"/>
  <c r="AW288" i="21"/>
  <c r="AV288" i="21"/>
  <c r="AU288" i="21"/>
  <c r="AT288" i="21"/>
  <c r="AS288" i="21"/>
  <c r="AR288" i="21"/>
  <c r="AQ288" i="21"/>
  <c r="AP288" i="21"/>
  <c r="AO288" i="21"/>
  <c r="AN288" i="21"/>
  <c r="AM288" i="21"/>
  <c r="AL288" i="21"/>
  <c r="BG287" i="21"/>
  <c r="BF287" i="21"/>
  <c r="BE287" i="21"/>
  <c r="BD287" i="21"/>
  <c r="BC287" i="21"/>
  <c r="BB287" i="21"/>
  <c r="BA287" i="21"/>
  <c r="AZ287" i="21"/>
  <c r="AY287" i="21"/>
  <c r="AX287" i="21"/>
  <c r="AW287" i="21"/>
  <c r="AV287" i="21"/>
  <c r="AU287" i="21"/>
  <c r="AT287" i="21"/>
  <c r="AS287" i="21"/>
  <c r="AR287" i="21"/>
  <c r="AQ287" i="21"/>
  <c r="AP287" i="21"/>
  <c r="AO287" i="21"/>
  <c r="AN287" i="21"/>
  <c r="AM287" i="21"/>
  <c r="AL287" i="21"/>
  <c r="BG286" i="21"/>
  <c r="BF286" i="21"/>
  <c r="BE286" i="21"/>
  <c r="BD286" i="21"/>
  <c r="BC286" i="21"/>
  <c r="BB286" i="21"/>
  <c r="BA286" i="21"/>
  <c r="AZ286" i="21"/>
  <c r="AY286" i="21"/>
  <c r="AX286" i="21"/>
  <c r="AW286" i="21"/>
  <c r="AV286" i="21"/>
  <c r="AU286" i="21"/>
  <c r="AT286" i="21"/>
  <c r="AS286" i="21"/>
  <c r="AR286" i="21"/>
  <c r="AQ286" i="21"/>
  <c r="AP286" i="21"/>
  <c r="AO286" i="21"/>
  <c r="AN286" i="21"/>
  <c r="AM286" i="21"/>
  <c r="AL286" i="21"/>
  <c r="BG285" i="21"/>
  <c r="BF285" i="21"/>
  <c r="BE285" i="21"/>
  <c r="BD285" i="21"/>
  <c r="BC285" i="21"/>
  <c r="BB285" i="21"/>
  <c r="BA285" i="21"/>
  <c r="AZ285" i="21"/>
  <c r="AY285" i="21"/>
  <c r="AX285" i="21"/>
  <c r="AW285" i="21"/>
  <c r="AV285" i="21"/>
  <c r="AU285" i="21"/>
  <c r="AT285" i="21"/>
  <c r="AS285" i="21"/>
  <c r="AR285" i="21"/>
  <c r="AQ285" i="21"/>
  <c r="AP285" i="21"/>
  <c r="AO285" i="21"/>
  <c r="AN285" i="21"/>
  <c r="AM285" i="21"/>
  <c r="AL285" i="21"/>
  <c r="BG284" i="21"/>
  <c r="BF284" i="21"/>
  <c r="BE284" i="21"/>
  <c r="BD284" i="21"/>
  <c r="BC284" i="21"/>
  <c r="BB284" i="21"/>
  <c r="BA284" i="21"/>
  <c r="AZ284" i="21"/>
  <c r="AY284" i="21"/>
  <c r="AX284" i="21"/>
  <c r="AW284" i="21"/>
  <c r="AV284" i="21"/>
  <c r="AU284" i="21"/>
  <c r="AT284" i="21"/>
  <c r="AS284" i="21"/>
  <c r="AR284" i="21"/>
  <c r="AQ284" i="21"/>
  <c r="AP284" i="21"/>
  <c r="AO284" i="21"/>
  <c r="AN284" i="21"/>
  <c r="AM284" i="21"/>
  <c r="AL284" i="21"/>
  <c r="BG283" i="21"/>
  <c r="BF283" i="21"/>
  <c r="BE283" i="21"/>
  <c r="BD283" i="21"/>
  <c r="BC283" i="21"/>
  <c r="BB283" i="21"/>
  <c r="BA283" i="21"/>
  <c r="AZ283" i="21"/>
  <c r="AY283" i="21"/>
  <c r="AX283" i="21"/>
  <c r="AW283" i="21"/>
  <c r="AV283" i="21"/>
  <c r="AU283" i="21"/>
  <c r="AT283" i="21"/>
  <c r="AS283" i="21"/>
  <c r="AR283" i="21"/>
  <c r="AQ283" i="21"/>
  <c r="AP283" i="21"/>
  <c r="AO283" i="21"/>
  <c r="AN283" i="21"/>
  <c r="AM283" i="21"/>
  <c r="AL283" i="21"/>
  <c r="BG282" i="21"/>
  <c r="BF282" i="21"/>
  <c r="BE282" i="21"/>
  <c r="BD282" i="21"/>
  <c r="BC282" i="21"/>
  <c r="BB282" i="21"/>
  <c r="BA282" i="21"/>
  <c r="AZ282" i="21"/>
  <c r="AY282" i="21"/>
  <c r="AX282" i="21"/>
  <c r="AW282" i="21"/>
  <c r="AV282" i="21"/>
  <c r="AU282" i="21"/>
  <c r="AT282" i="21"/>
  <c r="AS282" i="21"/>
  <c r="AR282" i="21"/>
  <c r="AQ282" i="21"/>
  <c r="AP282" i="21"/>
  <c r="AO282" i="21"/>
  <c r="AN282" i="21"/>
  <c r="AM282" i="21"/>
  <c r="AL282" i="21"/>
  <c r="BG281" i="21"/>
  <c r="BF281" i="21"/>
  <c r="BE281" i="21"/>
  <c r="BD281" i="21"/>
  <c r="BC281" i="21"/>
  <c r="BB281" i="21"/>
  <c r="BA281" i="21"/>
  <c r="AZ281" i="21"/>
  <c r="AY281" i="21"/>
  <c r="AX281" i="21"/>
  <c r="AW281" i="21"/>
  <c r="AV281" i="21"/>
  <c r="AU281" i="21"/>
  <c r="AT281" i="21"/>
  <c r="AS281" i="21"/>
  <c r="AR281" i="21"/>
  <c r="AQ281" i="21"/>
  <c r="AP281" i="21"/>
  <c r="AO281" i="21"/>
  <c r="AN281" i="21"/>
  <c r="AM281" i="21"/>
  <c r="AL281" i="21"/>
  <c r="BG280" i="21"/>
  <c r="BF280" i="21"/>
  <c r="BE280" i="21"/>
  <c r="BD280" i="21"/>
  <c r="BC280" i="21"/>
  <c r="BB280" i="21"/>
  <c r="BA280" i="21"/>
  <c r="AZ280" i="21"/>
  <c r="AY280" i="21"/>
  <c r="AX280" i="21"/>
  <c r="AW280" i="21"/>
  <c r="AV280" i="21"/>
  <c r="AU280" i="21"/>
  <c r="AT280" i="21"/>
  <c r="AS280" i="21"/>
  <c r="AR280" i="21"/>
  <c r="AQ280" i="21"/>
  <c r="AP280" i="21"/>
  <c r="AO280" i="21"/>
  <c r="AN280" i="21"/>
  <c r="AM280" i="21"/>
  <c r="AL280" i="21"/>
  <c r="BG279" i="21"/>
  <c r="BF279" i="21"/>
  <c r="BE279" i="21"/>
  <c r="BD279" i="21"/>
  <c r="BC279" i="21"/>
  <c r="BB279" i="21"/>
  <c r="BA279" i="21"/>
  <c r="AZ279" i="21"/>
  <c r="AY279" i="21"/>
  <c r="AX279" i="21"/>
  <c r="AW279" i="21"/>
  <c r="AV279" i="21"/>
  <c r="AU279" i="21"/>
  <c r="AT279" i="21"/>
  <c r="AS279" i="21"/>
  <c r="AR279" i="21"/>
  <c r="AQ279" i="21"/>
  <c r="AP279" i="21"/>
  <c r="AO279" i="21"/>
  <c r="AN279" i="21"/>
  <c r="AM279" i="21"/>
  <c r="AL279" i="21"/>
  <c r="BG278" i="21"/>
  <c r="BF278" i="21"/>
  <c r="BE278" i="21"/>
  <c r="BD278" i="21"/>
  <c r="BC278" i="21"/>
  <c r="BB278" i="21"/>
  <c r="BA278" i="21"/>
  <c r="AZ278" i="21"/>
  <c r="AY278" i="21"/>
  <c r="AX278" i="21"/>
  <c r="AW278" i="21"/>
  <c r="AV278" i="21"/>
  <c r="AU278" i="21"/>
  <c r="AT278" i="21"/>
  <c r="AS278" i="21"/>
  <c r="AR278" i="21"/>
  <c r="AQ278" i="21"/>
  <c r="AP278" i="21"/>
  <c r="AO278" i="21"/>
  <c r="AN278" i="21"/>
  <c r="AM278" i="21"/>
  <c r="AL278" i="21"/>
  <c r="BG277" i="21"/>
  <c r="BF277" i="21"/>
  <c r="BE277" i="21"/>
  <c r="BD277" i="21"/>
  <c r="BC277" i="21"/>
  <c r="BB277" i="21"/>
  <c r="BA277" i="21"/>
  <c r="AZ277" i="21"/>
  <c r="AY277" i="21"/>
  <c r="AX277" i="21"/>
  <c r="AW277" i="21"/>
  <c r="AV277" i="21"/>
  <c r="AU277" i="21"/>
  <c r="AT277" i="21"/>
  <c r="AS277" i="21"/>
  <c r="AR277" i="21"/>
  <c r="AQ277" i="21"/>
  <c r="AP277" i="21"/>
  <c r="AO277" i="21"/>
  <c r="AN277" i="21"/>
  <c r="AM277" i="21"/>
  <c r="AL277" i="21"/>
  <c r="BG276" i="21"/>
  <c r="BF276" i="21"/>
  <c r="BE276" i="21"/>
  <c r="BD276" i="21"/>
  <c r="BC276" i="21"/>
  <c r="BB276" i="21"/>
  <c r="BA276" i="21"/>
  <c r="AZ276" i="21"/>
  <c r="AY276" i="21"/>
  <c r="AX276" i="21"/>
  <c r="AW276" i="21"/>
  <c r="AV276" i="21"/>
  <c r="AU276" i="21"/>
  <c r="AT276" i="21"/>
  <c r="AS276" i="21"/>
  <c r="AR276" i="21"/>
  <c r="AQ276" i="21"/>
  <c r="AP276" i="21"/>
  <c r="AO276" i="21"/>
  <c r="AN276" i="21"/>
  <c r="AM276" i="21"/>
  <c r="AL276" i="21"/>
  <c r="BG275" i="21"/>
  <c r="BF275" i="21"/>
  <c r="BE275" i="21"/>
  <c r="BD275" i="21"/>
  <c r="BC275" i="21"/>
  <c r="BB275" i="21"/>
  <c r="BA275" i="21"/>
  <c r="AZ275" i="21"/>
  <c r="AY275" i="21"/>
  <c r="AX275" i="21"/>
  <c r="AW275" i="21"/>
  <c r="AV275" i="21"/>
  <c r="AU275" i="21"/>
  <c r="AT275" i="21"/>
  <c r="AS275" i="21"/>
  <c r="AR275" i="21"/>
  <c r="AQ275" i="21"/>
  <c r="AP275" i="21"/>
  <c r="AO275" i="21"/>
  <c r="AN275" i="21"/>
  <c r="AM275" i="21"/>
  <c r="AL275" i="21"/>
  <c r="BG274" i="21"/>
  <c r="BF274" i="21"/>
  <c r="BE274" i="21"/>
  <c r="BD274" i="21"/>
  <c r="BC274" i="21"/>
  <c r="BB274" i="21"/>
  <c r="BA274" i="21"/>
  <c r="AZ274" i="21"/>
  <c r="AY274" i="21"/>
  <c r="AX274" i="21"/>
  <c r="AW274" i="21"/>
  <c r="AV274" i="21"/>
  <c r="AU274" i="21"/>
  <c r="AT274" i="21"/>
  <c r="AS274" i="21"/>
  <c r="AR274" i="21"/>
  <c r="AQ274" i="21"/>
  <c r="AP274" i="21"/>
  <c r="AO274" i="21"/>
  <c r="AN274" i="21"/>
  <c r="AM274" i="21"/>
  <c r="AL274" i="21"/>
  <c r="BG273" i="21"/>
  <c r="BF273" i="21"/>
  <c r="BE273" i="21"/>
  <c r="BD273" i="21"/>
  <c r="BC273" i="21"/>
  <c r="BB273" i="21"/>
  <c r="BA273" i="21"/>
  <c r="AZ273" i="21"/>
  <c r="AY273" i="21"/>
  <c r="AX273" i="21"/>
  <c r="AW273" i="21"/>
  <c r="AV273" i="21"/>
  <c r="AU273" i="21"/>
  <c r="AT273" i="21"/>
  <c r="AS273" i="21"/>
  <c r="AR273" i="21"/>
  <c r="AQ273" i="21"/>
  <c r="AP273" i="21"/>
  <c r="AO273" i="21"/>
  <c r="AN273" i="21"/>
  <c r="AM273" i="21"/>
  <c r="AL273" i="21"/>
  <c r="BG272" i="21"/>
  <c r="BF272" i="21"/>
  <c r="BE272" i="21"/>
  <c r="BD272" i="21"/>
  <c r="BC272" i="21"/>
  <c r="BB272" i="21"/>
  <c r="BA272" i="21"/>
  <c r="AZ272" i="21"/>
  <c r="AY272" i="21"/>
  <c r="AX272" i="21"/>
  <c r="AW272" i="21"/>
  <c r="AV272" i="21"/>
  <c r="AU272" i="21"/>
  <c r="AT272" i="21"/>
  <c r="AS272" i="21"/>
  <c r="AR272" i="21"/>
  <c r="AQ272" i="21"/>
  <c r="AP272" i="21"/>
  <c r="AO272" i="21"/>
  <c r="AN272" i="21"/>
  <c r="AM272" i="21"/>
  <c r="AL272" i="21"/>
  <c r="BG271" i="21"/>
  <c r="BF271" i="21"/>
  <c r="BE271" i="21"/>
  <c r="BD271" i="21"/>
  <c r="BC271" i="21"/>
  <c r="BB271" i="21"/>
  <c r="BA271" i="21"/>
  <c r="AZ271" i="21"/>
  <c r="AY271" i="21"/>
  <c r="AX271" i="21"/>
  <c r="AW271" i="21"/>
  <c r="AV271" i="21"/>
  <c r="AU271" i="21"/>
  <c r="AT271" i="21"/>
  <c r="AS271" i="21"/>
  <c r="AR271" i="21"/>
  <c r="AQ271" i="21"/>
  <c r="AP271" i="21"/>
  <c r="AO271" i="21"/>
  <c r="AN271" i="21"/>
  <c r="AM271" i="21"/>
  <c r="AL271" i="21"/>
  <c r="BG270" i="21"/>
  <c r="BF270" i="21"/>
  <c r="BE270" i="21"/>
  <c r="BD270" i="21"/>
  <c r="BC270" i="21"/>
  <c r="BB270" i="21"/>
  <c r="BA270" i="21"/>
  <c r="AZ270" i="21"/>
  <c r="AY270" i="21"/>
  <c r="AX270" i="21"/>
  <c r="AW270" i="21"/>
  <c r="AV270" i="21"/>
  <c r="AU270" i="21"/>
  <c r="AT270" i="21"/>
  <c r="AS270" i="21"/>
  <c r="AR270" i="21"/>
  <c r="AQ270" i="21"/>
  <c r="AP270" i="21"/>
  <c r="AO270" i="21"/>
  <c r="AN270" i="21"/>
  <c r="AM270" i="21"/>
  <c r="AL270" i="21"/>
  <c r="BG269" i="21"/>
  <c r="BF269" i="21"/>
  <c r="BE269" i="21"/>
  <c r="BD269" i="21"/>
  <c r="BC269" i="21"/>
  <c r="BB269" i="21"/>
  <c r="BA269" i="21"/>
  <c r="AZ269" i="21"/>
  <c r="AY269" i="21"/>
  <c r="AX269" i="21"/>
  <c r="AW269" i="21"/>
  <c r="AV269" i="21"/>
  <c r="AU269" i="21"/>
  <c r="AT269" i="21"/>
  <c r="AS269" i="21"/>
  <c r="AR269" i="21"/>
  <c r="AQ269" i="21"/>
  <c r="AP269" i="21"/>
  <c r="AO269" i="21"/>
  <c r="AN269" i="21"/>
  <c r="AM269" i="21"/>
  <c r="AL269" i="21"/>
  <c r="BG268" i="21"/>
  <c r="BF268" i="21"/>
  <c r="BE268" i="21"/>
  <c r="BD268" i="21"/>
  <c r="BC268" i="21"/>
  <c r="BB268" i="21"/>
  <c r="BA268" i="21"/>
  <c r="AZ268" i="21"/>
  <c r="AY268" i="21"/>
  <c r="AX268" i="21"/>
  <c r="AW268" i="21"/>
  <c r="AV268" i="21"/>
  <c r="AU268" i="21"/>
  <c r="AT268" i="21"/>
  <c r="AS268" i="21"/>
  <c r="AR268" i="21"/>
  <c r="AQ268" i="21"/>
  <c r="AP268" i="21"/>
  <c r="AO268" i="21"/>
  <c r="AN268" i="21"/>
  <c r="AM268" i="21"/>
  <c r="AL268" i="21"/>
  <c r="BG267" i="21"/>
  <c r="BF267" i="21"/>
  <c r="BE267" i="21"/>
  <c r="BD267" i="21"/>
  <c r="BC267" i="21"/>
  <c r="BB267" i="21"/>
  <c r="BA267" i="21"/>
  <c r="AZ267" i="21"/>
  <c r="AY267" i="21"/>
  <c r="AX267" i="21"/>
  <c r="AW267" i="21"/>
  <c r="AV267" i="21"/>
  <c r="AU267" i="21"/>
  <c r="AT267" i="21"/>
  <c r="AS267" i="21"/>
  <c r="AR267" i="21"/>
  <c r="AQ267" i="21"/>
  <c r="AP267" i="21"/>
  <c r="AO267" i="21"/>
  <c r="AN267" i="21"/>
  <c r="AM267" i="21"/>
  <c r="AL267" i="21"/>
  <c r="BG266" i="21"/>
  <c r="BF266" i="21"/>
  <c r="BE266" i="21"/>
  <c r="BD266" i="21"/>
  <c r="BC266" i="21"/>
  <c r="BB266" i="21"/>
  <c r="BA266" i="21"/>
  <c r="AZ266" i="21"/>
  <c r="AY266" i="21"/>
  <c r="AX266" i="21"/>
  <c r="AW266" i="21"/>
  <c r="AV266" i="21"/>
  <c r="AU266" i="21"/>
  <c r="AT266" i="21"/>
  <c r="AS266" i="21"/>
  <c r="AR266" i="21"/>
  <c r="AQ266" i="21"/>
  <c r="AP266" i="21"/>
  <c r="AO266" i="21"/>
  <c r="AN266" i="21"/>
  <c r="AM266" i="21"/>
  <c r="AL266" i="21"/>
  <c r="BG265" i="21"/>
  <c r="BF265" i="21"/>
  <c r="BE265" i="21"/>
  <c r="BD265" i="21"/>
  <c r="BC265" i="21"/>
  <c r="BB265" i="21"/>
  <c r="BA265" i="21"/>
  <c r="AZ265" i="21"/>
  <c r="AY265" i="21"/>
  <c r="AX265" i="21"/>
  <c r="AW265" i="21"/>
  <c r="AV265" i="21"/>
  <c r="AU265" i="21"/>
  <c r="AT265" i="21"/>
  <c r="AS265" i="21"/>
  <c r="AR265" i="21"/>
  <c r="AQ265" i="21"/>
  <c r="AP265" i="21"/>
  <c r="AO265" i="21"/>
  <c r="AN265" i="21"/>
  <c r="AM265" i="21"/>
  <c r="AL265" i="21"/>
  <c r="BG264" i="21"/>
  <c r="BF264" i="21"/>
  <c r="BE264" i="21"/>
  <c r="BD264" i="21"/>
  <c r="BC264" i="21"/>
  <c r="BB264" i="21"/>
  <c r="BA264" i="21"/>
  <c r="AZ264" i="21"/>
  <c r="AY264" i="21"/>
  <c r="AX264" i="21"/>
  <c r="AW264" i="21"/>
  <c r="AV264" i="21"/>
  <c r="AU264" i="21"/>
  <c r="AT264" i="21"/>
  <c r="AS264" i="21"/>
  <c r="AR264" i="21"/>
  <c r="AQ264" i="21"/>
  <c r="AP264" i="21"/>
  <c r="AO264" i="21"/>
  <c r="AN264" i="21"/>
  <c r="AM264" i="21"/>
  <c r="AL264" i="21"/>
  <c r="BG263" i="21"/>
  <c r="BF263" i="21"/>
  <c r="BE263" i="21"/>
  <c r="BD263" i="21"/>
  <c r="BC263" i="21"/>
  <c r="BB263" i="21"/>
  <c r="BA263" i="21"/>
  <c r="AZ263" i="21"/>
  <c r="AY263" i="21"/>
  <c r="AX263" i="21"/>
  <c r="AW263" i="21"/>
  <c r="AV263" i="21"/>
  <c r="AU263" i="21"/>
  <c r="AT263" i="21"/>
  <c r="AS263" i="21"/>
  <c r="AR263" i="21"/>
  <c r="AQ263" i="21"/>
  <c r="AP263" i="21"/>
  <c r="AO263" i="21"/>
  <c r="AN263" i="21"/>
  <c r="AM263" i="21"/>
  <c r="AL263" i="21"/>
  <c r="BG262" i="21"/>
  <c r="BF262" i="21"/>
  <c r="BE262" i="21"/>
  <c r="BD262" i="21"/>
  <c r="BC262" i="21"/>
  <c r="BB262" i="21"/>
  <c r="BA262" i="21"/>
  <c r="AZ262" i="21"/>
  <c r="AY262" i="21"/>
  <c r="AX262" i="21"/>
  <c r="AW262" i="21"/>
  <c r="AV262" i="21"/>
  <c r="AU262" i="21"/>
  <c r="AT262" i="21"/>
  <c r="AS262" i="21"/>
  <c r="AR262" i="21"/>
  <c r="AQ262" i="21"/>
  <c r="AP262" i="21"/>
  <c r="AO262" i="21"/>
  <c r="AN262" i="21"/>
  <c r="AM262" i="21"/>
  <c r="AL262" i="21"/>
  <c r="BG261" i="21"/>
  <c r="BF261" i="21"/>
  <c r="BE261" i="21"/>
  <c r="BD261" i="21"/>
  <c r="BC261" i="21"/>
  <c r="BB261" i="21"/>
  <c r="BA261" i="21"/>
  <c r="AZ261" i="21"/>
  <c r="AY261" i="21"/>
  <c r="AX261" i="21"/>
  <c r="AW261" i="21"/>
  <c r="AV261" i="21"/>
  <c r="AU261" i="21"/>
  <c r="AT261" i="21"/>
  <c r="AS261" i="21"/>
  <c r="AR261" i="21"/>
  <c r="AQ261" i="21"/>
  <c r="AP261" i="21"/>
  <c r="AO261" i="21"/>
  <c r="AN261" i="21"/>
  <c r="AM261" i="21"/>
  <c r="AL261" i="21"/>
  <c r="BG260" i="21"/>
  <c r="BF260" i="21"/>
  <c r="BE260" i="21"/>
  <c r="BD260" i="21"/>
  <c r="BC260" i="21"/>
  <c r="BB260" i="21"/>
  <c r="BA260" i="21"/>
  <c r="AZ260" i="21"/>
  <c r="AY260" i="21"/>
  <c r="AX260" i="21"/>
  <c r="AW260" i="21"/>
  <c r="AV260" i="21"/>
  <c r="AU260" i="21"/>
  <c r="AT260" i="21"/>
  <c r="AS260" i="21"/>
  <c r="AR260" i="21"/>
  <c r="AQ260" i="21"/>
  <c r="AP260" i="21"/>
  <c r="AO260" i="21"/>
  <c r="AN260" i="21"/>
  <c r="AM260" i="21"/>
  <c r="AL260" i="21"/>
  <c r="BG259" i="21"/>
  <c r="BF259" i="21"/>
  <c r="BE259" i="21"/>
  <c r="BD259" i="21"/>
  <c r="BC259" i="21"/>
  <c r="BB259" i="21"/>
  <c r="BA259" i="21"/>
  <c r="AZ259" i="21"/>
  <c r="AY259" i="21"/>
  <c r="AX259" i="21"/>
  <c r="AW259" i="21"/>
  <c r="AV259" i="21"/>
  <c r="AU259" i="21"/>
  <c r="AT259" i="21"/>
  <c r="AS259" i="21"/>
  <c r="AR259" i="21"/>
  <c r="AQ259" i="21"/>
  <c r="AP259" i="21"/>
  <c r="AO259" i="21"/>
  <c r="AN259" i="21"/>
  <c r="AM259" i="21"/>
  <c r="AL259" i="21"/>
  <c r="BG258" i="21"/>
  <c r="BF258" i="21"/>
  <c r="BE258" i="21"/>
  <c r="BD258" i="21"/>
  <c r="BC258" i="21"/>
  <c r="BB258" i="21"/>
  <c r="BA258" i="21"/>
  <c r="AZ258" i="21"/>
  <c r="AY258" i="21"/>
  <c r="AX258" i="21"/>
  <c r="AW258" i="21"/>
  <c r="AV258" i="21"/>
  <c r="AU258" i="21"/>
  <c r="AT258" i="21"/>
  <c r="AS258" i="21"/>
  <c r="AR258" i="21"/>
  <c r="AQ258" i="21"/>
  <c r="AP258" i="21"/>
  <c r="AO258" i="21"/>
  <c r="AN258" i="21"/>
  <c r="AM258" i="21"/>
  <c r="AL258" i="21"/>
  <c r="BG257" i="21"/>
  <c r="BF257" i="21"/>
  <c r="BE257" i="21"/>
  <c r="BD257" i="21"/>
  <c r="BC257" i="21"/>
  <c r="BB257" i="21"/>
  <c r="BA257" i="21"/>
  <c r="AZ257" i="21"/>
  <c r="AY257" i="21"/>
  <c r="AX257" i="21"/>
  <c r="AW257" i="21"/>
  <c r="AV257" i="21"/>
  <c r="AU257" i="21"/>
  <c r="AT257" i="21"/>
  <c r="AS257" i="21"/>
  <c r="AR257" i="21"/>
  <c r="AQ257" i="21"/>
  <c r="AP257" i="21"/>
  <c r="AO257" i="21"/>
  <c r="AN257" i="21"/>
  <c r="AM257" i="21"/>
  <c r="AL257" i="21"/>
  <c r="BG256" i="21"/>
  <c r="BF256" i="21"/>
  <c r="BE256" i="21"/>
  <c r="BD256" i="21"/>
  <c r="BC256" i="21"/>
  <c r="BB256" i="21"/>
  <c r="BA256" i="21"/>
  <c r="AZ256" i="21"/>
  <c r="AY256" i="21"/>
  <c r="AX256" i="21"/>
  <c r="AW256" i="21"/>
  <c r="AV256" i="21"/>
  <c r="AU256" i="21"/>
  <c r="AT256" i="21"/>
  <c r="AS256" i="21"/>
  <c r="AR256" i="21"/>
  <c r="AQ256" i="21"/>
  <c r="AP256" i="21"/>
  <c r="AO256" i="21"/>
  <c r="AN256" i="21"/>
  <c r="AM256" i="21"/>
  <c r="AL256" i="21"/>
  <c r="BG255" i="21"/>
  <c r="BF255" i="21"/>
  <c r="BE255" i="21"/>
  <c r="BD255" i="21"/>
  <c r="BC255" i="21"/>
  <c r="BB255" i="21"/>
  <c r="BA255" i="21"/>
  <c r="AZ255" i="21"/>
  <c r="AY255" i="21"/>
  <c r="AX255" i="21"/>
  <c r="AW255" i="21"/>
  <c r="AV255" i="21"/>
  <c r="AU255" i="21"/>
  <c r="AT255" i="21"/>
  <c r="AS255" i="21"/>
  <c r="AR255" i="21"/>
  <c r="AQ255" i="21"/>
  <c r="AP255" i="21"/>
  <c r="AO255" i="21"/>
  <c r="AN255" i="21"/>
  <c r="AM255" i="21"/>
  <c r="AL255" i="21"/>
  <c r="BG254" i="21"/>
  <c r="BF254" i="21"/>
  <c r="BE254" i="21"/>
  <c r="BD254" i="21"/>
  <c r="BC254" i="21"/>
  <c r="BB254" i="21"/>
  <c r="BA254" i="21"/>
  <c r="AZ254" i="21"/>
  <c r="AY254" i="21"/>
  <c r="AX254" i="21"/>
  <c r="AW254" i="21"/>
  <c r="AV254" i="21"/>
  <c r="AU254" i="21"/>
  <c r="AT254" i="21"/>
  <c r="AS254" i="21"/>
  <c r="AR254" i="21"/>
  <c r="AQ254" i="21"/>
  <c r="AP254" i="21"/>
  <c r="AO254" i="21"/>
  <c r="AN254" i="21"/>
  <c r="AM254" i="21"/>
  <c r="AL254" i="21"/>
  <c r="BG253" i="21"/>
  <c r="BF253" i="21"/>
  <c r="BE253" i="21"/>
  <c r="BD253" i="21"/>
  <c r="BC253" i="21"/>
  <c r="BB253" i="21"/>
  <c r="BA253" i="21"/>
  <c r="AZ253" i="21"/>
  <c r="AY253" i="21"/>
  <c r="AX253" i="21"/>
  <c r="AW253" i="21"/>
  <c r="AV253" i="21"/>
  <c r="AU253" i="21"/>
  <c r="AT253" i="21"/>
  <c r="AS253" i="21"/>
  <c r="AR253" i="21"/>
  <c r="AQ253" i="21"/>
  <c r="AP253" i="21"/>
  <c r="AO253" i="21"/>
  <c r="AN253" i="21"/>
  <c r="AM253" i="21"/>
  <c r="AL253" i="21"/>
  <c r="BG252" i="21"/>
  <c r="BF252" i="21"/>
  <c r="BE252" i="21"/>
  <c r="BD252" i="21"/>
  <c r="BC252" i="21"/>
  <c r="BB252" i="21"/>
  <c r="BA252" i="21"/>
  <c r="AZ252" i="21"/>
  <c r="AY252" i="21"/>
  <c r="AX252" i="21"/>
  <c r="AW252" i="21"/>
  <c r="AV252" i="21"/>
  <c r="AU252" i="21"/>
  <c r="AT252" i="21"/>
  <c r="AS252" i="21"/>
  <c r="AR252" i="21"/>
  <c r="AQ252" i="21"/>
  <c r="AP252" i="21"/>
  <c r="AO252" i="21"/>
  <c r="AN252" i="21"/>
  <c r="AM252" i="21"/>
  <c r="AL252" i="21"/>
  <c r="BG251" i="21"/>
  <c r="BF251" i="21"/>
  <c r="BE251" i="21"/>
  <c r="BD251" i="21"/>
  <c r="BC251" i="21"/>
  <c r="BB251" i="21"/>
  <c r="BA251" i="21"/>
  <c r="AZ251" i="21"/>
  <c r="AY251" i="21"/>
  <c r="AX251" i="21"/>
  <c r="AW251" i="21"/>
  <c r="AV251" i="21"/>
  <c r="AU251" i="21"/>
  <c r="AT251" i="21"/>
  <c r="AS251" i="21"/>
  <c r="AR251" i="21"/>
  <c r="AQ251" i="21"/>
  <c r="AP251" i="21"/>
  <c r="AO251" i="21"/>
  <c r="AN251" i="21"/>
  <c r="AM251" i="21"/>
  <c r="AL251" i="21"/>
  <c r="BG250" i="21"/>
  <c r="BF250" i="21"/>
  <c r="BE250" i="21"/>
  <c r="BD250" i="21"/>
  <c r="BC250" i="21"/>
  <c r="BB250" i="21"/>
  <c r="BA250" i="21"/>
  <c r="AZ250" i="21"/>
  <c r="AY250" i="21"/>
  <c r="AX250" i="21"/>
  <c r="AW250" i="21"/>
  <c r="AV250" i="21"/>
  <c r="AU250" i="21"/>
  <c r="AT250" i="21"/>
  <c r="AS250" i="21"/>
  <c r="AR250" i="21"/>
  <c r="AQ250" i="21"/>
  <c r="AP250" i="21"/>
  <c r="AO250" i="21"/>
  <c r="AN250" i="21"/>
  <c r="AM250" i="21"/>
  <c r="AL250" i="21"/>
  <c r="BG249" i="21"/>
  <c r="BF249" i="21"/>
  <c r="BE249" i="21"/>
  <c r="BD249" i="21"/>
  <c r="BC249" i="21"/>
  <c r="BB249" i="21"/>
  <c r="BA249" i="21"/>
  <c r="AZ249" i="21"/>
  <c r="AY249" i="21"/>
  <c r="AX249" i="21"/>
  <c r="AW249" i="21"/>
  <c r="AV249" i="21"/>
  <c r="AU249" i="21"/>
  <c r="AT249" i="21"/>
  <c r="AS249" i="21"/>
  <c r="AR249" i="21"/>
  <c r="AQ249" i="21"/>
  <c r="AP249" i="21"/>
  <c r="AO249" i="21"/>
  <c r="AN249" i="21"/>
  <c r="AM249" i="21"/>
  <c r="AL249" i="21"/>
  <c r="BG248" i="21"/>
  <c r="BF248" i="21"/>
  <c r="BE248" i="21"/>
  <c r="BD248" i="21"/>
  <c r="BC248" i="21"/>
  <c r="BB248" i="21"/>
  <c r="BA248" i="21"/>
  <c r="AZ248" i="21"/>
  <c r="AY248" i="21"/>
  <c r="AX248" i="21"/>
  <c r="AW248" i="21"/>
  <c r="AV248" i="21"/>
  <c r="AU248" i="21"/>
  <c r="AT248" i="21"/>
  <c r="AS248" i="21"/>
  <c r="AR248" i="21"/>
  <c r="AQ248" i="21"/>
  <c r="AP248" i="21"/>
  <c r="AO248" i="21"/>
  <c r="AN248" i="21"/>
  <c r="AM248" i="21"/>
  <c r="AL248" i="21"/>
  <c r="BG247" i="21"/>
  <c r="BF247" i="21"/>
  <c r="BE247" i="21"/>
  <c r="BD247" i="21"/>
  <c r="BC247" i="21"/>
  <c r="BB247" i="21"/>
  <c r="BA247" i="21"/>
  <c r="AZ247" i="21"/>
  <c r="AY247" i="21"/>
  <c r="AX247" i="21"/>
  <c r="AW247" i="21"/>
  <c r="AV247" i="21"/>
  <c r="AU247" i="21"/>
  <c r="AT247" i="21"/>
  <c r="AS247" i="21"/>
  <c r="AR247" i="21"/>
  <c r="AQ247" i="21"/>
  <c r="AP247" i="21"/>
  <c r="AO247" i="21"/>
  <c r="AN247" i="21"/>
  <c r="AM247" i="21"/>
  <c r="AL247" i="21"/>
  <c r="BG246" i="21"/>
  <c r="BF246" i="21"/>
  <c r="BE246" i="21"/>
  <c r="BD246" i="21"/>
  <c r="BC246" i="21"/>
  <c r="BB246" i="21"/>
  <c r="BA246" i="21"/>
  <c r="AZ246" i="21"/>
  <c r="AY246" i="21"/>
  <c r="AX246" i="21"/>
  <c r="AW246" i="21"/>
  <c r="AV246" i="21"/>
  <c r="AU246" i="21"/>
  <c r="AT246" i="21"/>
  <c r="AS246" i="21"/>
  <c r="AR246" i="21"/>
  <c r="AQ246" i="21"/>
  <c r="AP246" i="21"/>
  <c r="AO246" i="21"/>
  <c r="AN246" i="21"/>
  <c r="AM246" i="21"/>
  <c r="AL246" i="21"/>
  <c r="BG245" i="21"/>
  <c r="BF245" i="21"/>
  <c r="BE245" i="21"/>
  <c r="BD245" i="21"/>
  <c r="BC245" i="21"/>
  <c r="BB245" i="21"/>
  <c r="BA245" i="21"/>
  <c r="AZ245" i="21"/>
  <c r="AY245" i="21"/>
  <c r="AX245" i="21"/>
  <c r="AW245" i="21"/>
  <c r="AV245" i="21"/>
  <c r="AU245" i="21"/>
  <c r="AT245" i="21"/>
  <c r="AS245" i="21"/>
  <c r="AR245" i="21"/>
  <c r="AQ245" i="21"/>
  <c r="AP245" i="21"/>
  <c r="AO245" i="21"/>
  <c r="AN245" i="21"/>
  <c r="AM245" i="21"/>
  <c r="AL245" i="21"/>
  <c r="BG244" i="21"/>
  <c r="BF244" i="21"/>
  <c r="BE244" i="21"/>
  <c r="BD244" i="21"/>
  <c r="BC244" i="21"/>
  <c r="BB244" i="21"/>
  <c r="BA244" i="21"/>
  <c r="AZ244" i="21"/>
  <c r="AY244" i="21"/>
  <c r="AX244" i="21"/>
  <c r="AW244" i="21"/>
  <c r="AV244" i="21"/>
  <c r="AU244" i="21"/>
  <c r="AT244" i="21"/>
  <c r="AS244" i="21"/>
  <c r="AR244" i="21"/>
  <c r="AQ244" i="21"/>
  <c r="AP244" i="21"/>
  <c r="AO244" i="21"/>
  <c r="AN244" i="21"/>
  <c r="AM244" i="21"/>
  <c r="AL244" i="21"/>
  <c r="BG243" i="21"/>
  <c r="BF243" i="21"/>
  <c r="BE243" i="21"/>
  <c r="BD243" i="21"/>
  <c r="BC243" i="21"/>
  <c r="BB243" i="21"/>
  <c r="BA243" i="21"/>
  <c r="AZ243" i="21"/>
  <c r="AY243" i="21"/>
  <c r="AX243" i="21"/>
  <c r="AW243" i="21"/>
  <c r="AV243" i="21"/>
  <c r="AU243" i="21"/>
  <c r="AT243" i="21"/>
  <c r="AS243" i="21"/>
  <c r="AR243" i="21"/>
  <c r="AQ243" i="21"/>
  <c r="AP243" i="21"/>
  <c r="AO243" i="21"/>
  <c r="AN243" i="21"/>
  <c r="AM243" i="21"/>
  <c r="AL243" i="21"/>
  <c r="BG242" i="21"/>
  <c r="BF242" i="21"/>
  <c r="BE242" i="21"/>
  <c r="BD242" i="21"/>
  <c r="BC242" i="21"/>
  <c r="BB242" i="21"/>
  <c r="BA242" i="21"/>
  <c r="AZ242" i="21"/>
  <c r="AY242" i="21"/>
  <c r="AX242" i="21"/>
  <c r="AW242" i="21"/>
  <c r="AV242" i="21"/>
  <c r="AU242" i="21"/>
  <c r="AT242" i="21"/>
  <c r="AS242" i="21"/>
  <c r="AR242" i="21"/>
  <c r="AQ242" i="21"/>
  <c r="AP242" i="21"/>
  <c r="AO242" i="21"/>
  <c r="AN242" i="21"/>
  <c r="AM242" i="21"/>
  <c r="AL242" i="21"/>
  <c r="BG241" i="21"/>
  <c r="BF241" i="21"/>
  <c r="BE241" i="21"/>
  <c r="BD241" i="21"/>
  <c r="BC241" i="21"/>
  <c r="BB241" i="21"/>
  <c r="BA241" i="21"/>
  <c r="AZ241" i="21"/>
  <c r="AY241" i="21"/>
  <c r="AX241" i="21"/>
  <c r="AW241" i="21"/>
  <c r="AV241" i="21"/>
  <c r="AU241" i="21"/>
  <c r="AT241" i="21"/>
  <c r="AS241" i="21"/>
  <c r="AR241" i="21"/>
  <c r="AQ241" i="21"/>
  <c r="AP241" i="21"/>
  <c r="AO241" i="21"/>
  <c r="AN241" i="21"/>
  <c r="AM241" i="21"/>
  <c r="AL241" i="21"/>
  <c r="BG240" i="21"/>
  <c r="BF240" i="21"/>
  <c r="BE240" i="21"/>
  <c r="BD240" i="21"/>
  <c r="BC240" i="21"/>
  <c r="BB240" i="21"/>
  <c r="BA240" i="21"/>
  <c r="AZ240" i="21"/>
  <c r="AY240" i="21"/>
  <c r="AX240" i="21"/>
  <c r="AW240" i="21"/>
  <c r="AV240" i="21"/>
  <c r="AU240" i="21"/>
  <c r="AT240" i="21"/>
  <c r="AS240" i="21"/>
  <c r="AR240" i="21"/>
  <c r="AQ240" i="21"/>
  <c r="AP240" i="21"/>
  <c r="AO240" i="21"/>
  <c r="AN240" i="21"/>
  <c r="AM240" i="21"/>
  <c r="AL240" i="21"/>
  <c r="BG239" i="21"/>
  <c r="BF239" i="21"/>
  <c r="BE239" i="21"/>
  <c r="BD239" i="21"/>
  <c r="BC239" i="21"/>
  <c r="BB239" i="21"/>
  <c r="BA239" i="21"/>
  <c r="AZ239" i="21"/>
  <c r="AY239" i="21"/>
  <c r="AX239" i="21"/>
  <c r="AW239" i="21"/>
  <c r="AV239" i="21"/>
  <c r="AU239" i="21"/>
  <c r="AT239" i="21"/>
  <c r="AS239" i="21"/>
  <c r="AR239" i="21"/>
  <c r="AQ239" i="21"/>
  <c r="AP239" i="21"/>
  <c r="AO239" i="21"/>
  <c r="AN239" i="21"/>
  <c r="AM239" i="21"/>
  <c r="AL239" i="21"/>
  <c r="BG238" i="21"/>
  <c r="BF238" i="21"/>
  <c r="BE238" i="21"/>
  <c r="BD238" i="21"/>
  <c r="BC238" i="21"/>
  <c r="BB238" i="21"/>
  <c r="BA238" i="21"/>
  <c r="AZ238" i="21"/>
  <c r="AY238" i="21"/>
  <c r="AX238" i="21"/>
  <c r="AW238" i="21"/>
  <c r="AV238" i="21"/>
  <c r="AU238" i="21"/>
  <c r="AT238" i="21"/>
  <c r="AS238" i="21"/>
  <c r="AR238" i="21"/>
  <c r="AQ238" i="21"/>
  <c r="AP238" i="21"/>
  <c r="AO238" i="21"/>
  <c r="AN238" i="21"/>
  <c r="AM238" i="21"/>
  <c r="AL238" i="21"/>
  <c r="BG237" i="21"/>
  <c r="BF237" i="21"/>
  <c r="BE237" i="21"/>
  <c r="BD237" i="21"/>
  <c r="BC237" i="21"/>
  <c r="BB237" i="21"/>
  <c r="BA237" i="21"/>
  <c r="AZ237" i="21"/>
  <c r="AY237" i="21"/>
  <c r="AX237" i="21"/>
  <c r="AW237" i="21"/>
  <c r="AV237" i="21"/>
  <c r="AU237" i="21"/>
  <c r="AT237" i="21"/>
  <c r="AS237" i="21"/>
  <c r="AR237" i="21"/>
  <c r="AQ237" i="21"/>
  <c r="AP237" i="21"/>
  <c r="AO237" i="21"/>
  <c r="AN237" i="21"/>
  <c r="AM237" i="21"/>
  <c r="AL237" i="21"/>
  <c r="BG236" i="21"/>
  <c r="BF236" i="21"/>
  <c r="BE236" i="21"/>
  <c r="BD236" i="21"/>
  <c r="BC236" i="21"/>
  <c r="BB236" i="21"/>
  <c r="BA236" i="21"/>
  <c r="AZ236" i="21"/>
  <c r="AY236" i="21"/>
  <c r="AX236" i="21"/>
  <c r="AW236" i="21"/>
  <c r="AV236" i="21"/>
  <c r="AU236" i="21"/>
  <c r="AT236" i="21"/>
  <c r="AS236" i="21"/>
  <c r="AR236" i="21"/>
  <c r="AQ236" i="21"/>
  <c r="AP236" i="21"/>
  <c r="AO236" i="21"/>
  <c r="AN236" i="21"/>
  <c r="AM236" i="21"/>
  <c r="AL236" i="21"/>
  <c r="BG235" i="21"/>
  <c r="BF235" i="21"/>
  <c r="BE235" i="21"/>
  <c r="BD235" i="21"/>
  <c r="BC235" i="21"/>
  <c r="BB235" i="21"/>
  <c r="BA235" i="21"/>
  <c r="AZ235" i="21"/>
  <c r="AY235" i="21"/>
  <c r="AX235" i="21"/>
  <c r="AW235" i="21"/>
  <c r="AV235" i="21"/>
  <c r="AU235" i="21"/>
  <c r="AT235" i="21"/>
  <c r="AS235" i="21"/>
  <c r="AR235" i="21"/>
  <c r="AQ235" i="21"/>
  <c r="AP235" i="21"/>
  <c r="AO235" i="21"/>
  <c r="AN235" i="21"/>
  <c r="AM235" i="21"/>
  <c r="AL235" i="21"/>
  <c r="BG234" i="21"/>
  <c r="BF234" i="21"/>
  <c r="BE234" i="21"/>
  <c r="BD234" i="21"/>
  <c r="BC234" i="21"/>
  <c r="BB234" i="21"/>
  <c r="BA234" i="21"/>
  <c r="AZ234" i="21"/>
  <c r="AY234" i="21"/>
  <c r="AX234" i="21"/>
  <c r="AW234" i="21"/>
  <c r="AV234" i="21"/>
  <c r="AU234" i="21"/>
  <c r="AT234" i="21"/>
  <c r="AS234" i="21"/>
  <c r="AR234" i="21"/>
  <c r="AQ234" i="21"/>
  <c r="AP234" i="21"/>
  <c r="AO234" i="21"/>
  <c r="AN234" i="21"/>
  <c r="AM234" i="21"/>
  <c r="AL234" i="21"/>
  <c r="BG233" i="21"/>
  <c r="BF233" i="21"/>
  <c r="BE233" i="21"/>
  <c r="BD233" i="21"/>
  <c r="BC233" i="21"/>
  <c r="BB233" i="21"/>
  <c r="BA233" i="21"/>
  <c r="AZ233" i="21"/>
  <c r="AY233" i="21"/>
  <c r="AX233" i="21"/>
  <c r="AW233" i="21"/>
  <c r="AV233" i="21"/>
  <c r="AU233" i="21"/>
  <c r="AT233" i="21"/>
  <c r="AS233" i="21"/>
  <c r="AR233" i="21"/>
  <c r="AQ233" i="21"/>
  <c r="AP233" i="21"/>
  <c r="AO233" i="21"/>
  <c r="AN233" i="21"/>
  <c r="AM233" i="21"/>
  <c r="AL233" i="21"/>
  <c r="BG232" i="21"/>
  <c r="BF232" i="21"/>
  <c r="BE232" i="21"/>
  <c r="BD232" i="21"/>
  <c r="BC232" i="21"/>
  <c r="BB232" i="21"/>
  <c r="BA232" i="21"/>
  <c r="AZ232" i="21"/>
  <c r="AY232" i="21"/>
  <c r="AX232" i="21"/>
  <c r="AW232" i="21"/>
  <c r="AV232" i="21"/>
  <c r="AU232" i="21"/>
  <c r="AT232" i="21"/>
  <c r="AS232" i="21"/>
  <c r="AR232" i="21"/>
  <c r="AQ232" i="21"/>
  <c r="AP232" i="21"/>
  <c r="AO232" i="21"/>
  <c r="AN232" i="21"/>
  <c r="AM232" i="21"/>
  <c r="AL232" i="21"/>
  <c r="BG231" i="21"/>
  <c r="BF231" i="21"/>
  <c r="BE231" i="21"/>
  <c r="BD231" i="21"/>
  <c r="BC231" i="21"/>
  <c r="BB231" i="21"/>
  <c r="BA231" i="21"/>
  <c r="AZ231" i="21"/>
  <c r="AY231" i="21"/>
  <c r="AX231" i="21"/>
  <c r="AW231" i="21"/>
  <c r="AV231" i="21"/>
  <c r="AU231" i="21"/>
  <c r="AT231" i="21"/>
  <c r="AS231" i="21"/>
  <c r="AR231" i="21"/>
  <c r="AQ231" i="21"/>
  <c r="AP231" i="21"/>
  <c r="AO231" i="21"/>
  <c r="AN231" i="21"/>
  <c r="AM231" i="21"/>
  <c r="AL231" i="21"/>
  <c r="BG230" i="21"/>
  <c r="BF230" i="21"/>
  <c r="BE230" i="21"/>
  <c r="BD230" i="21"/>
  <c r="BC230" i="21"/>
  <c r="BB230" i="21"/>
  <c r="BA230" i="21"/>
  <c r="AZ230" i="21"/>
  <c r="AY230" i="21"/>
  <c r="AX230" i="21"/>
  <c r="AW230" i="21"/>
  <c r="AV230" i="21"/>
  <c r="AU230" i="21"/>
  <c r="AT230" i="21"/>
  <c r="AS230" i="21"/>
  <c r="AR230" i="21"/>
  <c r="AQ230" i="21"/>
  <c r="AP230" i="21"/>
  <c r="AO230" i="21"/>
  <c r="AN230" i="21"/>
  <c r="AM230" i="21"/>
  <c r="AL230" i="21"/>
  <c r="BG229" i="21"/>
  <c r="BF229" i="21"/>
  <c r="BE229" i="21"/>
  <c r="BD229" i="21"/>
  <c r="BC229" i="21"/>
  <c r="BB229" i="21"/>
  <c r="BA229" i="21"/>
  <c r="AZ229" i="21"/>
  <c r="AY229" i="21"/>
  <c r="AX229" i="21"/>
  <c r="AW229" i="21"/>
  <c r="AV229" i="21"/>
  <c r="AU229" i="21"/>
  <c r="AT229" i="21"/>
  <c r="AS229" i="21"/>
  <c r="AR229" i="21"/>
  <c r="AQ229" i="21"/>
  <c r="AP229" i="21"/>
  <c r="AO229" i="21"/>
  <c r="AN229" i="21"/>
  <c r="AM229" i="21"/>
  <c r="AL229" i="21"/>
  <c r="BG228" i="21"/>
  <c r="BF228" i="21"/>
  <c r="BE228" i="21"/>
  <c r="BD228" i="21"/>
  <c r="BC228" i="21"/>
  <c r="BB228" i="21"/>
  <c r="BA228" i="21"/>
  <c r="AZ228" i="21"/>
  <c r="AY228" i="21"/>
  <c r="AX228" i="21"/>
  <c r="AW228" i="21"/>
  <c r="AV228" i="21"/>
  <c r="AU228" i="21"/>
  <c r="AT228" i="21"/>
  <c r="AS228" i="21"/>
  <c r="AR228" i="21"/>
  <c r="AQ228" i="21"/>
  <c r="AP228" i="21"/>
  <c r="AO228" i="21"/>
  <c r="AN228" i="21"/>
  <c r="AM228" i="21"/>
  <c r="AL228" i="21"/>
  <c r="BG227" i="21"/>
  <c r="BF227" i="21"/>
  <c r="BE227" i="21"/>
  <c r="BD227" i="21"/>
  <c r="BC227" i="21"/>
  <c r="BB227" i="21"/>
  <c r="BA227" i="21"/>
  <c r="AZ227" i="21"/>
  <c r="AY227" i="21"/>
  <c r="AX227" i="21"/>
  <c r="AW227" i="21"/>
  <c r="AV227" i="21"/>
  <c r="AU227" i="21"/>
  <c r="AT227" i="21"/>
  <c r="AS227" i="21"/>
  <c r="AR227" i="21"/>
  <c r="AQ227" i="21"/>
  <c r="AP227" i="21"/>
  <c r="AO227" i="21"/>
  <c r="AN227" i="21"/>
  <c r="AM227" i="21"/>
  <c r="AL227" i="21"/>
  <c r="BG226" i="21"/>
  <c r="BF226" i="21"/>
  <c r="BE226" i="21"/>
  <c r="BD226" i="21"/>
  <c r="BC226" i="21"/>
  <c r="BB226" i="21"/>
  <c r="BA226" i="21"/>
  <c r="AZ226" i="21"/>
  <c r="AY226" i="21"/>
  <c r="AX226" i="21"/>
  <c r="AW226" i="21"/>
  <c r="AV226" i="21"/>
  <c r="AU226" i="21"/>
  <c r="AT226" i="21"/>
  <c r="AS226" i="21"/>
  <c r="AR226" i="21"/>
  <c r="AQ226" i="21"/>
  <c r="AP226" i="21"/>
  <c r="AO226" i="21"/>
  <c r="AN226" i="21"/>
  <c r="AM226" i="21"/>
  <c r="AL226" i="21"/>
  <c r="BG225" i="21"/>
  <c r="BF225" i="21"/>
  <c r="BE225" i="21"/>
  <c r="BD225" i="21"/>
  <c r="BC225" i="21"/>
  <c r="BB225" i="21"/>
  <c r="BA225" i="21"/>
  <c r="AZ225" i="21"/>
  <c r="AY225" i="21"/>
  <c r="AX225" i="21"/>
  <c r="AW225" i="21"/>
  <c r="AV225" i="21"/>
  <c r="AU225" i="21"/>
  <c r="AT225" i="21"/>
  <c r="AS225" i="21"/>
  <c r="AR225" i="21"/>
  <c r="AQ225" i="21"/>
  <c r="AP225" i="21"/>
  <c r="AO225" i="21"/>
  <c r="AN225" i="21"/>
  <c r="AM225" i="21"/>
  <c r="AL225" i="21"/>
  <c r="BG224" i="21"/>
  <c r="BF224" i="21"/>
  <c r="BE224" i="21"/>
  <c r="BD224" i="21"/>
  <c r="BC224" i="21"/>
  <c r="BB224" i="21"/>
  <c r="BA224" i="21"/>
  <c r="AZ224" i="21"/>
  <c r="AY224" i="21"/>
  <c r="AX224" i="21"/>
  <c r="AW224" i="21"/>
  <c r="AV224" i="21"/>
  <c r="AU224" i="21"/>
  <c r="AT224" i="21"/>
  <c r="AS224" i="21"/>
  <c r="AR224" i="21"/>
  <c r="AQ224" i="21"/>
  <c r="AP224" i="21"/>
  <c r="AO224" i="21"/>
  <c r="AN224" i="21"/>
  <c r="AM224" i="21"/>
  <c r="AL224" i="21"/>
  <c r="BG223" i="21"/>
  <c r="BF223" i="21"/>
  <c r="BE223" i="21"/>
  <c r="BD223" i="21"/>
  <c r="BC223" i="21"/>
  <c r="BB223" i="21"/>
  <c r="BA223" i="21"/>
  <c r="AZ223" i="21"/>
  <c r="AY223" i="21"/>
  <c r="AX223" i="21"/>
  <c r="AW223" i="21"/>
  <c r="AV223" i="21"/>
  <c r="AU223" i="21"/>
  <c r="AT223" i="21"/>
  <c r="AS223" i="21"/>
  <c r="AR223" i="21"/>
  <c r="AQ223" i="21"/>
  <c r="AP223" i="21"/>
  <c r="AO223" i="21"/>
  <c r="AN223" i="21"/>
  <c r="AM223" i="21"/>
  <c r="AL223" i="21"/>
  <c r="BG222" i="21"/>
  <c r="BF222" i="21"/>
  <c r="BE222" i="21"/>
  <c r="BD222" i="21"/>
  <c r="BC222" i="21"/>
  <c r="BB222" i="21"/>
  <c r="BA222" i="21"/>
  <c r="AZ222" i="21"/>
  <c r="AY222" i="21"/>
  <c r="AX222" i="21"/>
  <c r="AW222" i="21"/>
  <c r="AV222" i="21"/>
  <c r="AU222" i="21"/>
  <c r="AT222" i="21"/>
  <c r="AS222" i="21"/>
  <c r="AR222" i="21"/>
  <c r="AQ222" i="21"/>
  <c r="AP222" i="21"/>
  <c r="AO222" i="21"/>
  <c r="AN222" i="21"/>
  <c r="AM222" i="21"/>
  <c r="AL222" i="21"/>
  <c r="BG221" i="21"/>
  <c r="BF221" i="21"/>
  <c r="BE221" i="21"/>
  <c r="BD221" i="21"/>
  <c r="BC221" i="21"/>
  <c r="BB221" i="21"/>
  <c r="BA221" i="21"/>
  <c r="AZ221" i="21"/>
  <c r="AY221" i="21"/>
  <c r="AX221" i="21"/>
  <c r="AW221" i="21"/>
  <c r="AV221" i="21"/>
  <c r="AU221" i="21"/>
  <c r="AT221" i="21"/>
  <c r="AS221" i="21"/>
  <c r="AR221" i="21"/>
  <c r="AQ221" i="21"/>
  <c r="AP221" i="21"/>
  <c r="AO221" i="21"/>
  <c r="AN221" i="21"/>
  <c r="AM221" i="21"/>
  <c r="AL221" i="21"/>
  <c r="BG220" i="21"/>
  <c r="BF220" i="21"/>
  <c r="BE220" i="21"/>
  <c r="BD220" i="21"/>
  <c r="BC220" i="21"/>
  <c r="BB220" i="21"/>
  <c r="BA220" i="21"/>
  <c r="AZ220" i="21"/>
  <c r="AY220" i="21"/>
  <c r="AX220" i="21"/>
  <c r="AW220" i="21"/>
  <c r="AV220" i="21"/>
  <c r="AU220" i="21"/>
  <c r="AT220" i="21"/>
  <c r="AS220" i="21"/>
  <c r="AR220" i="21"/>
  <c r="AQ220" i="21"/>
  <c r="AP220" i="21"/>
  <c r="AO220" i="21"/>
  <c r="AN220" i="21"/>
  <c r="AM220" i="21"/>
  <c r="AL220" i="21"/>
  <c r="BG219" i="21"/>
  <c r="BF219" i="21"/>
  <c r="BE219" i="21"/>
  <c r="BD219" i="21"/>
  <c r="BC219" i="21"/>
  <c r="BB219" i="21"/>
  <c r="BA219" i="21"/>
  <c r="AZ219" i="21"/>
  <c r="AY219" i="21"/>
  <c r="AX219" i="21"/>
  <c r="AW219" i="21"/>
  <c r="AV219" i="21"/>
  <c r="AU219" i="21"/>
  <c r="AT219" i="21"/>
  <c r="AS219" i="21"/>
  <c r="AR219" i="21"/>
  <c r="AQ219" i="21"/>
  <c r="AP219" i="21"/>
  <c r="AO219" i="21"/>
  <c r="AN219" i="21"/>
  <c r="AM219" i="21"/>
  <c r="AL219" i="21"/>
  <c r="BG218" i="21"/>
  <c r="BF218" i="21"/>
  <c r="BE218" i="21"/>
  <c r="BD218" i="21"/>
  <c r="BC218" i="21"/>
  <c r="BB218" i="21"/>
  <c r="BA218" i="21"/>
  <c r="AZ218" i="21"/>
  <c r="AY218" i="21"/>
  <c r="AX218" i="21"/>
  <c r="AW218" i="21"/>
  <c r="AV218" i="21"/>
  <c r="AU218" i="21"/>
  <c r="AT218" i="21"/>
  <c r="AS218" i="21"/>
  <c r="AR218" i="21"/>
  <c r="AQ218" i="21"/>
  <c r="AP218" i="21"/>
  <c r="AO218" i="21"/>
  <c r="AN218" i="21"/>
  <c r="AM218" i="21"/>
  <c r="AL218" i="21"/>
  <c r="BG217" i="21"/>
  <c r="BF217" i="21"/>
  <c r="BE217" i="21"/>
  <c r="BD217" i="21"/>
  <c r="BC217" i="21"/>
  <c r="BB217" i="21"/>
  <c r="BA217" i="21"/>
  <c r="AZ217" i="21"/>
  <c r="AY217" i="21"/>
  <c r="AX217" i="21"/>
  <c r="AW217" i="21"/>
  <c r="AV217" i="21"/>
  <c r="AU217" i="21"/>
  <c r="AT217" i="21"/>
  <c r="AS217" i="21"/>
  <c r="AR217" i="21"/>
  <c r="AQ217" i="21"/>
  <c r="AP217" i="21"/>
  <c r="AO217" i="21"/>
  <c r="AN217" i="21"/>
  <c r="AM217" i="21"/>
  <c r="AL217" i="21"/>
  <c r="BG216" i="21"/>
  <c r="BF216" i="21"/>
  <c r="BE216" i="21"/>
  <c r="BD216" i="21"/>
  <c r="BC216" i="21"/>
  <c r="BB216" i="21"/>
  <c r="BA216" i="21"/>
  <c r="AZ216" i="21"/>
  <c r="AY216" i="21"/>
  <c r="AX216" i="21"/>
  <c r="AW216" i="21"/>
  <c r="AV216" i="21"/>
  <c r="AU216" i="21"/>
  <c r="AT216" i="21"/>
  <c r="AS216" i="21"/>
  <c r="AR216" i="21"/>
  <c r="AQ216" i="21"/>
  <c r="AP216" i="21"/>
  <c r="AO216" i="21"/>
  <c r="AN216" i="21"/>
  <c r="AM216" i="21"/>
  <c r="AL216" i="21"/>
  <c r="BG215" i="21"/>
  <c r="BF215" i="21"/>
  <c r="BE215" i="21"/>
  <c r="BD215" i="21"/>
  <c r="BC215" i="21"/>
  <c r="BB215" i="21"/>
  <c r="BA215" i="21"/>
  <c r="AZ215" i="21"/>
  <c r="AY215" i="21"/>
  <c r="AX215" i="21"/>
  <c r="AW215" i="21"/>
  <c r="AV215" i="21"/>
  <c r="AU215" i="21"/>
  <c r="AT215" i="21"/>
  <c r="AS215" i="21"/>
  <c r="AR215" i="21"/>
  <c r="AQ215" i="21"/>
  <c r="AP215" i="21"/>
  <c r="AO215" i="21"/>
  <c r="AN215" i="21"/>
  <c r="AM215" i="21"/>
  <c r="AL215" i="21"/>
  <c r="BG214" i="21"/>
  <c r="BF214" i="21"/>
  <c r="BE214" i="21"/>
  <c r="BD214" i="21"/>
  <c r="BC214" i="21"/>
  <c r="BB214" i="21"/>
  <c r="BA214" i="21"/>
  <c r="AZ214" i="21"/>
  <c r="AY214" i="21"/>
  <c r="AX214" i="21"/>
  <c r="AW214" i="21"/>
  <c r="AV214" i="21"/>
  <c r="AU214" i="21"/>
  <c r="AT214" i="21"/>
  <c r="AS214" i="21"/>
  <c r="AR214" i="21"/>
  <c r="AQ214" i="21"/>
  <c r="AP214" i="21"/>
  <c r="AO214" i="21"/>
  <c r="AN214" i="21"/>
  <c r="AM214" i="21"/>
  <c r="AL214" i="21"/>
  <c r="BG213" i="21"/>
  <c r="BF213" i="21"/>
  <c r="BE213" i="21"/>
  <c r="BD213" i="21"/>
  <c r="BC213" i="21"/>
  <c r="BB213" i="21"/>
  <c r="BA213" i="21"/>
  <c r="AZ213" i="21"/>
  <c r="AY213" i="21"/>
  <c r="AX213" i="21"/>
  <c r="AW213" i="21"/>
  <c r="AV213" i="21"/>
  <c r="AU213" i="21"/>
  <c r="AT213" i="21"/>
  <c r="AS213" i="21"/>
  <c r="AR213" i="21"/>
  <c r="AQ213" i="21"/>
  <c r="AP213" i="21"/>
  <c r="AO213" i="21"/>
  <c r="AN213" i="21"/>
  <c r="AM213" i="21"/>
  <c r="AL213" i="21"/>
  <c r="BG212" i="21"/>
  <c r="BF212" i="21"/>
  <c r="BE212" i="21"/>
  <c r="BD212" i="21"/>
  <c r="BC212" i="21"/>
  <c r="BB212" i="21"/>
  <c r="BA212" i="21"/>
  <c r="AZ212" i="21"/>
  <c r="AY212" i="21"/>
  <c r="AX212" i="21"/>
  <c r="AW212" i="21"/>
  <c r="AV212" i="21"/>
  <c r="AU212" i="21"/>
  <c r="AT212" i="21"/>
  <c r="AS212" i="21"/>
  <c r="AR212" i="21"/>
  <c r="AQ212" i="21"/>
  <c r="AP212" i="21"/>
  <c r="AO212" i="21"/>
  <c r="AN212" i="21"/>
  <c r="AM212" i="21"/>
  <c r="AL212" i="21"/>
  <c r="BG211" i="21"/>
  <c r="BF211" i="21"/>
  <c r="BE211" i="21"/>
  <c r="BD211" i="21"/>
  <c r="BC211" i="21"/>
  <c r="BB211" i="21"/>
  <c r="BA211" i="21"/>
  <c r="AZ211" i="21"/>
  <c r="AY211" i="21"/>
  <c r="AX211" i="21"/>
  <c r="AW211" i="21"/>
  <c r="AV211" i="21"/>
  <c r="AU211" i="21"/>
  <c r="AT211" i="21"/>
  <c r="AS211" i="21"/>
  <c r="AR211" i="21"/>
  <c r="AQ211" i="21"/>
  <c r="AP211" i="21"/>
  <c r="AO211" i="21"/>
  <c r="AN211" i="21"/>
  <c r="AM211" i="21"/>
  <c r="AL211" i="21"/>
  <c r="BG210" i="21"/>
  <c r="BF210" i="21"/>
  <c r="BE210" i="21"/>
  <c r="BD210" i="21"/>
  <c r="BC210" i="21"/>
  <c r="BB210" i="21"/>
  <c r="BA210" i="21"/>
  <c r="AZ210" i="21"/>
  <c r="AY210" i="21"/>
  <c r="AX210" i="21"/>
  <c r="AW210" i="21"/>
  <c r="AV210" i="21"/>
  <c r="AU210" i="21"/>
  <c r="AT210" i="21"/>
  <c r="AS210" i="21"/>
  <c r="AR210" i="21"/>
  <c r="AQ210" i="21"/>
  <c r="AP210" i="21"/>
  <c r="AO210" i="21"/>
  <c r="AN210" i="21"/>
  <c r="AM210" i="21"/>
  <c r="AL210" i="21"/>
  <c r="BG209" i="21"/>
  <c r="BF209" i="21"/>
  <c r="BE209" i="21"/>
  <c r="BD209" i="21"/>
  <c r="BC209" i="21"/>
  <c r="BB209" i="21"/>
  <c r="BA209" i="21"/>
  <c r="AZ209" i="21"/>
  <c r="AY209" i="21"/>
  <c r="AX209" i="21"/>
  <c r="AW209" i="21"/>
  <c r="AV209" i="21"/>
  <c r="AU209" i="21"/>
  <c r="AT209" i="21"/>
  <c r="AS209" i="21"/>
  <c r="AR209" i="21"/>
  <c r="AQ209" i="21"/>
  <c r="AP209" i="21"/>
  <c r="AO209" i="21"/>
  <c r="AN209" i="21"/>
  <c r="AM209" i="21"/>
  <c r="AL209" i="21"/>
  <c r="BG208" i="21"/>
  <c r="BF208" i="21"/>
  <c r="BE208" i="21"/>
  <c r="BD208" i="21"/>
  <c r="BC208" i="21"/>
  <c r="BB208" i="21"/>
  <c r="BA208" i="21"/>
  <c r="AZ208" i="21"/>
  <c r="AY208" i="21"/>
  <c r="AX208" i="21"/>
  <c r="AW208" i="21"/>
  <c r="AV208" i="21"/>
  <c r="AU208" i="21"/>
  <c r="AT208" i="21"/>
  <c r="AS208" i="21"/>
  <c r="AR208" i="21"/>
  <c r="AQ208" i="21"/>
  <c r="AP208" i="21"/>
  <c r="AO208" i="21"/>
  <c r="AN208" i="21"/>
  <c r="AM208" i="21"/>
  <c r="AL208" i="21"/>
  <c r="BG207" i="21"/>
  <c r="BF207" i="21"/>
  <c r="BE207" i="21"/>
  <c r="BD207" i="21"/>
  <c r="BC207" i="21"/>
  <c r="BB207" i="21"/>
  <c r="BA207" i="21"/>
  <c r="AZ207" i="21"/>
  <c r="AY207" i="21"/>
  <c r="AX207" i="21"/>
  <c r="AW207" i="21"/>
  <c r="AV207" i="21"/>
  <c r="AU207" i="21"/>
  <c r="AT207" i="21"/>
  <c r="AS207" i="21"/>
  <c r="AR207" i="21"/>
  <c r="AQ207" i="21"/>
  <c r="AP207" i="21"/>
  <c r="AO207" i="21"/>
  <c r="AN207" i="21"/>
  <c r="AM207" i="21"/>
  <c r="AL207" i="21"/>
  <c r="BG206" i="21"/>
  <c r="BF206" i="21"/>
  <c r="BE206" i="21"/>
  <c r="BD206" i="21"/>
  <c r="BC206" i="21"/>
  <c r="BB206" i="21"/>
  <c r="BA206" i="21"/>
  <c r="AZ206" i="21"/>
  <c r="AY206" i="21"/>
  <c r="AX206" i="21"/>
  <c r="AW206" i="21"/>
  <c r="AV206" i="21"/>
  <c r="AU206" i="21"/>
  <c r="AT206" i="21"/>
  <c r="AS206" i="21"/>
  <c r="AR206" i="21"/>
  <c r="AQ206" i="21"/>
  <c r="AP206" i="21"/>
  <c r="AO206" i="21"/>
  <c r="AN206" i="21"/>
  <c r="AM206" i="21"/>
  <c r="AL206" i="21"/>
  <c r="BG205" i="21"/>
  <c r="BF205" i="21"/>
  <c r="BE205" i="21"/>
  <c r="BD205" i="21"/>
  <c r="BC205" i="21"/>
  <c r="BB205" i="21"/>
  <c r="BA205" i="21"/>
  <c r="AZ205" i="21"/>
  <c r="AY205" i="21"/>
  <c r="AX205" i="21"/>
  <c r="AW205" i="21"/>
  <c r="AV205" i="21"/>
  <c r="AU205" i="21"/>
  <c r="AT205" i="21"/>
  <c r="AS205" i="21"/>
  <c r="AR205" i="21"/>
  <c r="AQ205" i="21"/>
  <c r="AP205" i="21"/>
  <c r="AO205" i="21"/>
  <c r="AN205" i="21"/>
  <c r="AM205" i="21"/>
  <c r="AL205" i="21"/>
  <c r="BG204" i="21"/>
  <c r="BF204" i="21"/>
  <c r="BE204" i="21"/>
  <c r="BD204" i="21"/>
  <c r="BC204" i="21"/>
  <c r="BB204" i="21"/>
  <c r="BA204" i="21"/>
  <c r="AZ204" i="21"/>
  <c r="AY204" i="21"/>
  <c r="AX204" i="21"/>
  <c r="AW204" i="21"/>
  <c r="AV204" i="21"/>
  <c r="AU204" i="21"/>
  <c r="AT204" i="21"/>
  <c r="AS204" i="21"/>
  <c r="AR204" i="21"/>
  <c r="AQ204" i="21"/>
  <c r="AP204" i="21"/>
  <c r="AO204" i="21"/>
  <c r="AN204" i="21"/>
  <c r="AM204" i="21"/>
  <c r="AL204" i="21"/>
  <c r="BG203" i="21"/>
  <c r="BF203" i="21"/>
  <c r="BE203" i="21"/>
  <c r="BD203" i="21"/>
  <c r="BC203" i="21"/>
  <c r="BB203" i="21"/>
  <c r="BA203" i="21"/>
  <c r="AZ203" i="21"/>
  <c r="AY203" i="21"/>
  <c r="AX203" i="21"/>
  <c r="AW203" i="21"/>
  <c r="AV203" i="21"/>
  <c r="AU203" i="21"/>
  <c r="AT203" i="21"/>
  <c r="AS203" i="21"/>
  <c r="AR203" i="21"/>
  <c r="AQ203" i="21"/>
  <c r="AP203" i="21"/>
  <c r="AO203" i="21"/>
  <c r="AN203" i="21"/>
  <c r="AM203" i="21"/>
  <c r="AL203" i="21"/>
  <c r="BG202" i="21"/>
  <c r="BF202" i="21"/>
  <c r="BE202" i="21"/>
  <c r="BD202" i="21"/>
  <c r="BC202" i="21"/>
  <c r="BB202" i="21"/>
  <c r="BA202" i="21"/>
  <c r="AZ202" i="21"/>
  <c r="AY202" i="21"/>
  <c r="AX202" i="21"/>
  <c r="AW202" i="21"/>
  <c r="AV202" i="21"/>
  <c r="AU202" i="21"/>
  <c r="AT202" i="21"/>
  <c r="AS202" i="21"/>
  <c r="AR202" i="21"/>
  <c r="AQ202" i="21"/>
  <c r="AP202" i="21"/>
  <c r="AO202" i="21"/>
  <c r="AN202" i="21"/>
  <c r="AM202" i="21"/>
  <c r="AL202" i="21"/>
  <c r="BG201" i="21"/>
  <c r="BF201" i="21"/>
  <c r="BE201" i="21"/>
  <c r="BD201" i="21"/>
  <c r="BC201" i="21"/>
  <c r="BB201" i="21"/>
  <c r="BA201" i="21"/>
  <c r="AZ201" i="21"/>
  <c r="AY201" i="21"/>
  <c r="AX201" i="21"/>
  <c r="AW201" i="21"/>
  <c r="AV201" i="21"/>
  <c r="AU201" i="21"/>
  <c r="AT201" i="21"/>
  <c r="AS201" i="21"/>
  <c r="AR201" i="21"/>
  <c r="AQ201" i="21"/>
  <c r="AP201" i="21"/>
  <c r="AO201" i="21"/>
  <c r="AN201" i="21"/>
  <c r="AM201" i="21"/>
  <c r="AL201" i="21"/>
  <c r="BG200" i="21"/>
  <c r="BF200" i="21"/>
  <c r="BE200" i="21"/>
  <c r="BD200" i="21"/>
  <c r="BC200" i="21"/>
  <c r="BB200" i="21"/>
  <c r="BA200" i="21"/>
  <c r="AZ200" i="21"/>
  <c r="AY200" i="21"/>
  <c r="AX200" i="21"/>
  <c r="AW200" i="21"/>
  <c r="AV200" i="21"/>
  <c r="AU200" i="21"/>
  <c r="AT200" i="21"/>
  <c r="AS200" i="21"/>
  <c r="AR200" i="21"/>
  <c r="AQ200" i="21"/>
  <c r="AP200" i="21"/>
  <c r="AO200" i="21"/>
  <c r="AN200" i="21"/>
  <c r="AM200" i="21"/>
  <c r="AL200" i="21"/>
  <c r="BG199" i="21"/>
  <c r="BF199" i="21"/>
  <c r="BE199" i="21"/>
  <c r="BD199" i="21"/>
  <c r="BC199" i="21"/>
  <c r="BB199" i="21"/>
  <c r="BA199" i="21"/>
  <c r="AZ199" i="21"/>
  <c r="AY199" i="21"/>
  <c r="AX199" i="21"/>
  <c r="AW199" i="21"/>
  <c r="AV199" i="21"/>
  <c r="AU199" i="21"/>
  <c r="AT199" i="21"/>
  <c r="AS199" i="21"/>
  <c r="AR199" i="21"/>
  <c r="AQ199" i="21"/>
  <c r="AP199" i="21"/>
  <c r="AO199" i="21"/>
  <c r="AN199" i="21"/>
  <c r="AM199" i="21"/>
  <c r="AL199" i="21"/>
  <c r="BG198" i="21"/>
  <c r="BF198" i="21"/>
  <c r="BE198" i="21"/>
  <c r="BD198" i="21"/>
  <c r="BC198" i="21"/>
  <c r="BB198" i="21"/>
  <c r="BA198" i="21"/>
  <c r="AZ198" i="21"/>
  <c r="AY198" i="21"/>
  <c r="AX198" i="21"/>
  <c r="AW198" i="21"/>
  <c r="AV198" i="21"/>
  <c r="AU198" i="21"/>
  <c r="AT198" i="21"/>
  <c r="AS198" i="21"/>
  <c r="AR198" i="21"/>
  <c r="AQ198" i="21"/>
  <c r="AP198" i="21"/>
  <c r="AO198" i="21"/>
  <c r="AN198" i="21"/>
  <c r="AM198" i="21"/>
  <c r="AL198" i="21"/>
  <c r="BG197" i="21"/>
  <c r="BF197" i="21"/>
  <c r="BE197" i="21"/>
  <c r="BD197" i="21"/>
  <c r="BC197" i="21"/>
  <c r="BB197" i="21"/>
  <c r="BA197" i="21"/>
  <c r="AZ197" i="21"/>
  <c r="AY197" i="21"/>
  <c r="AX197" i="21"/>
  <c r="AW197" i="21"/>
  <c r="AV197" i="21"/>
  <c r="AU197" i="21"/>
  <c r="AT197" i="21"/>
  <c r="AS197" i="21"/>
  <c r="AR197" i="21"/>
  <c r="AQ197" i="21"/>
  <c r="AP197" i="21"/>
  <c r="AO197" i="21"/>
  <c r="AN197" i="21"/>
  <c r="AM197" i="21"/>
  <c r="AL197" i="21"/>
  <c r="BG196" i="21"/>
  <c r="BF196" i="21"/>
  <c r="BE196" i="21"/>
  <c r="BD196" i="21"/>
  <c r="BC196" i="21"/>
  <c r="BB196" i="21"/>
  <c r="BA196" i="21"/>
  <c r="AZ196" i="21"/>
  <c r="AY196" i="21"/>
  <c r="AX196" i="21"/>
  <c r="AW196" i="21"/>
  <c r="AV196" i="21"/>
  <c r="AU196" i="21"/>
  <c r="AT196" i="21"/>
  <c r="AS196" i="21"/>
  <c r="AR196" i="21"/>
  <c r="AQ196" i="21"/>
  <c r="AP196" i="21"/>
  <c r="AO196" i="21"/>
  <c r="AN196" i="21"/>
  <c r="AM196" i="21"/>
  <c r="AL196" i="21"/>
  <c r="BG195" i="21"/>
  <c r="BF195" i="21"/>
  <c r="BE195" i="21"/>
  <c r="BD195" i="21"/>
  <c r="BC195" i="21"/>
  <c r="BB195" i="21"/>
  <c r="BA195" i="21"/>
  <c r="AZ195" i="21"/>
  <c r="AY195" i="21"/>
  <c r="AX195" i="21"/>
  <c r="AW195" i="21"/>
  <c r="AV195" i="21"/>
  <c r="AU195" i="21"/>
  <c r="AT195" i="21"/>
  <c r="AS195" i="21"/>
  <c r="AR195" i="21"/>
  <c r="AQ195" i="21"/>
  <c r="AP195" i="21"/>
  <c r="AO195" i="21"/>
  <c r="AN195" i="21"/>
  <c r="AM195" i="21"/>
  <c r="AL195" i="21"/>
  <c r="BG194" i="21"/>
  <c r="BF194" i="21"/>
  <c r="BE194" i="21"/>
  <c r="BD194" i="21"/>
  <c r="BC194" i="21"/>
  <c r="BB194" i="21"/>
  <c r="BA194" i="21"/>
  <c r="AZ194" i="21"/>
  <c r="AY194" i="21"/>
  <c r="AX194" i="21"/>
  <c r="AW194" i="21"/>
  <c r="AV194" i="21"/>
  <c r="AU194" i="21"/>
  <c r="AT194" i="21"/>
  <c r="AS194" i="21"/>
  <c r="AR194" i="21"/>
  <c r="AQ194" i="21"/>
  <c r="AP194" i="21"/>
  <c r="AO194" i="21"/>
  <c r="AN194" i="21"/>
  <c r="AM194" i="21"/>
  <c r="AL194" i="21"/>
  <c r="BG193" i="21"/>
  <c r="BF193" i="21"/>
  <c r="BE193" i="21"/>
  <c r="BD193" i="21"/>
  <c r="BC193" i="21"/>
  <c r="BB193" i="21"/>
  <c r="BA193" i="21"/>
  <c r="AZ193" i="21"/>
  <c r="AY193" i="21"/>
  <c r="AX193" i="21"/>
  <c r="AW193" i="21"/>
  <c r="AV193" i="21"/>
  <c r="AU193" i="21"/>
  <c r="AT193" i="21"/>
  <c r="AS193" i="21"/>
  <c r="AR193" i="21"/>
  <c r="AQ193" i="21"/>
  <c r="AP193" i="21"/>
  <c r="AO193" i="21"/>
  <c r="AN193" i="21"/>
  <c r="AM193" i="21"/>
  <c r="AL193" i="21"/>
  <c r="BG192" i="21"/>
  <c r="BF192" i="21"/>
  <c r="BE192" i="21"/>
  <c r="BD192" i="21"/>
  <c r="BC192" i="21"/>
  <c r="BB192" i="21"/>
  <c r="BA192" i="21"/>
  <c r="AZ192" i="21"/>
  <c r="AY192" i="21"/>
  <c r="AX192" i="21"/>
  <c r="AW192" i="21"/>
  <c r="AV192" i="21"/>
  <c r="AU192" i="21"/>
  <c r="AT192" i="21"/>
  <c r="AS192" i="21"/>
  <c r="AR192" i="21"/>
  <c r="AQ192" i="21"/>
  <c r="AP192" i="21"/>
  <c r="AO192" i="21"/>
  <c r="AN192" i="21"/>
  <c r="AM192" i="21"/>
  <c r="AL192" i="21"/>
  <c r="BG191" i="21"/>
  <c r="BF191" i="21"/>
  <c r="BE191" i="21"/>
  <c r="BD191" i="21"/>
  <c r="BC191" i="21"/>
  <c r="BB191" i="21"/>
  <c r="BA191" i="21"/>
  <c r="AZ191" i="21"/>
  <c r="AY191" i="21"/>
  <c r="AX191" i="21"/>
  <c r="AW191" i="21"/>
  <c r="AV191" i="21"/>
  <c r="AU191" i="21"/>
  <c r="AT191" i="21"/>
  <c r="AS191" i="21"/>
  <c r="AR191" i="21"/>
  <c r="AQ191" i="21"/>
  <c r="AP191" i="21"/>
  <c r="AO191" i="21"/>
  <c r="AN191" i="21"/>
  <c r="AM191" i="21"/>
  <c r="AL191" i="21"/>
  <c r="BG190" i="21"/>
  <c r="BF190" i="21"/>
  <c r="BE190" i="21"/>
  <c r="BD190" i="21"/>
  <c r="BC190" i="21"/>
  <c r="BB190" i="21"/>
  <c r="BA190" i="21"/>
  <c r="AZ190" i="21"/>
  <c r="AY190" i="21"/>
  <c r="AX190" i="21"/>
  <c r="AW190" i="21"/>
  <c r="AV190" i="21"/>
  <c r="AU190" i="21"/>
  <c r="AT190" i="21"/>
  <c r="AS190" i="21"/>
  <c r="AR190" i="21"/>
  <c r="AQ190" i="21"/>
  <c r="AP190" i="21"/>
  <c r="AO190" i="21"/>
  <c r="AN190" i="21"/>
  <c r="AM190" i="21"/>
  <c r="AL190" i="21"/>
  <c r="BG189" i="21"/>
  <c r="BF189" i="21"/>
  <c r="BE189" i="21"/>
  <c r="BD189" i="21"/>
  <c r="BC189" i="21"/>
  <c r="BB189" i="21"/>
  <c r="BA189" i="21"/>
  <c r="AZ189" i="21"/>
  <c r="AY189" i="21"/>
  <c r="AX189" i="21"/>
  <c r="AW189" i="21"/>
  <c r="AV189" i="21"/>
  <c r="AU189" i="21"/>
  <c r="AT189" i="21"/>
  <c r="AS189" i="21"/>
  <c r="AR189" i="21"/>
  <c r="AQ189" i="21"/>
  <c r="AP189" i="21"/>
  <c r="AO189" i="21"/>
  <c r="AN189" i="21"/>
  <c r="AM189" i="21"/>
  <c r="AL189" i="21"/>
  <c r="BG188" i="21"/>
  <c r="BF188" i="21"/>
  <c r="BE188" i="21"/>
  <c r="BD188" i="21"/>
  <c r="BC188" i="21"/>
  <c r="BB188" i="21"/>
  <c r="BA188" i="21"/>
  <c r="AZ188" i="21"/>
  <c r="AY188" i="21"/>
  <c r="AX188" i="21"/>
  <c r="AW188" i="21"/>
  <c r="AV188" i="21"/>
  <c r="AU188" i="21"/>
  <c r="AT188" i="21"/>
  <c r="AS188" i="21"/>
  <c r="AR188" i="21"/>
  <c r="AQ188" i="21"/>
  <c r="AP188" i="21"/>
  <c r="AO188" i="21"/>
  <c r="AN188" i="21"/>
  <c r="AM188" i="21"/>
  <c r="AL188" i="21"/>
  <c r="BG187" i="21"/>
  <c r="BF187" i="21"/>
  <c r="BE187" i="21"/>
  <c r="BD187" i="21"/>
  <c r="BC187" i="21"/>
  <c r="BB187" i="21"/>
  <c r="BA187" i="21"/>
  <c r="AZ187" i="21"/>
  <c r="AY187" i="21"/>
  <c r="AX187" i="21"/>
  <c r="AW187" i="21"/>
  <c r="AV187" i="21"/>
  <c r="AU187" i="21"/>
  <c r="AT187" i="21"/>
  <c r="AS187" i="21"/>
  <c r="AR187" i="21"/>
  <c r="AQ187" i="21"/>
  <c r="AP187" i="21"/>
  <c r="AO187" i="21"/>
  <c r="AN187" i="21"/>
  <c r="AM187" i="21"/>
  <c r="AL187" i="21"/>
  <c r="BG186" i="21"/>
  <c r="BF186" i="21"/>
  <c r="BE186" i="21"/>
  <c r="BD186" i="21"/>
  <c r="BC186" i="21"/>
  <c r="BB186" i="21"/>
  <c r="BA186" i="21"/>
  <c r="AZ186" i="21"/>
  <c r="AY186" i="21"/>
  <c r="AX186" i="21"/>
  <c r="AW186" i="21"/>
  <c r="AV186" i="21"/>
  <c r="AU186" i="21"/>
  <c r="AT186" i="21"/>
  <c r="AS186" i="21"/>
  <c r="AR186" i="21"/>
  <c r="AQ186" i="21"/>
  <c r="AP186" i="21"/>
  <c r="AO186" i="21"/>
  <c r="AN186" i="21"/>
  <c r="AM186" i="21"/>
  <c r="AL186" i="21"/>
  <c r="BG185" i="21"/>
  <c r="BF185" i="21"/>
  <c r="BE185" i="21"/>
  <c r="BD185" i="21"/>
  <c r="BC185" i="21"/>
  <c r="BB185" i="21"/>
  <c r="BA185" i="21"/>
  <c r="AZ185" i="21"/>
  <c r="AY185" i="21"/>
  <c r="AX185" i="21"/>
  <c r="AW185" i="21"/>
  <c r="AV185" i="21"/>
  <c r="AU185" i="21"/>
  <c r="AT185" i="21"/>
  <c r="AS185" i="21"/>
  <c r="AR185" i="21"/>
  <c r="AQ185" i="21"/>
  <c r="AP185" i="21"/>
  <c r="AO185" i="21"/>
  <c r="AN185" i="21"/>
  <c r="AM185" i="21"/>
  <c r="AL185" i="21"/>
  <c r="BG184" i="21"/>
  <c r="BF184" i="21"/>
  <c r="BE184" i="21"/>
  <c r="BD184" i="21"/>
  <c r="BC184" i="21"/>
  <c r="BB184" i="21"/>
  <c r="BA184" i="21"/>
  <c r="AZ184" i="21"/>
  <c r="AY184" i="21"/>
  <c r="AX184" i="21"/>
  <c r="AW184" i="21"/>
  <c r="AV184" i="21"/>
  <c r="AU184" i="21"/>
  <c r="AT184" i="21"/>
  <c r="AS184" i="21"/>
  <c r="AR184" i="21"/>
  <c r="AQ184" i="21"/>
  <c r="AP184" i="21"/>
  <c r="AO184" i="21"/>
  <c r="AN184" i="21"/>
  <c r="AM184" i="21"/>
  <c r="AL184" i="21"/>
  <c r="BG183" i="21"/>
  <c r="BF183" i="21"/>
  <c r="BE183" i="21"/>
  <c r="BD183" i="21"/>
  <c r="BC183" i="21"/>
  <c r="BB183" i="21"/>
  <c r="BA183" i="21"/>
  <c r="AZ183" i="21"/>
  <c r="AY183" i="21"/>
  <c r="AX183" i="21"/>
  <c r="AW183" i="21"/>
  <c r="AV183" i="21"/>
  <c r="AU183" i="21"/>
  <c r="AT183" i="21"/>
  <c r="AS183" i="21"/>
  <c r="AR183" i="21"/>
  <c r="AQ183" i="21"/>
  <c r="AP183" i="21"/>
  <c r="AO183" i="21"/>
  <c r="AN183" i="21"/>
  <c r="AM183" i="21"/>
  <c r="AL183" i="21"/>
  <c r="BG182" i="21"/>
  <c r="BF182" i="21"/>
  <c r="BE182" i="21"/>
  <c r="BD182" i="21"/>
  <c r="BC182" i="21"/>
  <c r="BB182" i="21"/>
  <c r="BA182" i="21"/>
  <c r="AZ182" i="21"/>
  <c r="AY182" i="21"/>
  <c r="AX182" i="21"/>
  <c r="AW182" i="21"/>
  <c r="AV182" i="21"/>
  <c r="AU182" i="21"/>
  <c r="AT182" i="21"/>
  <c r="AS182" i="21"/>
  <c r="AR182" i="21"/>
  <c r="AQ182" i="21"/>
  <c r="AP182" i="21"/>
  <c r="AO182" i="21"/>
  <c r="AN182" i="21"/>
  <c r="AM182" i="21"/>
  <c r="AL182" i="21"/>
  <c r="BG181" i="21"/>
  <c r="BF181" i="21"/>
  <c r="BE181" i="21"/>
  <c r="BD181" i="21"/>
  <c r="BC181" i="21"/>
  <c r="BB181" i="21"/>
  <c r="BA181" i="21"/>
  <c r="AZ181" i="21"/>
  <c r="AY181" i="21"/>
  <c r="AX181" i="21"/>
  <c r="AW181" i="21"/>
  <c r="AV181" i="21"/>
  <c r="AU181" i="21"/>
  <c r="AT181" i="21"/>
  <c r="AS181" i="21"/>
  <c r="AR181" i="21"/>
  <c r="AQ181" i="21"/>
  <c r="AP181" i="21"/>
  <c r="AO181" i="21"/>
  <c r="AN181" i="21"/>
  <c r="AM181" i="21"/>
  <c r="AL181" i="21"/>
  <c r="BG180" i="21"/>
  <c r="BF180" i="21"/>
  <c r="BE180" i="21"/>
  <c r="BD180" i="21"/>
  <c r="BC180" i="21"/>
  <c r="BB180" i="21"/>
  <c r="BA180" i="21"/>
  <c r="AZ180" i="21"/>
  <c r="AY180" i="21"/>
  <c r="AX180" i="21"/>
  <c r="AW180" i="21"/>
  <c r="AV180" i="21"/>
  <c r="AU180" i="21"/>
  <c r="AT180" i="21"/>
  <c r="AS180" i="21"/>
  <c r="AR180" i="21"/>
  <c r="AQ180" i="21"/>
  <c r="AP180" i="21"/>
  <c r="AO180" i="21"/>
  <c r="AN180" i="21"/>
  <c r="AM180" i="21"/>
  <c r="AL180" i="21"/>
  <c r="BG179" i="21"/>
  <c r="BF179" i="21"/>
  <c r="BE179" i="21"/>
  <c r="BD179" i="21"/>
  <c r="BC179" i="21"/>
  <c r="BB179" i="21"/>
  <c r="BA179" i="21"/>
  <c r="AZ179" i="21"/>
  <c r="AY179" i="21"/>
  <c r="AX179" i="21"/>
  <c r="AW179" i="21"/>
  <c r="AV179" i="21"/>
  <c r="AU179" i="21"/>
  <c r="AT179" i="21"/>
  <c r="AS179" i="21"/>
  <c r="AR179" i="21"/>
  <c r="AQ179" i="21"/>
  <c r="AP179" i="21"/>
  <c r="AO179" i="21"/>
  <c r="AN179" i="21"/>
  <c r="AM179" i="21"/>
  <c r="AL179" i="21"/>
  <c r="BG178" i="21"/>
  <c r="BF178" i="21"/>
  <c r="BE178" i="21"/>
  <c r="BD178" i="21"/>
  <c r="BC178" i="21"/>
  <c r="BB178" i="21"/>
  <c r="BA178" i="21"/>
  <c r="AZ178" i="21"/>
  <c r="AY178" i="21"/>
  <c r="AX178" i="21"/>
  <c r="AW178" i="21"/>
  <c r="AV178" i="21"/>
  <c r="AU178" i="21"/>
  <c r="AT178" i="21"/>
  <c r="AS178" i="21"/>
  <c r="AR178" i="21"/>
  <c r="AQ178" i="21"/>
  <c r="AP178" i="21"/>
  <c r="AO178" i="21"/>
  <c r="AN178" i="21"/>
  <c r="AM178" i="21"/>
  <c r="AL178" i="21"/>
  <c r="BG177" i="21"/>
  <c r="BF177" i="21"/>
  <c r="BE177" i="21"/>
  <c r="BD177" i="21"/>
  <c r="BC177" i="21"/>
  <c r="BB177" i="21"/>
  <c r="BA177" i="21"/>
  <c r="AZ177" i="21"/>
  <c r="AY177" i="21"/>
  <c r="AX177" i="21"/>
  <c r="AW177" i="21"/>
  <c r="AV177" i="21"/>
  <c r="AU177" i="21"/>
  <c r="AT177" i="21"/>
  <c r="AS177" i="21"/>
  <c r="AR177" i="21"/>
  <c r="AQ177" i="21"/>
  <c r="AP177" i="21"/>
  <c r="AO177" i="21"/>
  <c r="AN177" i="21"/>
  <c r="AM177" i="21"/>
  <c r="AL177" i="21"/>
  <c r="BG176" i="21"/>
  <c r="BF176" i="21"/>
  <c r="BE176" i="21"/>
  <c r="BD176" i="21"/>
  <c r="BC176" i="21"/>
  <c r="BB176" i="21"/>
  <c r="BA176" i="21"/>
  <c r="AZ176" i="21"/>
  <c r="AY176" i="21"/>
  <c r="AX176" i="21"/>
  <c r="AW176" i="21"/>
  <c r="AV176" i="21"/>
  <c r="AU176" i="21"/>
  <c r="AT176" i="21"/>
  <c r="AS176" i="21"/>
  <c r="AR176" i="21"/>
  <c r="AQ176" i="21"/>
  <c r="AP176" i="21"/>
  <c r="AO176" i="21"/>
  <c r="AN176" i="21"/>
  <c r="AM176" i="21"/>
  <c r="AL176" i="21"/>
  <c r="BG175" i="21"/>
  <c r="BF175" i="21"/>
  <c r="BE175" i="21"/>
  <c r="BD175" i="21"/>
  <c r="BC175" i="21"/>
  <c r="BB175" i="21"/>
  <c r="BA175" i="21"/>
  <c r="AZ175" i="21"/>
  <c r="AY175" i="21"/>
  <c r="AX175" i="21"/>
  <c r="AW175" i="21"/>
  <c r="AV175" i="21"/>
  <c r="AU175" i="21"/>
  <c r="AT175" i="21"/>
  <c r="AS175" i="21"/>
  <c r="AR175" i="21"/>
  <c r="AQ175" i="21"/>
  <c r="AP175" i="21"/>
  <c r="AO175" i="21"/>
  <c r="AN175" i="21"/>
  <c r="AM175" i="21"/>
  <c r="AL175" i="21"/>
  <c r="BG174" i="21"/>
  <c r="BF174" i="21"/>
  <c r="BE174" i="21"/>
  <c r="BD174" i="21"/>
  <c r="BC174" i="21"/>
  <c r="BB174" i="21"/>
  <c r="BA174" i="21"/>
  <c r="AZ174" i="21"/>
  <c r="AY174" i="21"/>
  <c r="AX174" i="21"/>
  <c r="AW174" i="21"/>
  <c r="AV174" i="21"/>
  <c r="AU174" i="21"/>
  <c r="AT174" i="21"/>
  <c r="AS174" i="21"/>
  <c r="AR174" i="21"/>
  <c r="AQ174" i="21"/>
  <c r="AP174" i="21"/>
  <c r="AO174" i="21"/>
  <c r="AN174" i="21"/>
  <c r="AM174" i="21"/>
  <c r="AL174" i="21"/>
  <c r="BG173" i="21"/>
  <c r="BF173" i="21"/>
  <c r="BE173" i="21"/>
  <c r="BD173" i="21"/>
  <c r="BC173" i="21"/>
  <c r="BB173" i="21"/>
  <c r="BA173" i="21"/>
  <c r="AZ173" i="21"/>
  <c r="AY173" i="21"/>
  <c r="AX173" i="21"/>
  <c r="AW173" i="21"/>
  <c r="AV173" i="21"/>
  <c r="AU173" i="21"/>
  <c r="AT173" i="21"/>
  <c r="AS173" i="21"/>
  <c r="AR173" i="21"/>
  <c r="AQ173" i="21"/>
  <c r="AP173" i="21"/>
  <c r="AO173" i="21"/>
  <c r="AN173" i="21"/>
  <c r="AM173" i="21"/>
  <c r="AL173" i="21"/>
  <c r="BG172" i="21"/>
  <c r="BF172" i="21"/>
  <c r="BE172" i="21"/>
  <c r="BD172" i="21"/>
  <c r="BC172" i="21"/>
  <c r="BB172" i="21"/>
  <c r="BA172" i="21"/>
  <c r="AZ172" i="21"/>
  <c r="AY172" i="21"/>
  <c r="AX172" i="21"/>
  <c r="AW172" i="21"/>
  <c r="AV172" i="21"/>
  <c r="AU172" i="21"/>
  <c r="AT172" i="21"/>
  <c r="AS172" i="21"/>
  <c r="AR172" i="21"/>
  <c r="AQ172" i="21"/>
  <c r="AP172" i="21"/>
  <c r="AO172" i="21"/>
  <c r="AN172" i="21"/>
  <c r="AM172" i="21"/>
  <c r="AL172" i="21"/>
  <c r="BG171" i="21"/>
  <c r="BF171" i="21"/>
  <c r="BE171" i="21"/>
  <c r="BD171" i="21"/>
  <c r="BC171" i="21"/>
  <c r="BB171" i="21"/>
  <c r="BA171" i="21"/>
  <c r="AZ171" i="21"/>
  <c r="AY171" i="21"/>
  <c r="AX171" i="21"/>
  <c r="AW171" i="21"/>
  <c r="AV171" i="21"/>
  <c r="AU171" i="21"/>
  <c r="AT171" i="21"/>
  <c r="AS171" i="21"/>
  <c r="AR171" i="21"/>
  <c r="AQ171" i="21"/>
  <c r="AP171" i="21"/>
  <c r="AO171" i="21"/>
  <c r="AN171" i="21"/>
  <c r="AM171" i="21"/>
  <c r="AL171" i="21"/>
  <c r="BG170" i="21"/>
  <c r="BF170" i="21"/>
  <c r="BE170" i="21"/>
  <c r="BD170" i="21"/>
  <c r="BC170" i="21"/>
  <c r="BB170" i="21"/>
  <c r="BA170" i="21"/>
  <c r="AZ170" i="21"/>
  <c r="AY170" i="21"/>
  <c r="AX170" i="21"/>
  <c r="AW170" i="21"/>
  <c r="AV170" i="21"/>
  <c r="AU170" i="21"/>
  <c r="AT170" i="21"/>
  <c r="AS170" i="21"/>
  <c r="AR170" i="21"/>
  <c r="AQ170" i="21"/>
  <c r="AP170" i="21"/>
  <c r="AO170" i="21"/>
  <c r="AN170" i="21"/>
  <c r="AM170" i="21"/>
  <c r="AL170" i="21"/>
  <c r="BG169" i="21"/>
  <c r="BF169" i="21"/>
  <c r="BE169" i="21"/>
  <c r="BD169" i="21"/>
  <c r="BC169" i="21"/>
  <c r="BB169" i="21"/>
  <c r="BA169" i="21"/>
  <c r="AZ169" i="21"/>
  <c r="AY169" i="21"/>
  <c r="AX169" i="21"/>
  <c r="AW169" i="21"/>
  <c r="AV169" i="21"/>
  <c r="AU169" i="21"/>
  <c r="AT169" i="21"/>
  <c r="AS169" i="21"/>
  <c r="AR169" i="21"/>
  <c r="AQ169" i="21"/>
  <c r="AP169" i="21"/>
  <c r="AO169" i="21"/>
  <c r="AN169" i="21"/>
  <c r="AM169" i="21"/>
  <c r="AL169" i="21"/>
  <c r="BG168" i="21"/>
  <c r="BF168" i="21"/>
  <c r="BE168" i="21"/>
  <c r="BD168" i="21"/>
  <c r="BC168" i="21"/>
  <c r="BB168" i="21"/>
  <c r="BA168" i="21"/>
  <c r="AZ168" i="21"/>
  <c r="AY168" i="21"/>
  <c r="AX168" i="21"/>
  <c r="AW168" i="21"/>
  <c r="AV168" i="21"/>
  <c r="AU168" i="21"/>
  <c r="AT168" i="21"/>
  <c r="AS168" i="21"/>
  <c r="AR168" i="21"/>
  <c r="AQ168" i="21"/>
  <c r="AP168" i="21"/>
  <c r="AO168" i="21"/>
  <c r="AN168" i="21"/>
  <c r="AM168" i="21"/>
  <c r="AL168" i="21"/>
  <c r="BG167" i="21"/>
  <c r="BF167" i="21"/>
  <c r="BE167" i="21"/>
  <c r="BD167" i="21"/>
  <c r="BC167" i="21"/>
  <c r="BB167" i="21"/>
  <c r="BA167" i="21"/>
  <c r="AZ167" i="21"/>
  <c r="AY167" i="21"/>
  <c r="AX167" i="21"/>
  <c r="AW167" i="21"/>
  <c r="AV167" i="21"/>
  <c r="AU167" i="21"/>
  <c r="AT167" i="21"/>
  <c r="AS167" i="21"/>
  <c r="AR167" i="21"/>
  <c r="AQ167" i="21"/>
  <c r="AP167" i="21"/>
  <c r="AO167" i="21"/>
  <c r="AN167" i="21"/>
  <c r="AM167" i="21"/>
  <c r="AL167" i="21"/>
  <c r="BG166" i="21"/>
  <c r="BF166" i="21"/>
  <c r="BE166" i="21"/>
  <c r="BD166" i="21"/>
  <c r="BC166" i="21"/>
  <c r="BB166" i="21"/>
  <c r="BA166" i="21"/>
  <c r="AZ166" i="21"/>
  <c r="AY166" i="21"/>
  <c r="AX166" i="21"/>
  <c r="AW166" i="21"/>
  <c r="AV166" i="21"/>
  <c r="AU166" i="21"/>
  <c r="AT166" i="21"/>
  <c r="AS166" i="21"/>
  <c r="AR166" i="21"/>
  <c r="AQ166" i="21"/>
  <c r="AP166" i="21"/>
  <c r="AO166" i="21"/>
  <c r="AN166" i="21"/>
  <c r="AM166" i="21"/>
  <c r="AL166" i="21"/>
  <c r="BG165" i="21"/>
  <c r="BF165" i="21"/>
  <c r="BE165" i="21"/>
  <c r="BD165" i="21"/>
  <c r="BC165" i="21"/>
  <c r="BB165" i="21"/>
  <c r="BA165" i="21"/>
  <c r="AZ165" i="21"/>
  <c r="AY165" i="21"/>
  <c r="AX165" i="21"/>
  <c r="AW165" i="21"/>
  <c r="AV165" i="21"/>
  <c r="AU165" i="21"/>
  <c r="AT165" i="21"/>
  <c r="AS165" i="21"/>
  <c r="AR165" i="21"/>
  <c r="AQ165" i="21"/>
  <c r="AP165" i="21"/>
  <c r="AO165" i="21"/>
  <c r="AN165" i="21"/>
  <c r="AM165" i="21"/>
  <c r="AL165" i="21"/>
  <c r="BG164" i="21"/>
  <c r="BF164" i="21"/>
  <c r="BE164" i="21"/>
  <c r="BD164" i="21"/>
  <c r="BC164" i="21"/>
  <c r="BB164" i="21"/>
  <c r="BA164" i="21"/>
  <c r="AZ164" i="21"/>
  <c r="AY164" i="21"/>
  <c r="AX164" i="21"/>
  <c r="AW164" i="21"/>
  <c r="AV164" i="21"/>
  <c r="AU164" i="21"/>
  <c r="AT164" i="21"/>
  <c r="AS164" i="21"/>
  <c r="AR164" i="21"/>
  <c r="AQ164" i="21"/>
  <c r="AP164" i="21"/>
  <c r="AO164" i="21"/>
  <c r="AN164" i="21"/>
  <c r="AM164" i="21"/>
  <c r="AL164" i="21"/>
  <c r="BG163" i="21"/>
  <c r="BF163" i="21"/>
  <c r="BE163" i="21"/>
  <c r="BD163" i="21"/>
  <c r="BC163" i="21"/>
  <c r="BB163" i="21"/>
  <c r="BA163" i="21"/>
  <c r="AZ163" i="21"/>
  <c r="AY163" i="21"/>
  <c r="AX163" i="21"/>
  <c r="AW163" i="21"/>
  <c r="AV163" i="21"/>
  <c r="AU163" i="21"/>
  <c r="AT163" i="21"/>
  <c r="AS163" i="21"/>
  <c r="AR163" i="21"/>
  <c r="AQ163" i="21"/>
  <c r="AP163" i="21"/>
  <c r="AO163" i="21"/>
  <c r="AN163" i="21"/>
  <c r="AM163" i="21"/>
  <c r="AL163" i="21"/>
  <c r="BG162" i="21"/>
  <c r="BF162" i="21"/>
  <c r="BE162" i="21"/>
  <c r="BD162" i="21"/>
  <c r="BC162" i="21"/>
  <c r="BB162" i="21"/>
  <c r="BA162" i="21"/>
  <c r="AZ162" i="21"/>
  <c r="AY162" i="21"/>
  <c r="AX162" i="21"/>
  <c r="AW162" i="21"/>
  <c r="AV162" i="21"/>
  <c r="AU162" i="21"/>
  <c r="AT162" i="21"/>
  <c r="AS162" i="21"/>
  <c r="AR162" i="21"/>
  <c r="AQ162" i="21"/>
  <c r="AP162" i="21"/>
  <c r="AO162" i="21"/>
  <c r="AN162" i="21"/>
  <c r="AM162" i="21"/>
  <c r="AL162" i="21"/>
  <c r="BG161" i="21"/>
  <c r="BF161" i="21"/>
  <c r="BE161" i="21"/>
  <c r="BD161" i="21"/>
  <c r="BC161" i="21"/>
  <c r="BB161" i="21"/>
  <c r="BA161" i="21"/>
  <c r="AZ161" i="21"/>
  <c r="AY161" i="21"/>
  <c r="AX161" i="21"/>
  <c r="AW161" i="21"/>
  <c r="AV161" i="21"/>
  <c r="AU161" i="21"/>
  <c r="AT161" i="21"/>
  <c r="AS161" i="21"/>
  <c r="AR161" i="21"/>
  <c r="AQ161" i="21"/>
  <c r="AP161" i="21"/>
  <c r="AO161" i="21"/>
  <c r="AN161" i="21"/>
  <c r="AM161" i="21"/>
  <c r="AL161" i="21"/>
  <c r="BG160" i="21"/>
  <c r="BF160" i="21"/>
  <c r="BE160" i="21"/>
  <c r="BD160" i="21"/>
  <c r="BC160" i="21"/>
  <c r="BB160" i="21"/>
  <c r="BA160" i="21"/>
  <c r="AZ160" i="21"/>
  <c r="AY160" i="21"/>
  <c r="AX160" i="21"/>
  <c r="AW160" i="21"/>
  <c r="AV160" i="21"/>
  <c r="AU160" i="21"/>
  <c r="AT160" i="21"/>
  <c r="AS160" i="21"/>
  <c r="AR160" i="21"/>
  <c r="AQ160" i="21"/>
  <c r="AP160" i="21"/>
  <c r="AO160" i="21"/>
  <c r="AN160" i="21"/>
  <c r="AM160" i="21"/>
  <c r="AL160" i="21"/>
  <c r="BG159" i="21"/>
  <c r="BF159" i="21"/>
  <c r="BE159" i="21"/>
  <c r="BD159" i="21"/>
  <c r="BC159" i="21"/>
  <c r="BB159" i="21"/>
  <c r="BA159" i="21"/>
  <c r="AZ159" i="21"/>
  <c r="AY159" i="21"/>
  <c r="AX159" i="21"/>
  <c r="AW159" i="21"/>
  <c r="AV159" i="21"/>
  <c r="AU159" i="21"/>
  <c r="AT159" i="21"/>
  <c r="AS159" i="21"/>
  <c r="AR159" i="21"/>
  <c r="AQ159" i="21"/>
  <c r="AP159" i="21"/>
  <c r="AO159" i="21"/>
  <c r="AN159" i="21"/>
  <c r="AM159" i="21"/>
  <c r="AL159" i="21"/>
  <c r="BG158" i="21"/>
  <c r="BF158" i="21"/>
  <c r="BE158" i="21"/>
  <c r="BD158" i="21"/>
  <c r="BC158" i="21"/>
  <c r="BB158" i="21"/>
  <c r="BA158" i="21"/>
  <c r="AZ158" i="21"/>
  <c r="AY158" i="21"/>
  <c r="AX158" i="21"/>
  <c r="AW158" i="21"/>
  <c r="AV158" i="21"/>
  <c r="AU158" i="21"/>
  <c r="AT158" i="21"/>
  <c r="AS158" i="21"/>
  <c r="AR158" i="21"/>
  <c r="AQ158" i="21"/>
  <c r="AP158" i="21"/>
  <c r="AO158" i="21"/>
  <c r="AN158" i="21"/>
  <c r="AM158" i="21"/>
  <c r="AL158" i="21"/>
  <c r="BG157" i="21"/>
  <c r="BF157" i="21"/>
  <c r="BE157" i="21"/>
  <c r="BD157" i="21"/>
  <c r="BC157" i="21"/>
  <c r="BB157" i="21"/>
  <c r="BA157" i="21"/>
  <c r="AZ157" i="21"/>
  <c r="AY157" i="21"/>
  <c r="AX157" i="21"/>
  <c r="AW157" i="21"/>
  <c r="AV157" i="21"/>
  <c r="AU157" i="21"/>
  <c r="AT157" i="21"/>
  <c r="AS157" i="21"/>
  <c r="AR157" i="21"/>
  <c r="AQ157" i="21"/>
  <c r="AP157" i="21"/>
  <c r="AO157" i="21"/>
  <c r="AN157" i="21"/>
  <c r="AM157" i="21"/>
  <c r="AL157" i="21"/>
  <c r="BG156" i="21"/>
  <c r="BF156" i="21"/>
  <c r="BE156" i="21"/>
  <c r="BD156" i="21"/>
  <c r="BC156" i="21"/>
  <c r="BB156" i="21"/>
  <c r="BA156" i="21"/>
  <c r="AZ156" i="21"/>
  <c r="AY156" i="21"/>
  <c r="AX156" i="21"/>
  <c r="AW156" i="21"/>
  <c r="AV156" i="21"/>
  <c r="AU156" i="21"/>
  <c r="AT156" i="21"/>
  <c r="AS156" i="21"/>
  <c r="AR156" i="21"/>
  <c r="AQ156" i="21"/>
  <c r="AP156" i="21"/>
  <c r="AO156" i="21"/>
  <c r="AN156" i="21"/>
  <c r="AM156" i="21"/>
  <c r="AL156" i="21"/>
  <c r="BG155" i="21"/>
  <c r="BF155" i="21"/>
  <c r="BE155" i="21"/>
  <c r="BD155" i="21"/>
  <c r="BC155" i="21"/>
  <c r="BB155" i="21"/>
  <c r="BA155" i="21"/>
  <c r="AZ155" i="21"/>
  <c r="AY155" i="21"/>
  <c r="AX155" i="21"/>
  <c r="AW155" i="21"/>
  <c r="AV155" i="21"/>
  <c r="AU155" i="21"/>
  <c r="AT155" i="21"/>
  <c r="AS155" i="21"/>
  <c r="AR155" i="21"/>
  <c r="AQ155" i="21"/>
  <c r="AP155" i="21"/>
  <c r="AO155" i="21"/>
  <c r="AN155" i="21"/>
  <c r="AM155" i="21"/>
  <c r="AL155" i="21"/>
  <c r="BG154" i="21"/>
  <c r="BF154" i="21"/>
  <c r="BE154" i="21"/>
  <c r="BD154" i="21"/>
  <c r="BC154" i="21"/>
  <c r="BB154" i="21"/>
  <c r="BA154" i="21"/>
  <c r="AZ154" i="21"/>
  <c r="AY154" i="21"/>
  <c r="AX154" i="21"/>
  <c r="AW154" i="21"/>
  <c r="AV154" i="21"/>
  <c r="AU154" i="21"/>
  <c r="AT154" i="21"/>
  <c r="AS154" i="21"/>
  <c r="AR154" i="21"/>
  <c r="AQ154" i="21"/>
  <c r="AP154" i="21"/>
  <c r="AO154" i="21"/>
  <c r="AN154" i="21"/>
  <c r="AM154" i="21"/>
  <c r="AL154" i="21"/>
  <c r="BG153" i="21"/>
  <c r="BF153" i="21"/>
  <c r="BE153" i="21"/>
  <c r="BD153" i="21"/>
  <c r="BC153" i="21"/>
  <c r="BB153" i="21"/>
  <c r="BA153" i="21"/>
  <c r="AZ153" i="21"/>
  <c r="AY153" i="21"/>
  <c r="AX153" i="21"/>
  <c r="AW153" i="21"/>
  <c r="AV153" i="21"/>
  <c r="AU153" i="21"/>
  <c r="AT153" i="21"/>
  <c r="AS153" i="21"/>
  <c r="AR153" i="21"/>
  <c r="AQ153" i="21"/>
  <c r="AP153" i="21"/>
  <c r="AO153" i="21"/>
  <c r="AN153" i="21"/>
  <c r="AM153" i="21"/>
  <c r="AL153" i="21"/>
  <c r="BG152" i="21"/>
  <c r="BF152" i="21"/>
  <c r="BE152" i="21"/>
  <c r="BD152" i="21"/>
  <c r="BC152" i="21"/>
  <c r="BB152" i="21"/>
  <c r="BA152" i="21"/>
  <c r="AZ152" i="21"/>
  <c r="AY152" i="21"/>
  <c r="AX152" i="21"/>
  <c r="AW152" i="21"/>
  <c r="AV152" i="21"/>
  <c r="AU152" i="21"/>
  <c r="AT152" i="21"/>
  <c r="AS152" i="21"/>
  <c r="AR152" i="21"/>
  <c r="AQ152" i="21"/>
  <c r="AP152" i="21"/>
  <c r="AO152" i="21"/>
  <c r="AN152" i="21"/>
  <c r="AM152" i="21"/>
  <c r="AL152" i="21"/>
  <c r="BG151" i="21"/>
  <c r="BF151" i="21"/>
  <c r="BE151" i="21"/>
  <c r="BD151" i="21"/>
  <c r="BC151" i="21"/>
  <c r="BB151" i="21"/>
  <c r="BA151" i="21"/>
  <c r="AZ151" i="21"/>
  <c r="AY151" i="21"/>
  <c r="AX151" i="21"/>
  <c r="AW151" i="21"/>
  <c r="AV151" i="21"/>
  <c r="AU151" i="21"/>
  <c r="AT151" i="21"/>
  <c r="AS151" i="21"/>
  <c r="AR151" i="21"/>
  <c r="AQ151" i="21"/>
  <c r="AP151" i="21"/>
  <c r="AO151" i="21"/>
  <c r="AN151" i="21"/>
  <c r="AM151" i="21"/>
  <c r="AL151" i="21"/>
  <c r="BG150" i="21"/>
  <c r="BF150" i="21"/>
  <c r="BE150" i="21"/>
  <c r="BD150" i="21"/>
  <c r="BC150" i="21"/>
  <c r="BB150" i="21"/>
  <c r="BA150" i="21"/>
  <c r="AZ150" i="21"/>
  <c r="AY150" i="21"/>
  <c r="AX150" i="21"/>
  <c r="AW150" i="21"/>
  <c r="AV150" i="21"/>
  <c r="AU150" i="21"/>
  <c r="AT150" i="21"/>
  <c r="AS150" i="21"/>
  <c r="AR150" i="21"/>
  <c r="AQ150" i="21"/>
  <c r="AP150" i="21"/>
  <c r="AO150" i="21"/>
  <c r="AN150" i="21"/>
  <c r="AM150" i="21"/>
  <c r="AL150" i="21"/>
  <c r="BG149" i="21"/>
  <c r="BF149" i="21"/>
  <c r="BE149" i="21"/>
  <c r="BD149" i="21"/>
  <c r="BC149" i="21"/>
  <c r="BB149" i="21"/>
  <c r="BA149" i="21"/>
  <c r="AZ149" i="21"/>
  <c r="AY149" i="21"/>
  <c r="AX149" i="21"/>
  <c r="AW149" i="21"/>
  <c r="AV149" i="21"/>
  <c r="AU149" i="21"/>
  <c r="AT149" i="21"/>
  <c r="AS149" i="21"/>
  <c r="AR149" i="21"/>
  <c r="AQ149" i="21"/>
  <c r="AP149" i="21"/>
  <c r="AO149" i="21"/>
  <c r="AN149" i="21"/>
  <c r="AM149" i="21"/>
  <c r="AL149" i="21"/>
  <c r="BG148" i="21"/>
  <c r="BF148" i="21"/>
  <c r="BE148" i="21"/>
  <c r="BD148" i="21"/>
  <c r="BC148" i="21"/>
  <c r="BB148" i="21"/>
  <c r="BA148" i="21"/>
  <c r="AZ148" i="21"/>
  <c r="AY148" i="21"/>
  <c r="AX148" i="21"/>
  <c r="AW148" i="21"/>
  <c r="AV148" i="21"/>
  <c r="AU148" i="21"/>
  <c r="AT148" i="21"/>
  <c r="AS148" i="21"/>
  <c r="AR148" i="21"/>
  <c r="AQ148" i="21"/>
  <c r="AP148" i="21"/>
  <c r="AO148" i="21"/>
  <c r="AN148" i="21"/>
  <c r="AM148" i="21"/>
  <c r="AL148" i="21"/>
  <c r="BG147" i="21"/>
  <c r="BF147" i="21"/>
  <c r="BE147" i="21"/>
  <c r="BD147" i="21"/>
  <c r="BC147" i="21"/>
  <c r="BB147" i="21"/>
  <c r="BA147" i="21"/>
  <c r="AZ147" i="21"/>
  <c r="AY147" i="21"/>
  <c r="AX147" i="21"/>
  <c r="AW147" i="21"/>
  <c r="AV147" i="21"/>
  <c r="AU147" i="21"/>
  <c r="AT147" i="21"/>
  <c r="AS147" i="21"/>
  <c r="AR147" i="21"/>
  <c r="AQ147" i="21"/>
  <c r="AP147" i="21"/>
  <c r="AO147" i="21"/>
  <c r="AN147" i="21"/>
  <c r="AM147" i="21"/>
  <c r="AL147" i="21"/>
  <c r="BG146" i="21"/>
  <c r="BF146" i="21"/>
  <c r="BE146" i="21"/>
  <c r="BD146" i="21"/>
  <c r="BC146" i="21"/>
  <c r="BB146" i="21"/>
  <c r="BA146" i="21"/>
  <c r="AZ146" i="21"/>
  <c r="AY146" i="21"/>
  <c r="AX146" i="21"/>
  <c r="AW146" i="21"/>
  <c r="AV146" i="21"/>
  <c r="AU146" i="21"/>
  <c r="AT146" i="21"/>
  <c r="AS146" i="21"/>
  <c r="AR146" i="21"/>
  <c r="AQ146" i="21"/>
  <c r="AP146" i="21"/>
  <c r="AO146" i="21"/>
  <c r="AN146" i="21"/>
  <c r="AM146" i="21"/>
  <c r="AL146" i="21"/>
  <c r="BG145" i="21"/>
  <c r="BF145" i="21"/>
  <c r="BE145" i="21"/>
  <c r="BD145" i="21"/>
  <c r="BC145" i="21"/>
  <c r="BB145" i="21"/>
  <c r="BA145" i="21"/>
  <c r="AZ145" i="21"/>
  <c r="AY145" i="21"/>
  <c r="AX145" i="21"/>
  <c r="AW145" i="21"/>
  <c r="AV145" i="21"/>
  <c r="AU145" i="21"/>
  <c r="AT145" i="21"/>
  <c r="AS145" i="21"/>
  <c r="AR145" i="21"/>
  <c r="AQ145" i="21"/>
  <c r="AP145" i="21"/>
  <c r="AO145" i="21"/>
  <c r="AN145" i="21"/>
  <c r="AM145" i="21"/>
  <c r="AL145" i="21"/>
  <c r="BG144" i="21"/>
  <c r="BF144" i="21"/>
  <c r="BE144" i="21"/>
  <c r="BD144" i="21"/>
  <c r="BC144" i="21"/>
  <c r="BB144" i="21"/>
  <c r="BA144" i="21"/>
  <c r="AZ144" i="21"/>
  <c r="AY144" i="21"/>
  <c r="AX144" i="21"/>
  <c r="AW144" i="21"/>
  <c r="AV144" i="21"/>
  <c r="AU144" i="21"/>
  <c r="AT144" i="21"/>
  <c r="AS144" i="21"/>
  <c r="AR144" i="21"/>
  <c r="AQ144" i="21"/>
  <c r="AP144" i="21"/>
  <c r="AO144" i="21"/>
  <c r="AN144" i="21"/>
  <c r="AM144" i="21"/>
  <c r="AL144" i="21"/>
  <c r="BG143" i="21"/>
  <c r="BF143" i="21"/>
  <c r="BE143" i="21"/>
  <c r="BD143" i="21"/>
  <c r="BC143" i="21"/>
  <c r="BB143" i="21"/>
  <c r="BA143" i="21"/>
  <c r="AZ143" i="21"/>
  <c r="AY143" i="21"/>
  <c r="AX143" i="21"/>
  <c r="AW143" i="21"/>
  <c r="AV143" i="21"/>
  <c r="AU143" i="21"/>
  <c r="AT143" i="21"/>
  <c r="AS143" i="21"/>
  <c r="AR143" i="21"/>
  <c r="AQ143" i="21"/>
  <c r="AP143" i="21"/>
  <c r="AO143" i="21"/>
  <c r="AN143" i="21"/>
  <c r="AM143" i="21"/>
  <c r="AL143" i="21"/>
  <c r="BG142" i="21"/>
  <c r="BF142" i="21"/>
  <c r="BE142" i="21"/>
  <c r="BD142" i="21"/>
  <c r="BC142" i="21"/>
  <c r="BB142" i="21"/>
  <c r="BA142" i="21"/>
  <c r="AZ142" i="21"/>
  <c r="AY142" i="21"/>
  <c r="AX142" i="21"/>
  <c r="AW142" i="21"/>
  <c r="AV142" i="21"/>
  <c r="AU142" i="21"/>
  <c r="AT142" i="21"/>
  <c r="AS142" i="21"/>
  <c r="AR142" i="21"/>
  <c r="AQ142" i="21"/>
  <c r="AP142" i="21"/>
  <c r="AO142" i="21"/>
  <c r="AN142" i="21"/>
  <c r="AM142" i="21"/>
  <c r="AL142" i="21"/>
  <c r="BG141" i="21"/>
  <c r="BF141" i="21"/>
  <c r="BE141" i="21"/>
  <c r="BD141" i="21"/>
  <c r="BC141" i="21"/>
  <c r="BB141" i="21"/>
  <c r="BA141" i="21"/>
  <c r="AZ141" i="21"/>
  <c r="AY141" i="21"/>
  <c r="AX141" i="21"/>
  <c r="AW141" i="21"/>
  <c r="AV141" i="21"/>
  <c r="AU141" i="21"/>
  <c r="AT141" i="21"/>
  <c r="AS141" i="21"/>
  <c r="AR141" i="21"/>
  <c r="AQ141" i="21"/>
  <c r="AP141" i="21"/>
  <c r="AO141" i="21"/>
  <c r="AN141" i="21"/>
  <c r="AM141" i="21"/>
  <c r="AL141" i="21"/>
  <c r="BG140" i="21"/>
  <c r="BF140" i="21"/>
  <c r="BE140" i="21"/>
  <c r="BD140" i="21"/>
  <c r="BC140" i="21"/>
  <c r="BB140" i="21"/>
  <c r="BA140" i="21"/>
  <c r="AZ140" i="21"/>
  <c r="AY140" i="21"/>
  <c r="AX140" i="21"/>
  <c r="AW140" i="21"/>
  <c r="AV140" i="21"/>
  <c r="AU140" i="21"/>
  <c r="AT140" i="21"/>
  <c r="AS140" i="21"/>
  <c r="AR140" i="21"/>
  <c r="AQ140" i="21"/>
  <c r="AP140" i="21"/>
  <c r="AO140" i="21"/>
  <c r="AN140" i="21"/>
  <c r="AM140" i="21"/>
  <c r="AL140" i="21"/>
  <c r="BG139" i="21"/>
  <c r="BF139" i="21"/>
  <c r="BE139" i="21"/>
  <c r="BD139" i="21"/>
  <c r="BC139" i="21"/>
  <c r="BB139" i="21"/>
  <c r="BA139" i="21"/>
  <c r="AZ139" i="21"/>
  <c r="AY139" i="21"/>
  <c r="AX139" i="21"/>
  <c r="AW139" i="21"/>
  <c r="AV139" i="21"/>
  <c r="AU139" i="21"/>
  <c r="AT139" i="21"/>
  <c r="AS139" i="21"/>
  <c r="AR139" i="21"/>
  <c r="AQ139" i="21"/>
  <c r="AP139" i="21"/>
  <c r="AO139" i="21"/>
  <c r="AN139" i="21"/>
  <c r="AM139" i="21"/>
  <c r="AL139" i="21"/>
  <c r="BG138" i="21"/>
  <c r="BF138" i="21"/>
  <c r="BE138" i="21"/>
  <c r="BD138" i="21"/>
  <c r="BC138" i="21"/>
  <c r="BB138" i="21"/>
  <c r="BA138" i="21"/>
  <c r="AZ138" i="21"/>
  <c r="AY138" i="21"/>
  <c r="AX138" i="21"/>
  <c r="AW138" i="21"/>
  <c r="AV138" i="21"/>
  <c r="AU138" i="21"/>
  <c r="AT138" i="21"/>
  <c r="AS138" i="21"/>
  <c r="AR138" i="21"/>
  <c r="AQ138" i="21"/>
  <c r="AP138" i="21"/>
  <c r="AO138" i="21"/>
  <c r="AN138" i="21"/>
  <c r="AM138" i="21"/>
  <c r="AL138" i="21"/>
  <c r="BG137" i="21"/>
  <c r="BF137" i="21"/>
  <c r="BE137" i="21"/>
  <c r="BD137" i="21"/>
  <c r="BC137" i="21"/>
  <c r="BB137" i="21"/>
  <c r="BA137" i="21"/>
  <c r="AZ137" i="21"/>
  <c r="AY137" i="21"/>
  <c r="AX137" i="21"/>
  <c r="AW137" i="21"/>
  <c r="AV137" i="21"/>
  <c r="AU137" i="21"/>
  <c r="AT137" i="21"/>
  <c r="AS137" i="21"/>
  <c r="AR137" i="21"/>
  <c r="AQ137" i="21"/>
  <c r="AP137" i="21"/>
  <c r="AO137" i="21"/>
  <c r="AN137" i="21"/>
  <c r="AM137" i="21"/>
  <c r="AL137" i="21"/>
  <c r="BG136" i="21"/>
  <c r="BF136" i="21"/>
  <c r="BE136" i="21"/>
  <c r="BD136" i="21"/>
  <c r="BC136" i="21"/>
  <c r="BB136" i="21"/>
  <c r="BA136" i="21"/>
  <c r="AZ136" i="21"/>
  <c r="AY136" i="21"/>
  <c r="AX136" i="21"/>
  <c r="AW136" i="21"/>
  <c r="AV136" i="21"/>
  <c r="AU136" i="21"/>
  <c r="AT136" i="21"/>
  <c r="AS136" i="21"/>
  <c r="AR136" i="21"/>
  <c r="AQ136" i="21"/>
  <c r="AP136" i="21"/>
  <c r="AO136" i="21"/>
  <c r="AN136" i="21"/>
  <c r="AM136" i="21"/>
  <c r="AL136" i="21"/>
  <c r="BG135" i="21"/>
  <c r="BF135" i="21"/>
  <c r="BE135" i="21"/>
  <c r="BD135" i="21"/>
  <c r="BC135" i="21"/>
  <c r="BB135" i="21"/>
  <c r="BA135" i="21"/>
  <c r="AZ135" i="21"/>
  <c r="AY135" i="21"/>
  <c r="AX135" i="21"/>
  <c r="AW135" i="21"/>
  <c r="AV135" i="21"/>
  <c r="AU135" i="21"/>
  <c r="AT135" i="21"/>
  <c r="AS135" i="21"/>
  <c r="AR135" i="21"/>
  <c r="AQ135" i="21"/>
  <c r="AP135" i="21"/>
  <c r="AO135" i="21"/>
  <c r="AN135" i="21"/>
  <c r="AM135" i="21"/>
  <c r="AL135" i="21"/>
  <c r="BG134" i="21"/>
  <c r="BF134" i="21"/>
  <c r="BE134" i="21"/>
  <c r="BD134" i="21"/>
  <c r="BC134" i="21"/>
  <c r="BB134" i="21"/>
  <c r="BA134" i="21"/>
  <c r="AZ134" i="21"/>
  <c r="AY134" i="21"/>
  <c r="AX134" i="21"/>
  <c r="AW134" i="21"/>
  <c r="AV134" i="21"/>
  <c r="AU134" i="21"/>
  <c r="AT134" i="21"/>
  <c r="AS134" i="21"/>
  <c r="AR134" i="21"/>
  <c r="AQ134" i="21"/>
  <c r="AP134" i="21"/>
  <c r="AO134" i="21"/>
  <c r="AN134" i="21"/>
  <c r="AM134" i="21"/>
  <c r="AL134" i="21"/>
  <c r="BG133" i="21"/>
  <c r="BF133" i="21"/>
  <c r="BE133" i="21"/>
  <c r="BD133" i="21"/>
  <c r="BC133" i="21"/>
  <c r="BB133" i="21"/>
  <c r="BA133" i="21"/>
  <c r="AZ133" i="21"/>
  <c r="AY133" i="21"/>
  <c r="AX133" i="21"/>
  <c r="AW133" i="21"/>
  <c r="AV133" i="21"/>
  <c r="AU133" i="21"/>
  <c r="AT133" i="21"/>
  <c r="AS133" i="21"/>
  <c r="AR133" i="21"/>
  <c r="AQ133" i="21"/>
  <c r="AP133" i="21"/>
  <c r="AO133" i="21"/>
  <c r="AN133" i="21"/>
  <c r="AM133" i="21"/>
  <c r="AL133" i="21"/>
  <c r="BG132" i="21"/>
  <c r="BF132" i="21"/>
  <c r="BE132" i="21"/>
  <c r="BD132" i="21"/>
  <c r="BC132" i="21"/>
  <c r="BB132" i="21"/>
  <c r="BA132" i="21"/>
  <c r="AZ132" i="21"/>
  <c r="AY132" i="21"/>
  <c r="AX132" i="21"/>
  <c r="AW132" i="21"/>
  <c r="AV132" i="21"/>
  <c r="AU132" i="21"/>
  <c r="AT132" i="21"/>
  <c r="AS132" i="21"/>
  <c r="AR132" i="21"/>
  <c r="AQ132" i="21"/>
  <c r="AP132" i="21"/>
  <c r="AO132" i="21"/>
  <c r="AN132" i="21"/>
  <c r="AM132" i="21"/>
  <c r="AL132" i="21"/>
  <c r="BG131" i="21"/>
  <c r="BF131" i="21"/>
  <c r="BE131" i="21"/>
  <c r="BD131" i="21"/>
  <c r="BC131" i="21"/>
  <c r="BB131" i="21"/>
  <c r="BA131" i="21"/>
  <c r="AZ131" i="21"/>
  <c r="AY131" i="21"/>
  <c r="AX131" i="21"/>
  <c r="AW131" i="21"/>
  <c r="AV131" i="21"/>
  <c r="AU131" i="21"/>
  <c r="AT131" i="21"/>
  <c r="AS131" i="21"/>
  <c r="AR131" i="21"/>
  <c r="AQ131" i="21"/>
  <c r="AP131" i="21"/>
  <c r="AO131" i="21"/>
  <c r="AN131" i="21"/>
  <c r="AM131" i="21"/>
  <c r="AL131" i="21"/>
  <c r="BG130" i="21"/>
  <c r="BF130" i="21"/>
  <c r="BE130" i="21"/>
  <c r="BD130" i="21"/>
  <c r="BC130" i="21"/>
  <c r="BB130" i="21"/>
  <c r="BA130" i="21"/>
  <c r="AZ130" i="21"/>
  <c r="AY130" i="21"/>
  <c r="AX130" i="21"/>
  <c r="AW130" i="21"/>
  <c r="AV130" i="21"/>
  <c r="AU130" i="21"/>
  <c r="AT130" i="21"/>
  <c r="AS130" i="21"/>
  <c r="AR130" i="21"/>
  <c r="AQ130" i="21"/>
  <c r="AP130" i="21"/>
  <c r="AO130" i="21"/>
  <c r="AN130" i="21"/>
  <c r="AM130" i="21"/>
  <c r="AL130" i="21"/>
  <c r="BG129" i="21"/>
  <c r="BF129" i="21"/>
  <c r="BE129" i="21"/>
  <c r="BD129" i="21"/>
  <c r="BC129" i="21"/>
  <c r="BB129" i="21"/>
  <c r="BA129" i="21"/>
  <c r="AZ129" i="21"/>
  <c r="AY129" i="21"/>
  <c r="AX129" i="21"/>
  <c r="AW129" i="21"/>
  <c r="AV129" i="21"/>
  <c r="AU129" i="21"/>
  <c r="AT129" i="21"/>
  <c r="AS129" i="21"/>
  <c r="AR129" i="21"/>
  <c r="AQ129" i="21"/>
  <c r="AP129" i="21"/>
  <c r="AO129" i="21"/>
  <c r="AN129" i="21"/>
  <c r="AM129" i="21"/>
  <c r="AL129" i="21"/>
  <c r="BG128" i="21"/>
  <c r="BF128" i="21"/>
  <c r="BE128" i="21"/>
  <c r="BD128" i="21"/>
  <c r="BC128" i="21"/>
  <c r="BB128" i="21"/>
  <c r="BA128" i="21"/>
  <c r="AZ128" i="21"/>
  <c r="AY128" i="21"/>
  <c r="AX128" i="21"/>
  <c r="AW128" i="21"/>
  <c r="AV128" i="21"/>
  <c r="AU128" i="21"/>
  <c r="AT128" i="21"/>
  <c r="AS128" i="21"/>
  <c r="AR128" i="21"/>
  <c r="AQ128" i="21"/>
  <c r="AP128" i="21"/>
  <c r="AO128" i="21"/>
  <c r="AN128" i="21"/>
  <c r="AM128" i="21"/>
  <c r="AL128" i="21"/>
  <c r="BG127" i="21"/>
  <c r="BF127" i="21"/>
  <c r="BE127" i="21"/>
  <c r="BD127" i="21"/>
  <c r="BC127" i="21"/>
  <c r="BB127" i="21"/>
  <c r="BA127" i="21"/>
  <c r="AZ127" i="21"/>
  <c r="AY127" i="21"/>
  <c r="AX127" i="21"/>
  <c r="AW127" i="21"/>
  <c r="AV127" i="21"/>
  <c r="AU127" i="21"/>
  <c r="AT127" i="21"/>
  <c r="AS127" i="21"/>
  <c r="AR127" i="21"/>
  <c r="AQ127" i="21"/>
  <c r="AP127" i="21"/>
  <c r="AO127" i="21"/>
  <c r="AN127" i="21"/>
  <c r="AM127" i="21"/>
  <c r="AL127" i="21"/>
  <c r="BG126" i="21"/>
  <c r="BF126" i="21"/>
  <c r="BE126" i="21"/>
  <c r="BD126" i="21"/>
  <c r="BC126" i="21"/>
  <c r="BB126" i="21"/>
  <c r="BA126" i="21"/>
  <c r="AZ126" i="21"/>
  <c r="AY126" i="21"/>
  <c r="AX126" i="21"/>
  <c r="AW126" i="21"/>
  <c r="AV126" i="21"/>
  <c r="AU126" i="21"/>
  <c r="AT126" i="21"/>
  <c r="AS126" i="21"/>
  <c r="AR126" i="21"/>
  <c r="AQ126" i="21"/>
  <c r="AP126" i="21"/>
  <c r="AO126" i="21"/>
  <c r="AN126" i="21"/>
  <c r="AM126" i="21"/>
  <c r="AL126" i="21"/>
  <c r="BG125" i="21"/>
  <c r="BF125" i="21"/>
  <c r="BE125" i="21"/>
  <c r="BD125" i="21"/>
  <c r="BC125" i="21"/>
  <c r="BB125" i="21"/>
  <c r="BA125" i="21"/>
  <c r="AZ125" i="21"/>
  <c r="AY125" i="21"/>
  <c r="AX125" i="21"/>
  <c r="AW125" i="21"/>
  <c r="AV125" i="21"/>
  <c r="AU125" i="21"/>
  <c r="AT125" i="21"/>
  <c r="AS125" i="21"/>
  <c r="AR125" i="21"/>
  <c r="AQ125" i="21"/>
  <c r="AP125" i="21"/>
  <c r="AO125" i="21"/>
  <c r="AN125" i="21"/>
  <c r="AM125" i="21"/>
  <c r="AL125" i="21"/>
  <c r="BG124" i="21"/>
  <c r="BF124" i="21"/>
  <c r="BE124" i="21"/>
  <c r="BD124" i="21"/>
  <c r="BC124" i="21"/>
  <c r="BB124" i="21"/>
  <c r="BA124" i="21"/>
  <c r="AZ124" i="21"/>
  <c r="AY124" i="21"/>
  <c r="AX124" i="21"/>
  <c r="AW124" i="21"/>
  <c r="AV124" i="21"/>
  <c r="AU124" i="21"/>
  <c r="AT124" i="21"/>
  <c r="AS124" i="21"/>
  <c r="AR124" i="21"/>
  <c r="AQ124" i="21"/>
  <c r="AP124" i="21"/>
  <c r="AO124" i="21"/>
  <c r="AN124" i="21"/>
  <c r="AM124" i="21"/>
  <c r="AL124" i="21"/>
  <c r="BG123" i="21"/>
  <c r="BF123" i="21"/>
  <c r="BE123" i="21"/>
  <c r="BD123" i="21"/>
  <c r="BC123" i="21"/>
  <c r="BB123" i="21"/>
  <c r="BA123" i="21"/>
  <c r="AZ123" i="21"/>
  <c r="AY123" i="21"/>
  <c r="AX123" i="21"/>
  <c r="AW123" i="21"/>
  <c r="AV123" i="21"/>
  <c r="AU123" i="21"/>
  <c r="AT123" i="21"/>
  <c r="AS123" i="21"/>
  <c r="AR123" i="21"/>
  <c r="AQ123" i="21"/>
  <c r="AP123" i="21"/>
  <c r="AO123" i="21"/>
  <c r="AN123" i="21"/>
  <c r="AM123" i="21"/>
  <c r="AL123" i="21"/>
  <c r="BG122" i="21"/>
  <c r="BF122" i="21"/>
  <c r="BE122" i="21"/>
  <c r="BD122" i="21"/>
  <c r="BC122" i="21"/>
  <c r="BB122" i="21"/>
  <c r="BA122" i="21"/>
  <c r="AZ122" i="21"/>
  <c r="AY122" i="21"/>
  <c r="AX122" i="21"/>
  <c r="AW122" i="21"/>
  <c r="AV122" i="21"/>
  <c r="AU122" i="21"/>
  <c r="AT122" i="21"/>
  <c r="AS122" i="21"/>
  <c r="AR122" i="21"/>
  <c r="AQ122" i="21"/>
  <c r="AP122" i="21"/>
  <c r="AO122" i="21"/>
  <c r="AN122" i="21"/>
  <c r="AM122" i="21"/>
  <c r="AL122" i="21"/>
  <c r="BG121" i="21"/>
  <c r="BF121" i="21"/>
  <c r="BE121" i="21"/>
  <c r="BD121" i="21"/>
  <c r="BC121" i="21"/>
  <c r="BB121" i="21"/>
  <c r="BA121" i="21"/>
  <c r="AZ121" i="21"/>
  <c r="AY121" i="21"/>
  <c r="AX121" i="21"/>
  <c r="AW121" i="21"/>
  <c r="AV121" i="21"/>
  <c r="AU121" i="21"/>
  <c r="AT121" i="21"/>
  <c r="AS121" i="21"/>
  <c r="AR121" i="21"/>
  <c r="AQ121" i="21"/>
  <c r="AP121" i="21"/>
  <c r="AO121" i="21"/>
  <c r="AN121" i="21"/>
  <c r="AM121" i="21"/>
  <c r="AL121" i="21"/>
  <c r="BG120" i="21"/>
  <c r="BF120" i="21"/>
  <c r="BE120" i="21"/>
  <c r="BD120" i="21"/>
  <c r="BC120" i="21"/>
  <c r="BB120" i="21"/>
  <c r="BA120" i="21"/>
  <c r="AZ120" i="21"/>
  <c r="AY120" i="21"/>
  <c r="AX120" i="21"/>
  <c r="AW120" i="21"/>
  <c r="AV120" i="21"/>
  <c r="AU120" i="21"/>
  <c r="AT120" i="21"/>
  <c r="AS120" i="21"/>
  <c r="AR120" i="21"/>
  <c r="AQ120" i="21"/>
  <c r="AP120" i="21"/>
  <c r="AO120" i="21"/>
  <c r="AN120" i="21"/>
  <c r="AM120" i="21"/>
  <c r="AL120" i="21"/>
  <c r="BG119" i="21"/>
  <c r="BF119" i="21"/>
  <c r="BE119" i="21"/>
  <c r="BD119" i="21"/>
  <c r="BC119" i="21"/>
  <c r="BB119" i="21"/>
  <c r="BA119" i="21"/>
  <c r="AZ119" i="21"/>
  <c r="AY119" i="21"/>
  <c r="AX119" i="21"/>
  <c r="AW119" i="21"/>
  <c r="AV119" i="21"/>
  <c r="AU119" i="21"/>
  <c r="AT119" i="21"/>
  <c r="AS119" i="21"/>
  <c r="AR119" i="21"/>
  <c r="AQ119" i="21"/>
  <c r="AP119" i="21"/>
  <c r="AO119" i="21"/>
  <c r="AN119" i="21"/>
  <c r="AM119" i="21"/>
  <c r="AL119" i="21"/>
  <c r="BG118" i="21"/>
  <c r="BF118" i="21"/>
  <c r="BE118" i="21"/>
  <c r="BD118" i="21"/>
  <c r="BC118" i="21"/>
  <c r="BB118" i="21"/>
  <c r="BA118" i="21"/>
  <c r="AZ118" i="21"/>
  <c r="AY118" i="21"/>
  <c r="AX118" i="21"/>
  <c r="AW118" i="21"/>
  <c r="AV118" i="21"/>
  <c r="AU118" i="21"/>
  <c r="AT118" i="21"/>
  <c r="AS118" i="21"/>
  <c r="AR118" i="21"/>
  <c r="AQ118" i="21"/>
  <c r="AP118" i="21"/>
  <c r="AO118" i="21"/>
  <c r="AN118" i="21"/>
  <c r="AM118" i="21"/>
  <c r="AL118" i="21"/>
  <c r="BG117" i="21"/>
  <c r="BF117" i="21"/>
  <c r="BE117" i="21"/>
  <c r="BD117" i="21"/>
  <c r="BC117" i="21"/>
  <c r="BB117" i="21"/>
  <c r="BA117" i="21"/>
  <c r="AZ117" i="21"/>
  <c r="AY117" i="21"/>
  <c r="AX117" i="21"/>
  <c r="AW117" i="21"/>
  <c r="AV117" i="21"/>
  <c r="AU117" i="21"/>
  <c r="AT117" i="21"/>
  <c r="AS117" i="21"/>
  <c r="AR117" i="21"/>
  <c r="AQ117" i="21"/>
  <c r="AP117" i="21"/>
  <c r="AO117" i="21"/>
  <c r="AN117" i="21"/>
  <c r="AM117" i="21"/>
  <c r="AL117" i="21"/>
  <c r="BG116" i="21"/>
  <c r="BF116" i="21"/>
  <c r="BE116" i="21"/>
  <c r="BD116" i="21"/>
  <c r="BC116" i="21"/>
  <c r="BB116" i="21"/>
  <c r="BA116" i="21"/>
  <c r="AZ116" i="21"/>
  <c r="AY116" i="21"/>
  <c r="AX116" i="21"/>
  <c r="AW116" i="21"/>
  <c r="AV116" i="21"/>
  <c r="AU116" i="21"/>
  <c r="AT116" i="21"/>
  <c r="AS116" i="21"/>
  <c r="AR116" i="21"/>
  <c r="AQ116" i="21"/>
  <c r="AP116" i="21"/>
  <c r="AO116" i="21"/>
  <c r="AN116" i="21"/>
  <c r="AM116" i="21"/>
  <c r="AL116" i="21"/>
  <c r="BG115" i="21"/>
  <c r="BF115" i="21"/>
  <c r="BE115" i="21"/>
  <c r="BD115" i="21"/>
  <c r="BC115" i="21"/>
  <c r="BB115" i="21"/>
  <c r="BA115" i="21"/>
  <c r="AZ115" i="21"/>
  <c r="AY115" i="21"/>
  <c r="AX115" i="21"/>
  <c r="AW115" i="21"/>
  <c r="AV115" i="21"/>
  <c r="AU115" i="21"/>
  <c r="AT115" i="21"/>
  <c r="AS115" i="21"/>
  <c r="AR115" i="21"/>
  <c r="AQ115" i="21"/>
  <c r="AP115" i="21"/>
  <c r="AO115" i="21"/>
  <c r="AN115" i="21"/>
  <c r="AM115" i="21"/>
  <c r="AL115" i="21"/>
  <c r="BG114" i="21"/>
  <c r="BF114" i="21"/>
  <c r="BE114" i="21"/>
  <c r="BD114" i="21"/>
  <c r="BC114" i="21"/>
  <c r="BB114" i="21"/>
  <c r="BA114" i="21"/>
  <c r="AZ114" i="21"/>
  <c r="AY114" i="21"/>
  <c r="AX114" i="21"/>
  <c r="AW114" i="21"/>
  <c r="AV114" i="21"/>
  <c r="AU114" i="21"/>
  <c r="AT114" i="21"/>
  <c r="AS114" i="21"/>
  <c r="AR114" i="21"/>
  <c r="AQ114" i="21"/>
  <c r="AP114" i="21"/>
  <c r="AO114" i="21"/>
  <c r="AN114" i="21"/>
  <c r="AM114" i="21"/>
  <c r="AL114" i="21"/>
  <c r="BG113" i="21"/>
  <c r="BF113" i="21"/>
  <c r="BE113" i="21"/>
  <c r="BD113" i="21"/>
  <c r="BC113" i="21"/>
  <c r="BB113" i="21"/>
  <c r="BA113" i="21"/>
  <c r="AZ113" i="21"/>
  <c r="AY113" i="21"/>
  <c r="AX113" i="21"/>
  <c r="AW113" i="21"/>
  <c r="AV113" i="21"/>
  <c r="AU113" i="21"/>
  <c r="AT113" i="21"/>
  <c r="AS113" i="21"/>
  <c r="AR113" i="21"/>
  <c r="AQ113" i="21"/>
  <c r="AP113" i="21"/>
  <c r="AO113" i="21"/>
  <c r="AN113" i="21"/>
  <c r="AM113" i="21"/>
  <c r="AL113" i="21"/>
  <c r="BG112" i="21"/>
  <c r="BF112" i="21"/>
  <c r="BE112" i="21"/>
  <c r="BD112" i="21"/>
  <c r="BC112" i="21"/>
  <c r="BB112" i="21"/>
  <c r="BA112" i="21"/>
  <c r="AZ112" i="21"/>
  <c r="AY112" i="21"/>
  <c r="AX112" i="21"/>
  <c r="AW112" i="21"/>
  <c r="AV112" i="21"/>
  <c r="AU112" i="21"/>
  <c r="AT112" i="21"/>
  <c r="AS112" i="21"/>
  <c r="AR112" i="21"/>
  <c r="AQ112" i="21"/>
  <c r="AP112" i="21"/>
  <c r="AO112" i="21"/>
  <c r="AN112" i="21"/>
  <c r="AM112" i="21"/>
  <c r="AL112" i="21"/>
  <c r="BG111" i="21"/>
  <c r="BF111" i="21"/>
  <c r="BE111" i="21"/>
  <c r="BD111" i="21"/>
  <c r="BC111" i="21"/>
  <c r="BB111" i="21"/>
  <c r="BA111" i="21"/>
  <c r="AZ111" i="21"/>
  <c r="AY111" i="21"/>
  <c r="AX111" i="21"/>
  <c r="AW111" i="21"/>
  <c r="AV111" i="21"/>
  <c r="AU111" i="21"/>
  <c r="AT111" i="21"/>
  <c r="AS111" i="21"/>
  <c r="AR111" i="21"/>
  <c r="AQ111" i="21"/>
  <c r="AP111" i="21"/>
  <c r="AO111" i="21"/>
  <c r="AN111" i="21"/>
  <c r="AM111" i="21"/>
  <c r="AL111" i="21"/>
  <c r="BG110" i="21"/>
  <c r="BF110" i="21"/>
  <c r="BE110" i="21"/>
  <c r="BD110" i="21"/>
  <c r="BC110" i="21"/>
  <c r="BB110" i="21"/>
  <c r="BA110" i="21"/>
  <c r="AZ110" i="21"/>
  <c r="AY110" i="21"/>
  <c r="AX110" i="21"/>
  <c r="AW110" i="21"/>
  <c r="AV110" i="21"/>
  <c r="AU110" i="21"/>
  <c r="AT110" i="21"/>
  <c r="AS110" i="21"/>
  <c r="AR110" i="21"/>
  <c r="AQ110" i="21"/>
  <c r="AP110" i="21"/>
  <c r="AO110" i="21"/>
  <c r="AN110" i="21"/>
  <c r="AM110" i="21"/>
  <c r="AL110" i="21"/>
  <c r="BG109" i="21"/>
  <c r="BF109" i="21"/>
  <c r="BE109" i="21"/>
  <c r="BD109" i="21"/>
  <c r="BC109" i="21"/>
  <c r="BB109" i="21"/>
  <c r="BA109" i="21"/>
  <c r="AZ109" i="21"/>
  <c r="AY109" i="21"/>
  <c r="AX109" i="21"/>
  <c r="AW109" i="21"/>
  <c r="AV109" i="21"/>
  <c r="AU109" i="21"/>
  <c r="AT109" i="21"/>
  <c r="AS109" i="21"/>
  <c r="AR109" i="21"/>
  <c r="AQ109" i="21"/>
  <c r="AP109" i="21"/>
  <c r="AO109" i="21"/>
  <c r="AN109" i="21"/>
  <c r="AM109" i="21"/>
  <c r="AL109" i="21"/>
  <c r="BG108" i="21"/>
  <c r="BF108" i="21"/>
  <c r="BE108" i="21"/>
  <c r="BD108" i="21"/>
  <c r="BC108" i="21"/>
  <c r="BB108" i="21"/>
  <c r="BA108" i="21"/>
  <c r="AZ108" i="21"/>
  <c r="AY108" i="21"/>
  <c r="AX108" i="21"/>
  <c r="AW108" i="21"/>
  <c r="AV108" i="21"/>
  <c r="AU108" i="21"/>
  <c r="AT108" i="21"/>
  <c r="AS108" i="21"/>
  <c r="AR108" i="21"/>
  <c r="AQ108" i="21"/>
  <c r="AP108" i="21"/>
  <c r="AO108" i="21"/>
  <c r="AN108" i="21"/>
  <c r="AM108" i="21"/>
  <c r="AL108" i="21"/>
  <c r="BG107" i="21"/>
  <c r="BF107" i="21"/>
  <c r="BE107" i="21"/>
  <c r="BD107" i="21"/>
  <c r="BC107" i="21"/>
  <c r="BB107" i="21"/>
  <c r="BA107" i="21"/>
  <c r="AZ107" i="21"/>
  <c r="AY107" i="21"/>
  <c r="AX107" i="21"/>
  <c r="AW107" i="21"/>
  <c r="AV107" i="21"/>
  <c r="AU107" i="21"/>
  <c r="AT107" i="21"/>
  <c r="AS107" i="21"/>
  <c r="AR107" i="21"/>
  <c r="AQ107" i="21"/>
  <c r="AP107" i="21"/>
  <c r="AO107" i="21"/>
  <c r="AN107" i="21"/>
  <c r="AM107" i="21"/>
  <c r="AL107" i="21"/>
  <c r="BG106" i="21"/>
  <c r="BF106" i="21"/>
  <c r="BE106" i="21"/>
  <c r="BD106" i="21"/>
  <c r="BC106" i="21"/>
  <c r="BB106" i="21"/>
  <c r="BA106" i="21"/>
  <c r="AZ106" i="21"/>
  <c r="AY106" i="21"/>
  <c r="AX106" i="21"/>
  <c r="AW106" i="21"/>
  <c r="AV106" i="21"/>
  <c r="AU106" i="21"/>
  <c r="AT106" i="21"/>
  <c r="AS106" i="21"/>
  <c r="AR106" i="21"/>
  <c r="AQ106" i="21"/>
  <c r="AP106" i="21"/>
  <c r="AO106" i="21"/>
  <c r="AN106" i="21"/>
  <c r="AM106" i="21"/>
  <c r="AL106" i="21"/>
  <c r="BG105" i="21"/>
  <c r="BF105" i="21"/>
  <c r="BE105" i="21"/>
  <c r="BD105" i="21"/>
  <c r="BC105" i="21"/>
  <c r="BB105" i="21"/>
  <c r="BA105" i="21"/>
  <c r="AZ105" i="21"/>
  <c r="AY105" i="21"/>
  <c r="AX105" i="21"/>
  <c r="AW105" i="21"/>
  <c r="AV105" i="21"/>
  <c r="AU105" i="21"/>
  <c r="AT105" i="21"/>
  <c r="AS105" i="21"/>
  <c r="AR105" i="21"/>
  <c r="AQ105" i="21"/>
  <c r="AP105" i="21"/>
  <c r="AO105" i="21"/>
  <c r="AN105" i="21"/>
  <c r="AM105" i="21"/>
  <c r="AL105" i="21"/>
  <c r="BG104" i="21"/>
  <c r="BF104" i="21"/>
  <c r="BE104" i="21"/>
  <c r="BD104" i="21"/>
  <c r="BC104" i="21"/>
  <c r="BB104" i="21"/>
  <c r="BA104" i="21"/>
  <c r="AZ104" i="21"/>
  <c r="AY104" i="21"/>
  <c r="AX104" i="21"/>
  <c r="AW104" i="21"/>
  <c r="AV104" i="21"/>
  <c r="AU104" i="21"/>
  <c r="AT104" i="21"/>
  <c r="AS104" i="21"/>
  <c r="AR104" i="21"/>
  <c r="AQ104" i="21"/>
  <c r="AP104" i="21"/>
  <c r="AO104" i="21"/>
  <c r="AN104" i="21"/>
  <c r="AM104" i="21"/>
  <c r="AL104" i="21"/>
  <c r="BG103" i="21"/>
  <c r="BF103" i="21"/>
  <c r="BE103" i="21"/>
  <c r="BD103" i="21"/>
  <c r="BC103" i="21"/>
  <c r="BB103" i="21"/>
  <c r="BA103" i="21"/>
  <c r="AZ103" i="21"/>
  <c r="AY103" i="21"/>
  <c r="AX103" i="21"/>
  <c r="AW103" i="21"/>
  <c r="AV103" i="21"/>
  <c r="AU103" i="21"/>
  <c r="AT103" i="21"/>
  <c r="AS103" i="21"/>
  <c r="AR103" i="21"/>
  <c r="AQ103" i="21"/>
  <c r="AP103" i="21"/>
  <c r="AO103" i="21"/>
  <c r="AN103" i="21"/>
  <c r="AM103" i="21"/>
  <c r="AL103" i="21"/>
  <c r="BG102" i="21"/>
  <c r="BF102" i="21"/>
  <c r="BE102" i="21"/>
  <c r="BD102" i="21"/>
  <c r="BC102" i="21"/>
  <c r="BB102" i="21"/>
  <c r="BA102" i="21"/>
  <c r="AZ102" i="21"/>
  <c r="AY102" i="21"/>
  <c r="AX102" i="21"/>
  <c r="AW102" i="21"/>
  <c r="AV102" i="21"/>
  <c r="AU102" i="21"/>
  <c r="AT102" i="21"/>
  <c r="AS102" i="21"/>
  <c r="AR102" i="21"/>
  <c r="AQ102" i="21"/>
  <c r="AP102" i="21"/>
  <c r="AO102" i="21"/>
  <c r="AN102" i="21"/>
  <c r="AM102" i="21"/>
  <c r="AL102" i="21"/>
  <c r="BG101" i="21"/>
  <c r="BF101" i="21"/>
  <c r="BE101" i="21"/>
  <c r="BD101" i="21"/>
  <c r="BC101" i="21"/>
  <c r="BB101" i="21"/>
  <c r="BA101" i="21"/>
  <c r="AZ101" i="21"/>
  <c r="AY101" i="21"/>
  <c r="AX101" i="21"/>
  <c r="AW101" i="21"/>
  <c r="AV101" i="21"/>
  <c r="AU101" i="21"/>
  <c r="AT101" i="21"/>
  <c r="AS101" i="21"/>
  <c r="AR101" i="21"/>
  <c r="AQ101" i="21"/>
  <c r="AP101" i="21"/>
  <c r="AO101" i="21"/>
  <c r="AN101" i="21"/>
  <c r="AM101" i="21"/>
  <c r="AL101" i="21"/>
  <c r="BG100" i="21"/>
  <c r="BF100" i="21"/>
  <c r="BE100" i="21"/>
  <c r="BD100" i="21"/>
  <c r="BC100" i="21"/>
  <c r="BB100" i="21"/>
  <c r="BA100" i="21"/>
  <c r="AZ100" i="21"/>
  <c r="AY100" i="21"/>
  <c r="AX100" i="21"/>
  <c r="AW100" i="21"/>
  <c r="AV100" i="21"/>
  <c r="AU100" i="21"/>
  <c r="AT100" i="21"/>
  <c r="AS100" i="21"/>
  <c r="AR100" i="21"/>
  <c r="AQ100" i="21"/>
  <c r="AP100" i="21"/>
  <c r="AO100" i="21"/>
  <c r="AN100" i="21"/>
  <c r="AM100" i="21"/>
  <c r="AL100" i="21"/>
  <c r="BG99" i="21"/>
  <c r="BF99" i="21"/>
  <c r="BE99" i="21"/>
  <c r="BD99" i="21"/>
  <c r="BC99" i="21"/>
  <c r="BB99" i="21"/>
  <c r="BA99" i="21"/>
  <c r="AZ99" i="21"/>
  <c r="AY99" i="21"/>
  <c r="AX99" i="21"/>
  <c r="AW99" i="21"/>
  <c r="AV99" i="21"/>
  <c r="AU99" i="21"/>
  <c r="AT99" i="21"/>
  <c r="AS99" i="21"/>
  <c r="AR99" i="21"/>
  <c r="AQ99" i="21"/>
  <c r="AP99" i="21"/>
  <c r="AO99" i="21"/>
  <c r="AN99" i="21"/>
  <c r="AM99" i="21"/>
  <c r="AL99" i="21"/>
  <c r="BG98" i="21"/>
  <c r="BF98" i="21"/>
  <c r="BE98" i="21"/>
  <c r="BD98" i="21"/>
  <c r="BC98" i="21"/>
  <c r="BB98" i="21"/>
  <c r="BA98" i="21"/>
  <c r="AZ98" i="21"/>
  <c r="AY98" i="21"/>
  <c r="AX98" i="21"/>
  <c r="AW98" i="21"/>
  <c r="AV98" i="21"/>
  <c r="AU98" i="21"/>
  <c r="AT98" i="21"/>
  <c r="AS98" i="21"/>
  <c r="AR98" i="21"/>
  <c r="AQ98" i="21"/>
  <c r="AP98" i="21"/>
  <c r="AO98" i="21"/>
  <c r="AN98" i="21"/>
  <c r="AM98" i="21"/>
  <c r="AL98" i="21"/>
  <c r="BG97" i="21"/>
  <c r="BF97" i="21"/>
  <c r="BE97" i="21"/>
  <c r="BD97" i="21"/>
  <c r="BC97" i="21"/>
  <c r="BB97" i="21"/>
  <c r="BA97" i="21"/>
  <c r="AZ97" i="21"/>
  <c r="AY97" i="21"/>
  <c r="AX97" i="21"/>
  <c r="AW97" i="21"/>
  <c r="AV97" i="21"/>
  <c r="AU97" i="21"/>
  <c r="AT97" i="21"/>
  <c r="AS97" i="21"/>
  <c r="AR97" i="21"/>
  <c r="AQ97" i="21"/>
  <c r="AP97" i="21"/>
  <c r="AO97" i="21"/>
  <c r="AN97" i="21"/>
  <c r="AM97" i="21"/>
  <c r="AL97" i="21"/>
  <c r="BG96" i="21"/>
  <c r="BF96" i="21"/>
  <c r="BE96" i="21"/>
  <c r="BD96" i="21"/>
  <c r="BC96" i="21"/>
  <c r="BB96" i="21"/>
  <c r="BA96" i="21"/>
  <c r="AZ96" i="21"/>
  <c r="AY96" i="21"/>
  <c r="AX96" i="21"/>
  <c r="AW96" i="21"/>
  <c r="AV96" i="21"/>
  <c r="AU96" i="21"/>
  <c r="AT96" i="21"/>
  <c r="AS96" i="21"/>
  <c r="AR96" i="21"/>
  <c r="AQ96" i="21"/>
  <c r="AP96" i="21"/>
  <c r="AO96" i="21"/>
  <c r="AN96" i="21"/>
  <c r="AM96" i="21"/>
  <c r="AL96" i="21"/>
  <c r="BG95" i="21"/>
  <c r="BF95" i="21"/>
  <c r="BE95" i="21"/>
  <c r="BD95" i="21"/>
  <c r="BC95" i="21"/>
  <c r="BB95" i="21"/>
  <c r="BA95" i="21"/>
  <c r="AZ95" i="21"/>
  <c r="AY95" i="21"/>
  <c r="AX95" i="21"/>
  <c r="AW95" i="21"/>
  <c r="AV95" i="21"/>
  <c r="AU95" i="21"/>
  <c r="AT95" i="21"/>
  <c r="AS95" i="21"/>
  <c r="AR95" i="21"/>
  <c r="AQ95" i="21"/>
  <c r="AP95" i="21"/>
  <c r="AO95" i="21"/>
  <c r="AN95" i="21"/>
  <c r="AM95" i="21"/>
  <c r="AL95" i="21"/>
  <c r="BG94" i="21"/>
  <c r="BF94" i="21"/>
  <c r="BE94" i="21"/>
  <c r="BD94" i="21"/>
  <c r="BC94" i="21"/>
  <c r="BB94" i="21"/>
  <c r="BA94" i="21"/>
  <c r="AZ94" i="21"/>
  <c r="AY94" i="21"/>
  <c r="AX94" i="21"/>
  <c r="AW94" i="21"/>
  <c r="AV94" i="21"/>
  <c r="AU94" i="21"/>
  <c r="AT94" i="21"/>
  <c r="AS94" i="21"/>
  <c r="AR94" i="21"/>
  <c r="AQ94" i="21"/>
  <c r="AP94" i="21"/>
  <c r="AO94" i="21"/>
  <c r="AN94" i="21"/>
  <c r="AM94" i="21"/>
  <c r="AL94" i="21"/>
  <c r="BG93" i="21"/>
  <c r="BF93" i="21"/>
  <c r="BE93" i="21"/>
  <c r="BD93" i="21"/>
  <c r="BC93" i="21"/>
  <c r="BB93" i="21"/>
  <c r="BA93" i="21"/>
  <c r="AZ93" i="21"/>
  <c r="AY93" i="21"/>
  <c r="AX93" i="21"/>
  <c r="AW93" i="21"/>
  <c r="AV93" i="21"/>
  <c r="AU93" i="21"/>
  <c r="AT93" i="21"/>
  <c r="AS93" i="21"/>
  <c r="AR93" i="21"/>
  <c r="AQ93" i="21"/>
  <c r="AP93" i="21"/>
  <c r="AO93" i="21"/>
  <c r="AN93" i="21"/>
  <c r="AM93" i="21"/>
  <c r="AL93" i="21"/>
  <c r="BG92" i="21"/>
  <c r="BF92" i="21"/>
  <c r="BE92" i="21"/>
  <c r="BD92" i="21"/>
  <c r="BC92" i="21"/>
  <c r="BB92" i="21"/>
  <c r="BA92" i="21"/>
  <c r="AZ92" i="21"/>
  <c r="AY92" i="21"/>
  <c r="AX92" i="21"/>
  <c r="AW92" i="21"/>
  <c r="AV92" i="21"/>
  <c r="AU92" i="21"/>
  <c r="AT92" i="21"/>
  <c r="AS92" i="21"/>
  <c r="AR92" i="21"/>
  <c r="AQ92" i="21"/>
  <c r="AP92" i="21"/>
  <c r="AO92" i="21"/>
  <c r="AN92" i="21"/>
  <c r="AM92" i="21"/>
  <c r="AL92" i="21"/>
  <c r="BG91" i="21"/>
  <c r="BF91" i="21"/>
  <c r="BE91" i="21"/>
  <c r="BD91" i="21"/>
  <c r="BC91" i="21"/>
  <c r="BB91" i="21"/>
  <c r="BA91" i="21"/>
  <c r="AZ91" i="21"/>
  <c r="AY91" i="21"/>
  <c r="AX91" i="21"/>
  <c r="AW91" i="21"/>
  <c r="AV91" i="21"/>
  <c r="AU91" i="21"/>
  <c r="AT91" i="21"/>
  <c r="AS91" i="21"/>
  <c r="AR91" i="21"/>
  <c r="AQ91" i="21"/>
  <c r="AP91" i="21"/>
  <c r="AO91" i="21"/>
  <c r="AN91" i="21"/>
  <c r="AM91" i="21"/>
  <c r="AL91" i="21"/>
  <c r="BG90" i="21"/>
  <c r="BF90" i="21"/>
  <c r="BE90" i="21"/>
  <c r="BD90" i="21"/>
  <c r="BC90" i="21"/>
  <c r="BB90" i="21"/>
  <c r="BA90" i="21"/>
  <c r="AZ90" i="21"/>
  <c r="AY90" i="21"/>
  <c r="AX90" i="21"/>
  <c r="AW90" i="21"/>
  <c r="AV90" i="21"/>
  <c r="AU90" i="21"/>
  <c r="AT90" i="21"/>
  <c r="AS90" i="21"/>
  <c r="AR90" i="21"/>
  <c r="AQ90" i="21"/>
  <c r="AP90" i="21"/>
  <c r="AO90" i="21"/>
  <c r="AN90" i="21"/>
  <c r="AM90" i="21"/>
  <c r="AL90" i="21"/>
  <c r="BG89" i="21"/>
  <c r="BF89" i="21"/>
  <c r="BE89" i="21"/>
  <c r="BD89" i="21"/>
  <c r="BC89" i="21"/>
  <c r="BB89" i="21"/>
  <c r="BA89" i="21"/>
  <c r="AZ89" i="21"/>
  <c r="AY89" i="21"/>
  <c r="AX89" i="21"/>
  <c r="AW89" i="21"/>
  <c r="AV89" i="21"/>
  <c r="AU89" i="21"/>
  <c r="AT89" i="21"/>
  <c r="AS89" i="21"/>
  <c r="AR89" i="21"/>
  <c r="AQ89" i="21"/>
  <c r="AP89" i="21"/>
  <c r="AO89" i="21"/>
  <c r="AN89" i="21"/>
  <c r="AM89" i="21"/>
  <c r="AL89" i="21"/>
  <c r="BG88" i="21"/>
  <c r="BF88" i="21"/>
  <c r="BE88" i="21"/>
  <c r="BD88" i="21"/>
  <c r="BC88" i="21"/>
  <c r="BB88" i="21"/>
  <c r="BA88" i="21"/>
  <c r="AZ88" i="21"/>
  <c r="AY88" i="21"/>
  <c r="AX88" i="21"/>
  <c r="AW88" i="21"/>
  <c r="AV88" i="21"/>
  <c r="AU88" i="21"/>
  <c r="AT88" i="21"/>
  <c r="AS88" i="21"/>
  <c r="AR88" i="21"/>
  <c r="AQ88" i="21"/>
  <c r="AP88" i="21"/>
  <c r="AO88" i="21"/>
  <c r="AN88" i="21"/>
  <c r="AM88" i="21"/>
  <c r="AL88" i="21"/>
  <c r="BG87" i="21"/>
  <c r="BF87" i="21"/>
  <c r="BE87" i="21"/>
  <c r="BD87" i="21"/>
  <c r="BC87" i="21"/>
  <c r="BB87" i="21"/>
  <c r="BA87" i="21"/>
  <c r="AZ87" i="21"/>
  <c r="AY87" i="21"/>
  <c r="AX87" i="21"/>
  <c r="AW87" i="21"/>
  <c r="AV87" i="21"/>
  <c r="AU87" i="21"/>
  <c r="AT87" i="21"/>
  <c r="AS87" i="21"/>
  <c r="AR87" i="21"/>
  <c r="AQ87" i="21"/>
  <c r="AP87" i="21"/>
  <c r="AO87" i="21"/>
  <c r="AN87" i="21"/>
  <c r="AM87" i="21"/>
  <c r="AL87" i="21"/>
  <c r="BG86" i="21"/>
  <c r="BF86" i="21"/>
  <c r="BE86" i="21"/>
  <c r="BD86" i="21"/>
  <c r="BC86" i="21"/>
  <c r="BB86" i="21"/>
  <c r="BA86" i="21"/>
  <c r="AZ86" i="21"/>
  <c r="AY86" i="21"/>
  <c r="AX86" i="21"/>
  <c r="AW86" i="21"/>
  <c r="AV86" i="21"/>
  <c r="AU86" i="21"/>
  <c r="AT86" i="21"/>
  <c r="AS86" i="21"/>
  <c r="AR86" i="21"/>
  <c r="AQ86" i="21"/>
  <c r="AP86" i="21"/>
  <c r="AO86" i="21"/>
  <c r="AN86" i="21"/>
  <c r="AM86" i="21"/>
  <c r="AL86" i="21"/>
  <c r="BG85" i="21"/>
  <c r="BF85" i="21"/>
  <c r="BE85" i="21"/>
  <c r="BD85" i="21"/>
  <c r="BC85" i="21"/>
  <c r="BB85" i="21"/>
  <c r="BA85" i="21"/>
  <c r="AZ85" i="21"/>
  <c r="AY85" i="21"/>
  <c r="AX85" i="21"/>
  <c r="AW85" i="21"/>
  <c r="AV85" i="21"/>
  <c r="AU85" i="21"/>
  <c r="AT85" i="21"/>
  <c r="AS85" i="21"/>
  <c r="AR85" i="21"/>
  <c r="AQ85" i="21"/>
  <c r="AP85" i="21"/>
  <c r="AO85" i="21"/>
  <c r="AN85" i="21"/>
  <c r="AM85" i="21"/>
  <c r="AL85" i="21"/>
  <c r="BG84" i="21"/>
  <c r="BF84" i="21"/>
  <c r="BE84" i="21"/>
  <c r="BD84" i="21"/>
  <c r="BC84" i="21"/>
  <c r="BB84" i="21"/>
  <c r="BA84" i="21"/>
  <c r="AZ84" i="21"/>
  <c r="AY84" i="21"/>
  <c r="AX84" i="21"/>
  <c r="AW84" i="21"/>
  <c r="AV84" i="21"/>
  <c r="AU84" i="21"/>
  <c r="AT84" i="21"/>
  <c r="AS84" i="21"/>
  <c r="AR84" i="21"/>
  <c r="AQ84" i="21"/>
  <c r="AP84" i="21"/>
  <c r="AO84" i="21"/>
  <c r="AN84" i="21"/>
  <c r="AM84" i="21"/>
  <c r="AL84" i="21"/>
  <c r="BG83" i="21"/>
  <c r="BF83" i="21"/>
  <c r="BE83" i="21"/>
  <c r="BD83" i="21"/>
  <c r="BC83" i="21"/>
  <c r="BB83" i="21"/>
  <c r="BA83" i="21"/>
  <c r="AZ83" i="21"/>
  <c r="AY83" i="21"/>
  <c r="AX83" i="21"/>
  <c r="AW83" i="21"/>
  <c r="AV83" i="21"/>
  <c r="AU83" i="21"/>
  <c r="AT83" i="21"/>
  <c r="AS83" i="21"/>
  <c r="AR83" i="21"/>
  <c r="AQ83" i="21"/>
  <c r="AP83" i="21"/>
  <c r="AO83" i="21"/>
  <c r="AN83" i="21"/>
  <c r="AM83" i="21"/>
  <c r="AL83" i="21"/>
  <c r="BG82" i="21"/>
  <c r="BF82" i="21"/>
  <c r="BE82" i="21"/>
  <c r="BD82" i="21"/>
  <c r="BC82" i="21"/>
  <c r="BB82" i="21"/>
  <c r="BA82" i="21"/>
  <c r="AZ82" i="21"/>
  <c r="AY82" i="21"/>
  <c r="AX82" i="21"/>
  <c r="AW82" i="21"/>
  <c r="AV82" i="21"/>
  <c r="AU82" i="21"/>
  <c r="AT82" i="21"/>
  <c r="AS82" i="21"/>
  <c r="AR82" i="21"/>
  <c r="AQ82" i="21"/>
  <c r="AP82" i="21"/>
  <c r="AO82" i="21"/>
  <c r="AN82" i="21"/>
  <c r="AM82" i="21"/>
  <c r="AL82" i="21"/>
  <c r="BG81" i="21"/>
  <c r="BF81" i="21"/>
  <c r="BE81" i="21"/>
  <c r="BD81" i="21"/>
  <c r="BC81" i="21"/>
  <c r="BB81" i="21"/>
  <c r="BA81" i="21"/>
  <c r="AZ81" i="21"/>
  <c r="AY81" i="21"/>
  <c r="AX81" i="21"/>
  <c r="AW81" i="21"/>
  <c r="AV81" i="21"/>
  <c r="AU81" i="21"/>
  <c r="AT81" i="21"/>
  <c r="AS81" i="21"/>
  <c r="AR81" i="21"/>
  <c r="AQ81" i="21"/>
  <c r="AP81" i="21"/>
  <c r="AO81" i="21"/>
  <c r="AN81" i="21"/>
  <c r="AM81" i="21"/>
  <c r="AL81" i="21"/>
  <c r="BG80" i="21"/>
  <c r="BF80" i="21"/>
  <c r="BE80" i="21"/>
  <c r="BD80" i="21"/>
  <c r="BC80" i="21"/>
  <c r="BB80" i="21"/>
  <c r="BA80" i="21"/>
  <c r="AZ80" i="21"/>
  <c r="AY80" i="21"/>
  <c r="AX80" i="21"/>
  <c r="AW80" i="21"/>
  <c r="AV80" i="21"/>
  <c r="AU80" i="21"/>
  <c r="AT80" i="21"/>
  <c r="AS80" i="21"/>
  <c r="AR80" i="21"/>
  <c r="AQ80" i="21"/>
  <c r="AP80" i="21"/>
  <c r="AO80" i="21"/>
  <c r="AN80" i="21"/>
  <c r="AM80" i="21"/>
  <c r="AL80" i="21"/>
  <c r="BG79" i="21"/>
  <c r="BF79" i="21"/>
  <c r="BE79" i="21"/>
  <c r="BD79" i="21"/>
  <c r="BC79" i="21"/>
  <c r="BB79" i="21"/>
  <c r="BA79" i="21"/>
  <c r="AZ79" i="21"/>
  <c r="AY79" i="21"/>
  <c r="AX79" i="21"/>
  <c r="AW79" i="21"/>
  <c r="AV79" i="21"/>
  <c r="AU79" i="21"/>
  <c r="AT79" i="21"/>
  <c r="AS79" i="21"/>
  <c r="AR79" i="21"/>
  <c r="AQ79" i="21"/>
  <c r="AP79" i="21"/>
  <c r="AO79" i="21"/>
  <c r="AN79" i="21"/>
  <c r="AM79" i="21"/>
  <c r="AL79" i="21"/>
  <c r="BG78" i="21"/>
  <c r="BF78" i="21"/>
  <c r="BE78" i="21"/>
  <c r="BD78" i="21"/>
  <c r="BC78" i="21"/>
  <c r="BB78" i="21"/>
  <c r="BA78" i="21"/>
  <c r="AZ78" i="21"/>
  <c r="AY78" i="21"/>
  <c r="AX78" i="21"/>
  <c r="AW78" i="21"/>
  <c r="AV78" i="21"/>
  <c r="AU78" i="21"/>
  <c r="AT78" i="21"/>
  <c r="AS78" i="21"/>
  <c r="AR78" i="21"/>
  <c r="AQ78" i="21"/>
  <c r="AP78" i="21"/>
  <c r="AO78" i="21"/>
  <c r="AN78" i="21"/>
  <c r="AM78" i="21"/>
  <c r="AL78" i="21"/>
  <c r="BG77" i="21"/>
  <c r="BF77" i="21"/>
  <c r="BE77" i="21"/>
  <c r="BD77" i="21"/>
  <c r="BC77" i="21"/>
  <c r="BB77" i="21"/>
  <c r="BA77" i="21"/>
  <c r="AZ77" i="21"/>
  <c r="AY77" i="21"/>
  <c r="AX77" i="21"/>
  <c r="AW77" i="21"/>
  <c r="AV77" i="21"/>
  <c r="AU77" i="21"/>
  <c r="AT77" i="21"/>
  <c r="AS77" i="21"/>
  <c r="AR77" i="21"/>
  <c r="AQ77" i="21"/>
  <c r="AP77" i="21"/>
  <c r="AO77" i="21"/>
  <c r="AN77" i="21"/>
  <c r="AM77" i="21"/>
  <c r="AL77" i="21"/>
  <c r="BG76" i="21"/>
  <c r="BF76" i="21"/>
  <c r="BE76" i="21"/>
  <c r="BD76" i="21"/>
  <c r="BC76" i="21"/>
  <c r="BB76" i="21"/>
  <c r="BA76" i="21"/>
  <c r="AZ76" i="21"/>
  <c r="AY76" i="21"/>
  <c r="AX76" i="21"/>
  <c r="AW76" i="21"/>
  <c r="AV76" i="21"/>
  <c r="AU76" i="21"/>
  <c r="AT76" i="21"/>
  <c r="AS76" i="21"/>
  <c r="AR76" i="21"/>
  <c r="AQ76" i="21"/>
  <c r="AP76" i="21"/>
  <c r="AO76" i="21"/>
  <c r="AN76" i="21"/>
  <c r="AM76" i="21"/>
  <c r="AL76" i="21"/>
  <c r="BG75" i="21"/>
  <c r="BF75" i="21"/>
  <c r="BE75" i="21"/>
  <c r="BD75" i="21"/>
  <c r="BC75" i="21"/>
  <c r="BB75" i="21"/>
  <c r="BA75" i="21"/>
  <c r="AZ75" i="21"/>
  <c r="AY75" i="21"/>
  <c r="AX75" i="21"/>
  <c r="AW75" i="21"/>
  <c r="AV75" i="21"/>
  <c r="AU75" i="21"/>
  <c r="AT75" i="21"/>
  <c r="AS75" i="21"/>
  <c r="AR75" i="21"/>
  <c r="AQ75" i="21"/>
  <c r="AP75" i="21"/>
  <c r="AO75" i="21"/>
  <c r="AN75" i="21"/>
  <c r="AM75" i="21"/>
  <c r="AL75" i="21"/>
  <c r="BG74" i="21"/>
  <c r="BF74" i="21"/>
  <c r="BE74" i="21"/>
  <c r="BD74" i="21"/>
  <c r="BC74" i="21"/>
  <c r="BB74" i="21"/>
  <c r="BA74" i="21"/>
  <c r="AZ74" i="21"/>
  <c r="AY74" i="21"/>
  <c r="AX74" i="21"/>
  <c r="AW74" i="21"/>
  <c r="AV74" i="21"/>
  <c r="AU74" i="21"/>
  <c r="AT74" i="21"/>
  <c r="AS74" i="21"/>
  <c r="AR74" i="21"/>
  <c r="AQ74" i="21"/>
  <c r="AP74" i="21"/>
  <c r="AO74" i="21"/>
  <c r="AN74" i="21"/>
  <c r="AM74" i="21"/>
  <c r="AL74" i="21"/>
  <c r="BG73" i="21"/>
  <c r="BF73" i="21"/>
  <c r="BE73" i="21"/>
  <c r="BD73" i="21"/>
  <c r="BC73" i="21"/>
  <c r="BB73" i="21"/>
  <c r="BA73" i="21"/>
  <c r="AZ73" i="21"/>
  <c r="AY73" i="21"/>
  <c r="AX73" i="21"/>
  <c r="AW73" i="21"/>
  <c r="AV73" i="21"/>
  <c r="AU73" i="21"/>
  <c r="AT73" i="21"/>
  <c r="AS73" i="21"/>
  <c r="AR73" i="21"/>
  <c r="AQ73" i="21"/>
  <c r="AP73" i="21"/>
  <c r="AO73" i="21"/>
  <c r="AN73" i="21"/>
  <c r="AM73" i="21"/>
  <c r="AL73" i="21"/>
  <c r="BG72" i="21"/>
  <c r="BF72" i="21"/>
  <c r="BE72" i="21"/>
  <c r="BD72" i="21"/>
  <c r="BC72" i="21"/>
  <c r="BB72" i="21"/>
  <c r="BA72" i="21"/>
  <c r="AZ72" i="21"/>
  <c r="AY72" i="21"/>
  <c r="AX72" i="21"/>
  <c r="AW72" i="21"/>
  <c r="AV72" i="21"/>
  <c r="AU72" i="21"/>
  <c r="AT72" i="21"/>
  <c r="AS72" i="21"/>
  <c r="AR72" i="21"/>
  <c r="AQ72" i="21"/>
  <c r="AP72" i="21"/>
  <c r="AO72" i="21"/>
  <c r="AN72" i="21"/>
  <c r="AM72" i="21"/>
  <c r="AL72" i="21"/>
  <c r="BG71" i="21"/>
  <c r="BF71" i="21"/>
  <c r="BE71" i="21"/>
  <c r="BD71" i="21"/>
  <c r="BC71" i="21"/>
  <c r="BB71" i="21"/>
  <c r="BA71" i="21"/>
  <c r="AZ71" i="21"/>
  <c r="AY71" i="21"/>
  <c r="AX71" i="21"/>
  <c r="AW71" i="21"/>
  <c r="AV71" i="21"/>
  <c r="AU71" i="21"/>
  <c r="AT71" i="21"/>
  <c r="AS71" i="21"/>
  <c r="AR71" i="21"/>
  <c r="AQ71" i="21"/>
  <c r="AP71" i="21"/>
  <c r="AO71" i="21"/>
  <c r="AN71" i="21"/>
  <c r="AM71" i="21"/>
  <c r="AL71" i="21"/>
  <c r="BG70" i="21"/>
  <c r="BF70" i="21"/>
  <c r="BE70" i="21"/>
  <c r="BD70" i="21"/>
  <c r="BC70" i="21"/>
  <c r="BB70" i="21"/>
  <c r="BA70" i="21"/>
  <c r="AZ70" i="21"/>
  <c r="AY70" i="21"/>
  <c r="AX70" i="21"/>
  <c r="AW70" i="21"/>
  <c r="AV70" i="21"/>
  <c r="AU70" i="21"/>
  <c r="AT70" i="21"/>
  <c r="AS70" i="21"/>
  <c r="AR70" i="21"/>
  <c r="AQ70" i="21"/>
  <c r="AP70" i="21"/>
  <c r="AO70" i="21"/>
  <c r="AN70" i="21"/>
  <c r="AM70" i="21"/>
  <c r="AL70" i="21"/>
  <c r="BG69" i="21"/>
  <c r="BF69" i="21"/>
  <c r="BE69" i="21"/>
  <c r="BD69" i="21"/>
  <c r="BC69" i="21"/>
  <c r="BB69" i="21"/>
  <c r="BA69" i="21"/>
  <c r="AZ69" i="21"/>
  <c r="AY69" i="21"/>
  <c r="AX69" i="21"/>
  <c r="AW69" i="21"/>
  <c r="AV69" i="21"/>
  <c r="AU69" i="21"/>
  <c r="AT69" i="21"/>
  <c r="AS69" i="21"/>
  <c r="AR69" i="21"/>
  <c r="AQ69" i="21"/>
  <c r="AP69" i="21"/>
  <c r="AO69" i="21"/>
  <c r="AN69" i="21"/>
  <c r="AM69" i="21"/>
  <c r="AL69" i="21"/>
  <c r="BG68" i="21"/>
  <c r="BF68" i="21"/>
  <c r="BE68" i="21"/>
  <c r="BD68" i="21"/>
  <c r="BC68" i="21"/>
  <c r="BB68" i="21"/>
  <c r="BA68" i="21"/>
  <c r="AZ68" i="21"/>
  <c r="AY68" i="21"/>
  <c r="AX68" i="21"/>
  <c r="AW68" i="21"/>
  <c r="AV68" i="21"/>
  <c r="AU68" i="21"/>
  <c r="AT68" i="21"/>
  <c r="AS68" i="21"/>
  <c r="AR68" i="21"/>
  <c r="AQ68" i="21"/>
  <c r="AP68" i="21"/>
  <c r="AO68" i="21"/>
  <c r="AN68" i="21"/>
  <c r="AM68" i="21"/>
  <c r="AL68" i="21"/>
  <c r="BG67" i="21"/>
  <c r="BF67" i="21"/>
  <c r="BE67" i="21"/>
  <c r="BD67" i="21"/>
  <c r="BC67" i="21"/>
  <c r="BB67" i="21"/>
  <c r="BA67" i="21"/>
  <c r="AZ67" i="21"/>
  <c r="AY67" i="21"/>
  <c r="AX67" i="21"/>
  <c r="AW67" i="21"/>
  <c r="AV67" i="21"/>
  <c r="AU67" i="21"/>
  <c r="AT67" i="21"/>
  <c r="AS67" i="21"/>
  <c r="AR67" i="21"/>
  <c r="AQ67" i="21"/>
  <c r="AP67" i="21"/>
  <c r="AO67" i="21"/>
  <c r="AN67" i="21"/>
  <c r="AM67" i="21"/>
  <c r="AL67" i="21"/>
  <c r="BG66" i="21"/>
  <c r="BF66" i="21"/>
  <c r="BE66" i="21"/>
  <c r="BD66" i="21"/>
  <c r="BC66" i="21"/>
  <c r="BB66" i="21"/>
  <c r="BA66" i="21"/>
  <c r="AZ66" i="21"/>
  <c r="AY66" i="21"/>
  <c r="AX66" i="21"/>
  <c r="AW66" i="21"/>
  <c r="AV66" i="21"/>
  <c r="AU66" i="21"/>
  <c r="AT66" i="21"/>
  <c r="AS66" i="21"/>
  <c r="AR66" i="21"/>
  <c r="AQ66" i="21"/>
  <c r="AP66" i="21"/>
  <c r="AO66" i="21"/>
  <c r="AN66" i="21"/>
  <c r="AM66" i="21"/>
  <c r="AL66" i="21"/>
  <c r="BG65" i="21"/>
  <c r="BF65" i="21"/>
  <c r="BE65" i="21"/>
  <c r="BD65" i="21"/>
  <c r="BC65" i="21"/>
  <c r="BB65" i="21"/>
  <c r="BA65" i="21"/>
  <c r="AZ65" i="21"/>
  <c r="AY65" i="21"/>
  <c r="AX65" i="21"/>
  <c r="AW65" i="21"/>
  <c r="AV65" i="21"/>
  <c r="AU65" i="21"/>
  <c r="AT65" i="21"/>
  <c r="AS65" i="21"/>
  <c r="AR65" i="21"/>
  <c r="AQ65" i="21"/>
  <c r="AP65" i="21"/>
  <c r="AO65" i="21"/>
  <c r="AN65" i="21"/>
  <c r="AM65" i="21"/>
  <c r="AL65" i="21"/>
  <c r="BG64" i="21"/>
  <c r="BF64" i="21"/>
  <c r="BE64" i="21"/>
  <c r="BD64" i="21"/>
  <c r="BC64" i="21"/>
  <c r="BB64" i="21"/>
  <c r="BA64" i="21"/>
  <c r="AZ64" i="21"/>
  <c r="AY64" i="21"/>
  <c r="AX64" i="21"/>
  <c r="AW64" i="21"/>
  <c r="AV64" i="21"/>
  <c r="AU64" i="21"/>
  <c r="AT64" i="21"/>
  <c r="AS64" i="21"/>
  <c r="AR64" i="21"/>
  <c r="AQ64" i="21"/>
  <c r="AP64" i="21"/>
  <c r="AO64" i="21"/>
  <c r="AN64" i="21"/>
  <c r="AM64" i="21"/>
  <c r="AL64" i="21"/>
  <c r="BG63" i="21"/>
  <c r="BF63" i="21"/>
  <c r="BE63" i="21"/>
  <c r="BD63" i="21"/>
  <c r="BC63" i="21"/>
  <c r="BB63" i="21"/>
  <c r="BA63" i="21"/>
  <c r="AZ63" i="21"/>
  <c r="AY63" i="21"/>
  <c r="AX63" i="21"/>
  <c r="AW63" i="21"/>
  <c r="AV63" i="21"/>
  <c r="AU63" i="21"/>
  <c r="AT63" i="21"/>
  <c r="AS63" i="21"/>
  <c r="AR63" i="21"/>
  <c r="AQ63" i="21"/>
  <c r="AP63" i="21"/>
  <c r="AO63" i="21"/>
  <c r="AN63" i="21"/>
  <c r="AM63" i="21"/>
  <c r="AL63" i="21"/>
  <c r="BG62" i="21"/>
  <c r="BF62" i="21"/>
  <c r="BE62" i="21"/>
  <c r="BD62" i="21"/>
  <c r="BC62" i="21"/>
  <c r="BB62" i="21"/>
  <c r="BA62" i="21"/>
  <c r="AZ62" i="21"/>
  <c r="AY62" i="21"/>
  <c r="AX62" i="21"/>
  <c r="AW62" i="21"/>
  <c r="AV62" i="21"/>
  <c r="AU62" i="21"/>
  <c r="AT62" i="21"/>
  <c r="AS62" i="21"/>
  <c r="AR62" i="21"/>
  <c r="AQ62" i="21"/>
  <c r="AP62" i="21"/>
  <c r="AO62" i="21"/>
  <c r="AN62" i="21"/>
  <c r="AM62" i="21"/>
  <c r="AL62" i="21"/>
  <c r="BG61" i="21"/>
  <c r="BF61" i="21"/>
  <c r="BE61" i="21"/>
  <c r="BD61" i="21"/>
  <c r="BC61" i="21"/>
  <c r="BB61" i="21"/>
  <c r="BA61" i="21"/>
  <c r="AZ61" i="21"/>
  <c r="AY61" i="21"/>
  <c r="AX61" i="21"/>
  <c r="AW61" i="21"/>
  <c r="AV61" i="21"/>
  <c r="AU61" i="21"/>
  <c r="AT61" i="21"/>
  <c r="AS61" i="21"/>
  <c r="AR61" i="21"/>
  <c r="AQ61" i="21"/>
  <c r="AP61" i="21"/>
  <c r="AO61" i="21"/>
  <c r="AN61" i="21"/>
  <c r="AM61" i="21"/>
  <c r="AL61" i="21"/>
  <c r="BG60" i="21"/>
  <c r="BF60" i="21"/>
  <c r="BE60" i="21"/>
  <c r="BD60" i="21"/>
  <c r="BC60" i="21"/>
  <c r="BB60" i="21"/>
  <c r="BA60" i="21"/>
  <c r="AZ60" i="21"/>
  <c r="AY60" i="21"/>
  <c r="AX60" i="21"/>
  <c r="AW60" i="21"/>
  <c r="AV60" i="21"/>
  <c r="AU60" i="21"/>
  <c r="AT60" i="21"/>
  <c r="AS60" i="21"/>
  <c r="AR60" i="21"/>
  <c r="AQ60" i="21"/>
  <c r="AP60" i="21"/>
  <c r="AO60" i="21"/>
  <c r="AN60" i="21"/>
  <c r="AM60" i="21"/>
  <c r="AL60" i="21"/>
  <c r="BG59" i="21"/>
  <c r="BF59" i="21"/>
  <c r="BE59" i="21"/>
  <c r="BD59" i="21"/>
  <c r="BC59" i="21"/>
  <c r="BB59" i="21"/>
  <c r="BA59" i="21"/>
  <c r="AZ59" i="21"/>
  <c r="AY59" i="21"/>
  <c r="AX59" i="21"/>
  <c r="AW59" i="21"/>
  <c r="AV59" i="21"/>
  <c r="AU59" i="21"/>
  <c r="AT59" i="21"/>
  <c r="AS59" i="21"/>
  <c r="AR59" i="21"/>
  <c r="AQ59" i="21"/>
  <c r="AP59" i="21"/>
  <c r="AO59" i="21"/>
  <c r="AN59" i="21"/>
  <c r="AM59" i="21"/>
  <c r="AL59" i="21"/>
  <c r="BG58" i="21"/>
  <c r="BF58" i="21"/>
  <c r="BE58" i="21"/>
  <c r="BD58" i="21"/>
  <c r="BC58" i="21"/>
  <c r="BB58" i="21"/>
  <c r="BA58" i="21"/>
  <c r="AZ58" i="21"/>
  <c r="AY58" i="21"/>
  <c r="AX58" i="21"/>
  <c r="AW58" i="21"/>
  <c r="AV58" i="21"/>
  <c r="AU58" i="21"/>
  <c r="AT58" i="21"/>
  <c r="AS58" i="21"/>
  <c r="AR58" i="21"/>
  <c r="AQ58" i="21"/>
  <c r="AP58" i="21"/>
  <c r="AO58" i="21"/>
  <c r="AN58" i="21"/>
  <c r="AM58" i="21"/>
  <c r="AL58" i="21"/>
  <c r="BG57" i="21"/>
  <c r="BF57" i="21"/>
  <c r="BE57" i="21"/>
  <c r="BD57" i="21"/>
  <c r="BC57" i="21"/>
  <c r="BB57" i="21"/>
  <c r="BA57" i="21"/>
  <c r="AZ57" i="21"/>
  <c r="AY57" i="21"/>
  <c r="AX57" i="21"/>
  <c r="AW57" i="21"/>
  <c r="AV57" i="21"/>
  <c r="AU57" i="21"/>
  <c r="AT57" i="21"/>
  <c r="AS57" i="21"/>
  <c r="AR57" i="21"/>
  <c r="AQ57" i="21"/>
  <c r="AP57" i="21"/>
  <c r="AO57" i="21"/>
  <c r="AN57" i="21"/>
  <c r="AM57" i="21"/>
  <c r="AL57" i="21"/>
  <c r="BG56" i="21"/>
  <c r="BF56" i="21"/>
  <c r="BE56" i="21"/>
  <c r="BD56" i="21"/>
  <c r="BC56" i="21"/>
  <c r="BB56" i="21"/>
  <c r="BA56" i="21"/>
  <c r="AZ56" i="21"/>
  <c r="AY56" i="21"/>
  <c r="AX56" i="21"/>
  <c r="AW56" i="21"/>
  <c r="AV56" i="21"/>
  <c r="AU56" i="21"/>
  <c r="AT56" i="21"/>
  <c r="AS56" i="21"/>
  <c r="AR56" i="21"/>
  <c r="AQ56" i="21"/>
  <c r="AP56" i="21"/>
  <c r="AO56" i="21"/>
  <c r="AN56" i="21"/>
  <c r="AM56" i="21"/>
  <c r="AL56" i="21"/>
  <c r="BG55" i="21"/>
  <c r="BF55" i="21"/>
  <c r="BE55" i="21"/>
  <c r="BD55" i="21"/>
  <c r="BC55" i="21"/>
  <c r="BB55" i="21"/>
  <c r="BA55" i="21"/>
  <c r="AZ55" i="21"/>
  <c r="AY55" i="21"/>
  <c r="AX55" i="21"/>
  <c r="AW55" i="21"/>
  <c r="AV55" i="21"/>
  <c r="AU55" i="21"/>
  <c r="AT55" i="21"/>
  <c r="AS55" i="21"/>
  <c r="AR55" i="21"/>
  <c r="AQ55" i="21"/>
  <c r="AP55" i="21"/>
  <c r="AO55" i="21"/>
  <c r="AN55" i="21"/>
  <c r="AM55" i="21"/>
  <c r="AL55" i="21"/>
  <c r="BG54" i="21"/>
  <c r="BF54" i="21"/>
  <c r="BE54" i="21"/>
  <c r="BD54" i="21"/>
  <c r="BC54" i="21"/>
  <c r="BB54" i="21"/>
  <c r="BA54" i="21"/>
  <c r="AZ54" i="21"/>
  <c r="AY54" i="21"/>
  <c r="AX54" i="21"/>
  <c r="AW54" i="21"/>
  <c r="AV54" i="21"/>
  <c r="AU54" i="21"/>
  <c r="AT54" i="21"/>
  <c r="AS54" i="21"/>
  <c r="AR54" i="21"/>
  <c r="AQ54" i="21"/>
  <c r="AP54" i="21"/>
  <c r="AO54" i="21"/>
  <c r="AN54" i="21"/>
  <c r="AM54" i="21"/>
  <c r="AL54" i="21"/>
  <c r="BG53" i="21"/>
  <c r="BF53" i="21"/>
  <c r="BE53" i="21"/>
  <c r="BD53" i="21"/>
  <c r="BC53" i="21"/>
  <c r="BB53" i="21"/>
  <c r="BA53" i="21"/>
  <c r="AZ53" i="21"/>
  <c r="AY53" i="21"/>
  <c r="AX53" i="21"/>
  <c r="AW53" i="21"/>
  <c r="AV53" i="21"/>
  <c r="AU53" i="21"/>
  <c r="AT53" i="21"/>
  <c r="AS53" i="21"/>
  <c r="AR53" i="21"/>
  <c r="AQ53" i="21"/>
  <c r="AP53" i="21"/>
  <c r="AO53" i="21"/>
  <c r="AN53" i="21"/>
  <c r="AM53" i="21"/>
  <c r="AL53" i="21"/>
  <c r="BG52" i="21"/>
  <c r="BF52" i="21"/>
  <c r="BE52" i="21"/>
  <c r="BD52" i="21"/>
  <c r="BC52" i="21"/>
  <c r="BB52" i="21"/>
  <c r="BA52" i="21"/>
  <c r="AZ52" i="21"/>
  <c r="AY52" i="21"/>
  <c r="AX52" i="21"/>
  <c r="AW52" i="21"/>
  <c r="AV52" i="21"/>
  <c r="AU52" i="21"/>
  <c r="AT52" i="21"/>
  <c r="AS52" i="21"/>
  <c r="AR52" i="21"/>
  <c r="AQ52" i="21"/>
  <c r="AP52" i="21"/>
  <c r="AO52" i="21"/>
  <c r="AN52" i="21"/>
  <c r="AM52" i="21"/>
  <c r="AL52" i="21"/>
  <c r="BG51" i="21"/>
  <c r="BF51" i="21"/>
  <c r="BE51" i="21"/>
  <c r="BD51" i="21"/>
  <c r="BC51" i="21"/>
  <c r="BB51" i="21"/>
  <c r="BA51" i="21"/>
  <c r="AZ51" i="21"/>
  <c r="AY51" i="21"/>
  <c r="AX51" i="21"/>
  <c r="AW51" i="21"/>
  <c r="AV51" i="21"/>
  <c r="AU51" i="21"/>
  <c r="AT51" i="21"/>
  <c r="AS51" i="21"/>
  <c r="AR51" i="21"/>
  <c r="AQ51" i="21"/>
  <c r="AP51" i="21"/>
  <c r="AO51" i="21"/>
  <c r="AN51" i="21"/>
  <c r="AM51" i="21"/>
  <c r="AL51" i="21"/>
  <c r="BG50" i="21"/>
  <c r="BF50" i="21"/>
  <c r="BE50" i="21"/>
  <c r="BD50" i="21"/>
  <c r="BC50" i="21"/>
  <c r="BB50" i="21"/>
  <c r="BA50" i="21"/>
  <c r="AZ50" i="21"/>
  <c r="AY50" i="21"/>
  <c r="AX50" i="21"/>
  <c r="AW50" i="21"/>
  <c r="AV50" i="21"/>
  <c r="AU50" i="21"/>
  <c r="AT50" i="21"/>
  <c r="AS50" i="21"/>
  <c r="AR50" i="21"/>
  <c r="AQ50" i="21"/>
  <c r="AP50" i="21"/>
  <c r="AO50" i="21"/>
  <c r="AN50" i="21"/>
  <c r="AM50" i="21"/>
  <c r="AL50" i="21"/>
  <c r="BG49" i="21"/>
  <c r="BF49" i="21"/>
  <c r="BE49" i="21"/>
  <c r="BD49" i="21"/>
  <c r="BC49" i="21"/>
  <c r="BB49" i="21"/>
  <c r="BA49" i="21"/>
  <c r="AZ49" i="21"/>
  <c r="AY49" i="21"/>
  <c r="AX49" i="21"/>
  <c r="AW49" i="21"/>
  <c r="AV49" i="21"/>
  <c r="AU49" i="21"/>
  <c r="AT49" i="21"/>
  <c r="AS49" i="21"/>
  <c r="AR49" i="21"/>
  <c r="AQ49" i="21"/>
  <c r="AP49" i="21"/>
  <c r="AO49" i="21"/>
  <c r="AN49" i="21"/>
  <c r="AM49" i="21"/>
  <c r="AL49" i="21"/>
  <c r="BG48" i="21"/>
  <c r="BF48" i="21"/>
  <c r="BE48" i="21"/>
  <c r="BD48" i="21"/>
  <c r="BC48" i="21"/>
  <c r="BB48" i="21"/>
  <c r="BA48" i="21"/>
  <c r="AZ48" i="21"/>
  <c r="AY48" i="21"/>
  <c r="AX48" i="21"/>
  <c r="AW48" i="21"/>
  <c r="AV48" i="21"/>
  <c r="AU48" i="21"/>
  <c r="AT48" i="21"/>
  <c r="AS48" i="21"/>
  <c r="AR48" i="21"/>
  <c r="AQ48" i="21"/>
  <c r="AP48" i="21"/>
  <c r="AO48" i="21"/>
  <c r="AN48" i="21"/>
  <c r="AM48" i="21"/>
  <c r="AL48" i="21"/>
  <c r="BG47" i="21"/>
  <c r="BF47" i="21"/>
  <c r="BE47" i="21"/>
  <c r="BD47" i="21"/>
  <c r="BC47" i="21"/>
  <c r="BB47" i="21"/>
  <c r="BA47" i="21"/>
  <c r="AZ47" i="21"/>
  <c r="AY47" i="21"/>
  <c r="AX47" i="21"/>
  <c r="AW47" i="21"/>
  <c r="AV47" i="21"/>
  <c r="AU47" i="21"/>
  <c r="AT47" i="21"/>
  <c r="AS47" i="21"/>
  <c r="AR47" i="21"/>
  <c r="AQ47" i="21"/>
  <c r="AP47" i="21"/>
  <c r="AO47" i="21"/>
  <c r="AN47" i="21"/>
  <c r="AM47" i="21"/>
  <c r="AL47" i="21"/>
  <c r="BG46" i="21"/>
  <c r="BF46" i="21"/>
  <c r="BE46" i="21"/>
  <c r="BD46" i="21"/>
  <c r="BC46" i="21"/>
  <c r="BB46" i="21"/>
  <c r="BA46" i="21"/>
  <c r="AZ46" i="21"/>
  <c r="AY46" i="21"/>
  <c r="AX46" i="21"/>
  <c r="AW46" i="21"/>
  <c r="AV46" i="21"/>
  <c r="AU46" i="21"/>
  <c r="AT46" i="21"/>
  <c r="AS46" i="21"/>
  <c r="AR46" i="21"/>
  <c r="AQ46" i="21"/>
  <c r="AP46" i="21"/>
  <c r="AO46" i="21"/>
  <c r="AN46" i="21"/>
  <c r="AM46" i="21"/>
  <c r="AL46" i="21"/>
  <c r="BG45" i="21"/>
  <c r="BF45" i="21"/>
  <c r="BE45" i="21"/>
  <c r="BD45" i="21"/>
  <c r="BC45" i="21"/>
  <c r="BB45" i="21"/>
  <c r="BA45" i="21"/>
  <c r="AZ45" i="21"/>
  <c r="AY45" i="21"/>
  <c r="AX45" i="21"/>
  <c r="AW45" i="21"/>
  <c r="AV45" i="21"/>
  <c r="AU45" i="21"/>
  <c r="AT45" i="21"/>
  <c r="AS45" i="21"/>
  <c r="AR45" i="21"/>
  <c r="AQ45" i="21"/>
  <c r="AP45" i="21"/>
  <c r="AO45" i="21"/>
  <c r="AN45" i="21"/>
  <c r="AM45" i="21"/>
  <c r="AL45" i="21"/>
  <c r="BG44" i="21"/>
  <c r="BF44" i="21"/>
  <c r="BE44" i="21"/>
  <c r="BD44" i="21"/>
  <c r="BC44" i="21"/>
  <c r="BB44" i="21"/>
  <c r="BA44" i="21"/>
  <c r="AZ44" i="21"/>
  <c r="AY44" i="21"/>
  <c r="AX44" i="21"/>
  <c r="AW44" i="21"/>
  <c r="AV44" i="21"/>
  <c r="AU44" i="21"/>
  <c r="AT44" i="21"/>
  <c r="AS44" i="21"/>
  <c r="AR44" i="21"/>
  <c r="AQ44" i="21"/>
  <c r="AP44" i="21"/>
  <c r="AO44" i="21"/>
  <c r="AN44" i="21"/>
  <c r="AM44" i="21"/>
  <c r="AL44" i="21"/>
  <c r="BG43" i="21"/>
  <c r="BF43" i="21"/>
  <c r="BE43" i="21"/>
  <c r="BD43" i="21"/>
  <c r="BC43" i="21"/>
  <c r="BB43" i="21"/>
  <c r="BA43" i="21"/>
  <c r="AZ43" i="21"/>
  <c r="AY43" i="21"/>
  <c r="AX43" i="21"/>
  <c r="AW43" i="21"/>
  <c r="AV43" i="21"/>
  <c r="AU43" i="21"/>
  <c r="AT43" i="21"/>
  <c r="AS43" i="21"/>
  <c r="AR43" i="21"/>
  <c r="AQ43" i="21"/>
  <c r="AP43" i="21"/>
  <c r="AO43" i="21"/>
  <c r="AN43" i="21"/>
  <c r="AM43" i="21"/>
  <c r="AL43" i="21"/>
  <c r="BG42" i="21"/>
  <c r="BF42" i="21"/>
  <c r="BE42" i="21"/>
  <c r="BD42" i="21"/>
  <c r="BC42" i="21"/>
  <c r="BB42" i="21"/>
  <c r="BA42" i="21"/>
  <c r="AZ42" i="21"/>
  <c r="AY42" i="21"/>
  <c r="AX42" i="21"/>
  <c r="AW42" i="21"/>
  <c r="AV42" i="21"/>
  <c r="AU42" i="21"/>
  <c r="AT42" i="21"/>
  <c r="AS42" i="21"/>
  <c r="AR42" i="21"/>
  <c r="AQ42" i="21"/>
  <c r="AP42" i="21"/>
  <c r="AO42" i="21"/>
  <c r="AN42" i="21"/>
  <c r="AM42" i="21"/>
  <c r="AL42" i="21"/>
  <c r="BG41" i="21"/>
  <c r="BF41" i="21"/>
  <c r="BE41" i="21"/>
  <c r="BD41" i="21"/>
  <c r="BC41" i="21"/>
  <c r="BB41" i="21"/>
  <c r="BA41" i="21"/>
  <c r="AZ41" i="21"/>
  <c r="AY41" i="21"/>
  <c r="AX41" i="21"/>
  <c r="AW41" i="21"/>
  <c r="AV41" i="21"/>
  <c r="AU41" i="21"/>
  <c r="AT41" i="21"/>
  <c r="AS41" i="21"/>
  <c r="AR41" i="21"/>
  <c r="AQ41" i="21"/>
  <c r="AP41" i="21"/>
  <c r="AO41" i="21"/>
  <c r="AN41" i="21"/>
  <c r="AM41" i="21"/>
  <c r="AL41" i="21"/>
  <c r="BG40" i="21"/>
  <c r="BF40" i="21"/>
  <c r="BE40" i="21"/>
  <c r="BD40" i="21"/>
  <c r="BC40" i="21"/>
  <c r="BB40" i="21"/>
  <c r="BA40" i="21"/>
  <c r="AZ40" i="21"/>
  <c r="AY40" i="21"/>
  <c r="AX40" i="21"/>
  <c r="AW40" i="21"/>
  <c r="AV40" i="21"/>
  <c r="AU40" i="21"/>
  <c r="AT40" i="21"/>
  <c r="AS40" i="21"/>
  <c r="AR40" i="21"/>
  <c r="AQ40" i="21"/>
  <c r="AP40" i="21"/>
  <c r="AO40" i="21"/>
  <c r="AN40" i="21"/>
  <c r="AM40" i="21"/>
  <c r="AL40" i="21"/>
  <c r="BG39" i="21"/>
  <c r="BF39" i="21"/>
  <c r="BE39" i="21"/>
  <c r="BD39" i="21"/>
  <c r="BC39" i="21"/>
  <c r="BB39" i="21"/>
  <c r="BA39" i="21"/>
  <c r="AZ39" i="21"/>
  <c r="AY39" i="21"/>
  <c r="AX39" i="21"/>
  <c r="AW39" i="21"/>
  <c r="AV39" i="21"/>
  <c r="AU39" i="21"/>
  <c r="AT39" i="21"/>
  <c r="AS39" i="21"/>
  <c r="AR39" i="21"/>
  <c r="AQ39" i="21"/>
  <c r="AP39" i="21"/>
  <c r="AO39" i="21"/>
  <c r="AN39" i="21"/>
  <c r="AM39" i="21"/>
  <c r="AL39" i="21"/>
  <c r="BG38" i="21"/>
  <c r="BF38" i="21"/>
  <c r="BE38" i="21"/>
  <c r="BD38" i="21"/>
  <c r="BC38" i="21"/>
  <c r="BB38" i="21"/>
  <c r="BA38" i="21"/>
  <c r="AZ38" i="21"/>
  <c r="AY38" i="21"/>
  <c r="AX38" i="21"/>
  <c r="AW38" i="21"/>
  <c r="AV38" i="21"/>
  <c r="AU38" i="21"/>
  <c r="AT38" i="21"/>
  <c r="AS38" i="21"/>
  <c r="AR38" i="21"/>
  <c r="AQ38" i="21"/>
  <c r="AP38" i="21"/>
  <c r="AO38" i="21"/>
  <c r="AN38" i="21"/>
  <c r="AM38" i="21"/>
  <c r="AL38" i="21"/>
  <c r="BG37" i="21"/>
  <c r="BF37" i="21"/>
  <c r="BE37" i="21"/>
  <c r="BD37" i="21"/>
  <c r="BC37" i="21"/>
  <c r="BB37" i="21"/>
  <c r="BA37" i="21"/>
  <c r="AZ37" i="21"/>
  <c r="AY37" i="21"/>
  <c r="AX37" i="21"/>
  <c r="AW37" i="21"/>
  <c r="AV37" i="21"/>
  <c r="AU37" i="21"/>
  <c r="AT37" i="21"/>
  <c r="AS37" i="21"/>
  <c r="AR37" i="21"/>
  <c r="AQ37" i="21"/>
  <c r="AP37" i="21"/>
  <c r="AO37" i="21"/>
  <c r="AN37" i="21"/>
  <c r="AM37" i="21"/>
  <c r="AL37" i="21"/>
  <c r="BG36" i="21"/>
  <c r="BF36" i="21"/>
  <c r="BE36" i="21"/>
  <c r="BD36" i="21"/>
  <c r="BC36" i="21"/>
  <c r="BB36" i="21"/>
  <c r="BA36" i="21"/>
  <c r="AZ36" i="21"/>
  <c r="AY36" i="21"/>
  <c r="AX36" i="21"/>
  <c r="AW36" i="21"/>
  <c r="AV36" i="21"/>
  <c r="AU36" i="21"/>
  <c r="AT36" i="21"/>
  <c r="AS36" i="21"/>
  <c r="AR36" i="21"/>
  <c r="AQ36" i="21"/>
  <c r="AP36" i="21"/>
  <c r="AO36" i="21"/>
  <c r="AN36" i="21"/>
  <c r="AM36" i="21"/>
  <c r="AL36" i="21"/>
  <c r="BG35" i="21"/>
  <c r="BF35" i="21"/>
  <c r="BE35" i="21"/>
  <c r="BD35" i="21"/>
  <c r="BC35" i="21"/>
  <c r="BB35" i="21"/>
  <c r="BA35" i="21"/>
  <c r="AZ35" i="21"/>
  <c r="AY35" i="21"/>
  <c r="AX35" i="21"/>
  <c r="AW35" i="21"/>
  <c r="AV35" i="21"/>
  <c r="AU35" i="21"/>
  <c r="AT35" i="21"/>
  <c r="AS35" i="21"/>
  <c r="AR35" i="21"/>
  <c r="AQ35" i="21"/>
  <c r="AP35" i="21"/>
  <c r="AO35" i="21"/>
  <c r="AN35" i="21"/>
  <c r="AM35" i="21"/>
  <c r="AL35" i="21"/>
  <c r="BG34" i="21"/>
  <c r="BF34" i="21"/>
  <c r="BE34" i="21"/>
  <c r="BD34" i="21"/>
  <c r="BC34" i="21"/>
  <c r="BB34" i="21"/>
  <c r="BA34" i="21"/>
  <c r="AZ34" i="21"/>
  <c r="AY34" i="21"/>
  <c r="AX34" i="21"/>
  <c r="AW34" i="21"/>
  <c r="AV34" i="21"/>
  <c r="AU34" i="21"/>
  <c r="AT34" i="21"/>
  <c r="AS34" i="21"/>
  <c r="AR34" i="21"/>
  <c r="AQ34" i="21"/>
  <c r="AP34" i="21"/>
  <c r="AO34" i="21"/>
  <c r="AN34" i="21"/>
  <c r="AM34" i="21"/>
  <c r="AL34" i="21"/>
  <c r="BG33" i="21"/>
  <c r="BF33" i="21"/>
  <c r="BE33" i="21"/>
  <c r="BD33" i="21"/>
  <c r="BC33" i="21"/>
  <c r="BB33" i="21"/>
  <c r="BA33" i="21"/>
  <c r="AZ33" i="21"/>
  <c r="AY33" i="21"/>
  <c r="AX33" i="21"/>
  <c r="AW33" i="21"/>
  <c r="AV33" i="21"/>
  <c r="AU33" i="21"/>
  <c r="AT33" i="21"/>
  <c r="AS33" i="21"/>
  <c r="AR33" i="21"/>
  <c r="AQ33" i="21"/>
  <c r="AP33" i="21"/>
  <c r="AO33" i="21"/>
  <c r="AN33" i="21"/>
  <c r="AM33" i="21"/>
  <c r="AL33" i="21"/>
  <c r="BG32" i="21"/>
  <c r="BF32" i="21"/>
  <c r="BE32" i="21"/>
  <c r="BD32" i="21"/>
  <c r="BC32" i="21"/>
  <c r="BB32" i="21"/>
  <c r="BA32" i="21"/>
  <c r="AZ32" i="21"/>
  <c r="AY32" i="21"/>
  <c r="AX32" i="21"/>
  <c r="AW32" i="21"/>
  <c r="AV32" i="21"/>
  <c r="AU32" i="21"/>
  <c r="AT32" i="21"/>
  <c r="AS32" i="21"/>
  <c r="AR32" i="21"/>
  <c r="AQ32" i="21"/>
  <c r="AP32" i="21"/>
  <c r="AO32" i="21"/>
  <c r="AN32" i="21"/>
  <c r="AM32" i="21"/>
  <c r="AL32" i="21"/>
  <c r="BG31" i="21"/>
  <c r="BF31" i="21"/>
  <c r="BE31" i="21"/>
  <c r="BD31" i="21"/>
  <c r="BC31" i="21"/>
  <c r="BB31" i="21"/>
  <c r="BA31" i="21"/>
  <c r="AZ31" i="21"/>
  <c r="AY31" i="21"/>
  <c r="AX31" i="21"/>
  <c r="AW31" i="21"/>
  <c r="AV31" i="21"/>
  <c r="AU31" i="21"/>
  <c r="AT31" i="21"/>
  <c r="AS31" i="21"/>
  <c r="AR31" i="21"/>
  <c r="AQ31" i="21"/>
  <c r="AP31" i="21"/>
  <c r="AO31" i="21"/>
  <c r="AN31" i="21"/>
  <c r="AM31" i="21"/>
  <c r="AL31" i="21"/>
  <c r="BG30" i="21"/>
  <c r="BF30" i="21"/>
  <c r="BE30" i="21"/>
  <c r="BD30" i="21"/>
  <c r="BC30" i="21"/>
  <c r="BB30" i="21"/>
  <c r="BA30" i="21"/>
  <c r="AZ30" i="21"/>
  <c r="AY30" i="21"/>
  <c r="AX30" i="21"/>
  <c r="AW30" i="21"/>
  <c r="AV30" i="21"/>
  <c r="AU30" i="21"/>
  <c r="AT30" i="21"/>
  <c r="AS30" i="21"/>
  <c r="AR30" i="21"/>
  <c r="AQ30" i="21"/>
  <c r="AP30" i="21"/>
  <c r="AO30" i="21"/>
  <c r="AN30" i="21"/>
  <c r="AM30" i="21"/>
  <c r="AL30" i="21"/>
  <c r="BG29" i="21"/>
  <c r="BF29" i="21"/>
  <c r="BE29" i="21"/>
  <c r="BD29" i="21"/>
  <c r="BC29" i="21"/>
  <c r="BB29" i="21"/>
  <c r="BA29" i="21"/>
  <c r="AZ29" i="21"/>
  <c r="AY29" i="21"/>
  <c r="AX29" i="21"/>
  <c r="AW29" i="21"/>
  <c r="AV29" i="21"/>
  <c r="AU29" i="21"/>
  <c r="AT29" i="21"/>
  <c r="AS29" i="21"/>
  <c r="AR29" i="21"/>
  <c r="AQ29" i="21"/>
  <c r="AP29" i="21"/>
  <c r="AO29" i="21"/>
  <c r="AN29" i="21"/>
  <c r="AM29" i="21"/>
  <c r="AL29" i="21"/>
  <c r="BG28" i="21"/>
  <c r="BF28" i="21"/>
  <c r="BE28" i="21"/>
  <c r="BD28" i="21"/>
  <c r="BC28" i="21"/>
  <c r="BB28" i="21"/>
  <c r="BA28" i="21"/>
  <c r="AZ28" i="21"/>
  <c r="AY28" i="21"/>
  <c r="AX28" i="21"/>
  <c r="AW28" i="21"/>
  <c r="AV28" i="21"/>
  <c r="AU28" i="21"/>
  <c r="AT28" i="21"/>
  <c r="AS28" i="21"/>
  <c r="AR28" i="21"/>
  <c r="AQ28" i="21"/>
  <c r="AP28" i="21"/>
  <c r="AO28" i="21"/>
  <c r="AN28" i="21"/>
  <c r="AM28" i="21"/>
  <c r="AL28" i="21"/>
  <c r="BG27" i="21"/>
  <c r="BF27" i="21"/>
  <c r="BE27" i="21"/>
  <c r="BD27" i="21"/>
  <c r="BC27" i="21"/>
  <c r="BB27" i="21"/>
  <c r="BA27" i="21"/>
  <c r="AZ27" i="21"/>
  <c r="AY27" i="21"/>
  <c r="AX27" i="21"/>
  <c r="AW27" i="21"/>
  <c r="AV27" i="21"/>
  <c r="AU27" i="21"/>
  <c r="AT27" i="21"/>
  <c r="AS27" i="21"/>
  <c r="AR27" i="21"/>
  <c r="AQ27" i="21"/>
  <c r="AP27" i="21"/>
  <c r="AO27" i="21"/>
  <c r="AN27" i="21"/>
  <c r="AM27" i="21"/>
  <c r="AL27" i="21"/>
  <c r="BG26" i="21"/>
  <c r="BF26" i="21"/>
  <c r="BE26" i="21"/>
  <c r="BD26" i="21"/>
  <c r="BC26" i="21"/>
  <c r="BB26" i="21"/>
  <c r="BA26" i="21"/>
  <c r="AZ26" i="21"/>
  <c r="AY26" i="21"/>
  <c r="AX26" i="21"/>
  <c r="AW26" i="21"/>
  <c r="AV26" i="21"/>
  <c r="AU26" i="21"/>
  <c r="AT26" i="21"/>
  <c r="AS26" i="21"/>
  <c r="AR26" i="21"/>
  <c r="AQ26" i="21"/>
  <c r="AP26" i="21"/>
  <c r="AO26" i="21"/>
  <c r="AN26" i="21"/>
  <c r="AM26" i="21"/>
  <c r="AL26" i="21"/>
  <c r="BG25" i="21"/>
  <c r="BF25" i="21"/>
  <c r="BE25" i="21"/>
  <c r="BD25" i="21"/>
  <c r="BC25" i="21"/>
  <c r="BB25" i="21"/>
  <c r="BA25" i="21"/>
  <c r="AZ25" i="21"/>
  <c r="AY25" i="21"/>
  <c r="AX25" i="21"/>
  <c r="AW25" i="21"/>
  <c r="AV25" i="21"/>
  <c r="AU25" i="21"/>
  <c r="AT25" i="21"/>
  <c r="AS25" i="21"/>
  <c r="AR25" i="21"/>
  <c r="AQ25" i="21"/>
  <c r="AP25" i="21"/>
  <c r="AO25" i="21"/>
  <c r="AN25" i="21"/>
  <c r="AM25" i="21"/>
  <c r="AL25" i="21"/>
  <c r="BG24" i="21"/>
  <c r="BF24" i="21"/>
  <c r="BE24" i="21"/>
  <c r="BD24" i="21"/>
  <c r="BC24" i="21"/>
  <c r="BB24" i="21"/>
  <c r="BA24" i="21"/>
  <c r="AZ24" i="21"/>
  <c r="AY24" i="21"/>
  <c r="AX24" i="21"/>
  <c r="AW24" i="21"/>
  <c r="AV24" i="21"/>
  <c r="AU24" i="21"/>
  <c r="AT24" i="21"/>
  <c r="AS24" i="21"/>
  <c r="AR24" i="21"/>
  <c r="AQ24" i="21"/>
  <c r="AP24" i="21"/>
  <c r="AO24" i="21"/>
  <c r="AN24" i="21"/>
  <c r="AM24" i="21"/>
  <c r="AL24" i="21"/>
  <c r="BG23" i="21"/>
  <c r="BF23" i="21"/>
  <c r="BE23" i="21"/>
  <c r="BD23" i="21"/>
  <c r="BC23" i="21"/>
  <c r="BB23" i="21"/>
  <c r="BA23" i="21"/>
  <c r="AZ23" i="21"/>
  <c r="AY23" i="21"/>
  <c r="AX23" i="21"/>
  <c r="AW23" i="21"/>
  <c r="AV23" i="21"/>
  <c r="AU23" i="21"/>
  <c r="AT23" i="21"/>
  <c r="AS23" i="21"/>
  <c r="AR23" i="21"/>
  <c r="AQ23" i="21"/>
  <c r="AP23" i="21"/>
  <c r="AO23" i="21"/>
  <c r="AN23" i="21"/>
  <c r="AM23" i="21"/>
  <c r="AL23" i="21"/>
  <c r="BG22" i="21"/>
  <c r="BF22" i="21"/>
  <c r="BE22" i="21"/>
  <c r="BD22" i="21"/>
  <c r="BC22" i="21"/>
  <c r="BB22" i="21"/>
  <c r="BA22" i="21"/>
  <c r="AZ22" i="21"/>
  <c r="AY22" i="21"/>
  <c r="AX22" i="21"/>
  <c r="AW22" i="21"/>
  <c r="AV22" i="21"/>
  <c r="AU22" i="21"/>
  <c r="AT22" i="21"/>
  <c r="AS22" i="21"/>
  <c r="AR22" i="21"/>
  <c r="AQ22" i="21"/>
  <c r="AP22" i="21"/>
  <c r="AO22" i="21"/>
  <c r="AN22" i="21"/>
  <c r="AM22" i="21"/>
  <c r="AL22" i="21"/>
  <c r="BG21" i="21"/>
  <c r="BF21" i="21"/>
  <c r="BE21" i="21"/>
  <c r="BD21" i="21"/>
  <c r="BC21" i="21"/>
  <c r="BB21" i="21"/>
  <c r="BA21" i="21"/>
  <c r="AZ21" i="21"/>
  <c r="AY21" i="21"/>
  <c r="AX21" i="21"/>
  <c r="AW21" i="21"/>
  <c r="AV21" i="21"/>
  <c r="AU21" i="21"/>
  <c r="AT21" i="21"/>
  <c r="AS21" i="21"/>
  <c r="AR21" i="21"/>
  <c r="AQ21" i="21"/>
  <c r="AP21" i="21"/>
  <c r="AO21" i="21"/>
  <c r="AN21" i="21"/>
  <c r="AM21" i="21"/>
  <c r="AL21" i="21"/>
  <c r="BG20" i="21"/>
  <c r="BF20" i="21"/>
  <c r="BE20" i="21"/>
  <c r="BD20" i="21"/>
  <c r="BC20" i="21"/>
  <c r="BB20" i="21"/>
  <c r="BA20" i="21"/>
  <c r="AZ20" i="21"/>
  <c r="AY20" i="21"/>
  <c r="AX20" i="21"/>
  <c r="AW20" i="21"/>
  <c r="AV20" i="21"/>
  <c r="AU20" i="21"/>
  <c r="AT20" i="21"/>
  <c r="AS20" i="21"/>
  <c r="AR20" i="21"/>
  <c r="AQ20" i="21"/>
  <c r="AP20" i="21"/>
  <c r="AO20" i="21"/>
  <c r="AN20" i="21"/>
  <c r="AM20" i="21"/>
  <c r="AL20" i="21"/>
  <c r="BG19" i="21"/>
  <c r="BF19" i="21"/>
  <c r="BE19" i="21"/>
  <c r="BD19" i="21"/>
  <c r="BC19" i="21"/>
  <c r="BB19" i="21"/>
  <c r="BA19" i="21"/>
  <c r="AZ19" i="21"/>
  <c r="AY19" i="21"/>
  <c r="AX19" i="21"/>
  <c r="AW19" i="21"/>
  <c r="AV19" i="21"/>
  <c r="AU19" i="21"/>
  <c r="AT19" i="21"/>
  <c r="AS19" i="21"/>
  <c r="AR19" i="21"/>
  <c r="AQ19" i="21"/>
  <c r="AP19" i="21"/>
  <c r="AO19" i="21"/>
  <c r="AN19" i="21"/>
  <c r="AM19" i="21"/>
  <c r="AL19" i="21"/>
  <c r="BG18" i="21"/>
  <c r="BF18" i="21"/>
  <c r="BE18" i="21"/>
  <c r="BD18" i="21"/>
  <c r="BC18" i="21"/>
  <c r="BB18" i="21"/>
  <c r="BA18" i="21"/>
  <c r="AZ18" i="21"/>
  <c r="AY18" i="21"/>
  <c r="AX18" i="21"/>
  <c r="AW18" i="21"/>
  <c r="AV18" i="21"/>
  <c r="AU18" i="21"/>
  <c r="AT18" i="21"/>
  <c r="AS18" i="21"/>
  <c r="AR18" i="21"/>
  <c r="AQ18" i="21"/>
  <c r="AP18" i="21"/>
  <c r="AO18" i="21"/>
  <c r="AN18" i="21"/>
  <c r="AM18" i="21"/>
  <c r="AL18" i="21"/>
  <c r="BG17" i="21"/>
  <c r="BF17" i="21"/>
  <c r="BE17" i="21"/>
  <c r="BD17" i="21"/>
  <c r="BC17" i="21"/>
  <c r="BB17" i="21"/>
  <c r="BA17" i="21"/>
  <c r="AZ17" i="21"/>
  <c r="AY17" i="21"/>
  <c r="AX17" i="21"/>
  <c r="AW17" i="21"/>
  <c r="AV17" i="21"/>
  <c r="AU17" i="21"/>
  <c r="AT17" i="21"/>
  <c r="AS17" i="21"/>
  <c r="AR17" i="21"/>
  <c r="AQ17" i="21"/>
  <c r="AP17" i="21"/>
  <c r="AO17" i="21"/>
  <c r="AN17" i="21"/>
  <c r="AM17" i="21"/>
  <c r="AL17" i="21"/>
  <c r="BG16" i="21"/>
  <c r="BF16" i="21"/>
  <c r="BE16" i="21"/>
  <c r="BD16" i="21"/>
  <c r="BC16" i="21"/>
  <c r="BB16" i="21"/>
  <c r="BA16" i="21"/>
  <c r="AZ16" i="21"/>
  <c r="AY16" i="21"/>
  <c r="AX16" i="21"/>
  <c r="AW16" i="21"/>
  <c r="AV16" i="21"/>
  <c r="AU16" i="21"/>
  <c r="AT16" i="21"/>
  <c r="AS16" i="21"/>
  <c r="AR16" i="21"/>
  <c r="AQ16" i="21"/>
  <c r="AP16" i="21"/>
  <c r="AO16" i="21"/>
  <c r="AN16" i="21"/>
  <c r="AM16" i="21"/>
  <c r="AL16" i="21"/>
  <c r="BG15" i="21"/>
  <c r="BF15" i="21"/>
  <c r="BE15" i="21"/>
  <c r="BD15" i="21"/>
  <c r="BC15" i="21"/>
  <c r="BB15" i="21"/>
  <c r="BA15" i="21"/>
  <c r="AZ15" i="21"/>
  <c r="AY15" i="21"/>
  <c r="AX15" i="21"/>
  <c r="AW15" i="21"/>
  <c r="AV15" i="21"/>
  <c r="AU15" i="21"/>
  <c r="AT15" i="21"/>
  <c r="AS15" i="21"/>
  <c r="AR15" i="21"/>
  <c r="AQ15" i="21"/>
  <c r="AP15" i="21"/>
  <c r="AO15" i="21"/>
  <c r="AN15" i="21"/>
  <c r="AM15" i="21"/>
  <c r="AL15" i="21"/>
  <c r="BG14" i="21"/>
  <c r="BF14" i="21"/>
  <c r="BE14" i="21"/>
  <c r="BD14" i="21"/>
  <c r="BC14" i="21"/>
  <c r="BB14" i="21"/>
  <c r="BA14" i="21"/>
  <c r="AZ14" i="21"/>
  <c r="AY14" i="21"/>
  <c r="AX14" i="21"/>
  <c r="AW14" i="21"/>
  <c r="AV14" i="21"/>
  <c r="AU14" i="21"/>
  <c r="AT14" i="21"/>
  <c r="AS14" i="21"/>
  <c r="AR14" i="21"/>
  <c r="AQ14" i="21"/>
  <c r="AP14" i="21"/>
  <c r="AO14" i="21"/>
  <c r="AN14" i="21"/>
  <c r="AM14" i="21"/>
  <c r="AL14" i="21"/>
  <c r="BG13" i="21"/>
  <c r="BF13" i="21"/>
  <c r="BE13" i="21"/>
  <c r="BD13" i="21"/>
  <c r="BC13" i="21"/>
  <c r="BB13" i="21"/>
  <c r="BA13" i="21"/>
  <c r="AZ13" i="21"/>
  <c r="AY13" i="21"/>
  <c r="AX13" i="21"/>
  <c r="AW13" i="21"/>
  <c r="AV13" i="21"/>
  <c r="AU13" i="21"/>
  <c r="AT13" i="21"/>
  <c r="AS13" i="21"/>
  <c r="AR13" i="21"/>
  <c r="AQ13" i="21"/>
  <c r="AP13" i="21"/>
  <c r="AO13" i="21"/>
  <c r="AN13" i="21"/>
  <c r="AM13" i="21"/>
  <c r="AL13" i="21"/>
  <c r="BG12" i="21"/>
  <c r="BF12" i="21"/>
  <c r="BE12" i="21"/>
  <c r="BD12" i="21"/>
  <c r="BC12" i="21"/>
  <c r="BB12" i="21"/>
  <c r="BA12" i="21"/>
  <c r="AZ12" i="21"/>
  <c r="AY12" i="21"/>
  <c r="AX12" i="21"/>
  <c r="AW12" i="21"/>
  <c r="AV12" i="21"/>
  <c r="AU12" i="21"/>
  <c r="AT12" i="21"/>
  <c r="AS12" i="21"/>
  <c r="AR12" i="21"/>
  <c r="AQ12" i="21"/>
  <c r="AP12" i="21"/>
  <c r="AO12" i="21"/>
  <c r="AN12" i="21"/>
  <c r="AM12" i="21"/>
  <c r="AL12" i="21"/>
  <c r="BG11" i="21"/>
  <c r="BF11" i="21"/>
  <c r="BE11" i="21"/>
  <c r="BD11" i="21"/>
  <c r="BC11" i="21"/>
  <c r="BB11" i="21"/>
  <c r="BA11" i="21"/>
  <c r="AZ11" i="21"/>
  <c r="AY11" i="21"/>
  <c r="AX11" i="21"/>
  <c r="AW11" i="21"/>
  <c r="AV11" i="21"/>
  <c r="AU11" i="21"/>
  <c r="AT11" i="21"/>
  <c r="AS11" i="21"/>
  <c r="AR11" i="21"/>
  <c r="AQ11" i="21"/>
  <c r="AP11" i="21"/>
  <c r="AO11" i="21"/>
  <c r="AN11" i="21"/>
  <c r="AM11" i="21"/>
  <c r="AL11" i="21"/>
  <c r="BG10" i="21"/>
  <c r="BF10" i="21"/>
  <c r="BE10" i="21"/>
  <c r="BD10" i="21"/>
  <c r="BC10" i="21"/>
  <c r="BB10" i="21"/>
  <c r="BA10" i="21"/>
  <c r="AZ10" i="21"/>
  <c r="AY10" i="21"/>
  <c r="AX10" i="21"/>
  <c r="AW10" i="21"/>
  <c r="AV10" i="21"/>
  <c r="AU10" i="21"/>
  <c r="AT10" i="21"/>
  <c r="AS10" i="21"/>
  <c r="AR10" i="21"/>
  <c r="AQ10" i="21"/>
  <c r="AP10" i="21"/>
  <c r="AO10" i="21"/>
  <c r="AN10" i="21"/>
  <c r="AM10" i="21"/>
  <c r="AL10" i="21"/>
  <c r="BG9" i="21"/>
  <c r="BF9" i="21"/>
  <c r="BE9" i="21"/>
  <c r="BD9" i="21"/>
  <c r="BC9" i="21"/>
  <c r="BB9" i="21"/>
  <c r="BA9" i="21"/>
  <c r="AZ9" i="21"/>
  <c r="AY9" i="21"/>
  <c r="AX9" i="21"/>
  <c r="AW9" i="21"/>
  <c r="AV9" i="21"/>
  <c r="AU9" i="21"/>
  <c r="AT9" i="21"/>
  <c r="AS9" i="21"/>
  <c r="AR9" i="21"/>
  <c r="AQ9" i="21"/>
  <c r="AP9" i="21"/>
  <c r="AO9" i="21"/>
  <c r="AN9" i="21"/>
  <c r="AM9" i="21"/>
  <c r="AL9" i="21"/>
  <c r="BG8" i="21"/>
  <c r="BF8" i="21"/>
  <c r="BE8" i="21"/>
  <c r="BD8" i="21"/>
  <c r="BC8" i="21"/>
  <c r="BB8" i="21"/>
  <c r="BA8" i="21"/>
  <c r="AZ8" i="21"/>
  <c r="AY8" i="21"/>
  <c r="AX8" i="21"/>
  <c r="AW8" i="21"/>
  <c r="AV8" i="21"/>
  <c r="AU8" i="21"/>
  <c r="AT8" i="21"/>
  <c r="AS8" i="21"/>
  <c r="AR8" i="21"/>
  <c r="AQ8" i="21"/>
  <c r="AP8" i="21"/>
  <c r="AO8" i="21"/>
  <c r="AN8" i="21"/>
  <c r="AM8" i="21"/>
  <c r="AL8" i="21"/>
  <c r="W64" i="21"/>
  <c r="X64" i="21"/>
  <c r="Y64" i="21"/>
  <c r="Z64" i="21"/>
  <c r="V63" i="21"/>
  <c r="W63" i="21"/>
  <c r="X62" i="21"/>
  <c r="X63" i="21"/>
  <c r="Y62" i="21"/>
  <c r="Y63" i="21"/>
  <c r="Z62" i="21"/>
  <c r="Z63" i="21"/>
  <c r="AD44" i="21"/>
  <c r="AE44" i="21"/>
  <c r="AF44" i="21"/>
  <c r="AG44" i="21"/>
  <c r="AC43" i="21"/>
  <c r="AD43" i="21"/>
  <c r="AE42" i="21"/>
  <c r="AE43" i="21"/>
  <c r="AF42" i="21"/>
  <c r="AF43" i="21"/>
  <c r="AG42" i="21"/>
  <c r="AG43" i="21"/>
  <c r="W44" i="21"/>
  <c r="X44" i="21"/>
  <c r="Y44" i="21"/>
  <c r="Z44" i="21"/>
  <c r="V43" i="21"/>
  <c r="W43" i="21"/>
  <c r="X42" i="21"/>
  <c r="X43" i="21"/>
  <c r="Y42" i="21"/>
  <c r="Y43" i="21"/>
  <c r="Z42" i="21"/>
  <c r="Z43" i="21"/>
  <c r="Q26" i="21"/>
  <c r="D70" i="21"/>
  <c r="D5" i="21"/>
  <c r="D77" i="21"/>
  <c r="D78" i="21"/>
  <c r="D39" i="21"/>
  <c r="E39" i="21"/>
  <c r="E105" i="21"/>
  <c r="D40" i="21"/>
  <c r="E40" i="21"/>
  <c r="E106" i="21"/>
  <c r="E107" i="21"/>
  <c r="D42" i="21"/>
  <c r="E42" i="21"/>
  <c r="E108" i="21"/>
  <c r="D45" i="21"/>
  <c r="E45" i="21"/>
  <c r="E109" i="21"/>
  <c r="D47" i="21"/>
  <c r="E47" i="21"/>
  <c r="E110" i="21"/>
  <c r="E111" i="21"/>
  <c r="E113" i="21"/>
  <c r="E69" i="21"/>
  <c r="E70" i="21"/>
  <c r="E52" i="21"/>
  <c r="E77" i="21"/>
  <c r="E78" i="21"/>
  <c r="F39" i="21"/>
  <c r="F105" i="21"/>
  <c r="F40" i="21"/>
  <c r="F106" i="21"/>
  <c r="F107" i="21"/>
  <c r="F42" i="21"/>
  <c r="F108" i="21"/>
  <c r="F45" i="21"/>
  <c r="F109" i="21"/>
  <c r="F47" i="21"/>
  <c r="F110" i="21"/>
  <c r="F111" i="21"/>
  <c r="F113" i="21"/>
  <c r="F69" i="21"/>
  <c r="F70" i="21"/>
  <c r="F52" i="21"/>
  <c r="F77" i="21"/>
  <c r="F78" i="21"/>
  <c r="G39" i="21"/>
  <c r="G105" i="21"/>
  <c r="G40" i="21"/>
  <c r="G106" i="21"/>
  <c r="G107" i="21"/>
  <c r="G42" i="21"/>
  <c r="G108" i="21"/>
  <c r="G45" i="21"/>
  <c r="G109" i="21"/>
  <c r="G47" i="21"/>
  <c r="G110" i="21"/>
  <c r="G111" i="21"/>
  <c r="G113" i="21"/>
  <c r="G69" i="21"/>
  <c r="G70" i="21"/>
  <c r="G52" i="21"/>
  <c r="G77" i="21"/>
  <c r="G78" i="21"/>
  <c r="H39" i="21"/>
  <c r="H105" i="21"/>
  <c r="H40" i="21"/>
  <c r="H106" i="21"/>
  <c r="H107" i="21"/>
  <c r="H42" i="21"/>
  <c r="H108" i="21"/>
  <c r="H45" i="21"/>
  <c r="H109" i="21"/>
  <c r="H47" i="21"/>
  <c r="H110" i="21"/>
  <c r="H111" i="21"/>
  <c r="H113" i="21"/>
  <c r="H69" i="21"/>
  <c r="H70" i="21"/>
  <c r="H52" i="21"/>
  <c r="H77" i="21"/>
  <c r="H78" i="21"/>
  <c r="I39" i="21"/>
  <c r="I105" i="21"/>
  <c r="I40" i="21"/>
  <c r="I106" i="21"/>
  <c r="I107" i="21"/>
  <c r="I42" i="21"/>
  <c r="I108" i="21"/>
  <c r="I45" i="21"/>
  <c r="I109" i="21"/>
  <c r="I47" i="21"/>
  <c r="I110" i="21"/>
  <c r="I111" i="21"/>
  <c r="I43" i="21"/>
  <c r="I112" i="21"/>
  <c r="I113" i="21"/>
  <c r="I69" i="21"/>
  <c r="I70" i="21"/>
  <c r="I52" i="21"/>
  <c r="I77" i="21"/>
  <c r="I78" i="21"/>
  <c r="D79" i="21"/>
  <c r="L11" i="21"/>
  <c r="V26" i="21"/>
  <c r="V33" i="21"/>
  <c r="V34" i="21"/>
  <c r="V35" i="21"/>
  <c r="V31" i="21"/>
  <c r="V30" i="21"/>
  <c r="V29" i="21"/>
  <c r="V28" i="21"/>
  <c r="V27" i="21"/>
  <c r="O105" i="21"/>
  <c r="O103" i="21"/>
  <c r="O101" i="21"/>
  <c r="O99" i="21"/>
  <c r="O97" i="21"/>
  <c r="O95" i="21"/>
  <c r="O93" i="21"/>
  <c r="O91" i="21"/>
  <c r="O89" i="21"/>
  <c r="O87" i="21"/>
  <c r="O85" i="21"/>
  <c r="O83" i="21"/>
  <c r="O81" i="21"/>
  <c r="O79" i="21"/>
  <c r="O77" i="21"/>
  <c r="O75" i="21"/>
  <c r="O73" i="21"/>
  <c r="O71" i="21"/>
  <c r="O69" i="21"/>
  <c r="O67" i="21"/>
  <c r="O65" i="21"/>
  <c r="O63" i="21"/>
  <c r="Q48" i="21"/>
  <c r="Q46" i="21"/>
  <c r="Q44" i="21"/>
  <c r="Q42" i="21"/>
  <c r="Q40" i="21"/>
  <c r="Q38" i="21"/>
  <c r="Q36" i="21"/>
  <c r="Q34" i="21"/>
  <c r="Q32" i="21"/>
  <c r="Q30" i="21"/>
  <c r="Q28" i="21"/>
  <c r="Q24" i="21"/>
  <c r="Q22" i="21"/>
  <c r="Q20" i="21"/>
  <c r="Q18" i="21"/>
  <c r="Q16" i="21"/>
  <c r="Q14" i="21"/>
  <c r="Q12" i="21"/>
  <c r="Q10" i="21"/>
  <c r="Q8" i="21"/>
  <c r="Q6" i="21"/>
  <c r="L9" i="21"/>
  <c r="L6" i="21"/>
  <c r="L10" i="21"/>
  <c r="AJ3" i="21"/>
  <c r="BG7" i="21"/>
  <c r="BF7" i="21"/>
  <c r="BE7" i="21"/>
  <c r="BD7" i="21"/>
  <c r="BC7" i="21"/>
  <c r="BB7" i="21"/>
  <c r="BA7" i="21"/>
  <c r="AZ7" i="21"/>
  <c r="AY7" i="21"/>
  <c r="AX7" i="21"/>
  <c r="AW7" i="21"/>
  <c r="AV7" i="21"/>
  <c r="AU7" i="21"/>
  <c r="AT7" i="21"/>
  <c r="AS7" i="21"/>
  <c r="AR7" i="21"/>
  <c r="AQ7" i="21"/>
  <c r="AP7" i="21"/>
  <c r="AO7" i="21"/>
  <c r="BG4" i="21"/>
  <c r="BF4" i="21"/>
  <c r="BE4" i="21"/>
  <c r="BD4" i="21"/>
  <c r="BC4" i="21"/>
  <c r="BB4" i="21"/>
  <c r="BA4" i="21"/>
  <c r="AZ4" i="21"/>
  <c r="AY4" i="21"/>
  <c r="AX4" i="21"/>
  <c r="AW4" i="21"/>
  <c r="AV4" i="21"/>
  <c r="AU4" i="21"/>
  <c r="AT4" i="21"/>
  <c r="AS4" i="21"/>
  <c r="AR4" i="21"/>
  <c r="AQ4" i="21"/>
  <c r="AP4" i="21"/>
  <c r="AO4" i="21"/>
  <c r="AN7" i="21"/>
  <c r="AN4" i="21"/>
  <c r="AM7" i="21"/>
  <c r="AM4" i="21"/>
  <c r="BG3" i="21"/>
  <c r="BF3" i="21"/>
  <c r="BE3" i="21"/>
  <c r="BD3" i="21"/>
  <c r="BC3" i="21"/>
  <c r="BB3" i="21"/>
  <c r="BA3" i="21"/>
  <c r="AZ3" i="21"/>
  <c r="AY3" i="21"/>
  <c r="AX3" i="21"/>
  <c r="AW3" i="21"/>
  <c r="AV3" i="21"/>
  <c r="AU3" i="21"/>
  <c r="AT3" i="21"/>
  <c r="AS3" i="21"/>
  <c r="AR3" i="21"/>
  <c r="AQ3" i="21"/>
  <c r="AP3" i="21"/>
  <c r="AO3" i="21"/>
  <c r="AN3" i="21"/>
  <c r="AM3" i="21"/>
  <c r="AL7" i="21"/>
  <c r="AL4" i="21"/>
  <c r="AL3" i="21"/>
  <c r="C77" i="21"/>
  <c r="O49" i="21"/>
  <c r="O47" i="21"/>
  <c r="O45" i="21"/>
  <c r="O43" i="21"/>
  <c r="O41" i="21"/>
  <c r="O39" i="21"/>
  <c r="O37" i="21"/>
  <c r="O35" i="21"/>
  <c r="O33" i="21"/>
  <c r="F4" i="21"/>
  <c r="G4" i="21"/>
  <c r="H4" i="21"/>
  <c r="I4" i="21"/>
  <c r="B77" i="21"/>
  <c r="B78" i="21"/>
  <c r="B79" i="21"/>
  <c r="B84" i="21"/>
  <c r="B85" i="21"/>
  <c r="B86" i="21"/>
  <c r="B87" i="21"/>
  <c r="B88" i="21"/>
  <c r="B89" i="21"/>
  <c r="B90" i="21"/>
  <c r="B95" i="21"/>
  <c r="B96" i="21"/>
  <c r="B97" i="21"/>
  <c r="B98" i="21"/>
  <c r="B99" i="21"/>
  <c r="B100" i="21"/>
  <c r="B101" i="21"/>
  <c r="B105" i="21"/>
  <c r="B106" i="21"/>
  <c r="B107" i="21"/>
  <c r="B108" i="21"/>
  <c r="B109" i="21"/>
  <c r="B110" i="21"/>
  <c r="B111" i="21"/>
  <c r="B112" i="21"/>
  <c r="B113" i="21"/>
  <c r="C58" i="21"/>
  <c r="C55" i="21"/>
  <c r="AO1011" i="21"/>
  <c r="AN1011" i="21"/>
  <c r="AM1011" i="21"/>
  <c r="AL1011" i="21"/>
  <c r="AO1010" i="21"/>
  <c r="AN1010" i="21"/>
  <c r="AM1010" i="21"/>
  <c r="AL1010" i="21"/>
  <c r="AJ511" i="21"/>
  <c r="AJ512" i="21"/>
  <c r="AJ513" i="21"/>
  <c r="AJ514" i="21"/>
  <c r="AJ515" i="21"/>
  <c r="AJ516" i="21"/>
  <c r="AJ517" i="21"/>
  <c r="AJ518" i="21"/>
  <c r="AJ519" i="21"/>
  <c r="AJ520" i="21"/>
  <c r="AJ521" i="21"/>
  <c r="AJ522" i="21"/>
  <c r="AJ523" i="21"/>
  <c r="AJ524" i="21"/>
  <c r="AJ525" i="21"/>
  <c r="AJ526" i="21"/>
  <c r="AJ527" i="21"/>
  <c r="AJ528" i="21"/>
  <c r="AJ529" i="21"/>
  <c r="AJ530" i="21"/>
  <c r="AJ531" i="21"/>
  <c r="AJ532" i="21"/>
  <c r="AJ533" i="21"/>
  <c r="AJ534" i="21"/>
  <c r="AJ535" i="21"/>
  <c r="AJ536" i="21"/>
  <c r="AJ537" i="21"/>
  <c r="AJ538" i="21"/>
  <c r="AJ539" i="21"/>
  <c r="AJ540" i="21"/>
  <c r="AJ541" i="21"/>
  <c r="AJ542" i="21"/>
  <c r="AJ543" i="21"/>
  <c r="AJ544" i="21"/>
  <c r="AJ545" i="21"/>
  <c r="AJ546" i="21"/>
  <c r="AJ547" i="21"/>
  <c r="AJ548" i="21"/>
  <c r="AJ549" i="21"/>
  <c r="AJ550" i="21"/>
  <c r="AJ551" i="21"/>
  <c r="AJ552" i="21"/>
  <c r="AJ553" i="21"/>
  <c r="AJ554" i="21"/>
  <c r="AJ555" i="21"/>
  <c r="AJ556" i="21"/>
  <c r="AJ557" i="21"/>
  <c r="AJ558" i="21"/>
  <c r="AJ559" i="21"/>
  <c r="AJ560" i="21"/>
  <c r="AJ561" i="21"/>
  <c r="AJ562" i="21"/>
  <c r="AJ563" i="21"/>
  <c r="AJ564" i="21"/>
  <c r="AJ565" i="21"/>
  <c r="AJ566" i="21"/>
  <c r="AJ567" i="21"/>
  <c r="AJ568" i="21"/>
  <c r="AJ569" i="21"/>
  <c r="AJ570" i="21"/>
  <c r="AJ571" i="21"/>
  <c r="AJ572" i="21"/>
  <c r="AJ573" i="21"/>
  <c r="AJ574" i="21"/>
  <c r="AJ575" i="21"/>
  <c r="AJ576" i="21"/>
  <c r="AJ577" i="21"/>
  <c r="AJ578" i="21"/>
  <c r="AJ579" i="21"/>
  <c r="AJ580" i="21"/>
  <c r="AJ581" i="21"/>
  <c r="AJ582" i="21"/>
  <c r="AJ583" i="21"/>
  <c r="AJ584" i="21"/>
  <c r="AJ585" i="21"/>
  <c r="AJ586" i="21"/>
  <c r="AJ587" i="21"/>
  <c r="AJ588" i="21"/>
  <c r="AJ589" i="21"/>
  <c r="AJ590" i="21"/>
  <c r="AJ591" i="21"/>
  <c r="AJ592" i="21"/>
  <c r="AJ593" i="21"/>
  <c r="AJ594" i="21"/>
  <c r="AJ595" i="21"/>
  <c r="AJ596" i="21"/>
  <c r="AJ597" i="21"/>
  <c r="AJ598" i="21"/>
  <c r="AJ599" i="21"/>
  <c r="AJ600" i="21"/>
  <c r="AJ601" i="21"/>
  <c r="AJ602" i="21"/>
  <c r="AJ603" i="21"/>
  <c r="AJ604" i="21"/>
  <c r="AJ605" i="21"/>
  <c r="AJ606" i="21"/>
  <c r="AJ607" i="21"/>
  <c r="AJ608" i="21"/>
  <c r="AJ609" i="21"/>
  <c r="AJ610" i="21"/>
  <c r="AJ611" i="21"/>
  <c r="AJ612" i="21"/>
  <c r="AJ613" i="21"/>
  <c r="AJ614" i="21"/>
  <c r="AJ615" i="21"/>
  <c r="AJ616" i="21"/>
  <c r="AJ617" i="21"/>
  <c r="AJ618" i="21"/>
  <c r="AJ619" i="21"/>
  <c r="AJ620" i="21"/>
  <c r="AJ621" i="21"/>
  <c r="AJ622" i="21"/>
  <c r="AJ623" i="21"/>
  <c r="AJ624" i="21"/>
  <c r="AJ625" i="21"/>
  <c r="AJ626" i="21"/>
  <c r="AJ627" i="21"/>
  <c r="AJ628" i="21"/>
  <c r="AJ629" i="21"/>
  <c r="AJ630" i="21"/>
  <c r="AJ631" i="21"/>
  <c r="AJ632" i="21"/>
  <c r="AJ633" i="21"/>
  <c r="AJ634" i="21"/>
  <c r="AJ635" i="21"/>
  <c r="AJ636" i="21"/>
  <c r="AJ637" i="21"/>
  <c r="AJ638" i="21"/>
  <c r="AJ639" i="21"/>
  <c r="AJ640" i="21"/>
  <c r="AJ641" i="21"/>
  <c r="AJ642" i="21"/>
  <c r="AJ643" i="21"/>
  <c r="AJ644" i="21"/>
  <c r="AJ645" i="21"/>
  <c r="AJ646" i="21"/>
  <c r="AJ647" i="21"/>
  <c r="AJ648" i="21"/>
  <c r="AJ649" i="21"/>
  <c r="AJ650" i="21"/>
  <c r="AJ651" i="21"/>
  <c r="AJ652" i="21"/>
  <c r="AJ653" i="21"/>
  <c r="AJ654" i="21"/>
  <c r="AJ655" i="21"/>
  <c r="AJ656" i="21"/>
  <c r="AJ657" i="21"/>
  <c r="AJ658" i="21"/>
  <c r="AJ659" i="21"/>
  <c r="AJ660" i="21"/>
  <c r="AJ661" i="21"/>
  <c r="AJ662" i="21"/>
  <c r="AJ663" i="21"/>
  <c r="AJ664" i="21"/>
  <c r="AJ665" i="21"/>
  <c r="AJ666" i="21"/>
  <c r="AJ667" i="21"/>
  <c r="AJ668" i="21"/>
  <c r="AJ669" i="21"/>
  <c r="AJ670" i="21"/>
  <c r="AJ671" i="21"/>
  <c r="AJ672" i="21"/>
  <c r="AJ673" i="21"/>
  <c r="AJ674" i="21"/>
  <c r="AJ675" i="21"/>
  <c r="AJ676" i="21"/>
  <c r="AJ677" i="21"/>
  <c r="AJ678" i="21"/>
  <c r="AJ679" i="21"/>
  <c r="AJ680" i="21"/>
  <c r="AJ681" i="21"/>
  <c r="AJ682" i="21"/>
  <c r="AJ683" i="21"/>
  <c r="AJ684" i="21"/>
  <c r="AJ685" i="21"/>
  <c r="AJ686" i="21"/>
  <c r="AJ687" i="21"/>
  <c r="AJ688" i="21"/>
  <c r="AJ689" i="21"/>
  <c r="AJ690" i="21"/>
  <c r="AJ691" i="21"/>
  <c r="AJ692" i="21"/>
  <c r="AJ693" i="21"/>
  <c r="AJ694" i="21"/>
  <c r="AJ695" i="21"/>
  <c r="AJ696" i="21"/>
  <c r="AJ697" i="21"/>
  <c r="AJ698" i="21"/>
  <c r="AJ699" i="21"/>
  <c r="AJ700" i="21"/>
  <c r="AJ701" i="21"/>
  <c r="AJ702" i="21"/>
  <c r="AJ703" i="21"/>
  <c r="AJ704" i="21"/>
  <c r="AJ705" i="21"/>
  <c r="AJ706" i="21"/>
  <c r="AJ707" i="21"/>
  <c r="AJ708" i="21"/>
  <c r="AJ709" i="21"/>
  <c r="AJ710" i="21"/>
  <c r="AJ711" i="21"/>
  <c r="AJ712" i="21"/>
  <c r="AJ713" i="21"/>
  <c r="AJ714" i="21"/>
  <c r="AJ715" i="21"/>
  <c r="AJ716" i="21"/>
  <c r="AJ717" i="21"/>
  <c r="AJ718" i="21"/>
  <c r="AJ719" i="21"/>
  <c r="AJ720" i="21"/>
  <c r="AJ721" i="21"/>
  <c r="AJ722" i="21"/>
  <c r="AJ723" i="21"/>
  <c r="AJ724" i="21"/>
  <c r="AJ725" i="21"/>
  <c r="AJ726" i="21"/>
  <c r="AJ727" i="21"/>
  <c r="AJ728" i="21"/>
  <c r="AJ729" i="21"/>
  <c r="AJ730" i="21"/>
  <c r="AJ731" i="21"/>
  <c r="AJ732" i="21"/>
  <c r="AJ733" i="21"/>
  <c r="AJ734" i="21"/>
  <c r="AJ735" i="21"/>
  <c r="AJ736" i="21"/>
  <c r="AJ737" i="21"/>
  <c r="AJ738" i="21"/>
  <c r="AJ739" i="21"/>
  <c r="AJ740" i="21"/>
  <c r="AJ741" i="21"/>
  <c r="AJ742" i="21"/>
  <c r="AJ743" i="21"/>
  <c r="AJ744" i="21"/>
  <c r="AJ745" i="21"/>
  <c r="AJ746" i="21"/>
  <c r="AJ747" i="21"/>
  <c r="AJ748" i="21"/>
  <c r="AJ749" i="21"/>
  <c r="AJ750" i="21"/>
  <c r="AJ751" i="21"/>
  <c r="AJ752" i="21"/>
  <c r="AJ753" i="21"/>
  <c r="AJ754" i="21"/>
  <c r="AJ755" i="21"/>
  <c r="AJ756" i="21"/>
  <c r="AJ757" i="21"/>
  <c r="AJ758" i="21"/>
  <c r="AJ759" i="21"/>
  <c r="AJ760" i="21"/>
  <c r="AJ761" i="21"/>
  <c r="AJ762" i="21"/>
  <c r="AJ763" i="21"/>
  <c r="AJ764" i="21"/>
  <c r="AJ765" i="21"/>
  <c r="AJ766" i="21"/>
  <c r="AJ767" i="21"/>
  <c r="AJ768" i="21"/>
  <c r="AJ769" i="21"/>
  <c r="AJ770" i="21"/>
  <c r="AJ771" i="21"/>
  <c r="AJ772" i="21"/>
  <c r="AJ773" i="21"/>
  <c r="AJ774" i="21"/>
  <c r="AJ775" i="21"/>
  <c r="AJ776" i="21"/>
  <c r="AJ777" i="21"/>
  <c r="AJ778" i="21"/>
  <c r="AJ779" i="21"/>
  <c r="AJ780" i="21"/>
  <c r="AJ781" i="21"/>
  <c r="AJ782" i="21"/>
  <c r="AJ783" i="21"/>
  <c r="AJ784" i="21"/>
  <c r="AJ785" i="21"/>
  <c r="AJ786" i="21"/>
  <c r="AJ787" i="21"/>
  <c r="AJ788" i="21"/>
  <c r="AJ789" i="21"/>
  <c r="AJ790" i="21"/>
  <c r="AJ791" i="21"/>
  <c r="AJ792" i="21"/>
  <c r="AJ793" i="21"/>
  <c r="AJ794" i="21"/>
  <c r="AJ795" i="21"/>
  <c r="AJ796" i="21"/>
  <c r="AJ797" i="21"/>
  <c r="AJ798" i="21"/>
  <c r="AJ799" i="21"/>
  <c r="AJ800" i="21"/>
  <c r="AJ801" i="21"/>
  <c r="AJ802" i="21"/>
  <c r="AJ803" i="21"/>
  <c r="AJ804" i="21"/>
  <c r="AJ805" i="21"/>
  <c r="AJ806" i="21"/>
  <c r="AJ807" i="21"/>
  <c r="AJ808" i="21"/>
  <c r="AJ809" i="21"/>
  <c r="AJ810" i="21"/>
  <c r="AJ811" i="21"/>
  <c r="AJ812" i="21"/>
  <c r="AJ813" i="21"/>
  <c r="AJ814" i="21"/>
  <c r="AJ815" i="21"/>
  <c r="AJ816" i="21"/>
  <c r="AJ817" i="21"/>
  <c r="AJ818" i="21"/>
  <c r="AJ819" i="21"/>
  <c r="AJ820" i="21"/>
  <c r="AJ821" i="21"/>
  <c r="AJ822" i="21"/>
  <c r="AJ823" i="21"/>
  <c r="AJ824" i="21"/>
  <c r="AJ825" i="21"/>
  <c r="AJ826" i="21"/>
  <c r="AJ827" i="21"/>
  <c r="AJ828" i="21"/>
  <c r="AJ829" i="21"/>
  <c r="AJ830" i="21"/>
  <c r="AJ831" i="21"/>
  <c r="AJ832" i="21"/>
  <c r="AJ833" i="21"/>
  <c r="AJ834" i="21"/>
  <c r="AJ835" i="21"/>
  <c r="AJ836" i="21"/>
  <c r="AJ837" i="21"/>
  <c r="AJ838" i="21"/>
  <c r="AJ839" i="21"/>
  <c r="AJ840" i="21"/>
  <c r="AJ841" i="21"/>
  <c r="AJ842" i="21"/>
  <c r="AJ843" i="21"/>
  <c r="AJ844" i="21"/>
  <c r="AJ845" i="21"/>
  <c r="AJ846" i="21"/>
  <c r="AJ847" i="21"/>
  <c r="AJ848" i="21"/>
  <c r="AJ849" i="21"/>
  <c r="AJ850" i="21"/>
  <c r="AJ851" i="21"/>
  <c r="AJ852" i="21"/>
  <c r="AJ853" i="21"/>
  <c r="AJ854" i="21"/>
  <c r="AJ855" i="21"/>
  <c r="AJ856" i="21"/>
  <c r="AJ857" i="21"/>
  <c r="AJ858" i="21"/>
  <c r="AJ859" i="21"/>
  <c r="AJ860" i="21"/>
  <c r="AJ861" i="21"/>
  <c r="AJ862" i="21"/>
  <c r="AJ863" i="21"/>
  <c r="AJ864" i="21"/>
  <c r="AJ865" i="21"/>
  <c r="AJ866" i="21"/>
  <c r="AJ867" i="21"/>
  <c r="AJ868" i="21"/>
  <c r="AJ869" i="21"/>
  <c r="AJ870" i="21"/>
  <c r="AJ871" i="21"/>
  <c r="AJ872" i="21"/>
  <c r="AJ873" i="21"/>
  <c r="AJ874" i="21"/>
  <c r="AJ875" i="21"/>
  <c r="AJ876" i="21"/>
  <c r="AJ877" i="21"/>
  <c r="AJ878" i="21"/>
  <c r="AJ879" i="21"/>
  <c r="AJ880" i="21"/>
  <c r="AJ881" i="21"/>
  <c r="AJ882" i="21"/>
  <c r="AJ883" i="21"/>
  <c r="AJ884" i="21"/>
  <c r="AJ885" i="21"/>
  <c r="AJ886" i="21"/>
  <c r="AJ887" i="21"/>
  <c r="AJ888" i="21"/>
  <c r="AJ889" i="21"/>
  <c r="AJ890" i="21"/>
  <c r="AJ891" i="21"/>
  <c r="AJ892" i="21"/>
  <c r="AJ893" i="21"/>
  <c r="AJ894" i="21"/>
  <c r="AJ895" i="21"/>
  <c r="AJ896" i="21"/>
  <c r="AJ897" i="21"/>
  <c r="AJ898" i="21"/>
  <c r="AJ899" i="21"/>
  <c r="AJ900" i="21"/>
  <c r="AJ901" i="21"/>
  <c r="AJ902" i="21"/>
  <c r="AJ903" i="21"/>
  <c r="AJ904" i="21"/>
  <c r="AJ905" i="21"/>
  <c r="AJ906" i="21"/>
  <c r="AJ907" i="21"/>
  <c r="AJ908" i="21"/>
  <c r="AJ909" i="21"/>
  <c r="AJ910" i="21"/>
  <c r="AJ911" i="21"/>
  <c r="AJ912" i="21"/>
  <c r="AJ913" i="21"/>
  <c r="AJ914" i="21"/>
  <c r="AJ915" i="21"/>
  <c r="AJ916" i="21"/>
  <c r="AJ917" i="21"/>
  <c r="AJ918" i="21"/>
  <c r="AJ919" i="21"/>
  <c r="AJ920" i="21"/>
  <c r="AJ921" i="21"/>
  <c r="AJ922" i="21"/>
  <c r="AJ923" i="21"/>
  <c r="AJ924" i="21"/>
  <c r="AJ925" i="21"/>
  <c r="AJ926" i="21"/>
  <c r="AJ927" i="21"/>
  <c r="AJ928" i="21"/>
  <c r="AJ929" i="21"/>
  <c r="AJ930" i="21"/>
  <c r="AJ931" i="21"/>
  <c r="AJ932" i="21"/>
  <c r="AJ933" i="21"/>
  <c r="AJ934" i="21"/>
  <c r="AJ935" i="21"/>
  <c r="AJ936" i="21"/>
  <c r="AJ937" i="21"/>
  <c r="AJ938" i="21"/>
  <c r="AJ939" i="21"/>
  <c r="AJ940" i="21"/>
  <c r="AJ941" i="21"/>
  <c r="AJ942" i="21"/>
  <c r="AJ943" i="21"/>
  <c r="AJ944" i="21"/>
  <c r="AJ945" i="21"/>
  <c r="AJ946" i="21"/>
  <c r="AJ947" i="21"/>
  <c r="AJ948" i="21"/>
  <c r="AJ949" i="21"/>
  <c r="AJ950" i="21"/>
  <c r="AJ951" i="21"/>
  <c r="AJ952" i="21"/>
  <c r="AJ953" i="21"/>
  <c r="AJ954" i="21"/>
  <c r="AJ955" i="21"/>
  <c r="AJ956" i="21"/>
  <c r="AJ957" i="21"/>
  <c r="AJ958" i="21"/>
  <c r="AJ959" i="21"/>
  <c r="AJ960" i="21"/>
  <c r="AJ961" i="21"/>
  <c r="AJ962" i="21"/>
  <c r="AJ963" i="21"/>
  <c r="AJ964" i="21"/>
  <c r="AJ965" i="21"/>
  <c r="AJ966" i="21"/>
  <c r="AJ967" i="21"/>
  <c r="AJ968" i="21"/>
  <c r="AJ969" i="21"/>
  <c r="AJ970" i="21"/>
  <c r="AJ971" i="21"/>
  <c r="AJ972" i="21"/>
  <c r="AJ973" i="21"/>
  <c r="AJ974" i="21"/>
  <c r="AJ975" i="21"/>
  <c r="AJ976" i="21"/>
  <c r="AJ977" i="21"/>
  <c r="AJ978" i="21"/>
  <c r="AJ979" i="21"/>
  <c r="AJ980" i="21"/>
  <c r="AJ981" i="21"/>
  <c r="AJ982" i="21"/>
  <c r="AJ983" i="21"/>
  <c r="AJ984" i="21"/>
  <c r="AJ985" i="21"/>
  <c r="AJ986" i="21"/>
  <c r="AJ987" i="21"/>
  <c r="AJ988" i="21"/>
  <c r="AJ989" i="21"/>
  <c r="AJ990" i="21"/>
  <c r="AJ991" i="21"/>
  <c r="AJ992" i="21"/>
  <c r="AJ993" i="21"/>
  <c r="AJ994" i="21"/>
  <c r="AJ995" i="21"/>
  <c r="AJ996" i="21"/>
  <c r="AJ997" i="21"/>
  <c r="AJ998" i="21"/>
  <c r="AJ999" i="21"/>
  <c r="AJ1000" i="21"/>
  <c r="AJ1001" i="21"/>
  <c r="AJ1002" i="21"/>
  <c r="AJ1003" i="21"/>
  <c r="AJ1004" i="21"/>
  <c r="AJ1005" i="21"/>
  <c r="AJ1006" i="21"/>
  <c r="AJ1007" i="21"/>
  <c r="AJ1008" i="21"/>
  <c r="AJ1009" i="21"/>
  <c r="AJ256" i="21"/>
  <c r="AJ257" i="21"/>
  <c r="AJ258" i="21"/>
  <c r="AJ259" i="21"/>
  <c r="AJ260" i="21"/>
  <c r="AJ261" i="21"/>
  <c r="AJ262" i="21"/>
  <c r="AJ263" i="21"/>
  <c r="AJ264" i="21"/>
  <c r="AJ265" i="21"/>
  <c r="AJ266" i="21"/>
  <c r="AJ267" i="21"/>
  <c r="AJ268" i="21"/>
  <c r="AJ269" i="21"/>
  <c r="AJ270" i="21"/>
  <c r="AJ271" i="21"/>
  <c r="AJ272" i="21"/>
  <c r="AJ273" i="21"/>
  <c r="AJ274" i="21"/>
  <c r="AJ275" i="21"/>
  <c r="AJ276" i="21"/>
  <c r="AJ277" i="21"/>
  <c r="AJ278" i="21"/>
  <c r="AJ279" i="21"/>
  <c r="AJ280" i="21"/>
  <c r="AJ281" i="21"/>
  <c r="AJ282" i="21"/>
  <c r="AJ283" i="21"/>
  <c r="AJ284" i="21"/>
  <c r="AJ285" i="21"/>
  <c r="AJ286" i="21"/>
  <c r="AJ287" i="21"/>
  <c r="AJ288" i="21"/>
  <c r="AJ289" i="21"/>
  <c r="AJ290" i="21"/>
  <c r="AJ291" i="21"/>
  <c r="AJ292" i="21"/>
  <c r="AJ293" i="21"/>
  <c r="AJ294" i="21"/>
  <c r="AJ295" i="21"/>
  <c r="AJ296" i="21"/>
  <c r="AJ297" i="21"/>
  <c r="AJ298" i="21"/>
  <c r="AJ299" i="21"/>
  <c r="AJ300" i="21"/>
  <c r="AJ301" i="21"/>
  <c r="AJ302" i="21"/>
  <c r="AJ303" i="21"/>
  <c r="AJ304" i="21"/>
  <c r="AJ305" i="21"/>
  <c r="AJ306" i="21"/>
  <c r="AJ307" i="21"/>
  <c r="AJ308" i="21"/>
  <c r="AJ309" i="21"/>
  <c r="AJ310" i="21"/>
  <c r="AJ311" i="21"/>
  <c r="AJ312" i="21"/>
  <c r="AJ313" i="21"/>
  <c r="AJ314" i="21"/>
  <c r="AJ315" i="21"/>
  <c r="AJ316" i="21"/>
  <c r="AJ317" i="21"/>
  <c r="AJ318" i="21"/>
  <c r="AJ319" i="21"/>
  <c r="AJ320" i="21"/>
  <c r="AJ321" i="21"/>
  <c r="AJ322" i="21"/>
  <c r="AJ323" i="21"/>
  <c r="AJ324" i="21"/>
  <c r="AJ325" i="21"/>
  <c r="AJ326" i="21"/>
  <c r="AJ327" i="21"/>
  <c r="AJ328" i="21"/>
  <c r="AJ329" i="21"/>
  <c r="AJ330" i="21"/>
  <c r="AJ331" i="21"/>
  <c r="AJ332" i="21"/>
  <c r="AJ333" i="21"/>
  <c r="AJ334" i="21"/>
  <c r="AJ335" i="21"/>
  <c r="AJ336" i="21"/>
  <c r="AJ337" i="21"/>
  <c r="AJ338" i="21"/>
  <c r="AJ339" i="21"/>
  <c r="AJ340" i="21"/>
  <c r="AJ341" i="21"/>
  <c r="AJ342" i="21"/>
  <c r="AJ343" i="21"/>
  <c r="AJ344" i="21"/>
  <c r="AJ345" i="21"/>
  <c r="AJ346" i="21"/>
  <c r="AJ347" i="21"/>
  <c r="AJ348" i="21"/>
  <c r="AJ349" i="21"/>
  <c r="AJ350" i="21"/>
  <c r="AJ351" i="21"/>
  <c r="AJ352" i="21"/>
  <c r="AJ353" i="21"/>
  <c r="AJ354" i="21"/>
  <c r="AJ355" i="21"/>
  <c r="AJ356" i="21"/>
  <c r="AJ357" i="21"/>
  <c r="AJ358" i="21"/>
  <c r="AJ359" i="21"/>
  <c r="AJ360" i="21"/>
  <c r="AJ361" i="21"/>
  <c r="AJ362" i="21"/>
  <c r="AJ363" i="21"/>
  <c r="AJ364" i="21"/>
  <c r="AJ365" i="21"/>
  <c r="AJ366" i="21"/>
  <c r="AJ367" i="21"/>
  <c r="AJ368" i="21"/>
  <c r="AJ369" i="21"/>
  <c r="AJ370" i="21"/>
  <c r="AJ371" i="21"/>
  <c r="AJ372" i="21"/>
  <c r="AJ373" i="21"/>
  <c r="AJ374" i="21"/>
  <c r="AJ375" i="21"/>
  <c r="AJ376" i="21"/>
  <c r="AJ377" i="21"/>
  <c r="AJ378" i="21"/>
  <c r="AJ379" i="21"/>
  <c r="AJ380" i="21"/>
  <c r="AJ381" i="21"/>
  <c r="AJ382" i="21"/>
  <c r="AJ383" i="21"/>
  <c r="AJ384" i="21"/>
  <c r="AJ385" i="21"/>
  <c r="AJ386" i="21"/>
  <c r="AJ387" i="21"/>
  <c r="AJ388" i="21"/>
  <c r="AJ389" i="21"/>
  <c r="AJ390" i="21"/>
  <c r="AJ391" i="21"/>
  <c r="AJ392" i="21"/>
  <c r="AJ393" i="21"/>
  <c r="AJ394" i="21"/>
  <c r="AJ395" i="21"/>
  <c r="AJ396" i="21"/>
  <c r="AJ397" i="21"/>
  <c r="AJ398" i="21"/>
  <c r="AJ399" i="21"/>
  <c r="AJ400" i="21"/>
  <c r="AJ401" i="21"/>
  <c r="AJ402" i="21"/>
  <c r="AJ403" i="21"/>
  <c r="AJ404" i="21"/>
  <c r="AJ405" i="21"/>
  <c r="AJ406" i="21"/>
  <c r="AJ407" i="21"/>
  <c r="AJ408" i="21"/>
  <c r="AJ409" i="21"/>
  <c r="AJ410" i="21"/>
  <c r="AJ411" i="21"/>
  <c r="AJ412" i="21"/>
  <c r="AJ413" i="21"/>
  <c r="AJ414" i="21"/>
  <c r="AJ415" i="21"/>
  <c r="AJ416" i="21"/>
  <c r="AJ417" i="21"/>
  <c r="AJ418" i="21"/>
  <c r="AJ419" i="21"/>
  <c r="AJ420" i="21"/>
  <c r="AJ421" i="21"/>
  <c r="AJ422" i="21"/>
  <c r="AJ423" i="21"/>
  <c r="AJ424" i="21"/>
  <c r="AJ425" i="21"/>
  <c r="AJ426" i="21"/>
  <c r="AJ427" i="21"/>
  <c r="AJ428" i="21"/>
  <c r="AJ429" i="21"/>
  <c r="AJ430" i="21"/>
  <c r="AJ431" i="21"/>
  <c r="AJ432" i="21"/>
  <c r="AJ433" i="21"/>
  <c r="AJ434" i="21"/>
  <c r="AJ435" i="21"/>
  <c r="AJ436" i="21"/>
  <c r="AJ437" i="21"/>
  <c r="AJ438" i="21"/>
  <c r="AJ439" i="21"/>
  <c r="AJ440" i="21"/>
  <c r="AJ441" i="21"/>
  <c r="AJ442" i="21"/>
  <c r="AJ443" i="21"/>
  <c r="AJ444" i="21"/>
  <c r="AJ445" i="21"/>
  <c r="AJ446" i="21"/>
  <c r="AJ447" i="21"/>
  <c r="AJ448" i="21"/>
  <c r="AJ449" i="21"/>
  <c r="AJ450" i="21"/>
  <c r="AJ451" i="21"/>
  <c r="AJ452" i="21"/>
  <c r="AJ453" i="21"/>
  <c r="AJ454" i="21"/>
  <c r="AJ455" i="21"/>
  <c r="AJ456" i="21"/>
  <c r="AJ457" i="21"/>
  <c r="AJ458" i="21"/>
  <c r="AJ459" i="21"/>
  <c r="AJ460" i="21"/>
  <c r="AJ461" i="21"/>
  <c r="AJ462" i="21"/>
  <c r="AJ463" i="21"/>
  <c r="AJ464" i="21"/>
  <c r="AJ465" i="21"/>
  <c r="AJ466" i="21"/>
  <c r="AJ467" i="21"/>
  <c r="AJ468" i="21"/>
  <c r="AJ469" i="21"/>
  <c r="AJ470" i="21"/>
  <c r="AJ471" i="21"/>
  <c r="AJ472" i="21"/>
  <c r="AJ473" i="21"/>
  <c r="AJ474" i="21"/>
  <c r="AJ475" i="21"/>
  <c r="AJ476" i="21"/>
  <c r="AJ477" i="21"/>
  <c r="AJ478" i="21"/>
  <c r="AJ479" i="21"/>
  <c r="AJ480" i="21"/>
  <c r="AJ481" i="21"/>
  <c r="AJ482" i="21"/>
  <c r="AJ483" i="21"/>
  <c r="AJ484" i="21"/>
  <c r="AJ485" i="21"/>
  <c r="AJ486" i="21"/>
  <c r="AJ487" i="21"/>
  <c r="AJ488" i="21"/>
  <c r="AJ489" i="21"/>
  <c r="AJ490" i="21"/>
  <c r="AJ491" i="21"/>
  <c r="AJ492" i="21"/>
  <c r="AJ493" i="21"/>
  <c r="AJ494" i="21"/>
  <c r="AJ495" i="21"/>
  <c r="AJ496" i="21"/>
  <c r="AJ497" i="21"/>
  <c r="AJ498" i="21"/>
  <c r="AJ499" i="21"/>
  <c r="AJ500" i="21"/>
  <c r="AJ501" i="21"/>
  <c r="AJ502" i="21"/>
  <c r="AJ503" i="21"/>
  <c r="AJ504" i="21"/>
  <c r="AJ505" i="21"/>
  <c r="AK1133" i="21"/>
  <c r="AL1133" i="21"/>
  <c r="AM1133" i="21"/>
  <c r="AN1133" i="21"/>
  <c r="AO1133" i="21"/>
  <c r="AJ1135" i="21"/>
  <c r="AJ1136" i="21"/>
  <c r="AJ1137" i="21"/>
  <c r="AJ1138" i="21"/>
  <c r="AJ1139" i="21"/>
  <c r="AJ1140" i="21"/>
  <c r="AJ1141" i="21"/>
  <c r="AJ1142" i="21"/>
  <c r="AJ1143" i="21"/>
  <c r="AJ1144" i="21"/>
  <c r="AJ1145" i="21"/>
  <c r="AJ1146" i="21"/>
  <c r="AJ1147" i="21"/>
  <c r="AJ1148" i="21"/>
  <c r="AJ1149" i="21"/>
  <c r="AJ1150" i="21"/>
  <c r="AJ1151" i="21"/>
  <c r="AJ1152" i="21"/>
  <c r="AJ1153" i="21"/>
  <c r="AJ1154" i="21"/>
  <c r="AJ1155" i="21"/>
  <c r="AJ1156" i="21"/>
  <c r="AJ1157" i="21"/>
  <c r="AJ1158" i="21"/>
  <c r="AJ1159" i="21"/>
  <c r="AJ1160" i="21"/>
  <c r="AJ1161" i="21"/>
  <c r="AJ1162" i="21"/>
  <c r="AJ1163" i="21"/>
  <c r="AJ1164" i="21"/>
  <c r="AJ1165" i="21"/>
  <c r="AJ1166" i="21"/>
  <c r="AJ1167" i="21"/>
  <c r="AJ1168" i="21"/>
  <c r="AJ1169" i="21"/>
  <c r="AJ1170" i="21"/>
  <c r="AJ1171" i="21"/>
  <c r="AJ1172" i="21"/>
  <c r="AJ1173" i="21"/>
  <c r="AJ1174" i="21"/>
  <c r="AJ1175" i="21"/>
  <c r="AJ1176" i="21"/>
  <c r="AJ1177" i="21"/>
  <c r="AJ1178" i="21"/>
  <c r="AJ1179" i="21"/>
  <c r="AJ1180" i="21"/>
  <c r="AJ1181" i="21"/>
  <c r="AJ1182" i="21"/>
  <c r="AJ1183" i="21"/>
  <c r="AJ1184" i="21"/>
  <c r="AJ1185" i="21"/>
  <c r="AJ1186" i="21"/>
  <c r="AJ1187" i="21"/>
  <c r="AJ1188" i="21"/>
  <c r="AJ1189" i="21"/>
  <c r="AJ1190" i="21"/>
  <c r="AJ1191" i="21"/>
  <c r="AJ1192" i="21"/>
  <c r="AJ1193" i="21"/>
  <c r="AJ1194" i="21"/>
  <c r="AJ1195" i="21"/>
  <c r="AJ1196" i="21"/>
  <c r="AJ1197" i="21"/>
  <c r="AJ1198" i="21"/>
  <c r="AJ1199" i="21"/>
  <c r="AJ1200" i="21"/>
  <c r="AJ1201" i="21"/>
  <c r="AJ1202" i="21"/>
  <c r="AJ1203" i="21"/>
  <c r="AJ1204" i="21"/>
  <c r="AJ1205" i="21"/>
  <c r="AJ1206" i="21"/>
  <c r="AJ1207" i="21"/>
  <c r="AJ1208" i="21"/>
  <c r="AJ1209" i="21"/>
  <c r="AJ1210" i="21"/>
  <c r="AJ1211" i="21"/>
  <c r="AJ1212" i="21"/>
  <c r="AJ1213" i="21"/>
  <c r="AJ1214" i="21"/>
  <c r="AJ1215" i="21"/>
  <c r="AJ1216" i="21"/>
  <c r="AJ1217" i="21"/>
  <c r="AJ1218" i="21"/>
  <c r="AJ1219" i="21"/>
  <c r="AJ1220" i="21"/>
  <c r="AJ1221" i="21"/>
  <c r="AJ1222" i="21"/>
  <c r="AJ1223" i="21"/>
  <c r="AJ1224" i="21"/>
  <c r="AJ1225" i="21"/>
  <c r="AJ1226" i="21"/>
  <c r="AJ1227" i="21"/>
  <c r="AJ1228" i="21"/>
  <c r="AJ1229" i="21"/>
  <c r="AJ1230" i="21"/>
  <c r="AJ1231" i="21"/>
  <c r="AJ1232" i="21"/>
  <c r="AJ1233" i="21"/>
  <c r="AJ1234" i="21"/>
  <c r="AJ1235" i="21"/>
  <c r="AJ1236" i="21"/>
  <c r="AJ1237" i="21"/>
  <c r="AJ1238" i="21"/>
  <c r="AJ1239" i="21"/>
  <c r="AJ1240" i="21"/>
  <c r="AJ1241" i="21"/>
  <c r="AJ1242" i="21"/>
  <c r="AJ1243" i="21"/>
  <c r="AJ1244" i="21"/>
  <c r="AJ1245" i="21"/>
  <c r="AJ1246" i="21"/>
  <c r="AJ1247" i="21"/>
  <c r="AJ1248" i="21"/>
  <c r="AJ1249" i="21"/>
  <c r="AJ1250" i="21"/>
  <c r="AJ1251" i="21"/>
  <c r="AJ1252" i="21"/>
  <c r="AJ1253" i="21"/>
  <c r="AJ1254" i="21"/>
  <c r="AJ1255" i="21"/>
  <c r="AJ1256" i="21"/>
  <c r="AJ1257" i="21"/>
  <c r="AJ1258" i="21"/>
  <c r="AJ1259" i="21"/>
  <c r="AJ1260" i="21"/>
  <c r="AJ1261" i="21"/>
  <c r="AJ1262" i="21"/>
  <c r="AJ1263" i="21"/>
  <c r="AJ1264" i="21"/>
  <c r="AJ1265" i="21"/>
  <c r="AJ1266" i="21"/>
  <c r="AJ1267" i="21"/>
  <c r="AJ1268" i="21"/>
  <c r="AJ1269" i="21"/>
  <c r="AJ1270" i="21"/>
  <c r="AJ1271" i="21"/>
  <c r="AJ1272" i="21"/>
  <c r="AJ1273" i="21"/>
  <c r="AJ1274" i="21"/>
  <c r="AL1275" i="21"/>
  <c r="AM1275" i="21"/>
  <c r="AL1276" i="21"/>
  <c r="AM1276" i="21"/>
  <c r="AJ1280" i="21"/>
  <c r="AJ1281" i="21"/>
  <c r="AJ1282" i="21"/>
  <c r="AJ1283" i="21"/>
  <c r="AJ1284" i="21"/>
  <c r="AJ1285" i="21"/>
  <c r="AJ1286" i="21"/>
  <c r="AJ1287" i="21"/>
  <c r="AJ1288" i="21"/>
  <c r="AJ1289" i="21"/>
  <c r="AJ1290" i="21"/>
  <c r="AJ1291" i="21"/>
  <c r="AJ1292" i="21"/>
  <c r="AJ1293" i="21"/>
  <c r="AJ1294" i="21"/>
  <c r="AJ1295" i="21"/>
  <c r="AJ1296" i="21"/>
  <c r="AJ1297" i="21"/>
  <c r="AJ1298" i="21"/>
  <c r="AJ1299" i="21"/>
  <c r="AJ1300" i="21"/>
  <c r="AJ1301" i="21"/>
  <c r="AJ1302" i="21"/>
  <c r="AJ1303" i="21"/>
  <c r="AJ1304" i="21"/>
  <c r="AJ1305" i="21"/>
  <c r="AJ1306" i="21"/>
  <c r="AJ1307" i="21"/>
  <c r="AJ1308" i="21"/>
  <c r="AJ1309" i="21"/>
  <c r="AJ1310" i="21"/>
  <c r="AJ1311" i="21"/>
  <c r="AJ1312" i="21"/>
  <c r="AJ1313" i="21"/>
  <c r="AK1279" i="21" a="1"/>
  <c r="AK1279" i="21"/>
  <c r="AK1280" i="21"/>
  <c r="AK1281" i="21"/>
  <c r="AK1282" i="21"/>
  <c r="AK1283" i="21"/>
  <c r="AK1284" i="21"/>
  <c r="AK1285" i="21"/>
  <c r="AK1286" i="21"/>
  <c r="AK1287" i="21"/>
  <c r="AK1288" i="21"/>
  <c r="AK1289" i="21"/>
  <c r="AK1290" i="21"/>
  <c r="AK1291" i="21"/>
  <c r="AK1292" i="21"/>
  <c r="AK1293" i="21"/>
  <c r="AK1294" i="21"/>
  <c r="AK1295" i="21"/>
  <c r="AK1296" i="21"/>
  <c r="AK1297" i="21"/>
  <c r="AK1298" i="21"/>
  <c r="AK1299" i="21"/>
  <c r="AK1300" i="21"/>
  <c r="AK1301" i="21"/>
  <c r="AK1302" i="21"/>
  <c r="AK1303" i="21"/>
  <c r="AK1304" i="21"/>
  <c r="AK1305" i="21"/>
  <c r="AK1306" i="21"/>
  <c r="AK1307" i="21"/>
  <c r="AK1308" i="21"/>
  <c r="AK1309" i="21"/>
  <c r="AK1310" i="21"/>
  <c r="AK1311" i="21"/>
  <c r="AK1312" i="21"/>
  <c r="AK1313" i="21"/>
  <c r="AL1279" i="21"/>
  <c r="AL1280" i="21"/>
  <c r="AL1281" i="21"/>
  <c r="AL1282" i="21"/>
  <c r="AL1283" i="21"/>
  <c r="AL1284" i="21"/>
  <c r="AL1285" i="21"/>
  <c r="AL1286" i="21"/>
  <c r="AL1287" i="21"/>
  <c r="AL1288" i="21"/>
  <c r="AL1289" i="21"/>
  <c r="AL1290" i="21"/>
  <c r="AL1291" i="21"/>
  <c r="AL1292" i="21"/>
  <c r="AL1293" i="21"/>
  <c r="AL1294" i="21"/>
  <c r="AL1295" i="21"/>
  <c r="AL1296" i="21"/>
  <c r="AL1297" i="21"/>
  <c r="AL1298" i="21"/>
  <c r="AL1299" i="21"/>
  <c r="AL1300" i="21"/>
  <c r="AL1301" i="21"/>
  <c r="AL1302" i="21"/>
  <c r="AL1303" i="21"/>
  <c r="AL1304" i="21"/>
  <c r="AL1305" i="21"/>
  <c r="AL1306" i="21"/>
  <c r="AL1307" i="21"/>
  <c r="AL1308" i="21"/>
  <c r="AL1309" i="21"/>
  <c r="AL1310" i="21"/>
  <c r="AL1311" i="21"/>
  <c r="AL1312" i="21"/>
  <c r="AL1313" i="21"/>
  <c r="AK1314" i="21"/>
  <c r="AL1048" i="21"/>
  <c r="AL1047" i="21"/>
  <c r="AL1046" i="21"/>
  <c r="AL1045" i="21"/>
  <c r="AL1044" i="21"/>
  <c r="AL1043" i="21"/>
  <c r="AL1042" i="21"/>
  <c r="AL1041" i="21"/>
  <c r="AL1040" i="21"/>
  <c r="AL1039" i="21"/>
  <c r="AL1038" i="21"/>
  <c r="AL1037" i="21"/>
  <c r="AL1036" i="21"/>
  <c r="AL1035" i="21"/>
  <c r="AL1034" i="21"/>
  <c r="AL1033" i="21"/>
  <c r="AL1032" i="21"/>
  <c r="AL1031" i="21"/>
  <c r="AL1030" i="21"/>
  <c r="AL1029" i="21"/>
  <c r="AL1028" i="21"/>
  <c r="AL1027" i="21"/>
  <c r="AL1026" i="21"/>
  <c r="AL1025" i="21"/>
  <c r="AL1024" i="21"/>
  <c r="AL1023" i="21"/>
  <c r="AL1022" i="21"/>
  <c r="AL1021" i="21"/>
  <c r="E119" i="21"/>
  <c r="F119" i="21"/>
  <c r="G119" i="21"/>
  <c r="H119" i="21"/>
  <c r="I119" i="21"/>
  <c r="J119" i="21"/>
  <c r="AO509" i="21"/>
  <c r="E118" i="21"/>
  <c r="F118" i="21"/>
  <c r="G118" i="21"/>
  <c r="H118" i="21"/>
  <c r="I118" i="21"/>
  <c r="J118" i="21"/>
  <c r="AN509" i="21"/>
  <c r="E120" i="21"/>
  <c r="F120" i="21"/>
  <c r="G120" i="21"/>
  <c r="H120" i="21"/>
  <c r="I120" i="21"/>
  <c r="J120" i="21"/>
  <c r="E117" i="21"/>
  <c r="F117" i="21"/>
  <c r="G117" i="21"/>
  <c r="H117" i="21"/>
  <c r="I117" i="21"/>
  <c r="E2" i="21"/>
  <c r="AK509" i="21"/>
  <c r="D90" i="21"/>
  <c r="L12" i="21"/>
  <c r="AM509" i="21"/>
  <c r="AL509" i="21"/>
  <c r="E104" i="21"/>
  <c r="F104" i="21"/>
  <c r="G104" i="21"/>
  <c r="H104" i="21"/>
  <c r="I104" i="21"/>
  <c r="E94" i="21"/>
  <c r="F94" i="21"/>
  <c r="G94" i="21"/>
  <c r="H94" i="21"/>
  <c r="I94" i="21"/>
  <c r="V114" i="21"/>
  <c r="V115" i="21"/>
  <c r="V116" i="21"/>
  <c r="V117" i="21"/>
  <c r="V118" i="21"/>
  <c r="V119" i="21"/>
  <c r="V120" i="21"/>
  <c r="V121" i="21"/>
  <c r="V122" i="21"/>
  <c r="V123" i="21"/>
  <c r="V124" i="21"/>
  <c r="V125" i="21"/>
  <c r="V126" i="21"/>
  <c r="V127" i="21"/>
  <c r="V128" i="21"/>
  <c r="V129" i="21"/>
  <c r="V130" i="21"/>
  <c r="V131" i="21"/>
  <c r="V132" i="21"/>
  <c r="V133" i="21"/>
  <c r="V134" i="21"/>
  <c r="V135" i="21"/>
  <c r="V136" i="21"/>
  <c r="V137" i="21"/>
  <c r="V138" i="21"/>
  <c r="V139" i="21"/>
  <c r="V140" i="21"/>
  <c r="V141" i="21"/>
  <c r="V142" i="21"/>
  <c r="V143" i="21"/>
  <c r="V144" i="21"/>
  <c r="V145" i="21"/>
  <c r="V146" i="21"/>
  <c r="V147" i="21"/>
  <c r="V148" i="21"/>
  <c r="V149" i="21"/>
  <c r="V150" i="21"/>
  <c r="V151" i="21"/>
  <c r="V152" i="21"/>
  <c r="V153" i="21"/>
  <c r="V154" i="21"/>
  <c r="V155" i="21"/>
  <c r="V156" i="21"/>
  <c r="V157" i="21"/>
  <c r="V158" i="21"/>
  <c r="V159" i="21"/>
  <c r="V160" i="21"/>
  <c r="V161" i="21"/>
  <c r="V162" i="21"/>
  <c r="V163" i="21"/>
  <c r="W163" i="21"/>
  <c r="W162" i="21"/>
  <c r="W161" i="21"/>
  <c r="W160" i="21"/>
  <c r="W159" i="21"/>
  <c r="W158" i="21"/>
  <c r="I87" i="21"/>
  <c r="H87" i="21"/>
  <c r="G87" i="21"/>
  <c r="F87" i="21"/>
  <c r="E87" i="21"/>
  <c r="D87" i="21"/>
  <c r="D88" i="21"/>
  <c r="E88" i="21"/>
  <c r="F88" i="21"/>
  <c r="G88" i="21"/>
  <c r="H88" i="21"/>
  <c r="I88" i="21"/>
  <c r="W157" i="21"/>
  <c r="W156" i="21"/>
  <c r="W155" i="21"/>
  <c r="I85" i="21"/>
  <c r="H85" i="21"/>
  <c r="G85" i="21"/>
  <c r="F85" i="21"/>
  <c r="D85" i="21"/>
  <c r="E85" i="21"/>
  <c r="W154" i="21"/>
  <c r="I84" i="21"/>
  <c r="H84" i="21"/>
  <c r="G84" i="21"/>
  <c r="F84" i="21"/>
  <c r="E84" i="21"/>
  <c r="D84" i="21"/>
  <c r="W153" i="21"/>
  <c r="E83" i="21"/>
  <c r="F83" i="21"/>
  <c r="G83" i="21"/>
  <c r="H83" i="21"/>
  <c r="I83" i="21"/>
  <c r="W152" i="21"/>
  <c r="W151" i="21"/>
  <c r="W150" i="21"/>
  <c r="W149" i="21"/>
  <c r="W148" i="21"/>
  <c r="W147" i="21"/>
  <c r="W146" i="21"/>
  <c r="I76" i="21"/>
  <c r="H76" i="21"/>
  <c r="G76" i="21"/>
  <c r="F76" i="21"/>
  <c r="E76" i="21"/>
  <c r="D76" i="21"/>
  <c r="W145" i="21"/>
  <c r="E75" i="21"/>
  <c r="F75" i="21"/>
  <c r="G75" i="21"/>
  <c r="H75" i="21"/>
  <c r="I75" i="21"/>
  <c r="W144" i="21"/>
  <c r="W143" i="21"/>
  <c r="W142" i="21"/>
  <c r="W141" i="21"/>
  <c r="W140" i="21"/>
  <c r="I71" i="21"/>
  <c r="H71" i="21"/>
  <c r="G71" i="21"/>
  <c r="F71" i="21"/>
  <c r="E71" i="21"/>
  <c r="D71" i="21"/>
  <c r="W139" i="21"/>
  <c r="C70" i="21"/>
  <c r="W138" i="21"/>
  <c r="W137" i="21"/>
  <c r="W136" i="21"/>
  <c r="W135" i="21"/>
  <c r="W134" i="21"/>
  <c r="E65" i="21"/>
  <c r="F65" i="21"/>
  <c r="G65" i="21"/>
  <c r="H65" i="21"/>
  <c r="I65" i="21"/>
  <c r="W133" i="21"/>
  <c r="W132" i="21"/>
  <c r="W131" i="21"/>
  <c r="C62" i="21"/>
  <c r="W130" i="21"/>
  <c r="W129" i="21"/>
  <c r="C60" i="21"/>
  <c r="W128" i="21"/>
  <c r="W127" i="21"/>
  <c r="W126" i="21"/>
  <c r="W125" i="21"/>
  <c r="W124" i="21"/>
  <c r="W123" i="21"/>
  <c r="W122" i="21"/>
  <c r="W121" i="21"/>
  <c r="W120" i="21"/>
  <c r="W119" i="21"/>
  <c r="W118" i="21"/>
  <c r="W117" i="21"/>
  <c r="W116" i="21"/>
  <c r="W115" i="21"/>
  <c r="W114" i="21"/>
  <c r="O31" i="21"/>
  <c r="O29" i="21"/>
  <c r="O27" i="21"/>
  <c r="O25" i="21"/>
  <c r="O23" i="21"/>
  <c r="O21" i="21"/>
  <c r="O19" i="21"/>
  <c r="O17" i="21"/>
  <c r="O15" i="21"/>
  <c r="V7" i="21"/>
  <c r="V8" i="21"/>
  <c r="V9" i="21"/>
  <c r="V10" i="21"/>
  <c r="V11" i="21"/>
  <c r="V12" i="21"/>
  <c r="V13" i="21"/>
  <c r="V14" i="21"/>
  <c r="V15" i="21"/>
  <c r="V16" i="21"/>
  <c r="O13" i="21"/>
  <c r="O11" i="21"/>
  <c r="O9" i="21"/>
  <c r="O7" i="21"/>
  <c r="V5" i="21"/>
</calcChain>
</file>

<file path=xl/comments1.xml><?xml version="1.0" encoding="utf-8"?>
<comments xmlns="http://schemas.openxmlformats.org/spreadsheetml/2006/main">
  <authors>
    <author>Author</author>
  </authors>
  <commentList>
    <comment ref="C71" authorId="0">
      <text>
        <r>
          <rPr>
            <b/>
            <sz val="9"/>
            <color indexed="81"/>
            <rFont val="Calibri"/>
            <family val="2"/>
          </rPr>
          <t>Author:</t>
        </r>
        <r>
          <rPr>
            <sz val="9"/>
            <color indexed="81"/>
            <rFont val="Calibri"/>
            <family val="2"/>
          </rPr>
          <t xml:space="preserve">
EBITDA*(1-tac) + Depreciation*tauc - Change in CapEx - Change in Adj NWC</t>
        </r>
      </text>
    </comment>
    <comment ref="C98" authorId="0">
      <text>
        <r>
          <rPr>
            <b/>
            <sz val="9"/>
            <color indexed="81"/>
            <rFont val="Calibri"/>
            <family val="2"/>
          </rPr>
          <t>Author:</t>
        </r>
        <r>
          <rPr>
            <sz val="9"/>
            <color indexed="81"/>
            <rFont val="Calibri"/>
            <family val="2"/>
          </rPr>
          <t xml:space="preserve">
Accumulated CapEx - Accumulated Depreciation</t>
        </r>
      </text>
    </comment>
    <comment ref="C99" authorId="0">
      <text>
        <r>
          <rPr>
            <b/>
            <sz val="9"/>
            <color indexed="81"/>
            <rFont val="Calibri"/>
            <family val="2"/>
          </rPr>
          <t>Author:</t>
        </r>
        <r>
          <rPr>
            <sz val="9"/>
            <color indexed="81"/>
            <rFont val="Calibri"/>
            <family val="2"/>
          </rPr>
          <t xml:space="preserve">
Book Val of CapEx * Liquidation %</t>
        </r>
      </text>
    </comment>
    <comment ref="C100" authorId="0">
      <text>
        <r>
          <rPr>
            <b/>
            <sz val="9"/>
            <color indexed="81"/>
            <rFont val="Calibri"/>
            <family val="2"/>
          </rPr>
          <t>Author:</t>
        </r>
        <r>
          <rPr>
            <sz val="9"/>
            <color indexed="81"/>
            <rFont val="Calibri"/>
            <family val="2"/>
          </rPr>
          <t xml:space="preserve">
*We assume we liquidate the capital expenditure assets at the end of the project. Could push off for a year if we want. Sell at a loss --&gt; tax gain</t>
        </r>
      </text>
    </comment>
    <comment ref="C111" authorId="0">
      <text>
        <r>
          <rPr>
            <b/>
            <sz val="9"/>
            <color indexed="81"/>
            <rFont val="Calibri"/>
            <family val="2"/>
          </rPr>
          <t>Author:</t>
        </r>
        <r>
          <rPr>
            <sz val="9"/>
            <color indexed="81"/>
            <rFont val="Calibri"/>
            <family val="2"/>
          </rPr>
          <t xml:space="preserve">
Adjusted for Inventory Loss &amp; Bad Debts</t>
        </r>
      </text>
    </comment>
    <comment ref="C112" authorId="0">
      <text>
        <r>
          <rPr>
            <sz val="11"/>
            <color theme="1"/>
            <rFont val="Calibri"/>
            <family val="2"/>
            <scheme val="minor"/>
          </rPr>
          <t>Author:</t>
        </r>
        <r>
          <rPr>
            <sz val="9"/>
            <color indexed="81"/>
            <rFont val="Calibri"/>
            <family val="2"/>
          </rPr>
          <t xml:space="preserve">
*We assume we unwind all of the invested NWC at the end of the last year. Could push off an additional year</t>
        </r>
      </text>
    </comment>
    <comment ref="C113" authorId="0">
      <text>
        <r>
          <rPr>
            <b/>
            <sz val="9"/>
            <color indexed="81"/>
            <rFont val="Calibri"/>
            <family val="2"/>
          </rPr>
          <t>Author:</t>
        </r>
        <r>
          <rPr>
            <sz val="9"/>
            <color indexed="81"/>
            <rFont val="Calibri"/>
            <family val="2"/>
          </rPr>
          <t xml:space="preserve">
Adjusted for Inventory Loss &amp; Bad Debts</t>
        </r>
      </text>
    </comment>
  </commentList>
</comments>
</file>

<file path=xl/sharedStrings.xml><?xml version="1.0" encoding="utf-8"?>
<sst xmlns="http://schemas.openxmlformats.org/spreadsheetml/2006/main" count="265" uniqueCount="183">
  <si>
    <t>Net Present Value</t>
  </si>
  <si>
    <t>Year</t>
  </si>
  <si>
    <t>IRR</t>
  </si>
  <si>
    <t>Payback Period</t>
  </si>
  <si>
    <t>NPV</t>
  </si>
  <si>
    <t>Cash</t>
  </si>
  <si>
    <t>Capital Expenditures</t>
  </si>
  <si>
    <t>Margins</t>
  </si>
  <si>
    <t>Project Assumptions</t>
  </si>
  <si>
    <t>0 (F2008)</t>
  </si>
  <si>
    <t>Cost of Capital</t>
  </si>
  <si>
    <t xml:space="preserve">    Future Investment (% of initial Investment)</t>
  </si>
  <si>
    <t xml:space="preserve">    Future Investment (Annual Growth)</t>
  </si>
  <si>
    <t>Revenue Forecasts</t>
  </si>
  <si>
    <t xml:space="preserve">  Market Forecasts</t>
  </si>
  <si>
    <t xml:space="preserve">    Initial Market Size (Units, million)</t>
  </si>
  <si>
    <t xml:space="preserve">    Market Size (Units, million)</t>
  </si>
  <si>
    <t xml:space="preserve">    Initial Market Share</t>
  </si>
  <si>
    <t xml:space="preserve">    Market Share Annual Growth Rate</t>
  </si>
  <si>
    <t xml:space="preserve">    Market Share</t>
  </si>
  <si>
    <t xml:space="preserve">  Pricing Strategy</t>
  </si>
  <si>
    <t xml:space="preserve">    Initial Unit Price ($/unit)</t>
  </si>
  <si>
    <t xml:space="preserve">    Unit Price ($/unit)</t>
  </si>
  <si>
    <t>Taxes</t>
  </si>
  <si>
    <t xml:space="preserve">    Tax Rate (2008 Total Taxes / Pre-Tax Inc)</t>
  </si>
  <si>
    <t>Operating Expenses</t>
  </si>
  <si>
    <t>Working Capital Assumptions</t>
  </si>
  <si>
    <t xml:space="preserve">    Cash Requirements</t>
  </si>
  <si>
    <t>Incremental Earnings Forecasts</t>
  </si>
  <si>
    <t>Sales</t>
  </si>
  <si>
    <t>Depreciation</t>
  </si>
  <si>
    <t>Free Cash Flow Forecasts</t>
  </si>
  <si>
    <t>Changes in NWC</t>
  </si>
  <si>
    <t>Free Cash Flows*</t>
  </si>
  <si>
    <t>Free Cash Flow</t>
  </si>
  <si>
    <t>PV of Free Cash Flow</t>
  </si>
  <si>
    <t>Alternative Decision Criteria</t>
  </si>
  <si>
    <t>Cumulative Free Cash Flows</t>
  </si>
  <si>
    <t>Capital Expenditure Forecasts</t>
  </si>
  <si>
    <t>Project CapEx</t>
  </si>
  <si>
    <t>Accumulated CapEx</t>
  </si>
  <si>
    <t>Book Value of CapEx</t>
  </si>
  <si>
    <t>Accumulated CapEx - Accumulated Depreciation</t>
  </si>
  <si>
    <t>After tax proceeds from asset sale</t>
  </si>
  <si>
    <t>Net Project CapEx</t>
  </si>
  <si>
    <t>Working Capital Forecasts</t>
  </si>
  <si>
    <t>Free Cash Flows</t>
  </si>
  <si>
    <t>NOPAT (Unlevered Net Income, EBIAT)</t>
  </si>
  <si>
    <t>Cost of Debt</t>
  </si>
  <si>
    <t>Cost of Equity</t>
  </si>
  <si>
    <t>Tax Rate</t>
  </si>
  <si>
    <t>WACC</t>
  </si>
  <si>
    <t>D/(D+E)</t>
  </si>
  <si>
    <t>E/(D+E)</t>
  </si>
  <si>
    <t>Discounted Free Cash Flows</t>
  </si>
  <si>
    <t>Cumulative Discounted Free Cash Flows</t>
  </si>
  <si>
    <t>Discounted Payback Period</t>
  </si>
  <si>
    <t>Liquidation Value (LV)</t>
  </si>
  <si>
    <t>Sensitivity, Break-Even, and Scenario Analysis</t>
  </si>
  <si>
    <t>Worst</t>
  </si>
  <si>
    <t>Base</t>
  </si>
  <si>
    <t>Best</t>
  </si>
  <si>
    <t>BE</t>
  </si>
  <si>
    <t>Notes:</t>
  </si>
  <si>
    <t>Price</t>
  </si>
  <si>
    <t>Value Drivers</t>
  </si>
  <si>
    <t>Cost of Capital, NPV, and IRR</t>
  </si>
  <si>
    <t>Scenario Analysis</t>
  </si>
  <si>
    <t xml:space="preserve">    Initial Investment (Fixed Cost, $mil)</t>
  </si>
  <si>
    <t>Book Value of CapEx * Liquidation %</t>
  </si>
  <si>
    <t>LV - (LV - Book) * Tax Rate</t>
  </si>
  <si>
    <t>Inventory Days</t>
  </si>
  <si>
    <t>Initial Investment ($mil)</t>
  </si>
  <si>
    <t>Do scenario's last. Enter the input cells and then the values for each scenario. Then "show" the scenario. Simply show "Base" Scenario to return all parameters to base values</t>
  </si>
  <si>
    <t xml:space="preserve">Use data table. Highlight the entire matrix 12 x 12. Enter the initial market penetration cell in the "row" box since values for this </t>
  </si>
  <si>
    <t>parameter are in a row, the initial price cell in the column box since values for this parameter are in a column.</t>
  </si>
  <si>
    <t>Simulation Analysis</t>
  </si>
  <si>
    <t>Scenario</t>
  </si>
  <si>
    <t>Scenario #</t>
  </si>
  <si>
    <t>Data Table</t>
  </si>
  <si>
    <t>Name</t>
  </si>
  <si>
    <t>Description</t>
  </si>
  <si>
    <t>Gross Margin</t>
  </si>
  <si>
    <t>Operating Margin</t>
  </si>
  <si>
    <t>Net Margin</t>
  </si>
  <si>
    <t>Avg</t>
  </si>
  <si>
    <t>Min</t>
  </si>
  <si>
    <t>Max</t>
  </si>
  <si>
    <t>Upper Limits</t>
  </si>
  <si>
    <t>Frequency</t>
  </si>
  <si>
    <t>%</t>
  </si>
  <si>
    <t xml:space="preserve">        (Actual Market Size, Units Mil)</t>
  </si>
  <si>
    <t xml:space="preserve">    Bi-Annual Price Increases ($/unit)</t>
  </si>
  <si>
    <t xml:space="preserve">        % of SG&amp;A</t>
  </si>
  <si>
    <t xml:space="preserve">        % R&amp;D Expenditures</t>
  </si>
  <si>
    <t xml:space="preserve">    SG&amp;A</t>
  </si>
  <si>
    <t xml:space="preserve">        1% of 2008 Company SG&amp;A ($mil)</t>
  </si>
  <si>
    <t xml:space="preserve">        SG&amp;A Expense Growth Rate</t>
  </si>
  <si>
    <t xml:space="preserve">    Inventory</t>
  </si>
  <si>
    <t xml:space="preserve">        Excess Inventory liquidation value (% of Inventory Cost)</t>
  </si>
  <si>
    <t xml:space="preserve">    Accounts Receivable</t>
  </si>
  <si>
    <t xml:space="preserve">    PP&amp;E Liquidation Value</t>
  </si>
  <si>
    <t xml:space="preserve">    PP&amp;E life for depreciation (Years)</t>
  </si>
  <si>
    <t>Capital Expenditures &amp; PP&amp;E Information</t>
  </si>
  <si>
    <r>
      <t xml:space="preserve">   </t>
    </r>
    <r>
      <rPr>
        <i/>
        <sz val="12"/>
        <color theme="1"/>
        <rFont val="Arial"/>
        <family val="2"/>
      </rPr>
      <t xml:space="preserve"> Accounts Payable</t>
    </r>
  </si>
  <si>
    <r>
      <t xml:space="preserve">       </t>
    </r>
    <r>
      <rPr>
        <i/>
        <sz val="12"/>
        <color theme="1"/>
        <rFont val="Arial"/>
        <family val="2"/>
      </rPr>
      <t xml:space="preserve"> </t>
    </r>
    <r>
      <rPr>
        <sz val="12"/>
        <color theme="1"/>
        <rFont val="Arial"/>
        <family val="2"/>
      </rPr>
      <t>Days Payable (365 x Accounts Payable / COGS)</t>
    </r>
  </si>
  <si>
    <t xml:space="preserve">        Days Receivable (365 x Accounts Receivable / Sales)</t>
  </si>
  <si>
    <t xml:space="preserve">        Inventory Days (365 x Inventory / COGS)</t>
  </si>
  <si>
    <t xml:space="preserve">        COGS / Sales (% Sales)</t>
  </si>
  <si>
    <r>
      <t xml:space="preserve">    </t>
    </r>
    <r>
      <rPr>
        <i/>
        <sz val="12"/>
        <color theme="1"/>
        <rFont val="Arial"/>
        <family val="2"/>
      </rPr>
      <t>COGS</t>
    </r>
  </si>
  <si>
    <t xml:space="preserve">        R&amp;D for Versioning ($mil)</t>
  </si>
  <si>
    <r>
      <t xml:space="preserve">    </t>
    </r>
    <r>
      <rPr>
        <i/>
        <sz val="12"/>
        <color theme="1"/>
        <rFont val="Arial"/>
        <family val="2"/>
      </rPr>
      <t>R&amp;D</t>
    </r>
  </si>
  <si>
    <t>SG&amp;A</t>
  </si>
  <si>
    <t>R&amp;D</t>
  </si>
  <si>
    <t>COGS</t>
  </si>
  <si>
    <t xml:space="preserve">    Cash Requirements - SG&amp;A Funding</t>
  </si>
  <si>
    <t xml:space="preserve">    Cash Requirements - R&amp;D Funding</t>
  </si>
  <si>
    <t>365 x Inventory / COGS</t>
  </si>
  <si>
    <t>365 x Accounts Receivable / Sales</t>
  </si>
  <si>
    <t>365 x Accounts Payable / COGS</t>
  </si>
  <si>
    <t>Net Working Capital</t>
  </si>
  <si>
    <t>Recovered NWC at end of Project</t>
  </si>
  <si>
    <t>Change in NWC</t>
  </si>
  <si>
    <t xml:space="preserve">        R&amp;D Upfront ($mil)</t>
  </si>
  <si>
    <t>Accounts Receivable</t>
  </si>
  <si>
    <t>Inventory</t>
  </si>
  <si>
    <t>Acounts Payable</t>
  </si>
  <si>
    <t>25% inventory liquidation rate</t>
  </si>
  <si>
    <t>PP&amp;E Liquidation Value</t>
  </si>
  <si>
    <t>PPE Life for Depreciation (Years)</t>
  </si>
  <si>
    <t>Iniital Market Size (Units Mil)</t>
  </si>
  <si>
    <t xml:space="preserve">    Market Growth Rate</t>
  </si>
  <si>
    <t>Market Growth Rate</t>
  </si>
  <si>
    <t>Initial Market Share</t>
  </si>
  <si>
    <t>Market Share Growth Rate</t>
  </si>
  <si>
    <t>Initial Unit Price</t>
  </si>
  <si>
    <t>Price Increase</t>
  </si>
  <si>
    <t>COGS/Sales</t>
  </si>
  <si>
    <t>SG&amp;A Initial ($mil)</t>
  </si>
  <si>
    <t>SG&amp;A Growth Rate</t>
  </si>
  <si>
    <t>R&amp;D Initial ($mil)</t>
  </si>
  <si>
    <t>R&amp;D Versioning ($mil)</t>
  </si>
  <si>
    <t>Cash % of SG&amp;A</t>
  </si>
  <si>
    <t>Cash % of R&amp;D</t>
  </si>
  <si>
    <t>Inventory Liquidation %</t>
  </si>
  <si>
    <t>Accounts Receivable Days</t>
  </si>
  <si>
    <t>Accounts Payable Days</t>
  </si>
  <si>
    <t>PP&amp;E Life for Depreciation</t>
  </si>
  <si>
    <t>Initial Market Size (Units Mil)</t>
  </si>
  <si>
    <t>Initial Unit Price ($/unit)</t>
  </si>
  <si>
    <t>Bi-Annual Price Increases ($/unit)</t>
  </si>
  <si>
    <t>COGS / Sales (% Sales)</t>
  </si>
  <si>
    <t>SG&amp;A Expense Growth Rate</t>
  </si>
  <si>
    <t>R&amp;D Upfront ($mil)</t>
  </si>
  <si>
    <t>SG&amp;A First-Year ($mil)</t>
  </si>
  <si>
    <t>Cash (% of SG&amp;A)</t>
  </si>
  <si>
    <t>Cash (% R&amp;D)</t>
  </si>
  <si>
    <t>Excess Inventory Liquidation</t>
  </si>
  <si>
    <t>Days Receivable</t>
  </si>
  <si>
    <t>Days Payable</t>
  </si>
  <si>
    <t>Use goal seek to get breakeven points first. Use goal seek, enter the NPV cell (AJ3), then "0" for the value we want the NPV to be, then the parameter cell you want to find the breakeven point for. The parameter cell will be the base case parameter cell between AL6 and BG6. The base case values are hard coded in AL2 through BG2</t>
  </si>
  <si>
    <t>Use data tables to do sensitivity analysis. Highlight the 2 x 5 matrix of cells with the NPV cell in the lower left and Break Even parameter value in the upper right. Choose row-cell and click on the parameter input in the forecast driver section (Base Case). It will fill in the NPV values and update automatically when you change one of the data table parameter values</t>
  </si>
  <si>
    <t>1) Start with the base case parameter. Compute 1% down from base and 1% up from base.</t>
  </si>
  <si>
    <t>2) Set up a data table with the NPv cell in the bottom left corner and base*(1+0.01) in the upper right. Select row cell and enter the cell from the forecast driver section</t>
  </si>
  <si>
    <t>3) Compute the elasticity as the % Percentage change in the NPV</t>
  </si>
  <si>
    <t>Quantity (Initial Market Share)</t>
  </si>
  <si>
    <t>1) Start with the price vector - list it out in column form</t>
  </si>
  <si>
    <t>2) Find the intial market share corresponding to each price that recovers the base NPV. You need to enter the price into the parameter set and the find the initial market share that recovers the base NPV using goalseek</t>
  </si>
  <si>
    <t>Market Size</t>
  </si>
  <si>
    <t>Market Profiles</t>
  </si>
  <si>
    <t>Market Size (Units)</t>
  </si>
  <si>
    <t>Initial Market Size (units)</t>
  </si>
  <si>
    <t>Time</t>
  </si>
  <si>
    <t>Forecast = Actual</t>
  </si>
  <si>
    <t>Bad Scenario</t>
  </si>
  <si>
    <t>This varies with different draws.</t>
  </si>
  <si>
    <t>Elasticity</t>
  </si>
  <si>
    <t>Base x (1+0.01)</t>
  </si>
  <si>
    <t>Base x (1-0.01)</t>
  </si>
  <si>
    <t>In excel, you should turn on iterations and manual calculation.</t>
  </si>
  <si>
    <t>Copyright Michael R Roberts</t>
  </si>
  <si>
    <t>This spreadsheet is for illustrative purposes in the context of Wharton's "Introduction to Corporate Finance" course. Please do not distribute or post.</t>
  </si>
  <si>
    <t xml:space="preserve">  Market Share</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</si>
</sst>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 #,##0.00_);_(* \(#,##0.00\);_(* &quot;-&quot;??_);_(@_)"/>
    <numFmt numFmtId="165" formatCode="&quot;$&quot;#,##0.00"/>
    <numFmt numFmtId="166" formatCode="0.0%"/>
    <numFmt numFmtId="167" formatCode="_(* #,##0_);_(* \(#,##0\);_(* &quot;-&quot;??_);_(@_)"/>
    <numFmt numFmtId="168" formatCode="0.0"/>
    <numFmt numFmtId="169" formatCode="_(* #,##0.0_);_(* \(#,##0.0\);_(* &quot;-&quot;??_);_(@_)"/>
    <numFmt numFmtId="170" formatCode="#,##0.0"/>
    <numFmt numFmtId="171" formatCode="0.0000000000"/>
  </numFmts>
  <fonts count="22" x14ac:knownFonts="1">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2"/>
      <color rgb="FF3F3F76"/>
      <name val="Arial"/>
      <family val="2"/>
    </font>
    <font>
      <i/>
      <sz val="12"/>
      <color theme="1"/>
      <name val="Arial"/>
      <family val="2"/>
    </font>
    <font>
      <b/>
      <sz val="12"/>
      <color rgb="FFFA7D00"/>
      <name val="Arial"/>
      <family val="2"/>
    </font>
    <font>
      <b/>
      <sz val="12"/>
      <color theme="0"/>
      <name val="Arial"/>
      <family val="2"/>
    </font>
    <font>
      <b/>
      <i/>
      <sz val="12"/>
      <color theme="1"/>
      <name val="Arial"/>
      <family val="2"/>
    </font>
    <font>
      <sz val="12"/>
      <color rgb="FF3F3F76"/>
      <name val="Calibri"/>
      <family val="2"/>
      <charset val="128"/>
      <scheme val="minor"/>
    </font>
    <font>
      <b/>
      <sz val="12"/>
      <color rgb="FFFA7D00"/>
      <name val="Calibri"/>
      <family val="2"/>
      <charset val="128"/>
      <scheme val="minor"/>
    </font>
    <font>
      <sz val="12"/>
      <color rgb="FFFA7D00"/>
      <name val="Arial"/>
    </font>
    <font>
      <u/>
      <sz val="11"/>
      <color theme="10"/>
      <name val="Calibri"/>
      <family val="2"/>
      <scheme val="minor"/>
    </font>
    <font>
      <u/>
      <sz val="11"/>
      <color theme="11"/>
      <name val="Calibri"/>
      <family val="2"/>
      <scheme val="minor"/>
    </font>
    <font>
      <sz val="11"/>
      <color theme="1"/>
      <name val="Arial"/>
    </font>
    <font>
      <sz val="9"/>
      <color indexed="81"/>
      <name val="Calibri"/>
      <family val="2"/>
    </font>
    <font>
      <b/>
      <sz val="9"/>
      <color indexed="81"/>
      <name val="Calibri"/>
      <family val="2"/>
    </font>
    <font>
      <b/>
      <sz val="12"/>
      <color theme="0"/>
      <name val="Calibri"/>
      <family val="2"/>
      <charset val="128"/>
      <scheme val="minor"/>
    </font>
    <font>
      <sz val="12"/>
      <color rgb="FF000000"/>
      <name val="Arial"/>
      <family val="2"/>
    </font>
    <font>
      <b/>
      <sz val="12"/>
      <color rgb="FF000000"/>
      <name val="Arial"/>
    </font>
    <font>
      <sz val="8"/>
      <name val="Calibri"/>
      <family val="2"/>
      <scheme val="minor"/>
    </font>
    <font>
      <b/>
      <sz val="14"/>
      <color theme="1"/>
      <name val="Times New Roman"/>
    </font>
  </fonts>
  <fills count="12">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rgb="FFFFFFCC"/>
        <bgColor indexed="64"/>
      </patternFill>
    </fill>
    <fill>
      <patternFill patternType="solid">
        <fgColor rgb="FF00FF00"/>
        <bgColor indexed="64"/>
      </patternFill>
    </fill>
    <fill>
      <patternFill patternType="solid">
        <fgColor rgb="FFFFFF00"/>
        <bgColor indexed="64"/>
      </patternFill>
    </fill>
    <fill>
      <patternFill patternType="solid">
        <fgColor rgb="FFFF0000"/>
        <bgColor indexed="64"/>
      </patternFill>
    </fill>
    <fill>
      <patternFill patternType="solid">
        <fgColor rgb="FFFFFFCC"/>
        <bgColor rgb="FF000000"/>
      </patternFill>
    </fill>
    <fill>
      <patternFill patternType="solid">
        <fgColor theme="6" tint="0.39997558519241921"/>
        <bgColor indexed="65"/>
      </patternFill>
    </fill>
    <fill>
      <patternFill patternType="solid">
        <fgColor rgb="FFFFCC99"/>
        <bgColor rgb="FF000000"/>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double">
        <color rgb="FFFF8001"/>
      </left>
      <right style="double">
        <color rgb="FFFF8001"/>
      </right>
      <top style="double">
        <color rgb="FFFF8001"/>
      </top>
      <bottom style="double">
        <color rgb="FFFF8001"/>
      </bottom>
      <diagonal/>
    </border>
    <border>
      <left style="thin">
        <color rgb="FF7F7F7F"/>
      </left>
      <right style="thin">
        <color rgb="FF7F7F7F"/>
      </right>
      <top style="thin">
        <color rgb="FF7F7F7F"/>
      </top>
      <bottom/>
      <diagonal/>
    </border>
    <border>
      <left style="thin">
        <color rgb="FF7F7F7F"/>
      </left>
      <right style="thin">
        <color rgb="FF7F7F7F"/>
      </right>
      <top style="thin">
        <color auto="1"/>
      </top>
      <bottom style="thin">
        <color rgb="FF7F7F7F"/>
      </bottom>
      <diagonal/>
    </border>
    <border>
      <left style="thin">
        <color rgb="FF7F7F7F"/>
      </left>
      <right style="thin">
        <color rgb="FF7F7F7F"/>
      </right>
      <top style="thin">
        <color rgb="FF7F7F7F"/>
      </top>
      <bottom style="thin">
        <color auto="1"/>
      </bottom>
      <diagonal/>
    </border>
  </borders>
  <cellStyleXfs count="1846">
    <xf numFmtId="0" fontId="0" fillId="0" borderId="0"/>
    <xf numFmtId="164" fontId="1" fillId="0" borderId="0" applyFont="0" applyFill="0" applyBorder="0" applyAlignment="0" applyProtection="0"/>
    <xf numFmtId="9" fontId="1" fillId="0" borderId="0" applyFont="0" applyFill="0" applyBorder="0" applyAlignment="0" applyProtection="0"/>
    <xf numFmtId="0" fontId="2" fillId="0" borderId="0"/>
    <xf numFmtId="0" fontId="4" fillId="2" borderId="15" applyNumberFormat="0" applyAlignment="0" applyProtection="0"/>
    <xf numFmtId="0" fontId="6" fillId="3" borderId="15" applyNumberFormat="0" applyAlignment="0" applyProtection="0"/>
    <xf numFmtId="0" fontId="11" fillId="5" borderId="17" applyNumberFormat="0" applyAlignment="0" applyProtection="0"/>
    <xf numFmtId="0" fontId="7" fillId="4" borderId="16" applyNumberFormat="0" applyAlignment="0" applyProtection="0"/>
    <xf numFmtId="0" fontId="9" fillId="2" borderId="15" applyNumberFormat="0" applyAlignment="0" applyProtection="0"/>
    <xf numFmtId="0" fontId="10" fillId="3" borderId="15"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165" fontId="2" fillId="10" borderId="1"/>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7" fillId="4" borderId="16"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142">
    <xf numFmtId="0" fontId="0" fillId="0" borderId="0" xfId="0"/>
    <xf numFmtId="0" fontId="2" fillId="0" borderId="0" xfId="3" applyFont="1"/>
    <xf numFmtId="0" fontId="3" fillId="0" borderId="0" xfId="3" applyFont="1"/>
    <xf numFmtId="166" fontId="2" fillId="0" borderId="0" xfId="2" applyNumberFormat="1" applyFont="1"/>
    <xf numFmtId="9" fontId="2" fillId="0" borderId="0" xfId="2" applyFont="1"/>
    <xf numFmtId="0" fontId="2" fillId="0" borderId="0" xfId="3"/>
    <xf numFmtId="0" fontId="3" fillId="0" borderId="0" xfId="3" applyFont="1" applyBorder="1"/>
    <xf numFmtId="0" fontId="3" fillId="0" borderId="6" xfId="3" applyFont="1" applyBorder="1"/>
    <xf numFmtId="0" fontId="3" fillId="0" borderId="5" xfId="3" applyFont="1" applyBorder="1"/>
    <xf numFmtId="0" fontId="3" fillId="0" borderId="7" xfId="3" applyFont="1" applyBorder="1"/>
    <xf numFmtId="0" fontId="4" fillId="2" borderId="15" xfId="4" applyFont="1"/>
    <xf numFmtId="0" fontId="2" fillId="0" borderId="0" xfId="3" applyFont="1" applyFill="1" applyBorder="1"/>
    <xf numFmtId="9" fontId="2" fillId="0" borderId="0" xfId="3" applyNumberFormat="1" applyFont="1"/>
    <xf numFmtId="0" fontId="5" fillId="0" borderId="0" xfId="3" applyFont="1"/>
    <xf numFmtId="166" fontId="4" fillId="2" borderId="15" xfId="2" applyNumberFormat="1" applyFont="1" applyFill="1" applyBorder="1"/>
    <xf numFmtId="0" fontId="5" fillId="0" borderId="0" xfId="3" applyFont="1" applyFill="1" applyBorder="1"/>
    <xf numFmtId="166" fontId="11" fillId="5" borderId="17" xfId="6" applyNumberFormat="1"/>
    <xf numFmtId="166" fontId="6" fillId="3" borderId="15" xfId="2" applyNumberFormat="1" applyFont="1" applyFill="1" applyBorder="1"/>
    <xf numFmtId="168" fontId="11" fillId="5" borderId="17" xfId="6" applyNumberFormat="1"/>
    <xf numFmtId="166" fontId="6" fillId="3" borderId="15" xfId="5" applyNumberFormat="1" applyFont="1"/>
    <xf numFmtId="168" fontId="2" fillId="0" borderId="0" xfId="3" applyNumberFormat="1" applyFont="1"/>
    <xf numFmtId="0" fontId="8" fillId="0" borderId="0" xfId="3" applyFont="1" applyAlignment="1"/>
    <xf numFmtId="0" fontId="3" fillId="0" borderId="0" xfId="3" applyFont="1" applyBorder="1" applyAlignment="1"/>
    <xf numFmtId="169" fontId="2" fillId="0" borderId="0" xfId="1" applyNumberFormat="1" applyFont="1"/>
    <xf numFmtId="170" fontId="11" fillId="5" borderId="17" xfId="6" applyNumberFormat="1"/>
    <xf numFmtId="170" fontId="2" fillId="0" borderId="0" xfId="3" applyNumberFormat="1" applyFont="1"/>
    <xf numFmtId="170" fontId="6" fillId="3" borderId="18" xfId="1" applyNumberFormat="1" applyFont="1" applyFill="1" applyBorder="1"/>
    <xf numFmtId="170" fontId="6" fillId="3" borderId="15" xfId="5" applyNumberFormat="1"/>
    <xf numFmtId="0" fontId="5" fillId="0" borderId="4" xfId="3" applyFont="1" applyBorder="1"/>
    <xf numFmtId="170" fontId="6" fillId="3" borderId="19" xfId="1" applyNumberFormat="1" applyFont="1" applyFill="1" applyBorder="1"/>
    <xf numFmtId="170" fontId="6" fillId="3" borderId="15" xfId="1" applyNumberFormat="1" applyFont="1" applyFill="1" applyBorder="1"/>
    <xf numFmtId="0" fontId="5" fillId="0" borderId="0" xfId="3" applyFont="1" applyBorder="1"/>
    <xf numFmtId="0" fontId="3" fillId="0" borderId="0" xfId="3" applyFont="1" applyAlignment="1"/>
    <xf numFmtId="0" fontId="2" fillId="0" borderId="0" xfId="3" applyFont="1" applyAlignment="1"/>
    <xf numFmtId="0" fontId="5" fillId="0" borderId="4" xfId="3" applyFont="1" applyBorder="1" applyAlignment="1"/>
    <xf numFmtId="168" fontId="6" fillId="3" borderId="19" xfId="1" applyNumberFormat="1" applyFont="1" applyFill="1" applyBorder="1"/>
    <xf numFmtId="0" fontId="5" fillId="0" borderId="0" xfId="3" applyFont="1" applyBorder="1" applyAlignment="1"/>
    <xf numFmtId="9" fontId="6" fillId="3" borderId="15" xfId="5" applyNumberFormat="1" applyFont="1"/>
    <xf numFmtId="168" fontId="6" fillId="3" borderId="15" xfId="5" applyNumberFormat="1" applyFont="1"/>
    <xf numFmtId="0" fontId="8" fillId="0" borderId="0" xfId="3" applyFont="1"/>
    <xf numFmtId="0" fontId="2" fillId="0" borderId="0" xfId="3" applyFont="1" applyBorder="1" applyAlignment="1"/>
    <xf numFmtId="170" fontId="6" fillId="3" borderId="15" xfId="5" applyNumberFormat="1" applyFont="1"/>
    <xf numFmtId="170" fontId="6" fillId="3" borderId="18" xfId="5" applyNumberFormat="1" applyFont="1" applyBorder="1"/>
    <xf numFmtId="170" fontId="6" fillId="3" borderId="19" xfId="5" applyNumberFormat="1" applyFont="1" applyBorder="1"/>
    <xf numFmtId="0" fontId="2" fillId="0" borderId="13" xfId="3" applyFont="1" applyBorder="1"/>
    <xf numFmtId="170" fontId="6" fillId="3" borderId="20" xfId="5" applyNumberFormat="1" applyFont="1" applyBorder="1"/>
    <xf numFmtId="0" fontId="6" fillId="3" borderId="15" xfId="5"/>
    <xf numFmtId="169" fontId="4" fillId="2" borderId="15" xfId="1" applyNumberFormat="1" applyFont="1" applyFill="1" applyBorder="1"/>
    <xf numFmtId="10" fontId="2" fillId="0" borderId="0" xfId="2" applyNumberFormat="1" applyFont="1"/>
    <xf numFmtId="10" fontId="11" fillId="5" borderId="17" xfId="6" applyNumberFormat="1" applyFont="1"/>
    <xf numFmtId="10" fontId="6" fillId="3" borderId="15" xfId="5" applyNumberFormat="1" applyFont="1"/>
    <xf numFmtId="164" fontId="4" fillId="2" borderId="15" xfId="1" applyFont="1" applyFill="1" applyBorder="1"/>
    <xf numFmtId="2" fontId="2" fillId="0" borderId="0" xfId="3" applyNumberFormat="1" applyFont="1"/>
    <xf numFmtId="2" fontId="4" fillId="2" borderId="15" xfId="1" applyNumberFormat="1" applyFont="1" applyFill="1" applyBorder="1"/>
    <xf numFmtId="0" fontId="2" fillId="0" borderId="0" xfId="3" applyFont="1" applyAlignment="1">
      <alignment horizontal="center"/>
    </xf>
    <xf numFmtId="9" fontId="2" fillId="0" borderId="0" xfId="3" applyNumberFormat="1" applyFont="1" applyAlignment="1">
      <alignment horizontal="center"/>
    </xf>
    <xf numFmtId="10" fontId="4" fillId="2" borderId="15" xfId="2" applyNumberFormat="1" applyFont="1" applyFill="1" applyBorder="1"/>
    <xf numFmtId="10" fontId="3" fillId="0" borderId="0" xfId="2" applyNumberFormat="1" applyFont="1"/>
    <xf numFmtId="0" fontId="3" fillId="0" borderId="0" xfId="0" applyFont="1"/>
    <xf numFmtId="10" fontId="6" fillId="3" borderId="15" xfId="9" applyNumberFormat="1" applyFont="1"/>
    <xf numFmtId="0" fontId="14" fillId="0" borderId="0" xfId="0" applyFont="1"/>
    <xf numFmtId="10" fontId="4" fillId="2" borderId="15" xfId="8" applyNumberFormat="1" applyFont="1"/>
    <xf numFmtId="2" fontId="11" fillId="5" borderId="17" xfId="6" applyNumberFormat="1" applyFont="1"/>
    <xf numFmtId="2" fontId="6" fillId="3" borderId="15" xfId="5" applyNumberFormat="1" applyFont="1"/>
    <xf numFmtId="166" fontId="11" fillId="5" borderId="17" xfId="6" applyNumberFormat="1" applyFont="1"/>
    <xf numFmtId="168" fontId="11" fillId="5" borderId="17" xfId="6" applyNumberFormat="1" applyFont="1"/>
    <xf numFmtId="169" fontId="6" fillId="3" borderId="15" xfId="5" applyNumberFormat="1" applyFont="1"/>
    <xf numFmtId="170" fontId="11" fillId="5" borderId="17" xfId="6" applyNumberFormat="1" applyFont="1"/>
    <xf numFmtId="170" fontId="4" fillId="2" borderId="15" xfId="4" applyNumberFormat="1" applyFont="1"/>
    <xf numFmtId="0" fontId="2" fillId="0" borderId="0" xfId="3" applyFont="1" applyAlignment="1">
      <alignment horizontal="left"/>
    </xf>
    <xf numFmtId="166" fontId="11" fillId="9" borderId="17" xfId="2" applyNumberFormat="1" applyFont="1" applyFill="1" applyBorder="1"/>
    <xf numFmtId="10" fontId="11" fillId="9" borderId="17" xfId="2" applyNumberFormat="1" applyFont="1" applyFill="1" applyBorder="1"/>
    <xf numFmtId="164" fontId="11" fillId="9" borderId="17" xfId="1" applyFont="1" applyFill="1" applyBorder="1"/>
    <xf numFmtId="9" fontId="11" fillId="5" borderId="17" xfId="6" applyNumberFormat="1"/>
    <xf numFmtId="10" fontId="2" fillId="0" borderId="0" xfId="3" applyNumberFormat="1" applyFont="1"/>
    <xf numFmtId="10" fontId="11" fillId="5" borderId="17" xfId="6" applyNumberFormat="1"/>
    <xf numFmtId="2" fontId="2" fillId="6" borderId="8" xfId="3" applyNumberFormat="1" applyFont="1" applyFill="1" applyBorder="1"/>
    <xf numFmtId="2" fontId="2" fillId="6" borderId="4" xfId="3" applyNumberFormat="1" applyFont="1" applyFill="1" applyBorder="1"/>
    <xf numFmtId="2" fontId="2" fillId="6" borderId="9" xfId="3" applyNumberFormat="1" applyFont="1" applyFill="1" applyBorder="1"/>
    <xf numFmtId="2" fontId="2" fillId="7" borderId="10" xfId="3" applyNumberFormat="1" applyFont="1" applyFill="1" applyBorder="1"/>
    <xf numFmtId="2" fontId="2" fillId="6" borderId="0" xfId="3" applyNumberFormat="1" applyFont="1" applyFill="1" applyBorder="1"/>
    <xf numFmtId="2" fontId="2" fillId="6" borderId="11" xfId="3" applyNumberFormat="1" applyFont="1" applyFill="1" applyBorder="1"/>
    <xf numFmtId="2" fontId="2" fillId="7" borderId="0" xfId="3" applyNumberFormat="1" applyFont="1" applyFill="1" applyBorder="1"/>
    <xf numFmtId="2" fontId="2" fillId="8" borderId="10" xfId="3" applyNumberFormat="1" applyFont="1" applyFill="1" applyBorder="1"/>
    <xf numFmtId="2" fontId="2" fillId="8" borderId="0" xfId="3" applyNumberFormat="1" applyFont="1" applyFill="1" applyBorder="1"/>
    <xf numFmtId="2" fontId="2" fillId="8" borderId="12" xfId="3" applyNumberFormat="1" applyFont="1" applyFill="1" applyBorder="1"/>
    <xf numFmtId="2" fontId="2" fillId="8" borderId="13" xfId="3" applyNumberFormat="1" applyFont="1" applyFill="1" applyBorder="1"/>
    <xf numFmtId="2" fontId="2" fillId="7" borderId="13" xfId="3" applyNumberFormat="1" applyFont="1" applyFill="1" applyBorder="1"/>
    <xf numFmtId="2" fontId="2" fillId="6" borderId="14" xfId="3" applyNumberFormat="1" applyFont="1" applyFill="1" applyBorder="1"/>
    <xf numFmtId="0" fontId="3" fillId="0" borderId="0" xfId="3" applyFont="1" applyAlignment="1">
      <alignment horizontal="center"/>
    </xf>
    <xf numFmtId="1" fontId="11" fillId="5" borderId="17" xfId="6" applyNumberFormat="1" applyFont="1"/>
    <xf numFmtId="164" fontId="6" fillId="3" borderId="15" xfId="1" applyFont="1" applyFill="1" applyBorder="1"/>
    <xf numFmtId="169" fontId="6" fillId="3" borderId="15" xfId="1" applyNumberFormat="1" applyFont="1" applyFill="1" applyBorder="1"/>
    <xf numFmtId="0" fontId="9" fillId="2" borderId="15" xfId="8"/>
    <xf numFmtId="164" fontId="6" fillId="3" borderId="15" xfId="5" applyNumberFormat="1"/>
    <xf numFmtId="165" fontId="2" fillId="10" borderId="1" xfId="742"/>
    <xf numFmtId="10" fontId="2" fillId="10" borderId="1" xfId="2" applyNumberFormat="1" applyFont="1" applyFill="1" applyBorder="1"/>
    <xf numFmtId="164" fontId="2" fillId="10" borderId="1" xfId="1" applyFont="1" applyFill="1" applyBorder="1"/>
    <xf numFmtId="2" fontId="11" fillId="5" borderId="17" xfId="6" applyNumberFormat="1"/>
    <xf numFmtId="165" fontId="11" fillId="5" borderId="17" xfId="6" applyNumberFormat="1"/>
    <xf numFmtId="166" fontId="6" fillId="3" borderId="15" xfId="5" applyNumberFormat="1"/>
    <xf numFmtId="0" fontId="4" fillId="2" borderId="15" xfId="4"/>
    <xf numFmtId="164" fontId="2" fillId="0" borderId="0" xfId="3" applyNumberFormat="1" applyFont="1"/>
    <xf numFmtId="9" fontId="6" fillId="3" borderId="15" xfId="2" applyFont="1" applyFill="1" applyBorder="1"/>
    <xf numFmtId="168" fontId="17" fillId="4" borderId="16" xfId="827" applyNumberFormat="1"/>
    <xf numFmtId="164" fontId="11" fillId="9" borderId="17" xfId="2" applyNumberFormat="1" applyFont="1" applyFill="1" applyBorder="1"/>
    <xf numFmtId="164" fontId="11" fillId="5" borderId="17" xfId="6" applyNumberFormat="1"/>
    <xf numFmtId="9" fontId="11" fillId="9" borderId="17" xfId="2" applyFont="1" applyFill="1" applyBorder="1"/>
    <xf numFmtId="167" fontId="11" fillId="9" borderId="17" xfId="1" applyNumberFormat="1" applyFont="1" applyFill="1" applyBorder="1"/>
    <xf numFmtId="9" fontId="11" fillId="9" borderId="17" xfId="2" applyNumberFormat="1" applyFont="1" applyFill="1" applyBorder="1"/>
    <xf numFmtId="0" fontId="18" fillId="0" borderId="0" xfId="0" applyFont="1"/>
    <xf numFmtId="9" fontId="2" fillId="0" borderId="0" xfId="2" applyNumberFormat="1" applyFont="1"/>
    <xf numFmtId="0" fontId="5" fillId="0" borderId="13" xfId="3" applyFont="1" applyBorder="1"/>
    <xf numFmtId="169" fontId="11" fillId="5" borderId="17" xfId="6" applyNumberFormat="1"/>
    <xf numFmtId="164" fontId="7" fillId="4" borderId="16" xfId="1" applyFont="1" applyFill="1" applyBorder="1"/>
    <xf numFmtId="9" fontId="4" fillId="2" borderId="15" xfId="2" applyFont="1" applyFill="1" applyBorder="1"/>
    <xf numFmtId="166" fontId="2" fillId="0" borderId="0" xfId="2" quotePrefix="1" applyNumberFormat="1" applyFont="1"/>
    <xf numFmtId="0" fontId="2" fillId="0" borderId="0" xfId="0" quotePrefix="1" applyFont="1"/>
    <xf numFmtId="10" fontId="4" fillId="2" borderId="15" xfId="1" applyNumberFormat="1" applyFont="1" applyFill="1" applyBorder="1"/>
    <xf numFmtId="9" fontId="4" fillId="2" borderId="15" xfId="1" applyNumberFormat="1" applyFont="1" applyFill="1" applyBorder="1"/>
    <xf numFmtId="9" fontId="4" fillId="11" borderId="15" xfId="0" applyNumberFormat="1" applyFont="1" applyFill="1" applyBorder="1"/>
    <xf numFmtId="10" fontId="19" fillId="0" borderId="0" xfId="0" applyNumberFormat="1" applyFont="1"/>
    <xf numFmtId="164" fontId="2" fillId="0" borderId="0" xfId="1" applyFont="1"/>
    <xf numFmtId="171" fontId="2" fillId="0" borderId="0" xfId="3" applyNumberFormat="1" applyFont="1"/>
    <xf numFmtId="10" fontId="6" fillId="3" borderId="15" xfId="5" applyNumberFormat="1"/>
    <xf numFmtId="2" fontId="2" fillId="7" borderId="12" xfId="3" applyNumberFormat="1" applyFont="1" applyFill="1" applyBorder="1"/>
    <xf numFmtId="2" fontId="2" fillId="7" borderId="6" xfId="3" applyNumberFormat="1" applyFont="1" applyFill="1" applyBorder="1"/>
    <xf numFmtId="2" fontId="2" fillId="7" borderId="5" xfId="3" applyNumberFormat="1" applyFont="1" applyFill="1" applyBorder="1"/>
    <xf numFmtId="10" fontId="3" fillId="0" borderId="2" xfId="2" applyNumberFormat="1" applyFont="1" applyBorder="1"/>
    <xf numFmtId="2" fontId="2" fillId="6" borderId="2" xfId="3" applyNumberFormat="1" applyFont="1" applyFill="1" applyBorder="1"/>
    <xf numFmtId="2" fontId="2" fillId="6" borderId="3" xfId="3" applyNumberFormat="1" applyFont="1" applyFill="1" applyBorder="1"/>
    <xf numFmtId="2" fontId="2" fillId="6" borderId="1" xfId="3" applyNumberFormat="1" applyFont="1" applyFill="1" applyBorder="1"/>
    <xf numFmtId="2" fontId="3" fillId="0" borderId="0" xfId="3" applyNumberFormat="1" applyFont="1"/>
    <xf numFmtId="2" fontId="3" fillId="0" borderId="6" xfId="3" applyNumberFormat="1" applyFont="1" applyBorder="1"/>
    <xf numFmtId="2" fontId="2" fillId="8" borderId="6" xfId="3" applyNumberFormat="1" applyFont="1" applyFill="1" applyBorder="1"/>
    <xf numFmtId="2" fontId="2" fillId="8" borderId="5" xfId="3" applyNumberFormat="1" applyFont="1" applyFill="1" applyBorder="1"/>
    <xf numFmtId="166" fontId="4" fillId="2" borderId="15" xfId="4" applyNumberFormat="1"/>
    <xf numFmtId="2" fontId="6" fillId="3" borderId="15" xfId="5" applyNumberFormat="1"/>
    <xf numFmtId="0" fontId="21" fillId="0" borderId="0" xfId="0" applyFont="1"/>
    <xf numFmtId="0" fontId="3" fillId="0" borderId="8" xfId="3" applyFont="1" applyBorder="1" applyAlignment="1">
      <alignment horizontal="center"/>
    </xf>
    <xf numFmtId="0" fontId="3" fillId="0" borderId="4" xfId="3" applyFont="1" applyBorder="1" applyAlignment="1">
      <alignment horizontal="center"/>
    </xf>
    <xf numFmtId="0" fontId="3" fillId="0" borderId="9" xfId="3" applyFont="1" applyBorder="1" applyAlignment="1">
      <alignment horizontal="center"/>
    </xf>
  </cellXfs>
  <cellStyles count="1846">
    <cellStyle name="Calculation" xfId="9" builtinId="22"/>
    <cellStyle name="Calculation 2" xfId="5"/>
    <cellStyle name="Check Cell" xfId="827" builtinId="23"/>
    <cellStyle name="Check Cell 2" xfId="7"/>
    <cellStyle name="Comma" xfId="1" builtinId="3"/>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Input" xfId="8" builtinId="20"/>
    <cellStyle name="Input 2" xfId="4"/>
    <cellStyle name="Linked Cell 2" xfId="6"/>
    <cellStyle name="Lookup" xfId="742"/>
    <cellStyle name="Normal" xfId="0" builtinId="0"/>
    <cellStyle name="Normal 2" xfId="3"/>
    <cellStyle name="Percent" xfId="2"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col"/>
        <c:grouping val="clustered"/>
        <c:varyColors val="0"/>
        <c:ser>
          <c:idx val="0"/>
          <c:order val="0"/>
          <c:tx>
            <c:strRef>
              <c:f>'Valuation - Simulation'!$AK$1013</c:f>
              <c:strCache>
                <c:ptCount val="1"/>
                <c:pt idx="0">
                  <c:v>Frequency</c:v>
                </c:pt>
              </c:strCache>
            </c:strRef>
          </c:tx>
          <c:invertIfNegative val="0"/>
          <c:dPt>
            <c:idx val="34"/>
            <c:invertIfNegative val="0"/>
            <c:bubble3D val="0"/>
            <c:spPr>
              <a:solidFill>
                <a:schemeClr val="accent1"/>
              </a:solidFill>
              <a:ln>
                <a:noFill/>
              </a:ln>
            </c:spPr>
          </c:dPt>
          <c:cat>
            <c:numRef>
              <c:f>'Valuation - Simulation'!$AJ$1014:$AJ$1048</c:f>
              <c:numCache>
                <c:formatCode>General</c:formatCode>
                <c:ptCount val="35"/>
                <c:pt idx="0">
                  <c:v>-300.0</c:v>
                </c:pt>
                <c:pt idx="1">
                  <c:v>-250.0</c:v>
                </c:pt>
                <c:pt idx="2">
                  <c:v>-200.0</c:v>
                </c:pt>
                <c:pt idx="3">
                  <c:v>-150.0</c:v>
                </c:pt>
                <c:pt idx="4">
                  <c:v>-100.0</c:v>
                </c:pt>
                <c:pt idx="5">
                  <c:v>-50.0</c:v>
                </c:pt>
                <c:pt idx="6">
                  <c:v>0.0</c:v>
                </c:pt>
                <c:pt idx="7">
                  <c:v>50.0</c:v>
                </c:pt>
                <c:pt idx="8">
                  <c:v>100.0</c:v>
                </c:pt>
                <c:pt idx="9">
                  <c:v>150.0</c:v>
                </c:pt>
                <c:pt idx="10">
                  <c:v>200.0</c:v>
                </c:pt>
                <c:pt idx="11">
                  <c:v>250.0</c:v>
                </c:pt>
                <c:pt idx="12">
                  <c:v>300.0</c:v>
                </c:pt>
                <c:pt idx="13">
                  <c:v>350.0</c:v>
                </c:pt>
                <c:pt idx="14">
                  <c:v>400.0</c:v>
                </c:pt>
                <c:pt idx="15">
                  <c:v>450.0</c:v>
                </c:pt>
                <c:pt idx="16">
                  <c:v>500.0</c:v>
                </c:pt>
                <c:pt idx="17">
                  <c:v>550.0</c:v>
                </c:pt>
                <c:pt idx="18">
                  <c:v>600.0</c:v>
                </c:pt>
                <c:pt idx="19">
                  <c:v>650.0</c:v>
                </c:pt>
                <c:pt idx="20">
                  <c:v>700.0</c:v>
                </c:pt>
                <c:pt idx="21">
                  <c:v>750.0</c:v>
                </c:pt>
                <c:pt idx="22">
                  <c:v>800.0</c:v>
                </c:pt>
                <c:pt idx="23">
                  <c:v>850.0</c:v>
                </c:pt>
                <c:pt idx="24">
                  <c:v>900.0</c:v>
                </c:pt>
                <c:pt idx="25">
                  <c:v>950.0</c:v>
                </c:pt>
                <c:pt idx="26">
                  <c:v>1000.0</c:v>
                </c:pt>
                <c:pt idx="27">
                  <c:v>1050.0</c:v>
                </c:pt>
                <c:pt idx="28">
                  <c:v>1100.0</c:v>
                </c:pt>
                <c:pt idx="29">
                  <c:v>1150.0</c:v>
                </c:pt>
                <c:pt idx="30">
                  <c:v>1200.0</c:v>
                </c:pt>
                <c:pt idx="31">
                  <c:v>1250.0</c:v>
                </c:pt>
                <c:pt idx="32">
                  <c:v>1300.0</c:v>
                </c:pt>
                <c:pt idx="33">
                  <c:v>1350.0</c:v>
                </c:pt>
                <c:pt idx="34">
                  <c:v>1400.0</c:v>
                </c:pt>
              </c:numCache>
            </c:numRef>
          </c:cat>
          <c:val>
            <c:numRef>
              <c:f>'Valuation - Simulation'!$AL$1014:$AL$1048</c:f>
              <c:numCache>
                <c:formatCode>0.00%</c:formatCode>
                <c:ptCount val="35"/>
                <c:pt idx="0">
                  <c:v>0.0739130434782609</c:v>
                </c:pt>
                <c:pt idx="1">
                  <c:v>0.0130434782608696</c:v>
                </c:pt>
                <c:pt idx="2">
                  <c:v>0.0260869565217391</c:v>
                </c:pt>
                <c:pt idx="3">
                  <c:v>0.0260869565217391</c:v>
                </c:pt>
                <c:pt idx="4">
                  <c:v>0.0434782608695652</c:v>
                </c:pt>
                <c:pt idx="5">
                  <c:v>0.0304347826086956</c:v>
                </c:pt>
                <c:pt idx="6">
                  <c:v>0.0347826086956522</c:v>
                </c:pt>
                <c:pt idx="7">
                  <c:v>0.0391304347826087</c:v>
                </c:pt>
                <c:pt idx="8">
                  <c:v>0.0347826086956522</c:v>
                </c:pt>
                <c:pt idx="9">
                  <c:v>0.0260869565217391</c:v>
                </c:pt>
                <c:pt idx="10">
                  <c:v>0.0304347826086956</c:v>
                </c:pt>
                <c:pt idx="11">
                  <c:v>0.0521739130434782</c:v>
                </c:pt>
                <c:pt idx="12">
                  <c:v>0.0304347826086956</c:v>
                </c:pt>
                <c:pt idx="13">
                  <c:v>0.0478260869565217</c:v>
                </c:pt>
                <c:pt idx="14">
                  <c:v>0.0217391304347826</c:v>
                </c:pt>
                <c:pt idx="15">
                  <c:v>0.0260869565217391</c:v>
                </c:pt>
                <c:pt idx="16">
                  <c:v>0.0173913043478261</c:v>
                </c:pt>
                <c:pt idx="17">
                  <c:v>0.0565217391304348</c:v>
                </c:pt>
                <c:pt idx="18">
                  <c:v>0.0260869565217391</c:v>
                </c:pt>
                <c:pt idx="19">
                  <c:v>0.0173913043478261</c:v>
                </c:pt>
                <c:pt idx="20">
                  <c:v>0.0130434782608696</c:v>
                </c:pt>
                <c:pt idx="21">
                  <c:v>0.0391304347826087</c:v>
                </c:pt>
                <c:pt idx="22">
                  <c:v>0.0173913043478261</c:v>
                </c:pt>
                <c:pt idx="23">
                  <c:v>0.0304347826086956</c:v>
                </c:pt>
                <c:pt idx="24">
                  <c:v>0.0130434782608696</c:v>
                </c:pt>
                <c:pt idx="25">
                  <c:v>0.00869565217391304</c:v>
                </c:pt>
                <c:pt idx="26">
                  <c:v>0.0173913043478261</c:v>
                </c:pt>
                <c:pt idx="27">
                  <c:v>0.0260869565217391</c:v>
                </c:pt>
                <c:pt idx="28">
                  <c:v>0.0347826086956522</c:v>
                </c:pt>
                <c:pt idx="29">
                  <c:v>0.0173913043478261</c:v>
                </c:pt>
                <c:pt idx="30">
                  <c:v>0.0130434782608696</c:v>
                </c:pt>
                <c:pt idx="31">
                  <c:v>0.0130434782608696</c:v>
                </c:pt>
                <c:pt idx="32">
                  <c:v>0.0217391304347826</c:v>
                </c:pt>
                <c:pt idx="33">
                  <c:v>0.0304347826086956</c:v>
                </c:pt>
                <c:pt idx="34">
                  <c:v>0.0304347826086956</c:v>
                </c:pt>
              </c:numCache>
            </c:numRef>
          </c:val>
        </c:ser>
        <c:dLbls>
          <c:showLegendKey val="0"/>
          <c:showVal val="0"/>
          <c:showCatName val="0"/>
          <c:showSerName val="0"/>
          <c:showPercent val="0"/>
          <c:showBubbleSize val="0"/>
        </c:dLbls>
        <c:gapWidth val="150"/>
        <c:axId val="2118624728"/>
        <c:axId val="2118631560"/>
      </c:barChart>
      <c:catAx>
        <c:axId val="2118624728"/>
        <c:scaling>
          <c:orientation val="minMax"/>
        </c:scaling>
        <c:delete val="0"/>
        <c:axPos val="b"/>
        <c:title>
          <c:tx>
            <c:rich>
              <a:bodyPr/>
              <a:lstStyle/>
              <a:p>
                <a:pPr>
                  <a:defRPr/>
                </a:pPr>
                <a:r>
                  <a:rPr lang="en-US"/>
                  <a:t>NPV</a:t>
                </a:r>
              </a:p>
            </c:rich>
          </c:tx>
          <c:layout/>
          <c:overlay val="0"/>
        </c:title>
        <c:numFmt formatCode="General" sourceLinked="1"/>
        <c:majorTickMark val="out"/>
        <c:minorTickMark val="none"/>
        <c:tickLblPos val="nextTo"/>
        <c:crossAx val="2118631560"/>
        <c:crosses val="autoZero"/>
        <c:auto val="1"/>
        <c:lblAlgn val="ctr"/>
        <c:lblOffset val="100"/>
        <c:tickLblSkip val="4"/>
        <c:tickMarkSkip val="2"/>
        <c:noMultiLvlLbl val="0"/>
      </c:catAx>
      <c:valAx>
        <c:axId val="2118631560"/>
        <c:scaling>
          <c:orientation val="minMax"/>
        </c:scaling>
        <c:delete val="0"/>
        <c:axPos val="l"/>
        <c:title>
          <c:tx>
            <c:rich>
              <a:bodyPr rot="-5400000" vert="horz"/>
              <a:lstStyle/>
              <a:p>
                <a:pPr>
                  <a:defRPr/>
                </a:pPr>
                <a:r>
                  <a:rPr lang="en-US"/>
                  <a:t>Percentage</a:t>
                </a:r>
              </a:p>
            </c:rich>
          </c:tx>
          <c:layout/>
          <c:overlay val="0"/>
        </c:title>
        <c:numFmt formatCode="0.00%" sourceLinked="1"/>
        <c:majorTickMark val="out"/>
        <c:minorTickMark val="none"/>
        <c:tickLblPos val="nextTo"/>
        <c:crossAx val="2118624728"/>
        <c:crosses val="autoZero"/>
        <c:crossBetween val="between"/>
      </c:valAx>
    </c:plotArea>
    <c:plotVisOnly val="1"/>
    <c:dispBlanksAs val="gap"/>
    <c:showDLblsOverMax val="0"/>
  </c:chart>
  <c:printSettings>
    <c:headerFooter/>
    <c:pageMargins b="1.0" l="0.75" r="0.75" t="1.0" header="0.5" footer="0.5"/>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scatterChart>
        <c:scatterStyle val="smoothMarker"/>
        <c:varyColors val="0"/>
        <c:ser>
          <c:idx val="0"/>
          <c:order val="0"/>
          <c:tx>
            <c:strRef>
              <c:f>'Valuation - Simulation'!$W$113</c:f>
              <c:strCache>
                <c:ptCount val="1"/>
                <c:pt idx="0">
                  <c:v>NPV</c:v>
                </c:pt>
              </c:strCache>
            </c:strRef>
          </c:tx>
          <c:marker>
            <c:symbol val="none"/>
          </c:marker>
          <c:xVal>
            <c:numRef>
              <c:f>'Valuation - Simulation'!$V$114:$V$163</c:f>
              <c:numCache>
                <c:formatCode>0%</c:formatCode>
                <c:ptCount val="50"/>
                <c:pt idx="0">
                  <c:v>0.01</c:v>
                </c:pt>
                <c:pt idx="1">
                  <c:v>0.02</c:v>
                </c:pt>
                <c:pt idx="2">
                  <c:v>0.03</c:v>
                </c:pt>
                <c:pt idx="3">
                  <c:v>0.04</c:v>
                </c:pt>
                <c:pt idx="4">
                  <c:v>0.05</c:v>
                </c:pt>
                <c:pt idx="5">
                  <c:v>0.06</c:v>
                </c:pt>
                <c:pt idx="6">
                  <c:v>0.07</c:v>
                </c:pt>
                <c:pt idx="7">
                  <c:v>0.08</c:v>
                </c:pt>
                <c:pt idx="8">
                  <c:v>0.09</c:v>
                </c:pt>
                <c:pt idx="9">
                  <c:v>0.1</c:v>
                </c:pt>
                <c:pt idx="10">
                  <c:v>0.11</c:v>
                </c:pt>
                <c:pt idx="11">
                  <c:v>0.12</c:v>
                </c:pt>
                <c:pt idx="12">
                  <c:v>0.13</c:v>
                </c:pt>
                <c:pt idx="13">
                  <c:v>0.14</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c:v>
                </c:pt>
                <c:pt idx="28">
                  <c:v>0.29</c:v>
                </c:pt>
                <c:pt idx="29">
                  <c:v>0.3</c:v>
                </c:pt>
                <c:pt idx="30">
                  <c:v>0.31</c:v>
                </c:pt>
                <c:pt idx="31">
                  <c:v>0.32</c:v>
                </c:pt>
                <c:pt idx="32">
                  <c:v>0.33</c:v>
                </c:pt>
                <c:pt idx="33">
                  <c:v>0.34</c:v>
                </c:pt>
                <c:pt idx="34">
                  <c:v>0.35</c:v>
                </c:pt>
                <c:pt idx="35">
                  <c:v>0.36</c:v>
                </c:pt>
                <c:pt idx="36">
                  <c:v>0.37</c:v>
                </c:pt>
                <c:pt idx="37">
                  <c:v>0.38</c:v>
                </c:pt>
                <c:pt idx="38">
                  <c:v>0.39</c:v>
                </c:pt>
                <c:pt idx="39">
                  <c:v>0.4</c:v>
                </c:pt>
                <c:pt idx="40">
                  <c:v>0.41</c:v>
                </c:pt>
                <c:pt idx="41">
                  <c:v>0.42</c:v>
                </c:pt>
                <c:pt idx="42">
                  <c:v>0.43</c:v>
                </c:pt>
                <c:pt idx="43">
                  <c:v>0.44</c:v>
                </c:pt>
                <c:pt idx="44">
                  <c:v>0.45</c:v>
                </c:pt>
                <c:pt idx="45">
                  <c:v>0.46</c:v>
                </c:pt>
                <c:pt idx="46">
                  <c:v>0.47</c:v>
                </c:pt>
                <c:pt idx="47">
                  <c:v>0.48</c:v>
                </c:pt>
                <c:pt idx="48">
                  <c:v>0.49</c:v>
                </c:pt>
                <c:pt idx="49">
                  <c:v>0.5</c:v>
                </c:pt>
              </c:numCache>
            </c:numRef>
          </c:xVal>
          <c:yVal>
            <c:numRef>
              <c:f>'Valuation - Simulation'!$W$114:$W$163</c:f>
              <c:numCache>
                <c:formatCode>0.00</c:formatCode>
                <c:ptCount val="50"/>
                <c:pt idx="0">
                  <c:v>1302.34732653142</c:v>
                </c:pt>
                <c:pt idx="1">
                  <c:v>1233.9047174277</c:v>
                </c:pt>
                <c:pt idx="2">
                  <c:v>1168.907163254707</c:v>
                </c:pt>
                <c:pt idx="3">
                  <c:v>1107.146936273918</c:v>
                </c:pt>
                <c:pt idx="4">
                  <c:v>1048.430827834726</c:v>
                </c:pt>
                <c:pt idx="5">
                  <c:v>992.5789993980067</c:v>
                </c:pt>
                <c:pt idx="6">
                  <c:v>939.4239347525963</c:v>
                </c:pt>
                <c:pt idx="7">
                  <c:v>888.809483634464</c:v>
                </c:pt>
                <c:pt idx="8">
                  <c:v>840.5899879882376</c:v>
                </c:pt>
                <c:pt idx="9">
                  <c:v>794.6294830238014</c:v>
                </c:pt>
                <c:pt idx="10">
                  <c:v>750.8009660311056</c:v>
                </c:pt>
                <c:pt idx="11">
                  <c:v>708.98572663648</c:v>
                </c:pt>
                <c:pt idx="12">
                  <c:v>669.0727328243931</c:v>
                </c:pt>
                <c:pt idx="13">
                  <c:v>630.9580676191213</c:v>
                </c:pt>
                <c:pt idx="14">
                  <c:v>594.5444118294791</c:v>
                </c:pt>
                <c:pt idx="15">
                  <c:v>559.7405687137202</c:v>
                </c:pt>
                <c:pt idx="16">
                  <c:v>526.461026827313</c:v>
                </c:pt>
                <c:pt idx="17">
                  <c:v>494.6255576790145</c:v>
                </c:pt>
                <c:pt idx="18">
                  <c:v>464.1588451453936</c:v>
                </c:pt>
                <c:pt idx="19">
                  <c:v>434.9901438849402</c:v>
                </c:pt>
                <c:pt idx="20">
                  <c:v>407.0529642539009</c:v>
                </c:pt>
                <c:pt idx="21">
                  <c:v>380.2847814603358</c:v>
                </c:pt>
                <c:pt idx="22">
                  <c:v>354.6267669034739</c:v>
                </c:pt>
                <c:pt idx="23">
                  <c:v>330.0235398348904</c:v>
                </c:pt>
                <c:pt idx="24">
                  <c:v>306.4229376485727</c:v>
                </c:pt>
                <c:pt idx="25">
                  <c:v>283.7758032606339</c:v>
                </c:pt>
                <c:pt idx="26">
                  <c:v>262.0357881780413</c:v>
                </c:pt>
                <c:pt idx="27">
                  <c:v>241.1591699808504</c:v>
                </c:pt>
                <c:pt idx="28">
                  <c:v>221.1046830554833</c:v>
                </c:pt>
                <c:pt idx="29">
                  <c:v>201.8333615188003</c:v>
                </c:pt>
                <c:pt idx="30">
                  <c:v>183.3083933652189</c:v>
                </c:pt>
                <c:pt idx="31">
                  <c:v>165.4949849529027</c:v>
                </c:pt>
                <c:pt idx="32">
                  <c:v>148.3602350209894</c:v>
                </c:pt>
                <c:pt idx="33">
                  <c:v>131.8730174986957</c:v>
                </c:pt>
                <c:pt idx="34">
                  <c:v>116.0038724296809</c:v>
                </c:pt>
                <c:pt idx="35">
                  <c:v>100.7249043918536</c:v>
                </c:pt>
                <c:pt idx="36">
                  <c:v>86.00968784446428</c:v>
                </c:pt>
                <c:pt idx="37">
                  <c:v>71.83317888131597</c:v>
                </c:pt>
                <c:pt idx="38">
                  <c:v>58.17163291172261</c:v>
                </c:pt>
                <c:pt idx="39">
                  <c:v>45.00252782982875</c:v>
                </c:pt>
                <c:pt idx="40">
                  <c:v>32.30449226845724</c:v>
                </c:pt>
                <c:pt idx="41">
                  <c:v>20.05723856609342</c:v>
                </c:pt>
                <c:pt idx="42">
                  <c:v>8.2415001052251</c:v>
                </c:pt>
                <c:pt idx="43">
                  <c:v>-3.161027292670098</c:v>
                </c:pt>
                <c:pt idx="44">
                  <c:v>-14.1677402054666</c:v>
                </c:pt>
                <c:pt idx="45">
                  <c:v>-24.79517894938886</c:v>
                </c:pt>
                <c:pt idx="46">
                  <c:v>-35.05907566528276</c:v>
                </c:pt>
                <c:pt idx="47">
                  <c:v>-44.97439937978038</c:v>
                </c:pt>
                <c:pt idx="48">
                  <c:v>-54.55539825158263</c:v>
                </c:pt>
                <c:pt idx="49">
                  <c:v>-63.81563919712437</c:v>
                </c:pt>
              </c:numCache>
            </c:numRef>
          </c:yVal>
          <c:smooth val="1"/>
        </c:ser>
        <c:dLbls>
          <c:showLegendKey val="0"/>
          <c:showVal val="0"/>
          <c:showCatName val="0"/>
          <c:showSerName val="0"/>
          <c:showPercent val="0"/>
          <c:showBubbleSize val="0"/>
        </c:dLbls>
        <c:axId val="2118712504"/>
        <c:axId val="2118717960"/>
      </c:scatterChart>
      <c:valAx>
        <c:axId val="2118712504"/>
        <c:scaling>
          <c:orientation val="minMax"/>
        </c:scaling>
        <c:delete val="0"/>
        <c:axPos val="b"/>
        <c:title>
          <c:tx>
            <c:rich>
              <a:bodyPr/>
              <a:lstStyle/>
              <a:p>
                <a:pPr>
                  <a:defRPr/>
                </a:pPr>
                <a:r>
                  <a:rPr lang="en-US"/>
                  <a:t>Cost of Capital</a:t>
                </a:r>
              </a:p>
            </c:rich>
          </c:tx>
          <c:layout/>
          <c:overlay val="0"/>
        </c:title>
        <c:numFmt formatCode="0%" sourceLinked="1"/>
        <c:majorTickMark val="out"/>
        <c:minorTickMark val="none"/>
        <c:tickLblPos val="nextTo"/>
        <c:crossAx val="2118717960"/>
        <c:crosses val="autoZero"/>
        <c:crossBetween val="midCat"/>
      </c:valAx>
      <c:valAx>
        <c:axId val="2118717960"/>
        <c:scaling>
          <c:orientation val="minMax"/>
        </c:scaling>
        <c:delete val="0"/>
        <c:axPos val="l"/>
        <c:title>
          <c:tx>
            <c:rich>
              <a:bodyPr rot="-5400000" vert="horz"/>
              <a:lstStyle/>
              <a:p>
                <a:pPr>
                  <a:defRPr/>
                </a:pPr>
                <a:r>
                  <a:rPr lang="en-US"/>
                  <a:t>NPV</a:t>
                </a:r>
              </a:p>
            </c:rich>
          </c:tx>
          <c:layout/>
          <c:overlay val="0"/>
        </c:title>
        <c:numFmt formatCode="0.00" sourceLinked="1"/>
        <c:majorTickMark val="out"/>
        <c:minorTickMark val="none"/>
        <c:tickLblPos val="nextTo"/>
        <c:crossAx val="2118712504"/>
        <c:crosses val="autoZero"/>
        <c:crossBetween val="midCat"/>
      </c:valAx>
    </c:plotArea>
    <c:plotVisOnly val="1"/>
    <c:dispBlanksAs val="gap"/>
    <c:showDLblsOverMax val="0"/>
  </c:chart>
  <c:txPr>
    <a:bodyPr/>
    <a:lstStyle/>
    <a:p>
      <a:pPr>
        <a:defRPr sz="1000">
          <a:latin typeface="Helvetica"/>
          <a:cs typeface="Helvetica"/>
        </a:defRPr>
      </a:pPr>
      <a:endParaRPr lang="en-US"/>
    </a:p>
  </c:txPr>
  <c:printSettings>
    <c:headerFooter/>
    <c:pageMargins b="1.0" l="0.75" r="0.75" t="1.0"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201971692790738"/>
          <c:y val="0.0673575129533679"/>
          <c:w val="0.760645129639169"/>
          <c:h val="0.741139896373057"/>
        </c:manualLayout>
      </c:layout>
      <c:lineChart>
        <c:grouping val="standard"/>
        <c:varyColors val="0"/>
        <c:ser>
          <c:idx val="0"/>
          <c:order val="0"/>
          <c:tx>
            <c:v>Forecast (NPV 708)</c:v>
          </c:tx>
          <c:marker>
            <c:symbol val="none"/>
          </c:marker>
          <c:val>
            <c:numRef>
              <c:f>'Valuation - Simulation'!$V$43:$Z$43</c:f>
              <c:numCache>
                <c:formatCode>0.0</c:formatCode>
                <c:ptCount val="5"/>
                <c:pt idx="0">
                  <c:v>1.0</c:v>
                </c:pt>
                <c:pt idx="1">
                  <c:v>26.0</c:v>
                </c:pt>
                <c:pt idx="2">
                  <c:v>59.28000000000001</c:v>
                </c:pt>
                <c:pt idx="3">
                  <c:v>64.85232000000002</c:v>
                </c:pt>
                <c:pt idx="4">
                  <c:v>67.10269550400002</c:v>
                </c:pt>
              </c:numCache>
            </c:numRef>
          </c:val>
          <c:smooth val="0"/>
        </c:ser>
        <c:ser>
          <c:idx val="1"/>
          <c:order val="1"/>
          <c:tx>
            <c:v>Actual</c:v>
          </c:tx>
          <c:marker>
            <c:symbol val="none"/>
          </c:marker>
          <c:val>
            <c:numRef>
              <c:f>'Valuation - Simulation'!$V$45:$Z$45</c:f>
              <c:numCache>
                <c:formatCode>0.0</c:formatCode>
                <c:ptCount val="5"/>
                <c:pt idx="0">
                  <c:v>1.0</c:v>
                </c:pt>
                <c:pt idx="1">
                  <c:v>60.017</c:v>
                </c:pt>
                <c:pt idx="2">
                  <c:v>116.348</c:v>
                </c:pt>
                <c:pt idx="3">
                  <c:v>195.435</c:v>
                </c:pt>
                <c:pt idx="4">
                  <c:v>229.0</c:v>
                </c:pt>
              </c:numCache>
            </c:numRef>
          </c:val>
          <c:smooth val="0"/>
        </c:ser>
        <c:dLbls>
          <c:showLegendKey val="0"/>
          <c:showVal val="0"/>
          <c:showCatName val="0"/>
          <c:showSerName val="0"/>
          <c:showPercent val="0"/>
          <c:showBubbleSize val="0"/>
        </c:dLbls>
        <c:marker val="1"/>
        <c:smooth val="0"/>
        <c:axId val="2118761992"/>
        <c:axId val="2118767416"/>
      </c:lineChart>
      <c:catAx>
        <c:axId val="2118761992"/>
        <c:scaling>
          <c:orientation val="minMax"/>
        </c:scaling>
        <c:delete val="0"/>
        <c:axPos val="b"/>
        <c:title>
          <c:tx>
            <c:rich>
              <a:bodyPr/>
              <a:lstStyle/>
              <a:p>
                <a:pPr>
                  <a:defRPr/>
                </a:pPr>
                <a:r>
                  <a:rPr lang="en-US"/>
                  <a:t>Year</a:t>
                </a:r>
              </a:p>
            </c:rich>
          </c:tx>
          <c:layout/>
          <c:overlay val="0"/>
        </c:title>
        <c:majorTickMark val="out"/>
        <c:minorTickMark val="none"/>
        <c:tickLblPos val="nextTo"/>
        <c:crossAx val="2118767416"/>
        <c:crosses val="autoZero"/>
        <c:auto val="1"/>
        <c:lblAlgn val="ctr"/>
        <c:lblOffset val="100"/>
        <c:noMultiLvlLbl val="0"/>
      </c:catAx>
      <c:valAx>
        <c:axId val="2118767416"/>
        <c:scaling>
          <c:orientation val="minMax"/>
        </c:scaling>
        <c:delete val="0"/>
        <c:axPos val="l"/>
        <c:title>
          <c:tx>
            <c:rich>
              <a:bodyPr rot="-5400000" vert="horz"/>
              <a:lstStyle/>
              <a:p>
                <a:pPr>
                  <a:defRPr/>
                </a:pPr>
                <a:r>
                  <a:rPr lang="en-US"/>
                  <a:t>Market Size (Mil</a:t>
                </a:r>
                <a:r>
                  <a:rPr lang="en-US" baseline="0"/>
                  <a:t> Units)</a:t>
                </a:r>
                <a:endParaRPr lang="en-US"/>
              </a:p>
            </c:rich>
          </c:tx>
          <c:layout/>
          <c:overlay val="0"/>
        </c:title>
        <c:numFmt formatCode="0.0" sourceLinked="1"/>
        <c:majorTickMark val="out"/>
        <c:minorTickMark val="none"/>
        <c:tickLblPos val="nextTo"/>
        <c:crossAx val="2118761992"/>
        <c:crosses val="autoZero"/>
        <c:crossBetween val="between"/>
      </c:valAx>
    </c:plotArea>
    <c:legend>
      <c:legendPos val="r"/>
      <c:layout>
        <c:manualLayout>
          <c:xMode val="edge"/>
          <c:yMode val="edge"/>
          <c:x val="0.206599455441902"/>
          <c:y val="0.0654143037819754"/>
          <c:w val="0.478758800009812"/>
          <c:h val="0.256477499898005"/>
        </c:manualLayout>
      </c:layout>
      <c:overlay val="1"/>
    </c:legend>
    <c:plotVisOnly val="1"/>
    <c:dispBlanksAs val="gap"/>
    <c:showDLblsOverMax val="0"/>
  </c:chart>
  <c:txPr>
    <a:bodyPr/>
    <a:lstStyle/>
    <a:p>
      <a:pPr>
        <a:defRPr sz="1200">
          <a:latin typeface="Helvetica"/>
          <a:cs typeface="Helvetica"/>
        </a:defRPr>
      </a:pPr>
      <a:endParaRPr lang="en-US"/>
    </a:p>
  </c:txPr>
  <c:printSettings>
    <c:headerFooter/>
    <c:pageMargins b="1.0" l="0.75" r="0.75" t="1.0"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201971692790738"/>
          <c:y val="0.0673575129533679"/>
          <c:w val="0.760645129639169"/>
          <c:h val="0.741139896373057"/>
        </c:manualLayout>
      </c:layout>
      <c:lineChart>
        <c:grouping val="standard"/>
        <c:varyColors val="0"/>
        <c:ser>
          <c:idx val="0"/>
          <c:order val="0"/>
          <c:tx>
            <c:v>Forecast (NPV 3,173)</c:v>
          </c:tx>
          <c:marker>
            <c:symbol val="none"/>
          </c:marker>
          <c:val>
            <c:numRef>
              <c:f>'Valuation - Simulation'!$AC$43:$AG$43</c:f>
              <c:numCache>
                <c:formatCode>0.0</c:formatCode>
                <c:ptCount val="5"/>
                <c:pt idx="0">
                  <c:v>2.0</c:v>
                </c:pt>
                <c:pt idx="1">
                  <c:v>62.4824</c:v>
                </c:pt>
                <c:pt idx="2">
                  <c:v>158.834009744</c:v>
                </c:pt>
                <c:pt idx="3">
                  <c:v>175.8456086896117</c:v>
                </c:pt>
                <c:pt idx="4">
                  <c:v>182.0626565616742</c:v>
                </c:pt>
              </c:numCache>
            </c:numRef>
          </c:val>
          <c:smooth val="0"/>
        </c:ser>
        <c:ser>
          <c:idx val="1"/>
          <c:order val="1"/>
          <c:tx>
            <c:v>Actual</c:v>
          </c:tx>
          <c:marker>
            <c:symbol val="none"/>
          </c:marker>
          <c:val>
            <c:numRef>
              <c:f>'Valuation - Simulation'!$V$45:$Z$45</c:f>
              <c:numCache>
                <c:formatCode>0.0</c:formatCode>
                <c:ptCount val="5"/>
                <c:pt idx="0">
                  <c:v>1.0</c:v>
                </c:pt>
                <c:pt idx="1">
                  <c:v>60.017</c:v>
                </c:pt>
                <c:pt idx="2">
                  <c:v>116.348</c:v>
                </c:pt>
                <c:pt idx="3">
                  <c:v>195.435</c:v>
                </c:pt>
                <c:pt idx="4">
                  <c:v>229.0</c:v>
                </c:pt>
              </c:numCache>
            </c:numRef>
          </c:val>
          <c:smooth val="0"/>
        </c:ser>
        <c:dLbls>
          <c:showLegendKey val="0"/>
          <c:showVal val="0"/>
          <c:showCatName val="0"/>
          <c:showSerName val="0"/>
          <c:showPercent val="0"/>
          <c:showBubbleSize val="0"/>
        </c:dLbls>
        <c:marker val="1"/>
        <c:smooth val="0"/>
        <c:axId val="2118796920"/>
        <c:axId val="2118802392"/>
      </c:lineChart>
      <c:catAx>
        <c:axId val="2118796920"/>
        <c:scaling>
          <c:orientation val="minMax"/>
        </c:scaling>
        <c:delete val="0"/>
        <c:axPos val="b"/>
        <c:title>
          <c:tx>
            <c:rich>
              <a:bodyPr/>
              <a:lstStyle/>
              <a:p>
                <a:pPr>
                  <a:defRPr/>
                </a:pPr>
                <a:r>
                  <a:rPr lang="en-US"/>
                  <a:t>Year</a:t>
                </a:r>
              </a:p>
            </c:rich>
          </c:tx>
          <c:layout/>
          <c:overlay val="0"/>
        </c:title>
        <c:majorTickMark val="out"/>
        <c:minorTickMark val="none"/>
        <c:tickLblPos val="nextTo"/>
        <c:crossAx val="2118802392"/>
        <c:crosses val="autoZero"/>
        <c:auto val="1"/>
        <c:lblAlgn val="ctr"/>
        <c:lblOffset val="100"/>
        <c:noMultiLvlLbl val="0"/>
      </c:catAx>
      <c:valAx>
        <c:axId val="2118802392"/>
        <c:scaling>
          <c:orientation val="minMax"/>
        </c:scaling>
        <c:delete val="0"/>
        <c:axPos val="l"/>
        <c:title>
          <c:tx>
            <c:rich>
              <a:bodyPr rot="-5400000" vert="horz"/>
              <a:lstStyle/>
              <a:p>
                <a:pPr>
                  <a:defRPr/>
                </a:pPr>
                <a:r>
                  <a:rPr lang="en-US"/>
                  <a:t>Market Size (Mil</a:t>
                </a:r>
                <a:r>
                  <a:rPr lang="en-US" baseline="0"/>
                  <a:t> Units)</a:t>
                </a:r>
                <a:endParaRPr lang="en-US"/>
              </a:p>
            </c:rich>
          </c:tx>
          <c:layout/>
          <c:overlay val="0"/>
        </c:title>
        <c:numFmt formatCode="0.0" sourceLinked="1"/>
        <c:majorTickMark val="out"/>
        <c:minorTickMark val="none"/>
        <c:tickLblPos val="nextTo"/>
        <c:crossAx val="2118796920"/>
        <c:crosses val="autoZero"/>
        <c:crossBetween val="between"/>
      </c:valAx>
    </c:plotArea>
    <c:legend>
      <c:legendPos val="r"/>
      <c:layout>
        <c:manualLayout>
          <c:xMode val="edge"/>
          <c:yMode val="edge"/>
          <c:x val="0.200368925846886"/>
          <c:y val="0.0395075680306801"/>
          <c:w val="0.478758800009812"/>
          <c:h val="0.256477499898005"/>
        </c:manualLayout>
      </c:layout>
      <c:overlay val="1"/>
    </c:legend>
    <c:plotVisOnly val="1"/>
    <c:dispBlanksAs val="gap"/>
    <c:showDLblsOverMax val="0"/>
  </c:chart>
  <c:txPr>
    <a:bodyPr/>
    <a:lstStyle/>
    <a:p>
      <a:pPr>
        <a:defRPr sz="1200">
          <a:latin typeface="Helvetica"/>
          <a:cs typeface="Helvetica"/>
        </a:defRPr>
      </a:pPr>
      <a:endParaRPr lang="en-US"/>
    </a:p>
  </c:txPr>
  <c:printSettings>
    <c:headerFooter/>
    <c:pageMargins b="1.0" l="0.75" r="0.75" t="1.0"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201971692790738"/>
          <c:y val="0.0673575129533679"/>
          <c:w val="0.760645129639169"/>
          <c:h val="0.741139896373057"/>
        </c:manualLayout>
      </c:layout>
      <c:lineChart>
        <c:grouping val="standard"/>
        <c:varyColors val="0"/>
        <c:ser>
          <c:idx val="0"/>
          <c:order val="0"/>
          <c:tx>
            <c:v>Forecast (NPV -697)</c:v>
          </c:tx>
          <c:marker>
            <c:symbol val="none"/>
          </c:marker>
          <c:val>
            <c:numRef>
              <c:f>'Valuation - Simulation'!$V$63:$Z$63</c:f>
              <c:numCache>
                <c:formatCode>0.0</c:formatCode>
                <c:ptCount val="5"/>
                <c:pt idx="0">
                  <c:v>0.1</c:v>
                </c:pt>
                <c:pt idx="1">
                  <c:v>1.622335618960986</c:v>
                </c:pt>
                <c:pt idx="2">
                  <c:v>2.905875336856529</c:v>
                </c:pt>
                <c:pt idx="3">
                  <c:v>3.108003348206433</c:v>
                </c:pt>
                <c:pt idx="4">
                  <c:v>3.212052834177083</c:v>
                </c:pt>
              </c:numCache>
            </c:numRef>
          </c:val>
          <c:smooth val="0"/>
        </c:ser>
        <c:ser>
          <c:idx val="1"/>
          <c:order val="1"/>
          <c:tx>
            <c:v>Actual</c:v>
          </c:tx>
          <c:marker>
            <c:symbol val="none"/>
          </c:marker>
          <c:val>
            <c:numRef>
              <c:f>'Valuation - Simulation'!$V$45:$Z$45</c:f>
              <c:numCache>
                <c:formatCode>0.0</c:formatCode>
                <c:ptCount val="5"/>
                <c:pt idx="0">
                  <c:v>1.0</c:v>
                </c:pt>
                <c:pt idx="1">
                  <c:v>60.017</c:v>
                </c:pt>
                <c:pt idx="2">
                  <c:v>116.348</c:v>
                </c:pt>
                <c:pt idx="3">
                  <c:v>195.435</c:v>
                </c:pt>
                <c:pt idx="4">
                  <c:v>229.0</c:v>
                </c:pt>
              </c:numCache>
            </c:numRef>
          </c:val>
          <c:smooth val="0"/>
        </c:ser>
        <c:dLbls>
          <c:showLegendKey val="0"/>
          <c:showVal val="0"/>
          <c:showCatName val="0"/>
          <c:showSerName val="0"/>
          <c:showPercent val="0"/>
          <c:showBubbleSize val="0"/>
        </c:dLbls>
        <c:marker val="1"/>
        <c:smooth val="0"/>
        <c:axId val="2118831896"/>
        <c:axId val="2118837368"/>
      </c:lineChart>
      <c:catAx>
        <c:axId val="2118831896"/>
        <c:scaling>
          <c:orientation val="minMax"/>
        </c:scaling>
        <c:delete val="0"/>
        <c:axPos val="b"/>
        <c:title>
          <c:tx>
            <c:rich>
              <a:bodyPr/>
              <a:lstStyle/>
              <a:p>
                <a:pPr>
                  <a:defRPr/>
                </a:pPr>
                <a:r>
                  <a:rPr lang="en-US"/>
                  <a:t>Year</a:t>
                </a:r>
              </a:p>
            </c:rich>
          </c:tx>
          <c:layout/>
          <c:overlay val="0"/>
        </c:title>
        <c:majorTickMark val="out"/>
        <c:minorTickMark val="none"/>
        <c:tickLblPos val="nextTo"/>
        <c:crossAx val="2118837368"/>
        <c:crosses val="autoZero"/>
        <c:auto val="1"/>
        <c:lblAlgn val="ctr"/>
        <c:lblOffset val="100"/>
        <c:noMultiLvlLbl val="0"/>
      </c:catAx>
      <c:valAx>
        <c:axId val="2118837368"/>
        <c:scaling>
          <c:orientation val="minMax"/>
        </c:scaling>
        <c:delete val="0"/>
        <c:axPos val="l"/>
        <c:title>
          <c:tx>
            <c:rich>
              <a:bodyPr rot="-5400000" vert="horz"/>
              <a:lstStyle/>
              <a:p>
                <a:pPr>
                  <a:defRPr/>
                </a:pPr>
                <a:r>
                  <a:rPr lang="en-US"/>
                  <a:t>Market Size (Mil</a:t>
                </a:r>
                <a:r>
                  <a:rPr lang="en-US" baseline="0"/>
                  <a:t> Units)</a:t>
                </a:r>
                <a:endParaRPr lang="en-US"/>
              </a:p>
            </c:rich>
          </c:tx>
          <c:layout/>
          <c:overlay val="0"/>
        </c:title>
        <c:numFmt formatCode="0.0" sourceLinked="1"/>
        <c:majorTickMark val="out"/>
        <c:minorTickMark val="none"/>
        <c:tickLblPos val="nextTo"/>
        <c:crossAx val="2118831896"/>
        <c:crosses val="autoZero"/>
        <c:crossBetween val="between"/>
      </c:valAx>
    </c:plotArea>
    <c:legend>
      <c:legendPos val="r"/>
      <c:layout>
        <c:manualLayout>
          <c:xMode val="edge"/>
          <c:yMode val="edge"/>
          <c:x val="0.206599455441902"/>
          <c:y val="0.0654143037819754"/>
          <c:w val="0.478758800009812"/>
          <c:h val="0.256477499898005"/>
        </c:manualLayout>
      </c:layout>
      <c:overlay val="1"/>
    </c:legend>
    <c:plotVisOnly val="1"/>
    <c:dispBlanksAs val="gap"/>
    <c:showDLblsOverMax val="0"/>
  </c:chart>
  <c:txPr>
    <a:bodyPr/>
    <a:lstStyle/>
    <a:p>
      <a:pPr>
        <a:defRPr sz="1200">
          <a:latin typeface="Helvetica"/>
          <a:cs typeface="Helvetica"/>
        </a:defRPr>
      </a:pPr>
      <a:endParaRPr lang="en-US"/>
    </a:p>
  </c:txPr>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39</xdr:col>
      <xdr:colOff>59266</xdr:colOff>
      <xdr:row>1012</xdr:row>
      <xdr:rowOff>177800</xdr:rowOff>
    </xdr:from>
    <xdr:to>
      <xdr:col>41</xdr:col>
      <xdr:colOff>1943100</xdr:colOff>
      <xdr:row>1031</xdr:row>
      <xdr:rowOff>139700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0</xdr:colOff>
      <xdr:row>112</xdr:row>
      <xdr:rowOff>0</xdr:rowOff>
    </xdr:from>
    <xdr:to>
      <xdr:col>32</xdr:col>
      <xdr:colOff>114300</xdr:colOff>
      <xdr:row>129</xdr:row>
      <xdr:rowOff>88900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50800</xdr:colOff>
      <xdr:row>46</xdr:row>
      <xdr:rowOff>0</xdr:rowOff>
    </xdr:from>
    <xdr:to>
      <xdr:col>26</xdr:col>
      <xdr:colOff>114300</xdr:colOff>
      <xdr:row>57</xdr:row>
      <xdr:rowOff>203200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0</xdr:colOff>
      <xdr:row>46</xdr:row>
      <xdr:rowOff>0</xdr:rowOff>
    </xdr:from>
    <xdr:to>
      <xdr:col>32</xdr:col>
      <xdr:colOff>622300</xdr:colOff>
      <xdr:row>57</xdr:row>
      <xdr:rowOff>203200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66</xdr:row>
      <xdr:rowOff>0</xdr:rowOff>
    </xdr:from>
    <xdr:to>
      <xdr:col>26</xdr:col>
      <xdr:colOff>63500</xdr:colOff>
      <xdr:row>77</xdr:row>
      <xdr:rowOff>76200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0.29464</cdr:x>
      <cdr:y>0.04393</cdr:y>
    </cdr:from>
    <cdr:to>
      <cdr:x>0.29618</cdr:x>
      <cdr:y>0.82787</cdr:y>
    </cdr:to>
    <cdr:cxnSp macro="">
      <cdr:nvCxnSpPr>
        <cdr:cNvPr id="3" name="Straight Connector 2"/>
        <cdr:cNvCxnSpPr/>
      </cdr:nvCxnSpPr>
      <cdr:spPr>
        <a:xfrm xmlns:a="http://schemas.openxmlformats.org/drawingml/2006/main" flipH="1" flipV="1">
          <a:off x="1837268" y="160866"/>
          <a:ext cx="9608" cy="2870653"/>
        </a:xfrm>
        <a:prstGeom xmlns:a="http://schemas.openxmlformats.org/drawingml/2006/main" prst="line">
          <a:avLst/>
        </a:prstGeom>
        <a:ln xmlns:a="http://schemas.openxmlformats.org/drawingml/2006/main">
          <a:solidFill>
            <a:srgbClr val="FF0000"/>
          </a:solidFill>
          <a:prstDash val="dash"/>
        </a:l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0.19334</cdr:x>
      <cdr:y>0.04938</cdr:y>
    </cdr:from>
    <cdr:to>
      <cdr:x>0.33778</cdr:x>
      <cdr:y>0.1358</cdr:y>
    </cdr:to>
    <cdr:sp macro="" textlink="">
      <cdr:nvSpPr>
        <cdr:cNvPr id="8" name="Rectangle 7"/>
        <cdr:cNvSpPr/>
      </cdr:nvSpPr>
      <cdr:spPr>
        <a:xfrm xmlns:a="http://schemas.openxmlformats.org/drawingml/2006/main">
          <a:off x="1205611" y="180821"/>
          <a:ext cx="900684" cy="316456"/>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sz="1000">
              <a:solidFill>
                <a:schemeClr val="tx1"/>
              </a:solidFill>
              <a:latin typeface="Helvetica"/>
              <a:cs typeface="Helvetica"/>
            </a:rPr>
            <a:t>22.22%</a:t>
          </a:r>
        </a:p>
      </cdr:txBody>
    </cdr:sp>
  </cdr:relSizeAnchor>
  <cdr:relSizeAnchor xmlns:cdr="http://schemas.openxmlformats.org/drawingml/2006/chartDrawing">
    <cdr:from>
      <cdr:x>0.14752</cdr:x>
      <cdr:y>0.0461</cdr:y>
    </cdr:from>
    <cdr:to>
      <cdr:x>0.29464</cdr:x>
      <cdr:y>0.04624</cdr:y>
    </cdr:to>
    <cdr:cxnSp macro="">
      <cdr:nvCxnSpPr>
        <cdr:cNvPr id="10" name="Straight Arrow Connector 9"/>
        <cdr:cNvCxnSpPr/>
      </cdr:nvCxnSpPr>
      <cdr:spPr>
        <a:xfrm xmlns:a="http://schemas.openxmlformats.org/drawingml/2006/main" flipH="1" flipV="1">
          <a:off x="919892" y="168811"/>
          <a:ext cx="917376" cy="522"/>
        </a:xfrm>
        <a:prstGeom xmlns:a="http://schemas.openxmlformats.org/drawingml/2006/main" prst="straightConnector1">
          <a:avLst/>
        </a:prstGeom>
        <a:ln xmlns:a="http://schemas.openxmlformats.org/drawingml/2006/main" w="25400">
          <a:solidFill>
            <a:schemeClr val="tx1"/>
          </a:solidFill>
          <a:tailEnd type="arrow"/>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0.29464</cdr:x>
      <cdr:y>0.04624</cdr:y>
    </cdr:from>
    <cdr:to>
      <cdr:x>0.95717</cdr:x>
      <cdr:y>0.04965</cdr:y>
    </cdr:to>
    <cdr:cxnSp macro="">
      <cdr:nvCxnSpPr>
        <cdr:cNvPr id="12" name="Straight Arrow Connector 11"/>
        <cdr:cNvCxnSpPr/>
      </cdr:nvCxnSpPr>
      <cdr:spPr>
        <a:xfrm xmlns:a="http://schemas.openxmlformats.org/drawingml/2006/main">
          <a:off x="1837268" y="169333"/>
          <a:ext cx="4131358" cy="12477"/>
        </a:xfrm>
        <a:prstGeom xmlns:a="http://schemas.openxmlformats.org/drawingml/2006/main" prst="straightConnector1">
          <a:avLst/>
        </a:prstGeom>
        <a:ln xmlns:a="http://schemas.openxmlformats.org/drawingml/2006/main" w="25400">
          <a:solidFill>
            <a:schemeClr val="tx1"/>
          </a:solidFill>
          <a:tailEnd type="arrow"/>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0.55741</cdr:x>
      <cdr:y>0.04938</cdr:y>
    </cdr:from>
    <cdr:to>
      <cdr:x>0.70185</cdr:x>
      <cdr:y>0.1358</cdr:y>
    </cdr:to>
    <cdr:sp macro="" textlink="">
      <cdr:nvSpPr>
        <cdr:cNvPr id="14" name="Rectangle 13"/>
        <cdr:cNvSpPr/>
      </cdr:nvSpPr>
      <cdr:spPr>
        <a:xfrm xmlns:a="http://schemas.openxmlformats.org/drawingml/2006/main">
          <a:off x="2548466" y="135466"/>
          <a:ext cx="660400" cy="237067"/>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sz="1000">
              <a:solidFill>
                <a:schemeClr val="tx1"/>
              </a:solidFill>
              <a:latin typeface="Helvetica"/>
              <a:cs typeface="Helvetica"/>
            </a:rPr>
            <a:t>77.78%</a:t>
          </a:r>
        </a:p>
      </cdr:txBody>
    </cdr:sp>
  </cdr:relSizeAnchor>
</c:userShapes>
</file>

<file path=xl/drawings/drawing3.xml><?xml version="1.0" encoding="utf-8"?>
<c:userShapes xmlns:c="http://schemas.openxmlformats.org/drawingml/2006/chart">
  <cdr:relSizeAnchor xmlns:cdr="http://schemas.openxmlformats.org/drawingml/2006/chartDrawing">
    <cdr:from>
      <cdr:x>0.30446</cdr:x>
      <cdr:y>0.4084</cdr:y>
    </cdr:from>
    <cdr:to>
      <cdr:x>0.30636</cdr:x>
      <cdr:y>0.79029</cdr:y>
    </cdr:to>
    <cdr:cxnSp macro="">
      <cdr:nvCxnSpPr>
        <cdr:cNvPr id="4" name="Straight Connector 3"/>
        <cdr:cNvCxnSpPr/>
      </cdr:nvCxnSpPr>
      <cdr:spPr>
        <a:xfrm xmlns:a="http://schemas.openxmlformats.org/drawingml/2006/main" flipH="1" flipV="1">
          <a:off x="2138265" y="1358910"/>
          <a:ext cx="13344" cy="1270701"/>
        </a:xfrm>
        <a:prstGeom xmlns:a="http://schemas.openxmlformats.org/drawingml/2006/main" prst="line">
          <a:avLst/>
        </a:prstGeom>
        <a:ln xmlns:a="http://schemas.openxmlformats.org/drawingml/2006/main">
          <a:solidFill>
            <a:srgbClr val="FF6600"/>
          </a:solidFill>
          <a:prstDash val="dash"/>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0.13263</cdr:x>
      <cdr:y>0.4084</cdr:y>
    </cdr:from>
    <cdr:to>
      <cdr:x>0.29789</cdr:x>
      <cdr:y>0.41019</cdr:y>
    </cdr:to>
    <cdr:cxnSp macro="">
      <cdr:nvCxnSpPr>
        <cdr:cNvPr id="6" name="Straight Connector 5"/>
        <cdr:cNvCxnSpPr/>
      </cdr:nvCxnSpPr>
      <cdr:spPr>
        <a:xfrm xmlns:a="http://schemas.openxmlformats.org/drawingml/2006/main" flipH="1" flipV="1">
          <a:off x="931475" y="1358910"/>
          <a:ext cx="1160638" cy="5956"/>
        </a:xfrm>
        <a:prstGeom xmlns:a="http://schemas.openxmlformats.org/drawingml/2006/main" prst="line">
          <a:avLst/>
        </a:prstGeom>
        <a:ln xmlns:a="http://schemas.openxmlformats.org/drawingml/2006/main">
          <a:solidFill>
            <a:srgbClr val="FF6600"/>
          </a:solidFill>
          <a:prstDash val="dash"/>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0.69142</cdr:x>
      <cdr:y>0.50336</cdr:y>
    </cdr:from>
    <cdr:to>
      <cdr:x>0.93369</cdr:x>
      <cdr:y>0.59833</cdr:y>
    </cdr:to>
    <cdr:sp macro="" textlink="">
      <cdr:nvSpPr>
        <cdr:cNvPr id="8" name="Rectangle 7"/>
        <cdr:cNvSpPr/>
      </cdr:nvSpPr>
      <cdr:spPr>
        <a:xfrm xmlns:a="http://schemas.openxmlformats.org/drawingml/2006/main">
          <a:off x="4153458" y="1674876"/>
          <a:ext cx="1455340" cy="316003"/>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200">
              <a:solidFill>
                <a:schemeClr val="tx1"/>
              </a:solidFill>
              <a:effectLst/>
              <a:latin typeface="Helvetica"/>
              <a:cs typeface="Helvetica"/>
            </a:rPr>
            <a:t>IRR = 43.72%</a:t>
          </a:r>
        </a:p>
      </cdr:txBody>
    </cdr:sp>
  </cdr:relSizeAnchor>
  <cdr:relSizeAnchor xmlns:cdr="http://schemas.openxmlformats.org/drawingml/2006/chartDrawing">
    <cdr:from>
      <cdr:x>0.72727</cdr:x>
      <cdr:y>0.60305</cdr:y>
    </cdr:from>
    <cdr:to>
      <cdr:x>0.81184</cdr:x>
      <cdr:y>0.78244</cdr:y>
    </cdr:to>
    <cdr:cxnSp macro="">
      <cdr:nvCxnSpPr>
        <cdr:cNvPr id="9" name="Straight Arrow Connector 8"/>
        <cdr:cNvCxnSpPr/>
      </cdr:nvCxnSpPr>
      <cdr:spPr>
        <a:xfrm xmlns:a="http://schemas.openxmlformats.org/drawingml/2006/main" flipH="1">
          <a:off x="4368800" y="2006600"/>
          <a:ext cx="508000" cy="596900"/>
        </a:xfrm>
        <a:prstGeom xmlns:a="http://schemas.openxmlformats.org/drawingml/2006/main" prst="straightConnector1">
          <a:avLst/>
        </a:prstGeom>
        <a:ln xmlns:a="http://schemas.openxmlformats.org/drawingml/2006/main">
          <a:solidFill>
            <a:schemeClr val="accent2"/>
          </a:solidFill>
          <a:tailEnd type="arrow"/>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0.21564</cdr:x>
      <cdr:y>0.86686</cdr:y>
    </cdr:from>
    <cdr:to>
      <cdr:x>0.45791</cdr:x>
      <cdr:y>0.96183</cdr:y>
    </cdr:to>
    <cdr:sp macro="" textlink="">
      <cdr:nvSpPr>
        <cdr:cNvPr id="10" name="Rectangle 9"/>
        <cdr:cNvSpPr/>
      </cdr:nvSpPr>
      <cdr:spPr>
        <a:xfrm xmlns:a="http://schemas.openxmlformats.org/drawingml/2006/main">
          <a:off x="1295400" y="2884397"/>
          <a:ext cx="1455340" cy="316003"/>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sz="1200" i="1">
              <a:solidFill>
                <a:schemeClr val="tx1"/>
              </a:solidFill>
              <a:effectLst/>
              <a:latin typeface="Helvetica"/>
              <a:cs typeface="Helvetica"/>
            </a:rPr>
            <a:t>R</a:t>
          </a:r>
          <a:r>
            <a:rPr lang="en-US" sz="1200">
              <a:solidFill>
                <a:schemeClr val="tx1"/>
              </a:solidFill>
              <a:effectLst/>
              <a:latin typeface="Helvetica"/>
              <a:cs typeface="Helvetica"/>
            </a:rPr>
            <a:t> = 12.01%</a:t>
          </a:r>
        </a:p>
      </cdr:txBody>
    </cdr:sp>
  </cdr:relSizeAnchor>
  <cdr:relSizeAnchor xmlns:cdr="http://schemas.openxmlformats.org/drawingml/2006/chartDrawing">
    <cdr:from>
      <cdr:x>0.31924</cdr:x>
      <cdr:y>0.79389</cdr:y>
    </cdr:from>
    <cdr:to>
      <cdr:x>0.33678</cdr:x>
      <cdr:y>0.86686</cdr:y>
    </cdr:to>
    <cdr:cxnSp macro="">
      <cdr:nvCxnSpPr>
        <cdr:cNvPr id="11" name="Straight Arrow Connector 10"/>
        <cdr:cNvCxnSpPr>
          <a:stCxn xmlns:a="http://schemas.openxmlformats.org/drawingml/2006/main" id="10" idx="0"/>
        </cdr:cNvCxnSpPr>
      </cdr:nvCxnSpPr>
      <cdr:spPr>
        <a:xfrm xmlns:a="http://schemas.openxmlformats.org/drawingml/2006/main" flipH="1" flipV="1">
          <a:off x="1917700" y="2641600"/>
          <a:ext cx="105370" cy="242797"/>
        </a:xfrm>
        <a:prstGeom xmlns:a="http://schemas.openxmlformats.org/drawingml/2006/main" prst="straightConnector1">
          <a:avLst/>
        </a:prstGeom>
        <a:ln xmlns:a="http://schemas.openxmlformats.org/drawingml/2006/main">
          <a:solidFill>
            <a:schemeClr val="accent2"/>
          </a:solidFill>
          <a:tailEnd type="arrow"/>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4" x14ac:dyDescent="0"/>
  <sheetData>
    <row r="1" spans="1:1" ht="16">
      <c r="A1" s="138" t="s">
        <v>181</v>
      </c>
    </row>
    <row r="2" spans="1:1" ht="16">
      <c r="A2" s="138" t="s">
        <v>179</v>
      </c>
    </row>
    <row r="3" spans="1:1" ht="16">
      <c r="A3" s="138" t="s">
        <v>180</v>
      </c>
    </row>
  </sheetData>
  <sheetProtection password="C75F" sheet="1" objects="1" scenarios="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BG1314"/>
  <sheetViews>
    <sheetView showGridLines="0" tabSelected="1" topLeftCell="I1" zoomScale="125" zoomScaleNormal="125" zoomScalePageLayoutView="125" workbookViewId="0">
      <selection activeCell="R52" sqref="R52"/>
    </sheetView>
  </sheetViews>
  <sheetFormatPr baseColWidth="10" defaultColWidth="8.83203125" defaultRowHeight="15" x14ac:dyDescent="0"/>
  <cols>
    <col min="1" max="1" width="4.83203125" style="1" customWidth="1"/>
    <col min="2" max="2" width="5" style="1" customWidth="1"/>
    <col min="3" max="3" width="55.1640625" style="1" customWidth="1"/>
    <col min="4" max="4" width="11.33203125" style="1" bestFit="1" customWidth="1"/>
    <col min="5" max="5" width="9.33203125" style="1" bestFit="1" customWidth="1"/>
    <col min="6" max="6" width="10.83203125" style="1" customWidth="1"/>
    <col min="7" max="7" width="8.6640625" style="1" bestFit="1" customWidth="1"/>
    <col min="8" max="9" width="10.33203125" style="1" bestFit="1" customWidth="1"/>
    <col min="10" max="10" width="10.33203125" style="1" customWidth="1"/>
    <col min="11" max="11" width="19.5" style="1" customWidth="1"/>
    <col min="12" max="12" width="10.5" style="1" customWidth="1"/>
    <col min="13" max="13" width="10.33203125" style="1" customWidth="1"/>
    <col min="14" max="14" width="32.6640625" style="1" customWidth="1"/>
    <col min="15" max="15" width="9.6640625" style="1" customWidth="1"/>
    <col min="16" max="17" width="15.6640625" style="1" customWidth="1"/>
    <col min="18" max="18" width="16.1640625" style="1" customWidth="1"/>
    <col min="19" max="20" width="14.33203125" style="1" customWidth="1"/>
    <col min="21" max="21" width="11.83203125" style="1" customWidth="1"/>
    <col min="22" max="22" width="8.6640625" style="1" customWidth="1"/>
    <col min="23" max="34" width="11.83203125" style="1" customWidth="1"/>
    <col min="35" max="35" width="8.83203125" style="1"/>
    <col min="36" max="36" width="20.1640625" style="1" bestFit="1" customWidth="1"/>
    <col min="37" max="37" width="20.1640625" style="1" customWidth="1"/>
    <col min="38" max="38" width="15.33203125" style="1" bestFit="1" customWidth="1"/>
    <col min="39" max="39" width="23.83203125" style="1" bestFit="1" customWidth="1"/>
    <col min="40" max="40" width="23.5" style="1" bestFit="1" customWidth="1"/>
    <col min="41" max="41" width="33.5" style="1" bestFit="1" customWidth="1"/>
    <col min="42" max="42" width="27.33203125" style="1" bestFit="1" customWidth="1"/>
    <col min="43" max="43" width="23.5" style="1" bestFit="1" customWidth="1"/>
    <col min="44" max="44" width="19.33203125" style="1" bestFit="1" customWidth="1"/>
    <col min="45" max="45" width="26.1640625" style="1" bestFit="1" customWidth="1"/>
    <col min="46" max="48" width="22.33203125" style="1" bestFit="1" customWidth="1"/>
    <col min="49" max="49" width="15.6640625" style="1" bestFit="1" customWidth="1"/>
    <col min="50" max="50" width="17" style="1" bestFit="1" customWidth="1"/>
    <col min="51" max="51" width="14.1640625" style="1" bestFit="1" customWidth="1"/>
    <col min="52" max="52" width="17.1640625" style="1" bestFit="1" customWidth="1"/>
    <col min="53" max="53" width="22.1640625" style="1" bestFit="1" customWidth="1"/>
    <col min="54" max="54" width="19.33203125" style="1" bestFit="1" customWidth="1"/>
    <col min="55" max="55" width="22.33203125" style="1" bestFit="1" customWidth="1"/>
    <col min="56" max="56" width="19.33203125" style="1" bestFit="1" customWidth="1"/>
    <col min="57" max="59" width="19.33203125" style="1" customWidth="1"/>
    <col min="60" max="64" width="8.83203125" style="1"/>
    <col min="65" max="65" width="14.1640625" style="1" bestFit="1" customWidth="1"/>
    <col min="66" max="16384" width="8.83203125" style="1"/>
  </cols>
  <sheetData>
    <row r="2" spans="2:59" ht="16" thickBot="1">
      <c r="C2" s="2" t="s">
        <v>77</v>
      </c>
      <c r="D2" s="93">
        <v>1</v>
      </c>
      <c r="E2" s="95" t="str">
        <f>+VLOOKUP($D$2,$AJ$6:$AY$146,2)</f>
        <v>Base</v>
      </c>
      <c r="Q2" s="123"/>
      <c r="AJ2" s="51">
        <v>708.41845285363547</v>
      </c>
      <c r="AK2" s="2" t="s">
        <v>60</v>
      </c>
      <c r="AL2" s="56">
        <v>0.12013892527056934</v>
      </c>
      <c r="AM2" s="51">
        <v>227.7</v>
      </c>
      <c r="AN2" s="115">
        <v>0.5</v>
      </c>
      <c r="AO2" s="53">
        <v>5</v>
      </c>
      <c r="AP2" s="51">
        <v>1</v>
      </c>
      <c r="AQ2" s="115">
        <v>25</v>
      </c>
      <c r="AR2" s="115">
        <v>0.25</v>
      </c>
      <c r="AS2" s="115">
        <v>0.05</v>
      </c>
      <c r="AT2" s="51">
        <v>200</v>
      </c>
      <c r="AU2" s="51">
        <v>49.99</v>
      </c>
      <c r="AV2" s="115">
        <v>0.2545</v>
      </c>
      <c r="AW2" s="115">
        <v>0.80659999999999998</v>
      </c>
      <c r="AX2" s="51">
        <v>69.59</v>
      </c>
      <c r="AY2" s="115">
        <v>0.25</v>
      </c>
      <c r="AZ2" s="51">
        <v>200</v>
      </c>
      <c r="BA2" s="51">
        <v>25</v>
      </c>
      <c r="BB2" s="115">
        <v>0.5</v>
      </c>
      <c r="BC2" s="119">
        <v>1</v>
      </c>
      <c r="BD2" s="51">
        <v>7.58</v>
      </c>
      <c r="BE2" s="120">
        <v>0.25</v>
      </c>
      <c r="BF2" s="51">
        <v>38.49</v>
      </c>
      <c r="BG2" s="51">
        <v>61.54</v>
      </c>
    </row>
    <row r="3" spans="2:59" ht="17" thickTop="1" thickBot="1">
      <c r="D3" s="139" t="s">
        <v>1</v>
      </c>
      <c r="E3" s="140"/>
      <c r="F3" s="140"/>
      <c r="G3" s="140"/>
      <c r="H3" s="140"/>
      <c r="I3" s="141"/>
      <c r="O3" s="58"/>
      <c r="AI3" s="1">
        <v>708.41845285363547</v>
      </c>
      <c r="AJ3" s="98">
        <f>L11</f>
        <v>708.41845285363752</v>
      </c>
      <c r="AK3" s="121" t="s">
        <v>87</v>
      </c>
      <c r="AL3" s="74">
        <f ca="1">MAX(AL6:AL505)</f>
        <v>0.14992329843518173</v>
      </c>
      <c r="AM3" s="122">
        <f t="shared" ref="AM3:BG3" ca="1" si="0">MAX(AM6:AM505)</f>
        <v>283.8366294122186</v>
      </c>
      <c r="AN3" s="74">
        <f t="shared" ca="1" si="0"/>
        <v>0.74938220778898801</v>
      </c>
      <c r="AO3" s="122">
        <f t="shared" ca="1" si="0"/>
        <v>6.9873792695585131</v>
      </c>
      <c r="AP3" s="122">
        <f t="shared" ca="1" si="0"/>
        <v>1.9992261932339315</v>
      </c>
      <c r="AQ3" s="4">
        <f t="shared" ca="1" si="0"/>
        <v>49.865032704854912</v>
      </c>
      <c r="AR3" s="74">
        <f t="shared" ca="1" si="0"/>
        <v>0.34891205272288189</v>
      </c>
      <c r="AS3" s="74">
        <f t="shared" ca="1" si="0"/>
        <v>7.9404170425093637E-2</v>
      </c>
      <c r="AT3" s="122">
        <f t="shared" ca="1" si="0"/>
        <v>249.81978810040241</v>
      </c>
      <c r="AU3" s="122">
        <f t="shared" ca="1" si="0"/>
        <v>99.621719208699346</v>
      </c>
      <c r="AV3" s="74">
        <f t="shared" ca="1" si="0"/>
        <v>0.34992098455360493</v>
      </c>
      <c r="AW3" s="74">
        <f t="shared" ca="1" si="0"/>
        <v>0.8429807858367161</v>
      </c>
      <c r="AX3" s="122">
        <f t="shared" ca="1" si="0"/>
        <v>84.92238269702662</v>
      </c>
      <c r="AY3" s="74">
        <f t="shared" ca="1" si="0"/>
        <v>0.29994410374630881</v>
      </c>
      <c r="AZ3" s="122">
        <f t="shared" ca="1" si="0"/>
        <v>249.94244611457742</v>
      </c>
      <c r="BA3" s="122">
        <f t="shared" ca="1" si="0"/>
        <v>29.950615079089633</v>
      </c>
      <c r="BB3" s="74">
        <f t="shared" ca="1" si="0"/>
        <v>0.59977613286170706</v>
      </c>
      <c r="BC3" s="74">
        <f t="shared" ca="1" si="0"/>
        <v>1</v>
      </c>
      <c r="BD3" s="122">
        <f t="shared" ca="1" si="0"/>
        <v>14.948285707020387</v>
      </c>
      <c r="BE3" s="74">
        <f t="shared" ca="1" si="0"/>
        <v>0.34987677746396151</v>
      </c>
      <c r="BF3" s="122">
        <f t="shared" ca="1" si="0"/>
        <v>44.998210629510972</v>
      </c>
      <c r="BG3" s="122">
        <f t="shared" ca="1" si="0"/>
        <v>74.975779134564917</v>
      </c>
    </row>
    <row r="4" spans="2:59" ht="17" thickTop="1" thickBot="1">
      <c r="C4" s="6" t="s">
        <v>8</v>
      </c>
      <c r="D4" s="7" t="s">
        <v>9</v>
      </c>
      <c r="E4" s="8">
        <v>1</v>
      </c>
      <c r="F4" s="8">
        <f>E4+1</f>
        <v>2</v>
      </c>
      <c r="G4" s="8">
        <f>F4+1</f>
        <v>3</v>
      </c>
      <c r="H4" s="8">
        <f>G4+1</f>
        <v>4</v>
      </c>
      <c r="I4" s="9">
        <f>H4+1</f>
        <v>5</v>
      </c>
      <c r="K4" s="2" t="s">
        <v>66</v>
      </c>
      <c r="N4" s="58" t="s">
        <v>58</v>
      </c>
      <c r="P4" s="54"/>
      <c r="Q4" s="54"/>
      <c r="R4" s="54"/>
      <c r="S4" s="54"/>
      <c r="T4" s="54"/>
      <c r="W4" s="2" t="s">
        <v>165</v>
      </c>
      <c r="AJ4" s="58" t="s">
        <v>76</v>
      </c>
      <c r="AK4" s="58" t="s">
        <v>86</v>
      </c>
      <c r="AL4" s="74">
        <f ca="1">MIN(AL6:AL505)</f>
        <v>9.6118097920161294E-2</v>
      </c>
      <c r="AM4" s="122">
        <f t="shared" ref="AM4:BG4" ca="1" si="1">MIN(AM6:AM505)</f>
        <v>185.01801085677553</v>
      </c>
      <c r="AN4" s="74">
        <f t="shared" ca="1" si="1"/>
        <v>0.30070405200476019</v>
      </c>
      <c r="AO4" s="122">
        <f t="shared" ca="1" si="1"/>
        <v>3.0122997014130068</v>
      </c>
      <c r="AP4" s="122">
        <f t="shared" ca="1" si="1"/>
        <v>0.50164914314592424</v>
      </c>
      <c r="AQ4" s="4">
        <f t="shared" ca="1" si="1"/>
        <v>10.013944466910809</v>
      </c>
      <c r="AR4" s="74">
        <f t="shared" ca="1" si="1"/>
        <v>0.15005198097275049</v>
      </c>
      <c r="AS4" s="74">
        <f t="shared" ca="1" si="1"/>
        <v>1.004017720548561E-2</v>
      </c>
      <c r="AT4" s="122">
        <f t="shared" ca="1" si="1"/>
        <v>175.38532973416528</v>
      </c>
      <c r="AU4" s="122">
        <f t="shared" ca="1" si="1"/>
        <v>25.05811842516227</v>
      </c>
      <c r="AV4" s="74">
        <f t="shared" ca="1" si="1"/>
        <v>0.12598668807888069</v>
      </c>
      <c r="AW4" s="74">
        <f t="shared" ca="1" si="1"/>
        <v>0.742676206982959</v>
      </c>
      <c r="AX4" s="122">
        <f t="shared" ca="1" si="1"/>
        <v>45.005977388478541</v>
      </c>
      <c r="AY4" s="74">
        <f t="shared" ca="1" si="1"/>
        <v>0.15027615406511424</v>
      </c>
      <c r="AZ4" s="122">
        <f t="shared" ca="1" si="1"/>
        <v>150.00011157754886</v>
      </c>
      <c r="BA4" s="122">
        <f t="shared" ca="1" si="1"/>
        <v>15.013674914345184</v>
      </c>
      <c r="BB4" s="74">
        <f t="shared" ca="1" si="1"/>
        <v>0.35040698150599436</v>
      </c>
      <c r="BC4" s="74">
        <f t="shared" ca="1" si="1"/>
        <v>0.85016544241758096</v>
      </c>
      <c r="BD4" s="122">
        <f t="shared" ca="1" si="1"/>
        <v>6.0031118886060693</v>
      </c>
      <c r="BE4" s="74">
        <f t="shared" ca="1" si="1"/>
        <v>0.15001591319349603</v>
      </c>
      <c r="BF4" s="122">
        <f t="shared" ca="1" si="1"/>
        <v>30.018802504370925</v>
      </c>
      <c r="BG4" s="122">
        <f t="shared" ca="1" si="1"/>
        <v>50.023385716330942</v>
      </c>
    </row>
    <row r="5" spans="2:59" ht="17" thickTop="1" thickBot="1">
      <c r="B5" s="1">
        <v>1</v>
      </c>
      <c r="C5" s="2" t="s">
        <v>10</v>
      </c>
      <c r="D5" s="96">
        <f>+VLOOKUP($D$2,$AJ$6:$BG$505,3)</f>
        <v>0.12013892527056901</v>
      </c>
      <c r="K5" s="1" t="s">
        <v>52</v>
      </c>
      <c r="L5" s="49">
        <v>9.8198154199999999E-2</v>
      </c>
      <c r="P5" s="55" t="s">
        <v>59</v>
      </c>
      <c r="Q5" s="54" t="s">
        <v>60</v>
      </c>
      <c r="R5" s="55" t="s">
        <v>61</v>
      </c>
      <c r="S5" s="54" t="s">
        <v>62</v>
      </c>
      <c r="T5" s="54"/>
      <c r="V5" s="90">
        <f>L11</f>
        <v>708.41845285363752</v>
      </c>
      <c r="W5" s="57">
        <v>0.20915332911140178</v>
      </c>
      <c r="X5" s="57">
        <v>0.21621878309081075</v>
      </c>
      <c r="Y5" s="57">
        <v>0.22377828590815771</v>
      </c>
      <c r="Z5" s="57">
        <v>0.23188553414828733</v>
      </c>
      <c r="AA5" s="57">
        <v>0.24060229838776245</v>
      </c>
      <c r="AB5" s="128">
        <v>0.25000000000783734</v>
      </c>
      <c r="AC5" s="57">
        <v>0.26016167256079703</v>
      </c>
      <c r="AD5" s="57">
        <v>0.27118442174124402</v>
      </c>
      <c r="AE5" s="57">
        <v>0.28318253838211455</v>
      </c>
      <c r="AF5" s="57">
        <v>0.29629147608177669</v>
      </c>
      <c r="AG5" s="57">
        <v>0.3106729872368178</v>
      </c>
      <c r="AJ5" s="2" t="s">
        <v>78</v>
      </c>
      <c r="AK5" s="2" t="s">
        <v>80</v>
      </c>
      <c r="AL5" s="2" t="s">
        <v>10</v>
      </c>
      <c r="AM5" s="57" t="s">
        <v>72</v>
      </c>
      <c r="AN5" s="2" t="s">
        <v>128</v>
      </c>
      <c r="AO5" s="2" t="s">
        <v>129</v>
      </c>
      <c r="AP5" s="2" t="s">
        <v>130</v>
      </c>
      <c r="AQ5" s="2" t="s">
        <v>132</v>
      </c>
      <c r="AR5" s="2" t="s">
        <v>133</v>
      </c>
      <c r="AS5" s="2" t="s">
        <v>134</v>
      </c>
      <c r="AT5" s="2" t="s">
        <v>135</v>
      </c>
      <c r="AU5" s="2" t="s">
        <v>136</v>
      </c>
      <c r="AV5" s="2" t="s">
        <v>23</v>
      </c>
      <c r="AW5" s="2" t="s">
        <v>137</v>
      </c>
      <c r="AX5" s="2" t="s">
        <v>138</v>
      </c>
      <c r="AY5" s="2" t="s">
        <v>139</v>
      </c>
      <c r="AZ5" s="2" t="s">
        <v>140</v>
      </c>
      <c r="BA5" s="2" t="s">
        <v>141</v>
      </c>
      <c r="BB5" s="2" t="s">
        <v>142</v>
      </c>
      <c r="BC5" s="2" t="s">
        <v>143</v>
      </c>
      <c r="BD5" s="2" t="s">
        <v>71</v>
      </c>
      <c r="BE5" s="2" t="s">
        <v>144</v>
      </c>
      <c r="BF5" s="2" t="s">
        <v>145</v>
      </c>
      <c r="BG5" s="2" t="s">
        <v>146</v>
      </c>
    </row>
    <row r="6" spans="2:59" ht="17" thickTop="1" thickBot="1">
      <c r="C6" s="2" t="s">
        <v>103</v>
      </c>
      <c r="K6" s="1" t="s">
        <v>53</v>
      </c>
      <c r="L6" s="59">
        <f>1-L5</f>
        <v>0.9018018458</v>
      </c>
      <c r="N6" s="1" t="s">
        <v>10</v>
      </c>
      <c r="P6" s="56">
        <v>0.15010000000000001</v>
      </c>
      <c r="Q6" s="75">
        <f>$AL$2</f>
        <v>0.12013892527056934</v>
      </c>
      <c r="R6" s="56">
        <v>9.6100000000000005E-2</v>
      </c>
      <c r="S6" s="56">
        <v>0.43719205877924117</v>
      </c>
      <c r="U6" s="2" t="s">
        <v>64</v>
      </c>
      <c r="V6" s="2">
        <v>250</v>
      </c>
      <c r="W6" s="76">
        <f t="dataTable" ref="W6:AG16" dt2D="1" dtr="1" r1="AR6" r2="AT6" ca="1"/>
        <v>708.41845290000288</v>
      </c>
      <c r="X6" s="77">
        <v>758.37898959806478</v>
      </c>
      <c r="Y6" s="77">
        <v>811.83299538818619</v>
      </c>
      <c r="Z6" s="77">
        <v>869.16016422995108</v>
      </c>
      <c r="AA6" s="77">
        <v>930.79728209156633</v>
      </c>
      <c r="AB6" s="129">
        <v>997.24937675321257</v>
      </c>
      <c r="AC6" s="77">
        <v>1069.1035868259669</v>
      </c>
      <c r="AD6" s="77">
        <v>1147.0465564565357</v>
      </c>
      <c r="AE6" s="77">
        <v>1231.8864476356134</v>
      </c>
      <c r="AF6" s="77">
        <v>1324.5810663997088</v>
      </c>
      <c r="AG6" s="78">
        <v>1426.2741802362698</v>
      </c>
      <c r="AJ6" s="1">
        <v>1</v>
      </c>
      <c r="AK6" s="1" t="s">
        <v>60</v>
      </c>
      <c r="AL6" s="56">
        <v>0.12013892527056901</v>
      </c>
      <c r="AM6" s="51">
        <v>227.7</v>
      </c>
      <c r="AN6" s="115">
        <v>0.5</v>
      </c>
      <c r="AO6" s="53">
        <v>5</v>
      </c>
      <c r="AP6" s="51">
        <v>1</v>
      </c>
      <c r="AQ6" s="115">
        <v>25</v>
      </c>
      <c r="AR6" s="115">
        <v>0.25</v>
      </c>
      <c r="AS6" s="115">
        <v>0.05</v>
      </c>
      <c r="AT6" s="51">
        <v>200</v>
      </c>
      <c r="AU6" s="51">
        <v>49.99</v>
      </c>
      <c r="AV6" s="115">
        <v>0.2545</v>
      </c>
      <c r="AW6" s="115">
        <v>0.80659999999999998</v>
      </c>
      <c r="AX6" s="51">
        <v>69.59</v>
      </c>
      <c r="AY6" s="115">
        <v>0.25</v>
      </c>
      <c r="AZ6" s="51">
        <v>200</v>
      </c>
      <c r="BA6" s="51">
        <v>25</v>
      </c>
      <c r="BB6" s="115">
        <v>0.5</v>
      </c>
      <c r="BC6" s="119">
        <v>1</v>
      </c>
      <c r="BD6" s="51">
        <v>7.58</v>
      </c>
      <c r="BE6" s="120">
        <v>0.25</v>
      </c>
      <c r="BF6" s="51">
        <v>38.49</v>
      </c>
      <c r="BG6" s="51">
        <v>61.54</v>
      </c>
    </row>
    <row r="7" spans="2:59" ht="17" thickTop="1" thickBot="1">
      <c r="B7" s="1">
        <f>B5+1</f>
        <v>2</v>
      </c>
      <c r="C7" s="1" t="s">
        <v>68</v>
      </c>
      <c r="D7" s="97">
        <f>+VLOOKUP($D$2,$AJ$6:$BG$505,4)</f>
        <v>227.7</v>
      </c>
      <c r="E7" s="117"/>
      <c r="F7" s="3"/>
      <c r="G7" s="3"/>
      <c r="H7" s="3"/>
      <c r="I7" s="3"/>
      <c r="K7" s="1" t="s">
        <v>48</v>
      </c>
      <c r="L7" s="61">
        <v>2.12E-2</v>
      </c>
      <c r="O7" s="62">
        <f>$L$11</f>
        <v>708.41845285363752</v>
      </c>
      <c r="P7" s="63">
        <f t="dataTable" ref="P7:S7" dt2D="0" dtr="1" r1="AL6" ca="1"/>
        <v>594.18855190434442</v>
      </c>
      <c r="Q7" s="63">
        <v>708.41845285363547</v>
      </c>
      <c r="R7" s="63">
        <v>812.2936712096307</v>
      </c>
      <c r="S7" s="63">
        <v>3.4585393606789694E-5</v>
      </c>
      <c r="V7" s="2">
        <f>V6-10</f>
        <v>240</v>
      </c>
      <c r="W7" s="79">
        <v>660.09049348214126</v>
      </c>
      <c r="X7" s="80">
        <v>708.41845290000197</v>
      </c>
      <c r="Y7" s="80">
        <v>760.12572414409476</v>
      </c>
      <c r="Z7" s="80">
        <v>815.57959378663452</v>
      </c>
      <c r="AA7" s="80">
        <v>875.20257479367467</v>
      </c>
      <c r="AB7" s="130">
        <v>939.48319198256991</v>
      </c>
      <c r="AC7" s="80">
        <v>1008.9893978383054</v>
      </c>
      <c r="AD7" s="80">
        <v>1084.3853988056021</v>
      </c>
      <c r="AE7" s="80">
        <v>1166.4529482936623</v>
      </c>
      <c r="AF7" s="80">
        <v>1256.1185537886306</v>
      </c>
      <c r="AG7" s="81">
        <v>1354.4886075026436</v>
      </c>
      <c r="AJ7" s="1">
        <f>AJ6+1</f>
        <v>2</v>
      </c>
      <c r="AL7" s="103">
        <f ca="1">RAND()*($P$6-$R$6)+$R$6</f>
        <v>0.13232908837750895</v>
      </c>
      <c r="AM7" s="91">
        <f ca="1">RAND()*($P$8-$R$8)+$R$8</f>
        <v>219.02741261593857</v>
      </c>
      <c r="AN7" s="103">
        <f ca="1">RAND()*($R$10-$P$10)+$P$10</f>
        <v>0.72362461801061484</v>
      </c>
      <c r="AO7" s="92">
        <f ca="1">RAND()*($R$12-$P$12)+$P$12</f>
        <v>3.5960501885767737</v>
      </c>
      <c r="AP7" s="91">
        <f ca="1">RAND()*($R$14-$P$14)+$P$14</f>
        <v>1.7211416501015995</v>
      </c>
      <c r="AQ7" s="103">
        <f ca="1">RAND()*($R$16-$P$16)+$P$16</f>
        <v>33.496752941180858</v>
      </c>
      <c r="AR7" s="103">
        <f ca="1">RAND()*($R$18-$P$18)+$P$18</f>
        <v>0.27288164458436015</v>
      </c>
      <c r="AS7" s="103">
        <f ca="1">RAND()*($R$20-$P$20)+$P$20</f>
        <v>5.4135961167115582E-2</v>
      </c>
      <c r="AT7" s="91">
        <f ca="1">RAND()*($R$22-$P$22)+$P$22</f>
        <v>218.44431185897881</v>
      </c>
      <c r="AU7" s="91">
        <f ca="1">RAND()*($R$24-$P$24)+$P$24</f>
        <v>28.324853454533503</v>
      </c>
      <c r="AV7" s="103">
        <f ca="1">RAND()*($P$26-$R$26)+$R$26</f>
        <v>0.16298171882267007</v>
      </c>
      <c r="AW7" s="103">
        <f ca="1">RAND()*($P$28-$R$28)+$R$28</f>
        <v>0.82152971038248856</v>
      </c>
      <c r="AX7" s="91">
        <f ca="1">RAND()*($R$30-$P$30)+$P$30</f>
        <v>69.802651618434638</v>
      </c>
      <c r="AY7" s="103">
        <f ca="1">RAND()*($P$32-$R$32)+$R$32</f>
        <v>0.21235494712437819</v>
      </c>
      <c r="AZ7" s="91">
        <f ca="1">RAND()*($P$34-$R$34)+$R$34</f>
        <v>230.22395244916942</v>
      </c>
      <c r="BA7" s="91">
        <f ca="1">RAND()*($P$36-$R$36)+$R$36</f>
        <v>15.60994927372319</v>
      </c>
      <c r="BB7" s="103">
        <f ca="1">RAND()*($P$38-$R$38)+$R$38</f>
        <v>0.57383859840647278</v>
      </c>
      <c r="BC7" s="103">
        <f ca="1">RAND()*($P$40-$R$40)+$R$40</f>
        <v>0.9506449281714342</v>
      </c>
      <c r="BD7" s="91">
        <f ca="1">RAND()*($P$42-$R$42)+$R$42</f>
        <v>9.7631981932770149</v>
      </c>
      <c r="BE7" s="103">
        <f ca="1">RAND()*($R$44-$P$44)+$P$44</f>
        <v>0.23627419476450143</v>
      </c>
      <c r="BF7" s="91">
        <f ca="1">RAND()*($P$46-$R$46)+$R$46</f>
        <v>33.66316759909158</v>
      </c>
      <c r="BG7" s="91">
        <f ca="1">RAND()*($R$48-$P$48)+$P$48</f>
        <v>71.254418711899717</v>
      </c>
    </row>
    <row r="8" spans="2:59" ht="17" thickTop="1" thickBot="1">
      <c r="B8" s="1">
        <f>B7+1</f>
        <v>3</v>
      </c>
      <c r="C8" s="1" t="s">
        <v>11</v>
      </c>
      <c r="D8" s="3"/>
      <c r="E8" s="14">
        <v>0.1</v>
      </c>
      <c r="F8" s="60"/>
      <c r="G8" s="12"/>
      <c r="K8" s="1" t="s">
        <v>49</v>
      </c>
      <c r="L8" s="61">
        <v>0.13150000000000001</v>
      </c>
      <c r="N8" s="1" t="s">
        <v>72</v>
      </c>
      <c r="O8" s="52"/>
      <c r="P8" s="47">
        <v>284</v>
      </c>
      <c r="Q8" s="113">
        <f>$AM$2</f>
        <v>227.7</v>
      </c>
      <c r="R8" s="47">
        <v>185</v>
      </c>
      <c r="S8" s="51">
        <v>904.23580410094382</v>
      </c>
      <c r="V8" s="2">
        <f t="shared" ref="V8:V16" si="2">V7-10</f>
        <v>230</v>
      </c>
      <c r="W8" s="79">
        <v>611.76253406427952</v>
      </c>
      <c r="X8" s="82">
        <v>658.45791620193995</v>
      </c>
      <c r="Y8" s="80">
        <v>708.41845290000265</v>
      </c>
      <c r="Z8" s="80">
        <v>761.99902334331773</v>
      </c>
      <c r="AA8" s="80">
        <v>819.60786749578301</v>
      </c>
      <c r="AB8" s="130">
        <v>881.71700721192781</v>
      </c>
      <c r="AC8" s="80">
        <v>948.87520885064555</v>
      </c>
      <c r="AD8" s="80">
        <v>1021.724241154669</v>
      </c>
      <c r="AE8" s="80">
        <v>1101.0194489517103</v>
      </c>
      <c r="AF8" s="80">
        <v>1187.6560411775522</v>
      </c>
      <c r="AG8" s="81">
        <v>1282.7030347690159</v>
      </c>
      <c r="AJ8" s="1">
        <f t="shared" ref="AJ8:AJ71" si="3">AJ7+1</f>
        <v>3</v>
      </c>
      <c r="AL8" s="103">
        <f t="shared" ref="AL8:AL71" ca="1" si="4">RAND()*($P$6-$R$6)+$R$6</f>
        <v>0.13684123752886673</v>
      </c>
      <c r="AM8" s="91">
        <f t="shared" ref="AM8:AM71" ca="1" si="5">RAND()*($P$8-$R$8)+$R$8</f>
        <v>208.16256773867107</v>
      </c>
      <c r="AN8" s="103">
        <f t="shared" ref="AN8:AN71" ca="1" si="6">RAND()*($R$10-$P$10)+$P$10</f>
        <v>0.68254474053865821</v>
      </c>
      <c r="AO8" s="92">
        <f t="shared" ref="AO8:AO71" ca="1" si="7">RAND()*($R$12-$P$12)+$P$12</f>
        <v>4.9877110769226203</v>
      </c>
      <c r="AP8" s="91">
        <f t="shared" ref="AP8:AP71" ca="1" si="8">RAND()*($R$14-$P$14)+$P$14</f>
        <v>1.1435195801209739</v>
      </c>
      <c r="AQ8" s="103">
        <f t="shared" ref="AQ8:AQ71" ca="1" si="9">RAND()*($R$16-$P$16)+$P$16</f>
        <v>40.365056525868141</v>
      </c>
      <c r="AR8" s="103">
        <f t="shared" ref="AR8:AR71" ca="1" si="10">RAND()*($R$18-$P$18)+$P$18</f>
        <v>0.20993904883377684</v>
      </c>
      <c r="AS8" s="103">
        <f t="shared" ref="AS8:AS71" ca="1" si="11">RAND()*($R$20-$P$20)+$P$20</f>
        <v>7.3479899680787386E-2</v>
      </c>
      <c r="AT8" s="91">
        <f t="shared" ref="AT8:AT71" ca="1" si="12">RAND()*($R$22-$P$22)+$P$22</f>
        <v>190.90904882450474</v>
      </c>
      <c r="AU8" s="91">
        <f t="shared" ref="AU8:AU71" ca="1" si="13">RAND()*($R$24-$P$24)+$P$24</f>
        <v>39.427561463197172</v>
      </c>
      <c r="AV8" s="103">
        <f t="shared" ref="AV8:AV71" ca="1" si="14">RAND()*($P$26-$R$26)+$R$26</f>
        <v>0.34650405008336005</v>
      </c>
      <c r="AW8" s="103">
        <f t="shared" ref="AW8:AW71" ca="1" si="15">RAND()*($P$28-$R$28)+$R$28</f>
        <v>0.76011676905782755</v>
      </c>
      <c r="AX8" s="91">
        <f t="shared" ref="AX8:AX71" ca="1" si="16">RAND()*($R$30-$P$30)+$P$30</f>
        <v>68.62375269922812</v>
      </c>
      <c r="AY8" s="103">
        <f t="shared" ref="AY8:AY71" ca="1" si="17">RAND()*($P$32-$R$32)+$R$32</f>
        <v>0.20808599894299462</v>
      </c>
      <c r="AZ8" s="91">
        <f t="shared" ref="AZ8:AZ71" ca="1" si="18">RAND()*($P$34-$R$34)+$R$34</f>
        <v>241.09861523200163</v>
      </c>
      <c r="BA8" s="91">
        <f t="shared" ref="BA8:BA71" ca="1" si="19">RAND()*($P$36-$R$36)+$R$36</f>
        <v>16.384068392432983</v>
      </c>
      <c r="BB8" s="103">
        <f t="shared" ref="BB8:BB71" ca="1" si="20">RAND()*($P$38-$R$38)+$R$38</f>
        <v>0.35080160573295627</v>
      </c>
      <c r="BC8" s="103">
        <f t="shared" ref="BC8:BC71" ca="1" si="21">RAND()*($P$40-$R$40)+$R$40</f>
        <v>0.97735276285777584</v>
      </c>
      <c r="BD8" s="91">
        <f t="shared" ref="BD8:BD71" ca="1" si="22">RAND()*($P$42-$R$42)+$R$42</f>
        <v>6.2165223470304429</v>
      </c>
      <c r="BE8" s="103">
        <f t="shared" ref="BE8:BE71" ca="1" si="23">RAND()*($R$44-$P$44)+$P$44</f>
        <v>0.34177812815989383</v>
      </c>
      <c r="BF8" s="91">
        <f t="shared" ref="BF8:BF71" ca="1" si="24">RAND()*($P$46-$R$46)+$R$46</f>
        <v>32.255211999702311</v>
      </c>
      <c r="BG8" s="91">
        <f t="shared" ref="BG8:BG71" ca="1" si="25">RAND()*($R$48-$P$48)+$P$48</f>
        <v>58.981217935976673</v>
      </c>
    </row>
    <row r="9" spans="2:59" ht="17" thickTop="1" thickBot="1">
      <c r="B9" s="1">
        <f t="shared" ref="B9:B11" si="26">B8+1</f>
        <v>4</v>
      </c>
      <c r="C9" s="1" t="s">
        <v>12</v>
      </c>
      <c r="D9" s="3"/>
      <c r="F9" s="14">
        <v>0.05</v>
      </c>
      <c r="G9" s="14">
        <v>0.01</v>
      </c>
      <c r="H9" s="14">
        <v>0.01</v>
      </c>
      <c r="I9" s="14">
        <v>0.01</v>
      </c>
      <c r="J9" s="60"/>
      <c r="K9" s="1" t="s">
        <v>50</v>
      </c>
      <c r="L9" s="49">
        <f>D27</f>
        <v>0.2545</v>
      </c>
      <c r="O9" s="62">
        <f>$L$11</f>
        <v>708.41845285363752</v>
      </c>
      <c r="P9" s="63">
        <f t="dataTable" ref="P9:S9" dt2D="0" dtr="1" r1="AM6" ca="1"/>
        <v>649.46524054189308</v>
      </c>
      <c r="Q9" s="63">
        <v>708.41845285363752</v>
      </c>
      <c r="R9" s="63">
        <v>753.13074709362832</v>
      </c>
      <c r="S9" s="63">
        <v>2.4442670110147446E-12</v>
      </c>
      <c r="V9" s="2">
        <f t="shared" si="2"/>
        <v>220</v>
      </c>
      <c r="W9" s="79">
        <v>563.43457464641801</v>
      </c>
      <c r="X9" s="82">
        <v>608.49737950387748</v>
      </c>
      <c r="Y9" s="82">
        <v>656.71118165591076</v>
      </c>
      <c r="Z9" s="80">
        <v>708.41845290000197</v>
      </c>
      <c r="AA9" s="80">
        <v>764.01316019789135</v>
      </c>
      <c r="AB9" s="130">
        <v>823.9508224412856</v>
      </c>
      <c r="AC9" s="80">
        <v>888.76101986298511</v>
      </c>
      <c r="AD9" s="80">
        <v>959.06308350373524</v>
      </c>
      <c r="AE9" s="80">
        <v>1035.5859496097587</v>
      </c>
      <c r="AF9" s="80">
        <v>1119.1935285664731</v>
      </c>
      <c r="AG9" s="81">
        <v>1210.9174620353892</v>
      </c>
      <c r="AJ9" s="1">
        <f t="shared" si="3"/>
        <v>4</v>
      </c>
      <c r="AL9" s="103">
        <f t="shared" ca="1" si="4"/>
        <v>0.12492150620550101</v>
      </c>
      <c r="AM9" s="91">
        <f t="shared" ca="1" si="5"/>
        <v>201.57820215299014</v>
      </c>
      <c r="AN9" s="103">
        <f t="shared" ca="1" si="6"/>
        <v>0.561746830796374</v>
      </c>
      <c r="AO9" s="92">
        <f t="shared" ca="1" si="7"/>
        <v>6.7966071499400904</v>
      </c>
      <c r="AP9" s="91">
        <f t="shared" ca="1" si="8"/>
        <v>0.96819911695760297</v>
      </c>
      <c r="AQ9" s="103">
        <f t="shared" ca="1" si="9"/>
        <v>13.618313967148579</v>
      </c>
      <c r="AR9" s="103">
        <f t="shared" ca="1" si="10"/>
        <v>0.27115635645817948</v>
      </c>
      <c r="AS9" s="103">
        <f t="shared" ca="1" si="11"/>
        <v>2.8477619246522909E-2</v>
      </c>
      <c r="AT9" s="91">
        <f t="shared" ca="1" si="12"/>
        <v>186.4044553661796</v>
      </c>
      <c r="AU9" s="91">
        <f t="shared" ca="1" si="13"/>
        <v>55.448415081187989</v>
      </c>
      <c r="AV9" s="103">
        <f t="shared" ca="1" si="14"/>
        <v>0.16587829573742502</v>
      </c>
      <c r="AW9" s="103">
        <f t="shared" ca="1" si="15"/>
        <v>0.82037675519168107</v>
      </c>
      <c r="AX9" s="91">
        <f t="shared" ca="1" si="16"/>
        <v>81.874163764919288</v>
      </c>
      <c r="AY9" s="103">
        <f t="shared" ca="1" si="17"/>
        <v>0.1894024671262301</v>
      </c>
      <c r="AZ9" s="91">
        <f t="shared" ca="1" si="18"/>
        <v>214.68002833819747</v>
      </c>
      <c r="BA9" s="91">
        <f t="shared" ca="1" si="19"/>
        <v>28.387301543893962</v>
      </c>
      <c r="BB9" s="103">
        <f t="shared" ca="1" si="20"/>
        <v>0.43293900230323989</v>
      </c>
      <c r="BC9" s="103">
        <f t="shared" ca="1" si="21"/>
        <v>0.93151313920282197</v>
      </c>
      <c r="BD9" s="91">
        <f t="shared" ca="1" si="22"/>
        <v>10.079711148712668</v>
      </c>
      <c r="BE9" s="103">
        <f t="shared" ca="1" si="23"/>
        <v>0.15540513839030215</v>
      </c>
      <c r="BF9" s="91">
        <f t="shared" ca="1" si="24"/>
        <v>31.208870119666042</v>
      </c>
      <c r="BG9" s="91">
        <f t="shared" ca="1" si="25"/>
        <v>50.027035969779959</v>
      </c>
    </row>
    <row r="10" spans="2:59" ht="17" thickTop="1" thickBot="1">
      <c r="B10" s="1">
        <f t="shared" si="26"/>
        <v>5</v>
      </c>
      <c r="C10" s="11" t="s">
        <v>101</v>
      </c>
      <c r="D10" s="96">
        <f>+VLOOKUP($D$2,$AJ$6:$BG$505,5)</f>
        <v>0.5</v>
      </c>
      <c r="E10" s="70">
        <f t="shared" ref="E10:I11" si="27">D10</f>
        <v>0.5</v>
      </c>
      <c r="F10" s="70">
        <f t="shared" si="27"/>
        <v>0.5</v>
      </c>
      <c r="G10" s="70">
        <f t="shared" si="27"/>
        <v>0.5</v>
      </c>
      <c r="H10" s="70">
        <f t="shared" si="27"/>
        <v>0.5</v>
      </c>
      <c r="I10" s="70">
        <f t="shared" si="27"/>
        <v>0.5</v>
      </c>
      <c r="J10" s="60"/>
      <c r="K10" s="1" t="s">
        <v>51</v>
      </c>
      <c r="L10" s="50">
        <f>L5*L7*(1-L9)+L6*L8</f>
        <v>0.12013892527056934</v>
      </c>
      <c r="M10" s="60"/>
      <c r="N10" s="1" t="s">
        <v>128</v>
      </c>
      <c r="O10" s="52"/>
      <c r="P10" s="115">
        <v>0.3</v>
      </c>
      <c r="Q10" s="73">
        <f>$AN$2</f>
        <v>0.5</v>
      </c>
      <c r="R10" s="115">
        <v>0.75</v>
      </c>
      <c r="S10" s="115">
        <v>-22.533915243217308</v>
      </c>
      <c r="V10" s="2">
        <f t="shared" si="2"/>
        <v>210</v>
      </c>
      <c r="W10" s="79">
        <v>515.10661522855651</v>
      </c>
      <c r="X10" s="82">
        <v>558.53684280581524</v>
      </c>
      <c r="Y10" s="82">
        <v>605.00391041181842</v>
      </c>
      <c r="Z10" s="82">
        <v>654.83788245668507</v>
      </c>
      <c r="AA10" s="80">
        <v>708.41845289999947</v>
      </c>
      <c r="AB10" s="130">
        <v>766.1846376706435</v>
      </c>
      <c r="AC10" s="80">
        <v>828.64683087532399</v>
      </c>
      <c r="AD10" s="80">
        <v>896.4019258528017</v>
      </c>
      <c r="AE10" s="80">
        <v>970.15245026780735</v>
      </c>
      <c r="AF10" s="80">
        <v>1050.7310159553947</v>
      </c>
      <c r="AG10" s="81">
        <v>1139.1318893017628</v>
      </c>
      <c r="AJ10" s="1">
        <f t="shared" si="3"/>
        <v>5</v>
      </c>
      <c r="AL10" s="103">
        <f t="shared" ca="1" si="4"/>
        <v>0.12025083053729881</v>
      </c>
      <c r="AM10" s="91">
        <f t="shared" ca="1" si="5"/>
        <v>252.63620287755504</v>
      </c>
      <c r="AN10" s="103">
        <f t="shared" ca="1" si="6"/>
        <v>0.34580071696043735</v>
      </c>
      <c r="AO10" s="92">
        <f t="shared" ca="1" si="7"/>
        <v>6.2390067469905937</v>
      </c>
      <c r="AP10" s="91">
        <f t="shared" ca="1" si="8"/>
        <v>1.8148308756297025</v>
      </c>
      <c r="AQ10" s="103">
        <f t="shared" ca="1" si="9"/>
        <v>23.912923175874838</v>
      </c>
      <c r="AR10" s="103">
        <f t="shared" ca="1" si="10"/>
        <v>0.16320070023254707</v>
      </c>
      <c r="AS10" s="103">
        <f t="shared" ca="1" si="11"/>
        <v>2.1375719014820882E-2</v>
      </c>
      <c r="AT10" s="91">
        <f t="shared" ca="1" si="12"/>
        <v>234.22076936259546</v>
      </c>
      <c r="AU10" s="91">
        <f t="shared" ca="1" si="13"/>
        <v>75.520432297271114</v>
      </c>
      <c r="AV10" s="103">
        <f t="shared" ca="1" si="14"/>
        <v>0.12963975219610158</v>
      </c>
      <c r="AW10" s="103">
        <f t="shared" ca="1" si="15"/>
        <v>0.78569330626873912</v>
      </c>
      <c r="AX10" s="91">
        <f t="shared" ca="1" si="16"/>
        <v>76.708346848855385</v>
      </c>
      <c r="AY10" s="103">
        <f t="shared" ca="1" si="17"/>
        <v>0.28449586757097467</v>
      </c>
      <c r="AZ10" s="91">
        <f t="shared" ca="1" si="18"/>
        <v>225.90891759675941</v>
      </c>
      <c r="BA10" s="91">
        <f t="shared" ca="1" si="19"/>
        <v>26.858815551813613</v>
      </c>
      <c r="BB10" s="103">
        <f t="shared" ca="1" si="20"/>
        <v>0.46414766492198806</v>
      </c>
      <c r="BC10" s="103">
        <f t="shared" ca="1" si="21"/>
        <v>0.90842168576153948</v>
      </c>
      <c r="BD10" s="91">
        <f t="shared" ca="1" si="22"/>
        <v>12.072958312579095</v>
      </c>
      <c r="BE10" s="103">
        <f t="shared" ca="1" si="23"/>
        <v>0.15157739006428553</v>
      </c>
      <c r="BF10" s="91">
        <f t="shared" ca="1" si="24"/>
        <v>36.856800406817882</v>
      </c>
      <c r="BG10" s="91">
        <f t="shared" ca="1" si="25"/>
        <v>59.209370937762898</v>
      </c>
    </row>
    <row r="11" spans="2:59" ht="17" thickTop="1" thickBot="1">
      <c r="B11" s="1">
        <f t="shared" si="26"/>
        <v>6</v>
      </c>
      <c r="C11" s="1" t="s">
        <v>102</v>
      </c>
      <c r="D11" s="97">
        <f>+VLOOKUP($D$2,$AJ$6:$BG$505,6)</f>
        <v>5</v>
      </c>
      <c r="E11" s="108">
        <f t="shared" si="27"/>
        <v>5</v>
      </c>
      <c r="F11" s="108">
        <f t="shared" si="27"/>
        <v>5</v>
      </c>
      <c r="G11" s="108">
        <f t="shared" si="27"/>
        <v>5</v>
      </c>
      <c r="H11" s="108">
        <f t="shared" si="27"/>
        <v>5</v>
      </c>
      <c r="I11" s="108">
        <f t="shared" si="27"/>
        <v>5</v>
      </c>
      <c r="J11" s="60"/>
      <c r="K11" s="1" t="s">
        <v>4</v>
      </c>
      <c r="L11" s="62">
        <f>A77+D79</f>
        <v>708.41845285363752</v>
      </c>
      <c r="M11" s="60"/>
      <c r="O11" s="62">
        <f>$L$11</f>
        <v>708.41845285363752</v>
      </c>
      <c r="P11" s="63">
        <f t="dataTable" ref="P11:S11" dt2D="0" dtr="1" r1="AN6" ca="1"/>
        <v>702.26736264276042</v>
      </c>
      <c r="Q11" s="63">
        <v>708.41845285363752</v>
      </c>
      <c r="R11" s="63">
        <v>716.10731561723389</v>
      </c>
      <c r="S11" s="63">
        <v>0</v>
      </c>
      <c r="V11" s="7">
        <f t="shared" si="2"/>
        <v>200</v>
      </c>
      <c r="W11" s="126">
        <v>466.77865581069494</v>
      </c>
      <c r="X11" s="127">
        <v>508.57630610775271</v>
      </c>
      <c r="Y11" s="127">
        <v>553.29663916772711</v>
      </c>
      <c r="Z11" s="127">
        <v>601.25731201336885</v>
      </c>
      <c r="AA11" s="127">
        <v>652.82374560210758</v>
      </c>
      <c r="AB11" s="131">
        <v>708.41845290000151</v>
      </c>
      <c r="AC11" s="80">
        <v>768.53264188766377</v>
      </c>
      <c r="AD11" s="80">
        <v>833.74076820186838</v>
      </c>
      <c r="AE11" s="80">
        <v>904.71895092585646</v>
      </c>
      <c r="AF11" s="80">
        <v>982.26850334431651</v>
      </c>
      <c r="AG11" s="81">
        <v>1067.3463165681351</v>
      </c>
      <c r="AJ11" s="1">
        <f t="shared" si="3"/>
        <v>6</v>
      </c>
      <c r="AL11" s="103">
        <f t="shared" ca="1" si="4"/>
        <v>0.11154353050208071</v>
      </c>
      <c r="AM11" s="91">
        <f t="shared" ca="1" si="5"/>
        <v>200.38169524549002</v>
      </c>
      <c r="AN11" s="103">
        <f t="shared" ca="1" si="6"/>
        <v>0.63991634857238622</v>
      </c>
      <c r="AO11" s="92">
        <f t="shared" ca="1" si="7"/>
        <v>4.4698715952321209</v>
      </c>
      <c r="AP11" s="91">
        <f t="shared" ca="1" si="8"/>
        <v>0.62425309516829697</v>
      </c>
      <c r="AQ11" s="103">
        <f t="shared" ca="1" si="9"/>
        <v>16.530593794556175</v>
      </c>
      <c r="AR11" s="103">
        <f t="shared" ca="1" si="10"/>
        <v>0.2158834585716306</v>
      </c>
      <c r="AS11" s="103">
        <f t="shared" ca="1" si="11"/>
        <v>3.3471302213332631E-2</v>
      </c>
      <c r="AT11" s="91">
        <f t="shared" ca="1" si="12"/>
        <v>178.15864645222305</v>
      </c>
      <c r="AU11" s="91">
        <f t="shared" ca="1" si="13"/>
        <v>59.026919938878649</v>
      </c>
      <c r="AV11" s="103">
        <f t="shared" ca="1" si="14"/>
        <v>0.16087922874740895</v>
      </c>
      <c r="AW11" s="103">
        <f t="shared" ca="1" si="15"/>
        <v>0.8175548609601927</v>
      </c>
      <c r="AX11" s="91">
        <f t="shared" ca="1" si="16"/>
        <v>47.084994087866974</v>
      </c>
      <c r="AY11" s="103">
        <f t="shared" ca="1" si="17"/>
        <v>0.19688905849687366</v>
      </c>
      <c r="AZ11" s="91">
        <f t="shared" ca="1" si="18"/>
        <v>181.09540248052548</v>
      </c>
      <c r="BA11" s="91">
        <f t="shared" ca="1" si="19"/>
        <v>21.114914438663064</v>
      </c>
      <c r="BB11" s="103">
        <f t="shared" ca="1" si="20"/>
        <v>0.50918899500126735</v>
      </c>
      <c r="BC11" s="103">
        <f t="shared" ca="1" si="21"/>
        <v>0.93698823400288289</v>
      </c>
      <c r="BD11" s="91">
        <f t="shared" ca="1" si="22"/>
        <v>13.965758081507172</v>
      </c>
      <c r="BE11" s="103">
        <f t="shared" ca="1" si="23"/>
        <v>0.27051490948717649</v>
      </c>
      <c r="BF11" s="91">
        <f t="shared" ca="1" si="24"/>
        <v>33.415507325790166</v>
      </c>
      <c r="BG11" s="91">
        <f t="shared" ca="1" si="25"/>
        <v>64.414944392820132</v>
      </c>
    </row>
    <row r="12" spans="2:59" ht="17" thickTop="1" thickBot="1">
      <c r="C12" s="2" t="s">
        <v>13</v>
      </c>
      <c r="D12" s="3"/>
      <c r="K12" s="1" t="s">
        <v>2</v>
      </c>
      <c r="L12" s="64">
        <f>D90</f>
        <v>0.43719208934902465</v>
      </c>
      <c r="M12" s="60"/>
      <c r="N12" s="1" t="s">
        <v>147</v>
      </c>
      <c r="O12" s="52"/>
      <c r="P12" s="51">
        <v>3</v>
      </c>
      <c r="Q12" s="106">
        <f>$AO$2</f>
        <v>5</v>
      </c>
      <c r="R12" s="51">
        <v>7</v>
      </c>
      <c r="S12" s="53">
        <v>0.3193133054533816</v>
      </c>
      <c r="V12" s="2">
        <f t="shared" si="2"/>
        <v>190</v>
      </c>
      <c r="W12" s="79">
        <v>418.45069639283298</v>
      </c>
      <c r="X12" s="82">
        <v>458.61576940969013</v>
      </c>
      <c r="Y12" s="82">
        <v>501.58936792363517</v>
      </c>
      <c r="Z12" s="82">
        <v>547.67674157005263</v>
      </c>
      <c r="AA12" s="82">
        <v>597.22903830421569</v>
      </c>
      <c r="AB12" s="82">
        <v>650.65226812935953</v>
      </c>
      <c r="AC12" s="80">
        <v>708.41845290000276</v>
      </c>
      <c r="AD12" s="80">
        <v>771.07961055093506</v>
      </c>
      <c r="AE12" s="80">
        <v>839.28545158390466</v>
      </c>
      <c r="AF12" s="80">
        <v>913.80599073323765</v>
      </c>
      <c r="AG12" s="81">
        <v>995.56074383450846</v>
      </c>
      <c r="AJ12" s="1">
        <f t="shared" si="3"/>
        <v>7</v>
      </c>
      <c r="AL12" s="103">
        <f t="shared" ca="1" si="4"/>
        <v>0.13517643962972462</v>
      </c>
      <c r="AM12" s="91">
        <f t="shared" ca="1" si="5"/>
        <v>266.82973651465136</v>
      </c>
      <c r="AN12" s="103">
        <f t="shared" ca="1" si="6"/>
        <v>0.49331261946825672</v>
      </c>
      <c r="AO12" s="92">
        <f t="shared" ca="1" si="7"/>
        <v>3.3867543634455344</v>
      </c>
      <c r="AP12" s="91">
        <f t="shared" ca="1" si="8"/>
        <v>1.6150168011613439</v>
      </c>
      <c r="AQ12" s="103">
        <f t="shared" ca="1" si="9"/>
        <v>15.897585458775247</v>
      </c>
      <c r="AR12" s="103">
        <f t="shared" ca="1" si="10"/>
        <v>0.19114443992128669</v>
      </c>
      <c r="AS12" s="103">
        <f t="shared" ca="1" si="11"/>
        <v>7.5517933674060511E-2</v>
      </c>
      <c r="AT12" s="91">
        <f t="shared" ca="1" si="12"/>
        <v>206.11102803890242</v>
      </c>
      <c r="AU12" s="91">
        <f t="shared" ca="1" si="13"/>
        <v>55.011004403579292</v>
      </c>
      <c r="AV12" s="103">
        <f t="shared" ca="1" si="14"/>
        <v>0.16314010085798944</v>
      </c>
      <c r="AW12" s="103">
        <f t="shared" ca="1" si="15"/>
        <v>0.7876962323345047</v>
      </c>
      <c r="AX12" s="91">
        <f t="shared" ca="1" si="16"/>
        <v>51.215553647329592</v>
      </c>
      <c r="AY12" s="103">
        <f t="shared" ca="1" si="17"/>
        <v>0.21904224399692529</v>
      </c>
      <c r="AZ12" s="91">
        <f t="shared" ca="1" si="18"/>
        <v>169.66874616788317</v>
      </c>
      <c r="BA12" s="91">
        <f t="shared" ca="1" si="19"/>
        <v>18.34863855782433</v>
      </c>
      <c r="BB12" s="103">
        <f t="shared" ca="1" si="20"/>
        <v>0.37878644071984557</v>
      </c>
      <c r="BC12" s="103">
        <f t="shared" ca="1" si="21"/>
        <v>0.8501825283544393</v>
      </c>
      <c r="BD12" s="91">
        <f t="shared" ca="1" si="22"/>
        <v>8.0086297956114247</v>
      </c>
      <c r="BE12" s="103">
        <f t="shared" ca="1" si="23"/>
        <v>0.25619908650802498</v>
      </c>
      <c r="BF12" s="91">
        <f t="shared" ca="1" si="24"/>
        <v>44.803310519525162</v>
      </c>
      <c r="BG12" s="91">
        <f t="shared" ca="1" si="25"/>
        <v>62.459380493675233</v>
      </c>
    </row>
    <row r="13" spans="2:59" ht="17" thickTop="1" thickBot="1">
      <c r="C13" s="13" t="s">
        <v>14</v>
      </c>
      <c r="L13"/>
      <c r="N13" s="60"/>
      <c r="O13" s="62">
        <f>$L$11</f>
        <v>708.41845285363752</v>
      </c>
      <c r="P13" s="63">
        <f t="dataTable" ref="P13:S13" dt2D="0" dtr="1" r1="AO6" ca="1"/>
        <v>676.19989302339172</v>
      </c>
      <c r="Q13" s="63">
        <v>708.41845285363752</v>
      </c>
      <c r="R13" s="63">
        <v>722.22640706660025</v>
      </c>
      <c r="S13" s="63">
        <v>-1.2103305243726936E-4</v>
      </c>
      <c r="V13" s="2">
        <f t="shared" si="2"/>
        <v>180</v>
      </c>
      <c r="W13" s="79">
        <v>370.12273697497164</v>
      </c>
      <c r="X13" s="82">
        <v>408.65523271162766</v>
      </c>
      <c r="Y13" s="82">
        <v>449.88209667954334</v>
      </c>
      <c r="Z13" s="82">
        <v>494.09617112673652</v>
      </c>
      <c r="AA13" s="82">
        <v>541.63433100632437</v>
      </c>
      <c r="AB13" s="82">
        <v>592.88608335871686</v>
      </c>
      <c r="AC13" s="82">
        <v>648.30426391234232</v>
      </c>
      <c r="AD13" s="80">
        <v>708.41845290000174</v>
      </c>
      <c r="AE13" s="80">
        <v>773.85195224195309</v>
      </c>
      <c r="AF13" s="80">
        <v>845.34347812215901</v>
      </c>
      <c r="AG13" s="81">
        <v>923.77517110088104</v>
      </c>
      <c r="AJ13" s="1">
        <f t="shared" si="3"/>
        <v>8</v>
      </c>
      <c r="AL13" s="103">
        <f t="shared" ca="1" si="4"/>
        <v>0.13424619636021831</v>
      </c>
      <c r="AM13" s="91">
        <f t="shared" ca="1" si="5"/>
        <v>259.53449046513879</v>
      </c>
      <c r="AN13" s="103">
        <f t="shared" ca="1" si="6"/>
        <v>0.33602973805174641</v>
      </c>
      <c r="AO13" s="92">
        <f t="shared" ca="1" si="7"/>
        <v>5.055804628184104</v>
      </c>
      <c r="AP13" s="91">
        <f t="shared" ca="1" si="8"/>
        <v>1.0804973779856115</v>
      </c>
      <c r="AQ13" s="103">
        <f t="shared" ca="1" si="9"/>
        <v>24.24760186481269</v>
      </c>
      <c r="AR13" s="103">
        <f t="shared" ca="1" si="10"/>
        <v>0.28754367819722815</v>
      </c>
      <c r="AS13" s="103">
        <f t="shared" ca="1" si="11"/>
        <v>7.533014636509508E-2</v>
      </c>
      <c r="AT13" s="91">
        <f t="shared" ca="1" si="12"/>
        <v>249.55255874572237</v>
      </c>
      <c r="AU13" s="91">
        <f t="shared" ca="1" si="13"/>
        <v>43.089177132583764</v>
      </c>
      <c r="AV13" s="103">
        <f t="shared" ca="1" si="14"/>
        <v>0.21095606566620681</v>
      </c>
      <c r="AW13" s="103">
        <f t="shared" ca="1" si="15"/>
        <v>0.7643423929553308</v>
      </c>
      <c r="AX13" s="91">
        <f t="shared" ca="1" si="16"/>
        <v>61.499618085800087</v>
      </c>
      <c r="AY13" s="103">
        <f t="shared" ca="1" si="17"/>
        <v>0.23809282036813029</v>
      </c>
      <c r="AZ13" s="91">
        <f t="shared" ca="1" si="18"/>
        <v>202.57537493021846</v>
      </c>
      <c r="BA13" s="91">
        <f t="shared" ca="1" si="19"/>
        <v>15.488671373050932</v>
      </c>
      <c r="BB13" s="103">
        <f t="shared" ca="1" si="20"/>
        <v>0.48530417336416243</v>
      </c>
      <c r="BC13" s="103">
        <f t="shared" ca="1" si="21"/>
        <v>0.9402269245040944</v>
      </c>
      <c r="BD13" s="91">
        <f t="shared" ca="1" si="22"/>
        <v>14.244692980461121</v>
      </c>
      <c r="BE13" s="103">
        <f t="shared" ca="1" si="23"/>
        <v>0.32904646587315201</v>
      </c>
      <c r="BF13" s="91">
        <f t="shared" ca="1" si="24"/>
        <v>40.990198080848089</v>
      </c>
      <c r="BG13" s="91">
        <f t="shared" ca="1" si="25"/>
        <v>66.74759005361858</v>
      </c>
    </row>
    <row r="14" spans="2:59" ht="17" thickTop="1" thickBot="1">
      <c r="B14" s="1">
        <f>B11+1</f>
        <v>7</v>
      </c>
      <c r="C14" s="1" t="s">
        <v>15</v>
      </c>
      <c r="E14" s="97">
        <f>+VLOOKUP($D$2,$AJ$6:$BG$505,7)</f>
        <v>1</v>
      </c>
      <c r="F14" s="116"/>
      <c r="L14"/>
      <c r="M14" s="60"/>
      <c r="N14" s="1" t="s">
        <v>148</v>
      </c>
      <c r="O14" s="52"/>
      <c r="P14" s="51">
        <v>0.5</v>
      </c>
      <c r="Q14" s="106">
        <f>$AP$2</f>
        <v>1</v>
      </c>
      <c r="R14" s="51">
        <v>2</v>
      </c>
      <c r="S14" s="51">
        <v>0.52099719087282614</v>
      </c>
      <c r="V14" s="2">
        <f t="shared" si="2"/>
        <v>170</v>
      </c>
      <c r="W14" s="79">
        <v>321.79477755711014</v>
      </c>
      <c r="X14" s="82">
        <v>358.69469601356514</v>
      </c>
      <c r="Y14" s="82">
        <v>398.1748254354514</v>
      </c>
      <c r="Z14" s="82">
        <v>440.51560068342013</v>
      </c>
      <c r="AA14" s="82">
        <v>486.03962370843254</v>
      </c>
      <c r="AB14" s="82">
        <v>535.11989858807533</v>
      </c>
      <c r="AC14" s="82">
        <v>588.1900749246812</v>
      </c>
      <c r="AD14" s="82">
        <v>645.75729524906853</v>
      </c>
      <c r="AE14" s="80">
        <v>708.41845290000163</v>
      </c>
      <c r="AF14" s="80">
        <v>776.88096551108038</v>
      </c>
      <c r="AG14" s="81">
        <v>851.98959836725453</v>
      </c>
      <c r="AJ14" s="1">
        <f t="shared" si="3"/>
        <v>9</v>
      </c>
      <c r="AL14" s="103">
        <f t="shared" ca="1" si="4"/>
        <v>0.10580140439287428</v>
      </c>
      <c r="AM14" s="91">
        <f t="shared" ca="1" si="5"/>
        <v>252.47420491628395</v>
      </c>
      <c r="AN14" s="103">
        <f t="shared" ca="1" si="6"/>
        <v>0.42946525125882429</v>
      </c>
      <c r="AO14" s="92">
        <f t="shared" ca="1" si="7"/>
        <v>3.4487520097365203</v>
      </c>
      <c r="AP14" s="91">
        <f t="shared" ca="1" si="8"/>
        <v>0.76424147545662735</v>
      </c>
      <c r="AQ14" s="103">
        <f t="shared" ca="1" si="9"/>
        <v>39.223794450306357</v>
      </c>
      <c r="AR14" s="103">
        <f t="shared" ca="1" si="10"/>
        <v>0.15830740626719833</v>
      </c>
      <c r="AS14" s="103">
        <f t="shared" ca="1" si="11"/>
        <v>7.1237974162074114E-2</v>
      </c>
      <c r="AT14" s="91">
        <f t="shared" ca="1" si="12"/>
        <v>208.37940168896404</v>
      </c>
      <c r="AU14" s="91">
        <f t="shared" ca="1" si="13"/>
        <v>89.551943895866643</v>
      </c>
      <c r="AV14" s="103">
        <f t="shared" ca="1" si="14"/>
        <v>0.15899866941352397</v>
      </c>
      <c r="AW14" s="103">
        <f t="shared" ca="1" si="15"/>
        <v>0.77085719289279619</v>
      </c>
      <c r="AX14" s="91">
        <f t="shared" ca="1" si="16"/>
        <v>50.842983696994956</v>
      </c>
      <c r="AY14" s="103">
        <f t="shared" ca="1" si="17"/>
        <v>0.2845749533617058</v>
      </c>
      <c r="AZ14" s="91">
        <f t="shared" ca="1" si="18"/>
        <v>200.43128564649084</v>
      </c>
      <c r="BA14" s="91">
        <f t="shared" ca="1" si="19"/>
        <v>27.395509616922002</v>
      </c>
      <c r="BB14" s="103">
        <f t="shared" ca="1" si="20"/>
        <v>0.46467879776270155</v>
      </c>
      <c r="BC14" s="103">
        <f t="shared" ca="1" si="21"/>
        <v>0.8994235647244665</v>
      </c>
      <c r="BD14" s="91">
        <f t="shared" ca="1" si="22"/>
        <v>11.414885671681564</v>
      </c>
      <c r="BE14" s="103">
        <f t="shared" ca="1" si="23"/>
        <v>0.25337246323345886</v>
      </c>
      <c r="BF14" s="91">
        <f t="shared" ca="1" si="24"/>
        <v>33.604895138656538</v>
      </c>
      <c r="BG14" s="91">
        <f t="shared" ca="1" si="25"/>
        <v>59.224400568915669</v>
      </c>
    </row>
    <row r="15" spans="2:59" ht="17" thickTop="1" thickBot="1">
      <c r="B15" s="1">
        <f>B14+1</f>
        <v>8</v>
      </c>
      <c r="C15" s="1" t="s">
        <v>131</v>
      </c>
      <c r="D15" s="3"/>
      <c r="F15" s="96">
        <f>+VLOOKUP($D$2,$AJ$6:$BG$505,8)</f>
        <v>25</v>
      </c>
      <c r="G15" s="100">
        <f>F15/20+0.03</f>
        <v>1.28</v>
      </c>
      <c r="H15" s="100">
        <f t="shared" ref="H15:I15" si="28">G15/20+0.03</f>
        <v>9.4E-2</v>
      </c>
      <c r="I15" s="100">
        <f t="shared" si="28"/>
        <v>3.4700000000000002E-2</v>
      </c>
      <c r="J15" s="60"/>
      <c r="M15" s="60"/>
      <c r="O15" s="62">
        <f>$L$11</f>
        <v>708.41845285363752</v>
      </c>
      <c r="P15" s="63">
        <f t="dataTable" ref="P15:S15" dt2D="0" dtr="1" r1="AP6" ca="1"/>
        <v>-31.053674819786579</v>
      </c>
      <c r="Q15" s="63">
        <v>708.41845285363752</v>
      </c>
      <c r="R15" s="63">
        <v>2187.3627082004855</v>
      </c>
      <c r="S15" s="63">
        <v>9.3791641120333225E-13</v>
      </c>
      <c r="V15" s="2">
        <f t="shared" si="2"/>
        <v>160</v>
      </c>
      <c r="W15" s="79">
        <v>273.46681813924863</v>
      </c>
      <c r="X15" s="82">
        <v>308.73415931550278</v>
      </c>
      <c r="Y15" s="82">
        <v>346.46755419135945</v>
      </c>
      <c r="Z15" s="82">
        <v>386.93503024010369</v>
      </c>
      <c r="AA15" s="82">
        <v>430.44491641054043</v>
      </c>
      <c r="AB15" s="82">
        <v>477.35371381743306</v>
      </c>
      <c r="AC15" s="82">
        <v>528.07588593702087</v>
      </c>
      <c r="AD15" s="82">
        <v>583.09613759813499</v>
      </c>
      <c r="AE15" s="82">
        <v>642.98495355805039</v>
      </c>
      <c r="AF15" s="80">
        <v>708.41845290000174</v>
      </c>
      <c r="AG15" s="81">
        <v>780.20402563362745</v>
      </c>
      <c r="AJ15" s="1">
        <f t="shared" si="3"/>
        <v>10</v>
      </c>
      <c r="AL15" s="103">
        <f t="shared" ca="1" si="4"/>
        <v>9.9925962266824736E-2</v>
      </c>
      <c r="AM15" s="91">
        <f t="shared" ca="1" si="5"/>
        <v>276.39583312410866</v>
      </c>
      <c r="AN15" s="103">
        <f t="shared" ca="1" si="6"/>
        <v>0.74926212450409657</v>
      </c>
      <c r="AO15" s="92">
        <f t="shared" ca="1" si="7"/>
        <v>5.4702439930853082</v>
      </c>
      <c r="AP15" s="91">
        <f t="shared" ca="1" si="8"/>
        <v>1.596290008236886</v>
      </c>
      <c r="AQ15" s="103">
        <f t="shared" ca="1" si="9"/>
        <v>45.638984776224966</v>
      </c>
      <c r="AR15" s="103">
        <f t="shared" ca="1" si="10"/>
        <v>0.15329850299291092</v>
      </c>
      <c r="AS15" s="103">
        <f t="shared" ca="1" si="11"/>
        <v>2.1192065441343343E-2</v>
      </c>
      <c r="AT15" s="91">
        <f t="shared" ca="1" si="12"/>
        <v>177.84510532817083</v>
      </c>
      <c r="AU15" s="91">
        <f t="shared" ca="1" si="13"/>
        <v>98.904309348642343</v>
      </c>
      <c r="AV15" s="103">
        <f t="shared" ca="1" si="14"/>
        <v>0.22613605379229595</v>
      </c>
      <c r="AW15" s="103">
        <f t="shared" ca="1" si="15"/>
        <v>0.74453276794546419</v>
      </c>
      <c r="AX15" s="91">
        <f t="shared" ca="1" si="16"/>
        <v>64.085972342479934</v>
      </c>
      <c r="AY15" s="103">
        <f t="shared" ca="1" si="17"/>
        <v>0.15690444440134863</v>
      </c>
      <c r="AZ15" s="91">
        <f t="shared" ca="1" si="18"/>
        <v>157.50570230141841</v>
      </c>
      <c r="BA15" s="91">
        <f t="shared" ca="1" si="19"/>
        <v>21.843261801788589</v>
      </c>
      <c r="BB15" s="103">
        <f t="shared" ca="1" si="20"/>
        <v>0.48495438345051151</v>
      </c>
      <c r="BC15" s="103">
        <f t="shared" ca="1" si="21"/>
        <v>0.89929466615998133</v>
      </c>
      <c r="BD15" s="91">
        <f t="shared" ca="1" si="22"/>
        <v>7.9993266678799433</v>
      </c>
      <c r="BE15" s="103">
        <f t="shared" ca="1" si="23"/>
        <v>0.16750973781442047</v>
      </c>
      <c r="BF15" s="91">
        <f t="shared" ca="1" si="24"/>
        <v>44.067863045243591</v>
      </c>
      <c r="BG15" s="91">
        <f t="shared" ca="1" si="25"/>
        <v>50.59256051556558</v>
      </c>
    </row>
    <row r="16" spans="2:59" ht="17" thickTop="1" thickBot="1">
      <c r="B16" s="1">
        <f>B15+1</f>
        <v>9</v>
      </c>
      <c r="C16" s="11" t="s">
        <v>16</v>
      </c>
      <c r="D16" s="3"/>
      <c r="E16" s="18">
        <f>E14</f>
        <v>1</v>
      </c>
      <c r="F16" s="38">
        <f>E16*(1+F15)</f>
        <v>26</v>
      </c>
      <c r="G16" s="38">
        <f t="shared" ref="G16:I16" si="29">F16*(1+G15)</f>
        <v>59.280000000000008</v>
      </c>
      <c r="H16" s="38">
        <f t="shared" si="29"/>
        <v>64.85232000000002</v>
      </c>
      <c r="I16" s="38">
        <f t="shared" si="29"/>
        <v>67.102695504000025</v>
      </c>
      <c r="K16" s="60"/>
      <c r="L16" s="60"/>
      <c r="M16" s="60"/>
      <c r="N16" s="1" t="s">
        <v>132</v>
      </c>
      <c r="O16" s="52"/>
      <c r="P16" s="115">
        <v>10</v>
      </c>
      <c r="Q16" s="73">
        <f>$AQ$2</f>
        <v>25</v>
      </c>
      <c r="R16" s="115">
        <v>50</v>
      </c>
      <c r="S16" s="115">
        <v>15.705015156290488</v>
      </c>
      <c r="V16" s="2">
        <f t="shared" si="2"/>
        <v>150</v>
      </c>
      <c r="W16" s="125">
        <v>225.13885872138701</v>
      </c>
      <c r="X16" s="87">
        <v>258.77362261744065</v>
      </c>
      <c r="Y16" s="87">
        <v>294.76028294726746</v>
      </c>
      <c r="Z16" s="87">
        <v>333.35445979678752</v>
      </c>
      <c r="AA16" s="87">
        <v>374.85020911264877</v>
      </c>
      <c r="AB16" s="87">
        <v>419.58752904679096</v>
      </c>
      <c r="AC16" s="87">
        <v>467.9616969493598</v>
      </c>
      <c r="AD16" s="87">
        <v>520.43497994720167</v>
      </c>
      <c r="AE16" s="87">
        <v>577.55145421609882</v>
      </c>
      <c r="AF16" s="87">
        <v>639.9559402889231</v>
      </c>
      <c r="AG16" s="88">
        <v>708.41845289999981</v>
      </c>
      <c r="AJ16" s="1">
        <f t="shared" si="3"/>
        <v>11</v>
      </c>
      <c r="AL16" s="103">
        <f t="shared" ca="1" si="4"/>
        <v>0.14049143231401812</v>
      </c>
      <c r="AM16" s="91">
        <f t="shared" ca="1" si="5"/>
        <v>236.017845803586</v>
      </c>
      <c r="AN16" s="103">
        <f t="shared" ca="1" si="6"/>
        <v>0.72528312430401976</v>
      </c>
      <c r="AO16" s="92">
        <f t="shared" ca="1" si="7"/>
        <v>6.308515655266941</v>
      </c>
      <c r="AP16" s="91">
        <f t="shared" ca="1" si="8"/>
        <v>0.83179287921961853</v>
      </c>
      <c r="AQ16" s="103">
        <f t="shared" ca="1" si="9"/>
        <v>14.731937427927955</v>
      </c>
      <c r="AR16" s="103">
        <f t="shared" ca="1" si="10"/>
        <v>0.31459354011413965</v>
      </c>
      <c r="AS16" s="103">
        <f t="shared" ca="1" si="11"/>
        <v>2.8554848939476601E-2</v>
      </c>
      <c r="AT16" s="91">
        <f t="shared" ca="1" si="12"/>
        <v>232.74224361280727</v>
      </c>
      <c r="AU16" s="91">
        <f t="shared" ca="1" si="13"/>
        <v>52.605051988824428</v>
      </c>
      <c r="AV16" s="103">
        <f t="shared" ca="1" si="14"/>
        <v>0.29231185705059531</v>
      </c>
      <c r="AW16" s="103">
        <f t="shared" ca="1" si="15"/>
        <v>0.7856805202367152</v>
      </c>
      <c r="AX16" s="91">
        <f t="shared" ca="1" si="16"/>
        <v>60.02839295213311</v>
      </c>
      <c r="AY16" s="103">
        <f t="shared" ca="1" si="17"/>
        <v>0.19987977597619083</v>
      </c>
      <c r="AZ16" s="91">
        <f t="shared" ca="1" si="18"/>
        <v>159.3662724678621</v>
      </c>
      <c r="BA16" s="91">
        <f t="shared" ca="1" si="19"/>
        <v>28.511010798518239</v>
      </c>
      <c r="BB16" s="103">
        <f t="shared" ca="1" si="20"/>
        <v>0.38625352974994998</v>
      </c>
      <c r="BC16" s="103">
        <f t="shared" ca="1" si="21"/>
        <v>0.97456748645909563</v>
      </c>
      <c r="BD16" s="91">
        <f t="shared" ca="1" si="22"/>
        <v>10.554441299781271</v>
      </c>
      <c r="BE16" s="103">
        <f t="shared" ca="1" si="23"/>
        <v>0.15547088681005256</v>
      </c>
      <c r="BF16" s="91">
        <f t="shared" ca="1" si="24"/>
        <v>37.629130427183973</v>
      </c>
      <c r="BG16" s="91">
        <f t="shared" ca="1" si="25"/>
        <v>74.287275477751166</v>
      </c>
    </row>
    <row r="17" spans="1:59" ht="17" thickTop="1" thickBot="1">
      <c r="C17" s="11" t="s">
        <v>91</v>
      </c>
      <c r="D17" s="3"/>
      <c r="E17" s="104">
        <v>1</v>
      </c>
      <c r="F17" s="104">
        <v>60.017000000000003</v>
      </c>
      <c r="G17" s="104">
        <v>116.348</v>
      </c>
      <c r="H17" s="104">
        <v>195.435</v>
      </c>
      <c r="I17" s="104">
        <v>229</v>
      </c>
      <c r="K17" s="60"/>
      <c r="L17" s="60"/>
      <c r="O17" s="62">
        <f>$L$11</f>
        <v>708.41845285363752</v>
      </c>
      <c r="P17" s="63">
        <f t="dataTable" ref="P17:S17" dt2D="0" dtr="1" r1="AQ6" ca="1"/>
        <v>-332.82869290209811</v>
      </c>
      <c r="Q17" s="63">
        <v>708.41845285363752</v>
      </c>
      <c r="R17" s="63">
        <v>3696.2448857154172</v>
      </c>
      <c r="S17" s="63">
        <v>8.5253566714982298E-4</v>
      </c>
      <c r="AJ17" s="1">
        <f t="shared" si="3"/>
        <v>12</v>
      </c>
      <c r="AL17" s="103">
        <f t="shared" ca="1" si="4"/>
        <v>0.10248549131746175</v>
      </c>
      <c r="AM17" s="91">
        <f t="shared" ca="1" si="5"/>
        <v>200.2204230161675</v>
      </c>
      <c r="AN17" s="103">
        <f t="shared" ca="1" si="6"/>
        <v>0.50906024723331544</v>
      </c>
      <c r="AO17" s="92">
        <f t="shared" ca="1" si="7"/>
        <v>6.743520191922463</v>
      </c>
      <c r="AP17" s="91">
        <f t="shared" ca="1" si="8"/>
        <v>1.6760441833841426</v>
      </c>
      <c r="AQ17" s="103">
        <f t="shared" ca="1" si="9"/>
        <v>15.948944680177469</v>
      </c>
      <c r="AR17" s="103">
        <f t="shared" ca="1" si="10"/>
        <v>0.24221938688691791</v>
      </c>
      <c r="AS17" s="103">
        <f t="shared" ca="1" si="11"/>
        <v>3.1417621844281811E-2</v>
      </c>
      <c r="AT17" s="91">
        <f t="shared" ca="1" si="12"/>
        <v>239.4203732295714</v>
      </c>
      <c r="AU17" s="91">
        <f t="shared" ca="1" si="13"/>
        <v>62.988522612433655</v>
      </c>
      <c r="AV17" s="103">
        <f t="shared" ca="1" si="14"/>
        <v>0.25010418810055979</v>
      </c>
      <c r="AW17" s="103">
        <f t="shared" ca="1" si="15"/>
        <v>0.82550975047299635</v>
      </c>
      <c r="AX17" s="91">
        <f t="shared" ca="1" si="16"/>
        <v>81.343234889534287</v>
      </c>
      <c r="AY17" s="103">
        <f t="shared" ca="1" si="17"/>
        <v>0.26572077540700939</v>
      </c>
      <c r="AZ17" s="91">
        <f t="shared" ca="1" si="18"/>
        <v>212.63365692221214</v>
      </c>
      <c r="BA17" s="91">
        <f t="shared" ca="1" si="19"/>
        <v>21.554094864900904</v>
      </c>
      <c r="BB17" s="103">
        <f t="shared" ca="1" si="20"/>
        <v>0.59573168835913781</v>
      </c>
      <c r="BC17" s="103">
        <f t="shared" ca="1" si="21"/>
        <v>0.92874151638405356</v>
      </c>
      <c r="BD17" s="91">
        <f t="shared" ca="1" si="22"/>
        <v>12.089672596877518</v>
      </c>
      <c r="BE17" s="103">
        <f t="shared" ca="1" si="23"/>
        <v>0.26227260861083224</v>
      </c>
      <c r="BF17" s="91">
        <f t="shared" ca="1" si="24"/>
        <v>30.300905775477435</v>
      </c>
      <c r="BG17" s="91">
        <f t="shared" ca="1" si="25"/>
        <v>60.641966957095335</v>
      </c>
    </row>
    <row r="18" spans="1:59" ht="17" thickTop="1" thickBot="1">
      <c r="C18" s="15" t="s">
        <v>182</v>
      </c>
      <c r="D18" s="3"/>
      <c r="K18" s="60"/>
      <c r="L18" s="60"/>
      <c r="N18" s="1" t="s">
        <v>133</v>
      </c>
      <c r="O18" s="52"/>
      <c r="P18" s="56">
        <v>0.15</v>
      </c>
      <c r="Q18" s="75">
        <f>$AR$2</f>
        <v>0.25</v>
      </c>
      <c r="R18" s="56">
        <v>0.35</v>
      </c>
      <c r="S18" s="115">
        <v>0.13024929771820654</v>
      </c>
      <c r="V18" s="39" t="s">
        <v>63</v>
      </c>
      <c r="AJ18" s="1">
        <f t="shared" si="3"/>
        <v>13</v>
      </c>
      <c r="AL18" s="103">
        <f t="shared" ca="1" si="4"/>
        <v>0.12007088844333139</v>
      </c>
      <c r="AM18" s="91">
        <f t="shared" ca="1" si="5"/>
        <v>202.30577332521034</v>
      </c>
      <c r="AN18" s="103">
        <f t="shared" ca="1" si="6"/>
        <v>0.52420800903035703</v>
      </c>
      <c r="AO18" s="92">
        <f t="shared" ca="1" si="7"/>
        <v>5.9618195678304691</v>
      </c>
      <c r="AP18" s="91">
        <f t="shared" ca="1" si="8"/>
        <v>0.53221903581696584</v>
      </c>
      <c r="AQ18" s="103">
        <f t="shared" ca="1" si="9"/>
        <v>45.726111964872295</v>
      </c>
      <c r="AR18" s="103">
        <f t="shared" ca="1" si="10"/>
        <v>0.33779189821219924</v>
      </c>
      <c r="AS18" s="103">
        <f t="shared" ca="1" si="11"/>
        <v>2.049172145698509E-2</v>
      </c>
      <c r="AT18" s="91">
        <f t="shared" ca="1" si="12"/>
        <v>216.51392245463234</v>
      </c>
      <c r="AU18" s="91">
        <f t="shared" ca="1" si="13"/>
        <v>46.398457863751659</v>
      </c>
      <c r="AV18" s="103">
        <f t="shared" ca="1" si="14"/>
        <v>0.3322594437536473</v>
      </c>
      <c r="AW18" s="103">
        <f t="shared" ca="1" si="15"/>
        <v>0.80399547886056244</v>
      </c>
      <c r="AX18" s="91">
        <f t="shared" ca="1" si="16"/>
        <v>59.789986780263675</v>
      </c>
      <c r="AY18" s="103">
        <f t="shared" ca="1" si="17"/>
        <v>0.18345055754675202</v>
      </c>
      <c r="AZ18" s="91">
        <f t="shared" ca="1" si="18"/>
        <v>154.59274137770177</v>
      </c>
      <c r="BA18" s="91">
        <f t="shared" ca="1" si="19"/>
        <v>16.845230889393537</v>
      </c>
      <c r="BB18" s="103">
        <f t="shared" ca="1" si="20"/>
        <v>0.52190334141198302</v>
      </c>
      <c r="BC18" s="103">
        <f t="shared" ca="1" si="21"/>
        <v>0.99699615287438947</v>
      </c>
      <c r="BD18" s="91">
        <f t="shared" ca="1" si="22"/>
        <v>14.166888270922042</v>
      </c>
      <c r="BE18" s="103">
        <f t="shared" ca="1" si="23"/>
        <v>0.2603997956165377</v>
      </c>
      <c r="BF18" s="91">
        <f t="shared" ca="1" si="24"/>
        <v>42.313780673878718</v>
      </c>
      <c r="BG18" s="91">
        <f t="shared" ca="1" si="25"/>
        <v>59.062907225074639</v>
      </c>
    </row>
    <row r="19" spans="1:59" ht="17" thickTop="1" thickBot="1">
      <c r="B19" s="1">
        <f>B16+1</f>
        <v>10</v>
      </c>
      <c r="C19" s="1" t="s">
        <v>17</v>
      </c>
      <c r="D19" s="3"/>
      <c r="E19" s="96">
        <f>+VLOOKUP($D$2,$AJ$6:$BG$505,9)</f>
        <v>0.25</v>
      </c>
      <c r="F19" s="60"/>
      <c r="G19" s="12"/>
      <c r="K19" s="60"/>
      <c r="O19" s="62">
        <f>$L$11</f>
        <v>708.41845285363752</v>
      </c>
      <c r="P19" s="63">
        <f t="dataTable" ref="P19:S19" dt2D="0" dtr="1" r1="AR6" ca="1"/>
        <v>116.84075071489832</v>
      </c>
      <c r="Q19" s="63">
        <v>708.41845285363752</v>
      </c>
      <c r="R19" s="63">
        <v>1299.9961549923769</v>
      </c>
      <c r="S19" s="63">
        <v>1.0800249583553523E-12</v>
      </c>
      <c r="V19" s="1" t="s">
        <v>166</v>
      </c>
      <c r="AJ19" s="1">
        <f t="shared" si="3"/>
        <v>14</v>
      </c>
      <c r="AL19" s="103">
        <f t="shared" ca="1" si="4"/>
        <v>0.10160667199476754</v>
      </c>
      <c r="AM19" s="91">
        <f t="shared" ca="1" si="5"/>
        <v>209.67681856195489</v>
      </c>
      <c r="AN19" s="103">
        <f t="shared" ca="1" si="6"/>
        <v>0.73035233780599018</v>
      </c>
      <c r="AO19" s="92">
        <f t="shared" ca="1" si="7"/>
        <v>3.9593453713481845</v>
      </c>
      <c r="AP19" s="91">
        <f t="shared" ca="1" si="8"/>
        <v>0.89118207528054649</v>
      </c>
      <c r="AQ19" s="103">
        <f t="shared" ca="1" si="9"/>
        <v>37.695519559348917</v>
      </c>
      <c r="AR19" s="103">
        <f t="shared" ca="1" si="10"/>
        <v>0.21827169628521309</v>
      </c>
      <c r="AS19" s="103">
        <f t="shared" ca="1" si="11"/>
        <v>6.5866213908378282E-2</v>
      </c>
      <c r="AT19" s="91">
        <f t="shared" ca="1" si="12"/>
        <v>249.49445492689</v>
      </c>
      <c r="AU19" s="91">
        <f t="shared" ca="1" si="13"/>
        <v>64.768667575708733</v>
      </c>
      <c r="AV19" s="103">
        <f t="shared" ca="1" si="14"/>
        <v>0.29973184765057148</v>
      </c>
      <c r="AW19" s="103">
        <f t="shared" ca="1" si="15"/>
        <v>0.821568610756782</v>
      </c>
      <c r="AX19" s="91">
        <f t="shared" ca="1" si="16"/>
        <v>57.057987385090868</v>
      </c>
      <c r="AY19" s="103">
        <f t="shared" ca="1" si="17"/>
        <v>0.20772900408520159</v>
      </c>
      <c r="AZ19" s="91">
        <f t="shared" ca="1" si="18"/>
        <v>166.39095168689772</v>
      </c>
      <c r="BA19" s="91">
        <f t="shared" ca="1" si="19"/>
        <v>28.753186604696467</v>
      </c>
      <c r="BB19" s="103">
        <f t="shared" ca="1" si="20"/>
        <v>0.42439823876277016</v>
      </c>
      <c r="BC19" s="103">
        <f t="shared" ca="1" si="21"/>
        <v>0.97246471788366251</v>
      </c>
      <c r="BD19" s="91">
        <f t="shared" ca="1" si="22"/>
        <v>12.405115093030773</v>
      </c>
      <c r="BE19" s="103">
        <f t="shared" ca="1" si="23"/>
        <v>0.26469527450531627</v>
      </c>
      <c r="BF19" s="91">
        <f t="shared" ca="1" si="24"/>
        <v>37.530002190322669</v>
      </c>
      <c r="BG19" s="91">
        <f t="shared" ca="1" si="25"/>
        <v>64.917587074584688</v>
      </c>
    </row>
    <row r="20" spans="1:59" ht="17" thickTop="1" thickBot="1">
      <c r="B20" s="1">
        <f>B19+1</f>
        <v>11</v>
      </c>
      <c r="C20" s="11" t="s">
        <v>18</v>
      </c>
      <c r="D20" s="3"/>
      <c r="E20"/>
      <c r="F20" s="96">
        <f>+VLOOKUP($D$2,$AJ$6:$BG$505,10)</f>
        <v>0.05</v>
      </c>
      <c r="G20" s="73">
        <f>F20</f>
        <v>0.05</v>
      </c>
      <c r="H20" s="73">
        <f t="shared" ref="H20:I20" si="30">G20</f>
        <v>0.05</v>
      </c>
      <c r="I20" s="73">
        <f t="shared" si="30"/>
        <v>0.05</v>
      </c>
      <c r="K20" s="60"/>
      <c r="N20" s="1" t="s">
        <v>134</v>
      </c>
      <c r="O20" s="52"/>
      <c r="P20" s="56">
        <v>0.01</v>
      </c>
      <c r="Q20" s="75">
        <f>$AS$2</f>
        <v>0.05</v>
      </c>
      <c r="R20" s="56">
        <v>0.08</v>
      </c>
      <c r="S20" s="115">
        <v>-0.17767636733154329</v>
      </c>
      <c r="V20" s="1" t="s">
        <v>167</v>
      </c>
      <c r="AJ20" s="1">
        <f t="shared" si="3"/>
        <v>15</v>
      </c>
      <c r="AL20" s="103">
        <f t="shared" ca="1" si="4"/>
        <v>0.13854474105502532</v>
      </c>
      <c r="AM20" s="91">
        <f t="shared" ca="1" si="5"/>
        <v>208.38598316829933</v>
      </c>
      <c r="AN20" s="103">
        <f t="shared" ca="1" si="6"/>
        <v>0.43934132275254278</v>
      </c>
      <c r="AO20" s="92">
        <f t="shared" ca="1" si="7"/>
        <v>6.5606972033548949</v>
      </c>
      <c r="AP20" s="91">
        <f t="shared" ca="1" si="8"/>
        <v>1.3839190889770558</v>
      </c>
      <c r="AQ20" s="103">
        <f t="shared" ca="1" si="9"/>
        <v>11.6615710090325</v>
      </c>
      <c r="AR20" s="103">
        <f t="shared" ca="1" si="10"/>
        <v>0.19849153242903031</v>
      </c>
      <c r="AS20" s="103">
        <f t="shared" ca="1" si="11"/>
        <v>3.6610772642934088E-2</v>
      </c>
      <c r="AT20" s="91">
        <f t="shared" ca="1" si="12"/>
        <v>248.30057538003459</v>
      </c>
      <c r="AU20" s="91">
        <f t="shared" ca="1" si="13"/>
        <v>88.673282267611299</v>
      </c>
      <c r="AV20" s="103">
        <f t="shared" ca="1" si="14"/>
        <v>0.3375271066970339</v>
      </c>
      <c r="AW20" s="103">
        <f t="shared" ca="1" si="15"/>
        <v>0.81475085708475581</v>
      </c>
      <c r="AX20" s="91">
        <f t="shared" ca="1" si="16"/>
        <v>75.183341305539258</v>
      </c>
      <c r="AY20" s="103">
        <f t="shared" ca="1" si="17"/>
        <v>0.29408219786820311</v>
      </c>
      <c r="AZ20" s="91">
        <f t="shared" ca="1" si="18"/>
        <v>234.92061007900571</v>
      </c>
      <c r="BA20" s="91">
        <f t="shared" ca="1" si="19"/>
        <v>15.713719451974837</v>
      </c>
      <c r="BB20" s="103">
        <f t="shared" ca="1" si="20"/>
        <v>0.38453143601753959</v>
      </c>
      <c r="BC20" s="103">
        <f t="shared" ca="1" si="21"/>
        <v>0.87522162883733112</v>
      </c>
      <c r="BD20" s="91">
        <f t="shared" ca="1" si="22"/>
        <v>8.7340886088391283</v>
      </c>
      <c r="BE20" s="103">
        <f t="shared" ca="1" si="23"/>
        <v>0.25687930000375769</v>
      </c>
      <c r="BF20" s="91">
        <f t="shared" ca="1" si="24"/>
        <v>31.429229184164075</v>
      </c>
      <c r="BG20" s="91">
        <f t="shared" ca="1" si="25"/>
        <v>58.222357288556999</v>
      </c>
    </row>
    <row r="21" spans="1:59" ht="17" thickTop="1" thickBot="1">
      <c r="B21" s="1">
        <f>B20+1</f>
        <v>12</v>
      </c>
      <c r="C21" s="11" t="s">
        <v>19</v>
      </c>
      <c r="D21" s="3"/>
      <c r="E21" s="64">
        <f>E19</f>
        <v>0.25</v>
      </c>
      <c r="F21" s="17">
        <f>E19*(1+F20)</f>
        <v>0.26250000000000001</v>
      </c>
      <c r="G21" s="17">
        <f>F21*(1+G20)</f>
        <v>0.27562500000000001</v>
      </c>
      <c r="H21" s="17">
        <f>G21*(1+H20)</f>
        <v>0.28940625000000003</v>
      </c>
      <c r="I21" s="17">
        <f>H21*(1+I20)</f>
        <v>0.30387656250000006</v>
      </c>
      <c r="O21" s="62">
        <f>$L$11</f>
        <v>708.41845285363752</v>
      </c>
      <c r="P21" s="63">
        <f t="dataTable" ref="P21:S21" dt2D="0" dtr="1" r1="AS6" ca="1"/>
        <v>557.30282433374919</v>
      </c>
      <c r="Q21" s="63">
        <v>708.41845285363752</v>
      </c>
      <c r="R21" s="63">
        <v>830.21981039363754</v>
      </c>
      <c r="S21" s="63">
        <v>3.3432429376034634E-5</v>
      </c>
      <c r="V21" s="1" t="s">
        <v>74</v>
      </c>
      <c r="AJ21" s="1">
        <f t="shared" si="3"/>
        <v>16</v>
      </c>
      <c r="AL21" s="103">
        <f t="shared" ca="1" si="4"/>
        <v>0.11881171116002952</v>
      </c>
      <c r="AM21" s="91">
        <f t="shared" ca="1" si="5"/>
        <v>253.94930662592128</v>
      </c>
      <c r="AN21" s="103">
        <f t="shared" ca="1" si="6"/>
        <v>0.47762945718326105</v>
      </c>
      <c r="AO21" s="92">
        <f t="shared" ca="1" si="7"/>
        <v>5.2885180380921319</v>
      </c>
      <c r="AP21" s="91">
        <f t="shared" ca="1" si="8"/>
        <v>1.3333438354361848</v>
      </c>
      <c r="AQ21" s="103">
        <f t="shared" ca="1" si="9"/>
        <v>11.434503842202162</v>
      </c>
      <c r="AR21" s="103">
        <f t="shared" ca="1" si="10"/>
        <v>0.33838493949687087</v>
      </c>
      <c r="AS21" s="103">
        <f t="shared" ca="1" si="11"/>
        <v>3.9281500876249702E-2</v>
      </c>
      <c r="AT21" s="91">
        <f t="shared" ca="1" si="12"/>
        <v>206.75890800751873</v>
      </c>
      <c r="AU21" s="91">
        <f t="shared" ca="1" si="13"/>
        <v>64.6398762035261</v>
      </c>
      <c r="AV21" s="103">
        <f t="shared" ca="1" si="14"/>
        <v>0.29914266366403858</v>
      </c>
      <c r="AW21" s="103">
        <f t="shared" ca="1" si="15"/>
        <v>0.82983912570572782</v>
      </c>
      <c r="AX21" s="91">
        <f t="shared" ca="1" si="16"/>
        <v>82.21065105019423</v>
      </c>
      <c r="AY21" s="103">
        <f t="shared" ca="1" si="17"/>
        <v>0.15523022027090061</v>
      </c>
      <c r="AZ21" s="91">
        <f t="shared" ca="1" si="18"/>
        <v>243.52665485532975</v>
      </c>
      <c r="BA21" s="91">
        <f t="shared" ca="1" si="19"/>
        <v>25.92763112254876</v>
      </c>
      <c r="BB21" s="103">
        <f t="shared" ca="1" si="20"/>
        <v>0.48322085276536519</v>
      </c>
      <c r="BC21" s="103">
        <f t="shared" ca="1" si="21"/>
        <v>0.97849267780809757</v>
      </c>
      <c r="BD21" s="91">
        <f t="shared" ca="1" si="22"/>
        <v>9.5183574434634366</v>
      </c>
      <c r="BE21" s="103">
        <f t="shared" ca="1" si="23"/>
        <v>0.18425951619339487</v>
      </c>
      <c r="BF21" s="91">
        <f t="shared" ca="1" si="24"/>
        <v>44.037442370355436</v>
      </c>
      <c r="BG21" s="91">
        <f t="shared" ca="1" si="25"/>
        <v>68.08439542323444</v>
      </c>
    </row>
    <row r="22" spans="1:59" ht="17" thickTop="1" thickBot="1">
      <c r="C22" s="15" t="s">
        <v>20</v>
      </c>
      <c r="D22" s="3"/>
      <c r="N22" s="1" t="s">
        <v>149</v>
      </c>
      <c r="O22" s="52"/>
      <c r="P22" s="51">
        <v>175</v>
      </c>
      <c r="Q22" s="106">
        <f>$AT$2</f>
        <v>200</v>
      </c>
      <c r="R22" s="51">
        <v>250</v>
      </c>
      <c r="S22" s="51">
        <v>77.364507334422839</v>
      </c>
      <c r="V22" s="1" t="s">
        <v>75</v>
      </c>
      <c r="AJ22" s="1">
        <f t="shared" si="3"/>
        <v>17</v>
      </c>
      <c r="AL22" s="103">
        <f t="shared" ca="1" si="4"/>
        <v>0.13568923222057888</v>
      </c>
      <c r="AM22" s="91">
        <f t="shared" ca="1" si="5"/>
        <v>265.56706743246207</v>
      </c>
      <c r="AN22" s="103">
        <f t="shared" ca="1" si="6"/>
        <v>0.62126334425912011</v>
      </c>
      <c r="AO22" s="92">
        <f t="shared" ca="1" si="7"/>
        <v>3.8062354981252522</v>
      </c>
      <c r="AP22" s="91">
        <f t="shared" ca="1" si="8"/>
        <v>1.9887964065184194</v>
      </c>
      <c r="AQ22" s="103">
        <f t="shared" ca="1" si="9"/>
        <v>31.358971802666087</v>
      </c>
      <c r="AR22" s="103">
        <f t="shared" ca="1" si="10"/>
        <v>0.34626446417465417</v>
      </c>
      <c r="AS22" s="103">
        <f t="shared" ca="1" si="11"/>
        <v>2.3003403608326627E-2</v>
      </c>
      <c r="AT22" s="91">
        <f t="shared" ca="1" si="12"/>
        <v>225.701887711913</v>
      </c>
      <c r="AU22" s="91">
        <f t="shared" ca="1" si="13"/>
        <v>98.418685634331226</v>
      </c>
      <c r="AV22" s="103">
        <f t="shared" ca="1" si="14"/>
        <v>0.23961158995176657</v>
      </c>
      <c r="AW22" s="103">
        <f t="shared" ca="1" si="15"/>
        <v>0.75205584475502851</v>
      </c>
      <c r="AX22" s="91">
        <f t="shared" ca="1" si="16"/>
        <v>52.335280300926627</v>
      </c>
      <c r="AY22" s="103">
        <f t="shared" ca="1" si="17"/>
        <v>0.23697048842319743</v>
      </c>
      <c r="AZ22" s="91">
        <f t="shared" ca="1" si="18"/>
        <v>166.85960744640025</v>
      </c>
      <c r="BA22" s="91">
        <f t="shared" ca="1" si="19"/>
        <v>22.900624237420828</v>
      </c>
      <c r="BB22" s="103">
        <f t="shared" ca="1" si="20"/>
        <v>0.56353167195538623</v>
      </c>
      <c r="BC22" s="103">
        <f t="shared" ca="1" si="21"/>
        <v>0.99046577297208838</v>
      </c>
      <c r="BD22" s="91">
        <f t="shared" ca="1" si="22"/>
        <v>13.849800799897221</v>
      </c>
      <c r="BE22" s="103">
        <f t="shared" ca="1" si="23"/>
        <v>0.20414126437352104</v>
      </c>
      <c r="BF22" s="91">
        <f t="shared" ca="1" si="24"/>
        <v>40.39109903438132</v>
      </c>
      <c r="BG22" s="91">
        <f t="shared" ca="1" si="25"/>
        <v>57.403717516152668</v>
      </c>
    </row>
    <row r="23" spans="1:59" ht="17" thickTop="1" thickBot="1">
      <c r="B23" s="1">
        <f>B21+1</f>
        <v>13</v>
      </c>
      <c r="C23" s="11" t="s">
        <v>21</v>
      </c>
      <c r="D23" s="111"/>
      <c r="E23" s="97">
        <f>+VLOOKUP($D$2,$AJ$6:$BG$505,11)</f>
        <v>200</v>
      </c>
      <c r="F23" s="60"/>
      <c r="O23" s="62">
        <f>$L$11</f>
        <v>708.41845285363752</v>
      </c>
      <c r="P23" s="63">
        <f t="dataTable" ref="P23:S23" dt2D="0" dtr="1" r1="AT6" ca="1"/>
        <v>564.00299093155968</v>
      </c>
      <c r="Q23" s="63">
        <v>708.41845285363752</v>
      </c>
      <c r="R23" s="63">
        <v>997.24937669779365</v>
      </c>
      <c r="S23" s="63">
        <v>2.2737367544323206E-13</v>
      </c>
      <c r="AJ23" s="1">
        <f t="shared" si="3"/>
        <v>18</v>
      </c>
      <c r="AL23" s="103">
        <f t="shared" ca="1" si="4"/>
        <v>0.12136778521110324</v>
      </c>
      <c r="AM23" s="91">
        <f t="shared" ca="1" si="5"/>
        <v>208.54318148117255</v>
      </c>
      <c r="AN23" s="103">
        <f t="shared" ca="1" si="6"/>
        <v>0.50014168915887858</v>
      </c>
      <c r="AO23" s="92">
        <f t="shared" ca="1" si="7"/>
        <v>5.4707838758326766</v>
      </c>
      <c r="AP23" s="91">
        <f t="shared" ca="1" si="8"/>
        <v>1.6151100278354966</v>
      </c>
      <c r="AQ23" s="103">
        <f t="shared" ca="1" si="9"/>
        <v>12.405689625318455</v>
      </c>
      <c r="AR23" s="103">
        <f t="shared" ca="1" si="10"/>
        <v>0.21683076039939841</v>
      </c>
      <c r="AS23" s="103">
        <f t="shared" ca="1" si="11"/>
        <v>6.546110867527373E-2</v>
      </c>
      <c r="AT23" s="91">
        <f t="shared" ca="1" si="12"/>
        <v>221.28660150291844</v>
      </c>
      <c r="AU23" s="91">
        <f t="shared" ca="1" si="13"/>
        <v>32.369525102460983</v>
      </c>
      <c r="AV23" s="103">
        <f t="shared" ca="1" si="14"/>
        <v>0.28388007756262673</v>
      </c>
      <c r="AW23" s="103">
        <f t="shared" ca="1" si="15"/>
        <v>0.78462120815850711</v>
      </c>
      <c r="AX23" s="91">
        <f t="shared" ca="1" si="16"/>
        <v>75.188861402304951</v>
      </c>
      <c r="AY23" s="103">
        <f t="shared" ca="1" si="17"/>
        <v>0.20331645546347688</v>
      </c>
      <c r="AZ23" s="91">
        <f t="shared" ca="1" si="18"/>
        <v>197.28222538878336</v>
      </c>
      <c r="BA23" s="91">
        <f t="shared" ca="1" si="19"/>
        <v>18.501585776337748</v>
      </c>
      <c r="BB23" s="103">
        <f t="shared" ca="1" si="20"/>
        <v>0.37957232477883351</v>
      </c>
      <c r="BC23" s="103">
        <f t="shared" ca="1" si="21"/>
        <v>0.99625603546828756</v>
      </c>
      <c r="BD23" s="91">
        <f t="shared" ca="1" si="22"/>
        <v>10.012096331541322</v>
      </c>
      <c r="BE23" s="103">
        <f t="shared" ca="1" si="23"/>
        <v>0.26699187075063929</v>
      </c>
      <c r="BF23" s="91">
        <f t="shared" ca="1" si="24"/>
        <v>42.285649347143938</v>
      </c>
      <c r="BG23" s="91">
        <f t="shared" ca="1" si="25"/>
        <v>61.389914544451173</v>
      </c>
    </row>
    <row r="24" spans="1:59" ht="17" thickTop="1" thickBot="1">
      <c r="B24" s="1">
        <f>B23+1</f>
        <v>14</v>
      </c>
      <c r="C24" s="11" t="s">
        <v>92</v>
      </c>
      <c r="D24" s="3"/>
      <c r="F24" s="51">
        <v>0</v>
      </c>
      <c r="G24" s="97">
        <f>+VLOOKUP($D$2,$AJ$6:$BG$505,12)</f>
        <v>49.99</v>
      </c>
      <c r="H24" s="51">
        <v>0</v>
      </c>
      <c r="I24" s="106">
        <f>G24</f>
        <v>49.99</v>
      </c>
      <c r="J24" s="60"/>
      <c r="N24" s="1" t="s">
        <v>150</v>
      </c>
      <c r="O24" s="52"/>
      <c r="P24" s="51">
        <v>24.99</v>
      </c>
      <c r="Q24" s="106">
        <f>$AU$2</f>
        <v>49.99</v>
      </c>
      <c r="R24" s="51">
        <v>99.99</v>
      </c>
      <c r="S24" s="51">
        <v>-59.440125395653709</v>
      </c>
      <c r="T24" s="74"/>
      <c r="AJ24" s="1">
        <f t="shared" si="3"/>
        <v>19</v>
      </c>
      <c r="AL24" s="103">
        <f t="shared" ca="1" si="4"/>
        <v>0.13621566779851663</v>
      </c>
      <c r="AM24" s="91">
        <f t="shared" ca="1" si="5"/>
        <v>277.61837612465757</v>
      </c>
      <c r="AN24" s="103">
        <f t="shared" ca="1" si="6"/>
        <v>0.41090670898610793</v>
      </c>
      <c r="AO24" s="92">
        <f t="shared" ca="1" si="7"/>
        <v>6.0030210328910876</v>
      </c>
      <c r="AP24" s="91">
        <f t="shared" ca="1" si="8"/>
        <v>1.73918995994506</v>
      </c>
      <c r="AQ24" s="103">
        <f t="shared" ca="1" si="9"/>
        <v>34.379004760538081</v>
      </c>
      <c r="AR24" s="103">
        <f t="shared" ca="1" si="10"/>
        <v>0.16860445594835805</v>
      </c>
      <c r="AS24" s="103">
        <f t="shared" ca="1" si="11"/>
        <v>1.7134804247755854E-2</v>
      </c>
      <c r="AT24" s="91">
        <f t="shared" ca="1" si="12"/>
        <v>237.00515146994809</v>
      </c>
      <c r="AU24" s="91">
        <f t="shared" ca="1" si="13"/>
        <v>35.868886478923315</v>
      </c>
      <c r="AV24" s="103">
        <f t="shared" ca="1" si="14"/>
        <v>0.18034434517403247</v>
      </c>
      <c r="AW24" s="103">
        <f t="shared" ca="1" si="15"/>
        <v>0.80115212000220515</v>
      </c>
      <c r="AX24" s="91">
        <f t="shared" ca="1" si="16"/>
        <v>70.017952872188872</v>
      </c>
      <c r="AY24" s="103">
        <f t="shared" ca="1" si="17"/>
        <v>0.21825443560487007</v>
      </c>
      <c r="AZ24" s="91">
        <f t="shared" ca="1" si="18"/>
        <v>199.92076974245728</v>
      </c>
      <c r="BA24" s="91">
        <f t="shared" ca="1" si="19"/>
        <v>19.729158676093284</v>
      </c>
      <c r="BB24" s="103">
        <f t="shared" ca="1" si="20"/>
        <v>0.39601827135092899</v>
      </c>
      <c r="BC24" s="103">
        <f t="shared" ca="1" si="21"/>
        <v>0.98069387704623123</v>
      </c>
      <c r="BD24" s="91">
        <f t="shared" ca="1" si="22"/>
        <v>8.7975859754181585</v>
      </c>
      <c r="BE24" s="103">
        <f t="shared" ca="1" si="23"/>
        <v>0.20228660520586605</v>
      </c>
      <c r="BF24" s="91">
        <f t="shared" ca="1" si="24"/>
        <v>44.302629846726624</v>
      </c>
      <c r="BG24" s="91">
        <f t="shared" ca="1" si="25"/>
        <v>65.292079018222722</v>
      </c>
    </row>
    <row r="25" spans="1:59" ht="17" thickTop="1" thickBot="1">
      <c r="B25" s="1">
        <f>B24+1</f>
        <v>15</v>
      </c>
      <c r="C25" s="1" t="s">
        <v>22</v>
      </c>
      <c r="D25" s="3"/>
      <c r="E25" s="62">
        <f>E23</f>
        <v>200</v>
      </c>
      <c r="F25" s="63">
        <f>E25+F24</f>
        <v>200</v>
      </c>
      <c r="G25" s="63">
        <f t="shared" ref="G25:I25" si="31">F25+G24</f>
        <v>249.99</v>
      </c>
      <c r="H25" s="63">
        <f t="shared" si="31"/>
        <v>249.99</v>
      </c>
      <c r="I25" s="63">
        <f t="shared" si="31"/>
        <v>299.98</v>
      </c>
      <c r="M25" s="60"/>
      <c r="O25" s="62">
        <f>$L$11</f>
        <v>708.41845285363752</v>
      </c>
      <c r="P25" s="63">
        <f t="dataTable" ref="P25:S25" dt2D="0" dtr="1" r1="AU6" ca="1"/>
        <v>546.57580433882231</v>
      </c>
      <c r="Q25" s="63">
        <v>708.41845285363752</v>
      </c>
      <c r="R25" s="63">
        <v>1032.1037498832677</v>
      </c>
      <c r="S25" s="63">
        <v>5.8264504332328215E-13</v>
      </c>
      <c r="W25" s="2" t="s">
        <v>132</v>
      </c>
      <c r="AJ25" s="1">
        <f t="shared" si="3"/>
        <v>20</v>
      </c>
      <c r="AL25" s="103">
        <f t="shared" ca="1" si="4"/>
        <v>0.10001831942770684</v>
      </c>
      <c r="AM25" s="91">
        <f t="shared" ca="1" si="5"/>
        <v>225.27991185486616</v>
      </c>
      <c r="AN25" s="103">
        <f t="shared" ca="1" si="6"/>
        <v>0.38360979001895412</v>
      </c>
      <c r="AO25" s="92">
        <f t="shared" ca="1" si="7"/>
        <v>6.4794028661489307</v>
      </c>
      <c r="AP25" s="91">
        <f t="shared" ca="1" si="8"/>
        <v>1.6966459556734492</v>
      </c>
      <c r="AQ25" s="103">
        <f t="shared" ca="1" si="9"/>
        <v>18.631138406357955</v>
      </c>
      <c r="AR25" s="103">
        <f t="shared" ca="1" si="10"/>
        <v>0.23682126293152087</v>
      </c>
      <c r="AS25" s="103">
        <f t="shared" ca="1" si="11"/>
        <v>7.5872796501491341E-2</v>
      </c>
      <c r="AT25" s="91">
        <f t="shared" ca="1" si="12"/>
        <v>181.44103973162765</v>
      </c>
      <c r="AU25" s="91">
        <f t="shared" ca="1" si="13"/>
        <v>32.873466879905379</v>
      </c>
      <c r="AV25" s="103">
        <f t="shared" ca="1" si="14"/>
        <v>0.25394896454785654</v>
      </c>
      <c r="AW25" s="103">
        <f t="shared" ca="1" si="15"/>
        <v>0.75238296646583236</v>
      </c>
      <c r="AX25" s="91">
        <f t="shared" ca="1" si="16"/>
        <v>76.362259142324007</v>
      </c>
      <c r="AY25" s="103">
        <f t="shared" ca="1" si="17"/>
        <v>0.20944483719375379</v>
      </c>
      <c r="AZ25" s="91">
        <f t="shared" ca="1" si="18"/>
        <v>231.01588373072769</v>
      </c>
      <c r="BA25" s="91">
        <f t="shared" ca="1" si="19"/>
        <v>16.861874086429204</v>
      </c>
      <c r="BB25" s="103">
        <f t="shared" ca="1" si="20"/>
        <v>0.59837059598453424</v>
      </c>
      <c r="BC25" s="103">
        <f t="shared" ca="1" si="21"/>
        <v>0.9760039304123761</v>
      </c>
      <c r="BD25" s="91">
        <f t="shared" ca="1" si="22"/>
        <v>13.155081464912048</v>
      </c>
      <c r="BE25" s="103">
        <f t="shared" ca="1" si="23"/>
        <v>0.19631098346572734</v>
      </c>
      <c r="BF25" s="91">
        <f t="shared" ca="1" si="24"/>
        <v>32.258828889220013</v>
      </c>
      <c r="BG25" s="91">
        <f t="shared" ca="1" si="25"/>
        <v>60.376228423662944</v>
      </c>
    </row>
    <row r="26" spans="1:59" ht="17" thickTop="1" thickBot="1">
      <c r="C26" s="2" t="s">
        <v>23</v>
      </c>
      <c r="D26" s="3"/>
      <c r="E26" s="3"/>
      <c r="N26" s="1" t="s">
        <v>50</v>
      </c>
      <c r="O26" s="52"/>
      <c r="P26" s="119">
        <v>0.35</v>
      </c>
      <c r="Q26" s="75">
        <f>$AV$2</f>
        <v>0.2545</v>
      </c>
      <c r="R26" s="118">
        <v>0.125</v>
      </c>
      <c r="S26" s="115">
        <v>0.88033082913023153</v>
      </c>
      <c r="V26" s="90">
        <f>L11</f>
        <v>708.41845285363752</v>
      </c>
      <c r="W26" s="57">
        <v>13.905543707131514</v>
      </c>
      <c r="X26" s="57">
        <v>15.223356189609861</v>
      </c>
      <c r="Y26" s="57">
        <v>16.828632102021693</v>
      </c>
      <c r="Z26" s="57">
        <v>18.837492099669486</v>
      </c>
      <c r="AA26" s="57">
        <v>21.443547348716255</v>
      </c>
      <c r="AB26" s="128">
        <v>25</v>
      </c>
      <c r="AC26" s="57">
        <v>30.241234817135947</v>
      </c>
      <c r="AD26" s="57">
        <v>39.05318301125444</v>
      </c>
      <c r="AE26" s="57">
        <v>58.794363667747184</v>
      </c>
      <c r="AF26" s="57">
        <v>96.806908397640527</v>
      </c>
      <c r="AG26" s="57">
        <v>137.70155809738139</v>
      </c>
      <c r="AJ26" s="1">
        <f t="shared" si="3"/>
        <v>21</v>
      </c>
      <c r="AL26" s="103">
        <f t="shared" ca="1" si="4"/>
        <v>0.14323370032592692</v>
      </c>
      <c r="AM26" s="91">
        <f t="shared" ca="1" si="5"/>
        <v>217.37075025870666</v>
      </c>
      <c r="AN26" s="103">
        <f t="shared" ca="1" si="6"/>
        <v>0.46921074519288497</v>
      </c>
      <c r="AO26" s="92">
        <f t="shared" ca="1" si="7"/>
        <v>4.5311498755635569</v>
      </c>
      <c r="AP26" s="91">
        <f t="shared" ca="1" si="8"/>
        <v>1.9953314714556358</v>
      </c>
      <c r="AQ26" s="103">
        <f t="shared" ca="1" si="9"/>
        <v>30.13134158066141</v>
      </c>
      <c r="AR26" s="103">
        <f t="shared" ca="1" si="10"/>
        <v>0.18050126879304648</v>
      </c>
      <c r="AS26" s="103">
        <f t="shared" ca="1" si="11"/>
        <v>3.9661093369163306E-2</v>
      </c>
      <c r="AT26" s="91">
        <f t="shared" ca="1" si="12"/>
        <v>238.02702183978491</v>
      </c>
      <c r="AU26" s="91">
        <f t="shared" ca="1" si="13"/>
        <v>86.499625785043506</v>
      </c>
      <c r="AV26" s="103">
        <f t="shared" ca="1" si="14"/>
        <v>0.23277771455585505</v>
      </c>
      <c r="AW26" s="103">
        <f t="shared" ca="1" si="15"/>
        <v>0.84091078118723017</v>
      </c>
      <c r="AX26" s="91">
        <f t="shared" ca="1" si="16"/>
        <v>79.356063139688629</v>
      </c>
      <c r="AY26" s="103">
        <f t="shared" ca="1" si="17"/>
        <v>0.29855913499167019</v>
      </c>
      <c r="AZ26" s="91">
        <f t="shared" ca="1" si="18"/>
        <v>234.20821444127409</v>
      </c>
      <c r="BA26" s="91">
        <f t="shared" ca="1" si="19"/>
        <v>23.229111449981339</v>
      </c>
      <c r="BB26" s="103">
        <f t="shared" ca="1" si="20"/>
        <v>0.52558616671958469</v>
      </c>
      <c r="BC26" s="103">
        <f t="shared" ca="1" si="21"/>
        <v>0.85082290252036419</v>
      </c>
      <c r="BD26" s="91">
        <f t="shared" ca="1" si="22"/>
        <v>9.1457666329420526</v>
      </c>
      <c r="BE26" s="103">
        <f t="shared" ca="1" si="23"/>
        <v>0.28785476301593749</v>
      </c>
      <c r="BF26" s="91">
        <f t="shared" ca="1" si="24"/>
        <v>41.499125200073671</v>
      </c>
      <c r="BG26" s="91">
        <f t="shared" ca="1" si="25"/>
        <v>64.793757775389977</v>
      </c>
    </row>
    <row r="27" spans="1:59" ht="17" thickTop="1" thickBot="1">
      <c r="B27" s="1">
        <f>B25+1</f>
        <v>16</v>
      </c>
      <c r="C27" s="1" t="s">
        <v>24</v>
      </c>
      <c r="D27" s="96">
        <f>+VLOOKUP($D$2,$AJ$6:$BG$505,13)</f>
        <v>0.2545</v>
      </c>
      <c r="E27" s="71">
        <f>D27</f>
        <v>0.2545</v>
      </c>
      <c r="F27" s="71">
        <f t="shared" ref="F27" si="32">E27</f>
        <v>0.2545</v>
      </c>
      <c r="G27" s="71">
        <f t="shared" ref="G27" si="33">F27</f>
        <v>0.2545</v>
      </c>
      <c r="H27" s="71">
        <f t="shared" ref="H27" si="34">G27</f>
        <v>0.2545</v>
      </c>
      <c r="I27" s="71">
        <f t="shared" ref="I27" si="35">H27</f>
        <v>0.2545</v>
      </c>
      <c r="K27" s="60"/>
      <c r="L27" s="60"/>
      <c r="O27" s="62">
        <f>$L$11</f>
        <v>708.41845285363752</v>
      </c>
      <c r="P27" s="63">
        <f t="dataTable" ref="P27:S27" dt2D="0" dtr="1" r1="AV6" ca="1"/>
        <v>600.31581696791966</v>
      </c>
      <c r="Q27" s="63">
        <v>708.41845285363752</v>
      </c>
      <c r="R27" s="63">
        <v>855.00789104421835</v>
      </c>
      <c r="S27" s="63">
        <v>3.979039320256561E-13</v>
      </c>
      <c r="U27" s="2" t="s">
        <v>168</v>
      </c>
      <c r="V27" s="132">
        <f t="shared" ref="V27:V30" si="36">V28+0.25</f>
        <v>2.25</v>
      </c>
      <c r="W27" s="76">
        <f t="dataTable" ref="W27:AG37" dt2D="1" dtr="1" r1="AQ6" r2="AP6" ca="1"/>
        <v>708.41846950270644</v>
      </c>
      <c r="X27" s="77">
        <v>893.28643145677825</v>
      </c>
      <c r="Y27" s="77">
        <v>1130.9738239051198</v>
      </c>
      <c r="Z27" s="77">
        <v>1447.8905804222804</v>
      </c>
      <c r="AA27" s="77">
        <v>1891.573847431923</v>
      </c>
      <c r="AB27" s="129">
        <v>2557.0987720371968</v>
      </c>
      <c r="AC27" s="77">
        <v>3666.3040783017195</v>
      </c>
      <c r="AD27" s="77">
        <v>5884.7233674670679</v>
      </c>
      <c r="AE27" s="77">
        <v>12539.972639017305</v>
      </c>
      <c r="AF27" s="77">
        <v>32505.734329511564</v>
      </c>
      <c r="AG27" s="78">
        <v>65781.965856701878</v>
      </c>
      <c r="AJ27" s="1">
        <f t="shared" si="3"/>
        <v>22</v>
      </c>
      <c r="AL27" s="103">
        <f t="shared" ca="1" si="4"/>
        <v>0.12644854581146717</v>
      </c>
      <c r="AM27" s="91">
        <f t="shared" ca="1" si="5"/>
        <v>222.68945206487652</v>
      </c>
      <c r="AN27" s="103">
        <f t="shared" ca="1" si="6"/>
        <v>0.73031450020447686</v>
      </c>
      <c r="AO27" s="92">
        <f t="shared" ca="1" si="7"/>
        <v>4.4968434231195431</v>
      </c>
      <c r="AP27" s="91">
        <f t="shared" ca="1" si="8"/>
        <v>1.7145934612491804</v>
      </c>
      <c r="AQ27" s="103">
        <f t="shared" ca="1" si="9"/>
        <v>17.83300092022596</v>
      </c>
      <c r="AR27" s="103">
        <f t="shared" ca="1" si="10"/>
        <v>0.31927232319666388</v>
      </c>
      <c r="AS27" s="103">
        <f t="shared" ca="1" si="11"/>
        <v>3.349990155467289E-2</v>
      </c>
      <c r="AT27" s="91">
        <f t="shared" ca="1" si="12"/>
        <v>187.01116835762011</v>
      </c>
      <c r="AU27" s="91">
        <f t="shared" ca="1" si="13"/>
        <v>65.345151840644462</v>
      </c>
      <c r="AV27" s="103">
        <f t="shared" ca="1" si="14"/>
        <v>0.2978601696145019</v>
      </c>
      <c r="AW27" s="103">
        <f t="shared" ca="1" si="15"/>
        <v>0.77461519467585371</v>
      </c>
      <c r="AX27" s="91">
        <f t="shared" ca="1" si="16"/>
        <v>73.075897299728766</v>
      </c>
      <c r="AY27" s="103">
        <f t="shared" ca="1" si="17"/>
        <v>0.16478600906220245</v>
      </c>
      <c r="AZ27" s="91">
        <f t="shared" ca="1" si="18"/>
        <v>231.80139350342492</v>
      </c>
      <c r="BA27" s="91">
        <f t="shared" ca="1" si="19"/>
        <v>25.006255512124373</v>
      </c>
      <c r="BB27" s="103">
        <f t="shared" ca="1" si="20"/>
        <v>0.49520595015512725</v>
      </c>
      <c r="BC27" s="103">
        <f t="shared" ca="1" si="21"/>
        <v>0.88354721721417184</v>
      </c>
      <c r="BD27" s="91">
        <f t="shared" ca="1" si="22"/>
        <v>14.939547149734693</v>
      </c>
      <c r="BE27" s="103">
        <f t="shared" ca="1" si="23"/>
        <v>0.23313229146962031</v>
      </c>
      <c r="BF27" s="91">
        <f t="shared" ca="1" si="24"/>
        <v>43.00758148002754</v>
      </c>
      <c r="BG27" s="91">
        <f t="shared" ca="1" si="25"/>
        <v>65.423793875781243</v>
      </c>
    </row>
    <row r="28" spans="1:59" ht="17" thickTop="1" thickBot="1">
      <c r="A28" s="13"/>
      <c r="B28" s="13"/>
      <c r="C28" s="2" t="s">
        <v>25</v>
      </c>
      <c r="E28"/>
      <c r="N28" s="1" t="s">
        <v>151</v>
      </c>
      <c r="O28" s="52"/>
      <c r="P28" s="118">
        <v>0.84299999999999997</v>
      </c>
      <c r="Q28" s="75">
        <f>$AW$2</f>
        <v>0.80659999999999998</v>
      </c>
      <c r="R28" s="118">
        <v>0.74250000000000005</v>
      </c>
      <c r="S28" s="115">
        <v>0.89787405300692891</v>
      </c>
      <c r="V28" s="132">
        <f t="shared" si="36"/>
        <v>2</v>
      </c>
      <c r="W28" s="79">
        <v>544.09132816982606</v>
      </c>
      <c r="X28" s="80">
        <v>708.41840546233561</v>
      </c>
      <c r="Y28" s="80">
        <v>919.69608763863835</v>
      </c>
      <c r="Z28" s="80">
        <v>1201.3998712094483</v>
      </c>
      <c r="AA28" s="80">
        <v>1595.7849974402416</v>
      </c>
      <c r="AB28" s="130">
        <v>2187.3627082004855</v>
      </c>
      <c r="AC28" s="80">
        <v>3173.322980435616</v>
      </c>
      <c r="AD28" s="80">
        <v>5145.2512374714806</v>
      </c>
      <c r="AE28" s="80">
        <v>11061.028367738358</v>
      </c>
      <c r="AF28" s="80">
        <v>28808.372092622136</v>
      </c>
      <c r="AG28" s="81">
        <v>58387.24456123577</v>
      </c>
      <c r="AJ28" s="1">
        <f t="shared" si="3"/>
        <v>23</v>
      </c>
      <c r="AL28" s="103">
        <f t="shared" ca="1" si="4"/>
        <v>0.10188891352343611</v>
      </c>
      <c r="AM28" s="91">
        <f t="shared" ca="1" si="5"/>
        <v>220.20883028302737</v>
      </c>
      <c r="AN28" s="103">
        <f t="shared" ca="1" si="6"/>
        <v>0.39369061496873636</v>
      </c>
      <c r="AO28" s="92">
        <f t="shared" ca="1" si="7"/>
        <v>4.8723233386410296</v>
      </c>
      <c r="AP28" s="91">
        <f t="shared" ca="1" si="8"/>
        <v>0.72152981748964062</v>
      </c>
      <c r="AQ28" s="103">
        <f t="shared" ca="1" si="9"/>
        <v>38.654210567720014</v>
      </c>
      <c r="AR28" s="103">
        <f t="shared" ca="1" si="10"/>
        <v>0.18079237305979248</v>
      </c>
      <c r="AS28" s="103">
        <f t="shared" ca="1" si="11"/>
        <v>1.6365516656145763E-2</v>
      </c>
      <c r="AT28" s="91">
        <f t="shared" ca="1" si="12"/>
        <v>212.47858889872469</v>
      </c>
      <c r="AU28" s="91">
        <f t="shared" ca="1" si="13"/>
        <v>53.587121962141168</v>
      </c>
      <c r="AV28" s="103">
        <f t="shared" ca="1" si="14"/>
        <v>0.34402185826588461</v>
      </c>
      <c r="AW28" s="103">
        <f t="shared" ca="1" si="15"/>
        <v>0.78401332593141659</v>
      </c>
      <c r="AX28" s="91">
        <f t="shared" ca="1" si="16"/>
        <v>48.361695217620856</v>
      </c>
      <c r="AY28" s="103">
        <f t="shared" ca="1" si="17"/>
        <v>0.18030660575678945</v>
      </c>
      <c r="AZ28" s="91">
        <f t="shared" ca="1" si="18"/>
        <v>168.2801083743588</v>
      </c>
      <c r="BA28" s="91">
        <f t="shared" ca="1" si="19"/>
        <v>29.782290421562433</v>
      </c>
      <c r="BB28" s="103">
        <f t="shared" ca="1" si="20"/>
        <v>0.58635243547003124</v>
      </c>
      <c r="BC28" s="103">
        <f t="shared" ca="1" si="21"/>
        <v>0.93850474869537459</v>
      </c>
      <c r="BD28" s="91">
        <f t="shared" ca="1" si="22"/>
        <v>12.886638265388463</v>
      </c>
      <c r="BE28" s="103">
        <f t="shared" ca="1" si="23"/>
        <v>0.26279980917666074</v>
      </c>
      <c r="BF28" s="91">
        <f t="shared" ca="1" si="24"/>
        <v>41.246097975822131</v>
      </c>
      <c r="BG28" s="91">
        <f t="shared" ca="1" si="25"/>
        <v>64.680736287365306</v>
      </c>
    </row>
    <row r="29" spans="1:59" ht="17" thickTop="1" thickBot="1">
      <c r="B29" s="110"/>
      <c r="C29" s="1" t="s">
        <v>109</v>
      </c>
      <c r="O29" s="62">
        <f>$L$11</f>
        <v>708.41845285363752</v>
      </c>
      <c r="P29" s="63">
        <f t="dataTable" ref="P29:S29" dt2D="0" dtr="1" r1="AW6" ca="1"/>
        <v>425.90189054085397</v>
      </c>
      <c r="Q29" s="63">
        <v>708.41845285363752</v>
      </c>
      <c r="R29" s="63">
        <v>1205.9270145088417</v>
      </c>
      <c r="S29" s="63">
        <v>8.2422957348171622E-13</v>
      </c>
      <c r="V29" s="132">
        <f t="shared" si="36"/>
        <v>1.75</v>
      </c>
      <c r="W29" s="79">
        <v>379.76418683694669</v>
      </c>
      <c r="X29" s="82">
        <v>523.5503794678923</v>
      </c>
      <c r="Y29" s="80">
        <v>708.41835137215719</v>
      </c>
      <c r="Z29" s="80">
        <v>954.90916199661615</v>
      </c>
      <c r="AA29" s="80">
        <v>1299.9961474485599</v>
      </c>
      <c r="AB29" s="130">
        <v>1817.6266443637733</v>
      </c>
      <c r="AC29" s="80">
        <v>2680.3418825695139</v>
      </c>
      <c r="AD29" s="80">
        <v>4405.7791074758952</v>
      </c>
      <c r="AE29" s="80">
        <v>9582.0840964594136</v>
      </c>
      <c r="AF29" s="80">
        <v>25111.009855732722</v>
      </c>
      <c r="AG29" s="81">
        <v>50992.523265769647</v>
      </c>
      <c r="AJ29" s="1">
        <f t="shared" si="3"/>
        <v>24</v>
      </c>
      <c r="AL29" s="103">
        <f t="shared" ca="1" si="4"/>
        <v>0.10419822201157848</v>
      </c>
      <c r="AM29" s="91">
        <f t="shared" ca="1" si="5"/>
        <v>277.55707878675202</v>
      </c>
      <c r="AN29" s="103">
        <f t="shared" ca="1" si="6"/>
        <v>0.68644569057087579</v>
      </c>
      <c r="AO29" s="92">
        <f t="shared" ca="1" si="7"/>
        <v>6.537578471476448</v>
      </c>
      <c r="AP29" s="91">
        <f t="shared" ca="1" si="8"/>
        <v>1.1072983181224878</v>
      </c>
      <c r="AQ29" s="103">
        <f t="shared" ca="1" si="9"/>
        <v>14.063047079396188</v>
      </c>
      <c r="AR29" s="103">
        <f t="shared" ca="1" si="10"/>
        <v>0.27124067795625156</v>
      </c>
      <c r="AS29" s="103">
        <f t="shared" ca="1" si="11"/>
        <v>1.837754096839677E-2</v>
      </c>
      <c r="AT29" s="91">
        <f t="shared" ca="1" si="12"/>
        <v>194.67222661655737</v>
      </c>
      <c r="AU29" s="91">
        <f t="shared" ca="1" si="13"/>
        <v>73.527769244818643</v>
      </c>
      <c r="AV29" s="103">
        <f t="shared" ca="1" si="14"/>
        <v>0.13458421167264306</v>
      </c>
      <c r="AW29" s="103">
        <f t="shared" ca="1" si="15"/>
        <v>0.81965791186254111</v>
      </c>
      <c r="AX29" s="91">
        <f t="shared" ca="1" si="16"/>
        <v>65.292112028826807</v>
      </c>
      <c r="AY29" s="103">
        <f t="shared" ca="1" si="17"/>
        <v>0.15996541921337226</v>
      </c>
      <c r="AZ29" s="91">
        <f t="shared" ca="1" si="18"/>
        <v>228.45941297396138</v>
      </c>
      <c r="BA29" s="91">
        <f t="shared" ca="1" si="19"/>
        <v>16.135761165885434</v>
      </c>
      <c r="BB29" s="103">
        <f t="shared" ca="1" si="20"/>
        <v>0.46349794695408592</v>
      </c>
      <c r="BC29" s="103">
        <f t="shared" ca="1" si="21"/>
        <v>0.9389890717705518</v>
      </c>
      <c r="BD29" s="91">
        <f t="shared" ca="1" si="22"/>
        <v>12.066729753218871</v>
      </c>
      <c r="BE29" s="103">
        <f t="shared" ca="1" si="23"/>
        <v>0.28393843824714027</v>
      </c>
      <c r="BF29" s="91">
        <f t="shared" ca="1" si="24"/>
        <v>32.85135913681313</v>
      </c>
      <c r="BG29" s="91">
        <f t="shared" ca="1" si="25"/>
        <v>71.999986785559642</v>
      </c>
    </row>
    <row r="30" spans="1:59" ht="17" thickTop="1" thickBot="1">
      <c r="B30" s="1">
        <f>B27+1</f>
        <v>17</v>
      </c>
      <c r="C30" s="1" t="s">
        <v>108</v>
      </c>
      <c r="D30" s="96">
        <f>+VLOOKUP($D$2,$AJ$6:$BG$505,14)</f>
        <v>0.80659999999999998</v>
      </c>
      <c r="E30" s="71">
        <f>D30</f>
        <v>0.80659999999999998</v>
      </c>
      <c r="F30" s="71">
        <f t="shared" ref="F30:I30" si="37">E30</f>
        <v>0.80659999999999998</v>
      </c>
      <c r="G30" s="71">
        <f t="shared" si="37"/>
        <v>0.80659999999999998</v>
      </c>
      <c r="H30" s="71">
        <f t="shared" si="37"/>
        <v>0.80659999999999998</v>
      </c>
      <c r="I30" s="71">
        <f t="shared" si="37"/>
        <v>0.80659999999999998</v>
      </c>
      <c r="N30" s="1" t="s">
        <v>154</v>
      </c>
      <c r="P30" s="51">
        <v>85</v>
      </c>
      <c r="Q30" s="106">
        <f>$AX$2</f>
        <v>69.59</v>
      </c>
      <c r="R30" s="51">
        <v>45</v>
      </c>
      <c r="S30" s="51">
        <v>229.81115465215436</v>
      </c>
      <c r="V30" s="132">
        <f t="shared" si="36"/>
        <v>1.5</v>
      </c>
      <c r="W30" s="79">
        <v>215.43704550406707</v>
      </c>
      <c r="X30" s="82">
        <v>338.68235347344933</v>
      </c>
      <c r="Y30" s="82">
        <v>497.14061510567592</v>
      </c>
      <c r="Z30" s="80">
        <v>708.4184527837831</v>
      </c>
      <c r="AA30" s="80">
        <v>1004.2072974568785</v>
      </c>
      <c r="AB30" s="130">
        <v>1447.8905805270615</v>
      </c>
      <c r="AC30" s="80">
        <v>2187.3607847034095</v>
      </c>
      <c r="AD30" s="80">
        <v>3666.3069774803089</v>
      </c>
      <c r="AE30" s="80">
        <v>8103.1398251804658</v>
      </c>
      <c r="AF30" s="80">
        <v>21413.647618843301</v>
      </c>
      <c r="AG30" s="81">
        <v>43597.801970303517</v>
      </c>
      <c r="AJ30" s="1">
        <f t="shared" si="3"/>
        <v>25</v>
      </c>
      <c r="AL30" s="103">
        <f t="shared" ca="1" si="4"/>
        <v>0.1427140552307723</v>
      </c>
      <c r="AM30" s="91">
        <f t="shared" ca="1" si="5"/>
        <v>256.52701545000519</v>
      </c>
      <c r="AN30" s="103">
        <f t="shared" ca="1" si="6"/>
        <v>0.40803334279778902</v>
      </c>
      <c r="AO30" s="92">
        <f t="shared" ca="1" si="7"/>
        <v>5.6273588310806151</v>
      </c>
      <c r="AP30" s="91">
        <f t="shared" ca="1" si="8"/>
        <v>1.527090125695747</v>
      </c>
      <c r="AQ30" s="103">
        <f t="shared" ca="1" si="9"/>
        <v>33.665745291710337</v>
      </c>
      <c r="AR30" s="103">
        <f t="shared" ca="1" si="10"/>
        <v>0.23427987073110604</v>
      </c>
      <c r="AS30" s="103">
        <f t="shared" ca="1" si="11"/>
        <v>5.3459369544939621E-2</v>
      </c>
      <c r="AT30" s="91">
        <f t="shared" ca="1" si="12"/>
        <v>185.63995060787119</v>
      </c>
      <c r="AU30" s="91">
        <f t="shared" ca="1" si="13"/>
        <v>61.742630265097688</v>
      </c>
      <c r="AV30" s="103">
        <f t="shared" ca="1" si="14"/>
        <v>0.28358048433615601</v>
      </c>
      <c r="AW30" s="103">
        <f t="shared" ca="1" si="15"/>
        <v>0.83066820280331599</v>
      </c>
      <c r="AX30" s="91">
        <f t="shared" ca="1" si="16"/>
        <v>60.336529034170184</v>
      </c>
      <c r="AY30" s="103">
        <f t="shared" ca="1" si="17"/>
        <v>0.16130947806043733</v>
      </c>
      <c r="AZ30" s="91">
        <f t="shared" ca="1" si="18"/>
        <v>234.56108260136594</v>
      </c>
      <c r="BA30" s="91">
        <f t="shared" ca="1" si="19"/>
        <v>27.287547871227094</v>
      </c>
      <c r="BB30" s="103">
        <f t="shared" ca="1" si="20"/>
        <v>0.49101630426966414</v>
      </c>
      <c r="BC30" s="103">
        <f t="shared" ca="1" si="21"/>
        <v>0.9820803502858706</v>
      </c>
      <c r="BD30" s="91">
        <f t="shared" ca="1" si="22"/>
        <v>12.857964038495256</v>
      </c>
      <c r="BE30" s="103">
        <f t="shared" ca="1" si="23"/>
        <v>0.3460188649299597</v>
      </c>
      <c r="BF30" s="91">
        <f t="shared" ca="1" si="24"/>
        <v>41.807975750994409</v>
      </c>
      <c r="BG30" s="91">
        <f t="shared" ca="1" si="25"/>
        <v>64.175887253646593</v>
      </c>
    </row>
    <row r="31" spans="1:59" ht="17" thickTop="1" thickBot="1">
      <c r="C31" s="13" t="s">
        <v>95</v>
      </c>
      <c r="D31"/>
      <c r="E31"/>
      <c r="F31"/>
      <c r="G31"/>
      <c r="H31"/>
      <c r="I31"/>
      <c r="O31" s="65">
        <f>$L$11</f>
        <v>708.41845285363752</v>
      </c>
      <c r="P31" s="63">
        <f t="dataTable" ref="P31:S31" dt2D="0" dtr="1" r1="AX6" ca="1"/>
        <v>640.28307845707218</v>
      </c>
      <c r="Q31" s="63">
        <v>708.41845285363752</v>
      </c>
      <c r="R31" s="63">
        <v>817.14323263375081</v>
      </c>
      <c r="S31" s="63">
        <v>7.9580786405131221E-13</v>
      </c>
      <c r="V31" s="132">
        <f>V32+0.25</f>
        <v>1.25</v>
      </c>
      <c r="W31" s="79">
        <v>51.109904171187452</v>
      </c>
      <c r="X31" s="82">
        <v>153.81432747900567</v>
      </c>
      <c r="Y31" s="82">
        <v>285.86287883919476</v>
      </c>
      <c r="Z31" s="82">
        <v>461.92774357095129</v>
      </c>
      <c r="AA31" s="80">
        <v>708.41844746519746</v>
      </c>
      <c r="AB31" s="130">
        <v>1078.1545166903497</v>
      </c>
      <c r="AC31" s="80">
        <v>1694.3796868373061</v>
      </c>
      <c r="AD31" s="80">
        <v>2926.8348474847226</v>
      </c>
      <c r="AE31" s="80">
        <v>6624.195553901518</v>
      </c>
      <c r="AF31" s="80">
        <v>17716.285381953887</v>
      </c>
      <c r="AG31" s="81">
        <v>36203.080674837394</v>
      </c>
      <c r="AJ31" s="1">
        <f t="shared" si="3"/>
        <v>26</v>
      </c>
      <c r="AL31" s="103">
        <f t="shared" ca="1" si="4"/>
        <v>0.12951818410754562</v>
      </c>
      <c r="AM31" s="91">
        <f t="shared" ca="1" si="5"/>
        <v>231.73931480516313</v>
      </c>
      <c r="AN31" s="103">
        <f t="shared" ca="1" si="6"/>
        <v>0.67714289497399127</v>
      </c>
      <c r="AO31" s="92">
        <f t="shared" ca="1" si="7"/>
        <v>6.232684443667301</v>
      </c>
      <c r="AP31" s="91">
        <f t="shared" ca="1" si="8"/>
        <v>1.259823084493199</v>
      </c>
      <c r="AQ31" s="103">
        <f t="shared" ca="1" si="9"/>
        <v>17.101334956121402</v>
      </c>
      <c r="AR31" s="103">
        <f t="shared" ca="1" si="10"/>
        <v>0.25323348709393312</v>
      </c>
      <c r="AS31" s="103">
        <f t="shared" ca="1" si="11"/>
        <v>5.9475143044226596E-2</v>
      </c>
      <c r="AT31" s="91">
        <f t="shared" ca="1" si="12"/>
        <v>212.91326428894078</v>
      </c>
      <c r="AU31" s="91">
        <f t="shared" ca="1" si="13"/>
        <v>72.024685773339812</v>
      </c>
      <c r="AV31" s="103">
        <f t="shared" ca="1" si="14"/>
        <v>0.26324449383100601</v>
      </c>
      <c r="AW31" s="103">
        <f t="shared" ca="1" si="15"/>
        <v>0.74871453685583977</v>
      </c>
      <c r="AX31" s="91">
        <f t="shared" ca="1" si="16"/>
        <v>84.397720943917193</v>
      </c>
      <c r="AY31" s="103">
        <f t="shared" ca="1" si="17"/>
        <v>0.18315916404756877</v>
      </c>
      <c r="AZ31" s="91">
        <f t="shared" ca="1" si="18"/>
        <v>190.81449246140522</v>
      </c>
      <c r="BA31" s="91">
        <f t="shared" ca="1" si="19"/>
        <v>24.262385923701459</v>
      </c>
      <c r="BB31" s="103">
        <f t="shared" ca="1" si="20"/>
        <v>0.56779973021007013</v>
      </c>
      <c r="BC31" s="103">
        <f t="shared" ca="1" si="21"/>
        <v>0.86979923651029167</v>
      </c>
      <c r="BD31" s="91">
        <f t="shared" ca="1" si="22"/>
        <v>8.1624701640154491</v>
      </c>
      <c r="BE31" s="103">
        <f t="shared" ca="1" si="23"/>
        <v>0.3168122371274823</v>
      </c>
      <c r="BF31" s="91">
        <f t="shared" ca="1" si="24"/>
        <v>37.281101294459589</v>
      </c>
      <c r="BG31" s="91">
        <f t="shared" ca="1" si="25"/>
        <v>52.268865896891192</v>
      </c>
    </row>
    <row r="32" spans="1:59" ht="17" thickTop="1" thickBot="1">
      <c r="B32" s="1">
        <f>B30+1</f>
        <v>18</v>
      </c>
      <c r="C32" s="1" t="s">
        <v>96</v>
      </c>
      <c r="E32" s="97">
        <f>+VLOOKUP($D$2,$AJ$6:$BG$505,15)</f>
        <v>69.59</v>
      </c>
      <c r="F32"/>
      <c r="G32"/>
      <c r="H32"/>
      <c r="I32"/>
      <c r="N32" s="1" t="s">
        <v>152</v>
      </c>
      <c r="O32"/>
      <c r="P32" s="119">
        <v>0.3</v>
      </c>
      <c r="Q32" s="73">
        <f>$AY$2</f>
        <v>0.25</v>
      </c>
      <c r="R32" s="119">
        <v>0.15</v>
      </c>
      <c r="S32" s="115">
        <v>0.97817931905432309</v>
      </c>
      <c r="V32" s="133">
        <v>1</v>
      </c>
      <c r="W32" s="134">
        <v>-113.21723716169225</v>
      </c>
      <c r="X32" s="135">
        <v>-31.053698515437532</v>
      </c>
      <c r="Y32" s="127">
        <v>74.585142572713721</v>
      </c>
      <c r="Z32" s="127">
        <v>215.43703435811886</v>
      </c>
      <c r="AA32" s="127">
        <v>412.62959747351556</v>
      </c>
      <c r="AB32" s="131">
        <v>708.41845285363752</v>
      </c>
      <c r="AC32" s="80">
        <v>1201.3985889712026</v>
      </c>
      <c r="AD32" s="80">
        <v>2187.3627174891358</v>
      </c>
      <c r="AE32" s="80">
        <v>5145.2512826225729</v>
      </c>
      <c r="AF32" s="80">
        <v>14018.923145064462</v>
      </c>
      <c r="AG32" s="81">
        <v>28808.359379371279</v>
      </c>
      <c r="AJ32" s="1">
        <f t="shared" si="3"/>
        <v>27</v>
      </c>
      <c r="AL32" s="103">
        <f t="shared" ca="1" si="4"/>
        <v>0.12289471560881678</v>
      </c>
      <c r="AM32" s="91">
        <f t="shared" ca="1" si="5"/>
        <v>272.91630274385244</v>
      </c>
      <c r="AN32" s="103">
        <f t="shared" ca="1" si="6"/>
        <v>0.74504937781070435</v>
      </c>
      <c r="AO32" s="92">
        <f t="shared" ca="1" si="7"/>
        <v>4.3471404638569204</v>
      </c>
      <c r="AP32" s="91">
        <f t="shared" ca="1" si="8"/>
        <v>0.72212476762585276</v>
      </c>
      <c r="AQ32" s="103">
        <f t="shared" ca="1" si="9"/>
        <v>18.422996600652027</v>
      </c>
      <c r="AR32" s="103">
        <f t="shared" ca="1" si="10"/>
        <v>0.24743878629094601</v>
      </c>
      <c r="AS32" s="103">
        <f t="shared" ca="1" si="11"/>
        <v>5.5053483285570179E-2</v>
      </c>
      <c r="AT32" s="91">
        <f t="shared" ca="1" si="12"/>
        <v>221.01867762299736</v>
      </c>
      <c r="AU32" s="91">
        <f t="shared" ca="1" si="13"/>
        <v>75.572177547414597</v>
      </c>
      <c r="AV32" s="103">
        <f t="shared" ca="1" si="14"/>
        <v>0.310988846296962</v>
      </c>
      <c r="AW32" s="103">
        <f t="shared" ca="1" si="15"/>
        <v>0.77049419699835353</v>
      </c>
      <c r="AX32" s="91">
        <f t="shared" ca="1" si="16"/>
        <v>51.531358981174314</v>
      </c>
      <c r="AY32" s="103">
        <f t="shared" ca="1" si="17"/>
        <v>0.25150876504867609</v>
      </c>
      <c r="AZ32" s="91">
        <f t="shared" ca="1" si="18"/>
        <v>217.63957952655471</v>
      </c>
      <c r="BA32" s="91">
        <f t="shared" ca="1" si="19"/>
        <v>27.27794221951779</v>
      </c>
      <c r="BB32" s="103">
        <f t="shared" ca="1" si="20"/>
        <v>0.41614723724836211</v>
      </c>
      <c r="BC32" s="103">
        <f t="shared" ca="1" si="21"/>
        <v>0.86542772736606177</v>
      </c>
      <c r="BD32" s="91">
        <f t="shared" ca="1" si="22"/>
        <v>8.8913095894502305</v>
      </c>
      <c r="BE32" s="103">
        <f t="shared" ca="1" si="23"/>
        <v>0.18649125687052337</v>
      </c>
      <c r="BF32" s="91">
        <f t="shared" ca="1" si="24"/>
        <v>41.629699100672838</v>
      </c>
      <c r="BG32" s="91">
        <f t="shared" ca="1" si="25"/>
        <v>51.475256168952612</v>
      </c>
    </row>
    <row r="33" spans="2:59" ht="17" thickTop="1" thickBot="1">
      <c r="B33" s="1">
        <f>B32+1</f>
        <v>19</v>
      </c>
      <c r="C33" s="1" t="s">
        <v>97</v>
      </c>
      <c r="F33" s="96">
        <f>+VLOOKUP($D$2,$AJ$6:$BG$505,16)</f>
        <v>0.25</v>
      </c>
      <c r="G33" s="71">
        <f>F33</f>
        <v>0.25</v>
      </c>
      <c r="H33" s="71">
        <f t="shared" ref="H33:I33" si="38">G33</f>
        <v>0.25</v>
      </c>
      <c r="I33" s="71">
        <f t="shared" si="38"/>
        <v>0.25</v>
      </c>
      <c r="O33" s="65">
        <f>$L$11</f>
        <v>708.41845285363752</v>
      </c>
      <c r="P33" s="63">
        <f t="dataTable" ref="P33:S33" dt2D="0" dtr="1" r1="AY6" ca="1"/>
        <v>680.34258645202988</v>
      </c>
      <c r="Q33" s="63">
        <v>708.41845285363752</v>
      </c>
      <c r="R33" s="63">
        <v>757.98605543716212</v>
      </c>
      <c r="S33" s="63">
        <v>8.4446929804471438E-7</v>
      </c>
      <c r="V33" s="132">
        <f>V32-0.25</f>
        <v>0.75</v>
      </c>
      <c r="W33" s="83">
        <v>-277.54437849457184</v>
      </c>
      <c r="X33" s="84">
        <v>-215.92172450988076</v>
      </c>
      <c r="Y33" s="84">
        <v>-136.69259369376738</v>
      </c>
      <c r="Z33" s="84">
        <v>-31.053674854713819</v>
      </c>
      <c r="AA33" s="82">
        <v>116.84074748183386</v>
      </c>
      <c r="AB33" s="82">
        <v>338.68238901692536</v>
      </c>
      <c r="AC33" s="80">
        <v>708.41749110509943</v>
      </c>
      <c r="AD33" s="80">
        <v>1447.890587493549</v>
      </c>
      <c r="AE33" s="80">
        <v>3666.307011343627</v>
      </c>
      <c r="AF33" s="80">
        <v>10321.560908175044</v>
      </c>
      <c r="AG33" s="81">
        <v>21413.638083905153</v>
      </c>
      <c r="AJ33" s="1">
        <f t="shared" si="3"/>
        <v>28</v>
      </c>
      <c r="AL33" s="103">
        <f t="shared" ca="1" si="4"/>
        <v>0.10193501783358253</v>
      </c>
      <c r="AM33" s="91">
        <f t="shared" ca="1" si="5"/>
        <v>204.15778597140078</v>
      </c>
      <c r="AN33" s="103">
        <f t="shared" ca="1" si="6"/>
        <v>0.53904775032427166</v>
      </c>
      <c r="AO33" s="92">
        <f t="shared" ca="1" si="7"/>
        <v>5.870463439015781</v>
      </c>
      <c r="AP33" s="91">
        <f t="shared" ca="1" si="8"/>
        <v>1.6139123269225086</v>
      </c>
      <c r="AQ33" s="103">
        <f t="shared" ca="1" si="9"/>
        <v>31.014537929577838</v>
      </c>
      <c r="AR33" s="103">
        <f t="shared" ca="1" si="10"/>
        <v>0.27167290932812699</v>
      </c>
      <c r="AS33" s="103">
        <f t="shared" ca="1" si="11"/>
        <v>5.134137081688913E-2</v>
      </c>
      <c r="AT33" s="91">
        <f t="shared" ca="1" si="12"/>
        <v>247.95004013782864</v>
      </c>
      <c r="AU33" s="91">
        <f t="shared" ca="1" si="13"/>
        <v>85.081056279759125</v>
      </c>
      <c r="AV33" s="103">
        <f t="shared" ca="1" si="14"/>
        <v>0.22337890151121137</v>
      </c>
      <c r="AW33" s="103">
        <f t="shared" ca="1" si="15"/>
        <v>0.82358043179285556</v>
      </c>
      <c r="AX33" s="91">
        <f t="shared" ca="1" si="16"/>
        <v>46.064775091016841</v>
      </c>
      <c r="AY33" s="103">
        <f t="shared" ca="1" si="17"/>
        <v>0.23235263650645549</v>
      </c>
      <c r="AZ33" s="91">
        <f t="shared" ca="1" si="18"/>
        <v>202.39365867407687</v>
      </c>
      <c r="BA33" s="91">
        <f t="shared" ca="1" si="19"/>
        <v>16.532937225116282</v>
      </c>
      <c r="BB33" s="103">
        <f t="shared" ca="1" si="20"/>
        <v>0.56379530032315306</v>
      </c>
      <c r="BC33" s="103">
        <f t="shared" ca="1" si="21"/>
        <v>0.93932797351558273</v>
      </c>
      <c r="BD33" s="91">
        <f t="shared" ca="1" si="22"/>
        <v>12.823344915044107</v>
      </c>
      <c r="BE33" s="103">
        <f t="shared" ca="1" si="23"/>
        <v>0.29860141101240095</v>
      </c>
      <c r="BF33" s="91">
        <f t="shared" ca="1" si="24"/>
        <v>35.523274988301523</v>
      </c>
      <c r="BG33" s="91">
        <f t="shared" ca="1" si="25"/>
        <v>61.136070102098685</v>
      </c>
    </row>
    <row r="34" spans="2:59" ht="17" thickTop="1" thickBot="1">
      <c r="C34" s="1" t="s">
        <v>111</v>
      </c>
      <c r="N34" s="1" t="s">
        <v>153</v>
      </c>
      <c r="O34"/>
      <c r="P34" s="51">
        <v>250</v>
      </c>
      <c r="Q34" s="106">
        <f>$AZ$2</f>
        <v>200</v>
      </c>
      <c r="R34" s="51">
        <v>150</v>
      </c>
      <c r="S34" s="51">
        <v>1150.2594941027974</v>
      </c>
      <c r="V34" s="132">
        <f t="shared" ref="V34:V35" si="39">V33-0.25</f>
        <v>0.5</v>
      </c>
      <c r="W34" s="83">
        <v>-441.87151982745138</v>
      </c>
      <c r="X34" s="84">
        <v>-400.78975050432416</v>
      </c>
      <c r="Y34" s="84">
        <v>-347.97032996024842</v>
      </c>
      <c r="Z34" s="84">
        <v>-277.54438406754588</v>
      </c>
      <c r="AA34" s="84">
        <v>-178.9481025098475</v>
      </c>
      <c r="AB34" s="84">
        <v>-31.053674819786579</v>
      </c>
      <c r="AC34" s="82">
        <v>215.43639323899606</v>
      </c>
      <c r="AD34" s="80">
        <v>708.41845749796244</v>
      </c>
      <c r="AE34" s="80">
        <v>2187.3627400646815</v>
      </c>
      <c r="AF34" s="80">
        <v>6624.1986712856251</v>
      </c>
      <c r="AG34" s="81">
        <v>14018.916788439034</v>
      </c>
      <c r="AJ34" s="1">
        <f t="shared" si="3"/>
        <v>29</v>
      </c>
      <c r="AL34" s="103">
        <f t="shared" ca="1" si="4"/>
        <v>0.1274909119159745</v>
      </c>
      <c r="AM34" s="91">
        <f t="shared" ca="1" si="5"/>
        <v>202.2950400159805</v>
      </c>
      <c r="AN34" s="103">
        <f t="shared" ca="1" si="6"/>
        <v>0.63451093731343977</v>
      </c>
      <c r="AO34" s="92">
        <f t="shared" ca="1" si="7"/>
        <v>6.4550114122934037</v>
      </c>
      <c r="AP34" s="91">
        <f t="shared" ca="1" si="8"/>
        <v>0.70479081364157747</v>
      </c>
      <c r="AQ34" s="103">
        <f t="shared" ca="1" si="9"/>
        <v>17.428307924312591</v>
      </c>
      <c r="AR34" s="103">
        <f t="shared" ca="1" si="10"/>
        <v>0.21257243371426099</v>
      </c>
      <c r="AS34" s="103">
        <f t="shared" ca="1" si="11"/>
        <v>1.1950007531552084E-2</v>
      </c>
      <c r="AT34" s="91">
        <f t="shared" ca="1" si="12"/>
        <v>203.85808558791402</v>
      </c>
      <c r="AU34" s="91">
        <f t="shared" ca="1" si="13"/>
        <v>47.554183017766448</v>
      </c>
      <c r="AV34" s="103">
        <f t="shared" ca="1" si="14"/>
        <v>0.30270577667555554</v>
      </c>
      <c r="AW34" s="103">
        <f t="shared" ca="1" si="15"/>
        <v>0.78075685458275346</v>
      </c>
      <c r="AX34" s="91">
        <f t="shared" ca="1" si="16"/>
        <v>60.650758779948468</v>
      </c>
      <c r="AY34" s="103">
        <f t="shared" ca="1" si="17"/>
        <v>0.22020273231971757</v>
      </c>
      <c r="AZ34" s="91">
        <f t="shared" ca="1" si="18"/>
        <v>150.6405427746883</v>
      </c>
      <c r="BA34" s="91">
        <f t="shared" ca="1" si="19"/>
        <v>22.730307141328268</v>
      </c>
      <c r="BB34" s="103">
        <f t="shared" ca="1" si="20"/>
        <v>0.5831081019503731</v>
      </c>
      <c r="BC34" s="103">
        <f t="shared" ca="1" si="21"/>
        <v>0.9163924226170671</v>
      </c>
      <c r="BD34" s="91">
        <f t="shared" ca="1" si="22"/>
        <v>8.9563503271024665</v>
      </c>
      <c r="BE34" s="103">
        <f t="shared" ca="1" si="23"/>
        <v>0.26976543651439361</v>
      </c>
      <c r="BF34" s="91">
        <f t="shared" ca="1" si="24"/>
        <v>32.493319368659712</v>
      </c>
      <c r="BG34" s="91">
        <f t="shared" ca="1" si="25"/>
        <v>70.79658709341038</v>
      </c>
    </row>
    <row r="35" spans="2:59" ht="17" thickTop="1" thickBot="1">
      <c r="B35" s="1">
        <f>B33+1</f>
        <v>20</v>
      </c>
      <c r="C35" s="1" t="s">
        <v>123</v>
      </c>
      <c r="D35" s="97">
        <f>+VLOOKUP($D$2,$AJ$6:$BG$505,17)</f>
        <v>200</v>
      </c>
      <c r="O35" s="65">
        <f>$L$11</f>
        <v>708.41845285363752</v>
      </c>
      <c r="P35" s="63">
        <f t="dataTable" ref="P35:S35" dt2D="0" dtr="1" r1="AZ6" ca="1"/>
        <v>671.14345285363743</v>
      </c>
      <c r="Q35" s="63">
        <v>708.41845285363752</v>
      </c>
      <c r="R35" s="63">
        <v>745.69345285363738</v>
      </c>
      <c r="S35" s="63">
        <v>1.9895196601282805E-12</v>
      </c>
      <c r="V35" s="132">
        <f t="shared" si="39"/>
        <v>0.25</v>
      </c>
      <c r="W35" s="83">
        <v>-606.19866116033108</v>
      </c>
      <c r="X35" s="84">
        <v>-585.65777649876736</v>
      </c>
      <c r="Y35" s="84">
        <v>-559.24806622672963</v>
      </c>
      <c r="Z35" s="84">
        <v>-524.03509328037831</v>
      </c>
      <c r="AA35" s="84">
        <v>-474.73695250152912</v>
      </c>
      <c r="AB35" s="84">
        <v>-400.78973865649874</v>
      </c>
      <c r="AC35" s="84">
        <v>-277.54470462710742</v>
      </c>
      <c r="AD35" s="84">
        <v>-31.053672497624149</v>
      </c>
      <c r="AE35" s="80">
        <v>708.41846878573517</v>
      </c>
      <c r="AF35" s="80">
        <v>2926.8364343962076</v>
      </c>
      <c r="AG35" s="81">
        <v>6624.1954929729109</v>
      </c>
      <c r="AJ35" s="1">
        <f t="shared" si="3"/>
        <v>30</v>
      </c>
      <c r="AL35" s="103">
        <f t="shared" ca="1" si="4"/>
        <v>0.12009897449940829</v>
      </c>
      <c r="AM35" s="91">
        <f t="shared" ca="1" si="5"/>
        <v>241.95923757903222</v>
      </c>
      <c r="AN35" s="103">
        <f t="shared" ca="1" si="6"/>
        <v>0.39296133571751973</v>
      </c>
      <c r="AO35" s="92">
        <f t="shared" ca="1" si="7"/>
        <v>4.2032889898654364</v>
      </c>
      <c r="AP35" s="91">
        <f t="shared" ca="1" si="8"/>
        <v>0.81880312471442696</v>
      </c>
      <c r="AQ35" s="103">
        <f t="shared" ca="1" si="9"/>
        <v>41.076332434586405</v>
      </c>
      <c r="AR35" s="103">
        <f t="shared" ca="1" si="10"/>
        <v>0.3341346932707624</v>
      </c>
      <c r="AS35" s="103">
        <f t="shared" ca="1" si="11"/>
        <v>1.9887459228409739E-2</v>
      </c>
      <c r="AT35" s="91">
        <f t="shared" ca="1" si="12"/>
        <v>232.24481743542754</v>
      </c>
      <c r="AU35" s="91">
        <f t="shared" ca="1" si="13"/>
        <v>54.735659334472324</v>
      </c>
      <c r="AV35" s="103">
        <f t="shared" ca="1" si="14"/>
        <v>0.23598841573882173</v>
      </c>
      <c r="AW35" s="103">
        <f t="shared" ca="1" si="15"/>
        <v>0.81265083021156237</v>
      </c>
      <c r="AX35" s="91">
        <f t="shared" ca="1" si="16"/>
        <v>82.600518493255223</v>
      </c>
      <c r="AY35" s="103">
        <f t="shared" ca="1" si="17"/>
        <v>0.22424280623589307</v>
      </c>
      <c r="AZ35" s="91">
        <f t="shared" ca="1" si="18"/>
        <v>247.43951428793554</v>
      </c>
      <c r="BA35" s="91">
        <f t="shared" ca="1" si="19"/>
        <v>17.607551316739119</v>
      </c>
      <c r="BB35" s="103">
        <f t="shared" ca="1" si="20"/>
        <v>0.47452304747515606</v>
      </c>
      <c r="BC35" s="103">
        <f t="shared" ca="1" si="21"/>
        <v>0.91650236535145468</v>
      </c>
      <c r="BD35" s="91">
        <f t="shared" ca="1" si="22"/>
        <v>7.3706836662113222</v>
      </c>
      <c r="BE35" s="103">
        <f t="shared" ca="1" si="23"/>
        <v>0.3383277576401329</v>
      </c>
      <c r="BF35" s="91">
        <f t="shared" ca="1" si="24"/>
        <v>44.852475316217109</v>
      </c>
      <c r="BG35" s="91">
        <f t="shared" ca="1" si="25"/>
        <v>67.601187249968973</v>
      </c>
    </row>
    <row r="36" spans="2:59" ht="17" thickTop="1" thickBot="1">
      <c r="B36" s="1">
        <f>B35+1</f>
        <v>21</v>
      </c>
      <c r="C36" s="1" t="s">
        <v>110</v>
      </c>
      <c r="E36" s="97">
        <f>+VLOOKUP($D$2,$AJ$6:$BG$505,18)</f>
        <v>25</v>
      </c>
      <c r="F36" s="105">
        <f>E36</f>
        <v>25</v>
      </c>
      <c r="G36" s="105">
        <f>F36</f>
        <v>25</v>
      </c>
      <c r="H36" s="105">
        <f>G36</f>
        <v>25</v>
      </c>
      <c r="I36" s="105">
        <f>H36</f>
        <v>25</v>
      </c>
      <c r="N36" s="1" t="s">
        <v>141</v>
      </c>
      <c r="O36"/>
      <c r="P36" s="51">
        <v>30</v>
      </c>
      <c r="Q36" s="106">
        <f>$BA$2</f>
        <v>25</v>
      </c>
      <c r="R36" s="51">
        <v>15</v>
      </c>
      <c r="S36" s="51">
        <v>260.19030577181172</v>
      </c>
      <c r="V36" s="132">
        <v>0.1</v>
      </c>
      <c r="W36" s="83">
        <v>-704.79494596005895</v>
      </c>
      <c r="X36" s="84">
        <v>-696.57859209543335</v>
      </c>
      <c r="Y36" s="84">
        <v>-686.01470798661819</v>
      </c>
      <c r="Z36" s="84">
        <v>-671.92951880807777</v>
      </c>
      <c r="AA36" s="84">
        <v>-652.21026249653812</v>
      </c>
      <c r="AB36" s="84">
        <v>-622.63137695852595</v>
      </c>
      <c r="AC36" s="84">
        <v>-573.33336334676926</v>
      </c>
      <c r="AD36" s="84">
        <v>-474.7369504949761</v>
      </c>
      <c r="AE36" s="84">
        <v>-178.94809398163207</v>
      </c>
      <c r="AF36" s="80">
        <v>708.419092262557</v>
      </c>
      <c r="AG36" s="81">
        <v>2187.362715693238</v>
      </c>
      <c r="AJ36" s="1">
        <f t="shared" si="3"/>
        <v>31</v>
      </c>
      <c r="AL36" s="103">
        <f t="shared" ca="1" si="4"/>
        <v>0.13911792150662042</v>
      </c>
      <c r="AM36" s="91">
        <f t="shared" ca="1" si="5"/>
        <v>195.27202588361595</v>
      </c>
      <c r="AN36" s="103">
        <f t="shared" ca="1" si="6"/>
        <v>0.37683984149996824</v>
      </c>
      <c r="AO36" s="92">
        <f t="shared" ca="1" si="7"/>
        <v>4.8036175763285875</v>
      </c>
      <c r="AP36" s="91">
        <f t="shared" ca="1" si="8"/>
        <v>1.3592103074041106</v>
      </c>
      <c r="AQ36" s="103">
        <f t="shared" ca="1" si="9"/>
        <v>38.275646845014549</v>
      </c>
      <c r="AR36" s="103">
        <f t="shared" ca="1" si="10"/>
        <v>0.19837923490915019</v>
      </c>
      <c r="AS36" s="103">
        <f t="shared" ca="1" si="11"/>
        <v>2.5737413225425769E-2</v>
      </c>
      <c r="AT36" s="91">
        <f t="shared" ca="1" si="12"/>
        <v>189.47924614986951</v>
      </c>
      <c r="AU36" s="91">
        <f t="shared" ca="1" si="13"/>
        <v>84.353186693481533</v>
      </c>
      <c r="AV36" s="103">
        <f t="shared" ca="1" si="14"/>
        <v>0.27178940948137165</v>
      </c>
      <c r="AW36" s="103">
        <f t="shared" ca="1" si="15"/>
        <v>0.78768697437566459</v>
      </c>
      <c r="AX36" s="91">
        <f t="shared" ca="1" si="16"/>
        <v>69.494145009333877</v>
      </c>
      <c r="AY36" s="103">
        <f t="shared" ca="1" si="17"/>
        <v>0.20808164135473448</v>
      </c>
      <c r="AZ36" s="91">
        <f t="shared" ca="1" si="18"/>
        <v>181.70667069309448</v>
      </c>
      <c r="BA36" s="91">
        <f t="shared" ca="1" si="19"/>
        <v>17.442408144215069</v>
      </c>
      <c r="BB36" s="103">
        <f t="shared" ca="1" si="20"/>
        <v>0.43358388307100482</v>
      </c>
      <c r="BC36" s="103">
        <f t="shared" ca="1" si="21"/>
        <v>0.8659592259186929</v>
      </c>
      <c r="BD36" s="91">
        <f t="shared" ca="1" si="22"/>
        <v>11.09484888219999</v>
      </c>
      <c r="BE36" s="103">
        <f t="shared" ca="1" si="23"/>
        <v>0.26180453828524647</v>
      </c>
      <c r="BF36" s="91">
        <f t="shared" ca="1" si="24"/>
        <v>42.228975538288502</v>
      </c>
      <c r="BG36" s="91">
        <f t="shared" ca="1" si="25"/>
        <v>73.54656238782195</v>
      </c>
    </row>
    <row r="37" spans="2:59" ht="17" thickTop="1" thickBot="1">
      <c r="C37" s="2" t="s">
        <v>26</v>
      </c>
      <c r="E37"/>
      <c r="F37" s="3"/>
      <c r="G37" s="3"/>
      <c r="H37" s="3"/>
      <c r="I37" s="3"/>
      <c r="O37" s="65">
        <f>$L$11</f>
        <v>708.41845285363752</v>
      </c>
      <c r="P37" s="63">
        <f t="dataTable" ref="P37:S37" dt2D="0" dtr="1" r1="BA6" ca="1"/>
        <v>693.3579160145689</v>
      </c>
      <c r="Q37" s="63">
        <v>708.41845285363752</v>
      </c>
      <c r="R37" s="63">
        <v>738.53952653177475</v>
      </c>
      <c r="S37" s="63">
        <v>1.5347723092418164E-12</v>
      </c>
      <c r="V37" s="132">
        <v>0.05</v>
      </c>
      <c r="W37" s="85">
        <v>-737.66037422663476</v>
      </c>
      <c r="X37" s="86">
        <v>-733.55219729432201</v>
      </c>
      <c r="Y37" s="86">
        <v>-728.27025523991449</v>
      </c>
      <c r="Z37" s="86">
        <v>-721.22766065064411</v>
      </c>
      <c r="AA37" s="86">
        <v>-711.36803249487423</v>
      </c>
      <c r="AB37" s="86">
        <v>-696.57858972586826</v>
      </c>
      <c r="AC37" s="86">
        <v>-671.92958291998991</v>
      </c>
      <c r="AD37" s="86">
        <v>-622.6313764940935</v>
      </c>
      <c r="AE37" s="86">
        <v>-474.73694823742136</v>
      </c>
      <c r="AF37" s="86">
        <v>-31.053355115326866</v>
      </c>
      <c r="AG37" s="88">
        <v>708.418456600014</v>
      </c>
      <c r="AJ37" s="1">
        <f t="shared" si="3"/>
        <v>32</v>
      </c>
      <c r="AL37" s="103">
        <f t="shared" ca="1" si="4"/>
        <v>0.12575661386661893</v>
      </c>
      <c r="AM37" s="91">
        <f t="shared" ca="1" si="5"/>
        <v>247.51974377799775</v>
      </c>
      <c r="AN37" s="103">
        <f t="shared" ca="1" si="6"/>
        <v>0.37412482031577898</v>
      </c>
      <c r="AO37" s="92">
        <f t="shared" ca="1" si="7"/>
        <v>6.3457526287687287</v>
      </c>
      <c r="AP37" s="91">
        <f t="shared" ca="1" si="8"/>
        <v>0.67200776868063539</v>
      </c>
      <c r="AQ37" s="103">
        <f t="shared" ca="1" si="9"/>
        <v>24.465987989947301</v>
      </c>
      <c r="AR37" s="103">
        <f t="shared" ca="1" si="10"/>
        <v>0.29145833112822495</v>
      </c>
      <c r="AS37" s="103">
        <f t="shared" ca="1" si="11"/>
        <v>3.85695807751298E-2</v>
      </c>
      <c r="AT37" s="91">
        <f t="shared" ca="1" si="12"/>
        <v>195.29770764773073</v>
      </c>
      <c r="AU37" s="91">
        <f t="shared" ca="1" si="13"/>
        <v>80.561295089285267</v>
      </c>
      <c r="AV37" s="103">
        <f t="shared" ca="1" si="14"/>
        <v>0.25802843119461932</v>
      </c>
      <c r="AW37" s="103">
        <f t="shared" ca="1" si="15"/>
        <v>0.83944171930000655</v>
      </c>
      <c r="AX37" s="91">
        <f t="shared" ca="1" si="16"/>
        <v>52.533959015772112</v>
      </c>
      <c r="AY37" s="103">
        <f t="shared" ca="1" si="17"/>
        <v>0.27539746991130676</v>
      </c>
      <c r="AZ37" s="91">
        <f t="shared" ca="1" si="18"/>
        <v>216.94894262177831</v>
      </c>
      <c r="BA37" s="91">
        <f t="shared" ca="1" si="19"/>
        <v>18.720387581994807</v>
      </c>
      <c r="BB37" s="103">
        <f t="shared" ca="1" si="20"/>
        <v>0.388172565824767</v>
      </c>
      <c r="BC37" s="103">
        <f t="shared" ca="1" si="21"/>
        <v>0.91986441203682512</v>
      </c>
      <c r="BD37" s="91">
        <f t="shared" ca="1" si="22"/>
        <v>13.593666418982897</v>
      </c>
      <c r="BE37" s="103">
        <f t="shared" ca="1" si="23"/>
        <v>0.19467002223272903</v>
      </c>
      <c r="BF37" s="91">
        <f t="shared" ca="1" si="24"/>
        <v>33.20280327028965</v>
      </c>
      <c r="BG37" s="91">
        <f t="shared" ca="1" si="25"/>
        <v>60.598495499068136</v>
      </c>
    </row>
    <row r="38" spans="2:59" ht="17" thickTop="1" thickBot="1">
      <c r="C38" s="13" t="s">
        <v>27</v>
      </c>
      <c r="D38"/>
      <c r="E38"/>
      <c r="F38"/>
      <c r="G38"/>
      <c r="H38"/>
      <c r="I38"/>
      <c r="N38" s="1" t="s">
        <v>155</v>
      </c>
      <c r="O38"/>
      <c r="P38" s="119">
        <v>0.6</v>
      </c>
      <c r="Q38" s="73">
        <f>$BB$2</f>
        <v>0.5</v>
      </c>
      <c r="R38" s="119">
        <v>0.35</v>
      </c>
      <c r="S38" s="115">
        <v>22.878219126588668</v>
      </c>
      <c r="AJ38" s="1">
        <f t="shared" si="3"/>
        <v>33</v>
      </c>
      <c r="AL38" s="103">
        <f t="shared" ca="1" si="4"/>
        <v>0.12770089170935095</v>
      </c>
      <c r="AM38" s="91">
        <f t="shared" ca="1" si="5"/>
        <v>206.32105569979325</v>
      </c>
      <c r="AN38" s="103">
        <f t="shared" ca="1" si="6"/>
        <v>0.44613233121845675</v>
      </c>
      <c r="AO38" s="92">
        <f t="shared" ca="1" si="7"/>
        <v>5.8351982874997885</v>
      </c>
      <c r="AP38" s="91">
        <f t="shared" ca="1" si="8"/>
        <v>0.60260043929304041</v>
      </c>
      <c r="AQ38" s="103">
        <f t="shared" ca="1" si="9"/>
        <v>22.889498788549091</v>
      </c>
      <c r="AR38" s="103">
        <f t="shared" ca="1" si="10"/>
        <v>0.29197249275605142</v>
      </c>
      <c r="AS38" s="103">
        <f t="shared" ca="1" si="11"/>
        <v>3.3335803988264384E-2</v>
      </c>
      <c r="AT38" s="91">
        <f t="shared" ca="1" si="12"/>
        <v>200.12256254005837</v>
      </c>
      <c r="AU38" s="91">
        <f t="shared" ca="1" si="13"/>
        <v>33.085252162710731</v>
      </c>
      <c r="AV38" s="103">
        <f t="shared" ca="1" si="14"/>
        <v>0.18290599846069633</v>
      </c>
      <c r="AW38" s="103">
        <f t="shared" ca="1" si="15"/>
        <v>0.79050813214950399</v>
      </c>
      <c r="AX38" s="91">
        <f t="shared" ca="1" si="16"/>
        <v>83.11522826280931</v>
      </c>
      <c r="AY38" s="103">
        <f t="shared" ca="1" si="17"/>
        <v>0.22409454598417569</v>
      </c>
      <c r="AZ38" s="91">
        <f t="shared" ca="1" si="18"/>
        <v>229.87495826237404</v>
      </c>
      <c r="BA38" s="91">
        <f t="shared" ca="1" si="19"/>
        <v>23.816929249210538</v>
      </c>
      <c r="BB38" s="103">
        <f t="shared" ca="1" si="20"/>
        <v>0.49943594408790642</v>
      </c>
      <c r="BC38" s="103">
        <f t="shared" ca="1" si="21"/>
        <v>0.96175748040308429</v>
      </c>
      <c r="BD38" s="91">
        <f t="shared" ca="1" si="22"/>
        <v>13.014234229860357</v>
      </c>
      <c r="BE38" s="103">
        <f t="shared" ca="1" si="23"/>
        <v>0.21611134759223827</v>
      </c>
      <c r="BF38" s="91">
        <f t="shared" ca="1" si="24"/>
        <v>35.744046483395884</v>
      </c>
      <c r="BG38" s="91">
        <f t="shared" ca="1" si="25"/>
        <v>55.829781035594415</v>
      </c>
    </row>
    <row r="39" spans="2:59" ht="17" thickTop="1" thickBot="1">
      <c r="B39" s="1">
        <f>B36+1</f>
        <v>22</v>
      </c>
      <c r="C39" s="1" t="s">
        <v>93</v>
      </c>
      <c r="D39" s="96">
        <f>+VLOOKUP($D$2,$AJ$6:$BG$505,19)</f>
        <v>0.5</v>
      </c>
      <c r="E39" s="107">
        <f t="shared" ref="E39" si="40">D39</f>
        <v>0.5</v>
      </c>
      <c r="F39" s="107">
        <f t="shared" ref="F39:F40" si="41">E39</f>
        <v>0.5</v>
      </c>
      <c r="G39" s="107">
        <f t="shared" ref="G39:G40" si="42">F39</f>
        <v>0.5</v>
      </c>
      <c r="H39" s="107">
        <f t="shared" ref="H39:H40" si="43">G39</f>
        <v>0.5</v>
      </c>
      <c r="I39" s="107">
        <f t="shared" ref="I39:I40" si="44">H39</f>
        <v>0.5</v>
      </c>
      <c r="O39" s="65">
        <f>$L$11</f>
        <v>708.41845285363752</v>
      </c>
      <c r="P39" s="63">
        <f t="dataTable" ref="P39:S39" dt2D="0" dtr="1" r1="BB6" ca="1"/>
        <v>705.25279231181207</v>
      </c>
      <c r="Q39" s="63">
        <v>708.41845285363752</v>
      </c>
      <c r="R39" s="63">
        <v>713.16694366637557</v>
      </c>
      <c r="S39" s="63">
        <v>3.637978807091713E-12</v>
      </c>
      <c r="U39" s="2" t="s">
        <v>169</v>
      </c>
      <c r="AJ39" s="1">
        <f t="shared" si="3"/>
        <v>34</v>
      </c>
      <c r="AL39" s="103">
        <f t="shared" ca="1" si="4"/>
        <v>0.11603177446945101</v>
      </c>
      <c r="AM39" s="91">
        <f t="shared" ca="1" si="5"/>
        <v>185.49426243321275</v>
      </c>
      <c r="AN39" s="103">
        <f t="shared" ca="1" si="6"/>
        <v>0.51830285495424522</v>
      </c>
      <c r="AO39" s="92">
        <f t="shared" ca="1" si="7"/>
        <v>5.6557468341519366</v>
      </c>
      <c r="AP39" s="91">
        <f t="shared" ca="1" si="8"/>
        <v>0.53268978839825043</v>
      </c>
      <c r="AQ39" s="103">
        <f t="shared" ca="1" si="9"/>
        <v>38.927174999483846</v>
      </c>
      <c r="AR39" s="103">
        <f t="shared" ca="1" si="10"/>
        <v>0.17719521891932194</v>
      </c>
      <c r="AS39" s="103">
        <f t="shared" ca="1" si="11"/>
        <v>4.0385715183557727E-2</v>
      </c>
      <c r="AT39" s="91">
        <f t="shared" ca="1" si="12"/>
        <v>198.03476998091136</v>
      </c>
      <c r="AU39" s="91">
        <f t="shared" ca="1" si="13"/>
        <v>40.611699375949243</v>
      </c>
      <c r="AV39" s="103">
        <f t="shared" ca="1" si="14"/>
        <v>0.31614276533295516</v>
      </c>
      <c r="AW39" s="103">
        <f t="shared" ca="1" si="15"/>
        <v>0.775262103642122</v>
      </c>
      <c r="AX39" s="91">
        <f t="shared" ca="1" si="16"/>
        <v>78.720970643078317</v>
      </c>
      <c r="AY39" s="103">
        <f t="shared" ca="1" si="17"/>
        <v>0.25970622526577325</v>
      </c>
      <c r="AZ39" s="91">
        <f t="shared" ca="1" si="18"/>
        <v>187.52186658301545</v>
      </c>
      <c r="BA39" s="91">
        <f t="shared" ca="1" si="19"/>
        <v>15.876120590226776</v>
      </c>
      <c r="BB39" s="103">
        <f t="shared" ca="1" si="20"/>
        <v>0.41777786799105099</v>
      </c>
      <c r="BC39" s="103">
        <f t="shared" ca="1" si="21"/>
        <v>0.88308452964017936</v>
      </c>
      <c r="BD39" s="91">
        <f t="shared" ca="1" si="22"/>
        <v>13.973013516861808</v>
      </c>
      <c r="BE39" s="103">
        <f t="shared" ca="1" si="23"/>
        <v>0.15959076142673739</v>
      </c>
      <c r="BF39" s="91">
        <f t="shared" ca="1" si="24"/>
        <v>37.423616076444418</v>
      </c>
      <c r="BG39" s="91">
        <f t="shared" ca="1" si="25"/>
        <v>74.064613378059221</v>
      </c>
    </row>
    <row r="40" spans="2:59" ht="17" thickTop="1" thickBot="1">
      <c r="B40" s="1">
        <f>B39+1</f>
        <v>23</v>
      </c>
      <c r="C40" s="1" t="s">
        <v>94</v>
      </c>
      <c r="D40" s="96">
        <f>+VLOOKUP($D$2,$AJ$6:$BG$505,20)</f>
        <v>1</v>
      </c>
      <c r="E40" s="109">
        <f>D40</f>
        <v>1</v>
      </c>
      <c r="F40" s="109">
        <f t="shared" si="41"/>
        <v>1</v>
      </c>
      <c r="G40" s="109">
        <f t="shared" si="42"/>
        <v>1</v>
      </c>
      <c r="H40" s="109">
        <f t="shared" si="43"/>
        <v>1</v>
      </c>
      <c r="I40" s="109">
        <f t="shared" si="44"/>
        <v>1</v>
      </c>
      <c r="N40" s="1" t="s">
        <v>156</v>
      </c>
      <c r="O40"/>
      <c r="P40" s="119">
        <v>1</v>
      </c>
      <c r="Q40" s="73">
        <f>$BC$2</f>
        <v>1</v>
      </c>
      <c r="R40" s="119">
        <v>0.85</v>
      </c>
      <c r="S40" s="119">
        <v>88.010230034751856</v>
      </c>
      <c r="U40" s="39" t="s">
        <v>60</v>
      </c>
      <c r="AB40" s="39" t="s">
        <v>173</v>
      </c>
      <c r="AJ40" s="1">
        <f t="shared" si="3"/>
        <v>35</v>
      </c>
      <c r="AL40" s="103">
        <f t="shared" ca="1" si="4"/>
        <v>0.12508567061209253</v>
      </c>
      <c r="AM40" s="91">
        <f t="shared" ca="1" si="5"/>
        <v>260.60449260915294</v>
      </c>
      <c r="AN40" s="103">
        <f t="shared" ca="1" si="6"/>
        <v>0.33722692730418175</v>
      </c>
      <c r="AO40" s="92">
        <f t="shared" ca="1" si="7"/>
        <v>6.5702584354229607</v>
      </c>
      <c r="AP40" s="91">
        <f t="shared" ca="1" si="8"/>
        <v>1.9780994755835244</v>
      </c>
      <c r="AQ40" s="103">
        <f t="shared" ca="1" si="9"/>
        <v>14.113769904959245</v>
      </c>
      <c r="AR40" s="103">
        <f t="shared" ca="1" si="10"/>
        <v>0.21607262960659029</v>
      </c>
      <c r="AS40" s="103">
        <f t="shared" ca="1" si="11"/>
        <v>6.0839575818669132E-2</v>
      </c>
      <c r="AT40" s="91">
        <f t="shared" ca="1" si="12"/>
        <v>245.14495352504576</v>
      </c>
      <c r="AU40" s="91">
        <f t="shared" ca="1" si="13"/>
        <v>80.007306658380116</v>
      </c>
      <c r="AV40" s="103">
        <f t="shared" ca="1" si="14"/>
        <v>0.29990913982794143</v>
      </c>
      <c r="AW40" s="103">
        <f t="shared" ca="1" si="15"/>
        <v>0.80171082798538573</v>
      </c>
      <c r="AX40" s="91">
        <f t="shared" ca="1" si="16"/>
        <v>55.508468678962849</v>
      </c>
      <c r="AY40" s="103">
        <f t="shared" ca="1" si="17"/>
        <v>0.19309657979947797</v>
      </c>
      <c r="AZ40" s="91">
        <f t="shared" ca="1" si="18"/>
        <v>241.5266682044537</v>
      </c>
      <c r="BA40" s="91">
        <f t="shared" ca="1" si="19"/>
        <v>19.328195968200411</v>
      </c>
      <c r="BB40" s="103">
        <f t="shared" ca="1" si="20"/>
        <v>0.49108327220158343</v>
      </c>
      <c r="BC40" s="103">
        <f t="shared" ca="1" si="21"/>
        <v>0.91980093208999758</v>
      </c>
      <c r="BD40" s="91">
        <f t="shared" ca="1" si="22"/>
        <v>13.028948071931207</v>
      </c>
      <c r="BE40" s="103">
        <f t="shared" ca="1" si="23"/>
        <v>0.32352982914930734</v>
      </c>
      <c r="BF40" s="91">
        <f t="shared" ca="1" si="24"/>
        <v>44.66935859089665</v>
      </c>
      <c r="BG40" s="91">
        <f t="shared" ca="1" si="25"/>
        <v>73.672769950106954</v>
      </c>
    </row>
    <row r="41" spans="2:59" ht="17" thickTop="1" thickBot="1">
      <c r="C41" s="13" t="s">
        <v>98</v>
      </c>
      <c r="D41"/>
      <c r="E41"/>
      <c r="F41"/>
      <c r="G41"/>
      <c r="H41"/>
      <c r="I41"/>
      <c r="O41" s="65">
        <f>$L$11</f>
        <v>708.41845285363752</v>
      </c>
      <c r="P41" s="63">
        <f t="dataTable" ref="P41:S41" dt2D="0" dtr="1" r1="BC6" ca="1"/>
        <v>708.41845285363752</v>
      </c>
      <c r="Q41" s="63">
        <v>708.41845285363752</v>
      </c>
      <c r="R41" s="63">
        <v>709.63972037454391</v>
      </c>
      <c r="S41" s="63">
        <v>3.1832314562052488E-12</v>
      </c>
      <c r="U41" s="1" t="s">
        <v>171</v>
      </c>
      <c r="V41" s="97">
        <v>1</v>
      </c>
      <c r="W41" s="116"/>
      <c r="AB41" s="1" t="s">
        <v>171</v>
      </c>
      <c r="AC41" s="97">
        <v>2</v>
      </c>
      <c r="AD41" s="116"/>
      <c r="AJ41" s="1">
        <f t="shared" si="3"/>
        <v>36</v>
      </c>
      <c r="AL41" s="103">
        <f t="shared" ca="1" si="4"/>
        <v>0.10099857112207457</v>
      </c>
      <c r="AM41" s="91">
        <f t="shared" ca="1" si="5"/>
        <v>247.53043854103848</v>
      </c>
      <c r="AN41" s="103">
        <f t="shared" ca="1" si="6"/>
        <v>0.46338032217352559</v>
      </c>
      <c r="AO41" s="92">
        <f t="shared" ca="1" si="7"/>
        <v>4.5537431835077706</v>
      </c>
      <c r="AP41" s="91">
        <f t="shared" ca="1" si="8"/>
        <v>1.1589237231962271</v>
      </c>
      <c r="AQ41" s="103">
        <f t="shared" ca="1" si="9"/>
        <v>41.500389293258053</v>
      </c>
      <c r="AR41" s="103">
        <f t="shared" ca="1" si="10"/>
        <v>0.2757200866761631</v>
      </c>
      <c r="AS41" s="103">
        <f t="shared" ca="1" si="11"/>
        <v>1.1927943524283377E-2</v>
      </c>
      <c r="AT41" s="91">
        <f t="shared" ca="1" si="12"/>
        <v>244.77565683389054</v>
      </c>
      <c r="AU41" s="91">
        <f t="shared" ca="1" si="13"/>
        <v>28.638937594962918</v>
      </c>
      <c r="AV41" s="103">
        <f t="shared" ca="1" si="14"/>
        <v>0.1361747426555045</v>
      </c>
      <c r="AW41" s="103">
        <f t="shared" ca="1" si="15"/>
        <v>0.81611324656468409</v>
      </c>
      <c r="AX41" s="91">
        <f t="shared" ca="1" si="16"/>
        <v>82.100853265229787</v>
      </c>
      <c r="AY41" s="103">
        <f t="shared" ca="1" si="17"/>
        <v>0.28205029562951589</v>
      </c>
      <c r="AZ41" s="91">
        <f t="shared" ca="1" si="18"/>
        <v>225.87360644915219</v>
      </c>
      <c r="BA41" s="91">
        <f t="shared" ca="1" si="19"/>
        <v>28.301399768532725</v>
      </c>
      <c r="BB41" s="103">
        <f t="shared" ca="1" si="20"/>
        <v>0.47398881197274889</v>
      </c>
      <c r="BC41" s="103">
        <f t="shared" ca="1" si="21"/>
        <v>0.96430744166162974</v>
      </c>
      <c r="BD41" s="91">
        <f t="shared" ca="1" si="22"/>
        <v>14.361926729557387</v>
      </c>
      <c r="BE41" s="103">
        <f t="shared" ca="1" si="23"/>
        <v>0.21421891114602928</v>
      </c>
      <c r="BF41" s="91">
        <f t="shared" ca="1" si="24"/>
        <v>44.500588644618873</v>
      </c>
      <c r="BG41" s="91">
        <f t="shared" ca="1" si="25"/>
        <v>57.774208189433445</v>
      </c>
    </row>
    <row r="42" spans="2:59" ht="17" thickTop="1" thickBot="1">
      <c r="B42" s="1">
        <f>B40+1</f>
        <v>24</v>
      </c>
      <c r="C42" s="1" t="s">
        <v>107</v>
      </c>
      <c r="D42" s="97">
        <f>+VLOOKUP($D$2,$AJ$6:$BG$505,21)</f>
        <v>7.58</v>
      </c>
      <c r="E42" s="72">
        <f t="shared" ref="E42:I45" si="45">D42</f>
        <v>7.58</v>
      </c>
      <c r="F42" s="72">
        <f t="shared" si="45"/>
        <v>7.58</v>
      </c>
      <c r="G42" s="72">
        <f t="shared" si="45"/>
        <v>7.58</v>
      </c>
      <c r="H42" s="72">
        <f t="shared" si="45"/>
        <v>7.58</v>
      </c>
      <c r="I42" s="72">
        <f t="shared" si="45"/>
        <v>7.58</v>
      </c>
      <c r="N42" s="1" t="s">
        <v>71</v>
      </c>
      <c r="O42"/>
      <c r="P42" s="51">
        <v>15</v>
      </c>
      <c r="Q42" s="106">
        <f>$BD$2</f>
        <v>7.58</v>
      </c>
      <c r="R42" s="51">
        <v>6</v>
      </c>
      <c r="S42" s="51">
        <v>103.14812173523788</v>
      </c>
      <c r="W42" s="96">
        <v>25</v>
      </c>
      <c r="X42" s="100">
        <f>W42/20+0.03</f>
        <v>1.28</v>
      </c>
      <c r="Y42" s="100">
        <f t="shared" ref="Y42" si="46">X42/20+0.03</f>
        <v>9.4E-2</v>
      </c>
      <c r="Z42" s="100">
        <f t="shared" ref="Z42" si="47">Y42/20+0.03</f>
        <v>3.4700000000000002E-2</v>
      </c>
      <c r="AD42" s="96">
        <v>30.241199999999999</v>
      </c>
      <c r="AE42" s="100">
        <f>AD42/20+0.03</f>
        <v>1.54206</v>
      </c>
      <c r="AF42" s="100">
        <f t="shared" ref="AF42" si="48">AE42/20+0.03</f>
        <v>0.107103</v>
      </c>
      <c r="AG42" s="100">
        <f t="shared" ref="AG42" si="49">AF42/20+0.03</f>
        <v>3.5355150000000002E-2</v>
      </c>
      <c r="AJ42" s="1">
        <f t="shared" si="3"/>
        <v>37</v>
      </c>
      <c r="AL42" s="103">
        <f t="shared" ca="1" si="4"/>
        <v>0.12657199689742227</v>
      </c>
      <c r="AM42" s="91">
        <f t="shared" ca="1" si="5"/>
        <v>218.61662085197651</v>
      </c>
      <c r="AN42" s="103">
        <f t="shared" ca="1" si="6"/>
        <v>0.70462419757344996</v>
      </c>
      <c r="AO42" s="92">
        <f t="shared" ca="1" si="7"/>
        <v>3.1734481585551797</v>
      </c>
      <c r="AP42" s="91">
        <f t="shared" ca="1" si="8"/>
        <v>1.2422359263398159</v>
      </c>
      <c r="AQ42" s="103">
        <f t="shared" ca="1" si="9"/>
        <v>15.189328004934808</v>
      </c>
      <c r="AR42" s="103">
        <f t="shared" ca="1" si="10"/>
        <v>0.21526402765733896</v>
      </c>
      <c r="AS42" s="103">
        <f t="shared" ca="1" si="11"/>
        <v>3.8532903705778429E-2</v>
      </c>
      <c r="AT42" s="91">
        <f t="shared" ca="1" si="12"/>
        <v>226.33900459000924</v>
      </c>
      <c r="AU42" s="91">
        <f t="shared" ca="1" si="13"/>
        <v>98.324332067979356</v>
      </c>
      <c r="AV42" s="103">
        <f t="shared" ca="1" si="14"/>
        <v>0.1689103399923553</v>
      </c>
      <c r="AW42" s="103">
        <f t="shared" ca="1" si="15"/>
        <v>0.8135736279392789</v>
      </c>
      <c r="AX42" s="91">
        <f t="shared" ca="1" si="16"/>
        <v>71.482790823299894</v>
      </c>
      <c r="AY42" s="103">
        <f t="shared" ca="1" si="17"/>
        <v>0.15150756929045395</v>
      </c>
      <c r="AZ42" s="91">
        <f t="shared" ca="1" si="18"/>
        <v>167.62379818195313</v>
      </c>
      <c r="BA42" s="91">
        <f t="shared" ca="1" si="19"/>
        <v>21.879028300884151</v>
      </c>
      <c r="BB42" s="103">
        <f t="shared" ca="1" si="20"/>
        <v>0.49203760820106224</v>
      </c>
      <c r="BC42" s="103">
        <f t="shared" ca="1" si="21"/>
        <v>0.93681465444311218</v>
      </c>
      <c r="BD42" s="91">
        <f t="shared" ca="1" si="22"/>
        <v>7.4452599946138829</v>
      </c>
      <c r="BE42" s="103">
        <f t="shared" ca="1" si="23"/>
        <v>0.16244789864930523</v>
      </c>
      <c r="BF42" s="91">
        <f t="shared" ca="1" si="24"/>
        <v>36.462758373109935</v>
      </c>
      <c r="BG42" s="91">
        <f t="shared" ca="1" si="25"/>
        <v>52.724732892092447</v>
      </c>
    </row>
    <row r="43" spans="2:59" ht="17" thickTop="1" thickBot="1">
      <c r="B43" s="1">
        <f>B42+1</f>
        <v>25</v>
      </c>
      <c r="C43" s="1" t="s">
        <v>99</v>
      </c>
      <c r="E43"/>
      <c r="F43"/>
      <c r="G43"/>
      <c r="H43"/>
      <c r="I43" s="96">
        <f>+VLOOKUP($D$2,$AJ$6:$BG$505,22)</f>
        <v>0.25</v>
      </c>
      <c r="O43" s="65">
        <f>$L$11</f>
        <v>708.41845285363752</v>
      </c>
      <c r="P43" s="63">
        <f t="dataTable" ref="P43:S43" dt2D="0" dtr="1" r1="BD6" ca="1"/>
        <v>653.41616940668951</v>
      </c>
      <c r="Q43" s="63">
        <v>708.41845285363752</v>
      </c>
      <c r="R43" s="63">
        <v>720.1305293827719</v>
      </c>
      <c r="S43" s="63">
        <v>1.1368683772161603E-12</v>
      </c>
      <c r="U43" s="1" t="s">
        <v>170</v>
      </c>
      <c r="V43" s="18">
        <f>V41</f>
        <v>1</v>
      </c>
      <c r="W43" s="38">
        <f>V43*(1+W42)</f>
        <v>26</v>
      </c>
      <c r="X43" s="38">
        <f t="shared" ref="X43" si="50">W43*(1+X42)</f>
        <v>59.280000000000008</v>
      </c>
      <c r="Y43" s="38">
        <f t="shared" ref="Y43" si="51">X43*(1+Y42)</f>
        <v>64.85232000000002</v>
      </c>
      <c r="Z43" s="38">
        <f t="shared" ref="Z43" si="52">Y43*(1+Z42)</f>
        <v>67.102695504000025</v>
      </c>
      <c r="AB43" s="1" t="s">
        <v>170</v>
      </c>
      <c r="AC43" s="18">
        <f>AC41</f>
        <v>2</v>
      </c>
      <c r="AD43" s="38">
        <f>AC43*(1+AD42)</f>
        <v>62.482399999999998</v>
      </c>
      <c r="AE43" s="38">
        <f t="shared" ref="AE43" si="53">AD43*(1+AE42)</f>
        <v>158.83400974400001</v>
      </c>
      <c r="AF43" s="38">
        <f t="shared" ref="AF43" si="54">AE43*(1+AF42)</f>
        <v>175.84560868961165</v>
      </c>
      <c r="AG43" s="38">
        <f t="shared" ref="AG43" si="55">AF43*(1+AG42)</f>
        <v>182.06265656167417</v>
      </c>
      <c r="AJ43" s="1">
        <f t="shared" si="3"/>
        <v>38</v>
      </c>
      <c r="AL43" s="103">
        <f t="shared" ca="1" si="4"/>
        <v>0.14240969138142423</v>
      </c>
      <c r="AM43" s="91">
        <f t="shared" ca="1" si="5"/>
        <v>257.89058925486665</v>
      </c>
      <c r="AN43" s="103">
        <f t="shared" ca="1" si="6"/>
        <v>0.69371767064390322</v>
      </c>
      <c r="AO43" s="92">
        <f t="shared" ca="1" si="7"/>
        <v>3.0137571030791581</v>
      </c>
      <c r="AP43" s="91">
        <f t="shared" ca="1" si="8"/>
        <v>1.6434674693078297</v>
      </c>
      <c r="AQ43" s="103">
        <f t="shared" ca="1" si="9"/>
        <v>30.386187051691099</v>
      </c>
      <c r="AR43" s="103">
        <f t="shared" ca="1" si="10"/>
        <v>0.21368657453490161</v>
      </c>
      <c r="AS43" s="103">
        <f t="shared" ca="1" si="11"/>
        <v>4.5409486129622603E-2</v>
      </c>
      <c r="AT43" s="91">
        <f t="shared" ca="1" si="12"/>
        <v>239.2989365532074</v>
      </c>
      <c r="AU43" s="91">
        <f t="shared" ca="1" si="13"/>
        <v>55.516486317984722</v>
      </c>
      <c r="AV43" s="103">
        <f t="shared" ca="1" si="14"/>
        <v>0.32439555089738059</v>
      </c>
      <c r="AW43" s="103">
        <f t="shared" ca="1" si="15"/>
        <v>0.74288126455989445</v>
      </c>
      <c r="AX43" s="91">
        <f t="shared" ca="1" si="16"/>
        <v>78.181473855042157</v>
      </c>
      <c r="AY43" s="103">
        <f t="shared" ca="1" si="17"/>
        <v>0.26844544988448571</v>
      </c>
      <c r="AZ43" s="91">
        <f t="shared" ca="1" si="18"/>
        <v>162.53484002546227</v>
      </c>
      <c r="BA43" s="91">
        <f t="shared" ca="1" si="19"/>
        <v>27.691421822485296</v>
      </c>
      <c r="BB43" s="103">
        <f t="shared" ca="1" si="20"/>
        <v>0.50133064139277439</v>
      </c>
      <c r="BC43" s="103">
        <f t="shared" ca="1" si="21"/>
        <v>0.95901431312998686</v>
      </c>
      <c r="BD43" s="91">
        <f t="shared" ca="1" si="22"/>
        <v>7.785112081025984</v>
      </c>
      <c r="BE43" s="103">
        <f t="shared" ca="1" si="23"/>
        <v>0.33726717069952084</v>
      </c>
      <c r="BF43" s="91">
        <f t="shared" ca="1" si="24"/>
        <v>39.167887193691726</v>
      </c>
      <c r="BG43" s="91">
        <f t="shared" ca="1" si="25"/>
        <v>65.46142856374496</v>
      </c>
    </row>
    <row r="44" spans="2:59" ht="17" thickTop="1" thickBot="1">
      <c r="C44" s="13" t="s">
        <v>100</v>
      </c>
      <c r="D44"/>
      <c r="E44"/>
      <c r="F44"/>
      <c r="G44"/>
      <c r="H44"/>
      <c r="I44"/>
      <c r="N44" s="1" t="s">
        <v>157</v>
      </c>
      <c r="O44"/>
      <c r="P44" s="119">
        <v>0.15</v>
      </c>
      <c r="Q44" s="73">
        <f>$BE$2</f>
        <v>0.25</v>
      </c>
      <c r="R44" s="119">
        <v>0.35</v>
      </c>
      <c r="S44" s="120">
        <v>-11.942289928774484</v>
      </c>
      <c r="U44" s="1" t="s">
        <v>172</v>
      </c>
      <c r="V44" s="1">
        <v>1</v>
      </c>
      <c r="W44" s="1">
        <f>V44+1</f>
        <v>2</v>
      </c>
      <c r="X44" s="1">
        <f t="shared" ref="X44:Z44" si="56">W44+1</f>
        <v>3</v>
      </c>
      <c r="Y44" s="1">
        <f t="shared" si="56"/>
        <v>4</v>
      </c>
      <c r="Z44" s="1">
        <f t="shared" si="56"/>
        <v>5</v>
      </c>
      <c r="AC44" s="1">
        <v>1</v>
      </c>
      <c r="AD44" s="1">
        <f>AC44+1</f>
        <v>2</v>
      </c>
      <c r="AE44" s="1">
        <f t="shared" ref="AE44:AG44" si="57">AD44+1</f>
        <v>3</v>
      </c>
      <c r="AF44" s="1">
        <f t="shared" si="57"/>
        <v>4</v>
      </c>
      <c r="AG44" s="1">
        <f t="shared" si="57"/>
        <v>5</v>
      </c>
      <c r="AJ44" s="1">
        <f t="shared" si="3"/>
        <v>39</v>
      </c>
      <c r="AL44" s="103">
        <f t="shared" ca="1" si="4"/>
        <v>0.14170121301070113</v>
      </c>
      <c r="AM44" s="91">
        <f t="shared" ca="1" si="5"/>
        <v>275.09983191035479</v>
      </c>
      <c r="AN44" s="103">
        <f t="shared" ca="1" si="6"/>
        <v>0.66642278121154064</v>
      </c>
      <c r="AO44" s="92">
        <f t="shared" ca="1" si="7"/>
        <v>6.0444479599653071</v>
      </c>
      <c r="AP44" s="91">
        <f t="shared" ca="1" si="8"/>
        <v>1.7879843224809022</v>
      </c>
      <c r="AQ44" s="103">
        <f t="shared" ca="1" si="9"/>
        <v>28.631033238870323</v>
      </c>
      <c r="AR44" s="103">
        <f t="shared" ca="1" si="10"/>
        <v>0.29847102514531804</v>
      </c>
      <c r="AS44" s="103">
        <f t="shared" ca="1" si="11"/>
        <v>1.741736569886752E-2</v>
      </c>
      <c r="AT44" s="91">
        <f t="shared" ca="1" si="12"/>
        <v>197.02888480112301</v>
      </c>
      <c r="AU44" s="91">
        <f t="shared" ca="1" si="13"/>
        <v>76.235263789320541</v>
      </c>
      <c r="AV44" s="103">
        <f t="shared" ca="1" si="14"/>
        <v>0.18673992477223955</v>
      </c>
      <c r="AW44" s="103">
        <f t="shared" ca="1" si="15"/>
        <v>0.81931688101562639</v>
      </c>
      <c r="AX44" s="91">
        <f t="shared" ca="1" si="16"/>
        <v>68.281687777238119</v>
      </c>
      <c r="AY44" s="103">
        <f t="shared" ca="1" si="17"/>
        <v>0.2794584807375502</v>
      </c>
      <c r="AZ44" s="91">
        <f t="shared" ca="1" si="18"/>
        <v>186.62696259435231</v>
      </c>
      <c r="BA44" s="91">
        <f t="shared" ca="1" si="19"/>
        <v>20.762238273656237</v>
      </c>
      <c r="BB44" s="103">
        <f t="shared" ca="1" si="20"/>
        <v>0.47245064983010487</v>
      </c>
      <c r="BC44" s="103">
        <f t="shared" ca="1" si="21"/>
        <v>0.93228767020577497</v>
      </c>
      <c r="BD44" s="91">
        <f t="shared" ca="1" si="22"/>
        <v>12.302058003823728</v>
      </c>
      <c r="BE44" s="103">
        <f t="shared" ca="1" si="23"/>
        <v>0.33759818377896722</v>
      </c>
      <c r="BF44" s="91">
        <f t="shared" ca="1" si="24"/>
        <v>41.093176193355205</v>
      </c>
      <c r="BG44" s="91">
        <f t="shared" ca="1" si="25"/>
        <v>51.55053239429941</v>
      </c>
    </row>
    <row r="45" spans="2:59" ht="17" thickTop="1" thickBot="1">
      <c r="B45" s="1">
        <f>B43+1</f>
        <v>26</v>
      </c>
      <c r="C45" s="1" t="s">
        <v>106</v>
      </c>
      <c r="D45" s="97">
        <f>+VLOOKUP($D$2,$AJ$6:$BG$505,23)</f>
        <v>38.49</v>
      </c>
      <c r="E45" s="72">
        <f t="shared" si="45"/>
        <v>38.49</v>
      </c>
      <c r="F45" s="72">
        <f t="shared" si="45"/>
        <v>38.49</v>
      </c>
      <c r="G45" s="72">
        <f t="shared" si="45"/>
        <v>38.49</v>
      </c>
      <c r="H45" s="72">
        <f t="shared" si="45"/>
        <v>38.49</v>
      </c>
      <c r="I45" s="72">
        <f t="shared" si="45"/>
        <v>38.49</v>
      </c>
      <c r="O45" s="65">
        <f>$L$11</f>
        <v>708.41845285363752</v>
      </c>
      <c r="P45" s="63">
        <f t="dataTable" ref="P45:S45" dt2D="0" dtr="1" r1="BE6" ca="1"/>
        <v>702.60807221971129</v>
      </c>
      <c r="Q45" s="63">
        <v>708.41845285363752</v>
      </c>
      <c r="R45" s="63">
        <v>714.22883348756352</v>
      </c>
      <c r="S45" s="63">
        <v>5.6843418860808015E-13</v>
      </c>
      <c r="V45" s="104">
        <v>1</v>
      </c>
      <c r="W45" s="104">
        <v>60.017000000000003</v>
      </c>
      <c r="X45" s="104">
        <v>116.348</v>
      </c>
      <c r="Y45" s="104">
        <v>195.435</v>
      </c>
      <c r="Z45" s="104">
        <v>229</v>
      </c>
      <c r="AC45" s="104">
        <v>1</v>
      </c>
      <c r="AD45" s="104">
        <v>60.017000000000003</v>
      </c>
      <c r="AE45" s="104">
        <v>116.348</v>
      </c>
      <c r="AF45" s="104">
        <v>195.435</v>
      </c>
      <c r="AG45" s="104">
        <v>229</v>
      </c>
      <c r="AJ45" s="1">
        <f t="shared" si="3"/>
        <v>40</v>
      </c>
      <c r="AL45" s="103">
        <f t="shared" ca="1" si="4"/>
        <v>0.11029884907432391</v>
      </c>
      <c r="AM45" s="91">
        <f t="shared" ca="1" si="5"/>
        <v>248.26571054419423</v>
      </c>
      <c r="AN45" s="103">
        <f t="shared" ca="1" si="6"/>
        <v>0.30080357140135539</v>
      </c>
      <c r="AO45" s="92">
        <f t="shared" ca="1" si="7"/>
        <v>6.2155257322127166</v>
      </c>
      <c r="AP45" s="91">
        <f t="shared" ca="1" si="8"/>
        <v>1.7373329793248922</v>
      </c>
      <c r="AQ45" s="103">
        <f t="shared" ca="1" si="9"/>
        <v>35.628901325719013</v>
      </c>
      <c r="AR45" s="103">
        <f t="shared" ca="1" si="10"/>
        <v>0.15616556041997057</v>
      </c>
      <c r="AS45" s="103">
        <f t="shared" ca="1" si="11"/>
        <v>1.872447565760732E-2</v>
      </c>
      <c r="AT45" s="91">
        <f t="shared" ca="1" si="12"/>
        <v>249.18756165723022</v>
      </c>
      <c r="AU45" s="91">
        <f t="shared" ca="1" si="13"/>
        <v>50.601948058675035</v>
      </c>
      <c r="AV45" s="103">
        <f t="shared" ca="1" si="14"/>
        <v>0.2526348301790291</v>
      </c>
      <c r="AW45" s="103">
        <f t="shared" ca="1" si="15"/>
        <v>0.82105199237804605</v>
      </c>
      <c r="AX45" s="91">
        <f t="shared" ca="1" si="16"/>
        <v>83.379253768301169</v>
      </c>
      <c r="AY45" s="103">
        <f t="shared" ca="1" si="17"/>
        <v>0.23589669707683875</v>
      </c>
      <c r="AZ45" s="91">
        <f t="shared" ca="1" si="18"/>
        <v>222.98113948461662</v>
      </c>
      <c r="BA45" s="91">
        <f t="shared" ca="1" si="19"/>
        <v>21.078990293316437</v>
      </c>
      <c r="BB45" s="103">
        <f t="shared" ca="1" si="20"/>
        <v>0.59582724250519892</v>
      </c>
      <c r="BC45" s="103">
        <f t="shared" ca="1" si="21"/>
        <v>0.92095812749519568</v>
      </c>
      <c r="BD45" s="91">
        <f t="shared" ca="1" si="22"/>
        <v>9.9318630853147347</v>
      </c>
      <c r="BE45" s="103">
        <f t="shared" ca="1" si="23"/>
        <v>0.19478492679960224</v>
      </c>
      <c r="BF45" s="91">
        <f t="shared" ca="1" si="24"/>
        <v>37.709518172426158</v>
      </c>
      <c r="BG45" s="91">
        <f t="shared" ca="1" si="25"/>
        <v>67.827844955786389</v>
      </c>
    </row>
    <row r="46" spans="2:59" ht="17" thickTop="1" thickBot="1">
      <c r="C46" s="1" t="s">
        <v>104</v>
      </c>
      <c r="N46" s="1" t="s">
        <v>158</v>
      </c>
      <c r="O46"/>
      <c r="P46" s="51">
        <v>45</v>
      </c>
      <c r="Q46" s="106">
        <f>$BF$2</f>
        <v>38.49</v>
      </c>
      <c r="R46" s="51">
        <v>30</v>
      </c>
      <c r="S46" s="51">
        <v>381.95801404482103</v>
      </c>
      <c r="AJ46" s="1">
        <f t="shared" si="3"/>
        <v>41</v>
      </c>
      <c r="AL46" s="103">
        <f t="shared" ca="1" si="4"/>
        <v>0.110588732788913</v>
      </c>
      <c r="AM46" s="91">
        <f t="shared" ca="1" si="5"/>
        <v>216.52005544355222</v>
      </c>
      <c r="AN46" s="103">
        <f t="shared" ca="1" si="6"/>
        <v>0.67637059802670285</v>
      </c>
      <c r="AO46" s="92">
        <f t="shared" ca="1" si="7"/>
        <v>4.1518654634305143</v>
      </c>
      <c r="AP46" s="91">
        <f t="shared" ca="1" si="8"/>
        <v>0.5042052917880071</v>
      </c>
      <c r="AQ46" s="103">
        <f t="shared" ca="1" si="9"/>
        <v>40.201603435969446</v>
      </c>
      <c r="AR46" s="103">
        <f t="shared" ca="1" si="10"/>
        <v>0.31521153848806871</v>
      </c>
      <c r="AS46" s="103">
        <f t="shared" ca="1" si="11"/>
        <v>3.4769142199193616E-2</v>
      </c>
      <c r="AT46" s="91">
        <f t="shared" ca="1" si="12"/>
        <v>248.82851016322371</v>
      </c>
      <c r="AU46" s="91">
        <f t="shared" ca="1" si="13"/>
        <v>64.167549947103652</v>
      </c>
      <c r="AV46" s="103">
        <f t="shared" ca="1" si="14"/>
        <v>0.30506804438241292</v>
      </c>
      <c r="AW46" s="103">
        <f t="shared" ca="1" si="15"/>
        <v>0.78796323979230976</v>
      </c>
      <c r="AX46" s="91">
        <f t="shared" ca="1" si="16"/>
        <v>59.929032017448087</v>
      </c>
      <c r="AY46" s="103">
        <f t="shared" ca="1" si="17"/>
        <v>0.20688587509544804</v>
      </c>
      <c r="AZ46" s="91">
        <f t="shared" ca="1" si="18"/>
        <v>168.06029127883158</v>
      </c>
      <c r="BA46" s="91">
        <f t="shared" ca="1" si="19"/>
        <v>18.295009529349521</v>
      </c>
      <c r="BB46" s="103">
        <f t="shared" ca="1" si="20"/>
        <v>0.48380485452787225</v>
      </c>
      <c r="BC46" s="103">
        <f t="shared" ca="1" si="21"/>
        <v>0.86942466788582906</v>
      </c>
      <c r="BD46" s="91">
        <f t="shared" ca="1" si="22"/>
        <v>10.765636374368452</v>
      </c>
      <c r="BE46" s="103">
        <f t="shared" ca="1" si="23"/>
        <v>0.25600153687717053</v>
      </c>
      <c r="BF46" s="91">
        <f t="shared" ca="1" si="24"/>
        <v>44.396654328256481</v>
      </c>
      <c r="BG46" s="91">
        <f t="shared" ca="1" si="25"/>
        <v>66.288472932575615</v>
      </c>
    </row>
    <row r="47" spans="2:59" ht="17" thickTop="1" thickBot="1">
      <c r="B47" s="1">
        <f>B45+1</f>
        <v>27</v>
      </c>
      <c r="C47" s="1" t="s">
        <v>105</v>
      </c>
      <c r="D47" s="97">
        <f>+VLOOKUP($D$2,$AJ$6:$BG$505,24)</f>
        <v>61.54</v>
      </c>
      <c r="E47" s="72">
        <f>D47</f>
        <v>61.54</v>
      </c>
      <c r="F47" s="72">
        <f>E47</f>
        <v>61.54</v>
      </c>
      <c r="G47" s="72">
        <f>F47</f>
        <v>61.54</v>
      </c>
      <c r="H47" s="72">
        <f>G47</f>
        <v>61.54</v>
      </c>
      <c r="I47" s="72">
        <f>H47</f>
        <v>61.54</v>
      </c>
      <c r="O47" s="65">
        <f>$L$11</f>
        <v>708.41845285363752</v>
      </c>
      <c r="P47" s="63">
        <f t="dataTable" ref="P47:S47" dt2D="0" dtr="1" r1="BF6" ca="1"/>
        <v>694.99128077503065</v>
      </c>
      <c r="Q47" s="63">
        <v>708.41845285363752</v>
      </c>
      <c r="R47" s="63">
        <v>725.9294652879496</v>
      </c>
      <c r="S47" s="63">
        <v>0</v>
      </c>
      <c r="AJ47" s="1">
        <f t="shared" si="3"/>
        <v>42</v>
      </c>
      <c r="AL47" s="103">
        <f t="shared" ca="1" si="4"/>
        <v>0.10134502724016588</v>
      </c>
      <c r="AM47" s="91">
        <f t="shared" ca="1" si="5"/>
        <v>238.91385415867643</v>
      </c>
      <c r="AN47" s="103">
        <f t="shared" ca="1" si="6"/>
        <v>0.72343374247983139</v>
      </c>
      <c r="AO47" s="92">
        <f t="shared" ca="1" si="7"/>
        <v>5.7345778801178469</v>
      </c>
      <c r="AP47" s="91">
        <f t="shared" ca="1" si="8"/>
        <v>1.333046865799228</v>
      </c>
      <c r="AQ47" s="103">
        <f t="shared" ca="1" si="9"/>
        <v>12.60380943918069</v>
      </c>
      <c r="AR47" s="103">
        <f t="shared" ca="1" si="10"/>
        <v>0.32579761284272662</v>
      </c>
      <c r="AS47" s="103">
        <f t="shared" ca="1" si="11"/>
        <v>4.2888407220821399E-2</v>
      </c>
      <c r="AT47" s="91">
        <f t="shared" ca="1" si="12"/>
        <v>182.77401142354398</v>
      </c>
      <c r="AU47" s="91">
        <f t="shared" ca="1" si="13"/>
        <v>66.159758834115479</v>
      </c>
      <c r="AV47" s="103">
        <f t="shared" ca="1" si="14"/>
        <v>0.19606148796004341</v>
      </c>
      <c r="AW47" s="103">
        <f t="shared" ca="1" si="15"/>
        <v>0.76658716448001452</v>
      </c>
      <c r="AX47" s="91">
        <f t="shared" ca="1" si="16"/>
        <v>78.844932563617647</v>
      </c>
      <c r="AY47" s="103">
        <f t="shared" ca="1" si="17"/>
        <v>0.21578184940442033</v>
      </c>
      <c r="AZ47" s="91">
        <f t="shared" ca="1" si="18"/>
        <v>150.29249620848648</v>
      </c>
      <c r="BA47" s="91">
        <f t="shared" ca="1" si="19"/>
        <v>18.581942052262146</v>
      </c>
      <c r="BB47" s="103">
        <f t="shared" ca="1" si="20"/>
        <v>0.47124262759452751</v>
      </c>
      <c r="BC47" s="103">
        <f t="shared" ca="1" si="21"/>
        <v>0.91243215298258362</v>
      </c>
      <c r="BD47" s="91">
        <f t="shared" ca="1" si="22"/>
        <v>9.4978491962362419</v>
      </c>
      <c r="BE47" s="103">
        <f t="shared" ca="1" si="23"/>
        <v>0.30281180658851814</v>
      </c>
      <c r="BF47" s="91">
        <f t="shared" ca="1" si="24"/>
        <v>42.855687422582548</v>
      </c>
      <c r="BG47" s="91">
        <f t="shared" ca="1" si="25"/>
        <v>64.581899647100641</v>
      </c>
    </row>
    <row r="48" spans="2:59" ht="17" thickTop="1" thickBot="1">
      <c r="N48" s="1" t="s">
        <v>159</v>
      </c>
      <c r="O48"/>
      <c r="P48" s="51">
        <v>50</v>
      </c>
      <c r="Q48" s="106">
        <f>$BG$2</f>
        <v>61.54</v>
      </c>
      <c r="R48" s="51">
        <v>75</v>
      </c>
      <c r="S48" s="51">
        <v>-364.28198617012197</v>
      </c>
      <c r="AJ48" s="1">
        <f t="shared" si="3"/>
        <v>43</v>
      </c>
      <c r="AL48" s="103">
        <f t="shared" ca="1" si="4"/>
        <v>0.14162404141040852</v>
      </c>
      <c r="AM48" s="91">
        <f t="shared" ca="1" si="5"/>
        <v>264.94210787836755</v>
      </c>
      <c r="AN48" s="103">
        <f t="shared" ca="1" si="6"/>
        <v>0.58878939058287394</v>
      </c>
      <c r="AO48" s="92">
        <f t="shared" ca="1" si="7"/>
        <v>3.2455682394123775</v>
      </c>
      <c r="AP48" s="91">
        <f t="shared" ca="1" si="8"/>
        <v>1.8424878276926706</v>
      </c>
      <c r="AQ48" s="103">
        <f t="shared" ca="1" si="9"/>
        <v>15.105490427555001</v>
      </c>
      <c r="AR48" s="103">
        <f t="shared" ca="1" si="10"/>
        <v>0.23013913338720982</v>
      </c>
      <c r="AS48" s="103">
        <f t="shared" ca="1" si="11"/>
        <v>7.7616637657681176E-2</v>
      </c>
      <c r="AT48" s="91">
        <f t="shared" ca="1" si="12"/>
        <v>191.47892227099584</v>
      </c>
      <c r="AU48" s="91">
        <f t="shared" ca="1" si="13"/>
        <v>45.362451575079788</v>
      </c>
      <c r="AV48" s="103">
        <f t="shared" ca="1" si="14"/>
        <v>0.32103280148033975</v>
      </c>
      <c r="AW48" s="103">
        <f t="shared" ca="1" si="15"/>
        <v>0.7991933625556833</v>
      </c>
      <c r="AX48" s="91">
        <f t="shared" ca="1" si="16"/>
        <v>45.062923515672161</v>
      </c>
      <c r="AY48" s="103">
        <f t="shared" ca="1" si="17"/>
        <v>0.29413781258316679</v>
      </c>
      <c r="AZ48" s="91">
        <f t="shared" ca="1" si="18"/>
        <v>222.83562649582328</v>
      </c>
      <c r="BA48" s="91">
        <f t="shared" ca="1" si="19"/>
        <v>20.685057847247386</v>
      </c>
      <c r="BB48" s="103">
        <f t="shared" ca="1" si="20"/>
        <v>0.5373459049217667</v>
      </c>
      <c r="BC48" s="103">
        <f t="shared" ca="1" si="21"/>
        <v>0.9739408505776731</v>
      </c>
      <c r="BD48" s="91">
        <f t="shared" ca="1" si="22"/>
        <v>12.273689027748283</v>
      </c>
      <c r="BE48" s="103">
        <f t="shared" ca="1" si="23"/>
        <v>0.29499996513963689</v>
      </c>
      <c r="BF48" s="91">
        <f t="shared" ca="1" si="24"/>
        <v>43.913010673278436</v>
      </c>
      <c r="BG48" s="91">
        <f t="shared" ca="1" si="25"/>
        <v>68.391567480908222</v>
      </c>
    </row>
    <row r="49" spans="1:59" ht="17" thickTop="1" thickBot="1">
      <c r="O49" s="65">
        <f>$L$11</f>
        <v>708.41845285363752</v>
      </c>
      <c r="P49" s="63">
        <f t="dataTable" ref="P49:S49" dt2D="0" dtr="1" r1="BG6" ca="1"/>
        <v>689.21993983307016</v>
      </c>
      <c r="Q49" s="63">
        <v>708.41845285363752</v>
      </c>
      <c r="R49" s="63">
        <v>730.81117254660421</v>
      </c>
      <c r="S49" s="63">
        <v>3.637978807091713E-12</v>
      </c>
      <c r="AJ49" s="1">
        <f t="shared" si="3"/>
        <v>44</v>
      </c>
      <c r="AL49" s="103">
        <f t="shared" ca="1" si="4"/>
        <v>0.11184233928757724</v>
      </c>
      <c r="AM49" s="91">
        <f t="shared" ca="1" si="5"/>
        <v>240.70368125783654</v>
      </c>
      <c r="AN49" s="103">
        <f t="shared" ca="1" si="6"/>
        <v>0.72670403301436992</v>
      </c>
      <c r="AO49" s="92">
        <f t="shared" ca="1" si="7"/>
        <v>4.3990015523189996</v>
      </c>
      <c r="AP49" s="91">
        <f t="shared" ca="1" si="8"/>
        <v>1.9034524615291362</v>
      </c>
      <c r="AQ49" s="103">
        <f t="shared" ca="1" si="9"/>
        <v>18.312715435447675</v>
      </c>
      <c r="AR49" s="103">
        <f t="shared" ca="1" si="10"/>
        <v>0.2130026229645948</v>
      </c>
      <c r="AS49" s="103">
        <f t="shared" ca="1" si="11"/>
        <v>2.0348264081001273E-2</v>
      </c>
      <c r="AT49" s="91">
        <f t="shared" ca="1" si="12"/>
        <v>238.91231767629259</v>
      </c>
      <c r="AU49" s="91">
        <f t="shared" ca="1" si="13"/>
        <v>80.480329965695603</v>
      </c>
      <c r="AV49" s="103">
        <f t="shared" ca="1" si="14"/>
        <v>0.23232356661266099</v>
      </c>
      <c r="AW49" s="103">
        <f t="shared" ca="1" si="15"/>
        <v>0.824536913847699</v>
      </c>
      <c r="AX49" s="91">
        <f t="shared" ca="1" si="16"/>
        <v>77.923435556283607</v>
      </c>
      <c r="AY49" s="103">
        <f t="shared" ca="1" si="17"/>
        <v>0.17809206480630843</v>
      </c>
      <c r="AZ49" s="91">
        <f t="shared" ca="1" si="18"/>
        <v>211.22972223321588</v>
      </c>
      <c r="BA49" s="91">
        <f t="shared" ca="1" si="19"/>
        <v>22.763717353616588</v>
      </c>
      <c r="BB49" s="103">
        <f t="shared" ca="1" si="20"/>
        <v>0.48038464628440469</v>
      </c>
      <c r="BC49" s="103">
        <f t="shared" ca="1" si="21"/>
        <v>0.98192559933070411</v>
      </c>
      <c r="BD49" s="91">
        <f t="shared" ca="1" si="22"/>
        <v>7.3956691577316045</v>
      </c>
      <c r="BE49" s="103">
        <f t="shared" ca="1" si="23"/>
        <v>0.28654441146297238</v>
      </c>
      <c r="BF49" s="91">
        <f t="shared" ca="1" si="24"/>
        <v>44.067500667713119</v>
      </c>
      <c r="BG49" s="91">
        <f t="shared" ca="1" si="25"/>
        <v>52.582227908499029</v>
      </c>
    </row>
    <row r="50" spans="1:59" ht="16" thickTop="1">
      <c r="D50" s="21"/>
      <c r="E50" s="21"/>
      <c r="F50" s="21"/>
      <c r="G50" s="21"/>
      <c r="H50" s="21"/>
      <c r="I50" s="21"/>
      <c r="AJ50" s="1">
        <f t="shared" si="3"/>
        <v>45</v>
      </c>
      <c r="AL50" s="103">
        <f t="shared" ca="1" si="4"/>
        <v>0.13338432326764266</v>
      </c>
      <c r="AM50" s="91">
        <f t="shared" ca="1" si="5"/>
        <v>188.79963908698485</v>
      </c>
      <c r="AN50" s="103">
        <f t="shared" ca="1" si="6"/>
        <v>0.71155146448852236</v>
      </c>
      <c r="AO50" s="92">
        <f t="shared" ca="1" si="7"/>
        <v>6.0669951446478638</v>
      </c>
      <c r="AP50" s="91">
        <f t="shared" ca="1" si="8"/>
        <v>1.83409437889326</v>
      </c>
      <c r="AQ50" s="103">
        <f t="shared" ca="1" si="9"/>
        <v>37.45617845802137</v>
      </c>
      <c r="AR50" s="103">
        <f t="shared" ca="1" si="10"/>
        <v>0.24173179284289242</v>
      </c>
      <c r="AS50" s="103">
        <f t="shared" ca="1" si="11"/>
        <v>2.1320047298917781E-2</v>
      </c>
      <c r="AT50" s="91">
        <f t="shared" ca="1" si="12"/>
        <v>201.93395255258056</v>
      </c>
      <c r="AU50" s="91">
        <f t="shared" ca="1" si="13"/>
        <v>45.638085398653445</v>
      </c>
      <c r="AV50" s="103">
        <f t="shared" ca="1" si="14"/>
        <v>0.20622714356296479</v>
      </c>
      <c r="AW50" s="103">
        <f t="shared" ca="1" si="15"/>
        <v>0.78094198854228758</v>
      </c>
      <c r="AX50" s="91">
        <f t="shared" ca="1" si="16"/>
        <v>54.130889939680543</v>
      </c>
      <c r="AY50" s="103">
        <f t="shared" ca="1" si="17"/>
        <v>0.22133970988230411</v>
      </c>
      <c r="AZ50" s="91">
        <f t="shared" ca="1" si="18"/>
        <v>227.32549958628181</v>
      </c>
      <c r="BA50" s="91">
        <f t="shared" ca="1" si="19"/>
        <v>17.349222061721076</v>
      </c>
      <c r="BB50" s="103">
        <f t="shared" ca="1" si="20"/>
        <v>0.58898275300548297</v>
      </c>
      <c r="BC50" s="103">
        <f t="shared" ca="1" si="21"/>
        <v>0.87612729002620493</v>
      </c>
      <c r="BD50" s="91">
        <f t="shared" ca="1" si="22"/>
        <v>6.6008508602611009</v>
      </c>
      <c r="BE50" s="103">
        <f t="shared" ca="1" si="23"/>
        <v>0.29715256818930358</v>
      </c>
      <c r="BF50" s="91">
        <f t="shared" ca="1" si="24"/>
        <v>44.908007628147651</v>
      </c>
      <c r="BG50" s="91">
        <f t="shared" ca="1" si="25"/>
        <v>59.649679149437901</v>
      </c>
    </row>
    <row r="51" spans="1:59">
      <c r="D51" s="139" t="s">
        <v>1</v>
      </c>
      <c r="E51" s="140"/>
      <c r="F51" s="140"/>
      <c r="G51" s="140"/>
      <c r="H51" s="140"/>
      <c r="I51" s="141"/>
      <c r="N51" s="2" t="s">
        <v>67</v>
      </c>
      <c r="P51" s="89" t="s">
        <v>59</v>
      </c>
      <c r="Q51" s="89" t="s">
        <v>60</v>
      </c>
      <c r="R51" s="89" t="s">
        <v>61</v>
      </c>
      <c r="AJ51" s="1">
        <f t="shared" si="3"/>
        <v>46</v>
      </c>
      <c r="AL51" s="103">
        <f t="shared" ca="1" si="4"/>
        <v>0.13035698613207844</v>
      </c>
      <c r="AM51" s="91">
        <f t="shared" ca="1" si="5"/>
        <v>198.5910671048936</v>
      </c>
      <c r="AN51" s="103">
        <f t="shared" ca="1" si="6"/>
        <v>0.7410396097317129</v>
      </c>
      <c r="AO51" s="92">
        <f t="shared" ca="1" si="7"/>
        <v>4.7380718107269253</v>
      </c>
      <c r="AP51" s="91">
        <f t="shared" ca="1" si="8"/>
        <v>0.54957215715195495</v>
      </c>
      <c r="AQ51" s="103">
        <f t="shared" ca="1" si="9"/>
        <v>13.550833674491983</v>
      </c>
      <c r="AR51" s="103">
        <f t="shared" ca="1" si="10"/>
        <v>0.33586314811653051</v>
      </c>
      <c r="AS51" s="103">
        <f t="shared" ca="1" si="11"/>
        <v>1.7884857758664767E-2</v>
      </c>
      <c r="AT51" s="91">
        <f t="shared" ca="1" si="12"/>
        <v>213.46896856011875</v>
      </c>
      <c r="AU51" s="91">
        <f t="shared" ca="1" si="13"/>
        <v>85.576531855375094</v>
      </c>
      <c r="AV51" s="103">
        <f t="shared" ca="1" si="14"/>
        <v>0.25138393350310151</v>
      </c>
      <c r="AW51" s="103">
        <f t="shared" ca="1" si="15"/>
        <v>0.80188603352717824</v>
      </c>
      <c r="AX51" s="91">
        <f t="shared" ca="1" si="16"/>
        <v>72.933914629212154</v>
      </c>
      <c r="AY51" s="103">
        <f t="shared" ca="1" si="17"/>
        <v>0.1871345410404873</v>
      </c>
      <c r="AZ51" s="91">
        <f t="shared" ca="1" si="18"/>
        <v>216.67257196716434</v>
      </c>
      <c r="BA51" s="91">
        <f t="shared" ca="1" si="19"/>
        <v>20.582531636940143</v>
      </c>
      <c r="BB51" s="103">
        <f t="shared" ca="1" si="20"/>
        <v>0.59523065424019617</v>
      </c>
      <c r="BC51" s="103">
        <f t="shared" ca="1" si="21"/>
        <v>0.89556485058695312</v>
      </c>
      <c r="BD51" s="91">
        <f t="shared" ca="1" si="22"/>
        <v>13.13732384672671</v>
      </c>
      <c r="BE51" s="103">
        <f t="shared" ca="1" si="23"/>
        <v>0.32006638330068526</v>
      </c>
      <c r="BF51" s="91">
        <f t="shared" ca="1" si="24"/>
        <v>35.116446244710417</v>
      </c>
      <c r="BG51" s="91">
        <f t="shared" ca="1" si="25"/>
        <v>65.608929862110898</v>
      </c>
    </row>
    <row r="52" spans="1:59">
      <c r="C52" s="22" t="s">
        <v>28</v>
      </c>
      <c r="D52" s="7">
        <v>0</v>
      </c>
      <c r="E52" s="8">
        <f>D52+1</f>
        <v>1</v>
      </c>
      <c r="F52" s="8">
        <f t="shared" ref="F52:I52" si="58">E52+1</f>
        <v>2</v>
      </c>
      <c r="G52" s="8">
        <f t="shared" si="58"/>
        <v>3</v>
      </c>
      <c r="H52" s="8">
        <f t="shared" si="58"/>
        <v>4</v>
      </c>
      <c r="I52" s="9">
        <f t="shared" si="58"/>
        <v>5</v>
      </c>
      <c r="P52" s="51">
        <v>-813.96938285130852</v>
      </c>
      <c r="Q52" s="51">
        <v>708.41845285363752</v>
      </c>
      <c r="R52" s="51">
        <v>33293.682349481795</v>
      </c>
      <c r="AJ52" s="1">
        <f t="shared" si="3"/>
        <v>47</v>
      </c>
      <c r="AL52" s="103">
        <f t="shared" ca="1" si="4"/>
        <v>0.14362555985957548</v>
      </c>
      <c r="AM52" s="91">
        <f t="shared" ca="1" si="5"/>
        <v>222.99524369842865</v>
      </c>
      <c r="AN52" s="103">
        <f t="shared" ca="1" si="6"/>
        <v>0.50541439767203256</v>
      </c>
      <c r="AO52" s="92">
        <f t="shared" ca="1" si="7"/>
        <v>5.4552791385887005</v>
      </c>
      <c r="AP52" s="91">
        <f t="shared" ca="1" si="8"/>
        <v>1.0457550759996956</v>
      </c>
      <c r="AQ52" s="103">
        <f t="shared" ca="1" si="9"/>
        <v>17.296077344572236</v>
      </c>
      <c r="AR52" s="103">
        <f t="shared" ca="1" si="10"/>
        <v>0.25462514087209598</v>
      </c>
      <c r="AS52" s="103">
        <f t="shared" ca="1" si="11"/>
        <v>2.7477407317543709E-2</v>
      </c>
      <c r="AT52" s="91">
        <f t="shared" ca="1" si="12"/>
        <v>203.44564967900371</v>
      </c>
      <c r="AU52" s="91">
        <f t="shared" ca="1" si="13"/>
        <v>70.184364476058704</v>
      </c>
      <c r="AV52" s="103">
        <f t="shared" ca="1" si="14"/>
        <v>0.15042439548873643</v>
      </c>
      <c r="AW52" s="103">
        <f t="shared" ca="1" si="15"/>
        <v>0.82004058439784044</v>
      </c>
      <c r="AX52" s="91">
        <f t="shared" ca="1" si="16"/>
        <v>53.764836938014184</v>
      </c>
      <c r="AY52" s="103">
        <f t="shared" ca="1" si="17"/>
        <v>0.199001287669682</v>
      </c>
      <c r="AZ52" s="91">
        <f t="shared" ca="1" si="18"/>
        <v>150.55340067221999</v>
      </c>
      <c r="BA52" s="91">
        <f t="shared" ca="1" si="19"/>
        <v>27.341982764278882</v>
      </c>
      <c r="BB52" s="103">
        <f t="shared" ca="1" si="20"/>
        <v>0.52743880985680769</v>
      </c>
      <c r="BC52" s="103">
        <f t="shared" ca="1" si="21"/>
        <v>0.92852156417793585</v>
      </c>
      <c r="BD52" s="91">
        <f t="shared" ca="1" si="22"/>
        <v>9.6641704929598617</v>
      </c>
      <c r="BE52" s="103">
        <f t="shared" ca="1" si="23"/>
        <v>0.17560197583958914</v>
      </c>
      <c r="BF52" s="91">
        <f t="shared" ca="1" si="24"/>
        <v>41.761096681185279</v>
      </c>
      <c r="BG52" s="91">
        <f t="shared" ca="1" si="25"/>
        <v>62.301266401220403</v>
      </c>
    </row>
    <row r="53" spans="1:59">
      <c r="B53" s="1">
        <f>B47+1</f>
        <v>28</v>
      </c>
      <c r="C53" s="1" t="s">
        <v>29</v>
      </c>
      <c r="D53" s="23"/>
      <c r="E53" s="41">
        <f>E16*E21*E25</f>
        <v>50</v>
      </c>
      <c r="F53" s="27">
        <f t="shared" ref="F53:I53" si="59">F16*F21*F25</f>
        <v>1365</v>
      </c>
      <c r="G53" s="27">
        <f t="shared" si="59"/>
        <v>4084.5991095000013</v>
      </c>
      <c r="H53" s="27">
        <f t="shared" si="59"/>
        <v>4691.9789970826523</v>
      </c>
      <c r="I53" s="27">
        <f t="shared" si="59"/>
        <v>6116.8731145430356</v>
      </c>
      <c r="AJ53" s="1">
        <f t="shared" si="3"/>
        <v>48</v>
      </c>
      <c r="AL53" s="103">
        <f t="shared" ca="1" si="4"/>
        <v>0.12245104694681537</v>
      </c>
      <c r="AM53" s="91">
        <f t="shared" ca="1" si="5"/>
        <v>276.71964406499916</v>
      </c>
      <c r="AN53" s="103">
        <f t="shared" ca="1" si="6"/>
        <v>0.63123483554327875</v>
      </c>
      <c r="AO53" s="92">
        <f t="shared" ca="1" si="7"/>
        <v>4.8263784549471271</v>
      </c>
      <c r="AP53" s="91">
        <f t="shared" ca="1" si="8"/>
        <v>0.6128479177446593</v>
      </c>
      <c r="AQ53" s="103">
        <f t="shared" ca="1" si="9"/>
        <v>37.183984688271948</v>
      </c>
      <c r="AR53" s="103">
        <f t="shared" ca="1" si="10"/>
        <v>0.27193309898799206</v>
      </c>
      <c r="AS53" s="103">
        <f t="shared" ca="1" si="11"/>
        <v>5.0437324042901799E-2</v>
      </c>
      <c r="AT53" s="91">
        <f t="shared" ca="1" si="12"/>
        <v>223.47835459541045</v>
      </c>
      <c r="AU53" s="91">
        <f t="shared" ca="1" si="13"/>
        <v>94.60340999102857</v>
      </c>
      <c r="AV53" s="103">
        <f t="shared" ca="1" si="14"/>
        <v>0.27698642817051944</v>
      </c>
      <c r="AW53" s="103">
        <f t="shared" ca="1" si="15"/>
        <v>0.83994820653238689</v>
      </c>
      <c r="AX53" s="91">
        <f t="shared" ca="1" si="16"/>
        <v>66.249164173612527</v>
      </c>
      <c r="AY53" s="103">
        <f t="shared" ca="1" si="17"/>
        <v>0.19139039504781466</v>
      </c>
      <c r="AZ53" s="91">
        <f t="shared" ca="1" si="18"/>
        <v>224.96495597443416</v>
      </c>
      <c r="BA53" s="91">
        <f t="shared" ca="1" si="19"/>
        <v>27.614041400036861</v>
      </c>
      <c r="BB53" s="103">
        <f t="shared" ca="1" si="20"/>
        <v>0.3871700211085391</v>
      </c>
      <c r="BC53" s="103">
        <f t="shared" ca="1" si="21"/>
        <v>0.94059049906193382</v>
      </c>
      <c r="BD53" s="91">
        <f t="shared" ca="1" si="22"/>
        <v>8.0065052619581856</v>
      </c>
      <c r="BE53" s="103">
        <f t="shared" ca="1" si="23"/>
        <v>0.24490299514187955</v>
      </c>
      <c r="BF53" s="91">
        <f t="shared" ca="1" si="24"/>
        <v>40.837790604299826</v>
      </c>
      <c r="BG53" s="91">
        <f t="shared" ca="1" si="25"/>
        <v>57.775381132493195</v>
      </c>
    </row>
    <row r="54" spans="1:59">
      <c r="A54" s="25"/>
      <c r="B54" s="1">
        <f>B53+1</f>
        <v>29</v>
      </c>
      <c r="C54" s="1" t="s">
        <v>114</v>
      </c>
      <c r="D54" s="23"/>
      <c r="E54" s="26">
        <f>E30*E53</f>
        <v>40.33</v>
      </c>
      <c r="F54" s="26">
        <f t="shared" ref="F54:I54" si="60">F30*F53</f>
        <v>1101.009</v>
      </c>
      <c r="G54" s="26">
        <f t="shared" si="60"/>
        <v>3294.6376417227011</v>
      </c>
      <c r="H54" s="26">
        <f t="shared" si="60"/>
        <v>3784.5502590468673</v>
      </c>
      <c r="I54" s="26">
        <f t="shared" si="60"/>
        <v>4933.8698541904123</v>
      </c>
      <c r="J54" s="25"/>
      <c r="N54" s="39" t="s">
        <v>63</v>
      </c>
      <c r="AJ54" s="1">
        <f t="shared" si="3"/>
        <v>49</v>
      </c>
      <c r="AL54" s="103">
        <f t="shared" ca="1" si="4"/>
        <v>0.13887637425572316</v>
      </c>
      <c r="AM54" s="91">
        <f t="shared" ca="1" si="5"/>
        <v>237.57461519463504</v>
      </c>
      <c r="AN54" s="103">
        <f t="shared" ca="1" si="6"/>
        <v>0.36803970172122269</v>
      </c>
      <c r="AO54" s="92">
        <f t="shared" ca="1" si="7"/>
        <v>3.9548087784306745</v>
      </c>
      <c r="AP54" s="91">
        <f t="shared" ca="1" si="8"/>
        <v>0.86699020102654756</v>
      </c>
      <c r="AQ54" s="103">
        <f t="shared" ca="1" si="9"/>
        <v>36.269071358052514</v>
      </c>
      <c r="AR54" s="103">
        <f t="shared" ca="1" si="10"/>
        <v>0.25128641947148078</v>
      </c>
      <c r="AS54" s="103">
        <f t="shared" ca="1" si="11"/>
        <v>7.8317518887563844E-2</v>
      </c>
      <c r="AT54" s="91">
        <f t="shared" ca="1" si="12"/>
        <v>248.46025025182263</v>
      </c>
      <c r="AU54" s="91">
        <f t="shared" ca="1" si="13"/>
        <v>72.93703004853451</v>
      </c>
      <c r="AV54" s="103">
        <f t="shared" ca="1" si="14"/>
        <v>0.3287330818558713</v>
      </c>
      <c r="AW54" s="103">
        <f t="shared" ca="1" si="15"/>
        <v>0.75524790391034247</v>
      </c>
      <c r="AX54" s="91">
        <f t="shared" ca="1" si="16"/>
        <v>48.457529867349379</v>
      </c>
      <c r="AY54" s="103">
        <f t="shared" ca="1" si="17"/>
        <v>0.21942439032117339</v>
      </c>
      <c r="AZ54" s="91">
        <f t="shared" ca="1" si="18"/>
        <v>185.85934110943302</v>
      </c>
      <c r="BA54" s="91">
        <f t="shared" ca="1" si="19"/>
        <v>16.125658963642611</v>
      </c>
      <c r="BB54" s="103">
        <f t="shared" ca="1" si="20"/>
        <v>0.5925233198198997</v>
      </c>
      <c r="BC54" s="103">
        <f t="shared" ca="1" si="21"/>
        <v>0.90895442070669241</v>
      </c>
      <c r="BD54" s="91">
        <f t="shared" ca="1" si="22"/>
        <v>12.316123580900758</v>
      </c>
      <c r="BE54" s="103">
        <f t="shared" ca="1" si="23"/>
        <v>0.18947675301451264</v>
      </c>
      <c r="BF54" s="91">
        <f t="shared" ca="1" si="24"/>
        <v>34.24141843224055</v>
      </c>
      <c r="BG54" s="91">
        <f t="shared" ca="1" si="25"/>
        <v>69.792977962212561</v>
      </c>
    </row>
    <row r="55" spans="1:59" ht="16" thickBot="1">
      <c r="B55" s="1">
        <f>B54+1</f>
        <v>30</v>
      </c>
      <c r="C55" s="28" t="str">
        <f>"Gross Profit = ("&amp;TEXT(B53,0)&amp;") - ("&amp;TEXT(B54,0)&amp;")"</f>
        <v>Gross Profit = (28) - (29)</v>
      </c>
      <c r="D55" s="29">
        <f>D53-D54</f>
        <v>0</v>
      </c>
      <c r="E55" s="29">
        <f t="shared" ref="E55:I55" si="61">E53-E54</f>
        <v>9.6700000000000017</v>
      </c>
      <c r="F55" s="29">
        <f t="shared" si="61"/>
        <v>263.99099999999999</v>
      </c>
      <c r="G55" s="29">
        <f t="shared" si="61"/>
        <v>789.96146777730019</v>
      </c>
      <c r="H55" s="29">
        <f t="shared" si="61"/>
        <v>907.42873803578505</v>
      </c>
      <c r="I55" s="29">
        <f t="shared" si="61"/>
        <v>1183.0032603526233</v>
      </c>
      <c r="J55" s="25"/>
      <c r="N55" s="1" t="s">
        <v>160</v>
      </c>
      <c r="AJ55" s="1">
        <f t="shared" si="3"/>
        <v>50</v>
      </c>
      <c r="AL55" s="103">
        <f t="shared" ca="1" si="4"/>
        <v>0.13530374019165453</v>
      </c>
      <c r="AM55" s="91">
        <f t="shared" ca="1" si="5"/>
        <v>260.6181979718516</v>
      </c>
      <c r="AN55" s="103">
        <f t="shared" ca="1" si="6"/>
        <v>0.680502067524417</v>
      </c>
      <c r="AO55" s="92">
        <f t="shared" ca="1" si="7"/>
        <v>5.3899509604574511</v>
      </c>
      <c r="AP55" s="91">
        <f t="shared" ca="1" si="8"/>
        <v>1.7364977066773197</v>
      </c>
      <c r="AQ55" s="103">
        <f t="shared" ca="1" si="9"/>
        <v>28.30663429435031</v>
      </c>
      <c r="AR55" s="103">
        <f t="shared" ca="1" si="10"/>
        <v>0.33863648557436604</v>
      </c>
      <c r="AS55" s="103">
        <f t="shared" ca="1" si="11"/>
        <v>5.694809053973026E-2</v>
      </c>
      <c r="AT55" s="91">
        <f t="shared" ca="1" si="12"/>
        <v>181.24879385005079</v>
      </c>
      <c r="AU55" s="91">
        <f t="shared" ca="1" si="13"/>
        <v>32.747461154629846</v>
      </c>
      <c r="AV55" s="103">
        <f t="shared" ca="1" si="14"/>
        <v>0.31430908467113639</v>
      </c>
      <c r="AW55" s="103">
        <f t="shared" ca="1" si="15"/>
        <v>0.78905602742789493</v>
      </c>
      <c r="AX55" s="91">
        <f t="shared" ca="1" si="16"/>
        <v>52.717706921252429</v>
      </c>
      <c r="AY55" s="103">
        <f t="shared" ca="1" si="17"/>
        <v>0.19511921238042554</v>
      </c>
      <c r="AZ55" s="91">
        <f t="shared" ca="1" si="18"/>
        <v>168.77074946058917</v>
      </c>
      <c r="BA55" s="91">
        <f t="shared" ca="1" si="19"/>
        <v>19.366646868102844</v>
      </c>
      <c r="BB55" s="103">
        <f t="shared" ca="1" si="20"/>
        <v>0.40551874520815551</v>
      </c>
      <c r="BC55" s="103">
        <f t="shared" ca="1" si="21"/>
        <v>0.95686767547559359</v>
      </c>
      <c r="BD55" s="91">
        <f t="shared" ca="1" si="22"/>
        <v>7.5479637455859159</v>
      </c>
      <c r="BE55" s="103">
        <f t="shared" ca="1" si="23"/>
        <v>0.16088440782836647</v>
      </c>
      <c r="BF55" s="91">
        <f t="shared" ca="1" si="24"/>
        <v>39.689513596976894</v>
      </c>
      <c r="BG55" s="91">
        <f t="shared" ca="1" si="25"/>
        <v>68.137272494088009</v>
      </c>
    </row>
    <row r="56" spans="1:59" ht="17" thickTop="1" thickBot="1">
      <c r="B56" s="1">
        <f t="shared" ref="B56:B57" si="62">B55+1</f>
        <v>31</v>
      </c>
      <c r="C56" s="1" t="s">
        <v>112</v>
      </c>
      <c r="D56" s="23"/>
      <c r="E56" s="24">
        <f>E32</f>
        <v>69.59</v>
      </c>
      <c r="F56" s="30">
        <f>E56*(1+F33)</f>
        <v>86.987500000000011</v>
      </c>
      <c r="G56" s="30">
        <f>F56*(1+G33)</f>
        <v>108.73437500000001</v>
      </c>
      <c r="H56" s="30">
        <f>G56*(1+H33)</f>
        <v>135.91796875000003</v>
      </c>
      <c r="I56" s="30">
        <f>H56*(1+I33)</f>
        <v>169.89746093750003</v>
      </c>
      <c r="J56" s="25"/>
      <c r="N56" s="1" t="s">
        <v>161</v>
      </c>
      <c r="AJ56" s="1">
        <f t="shared" si="3"/>
        <v>51</v>
      </c>
      <c r="AL56" s="103">
        <f t="shared" ca="1" si="4"/>
        <v>0.14196058029896877</v>
      </c>
      <c r="AM56" s="91">
        <f t="shared" ca="1" si="5"/>
        <v>229.04201112544663</v>
      </c>
      <c r="AN56" s="103">
        <f t="shared" ca="1" si="6"/>
        <v>0.70959816052915647</v>
      </c>
      <c r="AO56" s="92">
        <f t="shared" ca="1" si="7"/>
        <v>3.0725383453615156</v>
      </c>
      <c r="AP56" s="91">
        <f t="shared" ca="1" si="8"/>
        <v>1.1256273288200436</v>
      </c>
      <c r="AQ56" s="103">
        <f t="shared" ca="1" si="9"/>
        <v>23.700591028566713</v>
      </c>
      <c r="AR56" s="103">
        <f t="shared" ca="1" si="10"/>
        <v>0.22236378049012684</v>
      </c>
      <c r="AS56" s="103">
        <f t="shared" ca="1" si="11"/>
        <v>4.3199666731269751E-2</v>
      </c>
      <c r="AT56" s="91">
        <f t="shared" ca="1" si="12"/>
        <v>211.72630174697329</v>
      </c>
      <c r="AU56" s="91">
        <f t="shared" ca="1" si="13"/>
        <v>99.588472475481737</v>
      </c>
      <c r="AV56" s="103">
        <f t="shared" ca="1" si="14"/>
        <v>0.29339849372974058</v>
      </c>
      <c r="AW56" s="103">
        <f t="shared" ca="1" si="15"/>
        <v>0.79814063878785801</v>
      </c>
      <c r="AX56" s="91">
        <f t="shared" ca="1" si="16"/>
        <v>64.329675377303602</v>
      </c>
      <c r="AY56" s="103">
        <f t="shared" ca="1" si="17"/>
        <v>0.24593129791816376</v>
      </c>
      <c r="AZ56" s="91">
        <f t="shared" ca="1" si="18"/>
        <v>248.74437204334276</v>
      </c>
      <c r="BA56" s="91">
        <f t="shared" ca="1" si="19"/>
        <v>20.998204070348226</v>
      </c>
      <c r="BB56" s="103">
        <f t="shared" ca="1" si="20"/>
        <v>0.36524598897216387</v>
      </c>
      <c r="BC56" s="103">
        <f t="shared" ca="1" si="21"/>
        <v>0.96235934240487264</v>
      </c>
      <c r="BD56" s="91">
        <f t="shared" ca="1" si="22"/>
        <v>8.6488484407017427</v>
      </c>
      <c r="BE56" s="103">
        <f t="shared" ca="1" si="23"/>
        <v>0.18120755235727787</v>
      </c>
      <c r="BF56" s="91">
        <f t="shared" ca="1" si="24"/>
        <v>37.093792069096516</v>
      </c>
      <c r="BG56" s="91">
        <f t="shared" ca="1" si="25"/>
        <v>65.929561655821573</v>
      </c>
    </row>
    <row r="57" spans="1:59" ht="17" thickTop="1" thickBot="1">
      <c r="B57" s="1">
        <f t="shared" si="62"/>
        <v>32</v>
      </c>
      <c r="C57" s="1" t="s">
        <v>113</v>
      </c>
      <c r="D57" s="113">
        <f>D35</f>
        <v>200</v>
      </c>
      <c r="E57" s="24">
        <f>E36</f>
        <v>25</v>
      </c>
      <c r="F57" s="24">
        <f>F36</f>
        <v>25</v>
      </c>
      <c r="G57" s="24">
        <f>G36</f>
        <v>25</v>
      </c>
      <c r="H57" s="24">
        <f>H36</f>
        <v>25</v>
      </c>
      <c r="I57" s="24">
        <f>I36</f>
        <v>25</v>
      </c>
      <c r="N57" s="1" t="s">
        <v>73</v>
      </c>
      <c r="AJ57" s="1">
        <f t="shared" si="3"/>
        <v>52</v>
      </c>
      <c r="AL57" s="103">
        <f t="shared" ca="1" si="4"/>
        <v>0.1098648932952733</v>
      </c>
      <c r="AM57" s="91">
        <f t="shared" ca="1" si="5"/>
        <v>253.6221862337178</v>
      </c>
      <c r="AN57" s="103">
        <f t="shared" ca="1" si="6"/>
        <v>0.53491134250999106</v>
      </c>
      <c r="AO57" s="92">
        <f t="shared" ca="1" si="7"/>
        <v>3.6501644023555899</v>
      </c>
      <c r="AP57" s="91">
        <f t="shared" ca="1" si="8"/>
        <v>0.613327422335744</v>
      </c>
      <c r="AQ57" s="103">
        <f t="shared" ca="1" si="9"/>
        <v>34.989425892133099</v>
      </c>
      <c r="AR57" s="103">
        <f t="shared" ca="1" si="10"/>
        <v>0.24378910847383298</v>
      </c>
      <c r="AS57" s="103">
        <f t="shared" ca="1" si="11"/>
        <v>4.5917454798035884E-2</v>
      </c>
      <c r="AT57" s="91">
        <f t="shared" ca="1" si="12"/>
        <v>235.36859365589996</v>
      </c>
      <c r="AU57" s="91">
        <f t="shared" ca="1" si="13"/>
        <v>75.141057561072913</v>
      </c>
      <c r="AV57" s="103">
        <f t="shared" ca="1" si="14"/>
        <v>0.23156360307651008</v>
      </c>
      <c r="AW57" s="103">
        <f t="shared" ca="1" si="15"/>
        <v>0.81306114775813298</v>
      </c>
      <c r="AX57" s="91">
        <f t="shared" ca="1" si="16"/>
        <v>58.690680756652092</v>
      </c>
      <c r="AY57" s="103">
        <f t="shared" ca="1" si="17"/>
        <v>0.19808927837727588</v>
      </c>
      <c r="AZ57" s="91">
        <f t="shared" ca="1" si="18"/>
        <v>222.08248215577078</v>
      </c>
      <c r="BA57" s="91">
        <f t="shared" ca="1" si="19"/>
        <v>19.621442598583343</v>
      </c>
      <c r="BB57" s="103">
        <f t="shared" ca="1" si="20"/>
        <v>0.40659975239447715</v>
      </c>
      <c r="BC57" s="103">
        <f t="shared" ca="1" si="21"/>
        <v>0.8514600477553439</v>
      </c>
      <c r="BD57" s="91">
        <f t="shared" ca="1" si="22"/>
        <v>11.474615858917744</v>
      </c>
      <c r="BE57" s="103">
        <f t="shared" ca="1" si="23"/>
        <v>0.17979244517655241</v>
      </c>
      <c r="BF57" s="91">
        <f t="shared" ca="1" si="24"/>
        <v>34.755099794515189</v>
      </c>
      <c r="BG57" s="91">
        <f t="shared" ca="1" si="25"/>
        <v>67.31511169559235</v>
      </c>
    </row>
    <row r="58" spans="1:59" ht="17" thickTop="1" thickBot="1">
      <c r="B58" s="1">
        <f>B57+1</f>
        <v>33</v>
      </c>
      <c r="C58" s="28" t="str">
        <f>"EBITDA = (" &amp; TEXT(B55,0) &amp; ") - (" &amp; TEXT(B56,0) &amp; ") - (" &amp;TEXT(B57,0) &amp; ")"</f>
        <v>EBITDA = (30) - (31) - (32)</v>
      </c>
      <c r="D58" s="29">
        <f>D55-D56-D57</f>
        <v>-200</v>
      </c>
      <c r="E58" s="29">
        <f t="shared" ref="E58:I58" si="63">E55-E56-E57</f>
        <v>-84.92</v>
      </c>
      <c r="F58" s="29">
        <f t="shared" si="63"/>
        <v>152.00349999999997</v>
      </c>
      <c r="G58" s="29">
        <f t="shared" si="63"/>
        <v>656.22709277730019</v>
      </c>
      <c r="H58" s="29">
        <f t="shared" si="63"/>
        <v>746.51076928578505</v>
      </c>
      <c r="I58" s="29">
        <f t="shared" si="63"/>
        <v>988.10579941512333</v>
      </c>
      <c r="AJ58" s="1">
        <f t="shared" si="3"/>
        <v>53</v>
      </c>
      <c r="AL58" s="103">
        <f t="shared" ca="1" si="4"/>
        <v>0.12895363800118526</v>
      </c>
      <c r="AM58" s="91">
        <f t="shared" ca="1" si="5"/>
        <v>191.58487612180275</v>
      </c>
      <c r="AN58" s="103">
        <f t="shared" ca="1" si="6"/>
        <v>0.72719108293293644</v>
      </c>
      <c r="AO58" s="92">
        <f t="shared" ca="1" si="7"/>
        <v>6.2433945961415258</v>
      </c>
      <c r="AP58" s="91">
        <f t="shared" ca="1" si="8"/>
        <v>0.86236315590813706</v>
      </c>
      <c r="AQ58" s="103">
        <f t="shared" ca="1" si="9"/>
        <v>26.689520243463672</v>
      </c>
      <c r="AR58" s="103">
        <f t="shared" ca="1" si="10"/>
        <v>0.18185976247438909</v>
      </c>
      <c r="AS58" s="103">
        <f t="shared" ca="1" si="11"/>
        <v>7.3971396761013844E-2</v>
      </c>
      <c r="AT58" s="91">
        <f t="shared" ca="1" si="12"/>
        <v>230.41318696230562</v>
      </c>
      <c r="AU58" s="91">
        <f t="shared" ca="1" si="13"/>
        <v>82.025459083480399</v>
      </c>
      <c r="AV58" s="103">
        <f t="shared" ca="1" si="14"/>
        <v>0.19935898369859606</v>
      </c>
      <c r="AW58" s="103">
        <f t="shared" ca="1" si="15"/>
        <v>0.77853121888653654</v>
      </c>
      <c r="AX58" s="91">
        <f t="shared" ca="1" si="16"/>
        <v>78.878582671301956</v>
      </c>
      <c r="AY58" s="103">
        <f t="shared" ca="1" si="17"/>
        <v>0.23637455364790688</v>
      </c>
      <c r="AZ58" s="91">
        <f t="shared" ca="1" si="18"/>
        <v>207.11506991875487</v>
      </c>
      <c r="BA58" s="91">
        <f t="shared" ca="1" si="19"/>
        <v>18.572012810997933</v>
      </c>
      <c r="BB58" s="103">
        <f t="shared" ca="1" si="20"/>
        <v>0.4701277410777826</v>
      </c>
      <c r="BC58" s="103">
        <f t="shared" ca="1" si="21"/>
        <v>0.99807662908767159</v>
      </c>
      <c r="BD58" s="91">
        <f t="shared" ca="1" si="22"/>
        <v>7.0668253754976815</v>
      </c>
      <c r="BE58" s="103">
        <f t="shared" ca="1" si="23"/>
        <v>0.2306897586203589</v>
      </c>
      <c r="BF58" s="91">
        <f t="shared" ca="1" si="24"/>
        <v>37.609905518532003</v>
      </c>
      <c r="BG58" s="91">
        <f t="shared" ca="1" si="25"/>
        <v>50.195300663480261</v>
      </c>
    </row>
    <row r="59" spans="1:59" ht="17" thickTop="1" thickBot="1">
      <c r="B59" s="1">
        <f>B58+1</f>
        <v>34</v>
      </c>
      <c r="C59" s="1" t="s">
        <v>30</v>
      </c>
      <c r="D59" s="23"/>
      <c r="E59" s="24">
        <f>E97</f>
        <v>45.54</v>
      </c>
      <c r="F59" s="24">
        <f>F97</f>
        <v>50.094000000000001</v>
      </c>
      <c r="G59" s="24">
        <f>G97</f>
        <v>54.875699999999995</v>
      </c>
      <c r="H59" s="24">
        <f>H97</f>
        <v>59.70521699999999</v>
      </c>
      <c r="I59" s="24">
        <f>I97</f>
        <v>64.583029170000003</v>
      </c>
      <c r="AJ59" s="1">
        <f t="shared" si="3"/>
        <v>54</v>
      </c>
      <c r="AL59" s="103">
        <f t="shared" ca="1" si="4"/>
        <v>0.13956103081918975</v>
      </c>
      <c r="AM59" s="91">
        <f t="shared" ca="1" si="5"/>
        <v>277.31868925622638</v>
      </c>
      <c r="AN59" s="103">
        <f t="shared" ca="1" si="6"/>
        <v>0.72668302568146581</v>
      </c>
      <c r="AO59" s="92">
        <f t="shared" ca="1" si="7"/>
        <v>4.3951210722033789</v>
      </c>
      <c r="AP59" s="91">
        <f t="shared" ca="1" si="8"/>
        <v>1.384934645191831</v>
      </c>
      <c r="AQ59" s="103">
        <f t="shared" ca="1" si="9"/>
        <v>16.028597967157463</v>
      </c>
      <c r="AR59" s="103">
        <f t="shared" ca="1" si="10"/>
        <v>0.28761793767775412</v>
      </c>
      <c r="AS59" s="103">
        <f t="shared" ca="1" si="11"/>
        <v>7.068642419409378E-2</v>
      </c>
      <c r="AT59" s="91">
        <f t="shared" ca="1" si="12"/>
        <v>222.12923161042988</v>
      </c>
      <c r="AU59" s="91">
        <f t="shared" ca="1" si="13"/>
        <v>67.720032151114452</v>
      </c>
      <c r="AV59" s="103">
        <f t="shared" ca="1" si="14"/>
        <v>0.15142409911391178</v>
      </c>
      <c r="AW59" s="103">
        <f t="shared" ca="1" si="15"/>
        <v>0.81396203775801179</v>
      </c>
      <c r="AX59" s="91">
        <f t="shared" ca="1" si="16"/>
        <v>46.796761109133584</v>
      </c>
      <c r="AY59" s="103">
        <f t="shared" ca="1" si="17"/>
        <v>0.20188464663763217</v>
      </c>
      <c r="AZ59" s="91">
        <f t="shared" ca="1" si="18"/>
        <v>165.89849596653556</v>
      </c>
      <c r="BA59" s="91">
        <f t="shared" ca="1" si="19"/>
        <v>22.516662779820567</v>
      </c>
      <c r="BB59" s="103">
        <f t="shared" ca="1" si="20"/>
        <v>0.59339885916859236</v>
      </c>
      <c r="BC59" s="103">
        <f t="shared" ca="1" si="21"/>
        <v>0.9662831558852164</v>
      </c>
      <c r="BD59" s="91">
        <f t="shared" ca="1" si="22"/>
        <v>8.7823760902716739</v>
      </c>
      <c r="BE59" s="103">
        <f t="shared" ca="1" si="23"/>
        <v>0.15978789162962423</v>
      </c>
      <c r="BF59" s="91">
        <f t="shared" ca="1" si="24"/>
        <v>36.699029358352256</v>
      </c>
      <c r="BG59" s="91">
        <f t="shared" ca="1" si="25"/>
        <v>68.154498246902506</v>
      </c>
    </row>
    <row r="60" spans="1:59" ht="16" thickTop="1">
      <c r="B60" s="1">
        <f t="shared" ref="B60:B62" si="64">B59+1</f>
        <v>35</v>
      </c>
      <c r="C60" s="28" t="str">
        <f>"EBIT = (" &amp; TEXT(B58,0) &amp; ") - (" &amp; TEXT(B59,0) &amp; ")"</f>
        <v>EBIT = (33) - (34)</v>
      </c>
      <c r="D60" s="29">
        <f>D58-D59</f>
        <v>-200</v>
      </c>
      <c r="E60" s="29">
        <f t="shared" ref="E60:I60" si="65">E58-E59</f>
        <v>-130.46</v>
      </c>
      <c r="F60" s="29">
        <f t="shared" si="65"/>
        <v>101.90949999999998</v>
      </c>
      <c r="G60" s="29">
        <f t="shared" si="65"/>
        <v>601.35139277730013</v>
      </c>
      <c r="H60" s="29">
        <f t="shared" si="65"/>
        <v>686.8055522857851</v>
      </c>
      <c r="I60" s="29">
        <f t="shared" si="65"/>
        <v>923.5227702451233</v>
      </c>
      <c r="N60" s="58" t="s">
        <v>65</v>
      </c>
      <c r="O60" s="136">
        <v>0.01</v>
      </c>
      <c r="P60" s="55"/>
      <c r="Q60" s="54"/>
      <c r="R60" s="55"/>
      <c r="S60" s="5"/>
      <c r="U60" s="39" t="s">
        <v>174</v>
      </c>
      <c r="AJ60" s="1">
        <f t="shared" si="3"/>
        <v>55</v>
      </c>
      <c r="AL60" s="103">
        <f t="shared" ca="1" si="4"/>
        <v>0.14728879523440569</v>
      </c>
      <c r="AM60" s="91">
        <f t="shared" ca="1" si="5"/>
        <v>273.32749878208784</v>
      </c>
      <c r="AN60" s="103">
        <f t="shared" ca="1" si="6"/>
        <v>0.45749293030836424</v>
      </c>
      <c r="AO60" s="92">
        <f t="shared" ca="1" si="7"/>
        <v>4.3672993272917591</v>
      </c>
      <c r="AP60" s="91">
        <f t="shared" ca="1" si="8"/>
        <v>1.4506137981101503</v>
      </c>
      <c r="AQ60" s="103">
        <f t="shared" ca="1" si="9"/>
        <v>25.177358637972596</v>
      </c>
      <c r="AR60" s="103">
        <f t="shared" ca="1" si="10"/>
        <v>0.19907031489546123</v>
      </c>
      <c r="AS60" s="103">
        <f t="shared" ca="1" si="11"/>
        <v>3.4444504795340621E-2</v>
      </c>
      <c r="AT60" s="91">
        <f t="shared" ca="1" si="12"/>
        <v>229.28791713056961</v>
      </c>
      <c r="AU60" s="91">
        <f t="shared" ca="1" si="13"/>
        <v>62.723275288857423</v>
      </c>
      <c r="AV60" s="103">
        <f t="shared" ca="1" si="14"/>
        <v>0.32234068445197733</v>
      </c>
      <c r="AW60" s="103">
        <f t="shared" ca="1" si="15"/>
        <v>0.75114433449930584</v>
      </c>
      <c r="AX60" s="91">
        <f t="shared" ca="1" si="16"/>
        <v>54.309202144096083</v>
      </c>
      <c r="AY60" s="103">
        <f t="shared" ca="1" si="17"/>
        <v>0.25613659304920228</v>
      </c>
      <c r="AZ60" s="91">
        <f t="shared" ca="1" si="18"/>
        <v>198.05599874044418</v>
      </c>
      <c r="BA60" s="91">
        <f t="shared" ca="1" si="19"/>
        <v>20.705956621738451</v>
      </c>
      <c r="BB60" s="103">
        <f t="shared" ca="1" si="20"/>
        <v>0.52389313820331296</v>
      </c>
      <c r="BC60" s="103">
        <f t="shared" ca="1" si="21"/>
        <v>0.97731135826722859</v>
      </c>
      <c r="BD60" s="91">
        <f t="shared" ca="1" si="22"/>
        <v>14.085019331059842</v>
      </c>
      <c r="BE60" s="103">
        <f t="shared" ca="1" si="23"/>
        <v>0.20005429284861251</v>
      </c>
      <c r="BF60" s="91">
        <f t="shared" ca="1" si="24"/>
        <v>44.417914228044907</v>
      </c>
      <c r="BG60" s="91">
        <f t="shared" ca="1" si="25"/>
        <v>66.497549260144055</v>
      </c>
    </row>
    <row r="61" spans="1:59" ht="16" thickBot="1">
      <c r="B61" s="1">
        <f t="shared" si="64"/>
        <v>36</v>
      </c>
      <c r="C61" s="1" t="s">
        <v>23</v>
      </c>
      <c r="D61" s="26">
        <f t="shared" ref="D61:I61" si="66">D60*D27</f>
        <v>-50.9</v>
      </c>
      <c r="E61" s="26">
        <f t="shared" si="66"/>
        <v>-33.202069999999999</v>
      </c>
      <c r="F61" s="26">
        <f t="shared" si="66"/>
        <v>25.935967749999996</v>
      </c>
      <c r="G61" s="26">
        <f t="shared" si="66"/>
        <v>153.0439294618229</v>
      </c>
      <c r="H61" s="26">
        <f t="shared" si="66"/>
        <v>174.79201305673232</v>
      </c>
      <c r="I61" s="26">
        <f t="shared" si="66"/>
        <v>235.03654502738388</v>
      </c>
      <c r="J61" s="25"/>
      <c r="P61" s="55" t="s">
        <v>178</v>
      </c>
      <c r="Q61" s="54" t="s">
        <v>60</v>
      </c>
      <c r="R61" s="55" t="s">
        <v>177</v>
      </c>
      <c r="S61" s="54" t="s">
        <v>176</v>
      </c>
      <c r="U61" s="1" t="s">
        <v>171</v>
      </c>
      <c r="V61" s="97">
        <v>0.1</v>
      </c>
      <c r="W61" s="116"/>
      <c r="AJ61" s="1">
        <f t="shared" si="3"/>
        <v>56</v>
      </c>
      <c r="AL61" s="103">
        <f t="shared" ca="1" si="4"/>
        <v>0.10662788065274437</v>
      </c>
      <c r="AM61" s="91">
        <f t="shared" ca="1" si="5"/>
        <v>196.81433212524465</v>
      </c>
      <c r="AN61" s="103">
        <f t="shared" ca="1" si="6"/>
        <v>0.71829527772989099</v>
      </c>
      <c r="AO61" s="92">
        <f t="shared" ca="1" si="7"/>
        <v>3.0173379622128</v>
      </c>
      <c r="AP61" s="91">
        <f t="shared" ca="1" si="8"/>
        <v>0.83419169948784389</v>
      </c>
      <c r="AQ61" s="103">
        <f t="shared" ca="1" si="9"/>
        <v>35.101548506729827</v>
      </c>
      <c r="AR61" s="103">
        <f t="shared" ca="1" si="10"/>
        <v>0.2409339578672183</v>
      </c>
      <c r="AS61" s="103">
        <f t="shared" ca="1" si="11"/>
        <v>2.065369201791338E-2</v>
      </c>
      <c r="AT61" s="91">
        <f t="shared" ca="1" si="12"/>
        <v>241.05323396740036</v>
      </c>
      <c r="AU61" s="91">
        <f t="shared" ca="1" si="13"/>
        <v>58.615302324934575</v>
      </c>
      <c r="AV61" s="103">
        <f t="shared" ca="1" si="14"/>
        <v>0.25343978479289719</v>
      </c>
      <c r="AW61" s="103">
        <f t="shared" ca="1" si="15"/>
        <v>0.79537326118289209</v>
      </c>
      <c r="AX61" s="91">
        <f t="shared" ca="1" si="16"/>
        <v>62.608488182724713</v>
      </c>
      <c r="AY61" s="103">
        <f t="shared" ca="1" si="17"/>
        <v>0.19619784111504246</v>
      </c>
      <c r="AZ61" s="91">
        <f t="shared" ca="1" si="18"/>
        <v>211.45266644996801</v>
      </c>
      <c r="BA61" s="91">
        <f t="shared" ca="1" si="19"/>
        <v>21.703256521453689</v>
      </c>
      <c r="BB61" s="103">
        <f t="shared" ca="1" si="20"/>
        <v>0.48261368127925824</v>
      </c>
      <c r="BC61" s="103">
        <f t="shared" ca="1" si="21"/>
        <v>0.87164888787493155</v>
      </c>
      <c r="BD61" s="91">
        <f t="shared" ca="1" si="22"/>
        <v>14.779188939171009</v>
      </c>
      <c r="BE61" s="103">
        <f t="shared" ca="1" si="23"/>
        <v>0.34442540515476588</v>
      </c>
      <c r="BF61" s="91">
        <f t="shared" ca="1" si="24"/>
        <v>35.837697542505815</v>
      </c>
      <c r="BG61" s="91">
        <f t="shared" ca="1" si="25"/>
        <v>67.017029877960198</v>
      </c>
    </row>
    <row r="62" spans="1:59" ht="17" thickTop="1" thickBot="1">
      <c r="B62" s="1">
        <f t="shared" si="64"/>
        <v>37</v>
      </c>
      <c r="C62" s="28" t="str">
        <f>"NOPAT (" &amp; TEXT(B60,0) &amp; ") - (" &amp; TEXT(B61,0) &amp; ") (a.k.a. EBIAT, Unlevered Net Income)"</f>
        <v>NOPAT (35) - (36) (a.k.a. EBIAT, Unlevered Net Income)</v>
      </c>
      <c r="D62" s="29">
        <f>D60-D61</f>
        <v>-149.1</v>
      </c>
      <c r="E62" s="29">
        <f t="shared" ref="E62:I62" si="67">E60-E61</f>
        <v>-97.257930000000016</v>
      </c>
      <c r="F62" s="29">
        <f t="shared" si="67"/>
        <v>75.973532249999977</v>
      </c>
      <c r="G62" s="29">
        <f t="shared" si="67"/>
        <v>448.30746331547721</v>
      </c>
      <c r="H62" s="29">
        <f t="shared" si="67"/>
        <v>512.01353922905275</v>
      </c>
      <c r="I62" s="29">
        <f t="shared" si="67"/>
        <v>688.48622521773939</v>
      </c>
      <c r="K62" s="25"/>
      <c r="L62" s="25"/>
      <c r="N62" s="1" t="s">
        <v>10</v>
      </c>
      <c r="P62" s="56">
        <f>Q62*(1-$O$60)</f>
        <v>0.11893753601786364</v>
      </c>
      <c r="Q62" s="75">
        <f>$AL$2</f>
        <v>0.12013892527056934</v>
      </c>
      <c r="R62" s="56">
        <f>Q62*(1+$O$60)</f>
        <v>0.12134031452327504</v>
      </c>
      <c r="S62"/>
      <c r="W62" s="96">
        <v>15.223356189609861</v>
      </c>
      <c r="X62" s="100">
        <f>W62/20+0.03</f>
        <v>0.79116780948049303</v>
      </c>
      <c r="Y62" s="100">
        <f t="shared" ref="Y62" si="68">X62/20+0.03</f>
        <v>6.9558390474024651E-2</v>
      </c>
      <c r="Z62" s="100">
        <f t="shared" ref="Z62" si="69">Y62/20+0.03</f>
        <v>3.347791952370123E-2</v>
      </c>
      <c r="AJ62" s="1">
        <f t="shared" si="3"/>
        <v>57</v>
      </c>
      <c r="AL62" s="103">
        <f t="shared" ca="1" si="4"/>
        <v>0.11366613504058265</v>
      </c>
      <c r="AM62" s="91">
        <f t="shared" ca="1" si="5"/>
        <v>281.30264273261008</v>
      </c>
      <c r="AN62" s="103">
        <f t="shared" ca="1" si="6"/>
        <v>0.57984522255341187</v>
      </c>
      <c r="AO62" s="92">
        <f t="shared" ca="1" si="7"/>
        <v>6.5685397702359776</v>
      </c>
      <c r="AP62" s="91">
        <f t="shared" ca="1" si="8"/>
        <v>1.324540109526178</v>
      </c>
      <c r="AQ62" s="103">
        <f t="shared" ca="1" si="9"/>
        <v>36.608701536104903</v>
      </c>
      <c r="AR62" s="103">
        <f t="shared" ca="1" si="10"/>
        <v>0.22682675112428324</v>
      </c>
      <c r="AS62" s="103">
        <f t="shared" ca="1" si="11"/>
        <v>4.7341323398857452E-2</v>
      </c>
      <c r="AT62" s="91">
        <f t="shared" ca="1" si="12"/>
        <v>232.73982873828388</v>
      </c>
      <c r="AU62" s="91">
        <f t="shared" ca="1" si="13"/>
        <v>48.227814319042508</v>
      </c>
      <c r="AV62" s="103">
        <f t="shared" ca="1" si="14"/>
        <v>0.13848988204038723</v>
      </c>
      <c r="AW62" s="103">
        <f t="shared" ca="1" si="15"/>
        <v>0.80412465202805783</v>
      </c>
      <c r="AX62" s="91">
        <f t="shared" ca="1" si="16"/>
        <v>46.190494855484289</v>
      </c>
      <c r="AY62" s="103">
        <f t="shared" ca="1" si="17"/>
        <v>0.18443410627725632</v>
      </c>
      <c r="AZ62" s="91">
        <f t="shared" ca="1" si="18"/>
        <v>198.82560026641858</v>
      </c>
      <c r="BA62" s="91">
        <f t="shared" ca="1" si="19"/>
        <v>16.743852699648915</v>
      </c>
      <c r="BB62" s="103">
        <f t="shared" ca="1" si="20"/>
        <v>0.35404609102321072</v>
      </c>
      <c r="BC62" s="103">
        <f t="shared" ca="1" si="21"/>
        <v>0.98363674007880797</v>
      </c>
      <c r="BD62" s="91">
        <f t="shared" ca="1" si="22"/>
        <v>14.755469214672608</v>
      </c>
      <c r="BE62" s="103">
        <f t="shared" ca="1" si="23"/>
        <v>0.3304935826647058</v>
      </c>
      <c r="BF62" s="91">
        <f t="shared" ca="1" si="24"/>
        <v>41.43079112179457</v>
      </c>
      <c r="BG62" s="91">
        <f t="shared" ca="1" si="25"/>
        <v>74.213090649559888</v>
      </c>
    </row>
    <row r="63" spans="1:59" ht="17" thickTop="1" thickBot="1">
      <c r="C63" s="31"/>
      <c r="O63" s="62">
        <f>$L$11</f>
        <v>708.41845285363752</v>
      </c>
      <c r="P63" s="63">
        <f t="dataTable" ref="P63:R63" dt2D="0" dtr="1" r1="AL6" ca="1"/>
        <v>713.33624532920953</v>
      </c>
      <c r="Q63" s="63">
        <v>708.41845285363547</v>
      </c>
      <c r="R63" s="63">
        <v>703.52808623534997</v>
      </c>
      <c r="S63" s="137">
        <f>((R63-P63)/(R62-P62))*((R62+P62)/(R63+P63))</f>
        <v>-0.69224405437808767</v>
      </c>
      <c r="T63"/>
      <c r="U63" s="1" t="s">
        <v>170</v>
      </c>
      <c r="V63" s="18">
        <f>V61</f>
        <v>0.1</v>
      </c>
      <c r="W63" s="38">
        <f>V63*(1+W62)</f>
        <v>1.6223356189609861</v>
      </c>
      <c r="X63" s="38">
        <f t="shared" ref="X63" si="70">W63*(1+X62)</f>
        <v>2.9058753368565293</v>
      </c>
      <c r="Y63" s="38">
        <f t="shared" ref="Y63" si="71">X63*(1+Y62)</f>
        <v>3.108003348206434</v>
      </c>
      <c r="Z63" s="38">
        <f t="shared" ref="Z63" si="72">Y63*(1+Z62)</f>
        <v>3.2120528341770829</v>
      </c>
      <c r="AJ63" s="1">
        <f t="shared" si="3"/>
        <v>58</v>
      </c>
      <c r="AL63" s="103">
        <f t="shared" ca="1" si="4"/>
        <v>0.10578456492615762</v>
      </c>
      <c r="AM63" s="91">
        <f t="shared" ca="1" si="5"/>
        <v>204.52814514492724</v>
      </c>
      <c r="AN63" s="103">
        <f t="shared" ca="1" si="6"/>
        <v>0.34362459509581306</v>
      </c>
      <c r="AO63" s="92">
        <f t="shared" ca="1" si="7"/>
        <v>5.2153423301624384</v>
      </c>
      <c r="AP63" s="91">
        <f t="shared" ca="1" si="8"/>
        <v>1.262798305804123</v>
      </c>
      <c r="AQ63" s="103">
        <f t="shared" ca="1" si="9"/>
        <v>29.768407421630197</v>
      </c>
      <c r="AR63" s="103">
        <f t="shared" ca="1" si="10"/>
        <v>0.24163488105458902</v>
      </c>
      <c r="AS63" s="103">
        <f t="shared" ca="1" si="11"/>
        <v>7.1256236356422156E-2</v>
      </c>
      <c r="AT63" s="91">
        <f t="shared" ca="1" si="12"/>
        <v>238.38248789652437</v>
      </c>
      <c r="AU63" s="91">
        <f t="shared" ca="1" si="13"/>
        <v>54.118813991904048</v>
      </c>
      <c r="AV63" s="103">
        <f t="shared" ca="1" si="14"/>
        <v>0.16239974970575266</v>
      </c>
      <c r="AW63" s="103">
        <f t="shared" ca="1" si="15"/>
        <v>0.75458633559672728</v>
      </c>
      <c r="AX63" s="91">
        <f t="shared" ca="1" si="16"/>
        <v>77.203289460392227</v>
      </c>
      <c r="AY63" s="103">
        <f t="shared" ca="1" si="17"/>
        <v>0.22509868882476775</v>
      </c>
      <c r="AZ63" s="91">
        <f t="shared" ca="1" si="18"/>
        <v>158.19484596836145</v>
      </c>
      <c r="BA63" s="91">
        <f t="shared" ca="1" si="19"/>
        <v>28.445227621597628</v>
      </c>
      <c r="BB63" s="103">
        <f t="shared" ca="1" si="20"/>
        <v>0.52715645488544216</v>
      </c>
      <c r="BC63" s="103">
        <f t="shared" ca="1" si="21"/>
        <v>0.86946511550622263</v>
      </c>
      <c r="BD63" s="91">
        <f t="shared" ca="1" si="22"/>
        <v>9.9849190688513403</v>
      </c>
      <c r="BE63" s="103">
        <f t="shared" ca="1" si="23"/>
        <v>0.19687989014081286</v>
      </c>
      <c r="BF63" s="91">
        <f t="shared" ca="1" si="24"/>
        <v>42.979316669562174</v>
      </c>
      <c r="BG63" s="91">
        <f t="shared" ca="1" si="25"/>
        <v>54.343211855802146</v>
      </c>
    </row>
    <row r="64" spans="1:59" ht="17" thickTop="1" thickBot="1">
      <c r="C64" s="31"/>
      <c r="D64" s="139" t="s">
        <v>1</v>
      </c>
      <c r="E64" s="140"/>
      <c r="F64" s="140"/>
      <c r="G64" s="140"/>
      <c r="H64" s="140"/>
      <c r="I64" s="141"/>
      <c r="N64" s="1" t="s">
        <v>72</v>
      </c>
      <c r="O64" s="52"/>
      <c r="P64" s="47">
        <f>Q64*(1-$O$60)</f>
        <v>225.42299999999997</v>
      </c>
      <c r="Q64" s="113">
        <f>$AM$2</f>
        <v>227.7</v>
      </c>
      <c r="R64" s="47">
        <f>Q64*(1+$O$60)</f>
        <v>229.977</v>
      </c>
      <c r="S64"/>
      <c r="U64" s="1" t="s">
        <v>172</v>
      </c>
      <c r="V64" s="1">
        <v>1</v>
      </c>
      <c r="W64" s="1">
        <f>V64+1</f>
        <v>2</v>
      </c>
      <c r="X64" s="1">
        <f t="shared" ref="X64:Z64" si="73">W64+1</f>
        <v>3</v>
      </c>
      <c r="Y64" s="1">
        <f t="shared" si="73"/>
        <v>4</v>
      </c>
      <c r="Z64" s="1">
        <f t="shared" si="73"/>
        <v>5</v>
      </c>
      <c r="AJ64" s="1">
        <f t="shared" si="3"/>
        <v>59</v>
      </c>
      <c r="AL64" s="103">
        <f t="shared" ca="1" si="4"/>
        <v>0.1190819599595094</v>
      </c>
      <c r="AM64" s="91">
        <f t="shared" ca="1" si="5"/>
        <v>261.62416057479749</v>
      </c>
      <c r="AN64" s="103">
        <f t="shared" ca="1" si="6"/>
        <v>0.45721545714619216</v>
      </c>
      <c r="AO64" s="92">
        <f t="shared" ca="1" si="7"/>
        <v>5.9677406762044996</v>
      </c>
      <c r="AP64" s="91">
        <f t="shared" ca="1" si="8"/>
        <v>0.53495344626910235</v>
      </c>
      <c r="AQ64" s="103">
        <f t="shared" ca="1" si="9"/>
        <v>41.111039806974873</v>
      </c>
      <c r="AR64" s="103">
        <f t="shared" ca="1" si="10"/>
        <v>0.25139162368978651</v>
      </c>
      <c r="AS64" s="103">
        <f t="shared" ca="1" si="11"/>
        <v>5.4961575413844714E-2</v>
      </c>
      <c r="AT64" s="91">
        <f t="shared" ca="1" si="12"/>
        <v>235.35994247014236</v>
      </c>
      <c r="AU64" s="91">
        <f t="shared" ca="1" si="13"/>
        <v>54.345124402545785</v>
      </c>
      <c r="AV64" s="103">
        <f t="shared" ca="1" si="14"/>
        <v>0.27513727102301655</v>
      </c>
      <c r="AW64" s="103">
        <f t="shared" ca="1" si="15"/>
        <v>0.77858851637273363</v>
      </c>
      <c r="AX64" s="91">
        <f t="shared" ca="1" si="16"/>
        <v>72.084315081922696</v>
      </c>
      <c r="AY64" s="103">
        <f t="shared" ca="1" si="17"/>
        <v>0.25677046474038678</v>
      </c>
      <c r="AZ64" s="91">
        <f t="shared" ca="1" si="18"/>
        <v>208.65164904802012</v>
      </c>
      <c r="BA64" s="91">
        <f t="shared" ca="1" si="19"/>
        <v>29.121242501222422</v>
      </c>
      <c r="BB64" s="103">
        <f t="shared" ca="1" si="20"/>
        <v>0.44763631484211025</v>
      </c>
      <c r="BC64" s="103">
        <f t="shared" ca="1" si="21"/>
        <v>0.94530992438335815</v>
      </c>
      <c r="BD64" s="91">
        <f t="shared" ca="1" si="22"/>
        <v>6.0372508012818864</v>
      </c>
      <c r="BE64" s="103">
        <f t="shared" ca="1" si="23"/>
        <v>0.25649499965257583</v>
      </c>
      <c r="BF64" s="91">
        <f t="shared" ca="1" si="24"/>
        <v>34.522722547654311</v>
      </c>
      <c r="BG64" s="91">
        <f t="shared" ca="1" si="25"/>
        <v>70.374212790256024</v>
      </c>
    </row>
    <row r="65" spans="2:59" ht="17" thickTop="1" thickBot="1">
      <c r="C65" s="32" t="s">
        <v>31</v>
      </c>
      <c r="D65" s="7">
        <v>0</v>
      </c>
      <c r="E65" s="8">
        <f>D65+1</f>
        <v>1</v>
      </c>
      <c r="F65" s="8">
        <f t="shared" ref="F65:I65" si="74">E65+1</f>
        <v>2</v>
      </c>
      <c r="G65" s="8">
        <f t="shared" si="74"/>
        <v>3</v>
      </c>
      <c r="H65" s="8">
        <f t="shared" si="74"/>
        <v>4</v>
      </c>
      <c r="I65" s="9">
        <f t="shared" si="74"/>
        <v>5</v>
      </c>
      <c r="O65" s="62">
        <f>$L$11</f>
        <v>708.41845285363752</v>
      </c>
      <c r="P65" s="63">
        <f t="dataTable" ref="P65:R65" dt2D="0" dtr="1" r1="AM6" ca="1"/>
        <v>710.8027595043277</v>
      </c>
      <c r="Q65" s="63">
        <v>708.41845285363752</v>
      </c>
      <c r="R65" s="63">
        <v>706.0341462029478</v>
      </c>
      <c r="S65" s="137">
        <f>((R65-P65)/(R64-P64))*((R64+P64)/(R65+P65))</f>
        <v>-0.33656755284754591</v>
      </c>
      <c r="V65" s="104">
        <v>1</v>
      </c>
      <c r="W65" s="104">
        <v>60.017000000000003</v>
      </c>
      <c r="X65" s="104">
        <v>116.348</v>
      </c>
      <c r="Y65" s="104">
        <v>195.435</v>
      </c>
      <c r="Z65" s="104">
        <v>229</v>
      </c>
      <c r="AJ65" s="1">
        <f t="shared" si="3"/>
        <v>60</v>
      </c>
      <c r="AL65" s="103">
        <f t="shared" ca="1" si="4"/>
        <v>0.1188690512731528</v>
      </c>
      <c r="AM65" s="91">
        <f t="shared" ca="1" si="5"/>
        <v>251.78902463723131</v>
      </c>
      <c r="AN65" s="103">
        <f t="shared" ca="1" si="6"/>
        <v>0.67913315708659283</v>
      </c>
      <c r="AO65" s="92">
        <f t="shared" ca="1" si="7"/>
        <v>3.8047527660866551</v>
      </c>
      <c r="AP65" s="91">
        <f t="shared" ca="1" si="8"/>
        <v>1.3374921014807963</v>
      </c>
      <c r="AQ65" s="103">
        <f t="shared" ca="1" si="9"/>
        <v>34.874051270191018</v>
      </c>
      <c r="AR65" s="103">
        <f t="shared" ca="1" si="10"/>
        <v>0.34306938481400007</v>
      </c>
      <c r="AS65" s="103">
        <f t="shared" ca="1" si="11"/>
        <v>4.4787038576673301E-2</v>
      </c>
      <c r="AT65" s="91">
        <f t="shared" ca="1" si="12"/>
        <v>198.03427390568356</v>
      </c>
      <c r="AU65" s="91">
        <f t="shared" ca="1" si="13"/>
        <v>81.55207060611356</v>
      </c>
      <c r="AV65" s="103">
        <f t="shared" ca="1" si="14"/>
        <v>0.25605885947858947</v>
      </c>
      <c r="AW65" s="103">
        <f t="shared" ca="1" si="15"/>
        <v>0.74960452009070566</v>
      </c>
      <c r="AX65" s="91">
        <f t="shared" ca="1" si="16"/>
        <v>66.944799390343235</v>
      </c>
      <c r="AY65" s="103">
        <f t="shared" ca="1" si="17"/>
        <v>0.23280257598359855</v>
      </c>
      <c r="AZ65" s="91">
        <f t="shared" ca="1" si="18"/>
        <v>160.02853783457988</v>
      </c>
      <c r="BA65" s="91">
        <f t="shared" ca="1" si="19"/>
        <v>27.990138612306648</v>
      </c>
      <c r="BB65" s="103">
        <f t="shared" ca="1" si="20"/>
        <v>0.4426742305528748</v>
      </c>
      <c r="BC65" s="103">
        <f t="shared" ca="1" si="21"/>
        <v>0.89714468112492329</v>
      </c>
      <c r="BD65" s="91">
        <f t="shared" ca="1" si="22"/>
        <v>8.961225851630088</v>
      </c>
      <c r="BE65" s="103">
        <f t="shared" ca="1" si="23"/>
        <v>0.25416352892285121</v>
      </c>
      <c r="BF65" s="91">
        <f t="shared" ca="1" si="24"/>
        <v>38.133985893858338</v>
      </c>
      <c r="BG65" s="91">
        <f t="shared" ca="1" si="25"/>
        <v>52.150822720630757</v>
      </c>
    </row>
    <row r="66" spans="2:59" ht="17" thickTop="1" thickBot="1">
      <c r="B66" s="1">
        <f>B62+1</f>
        <v>38</v>
      </c>
      <c r="C66" s="28" t="s">
        <v>47</v>
      </c>
      <c r="D66" s="67">
        <f>D62</f>
        <v>-149.1</v>
      </c>
      <c r="E66" s="67">
        <f>E62</f>
        <v>-97.257930000000016</v>
      </c>
      <c r="F66" s="67">
        <f t="shared" ref="F66:I66" si="75">F62</f>
        <v>75.973532249999977</v>
      </c>
      <c r="G66" s="67">
        <f t="shared" si="75"/>
        <v>448.30746331547721</v>
      </c>
      <c r="H66" s="67">
        <f t="shared" si="75"/>
        <v>512.01353922905275</v>
      </c>
      <c r="I66" s="67">
        <f t="shared" si="75"/>
        <v>688.48622521773939</v>
      </c>
      <c r="N66" s="1" t="s">
        <v>128</v>
      </c>
      <c r="O66" s="52"/>
      <c r="P66" s="115">
        <f>Q66*(1-$O$60)</f>
        <v>0.495</v>
      </c>
      <c r="Q66" s="73">
        <f>$AN$2</f>
        <v>0.5</v>
      </c>
      <c r="R66" s="115">
        <f>Q66*(1+$O$60)</f>
        <v>0.505</v>
      </c>
      <c r="S66"/>
      <c r="AJ66" s="1">
        <f t="shared" si="3"/>
        <v>61</v>
      </c>
      <c r="AL66" s="103">
        <f t="shared" ca="1" si="4"/>
        <v>0.10613441283854842</v>
      </c>
      <c r="AM66" s="91">
        <f t="shared" ca="1" si="5"/>
        <v>235.82094396640539</v>
      </c>
      <c r="AN66" s="103">
        <f t="shared" ca="1" si="6"/>
        <v>0.36876436654908218</v>
      </c>
      <c r="AO66" s="92">
        <f t="shared" ca="1" si="7"/>
        <v>3.6261554454646001</v>
      </c>
      <c r="AP66" s="91">
        <f t="shared" ca="1" si="8"/>
        <v>1.7593716374614119</v>
      </c>
      <c r="AQ66" s="103">
        <f t="shared" ca="1" si="9"/>
        <v>46.33277511810104</v>
      </c>
      <c r="AR66" s="103">
        <f t="shared" ca="1" si="10"/>
        <v>0.29303181867349348</v>
      </c>
      <c r="AS66" s="103">
        <f t="shared" ca="1" si="11"/>
        <v>2.1595893870911216E-2</v>
      </c>
      <c r="AT66" s="91">
        <f t="shared" ca="1" si="12"/>
        <v>229.78172563329284</v>
      </c>
      <c r="AU66" s="91">
        <f t="shared" ca="1" si="13"/>
        <v>63.785337177059148</v>
      </c>
      <c r="AV66" s="103">
        <f t="shared" ca="1" si="14"/>
        <v>0.2716015438974988</v>
      </c>
      <c r="AW66" s="103">
        <f t="shared" ca="1" si="15"/>
        <v>0.81735152620215401</v>
      </c>
      <c r="AX66" s="91">
        <f t="shared" ca="1" si="16"/>
        <v>47.653609595316681</v>
      </c>
      <c r="AY66" s="103">
        <f t="shared" ca="1" si="17"/>
        <v>0.25030655943466107</v>
      </c>
      <c r="AZ66" s="91">
        <f t="shared" ca="1" si="18"/>
        <v>186.83404139884365</v>
      </c>
      <c r="BA66" s="91">
        <f t="shared" ca="1" si="19"/>
        <v>27.578420759183572</v>
      </c>
      <c r="BB66" s="103">
        <f t="shared" ca="1" si="20"/>
        <v>0.53119993445261504</v>
      </c>
      <c r="BC66" s="103">
        <f t="shared" ca="1" si="21"/>
        <v>0.90192798995640311</v>
      </c>
      <c r="BD66" s="91">
        <f t="shared" ca="1" si="22"/>
        <v>6.7361257352995345</v>
      </c>
      <c r="BE66" s="103">
        <f t="shared" ca="1" si="23"/>
        <v>0.15328999853946942</v>
      </c>
      <c r="BF66" s="91">
        <f t="shared" ca="1" si="24"/>
        <v>31.252301988667771</v>
      </c>
      <c r="BG66" s="91">
        <f t="shared" ca="1" si="25"/>
        <v>74.975779134564917</v>
      </c>
    </row>
    <row r="67" spans="2:59" ht="17" thickTop="1" thickBot="1">
      <c r="B67" s="1">
        <f>B66+1</f>
        <v>39</v>
      </c>
      <c r="C67" s="33" t="s">
        <v>30</v>
      </c>
      <c r="E67" s="67">
        <f>E59</f>
        <v>45.54</v>
      </c>
      <c r="F67" s="67">
        <f t="shared" ref="F67:I67" si="76">F59</f>
        <v>50.094000000000001</v>
      </c>
      <c r="G67" s="67">
        <f t="shared" si="76"/>
        <v>54.875699999999995</v>
      </c>
      <c r="H67" s="67">
        <f t="shared" si="76"/>
        <v>59.70521699999999</v>
      </c>
      <c r="I67" s="67">
        <f t="shared" si="76"/>
        <v>64.583029170000003</v>
      </c>
      <c r="O67" s="62">
        <f>$L$11</f>
        <v>708.41845285363752</v>
      </c>
      <c r="P67" s="63">
        <f t="dataTable" ref="P67:R67" dt2D="0" dtr="1" r1="AN6" ca="1"/>
        <v>708.26467559836556</v>
      </c>
      <c r="Q67" s="63">
        <v>708.41845285363752</v>
      </c>
      <c r="R67" s="63">
        <v>708.57223010890948</v>
      </c>
      <c r="S67" s="137">
        <f>((R67-P67)/(R66-P66))*((R66+P66)/(R67+P67))</f>
        <v>2.1707121638703638E-2</v>
      </c>
      <c r="AJ67" s="1">
        <f t="shared" si="3"/>
        <v>62</v>
      </c>
      <c r="AL67" s="103">
        <f t="shared" ca="1" si="4"/>
        <v>0.10199265603458729</v>
      </c>
      <c r="AM67" s="91">
        <f t="shared" ca="1" si="5"/>
        <v>280.74109244887245</v>
      </c>
      <c r="AN67" s="103">
        <f t="shared" ca="1" si="6"/>
        <v>0.6447367157964492</v>
      </c>
      <c r="AO67" s="92">
        <f t="shared" ca="1" si="7"/>
        <v>4.6373347361878832</v>
      </c>
      <c r="AP67" s="91">
        <f t="shared" ca="1" si="8"/>
        <v>1.8408563606038268</v>
      </c>
      <c r="AQ67" s="103">
        <f t="shared" ca="1" si="9"/>
        <v>27.08115084653944</v>
      </c>
      <c r="AR67" s="103">
        <f t="shared" ca="1" si="10"/>
        <v>0.27757166856538984</v>
      </c>
      <c r="AS67" s="103">
        <f t="shared" ca="1" si="11"/>
        <v>3.0556591868460978E-2</v>
      </c>
      <c r="AT67" s="91">
        <f t="shared" ca="1" si="12"/>
        <v>225.1642013243073</v>
      </c>
      <c r="AU67" s="91">
        <f t="shared" ca="1" si="13"/>
        <v>81.466717533706827</v>
      </c>
      <c r="AV67" s="103">
        <f t="shared" ca="1" si="14"/>
        <v>0.34917072485851586</v>
      </c>
      <c r="AW67" s="103">
        <f t="shared" ca="1" si="15"/>
        <v>0.7535437832036852</v>
      </c>
      <c r="AX67" s="91">
        <f t="shared" ca="1" si="16"/>
        <v>68.219946904964274</v>
      </c>
      <c r="AY67" s="103">
        <f t="shared" ca="1" si="17"/>
        <v>0.16927652679488892</v>
      </c>
      <c r="AZ67" s="91">
        <f t="shared" ca="1" si="18"/>
        <v>214.18721434883662</v>
      </c>
      <c r="BA67" s="91">
        <f t="shared" ca="1" si="19"/>
        <v>26.157812846593906</v>
      </c>
      <c r="BB67" s="103">
        <f t="shared" ca="1" si="20"/>
        <v>0.51720568221764518</v>
      </c>
      <c r="BC67" s="103">
        <f t="shared" ca="1" si="21"/>
        <v>0.9183289938060194</v>
      </c>
      <c r="BD67" s="91">
        <f t="shared" ca="1" si="22"/>
        <v>12.048629770038414</v>
      </c>
      <c r="BE67" s="103">
        <f t="shared" ca="1" si="23"/>
        <v>0.21256296647312656</v>
      </c>
      <c r="BF67" s="91">
        <f t="shared" ca="1" si="24"/>
        <v>33.739854192482788</v>
      </c>
      <c r="BG67" s="91">
        <f t="shared" ca="1" si="25"/>
        <v>71.935122116906072</v>
      </c>
    </row>
    <row r="68" spans="2:59" ht="17" thickTop="1" thickBot="1">
      <c r="B68" s="1">
        <f t="shared" ref="B68:B71" si="77">B67+1</f>
        <v>40</v>
      </c>
      <c r="C68" s="33" t="s">
        <v>6</v>
      </c>
      <c r="D68" s="67">
        <f t="shared" ref="D68:I68" si="78">D101</f>
        <v>227.7</v>
      </c>
      <c r="E68" s="67">
        <f t="shared" si="78"/>
        <v>22.77</v>
      </c>
      <c r="F68" s="67">
        <f t="shared" si="78"/>
        <v>23.9085</v>
      </c>
      <c r="G68" s="67">
        <f t="shared" si="78"/>
        <v>24.147584999999999</v>
      </c>
      <c r="H68" s="67">
        <f t="shared" si="78"/>
        <v>24.38906085</v>
      </c>
      <c r="I68" s="67">
        <f t="shared" si="78"/>
        <v>-20.999580843124075</v>
      </c>
      <c r="N68" s="1" t="s">
        <v>147</v>
      </c>
      <c r="O68" s="52"/>
      <c r="P68" s="51">
        <f>Q68*(1-$O$60)</f>
        <v>4.95</v>
      </c>
      <c r="Q68" s="106">
        <f>$AO$2</f>
        <v>5</v>
      </c>
      <c r="R68" s="51">
        <f>Q68*(1+$O$60)</f>
        <v>5.05</v>
      </c>
      <c r="S68"/>
      <c r="AJ68" s="1">
        <f t="shared" si="3"/>
        <v>63</v>
      </c>
      <c r="AL68" s="103">
        <f t="shared" ca="1" si="4"/>
        <v>0.13795169237776872</v>
      </c>
      <c r="AM68" s="91">
        <f t="shared" ca="1" si="5"/>
        <v>188.01598732966829</v>
      </c>
      <c r="AN68" s="103">
        <f t="shared" ca="1" si="6"/>
        <v>0.47901444066534776</v>
      </c>
      <c r="AO68" s="92">
        <f t="shared" ca="1" si="7"/>
        <v>3.291261715117475</v>
      </c>
      <c r="AP68" s="91">
        <f t="shared" ca="1" si="8"/>
        <v>1.2128665196622146</v>
      </c>
      <c r="AQ68" s="103">
        <f t="shared" ca="1" si="9"/>
        <v>40.858103095209998</v>
      </c>
      <c r="AR68" s="103">
        <f t="shared" ca="1" si="10"/>
        <v>0.17828580195527899</v>
      </c>
      <c r="AS68" s="103">
        <f t="shared" ca="1" si="11"/>
        <v>5.9842535766304647E-2</v>
      </c>
      <c r="AT68" s="91">
        <f t="shared" ca="1" si="12"/>
        <v>205.05224671460107</v>
      </c>
      <c r="AU68" s="91">
        <f t="shared" ca="1" si="13"/>
        <v>97.920468078460431</v>
      </c>
      <c r="AV68" s="103">
        <f t="shared" ca="1" si="14"/>
        <v>0.18762603271414255</v>
      </c>
      <c r="AW68" s="103">
        <f t="shared" ca="1" si="15"/>
        <v>0.83959801922110466</v>
      </c>
      <c r="AX68" s="91">
        <f t="shared" ca="1" si="16"/>
        <v>51.853631204202188</v>
      </c>
      <c r="AY68" s="103">
        <f t="shared" ca="1" si="17"/>
        <v>0.152765172925624</v>
      </c>
      <c r="AZ68" s="91">
        <f t="shared" ca="1" si="18"/>
        <v>175.27360804287417</v>
      </c>
      <c r="BA68" s="91">
        <f t="shared" ca="1" si="19"/>
        <v>20.664761771760425</v>
      </c>
      <c r="BB68" s="103">
        <f t="shared" ca="1" si="20"/>
        <v>0.51851971301820932</v>
      </c>
      <c r="BC68" s="103">
        <f t="shared" ca="1" si="21"/>
        <v>0.94315880629865056</v>
      </c>
      <c r="BD68" s="91">
        <f t="shared" ca="1" si="22"/>
        <v>8.1140705576039434</v>
      </c>
      <c r="BE68" s="103">
        <f t="shared" ca="1" si="23"/>
        <v>0.26464590952598349</v>
      </c>
      <c r="BF68" s="91">
        <f t="shared" ca="1" si="24"/>
        <v>44.289968576046164</v>
      </c>
      <c r="BG68" s="91">
        <f t="shared" ca="1" si="25"/>
        <v>54.848487402893738</v>
      </c>
    </row>
    <row r="69" spans="2:59" ht="17" thickTop="1" thickBot="1">
      <c r="B69" s="1">
        <f t="shared" si="77"/>
        <v>41</v>
      </c>
      <c r="C69" s="33" t="s">
        <v>32</v>
      </c>
      <c r="E69" s="67">
        <f>E113</f>
        <v>59.105392328767124</v>
      </c>
      <c r="F69" s="67">
        <f>F113</f>
        <v>-9.437931753424607</v>
      </c>
      <c r="G69" s="67">
        <f>G113</f>
        <v>-26.635690671785966</v>
      </c>
      <c r="H69" s="67">
        <f>H113</f>
        <v>5.2147202784088904</v>
      </c>
      <c r="I69" s="67">
        <f>I113</f>
        <v>48.600222478507135</v>
      </c>
      <c r="N69" s="60"/>
      <c r="O69" s="62">
        <f>$L$11</f>
        <v>708.41845285363752</v>
      </c>
      <c r="P69" s="63">
        <f t="dataTable" ref="P69:R69" dt2D="0" dtr="1" r1="AO6" ca="1"/>
        <v>707.93029285620969</v>
      </c>
      <c r="Q69" s="63">
        <v>708.41845285363752</v>
      </c>
      <c r="R69" s="63">
        <v>708.89694631646307</v>
      </c>
      <c r="S69" s="137">
        <f>((R69-P69)/(R68-P68))*((R68+P68)/(R69+P69))</f>
        <v>6.8226628732649425E-2</v>
      </c>
      <c r="AJ69" s="1">
        <f t="shared" si="3"/>
        <v>64</v>
      </c>
      <c r="AL69" s="103">
        <f t="shared" ca="1" si="4"/>
        <v>0.1282846837926363</v>
      </c>
      <c r="AM69" s="91">
        <f t="shared" ca="1" si="5"/>
        <v>252.48606014214457</v>
      </c>
      <c r="AN69" s="103">
        <f t="shared" ca="1" si="6"/>
        <v>0.58203442820155071</v>
      </c>
      <c r="AO69" s="92">
        <f t="shared" ca="1" si="7"/>
        <v>5.5895622923136177</v>
      </c>
      <c r="AP69" s="91">
        <f t="shared" ca="1" si="8"/>
        <v>1.7396449795459592</v>
      </c>
      <c r="AQ69" s="103">
        <f t="shared" ca="1" si="9"/>
        <v>44.169080252721727</v>
      </c>
      <c r="AR69" s="103">
        <f t="shared" ca="1" si="10"/>
        <v>0.23923343775989328</v>
      </c>
      <c r="AS69" s="103">
        <f t="shared" ca="1" si="11"/>
        <v>1.9884046217569323E-2</v>
      </c>
      <c r="AT69" s="91">
        <f t="shared" ca="1" si="12"/>
        <v>184.74340369322212</v>
      </c>
      <c r="AU69" s="91">
        <f t="shared" ca="1" si="13"/>
        <v>39.360119235587732</v>
      </c>
      <c r="AV69" s="103">
        <f t="shared" ca="1" si="14"/>
        <v>0.32276125667710304</v>
      </c>
      <c r="AW69" s="103">
        <f t="shared" ca="1" si="15"/>
        <v>0.76406938443831285</v>
      </c>
      <c r="AX69" s="91">
        <f t="shared" ca="1" si="16"/>
        <v>69.619762927936762</v>
      </c>
      <c r="AY69" s="103">
        <f t="shared" ca="1" si="17"/>
        <v>0.17390947086452796</v>
      </c>
      <c r="AZ69" s="91">
        <f t="shared" ca="1" si="18"/>
        <v>160.66289905294724</v>
      </c>
      <c r="BA69" s="91">
        <f t="shared" ca="1" si="19"/>
        <v>23.646559227764147</v>
      </c>
      <c r="BB69" s="103">
        <f t="shared" ca="1" si="20"/>
        <v>0.35460654514315115</v>
      </c>
      <c r="BC69" s="103">
        <f t="shared" ca="1" si="21"/>
        <v>0.87030632485784543</v>
      </c>
      <c r="BD69" s="91">
        <f t="shared" ca="1" si="22"/>
        <v>14.423128503472659</v>
      </c>
      <c r="BE69" s="103">
        <f t="shared" ca="1" si="23"/>
        <v>0.17877935583417343</v>
      </c>
      <c r="BF69" s="91">
        <f t="shared" ca="1" si="24"/>
        <v>30.696162477404865</v>
      </c>
      <c r="BG69" s="91">
        <f t="shared" ca="1" si="25"/>
        <v>65.092196476335744</v>
      </c>
    </row>
    <row r="70" spans="2:59" ht="17" thickTop="1" thickBot="1">
      <c r="B70" s="1">
        <f t="shared" si="77"/>
        <v>42</v>
      </c>
      <c r="C70" s="34" t="str">
        <f>"Free Cash Flows = ("&amp;TEXT(B66,0)&amp;") +("&amp;TEXT(B67,0)&amp;") - ("&amp;TEXT(B68,0)&amp;") - ("&amp;TEXT(B69,0)&amp;")"</f>
        <v>Free Cash Flows = (38) +(39) - (40) - (41)</v>
      </c>
      <c r="D70" s="35">
        <f>D66+D67-D68-D69</f>
        <v>-376.79999999999995</v>
      </c>
      <c r="E70" s="35">
        <f>E66+E67-E68-E69</f>
        <v>-133.59332232876716</v>
      </c>
      <c r="F70" s="35">
        <f t="shared" ref="F70:I70" si="79">F66+F67-F68-F69</f>
        <v>111.59696400342457</v>
      </c>
      <c r="G70" s="35">
        <f t="shared" si="79"/>
        <v>505.67126898726315</v>
      </c>
      <c r="H70" s="35">
        <f t="shared" si="79"/>
        <v>542.11497510064385</v>
      </c>
      <c r="I70" s="35">
        <f t="shared" si="79"/>
        <v>725.46861275235631</v>
      </c>
      <c r="N70" s="1" t="s">
        <v>148</v>
      </c>
      <c r="O70" s="52"/>
      <c r="P70" s="51">
        <f>Q70*(1-$O$60)</f>
        <v>0.99</v>
      </c>
      <c r="Q70" s="106">
        <f>$AP$2</f>
        <v>1</v>
      </c>
      <c r="R70" s="51">
        <f>Q70*(1+$O$60)</f>
        <v>1.01</v>
      </c>
      <c r="S70"/>
      <c r="AJ70" s="1">
        <f t="shared" si="3"/>
        <v>65</v>
      </c>
      <c r="AL70" s="103">
        <f t="shared" ca="1" si="4"/>
        <v>9.9273889929699349E-2</v>
      </c>
      <c r="AM70" s="91">
        <f t="shared" ca="1" si="5"/>
        <v>230.13699337940352</v>
      </c>
      <c r="AN70" s="103">
        <f t="shared" ca="1" si="6"/>
        <v>0.42578739026252871</v>
      </c>
      <c r="AO70" s="92">
        <f t="shared" ca="1" si="7"/>
        <v>4.627384895726399</v>
      </c>
      <c r="AP70" s="91">
        <f t="shared" ca="1" si="8"/>
        <v>0.59710971027205284</v>
      </c>
      <c r="AQ70" s="103">
        <f t="shared" ca="1" si="9"/>
        <v>29.908852222787626</v>
      </c>
      <c r="AR70" s="103">
        <f t="shared" ca="1" si="10"/>
        <v>0.24633004020908106</v>
      </c>
      <c r="AS70" s="103">
        <f t="shared" ca="1" si="11"/>
        <v>4.4355279857194181E-2</v>
      </c>
      <c r="AT70" s="91">
        <f t="shared" ca="1" si="12"/>
        <v>183.85611962010452</v>
      </c>
      <c r="AU70" s="91">
        <f t="shared" ca="1" si="13"/>
        <v>53.580390702845577</v>
      </c>
      <c r="AV70" s="103">
        <f t="shared" ca="1" si="14"/>
        <v>0.22792988170714903</v>
      </c>
      <c r="AW70" s="103">
        <f t="shared" ca="1" si="15"/>
        <v>0.81366929628990625</v>
      </c>
      <c r="AX70" s="91">
        <f t="shared" ca="1" si="16"/>
        <v>63.472665710161415</v>
      </c>
      <c r="AY70" s="103">
        <f t="shared" ca="1" si="17"/>
        <v>0.2868354653052515</v>
      </c>
      <c r="AZ70" s="91">
        <f t="shared" ca="1" si="18"/>
        <v>212.33535253472962</v>
      </c>
      <c r="BA70" s="91">
        <f t="shared" ca="1" si="19"/>
        <v>15.292671377358907</v>
      </c>
      <c r="BB70" s="103">
        <f t="shared" ca="1" si="20"/>
        <v>0.39462911687652819</v>
      </c>
      <c r="BC70" s="103">
        <f t="shared" ca="1" si="21"/>
        <v>0.87801064452686295</v>
      </c>
      <c r="BD70" s="91">
        <f t="shared" ca="1" si="22"/>
        <v>7.8529738669675329</v>
      </c>
      <c r="BE70" s="103">
        <f t="shared" ca="1" si="23"/>
        <v>0.21690200063145676</v>
      </c>
      <c r="BF70" s="91">
        <f t="shared" ca="1" si="24"/>
        <v>33.920597799278617</v>
      </c>
      <c r="BG70" s="91">
        <f t="shared" ca="1" si="25"/>
        <v>68.060013645789127</v>
      </c>
    </row>
    <row r="71" spans="2:59" ht="17" thickTop="1" thickBot="1">
      <c r="B71" s="1">
        <f t="shared" si="77"/>
        <v>43</v>
      </c>
      <c r="C71" s="36" t="s">
        <v>33</v>
      </c>
      <c r="D71" s="114">
        <f t="shared" ref="D71:I71" si="80">D58*(1-$D$27) + D59*$D$27 - D68 - D69</f>
        <v>-376.8</v>
      </c>
      <c r="E71" s="114">
        <f t="shared" si="80"/>
        <v>-133.59332232876713</v>
      </c>
      <c r="F71" s="114">
        <f t="shared" si="80"/>
        <v>111.5969640034246</v>
      </c>
      <c r="G71" s="114">
        <f t="shared" si="80"/>
        <v>505.67126898726326</v>
      </c>
      <c r="H71" s="114">
        <f t="shared" si="80"/>
        <v>542.11497510064396</v>
      </c>
      <c r="I71" s="114">
        <f t="shared" si="80"/>
        <v>725.46861275235642</v>
      </c>
      <c r="O71" s="62">
        <f>$L$11</f>
        <v>708.41845285363752</v>
      </c>
      <c r="P71" s="63">
        <f t="dataTable" ref="P71:R71" dt2D="0" dtr="1" r1="AP6" ca="1"/>
        <v>693.6290103001686</v>
      </c>
      <c r="Q71" s="63">
        <v>708.41845285363752</v>
      </c>
      <c r="R71" s="63">
        <v>723.20789540710621</v>
      </c>
      <c r="S71" s="137">
        <f>((R71-P71)/(R70-P70))*((R70+P70)/(R71+P71))</f>
        <v>2.0876704289525838</v>
      </c>
      <c r="AJ71" s="1">
        <f t="shared" si="3"/>
        <v>66</v>
      </c>
      <c r="AL71" s="103">
        <f t="shared" ca="1" si="4"/>
        <v>0.13241183253811084</v>
      </c>
      <c r="AM71" s="91">
        <f t="shared" ca="1" si="5"/>
        <v>269.04564667393436</v>
      </c>
      <c r="AN71" s="103">
        <f t="shared" ca="1" si="6"/>
        <v>0.63971378678541391</v>
      </c>
      <c r="AO71" s="92">
        <f t="shared" ca="1" si="7"/>
        <v>3.4869510008255684</v>
      </c>
      <c r="AP71" s="91">
        <f t="shared" ca="1" si="8"/>
        <v>1.1655668984072118</v>
      </c>
      <c r="AQ71" s="103">
        <f t="shared" ca="1" si="9"/>
        <v>20.150038156036622</v>
      </c>
      <c r="AR71" s="103">
        <f t="shared" ca="1" si="10"/>
        <v>0.17436029266635505</v>
      </c>
      <c r="AS71" s="103">
        <f t="shared" ca="1" si="11"/>
        <v>5.3251940377556213E-2</v>
      </c>
      <c r="AT71" s="91">
        <f t="shared" ca="1" si="12"/>
        <v>230.11913061897027</v>
      </c>
      <c r="AU71" s="91">
        <f t="shared" ca="1" si="13"/>
        <v>58.776845050970039</v>
      </c>
      <c r="AV71" s="103">
        <f t="shared" ca="1" si="14"/>
        <v>0.26506113234142692</v>
      </c>
      <c r="AW71" s="103">
        <f t="shared" ca="1" si="15"/>
        <v>0.80594435149308419</v>
      </c>
      <c r="AX71" s="91">
        <f t="shared" ca="1" si="16"/>
        <v>68.030090425646506</v>
      </c>
      <c r="AY71" s="103">
        <f t="shared" ca="1" si="17"/>
        <v>0.15163135599749419</v>
      </c>
      <c r="AZ71" s="91">
        <f t="shared" ca="1" si="18"/>
        <v>248.02832384703279</v>
      </c>
      <c r="BA71" s="91">
        <f t="shared" ca="1" si="19"/>
        <v>16.362910756071059</v>
      </c>
      <c r="BB71" s="103">
        <f t="shared" ca="1" si="20"/>
        <v>0.53601629397858697</v>
      </c>
      <c r="BC71" s="103">
        <f t="shared" ca="1" si="21"/>
        <v>0.93836008011855787</v>
      </c>
      <c r="BD71" s="91">
        <f t="shared" ca="1" si="22"/>
        <v>9.5146920562009321</v>
      </c>
      <c r="BE71" s="103">
        <f t="shared" ca="1" si="23"/>
        <v>0.2665614766438642</v>
      </c>
      <c r="BF71" s="91">
        <f t="shared" ca="1" si="24"/>
        <v>42.970636279584667</v>
      </c>
      <c r="BG71" s="91">
        <f t="shared" ca="1" si="25"/>
        <v>70.006969799764533</v>
      </c>
    </row>
    <row r="72" spans="2:59" ht="17" thickTop="1" thickBot="1">
      <c r="N72" s="1" t="s">
        <v>132</v>
      </c>
      <c r="O72" s="52"/>
      <c r="P72" s="115">
        <f>Q72*(1-$O$60)</f>
        <v>24.75</v>
      </c>
      <c r="Q72" s="73">
        <f>$AQ$2</f>
        <v>25</v>
      </c>
      <c r="R72" s="115">
        <f>Q72*(1+$O$60)</f>
        <v>25.25</v>
      </c>
      <c r="S72"/>
      <c r="AJ72" s="1">
        <f t="shared" ref="AJ72:AJ135" si="81">AJ71+1</f>
        <v>67</v>
      </c>
      <c r="AL72" s="103">
        <f t="shared" ref="AL72:AL135" ca="1" si="82">RAND()*($P$6-$R$6)+$R$6</f>
        <v>0.10871624982290076</v>
      </c>
      <c r="AM72" s="91">
        <f t="shared" ref="AM72:AM135" ca="1" si="83">RAND()*($P$8-$R$8)+$R$8</f>
        <v>249.94628630516297</v>
      </c>
      <c r="AN72" s="103">
        <f t="shared" ref="AN72:AN135" ca="1" si="84">RAND()*($R$10-$P$10)+$P$10</f>
        <v>0.32127803425589829</v>
      </c>
      <c r="AO72" s="92">
        <f t="shared" ref="AO72:AO135" ca="1" si="85">RAND()*($R$12-$P$12)+$P$12</f>
        <v>5.4260988553906531</v>
      </c>
      <c r="AP72" s="91">
        <f t="shared" ref="AP72:AP135" ca="1" si="86">RAND()*($R$14-$P$14)+$P$14</f>
        <v>1.4825705136547467</v>
      </c>
      <c r="AQ72" s="103">
        <f t="shared" ref="AQ72:AQ135" ca="1" si="87">RAND()*($R$16-$P$16)+$P$16</f>
        <v>45.117569246042436</v>
      </c>
      <c r="AR72" s="103">
        <f t="shared" ref="AR72:AR135" ca="1" si="88">RAND()*($R$18-$P$18)+$P$18</f>
        <v>0.1965132142926965</v>
      </c>
      <c r="AS72" s="103">
        <f t="shared" ref="AS72:AS135" ca="1" si="89">RAND()*($R$20-$P$20)+$P$20</f>
        <v>5.5965827625500404E-2</v>
      </c>
      <c r="AT72" s="91">
        <f t="shared" ref="AT72:AT135" ca="1" si="90">RAND()*($R$22-$P$22)+$P$22</f>
        <v>180.28654603038129</v>
      </c>
      <c r="AU72" s="91">
        <f t="shared" ref="AU72:AU135" ca="1" si="91">RAND()*($R$24-$P$24)+$P$24</f>
        <v>80.224739950949413</v>
      </c>
      <c r="AV72" s="103">
        <f t="shared" ref="AV72:AV135" ca="1" si="92">RAND()*($P$26-$R$26)+$R$26</f>
        <v>0.34126580273430884</v>
      </c>
      <c r="AW72" s="103">
        <f t="shared" ref="AW72:AW135" ca="1" si="93">RAND()*($P$28-$R$28)+$R$28</f>
        <v>0.74901364271810644</v>
      </c>
      <c r="AX72" s="91">
        <f t="shared" ref="AX72:AX135" ca="1" si="94">RAND()*($R$30-$P$30)+$P$30</f>
        <v>54.709553878594136</v>
      </c>
      <c r="AY72" s="103">
        <f t="shared" ref="AY72:AY135" ca="1" si="95">RAND()*($P$32-$R$32)+$R$32</f>
        <v>0.1880438783636923</v>
      </c>
      <c r="AZ72" s="91">
        <f t="shared" ref="AZ72:AZ135" ca="1" si="96">RAND()*($P$34-$R$34)+$R$34</f>
        <v>203.76616017665566</v>
      </c>
      <c r="BA72" s="91">
        <f t="shared" ref="BA72:BA135" ca="1" si="97">RAND()*($P$36-$R$36)+$R$36</f>
        <v>18.89257793063873</v>
      </c>
      <c r="BB72" s="103">
        <f t="shared" ref="BB72:BB135" ca="1" si="98">RAND()*($P$38-$R$38)+$R$38</f>
        <v>0.54812270178720746</v>
      </c>
      <c r="BC72" s="103">
        <f t="shared" ref="BC72:BC135" ca="1" si="99">RAND()*($P$40-$R$40)+$R$40</f>
        <v>0.86592316014042325</v>
      </c>
      <c r="BD72" s="91">
        <f t="shared" ref="BD72:BD135" ca="1" si="100">RAND()*($P$42-$R$42)+$R$42</f>
        <v>10.985214544842705</v>
      </c>
      <c r="BE72" s="103">
        <f t="shared" ref="BE72:BE135" ca="1" si="101">RAND()*($R$44-$P$44)+$P$44</f>
        <v>0.337684036841089</v>
      </c>
      <c r="BF72" s="91">
        <f t="shared" ref="BF72:BF135" ca="1" si="102">RAND()*($P$46-$R$46)+$R$46</f>
        <v>37.169092046894512</v>
      </c>
      <c r="BG72" s="91">
        <f t="shared" ref="BG72:BG135" ca="1" si="103">RAND()*($R$48-$P$48)+$P$48</f>
        <v>61.925164304561278</v>
      </c>
    </row>
    <row r="73" spans="2:59" ht="17" thickTop="1" thickBot="1">
      <c r="O73" s="62">
        <f>$L$11</f>
        <v>708.41845285363752</v>
      </c>
      <c r="P73" s="63">
        <f t="dataTable" ref="P73:R73" dt2D="0" dtr="1" r1="AQ6" ca="1"/>
        <v>686.61103309872351</v>
      </c>
      <c r="Q73" s="63">
        <v>708.41845285363752</v>
      </c>
      <c r="R73" s="63">
        <v>730.38020456842617</v>
      </c>
      <c r="S73" s="137">
        <f>((R73-P73)/(R72-P72))*((R72+P72)/(R73+P73))</f>
        <v>3.0888808841021222</v>
      </c>
      <c r="AJ73" s="1">
        <f t="shared" si="81"/>
        <v>68</v>
      </c>
      <c r="AL73" s="103">
        <f t="shared" ca="1" si="82"/>
        <v>0.12777779027241959</v>
      </c>
      <c r="AM73" s="91">
        <f t="shared" ca="1" si="83"/>
        <v>199.01755508199329</v>
      </c>
      <c r="AN73" s="103">
        <f t="shared" ca="1" si="84"/>
        <v>0.7401311853518826</v>
      </c>
      <c r="AO73" s="92">
        <f t="shared" ca="1" si="85"/>
        <v>4.2480901528060002</v>
      </c>
      <c r="AP73" s="91">
        <f t="shared" ca="1" si="86"/>
        <v>1.0111591526488304</v>
      </c>
      <c r="AQ73" s="103">
        <f t="shared" ca="1" si="87"/>
        <v>32.566521865377574</v>
      </c>
      <c r="AR73" s="103">
        <f t="shared" ca="1" si="88"/>
        <v>0.21484009287193195</v>
      </c>
      <c r="AS73" s="103">
        <f t="shared" ca="1" si="89"/>
        <v>2.168722455585631E-2</v>
      </c>
      <c r="AT73" s="91">
        <f t="shared" ca="1" si="90"/>
        <v>180.01454324072438</v>
      </c>
      <c r="AU73" s="91">
        <f t="shared" ca="1" si="91"/>
        <v>42.597841396771742</v>
      </c>
      <c r="AV73" s="103">
        <f t="shared" ca="1" si="92"/>
        <v>0.24527830679572438</v>
      </c>
      <c r="AW73" s="103">
        <f t="shared" ca="1" si="93"/>
        <v>0.77409722761568434</v>
      </c>
      <c r="AX73" s="91">
        <f t="shared" ca="1" si="94"/>
        <v>50.752553581302081</v>
      </c>
      <c r="AY73" s="103">
        <f t="shared" ca="1" si="95"/>
        <v>0.1873594613564997</v>
      </c>
      <c r="AZ73" s="91">
        <f t="shared" ca="1" si="96"/>
        <v>246.14637044824514</v>
      </c>
      <c r="BA73" s="91">
        <f t="shared" ca="1" si="97"/>
        <v>19.463774618393352</v>
      </c>
      <c r="BB73" s="103">
        <f t="shared" ca="1" si="98"/>
        <v>0.55663289204611965</v>
      </c>
      <c r="BC73" s="103">
        <f t="shared" ca="1" si="99"/>
        <v>0.86969416632662333</v>
      </c>
      <c r="BD73" s="91">
        <f t="shared" ca="1" si="100"/>
        <v>13.135807669949189</v>
      </c>
      <c r="BE73" s="103">
        <f t="shared" ca="1" si="101"/>
        <v>0.17866244370490564</v>
      </c>
      <c r="BF73" s="91">
        <f t="shared" ca="1" si="102"/>
        <v>35.737293286311775</v>
      </c>
      <c r="BG73" s="91">
        <f t="shared" ca="1" si="103"/>
        <v>56.191279329368172</v>
      </c>
    </row>
    <row r="74" spans="2:59" ht="17" thickTop="1" thickBot="1">
      <c r="D74" s="139" t="s">
        <v>1</v>
      </c>
      <c r="E74" s="140"/>
      <c r="F74" s="140"/>
      <c r="G74" s="140"/>
      <c r="H74" s="140"/>
      <c r="I74" s="141"/>
      <c r="N74" s="1" t="s">
        <v>133</v>
      </c>
      <c r="O74" s="52"/>
      <c r="P74" s="56">
        <f>Q74*(1-$O$60)</f>
        <v>0.2475</v>
      </c>
      <c r="Q74" s="75">
        <f>$AR$2</f>
        <v>0.25</v>
      </c>
      <c r="R74" s="56">
        <f>Q74*(1+$O$60)</f>
        <v>0.2525</v>
      </c>
      <c r="S74"/>
      <c r="AJ74" s="1">
        <f t="shared" si="81"/>
        <v>69</v>
      </c>
      <c r="AL74" s="103">
        <f t="shared" ca="1" si="82"/>
        <v>0.10892717680265949</v>
      </c>
      <c r="AM74" s="91">
        <f t="shared" ca="1" si="83"/>
        <v>234.03844361691239</v>
      </c>
      <c r="AN74" s="103">
        <f t="shared" ca="1" si="84"/>
        <v>0.70587762282774946</v>
      </c>
      <c r="AO74" s="92">
        <f t="shared" ca="1" si="85"/>
        <v>6.5060593592023759</v>
      </c>
      <c r="AP74" s="91">
        <f t="shared" ca="1" si="86"/>
        <v>1.7349900244432614</v>
      </c>
      <c r="AQ74" s="103">
        <f t="shared" ca="1" si="87"/>
        <v>11.489612537280681</v>
      </c>
      <c r="AR74" s="103">
        <f t="shared" ca="1" si="88"/>
        <v>0.17044251682929371</v>
      </c>
      <c r="AS74" s="103">
        <f t="shared" ca="1" si="89"/>
        <v>1.7981021587734861E-2</v>
      </c>
      <c r="AT74" s="91">
        <f t="shared" ca="1" si="90"/>
        <v>228.31363720777114</v>
      </c>
      <c r="AU74" s="91">
        <f t="shared" ca="1" si="91"/>
        <v>44.020463707428959</v>
      </c>
      <c r="AV74" s="103">
        <f t="shared" ca="1" si="92"/>
        <v>0.32257016042604458</v>
      </c>
      <c r="AW74" s="103">
        <f t="shared" ca="1" si="93"/>
        <v>0.82561579818981579</v>
      </c>
      <c r="AX74" s="91">
        <f t="shared" ca="1" si="94"/>
        <v>56.221249284679345</v>
      </c>
      <c r="AY74" s="103">
        <f t="shared" ca="1" si="95"/>
        <v>0.21422003416780305</v>
      </c>
      <c r="AZ74" s="91">
        <f t="shared" ca="1" si="96"/>
        <v>195.88743389906256</v>
      </c>
      <c r="BA74" s="91">
        <f t="shared" ca="1" si="97"/>
        <v>28.234527400962964</v>
      </c>
      <c r="BB74" s="103">
        <f t="shared" ca="1" si="98"/>
        <v>0.41535899879515176</v>
      </c>
      <c r="BC74" s="103">
        <f t="shared" ca="1" si="99"/>
        <v>0.95201641523913894</v>
      </c>
      <c r="BD74" s="91">
        <f t="shared" ca="1" si="100"/>
        <v>13.520212306051778</v>
      </c>
      <c r="BE74" s="103">
        <f t="shared" ca="1" si="101"/>
        <v>0.20278264598947271</v>
      </c>
      <c r="BF74" s="91">
        <f t="shared" ca="1" si="102"/>
        <v>38.157767956933228</v>
      </c>
      <c r="BG74" s="91">
        <f t="shared" ca="1" si="103"/>
        <v>71.260372920645096</v>
      </c>
    </row>
    <row r="75" spans="2:59" ht="17" thickTop="1" thickBot="1">
      <c r="C75" s="22" t="s">
        <v>0</v>
      </c>
      <c r="D75" s="7">
        <v>0</v>
      </c>
      <c r="E75" s="8">
        <f>D75+1</f>
        <v>1</v>
      </c>
      <c r="F75" s="8">
        <f t="shared" ref="F75:I75" si="104">E75+1</f>
        <v>2</v>
      </c>
      <c r="G75" s="8">
        <f t="shared" si="104"/>
        <v>3</v>
      </c>
      <c r="H75" s="8">
        <f t="shared" si="104"/>
        <v>4</v>
      </c>
      <c r="I75" s="9">
        <f t="shared" si="104"/>
        <v>5</v>
      </c>
      <c r="O75" s="62">
        <f>$L$11</f>
        <v>708.41845285363752</v>
      </c>
      <c r="P75" s="63">
        <f t="dataTable" ref="P75:R75" dt2D="0" dtr="1" r1="AR6" ca="1"/>
        <v>693.62901030016951</v>
      </c>
      <c r="Q75" s="63">
        <v>708.41845285363752</v>
      </c>
      <c r="R75" s="63">
        <v>723.20789540710609</v>
      </c>
      <c r="S75" s="137">
        <f>((R75-P75)/(R74-P74))*((R74+P74)/(R75+P75))</f>
        <v>2.0876704289525105</v>
      </c>
      <c r="AJ75" s="1">
        <f t="shared" si="81"/>
        <v>70</v>
      </c>
      <c r="AL75" s="103">
        <f t="shared" ca="1" si="82"/>
        <v>0.14052099257363881</v>
      </c>
      <c r="AM75" s="91">
        <f t="shared" ca="1" si="83"/>
        <v>229.15410124105358</v>
      </c>
      <c r="AN75" s="103">
        <f t="shared" ca="1" si="84"/>
        <v>0.33038194279647504</v>
      </c>
      <c r="AO75" s="92">
        <f t="shared" ca="1" si="85"/>
        <v>4.6527951291254812</v>
      </c>
      <c r="AP75" s="91">
        <f t="shared" ca="1" si="86"/>
        <v>1.6072885173642337</v>
      </c>
      <c r="AQ75" s="103">
        <f t="shared" ca="1" si="87"/>
        <v>13.24804621590911</v>
      </c>
      <c r="AR75" s="103">
        <f t="shared" ca="1" si="88"/>
        <v>0.25508444236751704</v>
      </c>
      <c r="AS75" s="103">
        <f t="shared" ca="1" si="89"/>
        <v>2.6065088350284246E-2</v>
      </c>
      <c r="AT75" s="91">
        <f t="shared" ca="1" si="90"/>
        <v>233.7875610697937</v>
      </c>
      <c r="AU75" s="91">
        <f t="shared" ca="1" si="91"/>
        <v>70.522046916025801</v>
      </c>
      <c r="AV75" s="103">
        <f t="shared" ca="1" si="92"/>
        <v>0.16635335243930563</v>
      </c>
      <c r="AW75" s="103">
        <f t="shared" ca="1" si="93"/>
        <v>0.77785120653264173</v>
      </c>
      <c r="AX75" s="91">
        <f t="shared" ca="1" si="94"/>
        <v>55.972820059887738</v>
      </c>
      <c r="AY75" s="103">
        <f t="shared" ca="1" si="95"/>
        <v>0.18797081402943402</v>
      </c>
      <c r="AZ75" s="91">
        <f t="shared" ca="1" si="96"/>
        <v>245.284952400972</v>
      </c>
      <c r="BA75" s="91">
        <f t="shared" ca="1" si="97"/>
        <v>21.71228251477816</v>
      </c>
      <c r="BB75" s="103">
        <f t="shared" ca="1" si="98"/>
        <v>0.43026883614024997</v>
      </c>
      <c r="BC75" s="103">
        <f t="shared" ca="1" si="99"/>
        <v>0.87504207818273261</v>
      </c>
      <c r="BD75" s="91">
        <f t="shared" ca="1" si="100"/>
        <v>9.9248848350508219</v>
      </c>
      <c r="BE75" s="103">
        <f t="shared" ca="1" si="101"/>
        <v>0.25012793997981808</v>
      </c>
      <c r="BF75" s="91">
        <f t="shared" ca="1" si="102"/>
        <v>41.931078811015595</v>
      </c>
      <c r="BG75" s="91">
        <f t="shared" ca="1" si="103"/>
        <v>60.081538206884659</v>
      </c>
    </row>
    <row r="76" spans="2:59" ht="17" thickTop="1" thickBot="1">
      <c r="B76" s="1">
        <f>B71</f>
        <v>43</v>
      </c>
      <c r="C76" s="1" t="s">
        <v>34</v>
      </c>
      <c r="D76" s="67">
        <f t="shared" ref="D76:I76" si="105">D70</f>
        <v>-376.79999999999995</v>
      </c>
      <c r="E76" s="67">
        <f t="shared" si="105"/>
        <v>-133.59332232876716</v>
      </c>
      <c r="F76" s="67">
        <f t="shared" si="105"/>
        <v>111.59696400342457</v>
      </c>
      <c r="G76" s="67">
        <f t="shared" si="105"/>
        <v>505.67126898726315</v>
      </c>
      <c r="H76" s="67">
        <f t="shared" si="105"/>
        <v>542.11497510064385</v>
      </c>
      <c r="I76" s="67">
        <f t="shared" si="105"/>
        <v>725.46861275235631</v>
      </c>
      <c r="N76" s="1" t="s">
        <v>134</v>
      </c>
      <c r="O76" s="52"/>
      <c r="P76" s="56">
        <f>Q76*(1-$O$60)</f>
        <v>4.9500000000000002E-2</v>
      </c>
      <c r="Q76" s="75">
        <f>$AS$2</f>
        <v>0.05</v>
      </c>
      <c r="R76" s="56">
        <f>Q76*(1+$O$60)</f>
        <v>5.0500000000000003E-2</v>
      </c>
      <c r="S76"/>
      <c r="AJ76" s="1">
        <f t="shared" si="81"/>
        <v>71</v>
      </c>
      <c r="AL76" s="103">
        <f t="shared" ca="1" si="82"/>
        <v>9.6956836864044507E-2</v>
      </c>
      <c r="AM76" s="91">
        <f t="shared" ca="1" si="83"/>
        <v>222.71258008329482</v>
      </c>
      <c r="AN76" s="103">
        <f t="shared" ca="1" si="84"/>
        <v>0.56714834305301243</v>
      </c>
      <c r="AO76" s="92">
        <f t="shared" ca="1" si="85"/>
        <v>5.7668921658565422</v>
      </c>
      <c r="AP76" s="91">
        <f t="shared" ca="1" si="86"/>
        <v>0.8280412224050917</v>
      </c>
      <c r="AQ76" s="103">
        <f t="shared" ca="1" si="87"/>
        <v>38.323236772209768</v>
      </c>
      <c r="AR76" s="103">
        <f t="shared" ca="1" si="88"/>
        <v>0.19645706579598876</v>
      </c>
      <c r="AS76" s="103">
        <f t="shared" ca="1" si="89"/>
        <v>7.3505702424976227E-2</v>
      </c>
      <c r="AT76" s="91">
        <f t="shared" ca="1" si="90"/>
        <v>197.79168327544872</v>
      </c>
      <c r="AU76" s="91">
        <f t="shared" ca="1" si="91"/>
        <v>46.096941588670028</v>
      </c>
      <c r="AV76" s="103">
        <f t="shared" ca="1" si="92"/>
        <v>0.20001914052447034</v>
      </c>
      <c r="AW76" s="103">
        <f t="shared" ca="1" si="93"/>
        <v>0.80682426565370502</v>
      </c>
      <c r="AX76" s="91">
        <f t="shared" ca="1" si="94"/>
        <v>66.699256809933061</v>
      </c>
      <c r="AY76" s="103">
        <f t="shared" ca="1" si="95"/>
        <v>0.23446273323112782</v>
      </c>
      <c r="AZ76" s="91">
        <f t="shared" ca="1" si="96"/>
        <v>191.7111883477223</v>
      </c>
      <c r="BA76" s="91">
        <f t="shared" ca="1" si="97"/>
        <v>25.841930502233918</v>
      </c>
      <c r="BB76" s="103">
        <f t="shared" ca="1" si="98"/>
        <v>0.54282820381060171</v>
      </c>
      <c r="BC76" s="103">
        <f t="shared" ca="1" si="99"/>
        <v>0.96676159872312561</v>
      </c>
      <c r="BD76" s="91">
        <f t="shared" ca="1" si="100"/>
        <v>11.019340654937572</v>
      </c>
      <c r="BE76" s="103">
        <f t="shared" ca="1" si="101"/>
        <v>0.20064126508214719</v>
      </c>
      <c r="BF76" s="91">
        <f t="shared" ca="1" si="102"/>
        <v>44.427537476470462</v>
      </c>
      <c r="BG76" s="91">
        <f t="shared" ca="1" si="103"/>
        <v>54.924198689351293</v>
      </c>
    </row>
    <row r="77" spans="2:59" ht="17" thickTop="1" thickBot="1">
      <c r="B77" s="1">
        <f>B76+1</f>
        <v>44</v>
      </c>
      <c r="C77" s="1" t="str">
        <f>"Discount Factor (Discount Rate = " &amp; TEXT(D5,"##.##%") &amp; ")"</f>
        <v>Discount Factor (Discount Rate = 12.01%)</v>
      </c>
      <c r="D77" s="37">
        <f t="shared" ref="D77:I77" si="106">1/(1+$D$5)^D52</f>
        <v>1</v>
      </c>
      <c r="E77" s="37">
        <f t="shared" si="106"/>
        <v>0.89274640621782753</v>
      </c>
      <c r="F77" s="37">
        <f t="shared" si="106"/>
        <v>0.79699614581484624</v>
      </c>
      <c r="G77" s="37">
        <f t="shared" si="106"/>
        <v>0.71151544494566366</v>
      </c>
      <c r="H77" s="37">
        <f t="shared" si="106"/>
        <v>0.63520285644371965</v>
      </c>
      <c r="I77" s="37">
        <f t="shared" si="106"/>
        <v>0.56707506730942936</v>
      </c>
      <c r="O77" s="62">
        <f>$L$11</f>
        <v>708.41845285363752</v>
      </c>
      <c r="P77" s="63">
        <f t="dataTable" ref="P77:R77" dt2D="0" dtr="1" r1="AS6" ca="1"/>
        <v>706.45107338217645</v>
      </c>
      <c r="Q77" s="63">
        <v>708.41845285363752</v>
      </c>
      <c r="R77" s="63">
        <v>710.38785723315846</v>
      </c>
      <c r="S77" s="137">
        <f>((R77-P77)/(R76-P76))*((R76+P76)/(R77+P77))</f>
        <v>0.27785683791680238</v>
      </c>
      <c r="AJ77" s="1">
        <f t="shared" si="81"/>
        <v>72</v>
      </c>
      <c r="AL77" s="103">
        <f t="shared" ca="1" si="82"/>
        <v>0.13584296531863146</v>
      </c>
      <c r="AM77" s="91">
        <f t="shared" ca="1" si="83"/>
        <v>214.39738954001484</v>
      </c>
      <c r="AN77" s="103">
        <f t="shared" ca="1" si="84"/>
        <v>0.62883339425435114</v>
      </c>
      <c r="AO77" s="92">
        <f t="shared" ca="1" si="85"/>
        <v>6.1209805956163947</v>
      </c>
      <c r="AP77" s="91">
        <f t="shared" ca="1" si="86"/>
        <v>1.6866153496706446</v>
      </c>
      <c r="AQ77" s="103">
        <f t="shared" ca="1" si="87"/>
        <v>30.020569653615397</v>
      </c>
      <c r="AR77" s="103">
        <f t="shared" ca="1" si="88"/>
        <v>0.3091933632831757</v>
      </c>
      <c r="AS77" s="103">
        <f t="shared" ca="1" si="89"/>
        <v>4.9916526029173729E-2</v>
      </c>
      <c r="AT77" s="91">
        <f t="shared" ca="1" si="90"/>
        <v>198.12068590175986</v>
      </c>
      <c r="AU77" s="91">
        <f t="shared" ca="1" si="91"/>
        <v>33.509433096018377</v>
      </c>
      <c r="AV77" s="103">
        <f t="shared" ca="1" si="92"/>
        <v>0.33552454978698004</v>
      </c>
      <c r="AW77" s="103">
        <f t="shared" ca="1" si="93"/>
        <v>0.83299145452662249</v>
      </c>
      <c r="AX77" s="91">
        <f t="shared" ca="1" si="94"/>
        <v>71.945684680624026</v>
      </c>
      <c r="AY77" s="103">
        <f t="shared" ca="1" si="95"/>
        <v>0.25521166433718961</v>
      </c>
      <c r="AZ77" s="91">
        <f t="shared" ca="1" si="96"/>
        <v>225.31317427938336</v>
      </c>
      <c r="BA77" s="91">
        <f t="shared" ca="1" si="97"/>
        <v>21.435832490789856</v>
      </c>
      <c r="BB77" s="103">
        <f t="shared" ca="1" si="98"/>
        <v>0.37170690938221707</v>
      </c>
      <c r="BC77" s="103">
        <f t="shared" ca="1" si="99"/>
        <v>0.99755242521080978</v>
      </c>
      <c r="BD77" s="91">
        <f t="shared" ca="1" si="100"/>
        <v>10.652534040844211</v>
      </c>
      <c r="BE77" s="103">
        <f t="shared" ca="1" si="101"/>
        <v>0.16864159159838465</v>
      </c>
      <c r="BF77" s="91">
        <f t="shared" ca="1" si="102"/>
        <v>43.192587210843413</v>
      </c>
      <c r="BG77" s="91">
        <f t="shared" ca="1" si="103"/>
        <v>59.736181133708826</v>
      </c>
    </row>
    <row r="78" spans="2:59" ht="17" thickTop="1" thickBot="1">
      <c r="B78" s="1">
        <f t="shared" ref="B78:B79" si="107">B77+1</f>
        <v>45</v>
      </c>
      <c r="C78" s="1" t="s">
        <v>35</v>
      </c>
      <c r="D78" s="38">
        <f t="shared" ref="D78:I78" si="108">D70*D77</f>
        <v>-376.79999999999995</v>
      </c>
      <c r="E78" s="38">
        <f t="shared" si="108"/>
        <v>-119.26495840370673</v>
      </c>
      <c r="F78" s="38">
        <f t="shared" si="108"/>
        <v>88.942350195367524</v>
      </c>
      <c r="G78" s="38">
        <f t="shared" si="108"/>
        <v>359.7929179497109</v>
      </c>
      <c r="H78" s="38">
        <f t="shared" si="108"/>
        <v>344.35298070484492</v>
      </c>
      <c r="I78" s="38">
        <f t="shared" si="108"/>
        <v>411.3951624074208</v>
      </c>
      <c r="N78" s="1" t="s">
        <v>149</v>
      </c>
      <c r="O78" s="52"/>
      <c r="P78" s="51">
        <f>Q78*(1-$O$60)</f>
        <v>198</v>
      </c>
      <c r="Q78" s="106">
        <f>$AT$2</f>
        <v>200</v>
      </c>
      <c r="R78" s="51">
        <f>Q78*(1+$O$60)</f>
        <v>202</v>
      </c>
      <c r="S78"/>
      <c r="AJ78" s="1">
        <f t="shared" si="81"/>
        <v>73</v>
      </c>
      <c r="AL78" s="103">
        <f t="shared" ca="1" si="82"/>
        <v>0.10011804754398532</v>
      </c>
      <c r="AM78" s="91">
        <f t="shared" ca="1" si="83"/>
        <v>252.49335752236999</v>
      </c>
      <c r="AN78" s="103">
        <f t="shared" ca="1" si="84"/>
        <v>0.73979813393939287</v>
      </c>
      <c r="AO78" s="92">
        <f t="shared" ca="1" si="85"/>
        <v>4.7832624640979509</v>
      </c>
      <c r="AP78" s="91">
        <f t="shared" ca="1" si="86"/>
        <v>0.8001837465145194</v>
      </c>
      <c r="AQ78" s="103">
        <f t="shared" ca="1" si="87"/>
        <v>33.749529724304587</v>
      </c>
      <c r="AR78" s="103">
        <f t="shared" ca="1" si="88"/>
        <v>0.28330243866960969</v>
      </c>
      <c r="AS78" s="103">
        <f t="shared" ca="1" si="89"/>
        <v>7.7674918361414311E-2</v>
      </c>
      <c r="AT78" s="91">
        <f t="shared" ca="1" si="90"/>
        <v>237.47706412592919</v>
      </c>
      <c r="AU78" s="91">
        <f t="shared" ca="1" si="91"/>
        <v>68.854172861899713</v>
      </c>
      <c r="AV78" s="103">
        <f t="shared" ca="1" si="92"/>
        <v>0.17248370951269151</v>
      </c>
      <c r="AW78" s="103">
        <f t="shared" ca="1" si="93"/>
        <v>0.79127150736011986</v>
      </c>
      <c r="AX78" s="91">
        <f t="shared" ca="1" si="94"/>
        <v>63.116884625329391</v>
      </c>
      <c r="AY78" s="103">
        <f t="shared" ca="1" si="95"/>
        <v>0.16521666354547193</v>
      </c>
      <c r="AZ78" s="91">
        <f t="shared" ca="1" si="96"/>
        <v>159.64443609385881</v>
      </c>
      <c r="BA78" s="91">
        <f t="shared" ca="1" si="97"/>
        <v>19.430931382784248</v>
      </c>
      <c r="BB78" s="103">
        <f t="shared" ca="1" si="98"/>
        <v>0.37221578059975702</v>
      </c>
      <c r="BC78" s="103">
        <f t="shared" ca="1" si="99"/>
        <v>0.89684269746470735</v>
      </c>
      <c r="BD78" s="91">
        <f t="shared" ca="1" si="100"/>
        <v>10.139779975310717</v>
      </c>
      <c r="BE78" s="103">
        <f t="shared" ca="1" si="101"/>
        <v>0.21035146013131834</v>
      </c>
      <c r="BF78" s="91">
        <f t="shared" ca="1" si="102"/>
        <v>44.998210629510972</v>
      </c>
      <c r="BG78" s="91">
        <f t="shared" ca="1" si="103"/>
        <v>72.263259310185248</v>
      </c>
    </row>
    <row r="79" spans="2:59" ht="17" thickTop="1" thickBot="1">
      <c r="B79" s="1">
        <f t="shared" si="107"/>
        <v>46</v>
      </c>
      <c r="C79" s="39" t="s">
        <v>4</v>
      </c>
      <c r="D79" s="38">
        <f>SUM(D78:I78)</f>
        <v>708.41845285363752</v>
      </c>
      <c r="E79" s="20"/>
      <c r="F79" s="20"/>
      <c r="O79" s="62">
        <f>$L$11</f>
        <v>708.41845285363752</v>
      </c>
      <c r="P79" s="63">
        <f t="dataTable" ref="P79:R79" dt2D="0" dtr="1" r1="AT6" ca="1"/>
        <v>696.86521589987126</v>
      </c>
      <c r="Q79" s="63">
        <v>708.41845285363752</v>
      </c>
      <c r="R79" s="63">
        <v>719.97168980740378</v>
      </c>
      <c r="S79" s="137">
        <f>((R79-P79)/(R78-P78))*((R78+P78)/(R79+P79))</f>
        <v>1.630849239912898</v>
      </c>
      <c r="AJ79" s="1">
        <f t="shared" si="81"/>
        <v>74</v>
      </c>
      <c r="AL79" s="103">
        <f t="shared" ca="1" si="82"/>
        <v>9.9758571317205114E-2</v>
      </c>
      <c r="AM79" s="91">
        <f t="shared" ca="1" si="83"/>
        <v>193.18749648133661</v>
      </c>
      <c r="AN79" s="103">
        <f t="shared" ca="1" si="84"/>
        <v>0.66075460301523758</v>
      </c>
      <c r="AO79" s="92">
        <f t="shared" ca="1" si="85"/>
        <v>5.5707154643498988</v>
      </c>
      <c r="AP79" s="91">
        <f t="shared" ca="1" si="86"/>
        <v>1.4996720070466507</v>
      </c>
      <c r="AQ79" s="103">
        <f t="shared" ca="1" si="87"/>
        <v>12.09559636179209</v>
      </c>
      <c r="AR79" s="103">
        <f t="shared" ca="1" si="88"/>
        <v>0.34779032892692935</v>
      </c>
      <c r="AS79" s="103">
        <f t="shared" ca="1" si="89"/>
        <v>3.1035109317748305E-2</v>
      </c>
      <c r="AT79" s="91">
        <f t="shared" ca="1" si="90"/>
        <v>227.3264519702455</v>
      </c>
      <c r="AU79" s="91">
        <f t="shared" ca="1" si="91"/>
        <v>58.323763685443922</v>
      </c>
      <c r="AV79" s="103">
        <f t="shared" ca="1" si="92"/>
        <v>0.19216686970233937</v>
      </c>
      <c r="AW79" s="103">
        <f t="shared" ca="1" si="93"/>
        <v>0.82125070118801646</v>
      </c>
      <c r="AX79" s="91">
        <f t="shared" ca="1" si="94"/>
        <v>50.752253132734452</v>
      </c>
      <c r="AY79" s="103">
        <f t="shared" ca="1" si="95"/>
        <v>0.24338917344029526</v>
      </c>
      <c r="AZ79" s="91">
        <f t="shared" ca="1" si="96"/>
        <v>173.10956029136568</v>
      </c>
      <c r="BA79" s="91">
        <f t="shared" ca="1" si="97"/>
        <v>28.314048194211111</v>
      </c>
      <c r="BB79" s="103">
        <f t="shared" ca="1" si="98"/>
        <v>0.5310504779281513</v>
      </c>
      <c r="BC79" s="103">
        <f t="shared" ca="1" si="99"/>
        <v>0.92279824770854457</v>
      </c>
      <c r="BD79" s="91">
        <f t="shared" ca="1" si="100"/>
        <v>9.7764246235327974</v>
      </c>
      <c r="BE79" s="103">
        <f t="shared" ca="1" si="101"/>
        <v>0.2168194830618119</v>
      </c>
      <c r="BF79" s="91">
        <f t="shared" ca="1" si="102"/>
        <v>35.659803493895026</v>
      </c>
      <c r="BG79" s="91">
        <f t="shared" ca="1" si="103"/>
        <v>53.136790484520567</v>
      </c>
    </row>
    <row r="80" spans="2:59" ht="17" thickTop="1" thickBot="1">
      <c r="C80" s="39"/>
      <c r="N80" s="1" t="s">
        <v>150</v>
      </c>
      <c r="O80" s="52"/>
      <c r="P80" s="51">
        <f>Q80*(1-$O$60)</f>
        <v>49.490099999999998</v>
      </c>
      <c r="Q80" s="106">
        <f>$AU$2</f>
        <v>49.99</v>
      </c>
      <c r="R80" s="51">
        <f>Q80*(1+$O$60)</f>
        <v>50.489900000000006</v>
      </c>
      <c r="S80"/>
      <c r="AJ80" s="1">
        <f t="shared" si="81"/>
        <v>75</v>
      </c>
      <c r="AL80" s="103">
        <f t="shared" ca="1" si="82"/>
        <v>0.14670414694402298</v>
      </c>
      <c r="AM80" s="91">
        <f t="shared" ca="1" si="83"/>
        <v>196.96361868337962</v>
      </c>
      <c r="AN80" s="103">
        <f t="shared" ca="1" si="84"/>
        <v>0.53674242725482524</v>
      </c>
      <c r="AO80" s="92">
        <f t="shared" ca="1" si="85"/>
        <v>3.3395691128244858</v>
      </c>
      <c r="AP80" s="91">
        <f t="shared" ca="1" si="86"/>
        <v>0.91112586766196213</v>
      </c>
      <c r="AQ80" s="103">
        <f t="shared" ca="1" si="87"/>
        <v>25.112989270295483</v>
      </c>
      <c r="AR80" s="103">
        <f t="shared" ca="1" si="88"/>
        <v>0.30083038953767305</v>
      </c>
      <c r="AS80" s="103">
        <f t="shared" ca="1" si="89"/>
        <v>7.3335704150217951E-2</v>
      </c>
      <c r="AT80" s="91">
        <f t="shared" ca="1" si="90"/>
        <v>237.97088919575367</v>
      </c>
      <c r="AU80" s="91">
        <f t="shared" ca="1" si="91"/>
        <v>95.276594284339907</v>
      </c>
      <c r="AV80" s="103">
        <f t="shared" ca="1" si="92"/>
        <v>0.32472531235495711</v>
      </c>
      <c r="AW80" s="103">
        <f t="shared" ca="1" si="93"/>
        <v>0.84293390483646502</v>
      </c>
      <c r="AX80" s="91">
        <f t="shared" ca="1" si="94"/>
        <v>83.70305793323665</v>
      </c>
      <c r="AY80" s="103">
        <f t="shared" ca="1" si="95"/>
        <v>0.25427646644257196</v>
      </c>
      <c r="AZ80" s="91">
        <f t="shared" ca="1" si="96"/>
        <v>214.00393527315507</v>
      </c>
      <c r="BA80" s="91">
        <f t="shared" ca="1" si="97"/>
        <v>23.38187515405545</v>
      </c>
      <c r="BB80" s="103">
        <f t="shared" ca="1" si="98"/>
        <v>0.52837491589885877</v>
      </c>
      <c r="BC80" s="103">
        <f t="shared" ca="1" si="99"/>
        <v>0.8850021439952831</v>
      </c>
      <c r="BD80" s="91">
        <f t="shared" ca="1" si="100"/>
        <v>12.136042428442821</v>
      </c>
      <c r="BE80" s="103">
        <f t="shared" ca="1" si="101"/>
        <v>0.20876706834564235</v>
      </c>
      <c r="BF80" s="91">
        <f t="shared" ca="1" si="102"/>
        <v>41.502877052633615</v>
      </c>
      <c r="BG80" s="91">
        <f t="shared" ca="1" si="103"/>
        <v>58.102659549298444</v>
      </c>
    </row>
    <row r="81" spans="2:59" ht="17" thickTop="1" thickBot="1">
      <c r="C81" s="39"/>
      <c r="O81" s="62">
        <f>$L$11</f>
        <v>708.41845285363752</v>
      </c>
      <c r="P81" s="63">
        <f t="dataTable" ref="P81:R81" dt2D="0" dtr="1" r1="AU6" ca="1"/>
        <v>705.18224725393497</v>
      </c>
      <c r="Q81" s="63">
        <v>708.41845285363752</v>
      </c>
      <c r="R81" s="63">
        <v>711.65465845333983</v>
      </c>
      <c r="S81" s="137">
        <f>((R81-P81)/(R80-P80))*((R80+P80)/(R81+P81))</f>
        <v>0.45682118903966795</v>
      </c>
      <c r="AJ81" s="1">
        <f t="shared" si="81"/>
        <v>76</v>
      </c>
      <c r="AL81" s="103">
        <f t="shared" ca="1" si="82"/>
        <v>0.10688505293193741</v>
      </c>
      <c r="AM81" s="91">
        <f t="shared" ca="1" si="83"/>
        <v>246.4508047393455</v>
      </c>
      <c r="AN81" s="103">
        <f t="shared" ca="1" si="84"/>
        <v>0.55546595294166956</v>
      </c>
      <c r="AO81" s="92">
        <f t="shared" ca="1" si="85"/>
        <v>4.6218804798295849</v>
      </c>
      <c r="AP81" s="91">
        <f t="shared" ca="1" si="86"/>
        <v>0.96244675306017058</v>
      </c>
      <c r="AQ81" s="103">
        <f t="shared" ca="1" si="87"/>
        <v>39.675583249385994</v>
      </c>
      <c r="AR81" s="103">
        <f t="shared" ca="1" si="88"/>
        <v>0.22705377564303786</v>
      </c>
      <c r="AS81" s="103">
        <f t="shared" ca="1" si="89"/>
        <v>2.0220252662811546E-2</v>
      </c>
      <c r="AT81" s="91">
        <f t="shared" ca="1" si="90"/>
        <v>199.82178179146129</v>
      </c>
      <c r="AU81" s="91">
        <f t="shared" ca="1" si="91"/>
        <v>54.263918557207816</v>
      </c>
      <c r="AV81" s="103">
        <f t="shared" ca="1" si="92"/>
        <v>0.13656067830029112</v>
      </c>
      <c r="AW81" s="103">
        <f t="shared" ca="1" si="93"/>
        <v>0.82969551736163083</v>
      </c>
      <c r="AX81" s="91">
        <f t="shared" ca="1" si="94"/>
        <v>74.313139274476782</v>
      </c>
      <c r="AY81" s="103">
        <f t="shared" ca="1" si="95"/>
        <v>0.23045786694184392</v>
      </c>
      <c r="AZ81" s="91">
        <f t="shared" ca="1" si="96"/>
        <v>179.08906042520994</v>
      </c>
      <c r="BA81" s="91">
        <f t="shared" ca="1" si="97"/>
        <v>18.968139684139135</v>
      </c>
      <c r="BB81" s="103">
        <f t="shared" ca="1" si="98"/>
        <v>0.40197890191752694</v>
      </c>
      <c r="BC81" s="103">
        <f t="shared" ca="1" si="99"/>
        <v>0.99720945656234472</v>
      </c>
      <c r="BD81" s="91">
        <f t="shared" ca="1" si="100"/>
        <v>14.769067258046967</v>
      </c>
      <c r="BE81" s="103">
        <f t="shared" ca="1" si="101"/>
        <v>0.31420382980011563</v>
      </c>
      <c r="BF81" s="91">
        <f t="shared" ca="1" si="102"/>
        <v>31.738734204392582</v>
      </c>
      <c r="BG81" s="91">
        <f t="shared" ca="1" si="103"/>
        <v>66.852457890978499</v>
      </c>
    </row>
    <row r="82" spans="2:59" ht="17" thickTop="1" thickBot="1">
      <c r="C82" s="39"/>
      <c r="D82" s="139" t="s">
        <v>1</v>
      </c>
      <c r="E82" s="140"/>
      <c r="F82" s="140"/>
      <c r="G82" s="140"/>
      <c r="H82" s="140"/>
      <c r="I82" s="141"/>
      <c r="N82" s="1" t="s">
        <v>50</v>
      </c>
      <c r="O82" s="52"/>
      <c r="P82" s="119">
        <f>Q82*(1-$O$60)</f>
        <v>0.25195499999999998</v>
      </c>
      <c r="Q82" s="75">
        <f>$AV$2</f>
        <v>0.2545</v>
      </c>
      <c r="R82" s="118">
        <f>Q82*(1+$O$60)</f>
        <v>0.25704500000000002</v>
      </c>
      <c r="S82"/>
      <c r="AJ82" s="1">
        <f t="shared" si="81"/>
        <v>77</v>
      </c>
      <c r="AL82" s="103">
        <f t="shared" ca="1" si="82"/>
        <v>0.12337768762523627</v>
      </c>
      <c r="AM82" s="91">
        <f t="shared" ca="1" si="83"/>
        <v>266.85799167956935</v>
      </c>
      <c r="AN82" s="103">
        <f t="shared" ca="1" si="84"/>
        <v>0.30759764986240457</v>
      </c>
      <c r="AO82" s="92">
        <f t="shared" ca="1" si="85"/>
        <v>4.6388910393127176</v>
      </c>
      <c r="AP82" s="91">
        <f t="shared" ca="1" si="86"/>
        <v>1.7825431138480547</v>
      </c>
      <c r="AQ82" s="103">
        <f t="shared" ca="1" si="87"/>
        <v>10.637890860731524</v>
      </c>
      <c r="AR82" s="103">
        <f t="shared" ca="1" si="88"/>
        <v>0.30590771064945999</v>
      </c>
      <c r="AS82" s="103">
        <f t="shared" ca="1" si="89"/>
        <v>1.1329950132491476E-2</v>
      </c>
      <c r="AT82" s="91">
        <f t="shared" ca="1" si="90"/>
        <v>184.20714407881397</v>
      </c>
      <c r="AU82" s="91">
        <f t="shared" ca="1" si="91"/>
        <v>45.131120070157635</v>
      </c>
      <c r="AV82" s="103">
        <f t="shared" ca="1" si="92"/>
        <v>0.18859370487270102</v>
      </c>
      <c r="AW82" s="103">
        <f t="shared" ca="1" si="93"/>
        <v>0.84242991105111165</v>
      </c>
      <c r="AX82" s="91">
        <f t="shared" ca="1" si="94"/>
        <v>59.889675558328577</v>
      </c>
      <c r="AY82" s="103">
        <f t="shared" ca="1" si="95"/>
        <v>0.27248032692864865</v>
      </c>
      <c r="AZ82" s="91">
        <f t="shared" ca="1" si="96"/>
        <v>223.64610228762484</v>
      </c>
      <c r="BA82" s="91">
        <f t="shared" ca="1" si="97"/>
        <v>20.539583421472329</v>
      </c>
      <c r="BB82" s="103">
        <f t="shared" ca="1" si="98"/>
        <v>0.38016427231941219</v>
      </c>
      <c r="BC82" s="103">
        <f t="shared" ca="1" si="99"/>
        <v>0.87640063313571914</v>
      </c>
      <c r="BD82" s="91">
        <f t="shared" ca="1" si="100"/>
        <v>7.0251360029689369</v>
      </c>
      <c r="BE82" s="103">
        <f t="shared" ca="1" si="101"/>
        <v>0.20687332054502039</v>
      </c>
      <c r="BF82" s="91">
        <f t="shared" ca="1" si="102"/>
        <v>37.812136662641024</v>
      </c>
      <c r="BG82" s="91">
        <f t="shared" ca="1" si="103"/>
        <v>53.383708487496321</v>
      </c>
    </row>
    <row r="83" spans="2:59" ht="17" thickTop="1" thickBot="1">
      <c r="C83" s="22" t="s">
        <v>36</v>
      </c>
      <c r="D83" s="7">
        <v>0</v>
      </c>
      <c r="E83" s="8">
        <f>D83+1</f>
        <v>1</v>
      </c>
      <c r="F83" s="8">
        <f t="shared" ref="F83:I83" si="109">E83+1</f>
        <v>2</v>
      </c>
      <c r="G83" s="8">
        <f t="shared" si="109"/>
        <v>3</v>
      </c>
      <c r="H83" s="8">
        <f t="shared" si="109"/>
        <v>4</v>
      </c>
      <c r="I83" s="9">
        <f t="shared" si="109"/>
        <v>5</v>
      </c>
      <c r="O83" s="62">
        <f>$L$11</f>
        <v>708.41845285363752</v>
      </c>
      <c r="P83" s="63">
        <f t="dataTable" ref="P83:R83" dt2D="0" dtr="1" r1="AV6" ca="1"/>
        <v>711.29930320263395</v>
      </c>
      <c r="Q83" s="63">
        <v>708.41845285363752</v>
      </c>
      <c r="R83" s="63">
        <v>705.5376025046412</v>
      </c>
      <c r="S83" s="137">
        <f>((R83-P83)/(R82-P82))*((R82+P82)/(R83+P83))</f>
        <v>-0.40665941681668055</v>
      </c>
      <c r="AJ83" s="1">
        <f t="shared" si="81"/>
        <v>78</v>
      </c>
      <c r="AL83" s="103">
        <f t="shared" ca="1" si="82"/>
        <v>0.10483801272596405</v>
      </c>
      <c r="AM83" s="91">
        <f t="shared" ca="1" si="83"/>
        <v>269.48495159228207</v>
      </c>
      <c r="AN83" s="103">
        <f t="shared" ca="1" si="84"/>
        <v>0.41931551188695404</v>
      </c>
      <c r="AO83" s="92">
        <f t="shared" ca="1" si="85"/>
        <v>4.8232905346716102</v>
      </c>
      <c r="AP83" s="91">
        <f t="shared" ca="1" si="86"/>
        <v>1.4694577457090774</v>
      </c>
      <c r="AQ83" s="103">
        <f t="shared" ca="1" si="87"/>
        <v>19.559535798963331</v>
      </c>
      <c r="AR83" s="103">
        <f t="shared" ca="1" si="88"/>
        <v>0.19943898027749982</v>
      </c>
      <c r="AS83" s="103">
        <f t="shared" ca="1" si="89"/>
        <v>7.0891584837078039E-2</v>
      </c>
      <c r="AT83" s="91">
        <f t="shared" ca="1" si="90"/>
        <v>220.1124441143985</v>
      </c>
      <c r="AU83" s="91">
        <f t="shared" ca="1" si="91"/>
        <v>96.675011451900289</v>
      </c>
      <c r="AV83" s="103">
        <f t="shared" ca="1" si="92"/>
        <v>0.14797860190102746</v>
      </c>
      <c r="AW83" s="103">
        <f t="shared" ca="1" si="93"/>
        <v>0.84283894092604572</v>
      </c>
      <c r="AX83" s="91">
        <f t="shared" ca="1" si="94"/>
        <v>63.214341485618803</v>
      </c>
      <c r="AY83" s="103">
        <f t="shared" ca="1" si="95"/>
        <v>0.2748155063599812</v>
      </c>
      <c r="AZ83" s="91">
        <f t="shared" ca="1" si="96"/>
        <v>171.53089888330783</v>
      </c>
      <c r="BA83" s="91">
        <f t="shared" ca="1" si="97"/>
        <v>23.121365785519501</v>
      </c>
      <c r="BB83" s="103">
        <f t="shared" ca="1" si="98"/>
        <v>0.47795776668021761</v>
      </c>
      <c r="BC83" s="103">
        <f t="shared" ca="1" si="99"/>
        <v>0.89302667540526814</v>
      </c>
      <c r="BD83" s="91">
        <f t="shared" ca="1" si="100"/>
        <v>10.273978539991234</v>
      </c>
      <c r="BE83" s="103">
        <f t="shared" ca="1" si="101"/>
        <v>0.20636791080168487</v>
      </c>
      <c r="BF83" s="91">
        <f t="shared" ca="1" si="102"/>
        <v>33.652653702862324</v>
      </c>
      <c r="BG83" s="91">
        <f t="shared" ca="1" si="103"/>
        <v>51.814172672272143</v>
      </c>
    </row>
    <row r="84" spans="2:59" ht="17" thickTop="1" thickBot="1">
      <c r="B84" s="1">
        <f>B79+1</f>
        <v>47</v>
      </c>
      <c r="C84" s="40" t="s">
        <v>46</v>
      </c>
      <c r="D84" s="65">
        <f t="shared" ref="D84:I84" si="110">D70</f>
        <v>-376.79999999999995</v>
      </c>
      <c r="E84" s="65">
        <f t="shared" si="110"/>
        <v>-133.59332232876716</v>
      </c>
      <c r="F84" s="65">
        <f t="shared" si="110"/>
        <v>111.59696400342457</v>
      </c>
      <c r="G84" s="65">
        <f t="shared" si="110"/>
        <v>505.67126898726315</v>
      </c>
      <c r="H84" s="65">
        <f t="shared" si="110"/>
        <v>542.11497510064385</v>
      </c>
      <c r="I84" s="65">
        <f t="shared" si="110"/>
        <v>725.46861275235631</v>
      </c>
      <c r="N84" s="1" t="s">
        <v>151</v>
      </c>
      <c r="O84" s="52"/>
      <c r="P84" s="118">
        <f>Q84*(1-$O$60)</f>
        <v>0.79853399999999997</v>
      </c>
      <c r="Q84" s="75">
        <f>$AW$2</f>
        <v>0.80659999999999998</v>
      </c>
      <c r="R84" s="118">
        <f>Q84*(1+$O$60)</f>
        <v>0.814666</v>
      </c>
      <c r="S84"/>
      <c r="AJ84" s="1">
        <f t="shared" si="81"/>
        <v>79</v>
      </c>
      <c r="AL84" s="103">
        <f t="shared" ca="1" si="82"/>
        <v>0.13207878859243288</v>
      </c>
      <c r="AM84" s="91">
        <f t="shared" ca="1" si="83"/>
        <v>251.45215784517515</v>
      </c>
      <c r="AN84" s="103">
        <f t="shared" ca="1" si="84"/>
        <v>0.42840069367016081</v>
      </c>
      <c r="AO84" s="92">
        <f t="shared" ca="1" si="85"/>
        <v>3.6706091762075244</v>
      </c>
      <c r="AP84" s="91">
        <f t="shared" ca="1" si="86"/>
        <v>1.8777606261775652</v>
      </c>
      <c r="AQ84" s="103">
        <f t="shared" ca="1" si="87"/>
        <v>17.585372746130453</v>
      </c>
      <c r="AR84" s="103">
        <f t="shared" ca="1" si="88"/>
        <v>0.34328742510190374</v>
      </c>
      <c r="AS84" s="103">
        <f t="shared" ca="1" si="89"/>
        <v>6.2623050149583442E-2</v>
      </c>
      <c r="AT84" s="91">
        <f t="shared" ca="1" si="90"/>
        <v>233.65653015829926</v>
      </c>
      <c r="AU84" s="91">
        <f t="shared" ca="1" si="91"/>
        <v>67.288393680233824</v>
      </c>
      <c r="AV84" s="103">
        <f t="shared" ca="1" si="92"/>
        <v>0.21795722738656301</v>
      </c>
      <c r="AW84" s="103">
        <f t="shared" ca="1" si="93"/>
        <v>0.80235942759189005</v>
      </c>
      <c r="AX84" s="91">
        <f t="shared" ca="1" si="94"/>
        <v>56.001517923083298</v>
      </c>
      <c r="AY84" s="103">
        <f t="shared" ca="1" si="95"/>
        <v>0.1697731995015298</v>
      </c>
      <c r="AZ84" s="91">
        <f t="shared" ca="1" si="96"/>
        <v>213.61214894096338</v>
      </c>
      <c r="BA84" s="91">
        <f t="shared" ca="1" si="97"/>
        <v>28.790682143620252</v>
      </c>
      <c r="BB84" s="103">
        <f t="shared" ca="1" si="98"/>
        <v>0.39353031718647835</v>
      </c>
      <c r="BC84" s="103">
        <f t="shared" ca="1" si="99"/>
        <v>0.9448019751529545</v>
      </c>
      <c r="BD84" s="91">
        <f t="shared" ca="1" si="100"/>
        <v>7.1369109771510608</v>
      </c>
      <c r="BE84" s="103">
        <f t="shared" ca="1" si="101"/>
        <v>0.19785158067169217</v>
      </c>
      <c r="BF84" s="91">
        <f t="shared" ca="1" si="102"/>
        <v>36.796255464305233</v>
      </c>
      <c r="BG84" s="91">
        <f t="shared" ca="1" si="103"/>
        <v>72.725456697053872</v>
      </c>
    </row>
    <row r="85" spans="2:59" ht="17" thickTop="1" thickBot="1">
      <c r="B85" s="1">
        <f>B84+1</f>
        <v>48</v>
      </c>
      <c r="C85" s="40" t="s">
        <v>37</v>
      </c>
      <c r="D85" s="41">
        <f>D70</f>
        <v>-376.79999999999995</v>
      </c>
      <c r="E85" s="41">
        <f>E70+D85</f>
        <v>-510.39332232876711</v>
      </c>
      <c r="F85" s="41">
        <f>SUM(D70:F70)</f>
        <v>-398.79635832534257</v>
      </c>
      <c r="G85" s="41">
        <f>SUM(D70:G70)</f>
        <v>106.87491066192058</v>
      </c>
      <c r="H85" s="41">
        <f>SUM(D70:H70)</f>
        <v>648.98988576256443</v>
      </c>
      <c r="I85" s="41">
        <f>SUM(D70:I70)</f>
        <v>1374.4584985149208</v>
      </c>
      <c r="O85" s="62">
        <f>$L$11</f>
        <v>708.41845285363752</v>
      </c>
      <c r="P85" s="63">
        <f t="dataTable" ref="P85:R85" dt2D="0" dtr="1" r1="AW6" ca="1"/>
        <v>771.02226031558587</v>
      </c>
      <c r="Q85" s="63">
        <v>708.41845285363752</v>
      </c>
      <c r="R85" s="63">
        <v>645.81464539168906</v>
      </c>
      <c r="S85" s="137">
        <f>((R85-P85)/(R84-P84))*((R84+P84)/(R85+P85))</f>
        <v>-8.8371226370189575</v>
      </c>
      <c r="AJ85" s="1">
        <f t="shared" si="81"/>
        <v>80</v>
      </c>
      <c r="AL85" s="103">
        <f t="shared" ca="1" si="82"/>
        <v>0.13856854069180355</v>
      </c>
      <c r="AM85" s="91">
        <f t="shared" ca="1" si="83"/>
        <v>277.12683035334067</v>
      </c>
      <c r="AN85" s="103">
        <f t="shared" ca="1" si="84"/>
        <v>0.47148030757260107</v>
      </c>
      <c r="AO85" s="92">
        <f t="shared" ca="1" si="85"/>
        <v>3.4830104822491772</v>
      </c>
      <c r="AP85" s="91">
        <f t="shared" ca="1" si="86"/>
        <v>1.4718107987350895</v>
      </c>
      <c r="AQ85" s="103">
        <f t="shared" ca="1" si="87"/>
        <v>32.42730933323093</v>
      </c>
      <c r="AR85" s="103">
        <f t="shared" ca="1" si="88"/>
        <v>0.34084347243870644</v>
      </c>
      <c r="AS85" s="103">
        <f t="shared" ca="1" si="89"/>
        <v>7.3092327554348815E-2</v>
      </c>
      <c r="AT85" s="91">
        <f t="shared" ca="1" si="90"/>
        <v>186.81649809521491</v>
      </c>
      <c r="AU85" s="91">
        <f t="shared" ca="1" si="91"/>
        <v>84.112894765737181</v>
      </c>
      <c r="AV85" s="103">
        <f t="shared" ca="1" si="92"/>
        <v>0.12867838294984976</v>
      </c>
      <c r="AW85" s="103">
        <f t="shared" ca="1" si="93"/>
        <v>0.81580404468014323</v>
      </c>
      <c r="AX85" s="91">
        <f t="shared" ca="1" si="94"/>
        <v>74.122545936994158</v>
      </c>
      <c r="AY85" s="103">
        <f t="shared" ca="1" si="95"/>
        <v>0.26815750114814385</v>
      </c>
      <c r="AZ85" s="91">
        <f t="shared" ca="1" si="96"/>
        <v>153.94258781207287</v>
      </c>
      <c r="BA85" s="91">
        <f t="shared" ca="1" si="97"/>
        <v>24.237262280142922</v>
      </c>
      <c r="BB85" s="103">
        <f t="shared" ca="1" si="98"/>
        <v>0.44848681402468249</v>
      </c>
      <c r="BC85" s="103">
        <f t="shared" ca="1" si="99"/>
        <v>0.98570698993118244</v>
      </c>
      <c r="BD85" s="91">
        <f t="shared" ca="1" si="100"/>
        <v>9.7812194259663858</v>
      </c>
      <c r="BE85" s="103">
        <f t="shared" ca="1" si="101"/>
        <v>0.31012574349574584</v>
      </c>
      <c r="BF85" s="91">
        <f t="shared" ca="1" si="102"/>
        <v>42.532959545186067</v>
      </c>
      <c r="BG85" s="91">
        <f t="shared" ca="1" si="103"/>
        <v>62.895141349332789</v>
      </c>
    </row>
    <row r="86" spans="2:59" ht="17" thickTop="1" thickBot="1">
      <c r="B86" s="1">
        <f t="shared" ref="B86:B90" si="111">B85+1</f>
        <v>49</v>
      </c>
      <c r="C86" s="39" t="s">
        <v>3</v>
      </c>
      <c r="D86" s="10">
        <v>3</v>
      </c>
      <c r="N86" s="1" t="s">
        <v>154</v>
      </c>
      <c r="P86" s="51">
        <f>Q86*(1-$O$60)</f>
        <v>68.894100000000009</v>
      </c>
      <c r="Q86" s="106">
        <f>$AX$2</f>
        <v>69.59</v>
      </c>
      <c r="R86" s="51">
        <f>Q86*(1+$O$60)</f>
        <v>70.285899999999998</v>
      </c>
      <c r="S86"/>
      <c r="AJ86" s="1">
        <f t="shared" si="81"/>
        <v>81</v>
      </c>
      <c r="AL86" s="103">
        <f t="shared" ca="1" si="82"/>
        <v>0.1456427873839122</v>
      </c>
      <c r="AM86" s="91">
        <f t="shared" ca="1" si="83"/>
        <v>208.53422218741287</v>
      </c>
      <c r="AN86" s="103">
        <f t="shared" ca="1" si="84"/>
        <v>0.72530796391250718</v>
      </c>
      <c r="AO86" s="92">
        <f t="shared" ca="1" si="85"/>
        <v>5.3694349051303831</v>
      </c>
      <c r="AP86" s="91">
        <f t="shared" ca="1" si="86"/>
        <v>0.69031630130277688</v>
      </c>
      <c r="AQ86" s="103">
        <f t="shared" ca="1" si="87"/>
        <v>31.116449136108333</v>
      </c>
      <c r="AR86" s="103">
        <f t="shared" ca="1" si="88"/>
        <v>0.31816387890129472</v>
      </c>
      <c r="AS86" s="103">
        <f t="shared" ca="1" si="89"/>
        <v>4.5480581159062408E-2</v>
      </c>
      <c r="AT86" s="91">
        <f t="shared" ca="1" si="90"/>
        <v>205.55427684455987</v>
      </c>
      <c r="AU86" s="91">
        <f t="shared" ca="1" si="91"/>
        <v>72.8255846237425</v>
      </c>
      <c r="AV86" s="103">
        <f t="shared" ca="1" si="92"/>
        <v>0.34035831312323178</v>
      </c>
      <c r="AW86" s="103">
        <f t="shared" ca="1" si="93"/>
        <v>0.74538255107609042</v>
      </c>
      <c r="AX86" s="91">
        <f t="shared" ca="1" si="94"/>
        <v>54.483379823882217</v>
      </c>
      <c r="AY86" s="103">
        <f t="shared" ca="1" si="95"/>
        <v>0.23667860488111792</v>
      </c>
      <c r="AZ86" s="91">
        <f t="shared" ca="1" si="96"/>
        <v>205.86527007559428</v>
      </c>
      <c r="BA86" s="91">
        <f t="shared" ca="1" si="97"/>
        <v>26.509830137632619</v>
      </c>
      <c r="BB86" s="103">
        <f t="shared" ca="1" si="98"/>
        <v>0.43026260085301515</v>
      </c>
      <c r="BC86" s="103">
        <f t="shared" ca="1" si="99"/>
        <v>0.92787971465203689</v>
      </c>
      <c r="BD86" s="91">
        <f t="shared" ca="1" si="100"/>
        <v>14.948285707020387</v>
      </c>
      <c r="BE86" s="103">
        <f t="shared" ca="1" si="101"/>
        <v>0.19544396874872166</v>
      </c>
      <c r="BF86" s="91">
        <f t="shared" ca="1" si="102"/>
        <v>43.605860323377051</v>
      </c>
      <c r="BG86" s="91">
        <f t="shared" ca="1" si="103"/>
        <v>72.416704331768841</v>
      </c>
    </row>
    <row r="87" spans="2:59" ht="17" thickTop="1" thickBot="1">
      <c r="B87" s="1">
        <f t="shared" si="111"/>
        <v>50</v>
      </c>
      <c r="C87" s="1" t="s">
        <v>54</v>
      </c>
      <c r="D87" s="65">
        <f>D78</f>
        <v>-376.79999999999995</v>
      </c>
      <c r="E87" s="65">
        <f t="shared" ref="E87:I87" si="112">E78</f>
        <v>-119.26495840370673</v>
      </c>
      <c r="F87" s="65">
        <f t="shared" si="112"/>
        <v>88.942350195367524</v>
      </c>
      <c r="G87" s="65">
        <f t="shared" si="112"/>
        <v>359.7929179497109</v>
      </c>
      <c r="H87" s="65">
        <f t="shared" si="112"/>
        <v>344.35298070484492</v>
      </c>
      <c r="I87" s="65">
        <f t="shared" si="112"/>
        <v>411.3951624074208</v>
      </c>
      <c r="O87" s="65">
        <f>$L$11</f>
        <v>708.41845285363752</v>
      </c>
      <c r="P87" s="63">
        <f t="dataTable" ref="P87:R87" dt2D="0" dtr="1" r1="AX6" ca="1"/>
        <v>711.4953773859263</v>
      </c>
      <c r="Q87" s="63">
        <v>708.41845285363752</v>
      </c>
      <c r="R87" s="63">
        <v>705.34152832134885</v>
      </c>
      <c r="S87" s="137">
        <f>((R87-P87)/(R86-P86))*((R86+P86)/(R87+P87))</f>
        <v>-0.43433715198896145</v>
      </c>
      <c r="AJ87" s="1">
        <f t="shared" si="81"/>
        <v>82</v>
      </c>
      <c r="AL87" s="103">
        <f t="shared" ca="1" si="82"/>
        <v>0.10709172590036449</v>
      </c>
      <c r="AM87" s="91">
        <f t="shared" ca="1" si="83"/>
        <v>280.2907741492719</v>
      </c>
      <c r="AN87" s="103">
        <f t="shared" ca="1" si="84"/>
        <v>0.37329928527419026</v>
      </c>
      <c r="AO87" s="92">
        <f t="shared" ca="1" si="85"/>
        <v>3.6831337764152767</v>
      </c>
      <c r="AP87" s="91">
        <f t="shared" ca="1" si="86"/>
        <v>1.6565621799516967</v>
      </c>
      <c r="AQ87" s="103">
        <f t="shared" ca="1" si="87"/>
        <v>48.089329430238536</v>
      </c>
      <c r="AR87" s="103">
        <f t="shared" ca="1" si="88"/>
        <v>0.2646538059308125</v>
      </c>
      <c r="AS87" s="103">
        <f t="shared" ca="1" si="89"/>
        <v>1.9652753318637174E-2</v>
      </c>
      <c r="AT87" s="91">
        <f t="shared" ca="1" si="90"/>
        <v>214.01143950185596</v>
      </c>
      <c r="AU87" s="91">
        <f t="shared" ca="1" si="91"/>
        <v>46.698570044706514</v>
      </c>
      <c r="AV87" s="103">
        <f t="shared" ca="1" si="92"/>
        <v>0.15313536083435972</v>
      </c>
      <c r="AW87" s="103">
        <f t="shared" ca="1" si="93"/>
        <v>0.78424686330871629</v>
      </c>
      <c r="AX87" s="91">
        <f t="shared" ca="1" si="94"/>
        <v>81.13426053717798</v>
      </c>
      <c r="AY87" s="103">
        <f t="shared" ca="1" si="95"/>
        <v>0.26778569785243966</v>
      </c>
      <c r="AZ87" s="91">
        <f t="shared" ca="1" si="96"/>
        <v>237.87182887375235</v>
      </c>
      <c r="BA87" s="91">
        <f t="shared" ca="1" si="97"/>
        <v>25.402570801608711</v>
      </c>
      <c r="BB87" s="103">
        <f t="shared" ca="1" si="98"/>
        <v>0.49700782828495549</v>
      </c>
      <c r="BC87" s="103">
        <f t="shared" ca="1" si="99"/>
        <v>0.91099067669696565</v>
      </c>
      <c r="BD87" s="91">
        <f t="shared" ca="1" si="100"/>
        <v>13.08275736193885</v>
      </c>
      <c r="BE87" s="103">
        <f t="shared" ca="1" si="101"/>
        <v>0.33466745185434399</v>
      </c>
      <c r="BF87" s="91">
        <f t="shared" ca="1" si="102"/>
        <v>34.739525857466212</v>
      </c>
      <c r="BG87" s="91">
        <f t="shared" ca="1" si="103"/>
        <v>59.389998577395389</v>
      </c>
    </row>
    <row r="88" spans="2:59" ht="17" thickTop="1" thickBot="1">
      <c r="B88" s="1">
        <f t="shared" si="111"/>
        <v>51</v>
      </c>
      <c r="C88" s="1" t="s">
        <v>55</v>
      </c>
      <c r="D88" s="41">
        <f>D87</f>
        <v>-376.79999999999995</v>
      </c>
      <c r="E88" s="41">
        <f>E87+D88</f>
        <v>-496.06495840370667</v>
      </c>
      <c r="F88" s="41">
        <f t="shared" ref="F88:I88" si="113">F87+E88</f>
        <v>-407.12260820833916</v>
      </c>
      <c r="G88" s="41">
        <f t="shared" si="113"/>
        <v>-47.329690258628261</v>
      </c>
      <c r="H88" s="41">
        <f t="shared" si="113"/>
        <v>297.02329044621666</v>
      </c>
      <c r="I88" s="41">
        <f t="shared" si="113"/>
        <v>708.41845285363752</v>
      </c>
      <c r="N88" s="1" t="s">
        <v>152</v>
      </c>
      <c r="O88"/>
      <c r="P88" s="119">
        <f>Q88*(1-$O$60)</f>
        <v>0.2475</v>
      </c>
      <c r="Q88" s="73">
        <f>$AY$2</f>
        <v>0.25</v>
      </c>
      <c r="R88" s="119">
        <f>Q88*(1+$O$60)</f>
        <v>0.2525</v>
      </c>
      <c r="S88"/>
      <c r="AJ88" s="1">
        <f t="shared" si="81"/>
        <v>83</v>
      </c>
      <c r="AL88" s="103">
        <f t="shared" ca="1" si="82"/>
        <v>0.12097271429954626</v>
      </c>
      <c r="AM88" s="91">
        <f t="shared" ca="1" si="83"/>
        <v>245.34372255900027</v>
      </c>
      <c r="AN88" s="103">
        <f t="shared" ca="1" si="84"/>
        <v>0.7306666984941631</v>
      </c>
      <c r="AO88" s="92">
        <f t="shared" ca="1" si="85"/>
        <v>5.6612150535829127</v>
      </c>
      <c r="AP88" s="91">
        <f t="shared" ca="1" si="86"/>
        <v>1.5071286271745357</v>
      </c>
      <c r="AQ88" s="103">
        <f t="shared" ca="1" si="87"/>
        <v>38.161048135631511</v>
      </c>
      <c r="AR88" s="103">
        <f t="shared" ca="1" si="88"/>
        <v>0.23220414384169358</v>
      </c>
      <c r="AS88" s="103">
        <f t="shared" ca="1" si="89"/>
        <v>5.2557553886047714E-2</v>
      </c>
      <c r="AT88" s="91">
        <f t="shared" ca="1" si="90"/>
        <v>235.92062661418885</v>
      </c>
      <c r="AU88" s="91">
        <f t="shared" ca="1" si="91"/>
        <v>64.388368343307206</v>
      </c>
      <c r="AV88" s="103">
        <f t="shared" ca="1" si="92"/>
        <v>0.30155947340880174</v>
      </c>
      <c r="AW88" s="103">
        <f t="shared" ca="1" si="93"/>
        <v>0.78933711501424531</v>
      </c>
      <c r="AX88" s="91">
        <f t="shared" ca="1" si="94"/>
        <v>65.805737098515749</v>
      </c>
      <c r="AY88" s="103">
        <f t="shared" ca="1" si="95"/>
        <v>0.29070041505357858</v>
      </c>
      <c r="AZ88" s="91">
        <f t="shared" ca="1" si="96"/>
        <v>180.71402279107508</v>
      </c>
      <c r="BA88" s="91">
        <f t="shared" ca="1" si="97"/>
        <v>16.203085426311269</v>
      </c>
      <c r="BB88" s="103">
        <f t="shared" ca="1" si="98"/>
        <v>0.36983087280418181</v>
      </c>
      <c r="BC88" s="103">
        <f t="shared" ca="1" si="99"/>
        <v>0.90118924738486672</v>
      </c>
      <c r="BD88" s="91">
        <f t="shared" ca="1" si="100"/>
        <v>6.5754187219145885</v>
      </c>
      <c r="BE88" s="103">
        <f t="shared" ca="1" si="101"/>
        <v>0.17325192305498968</v>
      </c>
      <c r="BF88" s="91">
        <f t="shared" ca="1" si="102"/>
        <v>39.906418784439389</v>
      </c>
      <c r="BG88" s="91">
        <f t="shared" ca="1" si="103"/>
        <v>61.534031907050263</v>
      </c>
    </row>
    <row r="89" spans="2:59" ht="17" thickTop="1" thickBot="1">
      <c r="B89" s="1">
        <f t="shared" si="111"/>
        <v>52</v>
      </c>
      <c r="C89" s="39" t="s">
        <v>56</v>
      </c>
      <c r="D89" s="68">
        <v>4</v>
      </c>
      <c r="E89" s="60"/>
      <c r="F89" s="60"/>
      <c r="G89" s="60"/>
      <c r="H89" s="60"/>
      <c r="I89" s="60"/>
      <c r="O89" s="65">
        <f>$L$11</f>
        <v>708.41845285363752</v>
      </c>
      <c r="P89" s="63">
        <f t="dataTable" ref="P89:R89" dt2D="0" dtr="1" r1="AY6" ca="1"/>
        <v>709.76232037000773</v>
      </c>
      <c r="Q89" s="63">
        <v>708.41845285363752</v>
      </c>
      <c r="R89" s="63">
        <v>707.06898730421892</v>
      </c>
      <c r="S89" s="137">
        <f>((R89-P89)/(R88-P88))*((R88+P88)/(R89+P89))</f>
        <v>-0.1900955358058819</v>
      </c>
      <c r="AJ89" s="1">
        <f t="shared" si="81"/>
        <v>84</v>
      </c>
      <c r="AL89" s="103">
        <f t="shared" ca="1" si="82"/>
        <v>0.12995148939950119</v>
      </c>
      <c r="AM89" s="91">
        <f t="shared" ca="1" si="83"/>
        <v>238.75905144275578</v>
      </c>
      <c r="AN89" s="103">
        <f t="shared" ca="1" si="84"/>
        <v>0.37506307911366943</v>
      </c>
      <c r="AO89" s="92">
        <f t="shared" ca="1" si="85"/>
        <v>5.6659987852080516</v>
      </c>
      <c r="AP89" s="91">
        <f t="shared" ca="1" si="86"/>
        <v>1.8166675244719364</v>
      </c>
      <c r="AQ89" s="103">
        <f t="shared" ca="1" si="87"/>
        <v>21.95670844659881</v>
      </c>
      <c r="AR89" s="103">
        <f t="shared" ca="1" si="88"/>
        <v>0.18468896251959788</v>
      </c>
      <c r="AS89" s="103">
        <f t="shared" ca="1" si="89"/>
        <v>7.2673680310370886E-2</v>
      </c>
      <c r="AT89" s="91">
        <f t="shared" ca="1" si="90"/>
        <v>245.60932889034535</v>
      </c>
      <c r="AU89" s="91">
        <f t="shared" ca="1" si="91"/>
        <v>79.501667589323219</v>
      </c>
      <c r="AV89" s="103">
        <f t="shared" ca="1" si="92"/>
        <v>0.18316263667631549</v>
      </c>
      <c r="AW89" s="103">
        <f t="shared" ca="1" si="93"/>
        <v>0.74614010190023983</v>
      </c>
      <c r="AX89" s="91">
        <f t="shared" ca="1" si="94"/>
        <v>64.775154050858177</v>
      </c>
      <c r="AY89" s="103">
        <f t="shared" ca="1" si="95"/>
        <v>0.18861142222805011</v>
      </c>
      <c r="AZ89" s="91">
        <f t="shared" ca="1" si="96"/>
        <v>182.26661959374701</v>
      </c>
      <c r="BA89" s="91">
        <f t="shared" ca="1" si="97"/>
        <v>26.129077370901328</v>
      </c>
      <c r="BB89" s="103">
        <f t="shared" ca="1" si="98"/>
        <v>0.35689769975952901</v>
      </c>
      <c r="BC89" s="103">
        <f t="shared" ca="1" si="99"/>
        <v>0.88667627348673217</v>
      </c>
      <c r="BD89" s="91">
        <f t="shared" ca="1" si="100"/>
        <v>14.394290550329504</v>
      </c>
      <c r="BE89" s="103">
        <f t="shared" ca="1" si="101"/>
        <v>0.31515504506691117</v>
      </c>
      <c r="BF89" s="91">
        <f t="shared" ca="1" si="102"/>
        <v>35.114842224997993</v>
      </c>
      <c r="BG89" s="91">
        <f t="shared" ca="1" si="103"/>
        <v>50.023385716330942</v>
      </c>
    </row>
    <row r="90" spans="2:59" ht="17" thickTop="1" thickBot="1">
      <c r="B90" s="1">
        <f t="shared" si="111"/>
        <v>53</v>
      </c>
      <c r="C90" s="39" t="s">
        <v>2</v>
      </c>
      <c r="D90" s="19">
        <f>IRR(D70:I70)</f>
        <v>0.43719208934902465</v>
      </c>
      <c r="N90" s="1" t="s">
        <v>153</v>
      </c>
      <c r="O90"/>
      <c r="P90" s="51">
        <f>Q90*(1-$O$60)</f>
        <v>198</v>
      </c>
      <c r="Q90" s="106">
        <f>$AZ$2</f>
        <v>200</v>
      </c>
      <c r="R90" s="51">
        <f>Q90*(1+$O$60)</f>
        <v>202</v>
      </c>
      <c r="S90"/>
      <c r="AJ90" s="1">
        <f t="shared" si="81"/>
        <v>85</v>
      </c>
      <c r="AL90" s="103">
        <f t="shared" ca="1" si="82"/>
        <v>0.12016774591247045</v>
      </c>
      <c r="AM90" s="91">
        <f t="shared" ca="1" si="83"/>
        <v>262.72471522842147</v>
      </c>
      <c r="AN90" s="103">
        <f t="shared" ca="1" si="84"/>
        <v>0.40024428695951608</v>
      </c>
      <c r="AO90" s="92">
        <f t="shared" ca="1" si="85"/>
        <v>6.5247871881313522</v>
      </c>
      <c r="AP90" s="91">
        <f t="shared" ca="1" si="86"/>
        <v>0.5087715690286968</v>
      </c>
      <c r="AQ90" s="103">
        <f t="shared" ca="1" si="87"/>
        <v>42.800850942522601</v>
      </c>
      <c r="AR90" s="103">
        <f t="shared" ca="1" si="88"/>
        <v>0.24998675691662475</v>
      </c>
      <c r="AS90" s="103">
        <f t="shared" ca="1" si="89"/>
        <v>7.3798845682661332E-2</v>
      </c>
      <c r="AT90" s="91">
        <f t="shared" ca="1" si="90"/>
        <v>227.15825635664899</v>
      </c>
      <c r="AU90" s="91">
        <f t="shared" ca="1" si="91"/>
        <v>25.207933014891328</v>
      </c>
      <c r="AV90" s="103">
        <f t="shared" ca="1" si="92"/>
        <v>0.13913513396871688</v>
      </c>
      <c r="AW90" s="103">
        <f t="shared" ca="1" si="93"/>
        <v>0.76169248567206194</v>
      </c>
      <c r="AX90" s="91">
        <f t="shared" ca="1" si="94"/>
        <v>45.859094686056359</v>
      </c>
      <c r="AY90" s="103">
        <f t="shared" ca="1" si="95"/>
        <v>0.18072644327210122</v>
      </c>
      <c r="AZ90" s="91">
        <f t="shared" ca="1" si="96"/>
        <v>205.35664686690728</v>
      </c>
      <c r="BA90" s="91">
        <f t="shared" ca="1" si="97"/>
        <v>29.624682090283898</v>
      </c>
      <c r="BB90" s="103">
        <f t="shared" ca="1" si="98"/>
        <v>0.55572899177035506</v>
      </c>
      <c r="BC90" s="103">
        <f t="shared" ca="1" si="99"/>
        <v>0.88388834217300227</v>
      </c>
      <c r="BD90" s="91">
        <f t="shared" ca="1" si="100"/>
        <v>14.103143041131309</v>
      </c>
      <c r="BE90" s="103">
        <f t="shared" ca="1" si="101"/>
        <v>0.16699186990038292</v>
      </c>
      <c r="BF90" s="91">
        <f t="shared" ca="1" si="102"/>
        <v>37.000732912230653</v>
      </c>
      <c r="BG90" s="91">
        <f t="shared" ca="1" si="103"/>
        <v>50.265343467640811</v>
      </c>
    </row>
    <row r="91" spans="2:59" ht="17" thickTop="1" thickBot="1">
      <c r="O91" s="65">
        <f>$L$11</f>
        <v>708.41845285363752</v>
      </c>
      <c r="P91" s="63">
        <f t="dataTable" ref="P91:R91" dt2D="0" dtr="1" r1="AZ6" ca="1"/>
        <v>709.9094528536375</v>
      </c>
      <c r="Q91" s="63">
        <v>708.41845285363752</v>
      </c>
      <c r="R91" s="63">
        <v>706.92745285363742</v>
      </c>
      <c r="S91" s="137">
        <f>((R91-P91)/(R90-P90))*((R90+P90)/(R91+P91))</f>
        <v>-0.21046882587459784</v>
      </c>
      <c r="AJ91" s="1">
        <f t="shared" si="81"/>
        <v>86</v>
      </c>
      <c r="AL91" s="103">
        <f t="shared" ca="1" si="82"/>
        <v>0.14970808996291385</v>
      </c>
      <c r="AM91" s="91">
        <f t="shared" ca="1" si="83"/>
        <v>229.32062306653722</v>
      </c>
      <c r="AN91" s="103">
        <f t="shared" ca="1" si="84"/>
        <v>0.66760059861909071</v>
      </c>
      <c r="AO91" s="92">
        <f t="shared" ca="1" si="85"/>
        <v>6.6203960226953402</v>
      </c>
      <c r="AP91" s="91">
        <f t="shared" ca="1" si="86"/>
        <v>1.6069439893274942</v>
      </c>
      <c r="AQ91" s="103">
        <f t="shared" ca="1" si="87"/>
        <v>29.373978607132436</v>
      </c>
      <c r="AR91" s="103">
        <f t="shared" ca="1" si="88"/>
        <v>0.25764418513064791</v>
      </c>
      <c r="AS91" s="103">
        <f t="shared" ca="1" si="89"/>
        <v>4.0166172213392748E-2</v>
      </c>
      <c r="AT91" s="91">
        <f t="shared" ca="1" si="90"/>
        <v>214.35305850124678</v>
      </c>
      <c r="AU91" s="91">
        <f t="shared" ca="1" si="91"/>
        <v>40.49600977918444</v>
      </c>
      <c r="AV91" s="103">
        <f t="shared" ca="1" si="92"/>
        <v>0.26056441559719146</v>
      </c>
      <c r="AW91" s="103">
        <f t="shared" ca="1" si="93"/>
        <v>0.80257043249050719</v>
      </c>
      <c r="AX91" s="91">
        <f t="shared" ca="1" si="94"/>
        <v>62.411668366480029</v>
      </c>
      <c r="AY91" s="103">
        <f t="shared" ca="1" si="95"/>
        <v>0.29355135647829877</v>
      </c>
      <c r="AZ91" s="91">
        <f t="shared" ca="1" si="96"/>
        <v>221.59378750164831</v>
      </c>
      <c r="BA91" s="91">
        <f t="shared" ca="1" si="97"/>
        <v>22.717242803877934</v>
      </c>
      <c r="BB91" s="103">
        <f t="shared" ca="1" si="98"/>
        <v>0.46055287990921773</v>
      </c>
      <c r="BC91" s="103">
        <f t="shared" ca="1" si="99"/>
        <v>0.87873242007289021</v>
      </c>
      <c r="BD91" s="91">
        <f t="shared" ca="1" si="100"/>
        <v>13.999475204976195</v>
      </c>
      <c r="BE91" s="103">
        <f t="shared" ca="1" si="101"/>
        <v>0.22776222105225544</v>
      </c>
      <c r="BF91" s="91">
        <f t="shared" ca="1" si="102"/>
        <v>33.930335377753273</v>
      </c>
      <c r="BG91" s="91">
        <f t="shared" ca="1" si="103"/>
        <v>56.438511560119025</v>
      </c>
    </row>
    <row r="92" spans="2:59" ht="17" thickTop="1" thickBot="1">
      <c r="N92" s="1" t="s">
        <v>141</v>
      </c>
      <c r="O92"/>
      <c r="P92" s="51">
        <f>Q92*(1-$O$60)</f>
        <v>24.75</v>
      </c>
      <c r="Q92" s="106">
        <f>$BA$2</f>
        <v>25</v>
      </c>
      <c r="R92" s="51">
        <f>Q92*(1+$O$60)</f>
        <v>25.25</v>
      </c>
      <c r="S92"/>
      <c r="AJ92" s="1">
        <f t="shared" si="81"/>
        <v>87</v>
      </c>
      <c r="AL92" s="103">
        <f t="shared" ca="1" si="82"/>
        <v>0.10741517754919175</v>
      </c>
      <c r="AM92" s="91">
        <f t="shared" ca="1" si="83"/>
        <v>202.15841887518016</v>
      </c>
      <c r="AN92" s="103">
        <f t="shared" ca="1" si="84"/>
        <v>0.44904289291088156</v>
      </c>
      <c r="AO92" s="92">
        <f t="shared" ca="1" si="85"/>
        <v>5.4811844457483891</v>
      </c>
      <c r="AP92" s="91">
        <f t="shared" ca="1" si="86"/>
        <v>1.4086213258615226</v>
      </c>
      <c r="AQ92" s="103">
        <f t="shared" ca="1" si="87"/>
        <v>15.285353815619334</v>
      </c>
      <c r="AR92" s="103">
        <f t="shared" ca="1" si="88"/>
        <v>0.27308376892844266</v>
      </c>
      <c r="AS92" s="103">
        <f t="shared" ca="1" si="89"/>
        <v>5.174189719026278E-2</v>
      </c>
      <c r="AT92" s="91">
        <f t="shared" ca="1" si="90"/>
        <v>200.70935167398059</v>
      </c>
      <c r="AU92" s="91">
        <f t="shared" ca="1" si="91"/>
        <v>70.939633646703612</v>
      </c>
      <c r="AV92" s="103">
        <f t="shared" ca="1" si="92"/>
        <v>0.29254089498830621</v>
      </c>
      <c r="AW92" s="103">
        <f t="shared" ca="1" si="93"/>
        <v>0.78385565254849165</v>
      </c>
      <c r="AX92" s="91">
        <f t="shared" ca="1" si="94"/>
        <v>79.009536853697242</v>
      </c>
      <c r="AY92" s="103">
        <f t="shared" ca="1" si="95"/>
        <v>0.15684051960081419</v>
      </c>
      <c r="AZ92" s="91">
        <f t="shared" ca="1" si="96"/>
        <v>222.02999254028049</v>
      </c>
      <c r="BA92" s="91">
        <f t="shared" ca="1" si="97"/>
        <v>28.149992599276615</v>
      </c>
      <c r="BB92" s="103">
        <f t="shared" ca="1" si="98"/>
        <v>0.59050994623529629</v>
      </c>
      <c r="BC92" s="103">
        <f t="shared" ca="1" si="99"/>
        <v>0.97368520277615289</v>
      </c>
      <c r="BD92" s="91">
        <f t="shared" ca="1" si="100"/>
        <v>12.054310254549385</v>
      </c>
      <c r="BE92" s="103">
        <f t="shared" ca="1" si="101"/>
        <v>0.32790309881970647</v>
      </c>
      <c r="BF92" s="91">
        <f t="shared" ca="1" si="102"/>
        <v>38.846322708645779</v>
      </c>
      <c r="BG92" s="91">
        <f t="shared" ca="1" si="103"/>
        <v>69.004452822975352</v>
      </c>
    </row>
    <row r="93" spans="2:59" ht="17" thickTop="1" thickBot="1">
      <c r="D93" s="139" t="s">
        <v>1</v>
      </c>
      <c r="E93" s="140"/>
      <c r="F93" s="140"/>
      <c r="G93" s="140"/>
      <c r="H93" s="140"/>
      <c r="I93" s="141"/>
      <c r="O93" s="65">
        <f>$L$11</f>
        <v>708.41845285363752</v>
      </c>
      <c r="P93" s="63">
        <f t="dataTable" ref="P93:R93" dt2D="0" dtr="1" r1="BA6" ca="1"/>
        <v>709.17147969559096</v>
      </c>
      <c r="Q93" s="63">
        <v>708.41845285363752</v>
      </c>
      <c r="R93" s="63">
        <v>707.66542601168408</v>
      </c>
      <c r="S93" s="137">
        <f>((R93-P93)/(R92-P92))*((R92+P92)/(R93+P93))</f>
        <v>-0.10629689824144389</v>
      </c>
      <c r="AJ93" s="1">
        <f t="shared" si="81"/>
        <v>88</v>
      </c>
      <c r="AL93" s="103">
        <f t="shared" ca="1" si="82"/>
        <v>0.11155175659037608</v>
      </c>
      <c r="AM93" s="91">
        <f t="shared" ca="1" si="83"/>
        <v>185.56882218417863</v>
      </c>
      <c r="AN93" s="103">
        <f t="shared" ca="1" si="84"/>
        <v>0.45178658676182615</v>
      </c>
      <c r="AO93" s="92">
        <f t="shared" ca="1" si="85"/>
        <v>3.0905624362683302</v>
      </c>
      <c r="AP93" s="91">
        <f t="shared" ca="1" si="86"/>
        <v>1.5006973535313024</v>
      </c>
      <c r="AQ93" s="103">
        <f t="shared" ca="1" si="87"/>
        <v>14.431802007324146</v>
      </c>
      <c r="AR93" s="103">
        <f t="shared" ca="1" si="88"/>
        <v>0.34611672857583692</v>
      </c>
      <c r="AS93" s="103">
        <f t="shared" ca="1" si="89"/>
        <v>1.8256047786409373E-2</v>
      </c>
      <c r="AT93" s="91">
        <f t="shared" ca="1" si="90"/>
        <v>214.71841604210428</v>
      </c>
      <c r="AU93" s="91">
        <f t="shared" ca="1" si="91"/>
        <v>98.824073752104539</v>
      </c>
      <c r="AV93" s="103">
        <f t="shared" ca="1" si="92"/>
        <v>0.20030665139385906</v>
      </c>
      <c r="AW93" s="103">
        <f t="shared" ca="1" si="93"/>
        <v>0.78902453192137378</v>
      </c>
      <c r="AX93" s="91">
        <f t="shared" ca="1" si="94"/>
        <v>58.607475158974658</v>
      </c>
      <c r="AY93" s="103">
        <f t="shared" ca="1" si="95"/>
        <v>0.27045229440303004</v>
      </c>
      <c r="AZ93" s="91">
        <f t="shared" ca="1" si="96"/>
        <v>222.74561266072442</v>
      </c>
      <c r="BA93" s="91">
        <f t="shared" ca="1" si="97"/>
        <v>26.73526545720399</v>
      </c>
      <c r="BB93" s="103">
        <f t="shared" ca="1" si="98"/>
        <v>0.59962182881326298</v>
      </c>
      <c r="BC93" s="103">
        <f t="shared" ca="1" si="99"/>
        <v>0.89101505350602495</v>
      </c>
      <c r="BD93" s="91">
        <f t="shared" ca="1" si="100"/>
        <v>7.4455852067219794</v>
      </c>
      <c r="BE93" s="103">
        <f t="shared" ca="1" si="101"/>
        <v>0.34897578461824857</v>
      </c>
      <c r="BF93" s="91">
        <f t="shared" ca="1" si="102"/>
        <v>36.563793924921136</v>
      </c>
      <c r="BG93" s="91">
        <f t="shared" ca="1" si="103"/>
        <v>63.589363198712803</v>
      </c>
    </row>
    <row r="94" spans="2:59" ht="17" thickTop="1" thickBot="1">
      <c r="C94" s="2" t="s">
        <v>38</v>
      </c>
      <c r="D94" s="7">
        <v>0</v>
      </c>
      <c r="E94" s="8">
        <f>D94+1</f>
        <v>1</v>
      </c>
      <c r="F94" s="8">
        <f t="shared" ref="F94:I94" si="114">E94+1</f>
        <v>2</v>
      </c>
      <c r="G94" s="8">
        <f t="shared" si="114"/>
        <v>3</v>
      </c>
      <c r="H94" s="8">
        <f t="shared" si="114"/>
        <v>4</v>
      </c>
      <c r="I94" s="9">
        <f t="shared" si="114"/>
        <v>5</v>
      </c>
      <c r="N94" s="1" t="s">
        <v>155</v>
      </c>
      <c r="O94"/>
      <c r="P94" s="119">
        <f>Q94*(1-$O$60)</f>
        <v>0.495</v>
      </c>
      <c r="Q94" s="73">
        <f>$BB$2</f>
        <v>0.5</v>
      </c>
      <c r="R94" s="119">
        <f>Q94*(1+$O$60)</f>
        <v>0.505</v>
      </c>
      <c r="S94"/>
      <c r="AJ94" s="1">
        <f t="shared" si="81"/>
        <v>89</v>
      </c>
      <c r="AL94" s="103">
        <f t="shared" ca="1" si="82"/>
        <v>0.14464748284230355</v>
      </c>
      <c r="AM94" s="91">
        <f t="shared" ca="1" si="83"/>
        <v>188.53560225403351</v>
      </c>
      <c r="AN94" s="103">
        <f t="shared" ca="1" si="84"/>
        <v>0.39941064932630993</v>
      </c>
      <c r="AO94" s="92">
        <f t="shared" ca="1" si="85"/>
        <v>3.9293440651236806</v>
      </c>
      <c r="AP94" s="91">
        <f t="shared" ca="1" si="86"/>
        <v>0.66456207671626455</v>
      </c>
      <c r="AQ94" s="103">
        <f t="shared" ca="1" si="87"/>
        <v>20.035806689644001</v>
      </c>
      <c r="AR94" s="103">
        <f t="shared" ca="1" si="88"/>
        <v>0.27651631011603778</v>
      </c>
      <c r="AS94" s="103">
        <f t="shared" ca="1" si="89"/>
        <v>4.816006888759284E-2</v>
      </c>
      <c r="AT94" s="91">
        <f t="shared" ca="1" si="90"/>
        <v>197.03074071246024</v>
      </c>
      <c r="AU94" s="91">
        <f t="shared" ca="1" si="91"/>
        <v>33.178347522289897</v>
      </c>
      <c r="AV94" s="103">
        <f t="shared" ca="1" si="92"/>
        <v>0.16291386654348661</v>
      </c>
      <c r="AW94" s="103">
        <f t="shared" ca="1" si="93"/>
        <v>0.78234155065880673</v>
      </c>
      <c r="AX94" s="91">
        <f t="shared" ca="1" si="94"/>
        <v>75.508192346205618</v>
      </c>
      <c r="AY94" s="103">
        <f t="shared" ca="1" si="95"/>
        <v>0.19429446591961835</v>
      </c>
      <c r="AZ94" s="91">
        <f t="shared" ca="1" si="96"/>
        <v>185.91232882578785</v>
      </c>
      <c r="BA94" s="91">
        <f t="shared" ca="1" si="97"/>
        <v>17.712757691456641</v>
      </c>
      <c r="BB94" s="103">
        <f t="shared" ca="1" si="98"/>
        <v>0.39696532516146632</v>
      </c>
      <c r="BC94" s="103">
        <f t="shared" ca="1" si="99"/>
        <v>0.98849865040142459</v>
      </c>
      <c r="BD94" s="91">
        <f t="shared" ca="1" si="100"/>
        <v>10.590616057968976</v>
      </c>
      <c r="BE94" s="103">
        <f t="shared" ca="1" si="101"/>
        <v>0.34270399030861798</v>
      </c>
      <c r="BF94" s="91">
        <f t="shared" ca="1" si="102"/>
        <v>31.416850347362953</v>
      </c>
      <c r="BG94" s="91">
        <f t="shared" ca="1" si="103"/>
        <v>62.622086121790296</v>
      </c>
    </row>
    <row r="95" spans="2:59" ht="17" thickTop="1" thickBot="1">
      <c r="B95" s="1">
        <f>B90+1</f>
        <v>54</v>
      </c>
      <c r="C95" s="1" t="s">
        <v>39</v>
      </c>
      <c r="D95" s="24">
        <f>D7</f>
        <v>227.7</v>
      </c>
      <c r="E95" s="30">
        <f>D95*E8</f>
        <v>22.77</v>
      </c>
      <c r="F95" s="30">
        <f>E95*(1+F9)</f>
        <v>23.9085</v>
      </c>
      <c r="G95" s="30">
        <f>F95*(1+G9)</f>
        <v>24.147584999999999</v>
      </c>
      <c r="H95" s="30">
        <f>G95*(1+H9)</f>
        <v>24.38906085</v>
      </c>
      <c r="I95" s="30">
        <f>H95*(1+I9)</f>
        <v>24.632951458499999</v>
      </c>
      <c r="O95" s="65">
        <f>$L$11</f>
        <v>708.41845285363752</v>
      </c>
      <c r="P95" s="63">
        <f t="dataTable" ref="P95:R95" dt2D="0" dtr="1" r1="BB6" ca="1"/>
        <v>708.57673588072885</v>
      </c>
      <c r="Q95" s="63">
        <v>708.41845285363752</v>
      </c>
      <c r="R95" s="63">
        <v>708.26016982654619</v>
      </c>
      <c r="S95" s="137">
        <f>((R95-P95)/(R94-P94))*((R94+P94)/(R95+P95))</f>
        <v>-2.2343154170213434E-2</v>
      </c>
      <c r="AJ95" s="1">
        <f t="shared" si="81"/>
        <v>90</v>
      </c>
      <c r="AL95" s="103">
        <f t="shared" ca="1" si="82"/>
        <v>0.11353543071942553</v>
      </c>
      <c r="AM95" s="91">
        <f t="shared" ca="1" si="83"/>
        <v>275.53336790616891</v>
      </c>
      <c r="AN95" s="103">
        <f t="shared" ca="1" si="84"/>
        <v>0.73934949416905082</v>
      </c>
      <c r="AO95" s="92">
        <f t="shared" ca="1" si="85"/>
        <v>6.2467590599379905</v>
      </c>
      <c r="AP95" s="91">
        <f t="shared" ca="1" si="86"/>
        <v>1.8531137912432534</v>
      </c>
      <c r="AQ95" s="103">
        <f t="shared" ca="1" si="87"/>
        <v>13.645190376432105</v>
      </c>
      <c r="AR95" s="103">
        <f t="shared" ca="1" si="88"/>
        <v>0.18106723130617919</v>
      </c>
      <c r="AS95" s="103">
        <f t="shared" ca="1" si="89"/>
        <v>6.8544970051076445E-2</v>
      </c>
      <c r="AT95" s="91">
        <f t="shared" ca="1" si="90"/>
        <v>177.44319505602314</v>
      </c>
      <c r="AU95" s="91">
        <f t="shared" ca="1" si="91"/>
        <v>51.226988972908302</v>
      </c>
      <c r="AV95" s="103">
        <f t="shared" ca="1" si="92"/>
        <v>0.20226812270787384</v>
      </c>
      <c r="AW95" s="103">
        <f t="shared" ca="1" si="93"/>
        <v>0.81721810720069676</v>
      </c>
      <c r="AX95" s="91">
        <f t="shared" ca="1" si="94"/>
        <v>71.952580202165009</v>
      </c>
      <c r="AY95" s="103">
        <f t="shared" ca="1" si="95"/>
        <v>0.23584575926775261</v>
      </c>
      <c r="AZ95" s="91">
        <f t="shared" ca="1" si="96"/>
        <v>217.4336392693711</v>
      </c>
      <c r="BA95" s="91">
        <f t="shared" ca="1" si="97"/>
        <v>26.359344631588549</v>
      </c>
      <c r="BB95" s="103">
        <f t="shared" ca="1" si="98"/>
        <v>0.44938752526603287</v>
      </c>
      <c r="BC95" s="103">
        <f t="shared" ca="1" si="99"/>
        <v>0.92255692700010072</v>
      </c>
      <c r="BD95" s="91">
        <f t="shared" ca="1" si="100"/>
        <v>13.603207377619276</v>
      </c>
      <c r="BE95" s="103">
        <f t="shared" ca="1" si="101"/>
        <v>0.24256656384594322</v>
      </c>
      <c r="BF95" s="91">
        <f t="shared" ca="1" si="102"/>
        <v>31.263285047045962</v>
      </c>
      <c r="BG95" s="91">
        <f t="shared" ca="1" si="103"/>
        <v>67.360810343387556</v>
      </c>
    </row>
    <row r="96" spans="2:59" ht="17" thickTop="1" thickBot="1">
      <c r="B96" s="1">
        <f>B95+1</f>
        <v>55</v>
      </c>
      <c r="C96" s="1" t="s">
        <v>40</v>
      </c>
      <c r="D96" s="30">
        <f>D95</f>
        <v>227.7</v>
      </c>
      <c r="E96" s="41">
        <f>D96+E95</f>
        <v>250.47</v>
      </c>
      <c r="F96" s="41">
        <f>E96+F95</f>
        <v>274.37849999999997</v>
      </c>
      <c r="G96" s="41">
        <f t="shared" ref="G96:I96" si="115">F96+G95</f>
        <v>298.52608499999997</v>
      </c>
      <c r="H96" s="41">
        <f t="shared" si="115"/>
        <v>322.91514584999999</v>
      </c>
      <c r="I96" s="41">
        <f t="shared" si="115"/>
        <v>347.54809730849996</v>
      </c>
      <c r="N96" s="1" t="s">
        <v>156</v>
      </c>
      <c r="O96"/>
      <c r="P96" s="119">
        <f>Q96*(1-$O$60)</f>
        <v>0.99</v>
      </c>
      <c r="Q96" s="73">
        <f>$BC$2</f>
        <v>1</v>
      </c>
      <c r="R96" s="119">
        <f>Q96*(1+$O$60)</f>
        <v>1.01</v>
      </c>
      <c r="S96"/>
      <c r="AJ96" s="1">
        <f t="shared" si="81"/>
        <v>91</v>
      </c>
      <c r="AL96" s="103">
        <f t="shared" ca="1" si="82"/>
        <v>9.7061300462719838E-2</v>
      </c>
      <c r="AM96" s="91">
        <f t="shared" ca="1" si="83"/>
        <v>279.47696073675149</v>
      </c>
      <c r="AN96" s="103">
        <f t="shared" ca="1" si="84"/>
        <v>0.54186554051941116</v>
      </c>
      <c r="AO96" s="92">
        <f t="shared" ca="1" si="85"/>
        <v>3.864145264861309</v>
      </c>
      <c r="AP96" s="91">
        <f t="shared" ca="1" si="86"/>
        <v>1.3330990906167475</v>
      </c>
      <c r="AQ96" s="103">
        <f t="shared" ca="1" si="87"/>
        <v>48.603274566025469</v>
      </c>
      <c r="AR96" s="103">
        <f t="shared" ca="1" si="88"/>
        <v>0.17532878331030355</v>
      </c>
      <c r="AS96" s="103">
        <f t="shared" ca="1" si="89"/>
        <v>5.9160271931577933E-2</v>
      </c>
      <c r="AT96" s="91">
        <f t="shared" ca="1" si="90"/>
        <v>219.14046345543298</v>
      </c>
      <c r="AU96" s="91">
        <f t="shared" ca="1" si="91"/>
        <v>40.417589266381079</v>
      </c>
      <c r="AV96" s="103">
        <f t="shared" ca="1" si="92"/>
        <v>0.2193608163697302</v>
      </c>
      <c r="AW96" s="103">
        <f t="shared" ca="1" si="93"/>
        <v>0.77046779011815492</v>
      </c>
      <c r="AX96" s="91">
        <f t="shared" ca="1" si="94"/>
        <v>50.699075015811381</v>
      </c>
      <c r="AY96" s="103">
        <f t="shared" ca="1" si="95"/>
        <v>0.17748245073463889</v>
      </c>
      <c r="AZ96" s="91">
        <f t="shared" ca="1" si="96"/>
        <v>246.58935501825292</v>
      </c>
      <c r="BA96" s="91">
        <f t="shared" ca="1" si="97"/>
        <v>15.654409807725067</v>
      </c>
      <c r="BB96" s="103">
        <f t="shared" ca="1" si="98"/>
        <v>0.425818674342333</v>
      </c>
      <c r="BC96" s="103">
        <f t="shared" ca="1" si="99"/>
        <v>0.87747065342997577</v>
      </c>
      <c r="BD96" s="91">
        <f t="shared" ca="1" si="100"/>
        <v>12.477021865588753</v>
      </c>
      <c r="BE96" s="103">
        <f t="shared" ca="1" si="101"/>
        <v>0.20081855647278002</v>
      </c>
      <c r="BF96" s="91">
        <f t="shared" ca="1" si="102"/>
        <v>36.197049009638633</v>
      </c>
      <c r="BG96" s="91">
        <f t="shared" ca="1" si="103"/>
        <v>72.029203341198411</v>
      </c>
    </row>
    <row r="97" spans="2:59" ht="17" thickTop="1" thickBot="1">
      <c r="B97" s="1">
        <f t="shared" ref="B97:B101" si="116">B96+1</f>
        <v>56</v>
      </c>
      <c r="C97" s="1" t="s">
        <v>30</v>
      </c>
      <c r="D97" s="60"/>
      <c r="E97" s="41">
        <f>D96/E11</f>
        <v>45.54</v>
      </c>
      <c r="F97" s="41">
        <f>E96/F11</f>
        <v>50.094000000000001</v>
      </c>
      <c r="G97" s="41">
        <f>F96/G11</f>
        <v>54.875699999999995</v>
      </c>
      <c r="H97" s="41">
        <f>G96/H11</f>
        <v>59.70521699999999</v>
      </c>
      <c r="I97" s="41">
        <f>H96/I11</f>
        <v>64.583029170000003</v>
      </c>
      <c r="J97" s="25">
        <f>SUM(E97:I97)</f>
        <v>274.79794617000005</v>
      </c>
      <c r="O97" s="65">
        <f>$L$11</f>
        <v>708.41845285363752</v>
      </c>
      <c r="P97" s="63">
        <f t="dataTable" ref="P97:R97" dt2D="0" dtr="1" r1="BC6" ca="1"/>
        <v>708.49987068836458</v>
      </c>
      <c r="Q97" s="63">
        <v>708.41845285363752</v>
      </c>
      <c r="R97" s="63">
        <v>708.33703501891034</v>
      </c>
      <c r="S97" s="137">
        <f>((R97-P97)/(R96-P96))*((R96+P96)/(R97+P97))</f>
        <v>-1.149290146228598E-2</v>
      </c>
      <c r="AJ97" s="1">
        <f t="shared" si="81"/>
        <v>92</v>
      </c>
      <c r="AL97" s="103">
        <f t="shared" ca="1" si="82"/>
        <v>0.14213778886312034</v>
      </c>
      <c r="AM97" s="91">
        <f t="shared" ca="1" si="83"/>
        <v>282.58019139030353</v>
      </c>
      <c r="AN97" s="103">
        <f t="shared" ca="1" si="84"/>
        <v>0.69491337972443035</v>
      </c>
      <c r="AO97" s="92">
        <f t="shared" ca="1" si="85"/>
        <v>5.2795008237435912</v>
      </c>
      <c r="AP97" s="91">
        <f t="shared" ca="1" si="86"/>
        <v>0.65468175368014758</v>
      </c>
      <c r="AQ97" s="103">
        <f t="shared" ca="1" si="87"/>
        <v>39.12831419838998</v>
      </c>
      <c r="AR97" s="103">
        <f t="shared" ca="1" si="88"/>
        <v>0.28271024686254498</v>
      </c>
      <c r="AS97" s="103">
        <f t="shared" ca="1" si="89"/>
        <v>4.1074503606588562E-2</v>
      </c>
      <c r="AT97" s="91">
        <f t="shared" ca="1" si="90"/>
        <v>211.82614028809854</v>
      </c>
      <c r="AU97" s="91">
        <f t="shared" ca="1" si="91"/>
        <v>86.458321437376014</v>
      </c>
      <c r="AV97" s="103">
        <f t="shared" ca="1" si="92"/>
        <v>0.19552039567504856</v>
      </c>
      <c r="AW97" s="103">
        <f t="shared" ca="1" si="93"/>
        <v>0.74837051232514884</v>
      </c>
      <c r="AX97" s="91">
        <f t="shared" ca="1" si="94"/>
        <v>79.281323347320537</v>
      </c>
      <c r="AY97" s="103">
        <f t="shared" ca="1" si="95"/>
        <v>0.17805606978870334</v>
      </c>
      <c r="AZ97" s="91">
        <f t="shared" ca="1" si="96"/>
        <v>192.93145427210607</v>
      </c>
      <c r="BA97" s="91">
        <f t="shared" ca="1" si="97"/>
        <v>27.788980872454648</v>
      </c>
      <c r="BB97" s="103">
        <f t="shared" ca="1" si="98"/>
        <v>0.44103301018175162</v>
      </c>
      <c r="BC97" s="103">
        <f t="shared" ca="1" si="99"/>
        <v>0.89369741937719727</v>
      </c>
      <c r="BD97" s="91">
        <f t="shared" ca="1" si="100"/>
        <v>13.055528551194232</v>
      </c>
      <c r="BE97" s="103">
        <f t="shared" ca="1" si="101"/>
        <v>0.26214418744582363</v>
      </c>
      <c r="BF97" s="91">
        <f t="shared" ca="1" si="102"/>
        <v>42.750243176133608</v>
      </c>
      <c r="BG97" s="91">
        <f t="shared" ca="1" si="103"/>
        <v>57.86371048912779</v>
      </c>
    </row>
    <row r="98" spans="2:59" ht="17" thickTop="1" thickBot="1">
      <c r="B98" s="1">
        <f t="shared" si="116"/>
        <v>57</v>
      </c>
      <c r="C98" s="11" t="s">
        <v>41</v>
      </c>
      <c r="I98" s="66">
        <f>I96-SUM(E97:I97)</f>
        <v>72.750151138499916</v>
      </c>
      <c r="J98" s="69" t="s">
        <v>42</v>
      </c>
      <c r="N98" s="1" t="s">
        <v>71</v>
      </c>
      <c r="O98"/>
      <c r="P98" s="51">
        <f>Q98*(1-$O$60)</f>
        <v>7.5042</v>
      </c>
      <c r="Q98" s="106">
        <f>$BD$2</f>
        <v>7.58</v>
      </c>
      <c r="R98" s="51">
        <f>Q98*(1+$O$60)</f>
        <v>7.6558000000000002</v>
      </c>
      <c r="S98"/>
      <c r="AJ98" s="1">
        <f t="shared" si="81"/>
        <v>93</v>
      </c>
      <c r="AL98" s="103">
        <f t="shared" ca="1" si="82"/>
        <v>0.13266015551758525</v>
      </c>
      <c r="AM98" s="91">
        <f t="shared" ca="1" si="83"/>
        <v>245.80597579755496</v>
      </c>
      <c r="AN98" s="103">
        <f t="shared" ca="1" si="84"/>
        <v>0.3084010243374774</v>
      </c>
      <c r="AO98" s="92">
        <f t="shared" ca="1" si="85"/>
        <v>3.3614708222547875</v>
      </c>
      <c r="AP98" s="91">
        <f t="shared" ca="1" si="86"/>
        <v>1.3798519088572472</v>
      </c>
      <c r="AQ98" s="103">
        <f t="shared" ca="1" si="87"/>
        <v>40.756608116642823</v>
      </c>
      <c r="AR98" s="103">
        <f t="shared" ca="1" si="88"/>
        <v>0.30109363706079428</v>
      </c>
      <c r="AS98" s="103">
        <f t="shared" ca="1" si="89"/>
        <v>6.2148408266996177E-2</v>
      </c>
      <c r="AT98" s="91">
        <f t="shared" ca="1" si="90"/>
        <v>206.3610973682338</v>
      </c>
      <c r="AU98" s="91">
        <f t="shared" ca="1" si="91"/>
        <v>39.39557062687166</v>
      </c>
      <c r="AV98" s="103">
        <f t="shared" ca="1" si="92"/>
        <v>0.30755635604374681</v>
      </c>
      <c r="AW98" s="103">
        <f t="shared" ca="1" si="93"/>
        <v>0.81603755536377554</v>
      </c>
      <c r="AX98" s="91">
        <f t="shared" ca="1" si="94"/>
        <v>77.558104713589913</v>
      </c>
      <c r="AY98" s="103">
        <f t="shared" ca="1" si="95"/>
        <v>0.25348435561054095</v>
      </c>
      <c r="AZ98" s="91">
        <f t="shared" ca="1" si="96"/>
        <v>209.62319013710649</v>
      </c>
      <c r="BA98" s="91">
        <f t="shared" ca="1" si="97"/>
        <v>19.402697196700629</v>
      </c>
      <c r="BB98" s="103">
        <f t="shared" ca="1" si="98"/>
        <v>0.43915544055137024</v>
      </c>
      <c r="BC98" s="103">
        <f t="shared" ca="1" si="99"/>
        <v>0.8862116002871212</v>
      </c>
      <c r="BD98" s="91">
        <f t="shared" ca="1" si="100"/>
        <v>6.577556211845522</v>
      </c>
      <c r="BE98" s="103">
        <f t="shared" ca="1" si="101"/>
        <v>0.18516452256154306</v>
      </c>
      <c r="BF98" s="91">
        <f t="shared" ca="1" si="102"/>
        <v>41.14953061891633</v>
      </c>
      <c r="BG98" s="91">
        <f t="shared" ca="1" si="103"/>
        <v>62.537026686091657</v>
      </c>
    </row>
    <row r="99" spans="2:59" ht="17" thickTop="1" thickBot="1">
      <c r="B99" s="1">
        <f t="shared" si="116"/>
        <v>58</v>
      </c>
      <c r="C99" s="11" t="s">
        <v>57</v>
      </c>
      <c r="I99" s="66">
        <f>I98*I10</f>
        <v>36.375075569249958</v>
      </c>
      <c r="J99" s="69" t="s">
        <v>69</v>
      </c>
      <c r="O99" s="65">
        <f>$L$11</f>
        <v>708.41845285363752</v>
      </c>
      <c r="P99" s="63">
        <f t="dataTable" ref="P99:R99" dt2D="0" dtr="1" r1="BD6" ca="1"/>
        <v>708.98033601876932</v>
      </c>
      <c r="Q99" s="63">
        <v>708.41845285363752</v>
      </c>
      <c r="R99" s="63">
        <v>707.85656968850549</v>
      </c>
      <c r="S99" s="137">
        <f>((R99-P99)/(R98-P98))*((R98+P98)/(R99+P99))</f>
        <v>-7.9315150934952283E-2</v>
      </c>
      <c r="AJ99" s="1">
        <f t="shared" si="81"/>
        <v>94</v>
      </c>
      <c r="AL99" s="103">
        <f t="shared" ca="1" si="82"/>
        <v>0.11130273310437581</v>
      </c>
      <c r="AM99" s="91">
        <f t="shared" ca="1" si="83"/>
        <v>227.16472139193735</v>
      </c>
      <c r="AN99" s="103">
        <f t="shared" ca="1" si="84"/>
        <v>0.5365929199607421</v>
      </c>
      <c r="AO99" s="92">
        <f t="shared" ca="1" si="85"/>
        <v>6.8660512145883139</v>
      </c>
      <c r="AP99" s="91">
        <f t="shared" ca="1" si="86"/>
        <v>1.6243431189569209</v>
      </c>
      <c r="AQ99" s="103">
        <f t="shared" ca="1" si="87"/>
        <v>38.571049348528831</v>
      </c>
      <c r="AR99" s="103">
        <f t="shared" ca="1" si="88"/>
        <v>0.27743237620151051</v>
      </c>
      <c r="AS99" s="103">
        <f t="shared" ca="1" si="89"/>
        <v>2.0647783490471076E-2</v>
      </c>
      <c r="AT99" s="91">
        <f t="shared" ca="1" si="90"/>
        <v>197.99896813003096</v>
      </c>
      <c r="AU99" s="91">
        <f t="shared" ca="1" si="91"/>
        <v>91.649000321676098</v>
      </c>
      <c r="AV99" s="103">
        <f t="shared" ca="1" si="92"/>
        <v>0.26336550157827288</v>
      </c>
      <c r="AW99" s="103">
        <f t="shared" ca="1" si="93"/>
        <v>0.74383942596033925</v>
      </c>
      <c r="AX99" s="91">
        <f t="shared" ca="1" si="94"/>
        <v>83.632087057818524</v>
      </c>
      <c r="AY99" s="103">
        <f t="shared" ca="1" si="95"/>
        <v>0.17614819904999302</v>
      </c>
      <c r="AZ99" s="91">
        <f t="shared" ca="1" si="96"/>
        <v>156.87099644027037</v>
      </c>
      <c r="BA99" s="91">
        <f t="shared" ca="1" si="97"/>
        <v>19.475379607113773</v>
      </c>
      <c r="BB99" s="103">
        <f t="shared" ca="1" si="98"/>
        <v>0.39997573942947789</v>
      </c>
      <c r="BC99" s="103">
        <f t="shared" ca="1" si="99"/>
        <v>0.93087892447688403</v>
      </c>
      <c r="BD99" s="91">
        <f t="shared" ca="1" si="100"/>
        <v>12.933112686679264</v>
      </c>
      <c r="BE99" s="103">
        <f t="shared" ca="1" si="101"/>
        <v>0.26493943715966234</v>
      </c>
      <c r="BF99" s="91">
        <f t="shared" ca="1" si="102"/>
        <v>39.129337099222496</v>
      </c>
      <c r="BG99" s="91">
        <f t="shared" ca="1" si="103"/>
        <v>68.827523839853399</v>
      </c>
    </row>
    <row r="100" spans="2:59" ht="17" thickTop="1" thickBot="1">
      <c r="B100" s="1">
        <f t="shared" si="116"/>
        <v>59</v>
      </c>
      <c r="C100" s="11" t="s">
        <v>43</v>
      </c>
      <c r="I100" s="66">
        <f>I99-(I99-I98)*I27</f>
        <v>45.632532301624074</v>
      </c>
      <c r="J100" s="69" t="s">
        <v>70</v>
      </c>
      <c r="N100" s="1" t="s">
        <v>157</v>
      </c>
      <c r="O100"/>
      <c r="P100" s="119">
        <f>Q100*(1-$O$60)</f>
        <v>0.2475</v>
      </c>
      <c r="Q100" s="73">
        <f>$BE$2</f>
        <v>0.25</v>
      </c>
      <c r="R100" s="119">
        <f>Q100*(1+$O$60)</f>
        <v>0.2525</v>
      </c>
      <c r="S100"/>
      <c r="AJ100" s="1">
        <f t="shared" si="81"/>
        <v>95</v>
      </c>
      <c r="AL100" s="103">
        <f t="shared" ca="1" si="82"/>
        <v>0.13979010409073817</v>
      </c>
      <c r="AM100" s="91">
        <f t="shared" ca="1" si="83"/>
        <v>274.12495564560265</v>
      </c>
      <c r="AN100" s="103">
        <f t="shared" ca="1" si="84"/>
        <v>0.68264939553259096</v>
      </c>
      <c r="AO100" s="92">
        <f t="shared" ca="1" si="85"/>
        <v>6.7766187930416439</v>
      </c>
      <c r="AP100" s="91">
        <f t="shared" ca="1" si="86"/>
        <v>0.95519835515240459</v>
      </c>
      <c r="AQ100" s="103">
        <f t="shared" ca="1" si="87"/>
        <v>40.627324591831972</v>
      </c>
      <c r="AR100" s="103">
        <f t="shared" ca="1" si="88"/>
        <v>0.1753022712366937</v>
      </c>
      <c r="AS100" s="103">
        <f t="shared" ca="1" si="89"/>
        <v>1.295482827872632E-2</v>
      </c>
      <c r="AT100" s="91">
        <f t="shared" ca="1" si="90"/>
        <v>196.30330156962199</v>
      </c>
      <c r="AU100" s="91">
        <f t="shared" ca="1" si="91"/>
        <v>71.933192738667557</v>
      </c>
      <c r="AV100" s="103">
        <f t="shared" ca="1" si="92"/>
        <v>0.33201560318819712</v>
      </c>
      <c r="AW100" s="103">
        <f t="shared" ca="1" si="93"/>
        <v>0.74596243957087749</v>
      </c>
      <c r="AX100" s="91">
        <f t="shared" ca="1" si="94"/>
        <v>69.64978314754903</v>
      </c>
      <c r="AY100" s="103">
        <f t="shared" ca="1" si="95"/>
        <v>0.15273942545156599</v>
      </c>
      <c r="AZ100" s="91">
        <f t="shared" ca="1" si="96"/>
        <v>246.9383746082928</v>
      </c>
      <c r="BA100" s="91">
        <f t="shared" ca="1" si="97"/>
        <v>20.563066185958419</v>
      </c>
      <c r="BB100" s="103">
        <f t="shared" ca="1" si="98"/>
        <v>0.46263563087118387</v>
      </c>
      <c r="BC100" s="103">
        <f t="shared" ca="1" si="99"/>
        <v>0.86018792855347437</v>
      </c>
      <c r="BD100" s="91">
        <f t="shared" ca="1" si="100"/>
        <v>9.4719240023268938</v>
      </c>
      <c r="BE100" s="103">
        <f t="shared" ca="1" si="101"/>
        <v>0.15546937623629611</v>
      </c>
      <c r="BF100" s="91">
        <f t="shared" ca="1" si="102"/>
        <v>33.641199562504035</v>
      </c>
      <c r="BG100" s="91">
        <f t="shared" ca="1" si="103"/>
        <v>65.240050585540331</v>
      </c>
    </row>
    <row r="101" spans="2:59" ht="17" thickTop="1" thickBot="1">
      <c r="B101" s="1">
        <f t="shared" si="116"/>
        <v>60</v>
      </c>
      <c r="C101" s="11" t="s">
        <v>44</v>
      </c>
      <c r="D101" s="38">
        <f t="shared" ref="D101:H101" si="117">D95-D100</f>
        <v>227.7</v>
      </c>
      <c r="E101" s="38">
        <f t="shared" si="117"/>
        <v>22.77</v>
      </c>
      <c r="F101" s="38">
        <f t="shared" si="117"/>
        <v>23.9085</v>
      </c>
      <c r="G101" s="38">
        <f t="shared" si="117"/>
        <v>24.147584999999999</v>
      </c>
      <c r="H101" s="38">
        <f t="shared" si="117"/>
        <v>24.38906085</v>
      </c>
      <c r="I101" s="38">
        <f>I95-I100</f>
        <v>-20.999580843124075</v>
      </c>
      <c r="O101" s="65">
        <f>$L$11</f>
        <v>708.41845285363752</v>
      </c>
      <c r="P101" s="63">
        <f t="dataTable" ref="P101:R101" dt2D="0" dtr="1" r1="BE6" ca="1"/>
        <v>708.27319333778928</v>
      </c>
      <c r="Q101" s="63">
        <v>708.41845285363752</v>
      </c>
      <c r="R101" s="63">
        <v>708.56371236948553</v>
      </c>
      <c r="S101" s="137">
        <f>((R101-P101)/(R100-P100))*((R100+P100)/(R101+P101))</f>
        <v>2.0504761735524079E-2</v>
      </c>
      <c r="AJ101" s="1">
        <f t="shared" si="81"/>
        <v>96</v>
      </c>
      <c r="AL101" s="103">
        <f t="shared" ca="1" si="82"/>
        <v>0.14822631214938237</v>
      </c>
      <c r="AM101" s="91">
        <f t="shared" ca="1" si="83"/>
        <v>269.14983486487199</v>
      </c>
      <c r="AN101" s="103">
        <f t="shared" ca="1" si="84"/>
        <v>0.42124855539585376</v>
      </c>
      <c r="AO101" s="92">
        <f t="shared" ca="1" si="85"/>
        <v>5.2914482385242589</v>
      </c>
      <c r="AP101" s="91">
        <f t="shared" ca="1" si="86"/>
        <v>1.3330705497444737</v>
      </c>
      <c r="AQ101" s="103">
        <f t="shared" ca="1" si="87"/>
        <v>44.718509443539702</v>
      </c>
      <c r="AR101" s="103">
        <f t="shared" ca="1" si="88"/>
        <v>0.33128664374536299</v>
      </c>
      <c r="AS101" s="103">
        <f t="shared" ca="1" si="89"/>
        <v>6.9072459892941446E-2</v>
      </c>
      <c r="AT101" s="91">
        <f t="shared" ca="1" si="90"/>
        <v>195.36169839003313</v>
      </c>
      <c r="AU101" s="91">
        <f t="shared" ca="1" si="91"/>
        <v>70.638171695141068</v>
      </c>
      <c r="AV101" s="103">
        <f t="shared" ca="1" si="92"/>
        <v>0.20136830092578575</v>
      </c>
      <c r="AW101" s="103">
        <f t="shared" ca="1" si="93"/>
        <v>0.80729128408540851</v>
      </c>
      <c r="AX101" s="91">
        <f t="shared" ca="1" si="94"/>
        <v>76.2572634085072</v>
      </c>
      <c r="AY101" s="103">
        <f t="shared" ca="1" si="95"/>
        <v>0.2209953398346492</v>
      </c>
      <c r="AZ101" s="91">
        <f t="shared" ca="1" si="96"/>
        <v>236.38701384858302</v>
      </c>
      <c r="BA101" s="91">
        <f t="shared" ca="1" si="97"/>
        <v>20.718328913012758</v>
      </c>
      <c r="BB101" s="103">
        <f t="shared" ca="1" si="98"/>
        <v>0.53659316592094786</v>
      </c>
      <c r="BC101" s="103">
        <f t="shared" ca="1" si="99"/>
        <v>0.85029636119747987</v>
      </c>
      <c r="BD101" s="91">
        <f t="shared" ca="1" si="100"/>
        <v>11.272569042856937</v>
      </c>
      <c r="BE101" s="103">
        <f t="shared" ca="1" si="101"/>
        <v>0.26910415398172671</v>
      </c>
      <c r="BF101" s="91">
        <f t="shared" ca="1" si="102"/>
        <v>39.994888816714067</v>
      </c>
      <c r="BG101" s="91">
        <f t="shared" ca="1" si="103"/>
        <v>64.819557994911861</v>
      </c>
    </row>
    <row r="102" spans="2:59" ht="17" thickTop="1" thickBot="1">
      <c r="C102" s="2"/>
      <c r="N102" s="1" t="s">
        <v>158</v>
      </c>
      <c r="O102"/>
      <c r="P102" s="51">
        <f>Q102*(1-$O$60)</f>
        <v>38.1051</v>
      </c>
      <c r="Q102" s="106">
        <f>$BF$2</f>
        <v>38.49</v>
      </c>
      <c r="R102" s="51">
        <f>Q102*(1+$O$60)</f>
        <v>38.874900000000004</v>
      </c>
      <c r="S102"/>
      <c r="AJ102" s="1">
        <f t="shared" si="81"/>
        <v>97</v>
      </c>
      <c r="AL102" s="103">
        <f t="shared" ca="1" si="82"/>
        <v>0.10126870473331602</v>
      </c>
      <c r="AM102" s="91">
        <f t="shared" ca="1" si="83"/>
        <v>269.27508551711583</v>
      </c>
      <c r="AN102" s="103">
        <f t="shared" ca="1" si="84"/>
        <v>0.47235952615900834</v>
      </c>
      <c r="AO102" s="92">
        <f t="shared" ca="1" si="85"/>
        <v>5.8490367216381092</v>
      </c>
      <c r="AP102" s="91">
        <f t="shared" ca="1" si="86"/>
        <v>0.55842238358539875</v>
      </c>
      <c r="AQ102" s="103">
        <f t="shared" ca="1" si="87"/>
        <v>12.677753171688163</v>
      </c>
      <c r="AR102" s="103">
        <f t="shared" ca="1" si="88"/>
        <v>0.26672767910645756</v>
      </c>
      <c r="AS102" s="103">
        <f t="shared" ca="1" si="89"/>
        <v>1.5677485091776331E-2</v>
      </c>
      <c r="AT102" s="91">
        <f t="shared" ca="1" si="90"/>
        <v>179.98681618386283</v>
      </c>
      <c r="AU102" s="91">
        <f t="shared" ca="1" si="91"/>
        <v>53.916811451883731</v>
      </c>
      <c r="AV102" s="103">
        <f t="shared" ca="1" si="92"/>
        <v>0.16416844856171978</v>
      </c>
      <c r="AW102" s="103">
        <f t="shared" ca="1" si="93"/>
        <v>0.77013517469976922</v>
      </c>
      <c r="AX102" s="91">
        <f t="shared" ca="1" si="94"/>
        <v>56.328321469874091</v>
      </c>
      <c r="AY102" s="103">
        <f t="shared" ca="1" si="95"/>
        <v>0.25691901424129637</v>
      </c>
      <c r="AZ102" s="91">
        <f t="shared" ca="1" si="96"/>
        <v>151.37966893934589</v>
      </c>
      <c r="BA102" s="91">
        <f t="shared" ca="1" si="97"/>
        <v>28.451719703146011</v>
      </c>
      <c r="BB102" s="103">
        <f t="shared" ca="1" si="98"/>
        <v>0.38998737745111289</v>
      </c>
      <c r="BC102" s="103">
        <f t="shared" ca="1" si="99"/>
        <v>0.94278150619438206</v>
      </c>
      <c r="BD102" s="91">
        <f t="shared" ca="1" si="100"/>
        <v>10.634234931555103</v>
      </c>
      <c r="BE102" s="103">
        <f t="shared" ca="1" si="101"/>
        <v>0.2615146876318446</v>
      </c>
      <c r="BF102" s="91">
        <f t="shared" ca="1" si="102"/>
        <v>41.248365033607769</v>
      </c>
      <c r="BG102" s="91">
        <f t="shared" ca="1" si="103"/>
        <v>50.127129938062019</v>
      </c>
    </row>
    <row r="103" spans="2:59" ht="17" thickTop="1" thickBot="1">
      <c r="C103" s="2"/>
      <c r="D103" s="139" t="s">
        <v>1</v>
      </c>
      <c r="E103" s="140"/>
      <c r="F103" s="140"/>
      <c r="G103" s="140"/>
      <c r="H103" s="140"/>
      <c r="I103" s="141"/>
      <c r="O103" s="65">
        <f>$L$11</f>
        <v>708.41845285363752</v>
      </c>
      <c r="P103" s="63">
        <f t="dataTable" ref="P103:R103" dt2D="0" dtr="1" r1="BF6" ca="1"/>
        <v>709.21232666823903</v>
      </c>
      <c r="Q103" s="63">
        <v>708.41845285363752</v>
      </c>
      <c r="R103" s="63">
        <v>707.62457903903601</v>
      </c>
      <c r="S103" s="137">
        <f>((R103-P103)/(R102-P102))*((R102+P102)/(R103+P103))</f>
        <v>-0.11206283678857326</v>
      </c>
      <c r="AJ103" s="1">
        <f t="shared" si="81"/>
        <v>98</v>
      </c>
      <c r="AL103" s="103">
        <f t="shared" ca="1" si="82"/>
        <v>0.12310352544598607</v>
      </c>
      <c r="AM103" s="91">
        <f t="shared" ca="1" si="83"/>
        <v>234.11727115619337</v>
      </c>
      <c r="AN103" s="103">
        <f t="shared" ca="1" si="84"/>
        <v>0.40882644601986534</v>
      </c>
      <c r="AO103" s="92">
        <f t="shared" ca="1" si="85"/>
        <v>6.7552863594931711</v>
      </c>
      <c r="AP103" s="91">
        <f t="shared" ca="1" si="86"/>
        <v>0.85100557307286884</v>
      </c>
      <c r="AQ103" s="103">
        <f t="shared" ca="1" si="87"/>
        <v>28.216042882665828</v>
      </c>
      <c r="AR103" s="103">
        <f t="shared" ca="1" si="88"/>
        <v>0.1503510142052443</v>
      </c>
      <c r="AS103" s="103">
        <f t="shared" ca="1" si="89"/>
        <v>5.5366032398075048E-2</v>
      </c>
      <c r="AT103" s="91">
        <f t="shared" ca="1" si="90"/>
        <v>244.75594709185731</v>
      </c>
      <c r="AU103" s="91">
        <f t="shared" ca="1" si="91"/>
        <v>53.83890099852038</v>
      </c>
      <c r="AV103" s="103">
        <f t="shared" ca="1" si="92"/>
        <v>0.29655028877722478</v>
      </c>
      <c r="AW103" s="103">
        <f t="shared" ca="1" si="93"/>
        <v>0.76408010485267785</v>
      </c>
      <c r="AX103" s="91">
        <f t="shared" ca="1" si="94"/>
        <v>64.627698889457264</v>
      </c>
      <c r="AY103" s="103">
        <f t="shared" ca="1" si="95"/>
        <v>0.24820457592817113</v>
      </c>
      <c r="AZ103" s="91">
        <f t="shared" ca="1" si="96"/>
        <v>195.26571689799485</v>
      </c>
      <c r="BA103" s="91">
        <f t="shared" ca="1" si="97"/>
        <v>17.280992864091246</v>
      </c>
      <c r="BB103" s="103">
        <f t="shared" ca="1" si="98"/>
        <v>0.3755771005668993</v>
      </c>
      <c r="BC103" s="103">
        <f t="shared" ca="1" si="99"/>
        <v>0.86840293174156913</v>
      </c>
      <c r="BD103" s="91">
        <f t="shared" ca="1" si="100"/>
        <v>14.120119653584194</v>
      </c>
      <c r="BE103" s="103">
        <f t="shared" ca="1" si="101"/>
        <v>0.24704509582321679</v>
      </c>
      <c r="BF103" s="91">
        <f t="shared" ca="1" si="102"/>
        <v>32.806832452887228</v>
      </c>
      <c r="BG103" s="91">
        <f t="shared" ca="1" si="103"/>
        <v>68.93193265393792</v>
      </c>
    </row>
    <row r="104" spans="2:59" ht="17" thickTop="1" thickBot="1">
      <c r="C104" s="2" t="s">
        <v>45</v>
      </c>
      <c r="D104" s="7">
        <v>0</v>
      </c>
      <c r="E104" s="8">
        <f>D104+1</f>
        <v>1</v>
      </c>
      <c r="F104" s="8">
        <f t="shared" ref="F104:I104" si="118">E104+1</f>
        <v>2</v>
      </c>
      <c r="G104" s="8">
        <f t="shared" si="118"/>
        <v>3</v>
      </c>
      <c r="H104" s="8">
        <f t="shared" si="118"/>
        <v>4</v>
      </c>
      <c r="I104" s="9">
        <f t="shared" si="118"/>
        <v>5</v>
      </c>
      <c r="N104" s="1" t="s">
        <v>159</v>
      </c>
      <c r="O104"/>
      <c r="P104" s="51">
        <f>Q104*(1-$O$60)</f>
        <v>60.924599999999998</v>
      </c>
      <c r="Q104" s="106">
        <f>$BG$2</f>
        <v>61.54</v>
      </c>
      <c r="R104" s="51">
        <f>Q104*(1+$O$60)</f>
        <v>62.1554</v>
      </c>
      <c r="S104" s="124"/>
      <c r="AJ104" s="1">
        <f t="shared" si="81"/>
        <v>99</v>
      </c>
      <c r="AL104" s="103">
        <f t="shared" ca="1" si="82"/>
        <v>0.14369981506963256</v>
      </c>
      <c r="AM104" s="91">
        <f t="shared" ca="1" si="83"/>
        <v>196.86068386954756</v>
      </c>
      <c r="AN104" s="103">
        <f t="shared" ca="1" si="84"/>
        <v>0.72241974274941811</v>
      </c>
      <c r="AO104" s="92">
        <f t="shared" ca="1" si="85"/>
        <v>4.4338154477069995</v>
      </c>
      <c r="AP104" s="91">
        <f t="shared" ca="1" si="86"/>
        <v>0.63292111902028225</v>
      </c>
      <c r="AQ104" s="103">
        <f t="shared" ca="1" si="87"/>
        <v>39.199441860325855</v>
      </c>
      <c r="AR104" s="103">
        <f t="shared" ca="1" si="88"/>
        <v>0.20096342787865551</v>
      </c>
      <c r="AS104" s="103">
        <f t="shared" ca="1" si="89"/>
        <v>3.9961940928512248E-2</v>
      </c>
      <c r="AT104" s="91">
        <f t="shared" ca="1" si="90"/>
        <v>241.99900302161993</v>
      </c>
      <c r="AU104" s="91">
        <f t="shared" ca="1" si="91"/>
        <v>82.660393019785104</v>
      </c>
      <c r="AV104" s="103">
        <f t="shared" ca="1" si="92"/>
        <v>0.28775255249763887</v>
      </c>
      <c r="AW104" s="103">
        <f t="shared" ca="1" si="93"/>
        <v>0.81726543630294957</v>
      </c>
      <c r="AX104" s="91">
        <f t="shared" ca="1" si="94"/>
        <v>84.705819718821999</v>
      </c>
      <c r="AY104" s="103">
        <f t="shared" ca="1" si="95"/>
        <v>0.17028747333575114</v>
      </c>
      <c r="AZ104" s="91">
        <f t="shared" ca="1" si="96"/>
        <v>218.12675357501985</v>
      </c>
      <c r="BA104" s="91">
        <f t="shared" ca="1" si="97"/>
        <v>22.80307579367906</v>
      </c>
      <c r="BB104" s="103">
        <f t="shared" ca="1" si="98"/>
        <v>0.53396641457287408</v>
      </c>
      <c r="BC104" s="103">
        <f t="shared" ca="1" si="99"/>
        <v>0.9701136552346723</v>
      </c>
      <c r="BD104" s="91">
        <f t="shared" ca="1" si="100"/>
        <v>10.344927345526191</v>
      </c>
      <c r="BE104" s="103">
        <f t="shared" ca="1" si="101"/>
        <v>0.23407786387004814</v>
      </c>
      <c r="BF104" s="91">
        <f t="shared" ca="1" si="102"/>
        <v>39.883254817573444</v>
      </c>
      <c r="BG104" s="91">
        <f t="shared" ca="1" si="103"/>
        <v>74.616121350421921</v>
      </c>
    </row>
    <row r="105" spans="2:59" ht="17" thickTop="1" thickBot="1">
      <c r="B105" s="1">
        <f>B101+1</f>
        <v>61</v>
      </c>
      <c r="C105" s="1" t="s">
        <v>115</v>
      </c>
      <c r="E105" s="41">
        <f>E56*E39</f>
        <v>34.795000000000002</v>
      </c>
      <c r="F105" s="41">
        <f>F56*F39</f>
        <v>43.493750000000006</v>
      </c>
      <c r="G105" s="41">
        <f>G56*G39</f>
        <v>54.367187500000007</v>
      </c>
      <c r="H105" s="41">
        <f>H56*H39</f>
        <v>67.958984375000014</v>
      </c>
      <c r="I105" s="41">
        <f>I56*I39</f>
        <v>84.948730468750014</v>
      </c>
      <c r="O105" s="65">
        <f>$L$11</f>
        <v>708.41845285363752</v>
      </c>
      <c r="P105" s="63">
        <f t="dataTable" ref="P105:R105" dt2D="0" dtr="1" r1="BG6" ca="1"/>
        <v>707.39464306916125</v>
      </c>
      <c r="Q105" s="63">
        <v>708.41845285363752</v>
      </c>
      <c r="R105" s="63">
        <v>709.44226263811379</v>
      </c>
      <c r="S105" s="137">
        <f>((R105-P105)/(R104-P104))*((R104+P104)/(R105+P105))</f>
        <v>0.14452048508225304</v>
      </c>
      <c r="AJ105" s="1">
        <f t="shared" si="81"/>
        <v>100</v>
      </c>
      <c r="AL105" s="103">
        <f t="shared" ca="1" si="82"/>
        <v>0.10128149447038415</v>
      </c>
      <c r="AM105" s="91">
        <f t="shared" ca="1" si="83"/>
        <v>273.46782658815403</v>
      </c>
      <c r="AN105" s="103">
        <f t="shared" ca="1" si="84"/>
        <v>0.42451721209237819</v>
      </c>
      <c r="AO105" s="92">
        <f t="shared" ca="1" si="85"/>
        <v>4.0526868368322502</v>
      </c>
      <c r="AP105" s="91">
        <f t="shared" ca="1" si="86"/>
        <v>1.6059933720763357</v>
      </c>
      <c r="AQ105" s="103">
        <f t="shared" ca="1" si="87"/>
        <v>15.509216752574456</v>
      </c>
      <c r="AR105" s="103">
        <f t="shared" ca="1" si="88"/>
        <v>0.28552330351919919</v>
      </c>
      <c r="AS105" s="103">
        <f t="shared" ca="1" si="89"/>
        <v>1.451804873915852E-2</v>
      </c>
      <c r="AT105" s="91">
        <f t="shared" ca="1" si="90"/>
        <v>229.83929262162997</v>
      </c>
      <c r="AU105" s="91">
        <f t="shared" ca="1" si="91"/>
        <v>82.805152111228566</v>
      </c>
      <c r="AV105" s="103">
        <f t="shared" ca="1" si="92"/>
        <v>0.13921151610119875</v>
      </c>
      <c r="AW105" s="103">
        <f t="shared" ca="1" si="93"/>
        <v>0.78564231071050572</v>
      </c>
      <c r="AX105" s="91">
        <f t="shared" ca="1" si="94"/>
        <v>80.038376273810627</v>
      </c>
      <c r="AY105" s="103">
        <f t="shared" ca="1" si="95"/>
        <v>0.2155725277783303</v>
      </c>
      <c r="AZ105" s="91">
        <f t="shared" ca="1" si="96"/>
        <v>220.33638643845831</v>
      </c>
      <c r="BA105" s="91">
        <f t="shared" ca="1" si="97"/>
        <v>15.230635308110312</v>
      </c>
      <c r="BB105" s="103">
        <f t="shared" ca="1" si="98"/>
        <v>0.39431912082688914</v>
      </c>
      <c r="BC105" s="103">
        <f t="shared" ca="1" si="99"/>
        <v>0.99547584897925467</v>
      </c>
      <c r="BD105" s="91">
        <f t="shared" ca="1" si="100"/>
        <v>13.403731620894273</v>
      </c>
      <c r="BE105" s="103">
        <f t="shared" ca="1" si="101"/>
        <v>0.28713287368167584</v>
      </c>
      <c r="BF105" s="91">
        <f t="shared" ca="1" si="102"/>
        <v>42.150983076462815</v>
      </c>
      <c r="BG105" s="91">
        <f t="shared" ca="1" si="103"/>
        <v>51.106256832990304</v>
      </c>
    </row>
    <row r="106" spans="2:59" ht="16" thickTop="1">
      <c r="B106" s="1">
        <f>B105+1</f>
        <v>62</v>
      </c>
      <c r="C106" s="1" t="s">
        <v>116</v>
      </c>
      <c r="E106" s="41">
        <f>E40*E36</f>
        <v>25</v>
      </c>
      <c r="F106" s="41">
        <f>F40*F36</f>
        <v>25</v>
      </c>
      <c r="G106" s="41">
        <f>G40*G36</f>
        <v>25</v>
      </c>
      <c r="H106" s="41">
        <f>H40*H36</f>
        <v>25</v>
      </c>
      <c r="I106" s="41">
        <f>I40*I36</f>
        <v>25</v>
      </c>
      <c r="Q106"/>
      <c r="AJ106" s="1">
        <f t="shared" si="81"/>
        <v>101</v>
      </c>
      <c r="AL106" s="103">
        <f t="shared" ca="1" si="82"/>
        <v>0.13183074883508836</v>
      </c>
      <c r="AM106" s="91">
        <f t="shared" ca="1" si="83"/>
        <v>227.0753318407362</v>
      </c>
      <c r="AN106" s="103">
        <f t="shared" ca="1" si="84"/>
        <v>0.41156079780947546</v>
      </c>
      <c r="AO106" s="92">
        <f t="shared" ca="1" si="85"/>
        <v>5.2554649303124537</v>
      </c>
      <c r="AP106" s="91">
        <f t="shared" ca="1" si="86"/>
        <v>0.71240130205680452</v>
      </c>
      <c r="AQ106" s="103">
        <f t="shared" ca="1" si="87"/>
        <v>33.201319647099076</v>
      </c>
      <c r="AR106" s="103">
        <f t="shared" ca="1" si="88"/>
        <v>0.34635850020280401</v>
      </c>
      <c r="AS106" s="103">
        <f t="shared" ca="1" si="89"/>
        <v>5.9307400744693366E-2</v>
      </c>
      <c r="AT106" s="91">
        <f t="shared" ca="1" si="90"/>
        <v>228.53596904602341</v>
      </c>
      <c r="AU106" s="91">
        <f t="shared" ca="1" si="91"/>
        <v>81.173916447277406</v>
      </c>
      <c r="AV106" s="103">
        <f t="shared" ca="1" si="92"/>
        <v>0.18627962756886518</v>
      </c>
      <c r="AW106" s="103">
        <f t="shared" ca="1" si="93"/>
        <v>0.8296508850141403</v>
      </c>
      <c r="AX106" s="91">
        <f t="shared" ca="1" si="94"/>
        <v>49.02601569049645</v>
      </c>
      <c r="AY106" s="103">
        <f t="shared" ca="1" si="95"/>
        <v>0.24719063411298825</v>
      </c>
      <c r="AZ106" s="91">
        <f t="shared" ca="1" si="96"/>
        <v>222.36988127867392</v>
      </c>
      <c r="BA106" s="91">
        <f t="shared" ca="1" si="97"/>
        <v>21.83093329425893</v>
      </c>
      <c r="BB106" s="103">
        <f t="shared" ca="1" si="98"/>
        <v>0.4525069187591988</v>
      </c>
      <c r="BC106" s="103">
        <f t="shared" ca="1" si="99"/>
        <v>0.91677008869588761</v>
      </c>
      <c r="BD106" s="91">
        <f t="shared" ca="1" si="100"/>
        <v>8.1085924328724097</v>
      </c>
      <c r="BE106" s="103">
        <f t="shared" ca="1" si="101"/>
        <v>0.18515323131570849</v>
      </c>
      <c r="BF106" s="91">
        <f t="shared" ca="1" si="102"/>
        <v>36.923273654395921</v>
      </c>
      <c r="BG106" s="91">
        <f t="shared" ca="1" si="103"/>
        <v>50.496504298087231</v>
      </c>
    </row>
    <row r="107" spans="2:59">
      <c r="B107" s="1">
        <f t="shared" ref="B107:B113" si="119">B106+1</f>
        <v>63</v>
      </c>
      <c r="C107" s="13" t="s">
        <v>5</v>
      </c>
      <c r="E107" s="41">
        <f>E105+E106</f>
        <v>59.795000000000002</v>
      </c>
      <c r="F107" s="41">
        <f t="shared" ref="F107:I107" si="120">F105+F106</f>
        <v>68.493750000000006</v>
      </c>
      <c r="G107" s="41">
        <f t="shared" si="120"/>
        <v>79.3671875</v>
      </c>
      <c r="H107" s="41">
        <f t="shared" si="120"/>
        <v>92.958984375000014</v>
      </c>
      <c r="I107" s="41">
        <f t="shared" si="120"/>
        <v>109.94873046875001</v>
      </c>
      <c r="N107" s="39" t="s">
        <v>63</v>
      </c>
      <c r="Q107"/>
      <c r="AJ107" s="1">
        <f t="shared" si="81"/>
        <v>102</v>
      </c>
      <c r="AL107" s="103">
        <f t="shared" ca="1" si="82"/>
        <v>0.1264435258168167</v>
      </c>
      <c r="AM107" s="91">
        <f t="shared" ca="1" si="83"/>
        <v>202.7859972265413</v>
      </c>
      <c r="AN107" s="103">
        <f t="shared" ca="1" si="84"/>
        <v>0.42615670234350927</v>
      </c>
      <c r="AO107" s="92">
        <f t="shared" ca="1" si="85"/>
        <v>4.9342606557147661</v>
      </c>
      <c r="AP107" s="91">
        <f t="shared" ca="1" si="86"/>
        <v>0.87655965797149316</v>
      </c>
      <c r="AQ107" s="103">
        <f t="shared" ca="1" si="87"/>
        <v>16.807574043700008</v>
      </c>
      <c r="AR107" s="103">
        <f t="shared" ca="1" si="88"/>
        <v>0.15713138356376868</v>
      </c>
      <c r="AS107" s="103">
        <f t="shared" ca="1" si="89"/>
        <v>2.2468045201341547E-2</v>
      </c>
      <c r="AT107" s="91">
        <f t="shared" ca="1" si="90"/>
        <v>234.15815918760171</v>
      </c>
      <c r="AU107" s="91">
        <f t="shared" ca="1" si="91"/>
        <v>69.90262855366953</v>
      </c>
      <c r="AV107" s="103">
        <f t="shared" ca="1" si="92"/>
        <v>0.28238753198848376</v>
      </c>
      <c r="AW107" s="103">
        <f t="shared" ca="1" si="93"/>
        <v>0.75668061715298418</v>
      </c>
      <c r="AX107" s="91">
        <f t="shared" ca="1" si="94"/>
        <v>73.133997962997185</v>
      </c>
      <c r="AY107" s="103">
        <f t="shared" ca="1" si="95"/>
        <v>0.26569230815092432</v>
      </c>
      <c r="AZ107" s="91">
        <f t="shared" ca="1" si="96"/>
        <v>205.90977883817621</v>
      </c>
      <c r="BA107" s="91">
        <f t="shared" ca="1" si="97"/>
        <v>19.641765331892827</v>
      </c>
      <c r="BB107" s="103">
        <f t="shared" ca="1" si="98"/>
        <v>0.35429863482620638</v>
      </c>
      <c r="BC107" s="103">
        <f t="shared" ca="1" si="99"/>
        <v>0.89507945452800286</v>
      </c>
      <c r="BD107" s="91">
        <f t="shared" ca="1" si="100"/>
        <v>6.6474703129011639</v>
      </c>
      <c r="BE107" s="103">
        <f t="shared" ca="1" si="101"/>
        <v>0.15477671262809936</v>
      </c>
      <c r="BF107" s="91">
        <f t="shared" ca="1" si="102"/>
        <v>34.201411638445158</v>
      </c>
      <c r="BG107" s="91">
        <f t="shared" ca="1" si="103"/>
        <v>63.133155617145427</v>
      </c>
    </row>
    <row r="108" spans="2:59">
      <c r="B108" s="1">
        <f t="shared" si="119"/>
        <v>64</v>
      </c>
      <c r="C108" s="13" t="s">
        <v>125</v>
      </c>
      <c r="E108" s="41">
        <f>E42*E54/365</f>
        <v>0.83753808219178072</v>
      </c>
      <c r="F108" s="41">
        <f>F42*F54/365</f>
        <v>22.864789643835618</v>
      </c>
      <c r="G108" s="41">
        <f>G42*G54/365</f>
        <v>68.420146093857738</v>
      </c>
      <c r="H108" s="41">
        <f>H42*H54/365</f>
        <v>78.59422181801439</v>
      </c>
      <c r="I108" s="41">
        <f>I42*I54/365</f>
        <v>102.46228354729679</v>
      </c>
      <c r="J108" s="1" t="s">
        <v>117</v>
      </c>
      <c r="N108" s="1" t="s">
        <v>162</v>
      </c>
      <c r="Q108"/>
      <c r="AJ108" s="1">
        <f t="shared" si="81"/>
        <v>103</v>
      </c>
      <c r="AL108" s="103">
        <f t="shared" ca="1" si="82"/>
        <v>9.7044271704970084E-2</v>
      </c>
      <c r="AM108" s="91">
        <f t="shared" ca="1" si="83"/>
        <v>279.55417262427676</v>
      </c>
      <c r="AN108" s="103">
        <f t="shared" ca="1" si="84"/>
        <v>0.71597797530604523</v>
      </c>
      <c r="AO108" s="92">
        <f t="shared" ca="1" si="85"/>
        <v>4.1246690636277297</v>
      </c>
      <c r="AP108" s="91">
        <f t="shared" ca="1" si="86"/>
        <v>0.94153173478237617</v>
      </c>
      <c r="AQ108" s="103">
        <f t="shared" ca="1" si="87"/>
        <v>49.865032704854912</v>
      </c>
      <c r="AR108" s="103">
        <f t="shared" ca="1" si="88"/>
        <v>0.2946052751625351</v>
      </c>
      <c r="AS108" s="103">
        <f t="shared" ca="1" si="89"/>
        <v>4.5316997731837186E-2</v>
      </c>
      <c r="AT108" s="91">
        <f t="shared" ca="1" si="90"/>
        <v>215.2353346985723</v>
      </c>
      <c r="AU108" s="91">
        <f t="shared" ca="1" si="91"/>
        <v>54.29333979596462</v>
      </c>
      <c r="AV108" s="103">
        <f t="shared" ca="1" si="92"/>
        <v>0.32342175305155496</v>
      </c>
      <c r="AW108" s="103">
        <f t="shared" ca="1" si="93"/>
        <v>0.83136071428903702</v>
      </c>
      <c r="AX108" s="91">
        <f t="shared" ca="1" si="94"/>
        <v>46.611324120714542</v>
      </c>
      <c r="AY108" s="103">
        <f t="shared" ca="1" si="95"/>
        <v>0.16381292121108179</v>
      </c>
      <c r="AZ108" s="91">
        <f t="shared" ca="1" si="96"/>
        <v>221.88458658834284</v>
      </c>
      <c r="BA108" s="91">
        <f t="shared" ca="1" si="97"/>
        <v>29.379115214624715</v>
      </c>
      <c r="BB108" s="103">
        <f t="shared" ca="1" si="98"/>
        <v>0.46979337757196638</v>
      </c>
      <c r="BC108" s="103">
        <f t="shared" ca="1" si="99"/>
        <v>0.92516670330660344</v>
      </c>
      <c r="BD108" s="91">
        <f t="shared" ca="1" si="100"/>
        <v>8.686962164029886</v>
      </c>
      <c r="BE108" s="103">
        <f t="shared" ca="1" si="101"/>
        <v>0.19831535568756442</v>
      </c>
      <c r="BF108" s="91">
        <f t="shared" ca="1" si="102"/>
        <v>43.873396238509585</v>
      </c>
      <c r="BG108" s="91">
        <f t="shared" ca="1" si="103"/>
        <v>59.576909450135133</v>
      </c>
    </row>
    <row r="109" spans="2:59">
      <c r="B109" s="1">
        <f t="shared" si="119"/>
        <v>65</v>
      </c>
      <c r="C109" s="13" t="s">
        <v>124</v>
      </c>
      <c r="E109" s="41">
        <f>E45*E53/365</f>
        <v>5.2726027397260271</v>
      </c>
      <c r="F109" s="41">
        <f>F45*F53/365</f>
        <v>143.94205479452057</v>
      </c>
      <c r="G109" s="41">
        <f>G45*G53/365</f>
        <v>430.72936910864399</v>
      </c>
      <c r="H109" s="41">
        <f>H45*H53/365</f>
        <v>494.77882629509946</v>
      </c>
      <c r="I109" s="41">
        <f>I45*I53/365</f>
        <v>645.03683884592181</v>
      </c>
      <c r="J109" s="1" t="s">
        <v>118</v>
      </c>
      <c r="N109" s="1" t="s">
        <v>163</v>
      </c>
      <c r="Q109"/>
      <c r="AJ109" s="1">
        <f t="shared" si="81"/>
        <v>104</v>
      </c>
      <c r="AL109" s="103">
        <f t="shared" ca="1" si="82"/>
        <v>0.11854532242304566</v>
      </c>
      <c r="AM109" s="91">
        <f t="shared" ca="1" si="83"/>
        <v>248.11999656767119</v>
      </c>
      <c r="AN109" s="103">
        <f t="shared" ca="1" si="84"/>
        <v>0.62107679605074928</v>
      </c>
      <c r="AO109" s="92">
        <f t="shared" ca="1" si="85"/>
        <v>6.2931247618645685</v>
      </c>
      <c r="AP109" s="91">
        <f t="shared" ca="1" si="86"/>
        <v>0.79741036983020774</v>
      </c>
      <c r="AQ109" s="103">
        <f t="shared" ca="1" si="87"/>
        <v>32.344834864766327</v>
      </c>
      <c r="AR109" s="103">
        <f t="shared" ca="1" si="88"/>
        <v>0.3110604229461687</v>
      </c>
      <c r="AS109" s="103">
        <f t="shared" ca="1" si="89"/>
        <v>6.4710218245612572E-2</v>
      </c>
      <c r="AT109" s="91">
        <f t="shared" ca="1" si="90"/>
        <v>222.25035640851783</v>
      </c>
      <c r="AU109" s="91">
        <f t="shared" ca="1" si="91"/>
        <v>46.378396810860806</v>
      </c>
      <c r="AV109" s="103">
        <f t="shared" ca="1" si="92"/>
        <v>0.18337046547234792</v>
      </c>
      <c r="AW109" s="103">
        <f t="shared" ca="1" si="93"/>
        <v>0.81177489030271566</v>
      </c>
      <c r="AX109" s="91">
        <f t="shared" ca="1" si="94"/>
        <v>65.864527281927053</v>
      </c>
      <c r="AY109" s="103">
        <f t="shared" ca="1" si="95"/>
        <v>0.23594602329465941</v>
      </c>
      <c r="AZ109" s="91">
        <f t="shared" ca="1" si="96"/>
        <v>174.81780487702554</v>
      </c>
      <c r="BA109" s="91">
        <f t="shared" ca="1" si="97"/>
        <v>28.271307966142807</v>
      </c>
      <c r="BB109" s="103">
        <f t="shared" ca="1" si="98"/>
        <v>0.43942958173967095</v>
      </c>
      <c r="BC109" s="103">
        <f t="shared" ca="1" si="99"/>
        <v>0.86342499446046295</v>
      </c>
      <c r="BD109" s="91">
        <f t="shared" ca="1" si="100"/>
        <v>13.522106486486912</v>
      </c>
      <c r="BE109" s="103">
        <f t="shared" ca="1" si="101"/>
        <v>0.2156877727619784</v>
      </c>
      <c r="BF109" s="91">
        <f t="shared" ca="1" si="102"/>
        <v>41.565758559808586</v>
      </c>
      <c r="BG109" s="91">
        <f t="shared" ca="1" si="103"/>
        <v>59.197136340002388</v>
      </c>
    </row>
    <row r="110" spans="2:59">
      <c r="B110" s="1">
        <f t="shared" si="119"/>
        <v>66</v>
      </c>
      <c r="C110" s="13" t="s">
        <v>126</v>
      </c>
      <c r="D110" s="25"/>
      <c r="E110" s="42">
        <f>E47*E54/365</f>
        <v>6.7997484931506849</v>
      </c>
      <c r="F110" s="42">
        <f>F47*F54/365</f>
        <v>185.63313386301368</v>
      </c>
      <c r="G110" s="42">
        <f>G47*G54/365</f>
        <v>555.48493279894524</v>
      </c>
      <c r="H110" s="42">
        <f>H47*H54/365</f>
        <v>638.08554230614845</v>
      </c>
      <c r="I110" s="42">
        <f>I47*I54/365</f>
        <v>831.86397486815883</v>
      </c>
      <c r="J110" s="1" t="s">
        <v>119</v>
      </c>
      <c r="N110" s="1" t="s">
        <v>164</v>
      </c>
      <c r="Q110"/>
      <c r="AJ110" s="1">
        <f t="shared" si="81"/>
        <v>105</v>
      </c>
      <c r="AL110" s="103">
        <f t="shared" ca="1" si="82"/>
        <v>0.13990400074704604</v>
      </c>
      <c r="AM110" s="91">
        <f t="shared" ca="1" si="83"/>
        <v>219.33574519326808</v>
      </c>
      <c r="AN110" s="103">
        <f t="shared" ca="1" si="84"/>
        <v>0.67622115073996258</v>
      </c>
      <c r="AO110" s="92">
        <f t="shared" ca="1" si="85"/>
        <v>3.581508786419032</v>
      </c>
      <c r="AP110" s="91">
        <f t="shared" ca="1" si="86"/>
        <v>1.4742918393035196</v>
      </c>
      <c r="AQ110" s="103">
        <f t="shared" ca="1" si="87"/>
        <v>23.287500141810536</v>
      </c>
      <c r="AR110" s="103">
        <f t="shared" ca="1" si="88"/>
        <v>0.27749813081134939</v>
      </c>
      <c r="AS110" s="103">
        <f t="shared" ca="1" si="89"/>
        <v>5.0470421045077124E-2</v>
      </c>
      <c r="AT110" s="91">
        <f t="shared" ca="1" si="90"/>
        <v>187.00102334297455</v>
      </c>
      <c r="AU110" s="91">
        <f t="shared" ca="1" si="91"/>
        <v>63.136707537087631</v>
      </c>
      <c r="AV110" s="103">
        <f t="shared" ca="1" si="92"/>
        <v>0.18462897894932487</v>
      </c>
      <c r="AW110" s="103">
        <f t="shared" ca="1" si="93"/>
        <v>0.77712045072990266</v>
      </c>
      <c r="AX110" s="91">
        <f t="shared" ca="1" si="94"/>
        <v>49.997233036368236</v>
      </c>
      <c r="AY110" s="103">
        <f t="shared" ca="1" si="95"/>
        <v>0.22991055467371685</v>
      </c>
      <c r="AZ110" s="91">
        <f t="shared" ca="1" si="96"/>
        <v>183.43617897834355</v>
      </c>
      <c r="BA110" s="91">
        <f t="shared" ca="1" si="97"/>
        <v>20.938117746409141</v>
      </c>
      <c r="BB110" s="103">
        <f t="shared" ca="1" si="98"/>
        <v>0.51082156005201973</v>
      </c>
      <c r="BC110" s="103">
        <f t="shared" ca="1" si="99"/>
        <v>0.92842481245306008</v>
      </c>
      <c r="BD110" s="91">
        <f t="shared" ca="1" si="100"/>
        <v>13.004885178753195</v>
      </c>
      <c r="BE110" s="103">
        <f t="shared" ca="1" si="101"/>
        <v>0.15940106220036573</v>
      </c>
      <c r="BF110" s="91">
        <f t="shared" ca="1" si="102"/>
        <v>39.315425901342138</v>
      </c>
      <c r="BG110" s="91">
        <f t="shared" ca="1" si="103"/>
        <v>67.011569718199198</v>
      </c>
    </row>
    <row r="111" spans="2:59">
      <c r="B111" s="1">
        <f t="shared" si="119"/>
        <v>67</v>
      </c>
      <c r="C111" s="28" t="s">
        <v>120</v>
      </c>
      <c r="D111" s="10">
        <v>0</v>
      </c>
      <c r="E111" s="43">
        <f>E107+E108+E109-E110</f>
        <v>59.105392328767124</v>
      </c>
      <c r="F111" s="43">
        <f t="shared" ref="F111:H111" si="121">F107+F108+F109-F110</f>
        <v>49.667460575342517</v>
      </c>
      <c r="G111" s="43">
        <f t="shared" si="121"/>
        <v>23.031769903556551</v>
      </c>
      <c r="H111" s="43">
        <f t="shared" si="121"/>
        <v>28.246490181965441</v>
      </c>
      <c r="I111" s="43">
        <f>I107+I108+I109-I110</f>
        <v>25.583877993809779</v>
      </c>
      <c r="AJ111" s="1">
        <f t="shared" si="81"/>
        <v>106</v>
      </c>
      <c r="AL111" s="103">
        <f t="shared" ca="1" si="82"/>
        <v>0.14702749888341354</v>
      </c>
      <c r="AM111" s="91">
        <f t="shared" ca="1" si="83"/>
        <v>204.37935847593386</v>
      </c>
      <c r="AN111" s="103">
        <f t="shared" ca="1" si="84"/>
        <v>0.42265364150271056</v>
      </c>
      <c r="AO111" s="92">
        <f t="shared" ca="1" si="85"/>
        <v>4.8287436401393986</v>
      </c>
      <c r="AP111" s="91">
        <f t="shared" ca="1" si="86"/>
        <v>1.8860625418671595</v>
      </c>
      <c r="AQ111" s="103">
        <f t="shared" ca="1" si="87"/>
        <v>37.240641870991269</v>
      </c>
      <c r="AR111" s="103">
        <f t="shared" ca="1" si="88"/>
        <v>0.28656311452206362</v>
      </c>
      <c r="AS111" s="103">
        <f t="shared" ca="1" si="89"/>
        <v>7.1715620849814546E-2</v>
      </c>
      <c r="AT111" s="91">
        <f t="shared" ca="1" si="90"/>
        <v>178.63207123933239</v>
      </c>
      <c r="AU111" s="91">
        <f t="shared" ca="1" si="91"/>
        <v>39.428383854430933</v>
      </c>
      <c r="AV111" s="103">
        <f t="shared" ca="1" si="92"/>
        <v>0.17834943585530644</v>
      </c>
      <c r="AW111" s="103">
        <f t="shared" ca="1" si="93"/>
        <v>0.80860828196721612</v>
      </c>
      <c r="AX111" s="91">
        <f t="shared" ca="1" si="94"/>
        <v>63.276920745198517</v>
      </c>
      <c r="AY111" s="103">
        <f t="shared" ca="1" si="95"/>
        <v>0.22965705216157467</v>
      </c>
      <c r="AZ111" s="91">
        <f t="shared" ca="1" si="96"/>
        <v>209.87744600516788</v>
      </c>
      <c r="BA111" s="91">
        <f t="shared" ca="1" si="97"/>
        <v>23.558636564079514</v>
      </c>
      <c r="BB111" s="103">
        <f t="shared" ca="1" si="98"/>
        <v>0.51347923167298426</v>
      </c>
      <c r="BC111" s="103">
        <f t="shared" ca="1" si="99"/>
        <v>0.95394630376681744</v>
      </c>
      <c r="BD111" s="91">
        <f t="shared" ca="1" si="100"/>
        <v>8.0579615636222641</v>
      </c>
      <c r="BE111" s="103">
        <f t="shared" ca="1" si="101"/>
        <v>0.20011160372913661</v>
      </c>
      <c r="BF111" s="91">
        <f t="shared" ca="1" si="102"/>
        <v>32.170077925340394</v>
      </c>
      <c r="BG111" s="91">
        <f t="shared" ca="1" si="103"/>
        <v>64.246373464550942</v>
      </c>
    </row>
    <row r="112" spans="2:59">
      <c r="B112" s="1">
        <f t="shared" si="119"/>
        <v>68</v>
      </c>
      <c r="C112" s="1" t="s">
        <v>121</v>
      </c>
      <c r="E112" s="41"/>
      <c r="F112" s="41"/>
      <c r="G112" s="41"/>
      <c r="H112" s="41"/>
      <c r="I112" s="41">
        <f>-I107-I108*I43-I109+I110</f>
        <v>51.262834666662798</v>
      </c>
      <c r="J112" s="25" t="s">
        <v>127</v>
      </c>
      <c r="AJ112" s="1">
        <f t="shared" si="81"/>
        <v>107</v>
      </c>
      <c r="AL112" s="103">
        <f t="shared" ca="1" si="82"/>
        <v>0.10751958486742462</v>
      </c>
      <c r="AM112" s="91">
        <f t="shared" ca="1" si="83"/>
        <v>220.93255483875956</v>
      </c>
      <c r="AN112" s="103">
        <f t="shared" ca="1" si="84"/>
        <v>0.43724464316828981</v>
      </c>
      <c r="AO112" s="92">
        <f t="shared" ca="1" si="85"/>
        <v>3.0834011423106835</v>
      </c>
      <c r="AP112" s="91">
        <f t="shared" ca="1" si="86"/>
        <v>1.3418875799828349</v>
      </c>
      <c r="AQ112" s="103">
        <f t="shared" ca="1" si="87"/>
        <v>34.320366718568522</v>
      </c>
      <c r="AR112" s="103">
        <f t="shared" ca="1" si="88"/>
        <v>0.25615271544351076</v>
      </c>
      <c r="AS112" s="103">
        <f t="shared" ca="1" si="89"/>
        <v>6.1036432519237516E-2</v>
      </c>
      <c r="AT112" s="91">
        <f t="shared" ca="1" si="90"/>
        <v>189.28834531106924</v>
      </c>
      <c r="AU112" s="91">
        <f t="shared" ca="1" si="91"/>
        <v>52.580811501006735</v>
      </c>
      <c r="AV112" s="103">
        <f t="shared" ca="1" si="92"/>
        <v>0.34152112285285241</v>
      </c>
      <c r="AW112" s="103">
        <f t="shared" ca="1" si="93"/>
        <v>0.83227665728093936</v>
      </c>
      <c r="AX112" s="91">
        <f t="shared" ca="1" si="94"/>
        <v>63.273461744405395</v>
      </c>
      <c r="AY112" s="103">
        <f t="shared" ca="1" si="95"/>
        <v>0.18194232420168013</v>
      </c>
      <c r="AZ112" s="91">
        <f t="shared" ca="1" si="96"/>
        <v>205.32721287833675</v>
      </c>
      <c r="BA112" s="91">
        <f t="shared" ca="1" si="97"/>
        <v>18.343112293008616</v>
      </c>
      <c r="BB112" s="103">
        <f t="shared" ca="1" si="98"/>
        <v>0.47548178236065675</v>
      </c>
      <c r="BC112" s="103">
        <f t="shared" ca="1" si="99"/>
        <v>0.98954368121899083</v>
      </c>
      <c r="BD112" s="91">
        <f t="shared" ca="1" si="100"/>
        <v>12.211673273621791</v>
      </c>
      <c r="BE112" s="103">
        <f t="shared" ca="1" si="101"/>
        <v>0.20669525020083865</v>
      </c>
      <c r="BF112" s="91">
        <f t="shared" ca="1" si="102"/>
        <v>33.472456741419123</v>
      </c>
      <c r="BG112" s="91">
        <f t="shared" ca="1" si="103"/>
        <v>59.460417580816276</v>
      </c>
    </row>
    <row r="113" spans="2:59">
      <c r="B113" s="1">
        <f t="shared" si="119"/>
        <v>69</v>
      </c>
      <c r="C113" s="112" t="s">
        <v>122</v>
      </c>
      <c r="D113" s="44"/>
      <c r="E113" s="45">
        <f>E111-D111+E112</f>
        <v>59.105392328767124</v>
      </c>
      <c r="F113" s="45">
        <f t="shared" ref="F113:I113" si="122">F111-E111+F112</f>
        <v>-9.437931753424607</v>
      </c>
      <c r="G113" s="45">
        <f t="shared" si="122"/>
        <v>-26.635690671785966</v>
      </c>
      <c r="H113" s="45">
        <f t="shared" si="122"/>
        <v>5.2147202784088904</v>
      </c>
      <c r="I113" s="45">
        <f t="shared" si="122"/>
        <v>48.600222478507135</v>
      </c>
      <c r="V113" s="1" t="s">
        <v>10</v>
      </c>
      <c r="W113" s="1" t="s">
        <v>4</v>
      </c>
      <c r="AJ113" s="1">
        <f t="shared" si="81"/>
        <v>108</v>
      </c>
      <c r="AL113" s="103">
        <f t="shared" ca="1" si="82"/>
        <v>0.14966103827909072</v>
      </c>
      <c r="AM113" s="91">
        <f t="shared" ca="1" si="83"/>
        <v>274.45898086303174</v>
      </c>
      <c r="AN113" s="103">
        <f t="shared" ca="1" si="84"/>
        <v>0.39709414936704024</v>
      </c>
      <c r="AO113" s="92">
        <f t="shared" ca="1" si="85"/>
        <v>5.26492484192074</v>
      </c>
      <c r="AP113" s="91">
        <f t="shared" ca="1" si="86"/>
        <v>1.486129094368374</v>
      </c>
      <c r="AQ113" s="103">
        <f t="shared" ca="1" si="87"/>
        <v>20.25321827099679</v>
      </c>
      <c r="AR113" s="103">
        <f t="shared" ca="1" si="88"/>
        <v>0.33060059714447254</v>
      </c>
      <c r="AS113" s="103">
        <f t="shared" ca="1" si="89"/>
        <v>5.2347332343958067E-2</v>
      </c>
      <c r="AT113" s="91">
        <f t="shared" ca="1" si="90"/>
        <v>190.62066185817</v>
      </c>
      <c r="AU113" s="91">
        <f t="shared" ca="1" si="91"/>
        <v>30.460505391306942</v>
      </c>
      <c r="AV113" s="103">
        <f t="shared" ca="1" si="92"/>
        <v>0.15496862598747982</v>
      </c>
      <c r="AW113" s="103">
        <f t="shared" ca="1" si="93"/>
        <v>0.74796211960777004</v>
      </c>
      <c r="AX113" s="91">
        <f t="shared" ca="1" si="94"/>
        <v>70.228243019026195</v>
      </c>
      <c r="AY113" s="103">
        <f t="shared" ca="1" si="95"/>
        <v>0.24498638728698785</v>
      </c>
      <c r="AZ113" s="91">
        <f t="shared" ca="1" si="96"/>
        <v>236.08833977464997</v>
      </c>
      <c r="BA113" s="91">
        <f t="shared" ca="1" si="97"/>
        <v>25.473466445790024</v>
      </c>
      <c r="BB113" s="103">
        <f t="shared" ca="1" si="98"/>
        <v>0.37943995725310037</v>
      </c>
      <c r="BC113" s="103">
        <f t="shared" ca="1" si="99"/>
        <v>0.86971569342642474</v>
      </c>
      <c r="BD113" s="91">
        <f t="shared" ca="1" si="100"/>
        <v>13.065619581740172</v>
      </c>
      <c r="BE113" s="103">
        <f t="shared" ca="1" si="101"/>
        <v>0.29989016477531338</v>
      </c>
      <c r="BF113" s="91">
        <f t="shared" ca="1" si="102"/>
        <v>41.766667689648614</v>
      </c>
      <c r="BG113" s="91">
        <f t="shared" ca="1" si="103"/>
        <v>72.840508645269892</v>
      </c>
    </row>
    <row r="114" spans="2:59">
      <c r="F114" s="25"/>
      <c r="V114" s="4">
        <f>0.01</f>
        <v>0.01</v>
      </c>
      <c r="W114" s="52">
        <f t="shared" ref="W114:W145" si="123">NPV(V114,$E$70:$I$70)+$D$70</f>
        <v>1302.3473265314196</v>
      </c>
      <c r="AJ114" s="1">
        <f t="shared" si="81"/>
        <v>109</v>
      </c>
      <c r="AL114" s="103">
        <f t="shared" ca="1" si="82"/>
        <v>0.13712969444589995</v>
      </c>
      <c r="AM114" s="91">
        <f t="shared" ca="1" si="83"/>
        <v>210.0217010398369</v>
      </c>
      <c r="AN114" s="103">
        <f t="shared" ca="1" si="84"/>
        <v>0.484176731129073</v>
      </c>
      <c r="AO114" s="92">
        <f t="shared" ca="1" si="85"/>
        <v>5.1957545223768369</v>
      </c>
      <c r="AP114" s="91">
        <f t="shared" ca="1" si="86"/>
        <v>1.888673187724182</v>
      </c>
      <c r="AQ114" s="103">
        <f t="shared" ca="1" si="87"/>
        <v>40.315149333859338</v>
      </c>
      <c r="AR114" s="103">
        <f t="shared" ca="1" si="88"/>
        <v>0.21901929738181669</v>
      </c>
      <c r="AS114" s="103">
        <f t="shared" ca="1" si="89"/>
        <v>6.4502573481533196E-2</v>
      </c>
      <c r="AT114" s="91">
        <f t="shared" ca="1" si="90"/>
        <v>206.53392187864142</v>
      </c>
      <c r="AU114" s="91">
        <f t="shared" ca="1" si="91"/>
        <v>55.907804129362248</v>
      </c>
      <c r="AV114" s="103">
        <f t="shared" ca="1" si="92"/>
        <v>0.26980664541053523</v>
      </c>
      <c r="AW114" s="103">
        <f t="shared" ca="1" si="93"/>
        <v>0.83837119602413135</v>
      </c>
      <c r="AX114" s="91">
        <f t="shared" ca="1" si="94"/>
        <v>60.219322724875212</v>
      </c>
      <c r="AY114" s="103">
        <f t="shared" ca="1" si="95"/>
        <v>0.18961307432084151</v>
      </c>
      <c r="AZ114" s="91">
        <f t="shared" ca="1" si="96"/>
        <v>170.11238510989213</v>
      </c>
      <c r="BA114" s="91">
        <f t="shared" ca="1" si="97"/>
        <v>20.521034433323941</v>
      </c>
      <c r="BB114" s="103">
        <f t="shared" ca="1" si="98"/>
        <v>0.48892364551674156</v>
      </c>
      <c r="BC114" s="103">
        <f t="shared" ca="1" si="99"/>
        <v>0.96704202611671453</v>
      </c>
      <c r="BD114" s="91">
        <f t="shared" ca="1" si="100"/>
        <v>6.5882673002684502</v>
      </c>
      <c r="BE114" s="103">
        <f t="shared" ca="1" si="101"/>
        <v>0.17627190969481454</v>
      </c>
      <c r="BF114" s="91">
        <f t="shared" ca="1" si="102"/>
        <v>30.370396516429114</v>
      </c>
      <c r="BG114" s="91">
        <f t="shared" ca="1" si="103"/>
        <v>58.890401222261886</v>
      </c>
    </row>
    <row r="115" spans="2:59">
      <c r="V115" s="4">
        <f>V114+0.01</f>
        <v>0.02</v>
      </c>
      <c r="W115" s="52">
        <f t="shared" si="123"/>
        <v>1233.9047174277002</v>
      </c>
      <c r="AJ115" s="1">
        <f t="shared" si="81"/>
        <v>110</v>
      </c>
      <c r="AL115" s="103">
        <f t="shared" ca="1" si="82"/>
        <v>0.13423148219500666</v>
      </c>
      <c r="AM115" s="91">
        <f t="shared" ca="1" si="83"/>
        <v>193.36764544115934</v>
      </c>
      <c r="AN115" s="103">
        <f t="shared" ca="1" si="84"/>
        <v>0.65023464166655764</v>
      </c>
      <c r="AO115" s="92">
        <f t="shared" ca="1" si="85"/>
        <v>3.27145660323932</v>
      </c>
      <c r="AP115" s="91">
        <f t="shared" ca="1" si="86"/>
        <v>1.272206863607559</v>
      </c>
      <c r="AQ115" s="103">
        <f t="shared" ca="1" si="87"/>
        <v>33.069204187808495</v>
      </c>
      <c r="AR115" s="103">
        <f t="shared" ca="1" si="88"/>
        <v>0.21074008076774808</v>
      </c>
      <c r="AS115" s="103">
        <f t="shared" ca="1" si="89"/>
        <v>6.855802693343245E-2</v>
      </c>
      <c r="AT115" s="91">
        <f t="shared" ca="1" si="90"/>
        <v>220.44541643506568</v>
      </c>
      <c r="AU115" s="91">
        <f t="shared" ca="1" si="91"/>
        <v>81.137990360627811</v>
      </c>
      <c r="AV115" s="103">
        <f t="shared" ca="1" si="92"/>
        <v>0.28140210016476153</v>
      </c>
      <c r="AW115" s="103">
        <f t="shared" ca="1" si="93"/>
        <v>0.81155536314321919</v>
      </c>
      <c r="AX115" s="91">
        <f t="shared" ca="1" si="94"/>
        <v>61.77475501193684</v>
      </c>
      <c r="AY115" s="103">
        <f t="shared" ca="1" si="95"/>
        <v>0.28350005154856867</v>
      </c>
      <c r="AZ115" s="91">
        <f t="shared" ca="1" si="96"/>
        <v>219.70138836421364</v>
      </c>
      <c r="BA115" s="91">
        <f t="shared" ca="1" si="97"/>
        <v>21.593642215829213</v>
      </c>
      <c r="BB115" s="103">
        <f t="shared" ca="1" si="98"/>
        <v>0.43829186793914154</v>
      </c>
      <c r="BC115" s="103">
        <f t="shared" ca="1" si="99"/>
        <v>0.96900120326774675</v>
      </c>
      <c r="BD115" s="91">
        <f t="shared" ca="1" si="100"/>
        <v>6.3927207303764408</v>
      </c>
      <c r="BE115" s="103">
        <f t="shared" ca="1" si="101"/>
        <v>0.15338565061665368</v>
      </c>
      <c r="BF115" s="91">
        <f t="shared" ca="1" si="102"/>
        <v>35.423434097144167</v>
      </c>
      <c r="BG115" s="91">
        <f t="shared" ca="1" si="103"/>
        <v>61.571742298324068</v>
      </c>
    </row>
    <row r="116" spans="2:59">
      <c r="C116" s="2"/>
      <c r="D116" s="139" t="s">
        <v>1</v>
      </c>
      <c r="E116" s="140"/>
      <c r="F116" s="140"/>
      <c r="G116" s="140"/>
      <c r="H116" s="140"/>
      <c r="I116" s="141"/>
      <c r="V116" s="4">
        <f t="shared" ref="V116:V163" si="124">V115+0.01</f>
        <v>0.03</v>
      </c>
      <c r="W116" s="52">
        <f t="shared" si="123"/>
        <v>1168.9071632547073</v>
      </c>
      <c r="AJ116" s="1">
        <f t="shared" si="81"/>
        <v>111</v>
      </c>
      <c r="AL116" s="103">
        <f t="shared" ca="1" si="82"/>
        <v>0.12070331945220014</v>
      </c>
      <c r="AM116" s="91">
        <f t="shared" ca="1" si="83"/>
        <v>185.43767099166388</v>
      </c>
      <c r="AN116" s="103">
        <f t="shared" ca="1" si="84"/>
        <v>0.42902857956870982</v>
      </c>
      <c r="AO116" s="92">
        <f t="shared" ca="1" si="85"/>
        <v>4.60135869004562</v>
      </c>
      <c r="AP116" s="91">
        <f t="shared" ca="1" si="86"/>
        <v>1.0207709940679095</v>
      </c>
      <c r="AQ116" s="103">
        <f t="shared" ca="1" si="87"/>
        <v>35.020313381059367</v>
      </c>
      <c r="AR116" s="103">
        <f t="shared" ca="1" si="88"/>
        <v>0.33047958840211378</v>
      </c>
      <c r="AS116" s="103">
        <f t="shared" ca="1" si="89"/>
        <v>3.2383920622196249E-2</v>
      </c>
      <c r="AT116" s="91">
        <f t="shared" ca="1" si="90"/>
        <v>189.58123473344497</v>
      </c>
      <c r="AU116" s="91">
        <f t="shared" ca="1" si="91"/>
        <v>56.167298182941579</v>
      </c>
      <c r="AV116" s="103">
        <f t="shared" ca="1" si="92"/>
        <v>0.28183242953597754</v>
      </c>
      <c r="AW116" s="103">
        <f t="shared" ca="1" si="93"/>
        <v>0.78836317010618029</v>
      </c>
      <c r="AX116" s="91">
        <f t="shared" ca="1" si="94"/>
        <v>46.496951197941399</v>
      </c>
      <c r="AY116" s="103">
        <f t="shared" ca="1" si="95"/>
        <v>0.23395212007056659</v>
      </c>
      <c r="AZ116" s="91">
        <f t="shared" ca="1" si="96"/>
        <v>192.35952428255183</v>
      </c>
      <c r="BA116" s="91">
        <f t="shared" ca="1" si="97"/>
        <v>28.980512577733343</v>
      </c>
      <c r="BB116" s="103">
        <f t="shared" ca="1" si="98"/>
        <v>0.49197015059695248</v>
      </c>
      <c r="BC116" s="103">
        <f t="shared" ca="1" si="99"/>
        <v>0.91878350806463205</v>
      </c>
      <c r="BD116" s="91">
        <f t="shared" ca="1" si="100"/>
        <v>14.164089503428114</v>
      </c>
      <c r="BE116" s="103">
        <f t="shared" ca="1" si="101"/>
        <v>0.16272495895882502</v>
      </c>
      <c r="BF116" s="91">
        <f t="shared" ca="1" si="102"/>
        <v>41.475641828192316</v>
      </c>
      <c r="BG116" s="91">
        <f t="shared" ca="1" si="103"/>
        <v>73.369874107180806</v>
      </c>
    </row>
    <row r="117" spans="2:59">
      <c r="C117" s="2" t="s">
        <v>7</v>
      </c>
      <c r="D117" s="7">
        <v>0</v>
      </c>
      <c r="E117" s="8">
        <f>D117+1</f>
        <v>1</v>
      </c>
      <c r="F117" s="8">
        <f t="shared" ref="F117" si="125">E117+1</f>
        <v>2</v>
      </c>
      <c r="G117" s="8">
        <f t="shared" ref="G117" si="126">F117+1</f>
        <v>3</v>
      </c>
      <c r="H117" s="8">
        <f t="shared" ref="H117" si="127">G117+1</f>
        <v>4</v>
      </c>
      <c r="I117" s="9">
        <f t="shared" ref="I117" si="128">H117+1</f>
        <v>5</v>
      </c>
      <c r="J117" s="2" t="s">
        <v>85</v>
      </c>
      <c r="V117" s="4">
        <f t="shared" si="124"/>
        <v>0.04</v>
      </c>
      <c r="W117" s="52">
        <f t="shared" si="123"/>
        <v>1107.1469362739181</v>
      </c>
      <c r="AJ117" s="1">
        <f t="shared" si="81"/>
        <v>112</v>
      </c>
      <c r="AL117" s="103">
        <f t="shared" ca="1" si="82"/>
        <v>0.11395594688686728</v>
      </c>
      <c r="AM117" s="91">
        <f t="shared" ca="1" si="83"/>
        <v>190.20764727859233</v>
      </c>
      <c r="AN117" s="103">
        <f t="shared" ca="1" si="84"/>
        <v>0.31219688173231203</v>
      </c>
      <c r="AO117" s="92">
        <f t="shared" ca="1" si="85"/>
        <v>5.4084196012729393</v>
      </c>
      <c r="AP117" s="91">
        <f t="shared" ca="1" si="86"/>
        <v>1.8787459609321444</v>
      </c>
      <c r="AQ117" s="103">
        <f t="shared" ca="1" si="87"/>
        <v>15.716733704387424</v>
      </c>
      <c r="AR117" s="103">
        <f t="shared" ca="1" si="88"/>
        <v>0.27900152061294747</v>
      </c>
      <c r="AS117" s="103">
        <f t="shared" ca="1" si="89"/>
        <v>5.1938863630263614E-2</v>
      </c>
      <c r="AT117" s="91">
        <f t="shared" ca="1" si="90"/>
        <v>236.15811627617535</v>
      </c>
      <c r="AU117" s="91">
        <f t="shared" ca="1" si="91"/>
        <v>38.838369986879755</v>
      </c>
      <c r="AV117" s="103">
        <f t="shared" ca="1" si="92"/>
        <v>0.21027865738329637</v>
      </c>
      <c r="AW117" s="103">
        <f t="shared" ca="1" si="93"/>
        <v>0.79694607043502708</v>
      </c>
      <c r="AX117" s="91">
        <f t="shared" ca="1" si="94"/>
        <v>82.847824916846747</v>
      </c>
      <c r="AY117" s="103">
        <f t="shared" ca="1" si="95"/>
        <v>0.20915822758151048</v>
      </c>
      <c r="AZ117" s="91">
        <f t="shared" ca="1" si="96"/>
        <v>202.22211368676233</v>
      </c>
      <c r="BA117" s="91">
        <f t="shared" ca="1" si="97"/>
        <v>19.618894397288305</v>
      </c>
      <c r="BB117" s="103">
        <f t="shared" ca="1" si="98"/>
        <v>0.37370872454800053</v>
      </c>
      <c r="BC117" s="103">
        <f t="shared" ca="1" si="99"/>
        <v>0.85036238079621507</v>
      </c>
      <c r="BD117" s="91">
        <f t="shared" ca="1" si="100"/>
        <v>9.6502200158895466</v>
      </c>
      <c r="BE117" s="103">
        <f t="shared" ca="1" si="101"/>
        <v>0.20423964021426427</v>
      </c>
      <c r="BF117" s="91">
        <f t="shared" ca="1" si="102"/>
        <v>35.973174583624179</v>
      </c>
      <c r="BG117" s="91">
        <f t="shared" ca="1" si="103"/>
        <v>60.706806581260238</v>
      </c>
    </row>
    <row r="118" spans="2:59">
      <c r="C118" s="1" t="s">
        <v>82</v>
      </c>
      <c r="E118" s="100">
        <f>E55/E53</f>
        <v>0.19340000000000004</v>
      </c>
      <c r="F118" s="100">
        <f>F55/F53</f>
        <v>0.19339999999999999</v>
      </c>
      <c r="G118" s="100">
        <f>G55/G53</f>
        <v>0.19339999999999999</v>
      </c>
      <c r="H118" s="100">
        <f>H55/H53</f>
        <v>0.19340000000000002</v>
      </c>
      <c r="I118" s="100">
        <f>I55/I53</f>
        <v>0.19340000000000004</v>
      </c>
      <c r="J118" s="100">
        <f>AVERAGE(E118:I118)</f>
        <v>0.19340000000000002</v>
      </c>
      <c r="V118" s="4">
        <f t="shared" si="124"/>
        <v>0.05</v>
      </c>
      <c r="W118" s="52">
        <f t="shared" si="123"/>
        <v>1048.4308278347264</v>
      </c>
      <c r="AJ118" s="1">
        <f t="shared" si="81"/>
        <v>113</v>
      </c>
      <c r="AL118" s="103">
        <f t="shared" ca="1" si="82"/>
        <v>9.6137923420906837E-2</v>
      </c>
      <c r="AM118" s="91">
        <f t="shared" ca="1" si="83"/>
        <v>230.66330575662673</v>
      </c>
      <c r="AN118" s="103">
        <f t="shared" ca="1" si="84"/>
        <v>0.72583154536376115</v>
      </c>
      <c r="AO118" s="92">
        <f t="shared" ca="1" si="85"/>
        <v>4.7729910922192502</v>
      </c>
      <c r="AP118" s="91">
        <f t="shared" ca="1" si="86"/>
        <v>1.8120654145627091</v>
      </c>
      <c r="AQ118" s="103">
        <f t="shared" ca="1" si="87"/>
        <v>28.293501449522353</v>
      </c>
      <c r="AR118" s="103">
        <f t="shared" ca="1" si="88"/>
        <v>0.2549267082000985</v>
      </c>
      <c r="AS118" s="103">
        <f t="shared" ca="1" si="89"/>
        <v>6.6909775112642789E-2</v>
      </c>
      <c r="AT118" s="91">
        <f t="shared" ca="1" si="90"/>
        <v>244.07203194278759</v>
      </c>
      <c r="AU118" s="91">
        <f t="shared" ca="1" si="91"/>
        <v>35.893764782289878</v>
      </c>
      <c r="AV118" s="103">
        <f t="shared" ca="1" si="92"/>
        <v>0.28254009451559753</v>
      </c>
      <c r="AW118" s="103">
        <f t="shared" ca="1" si="93"/>
        <v>0.81488904062474787</v>
      </c>
      <c r="AX118" s="91">
        <f t="shared" ca="1" si="94"/>
        <v>84.116952311421343</v>
      </c>
      <c r="AY118" s="103">
        <f t="shared" ca="1" si="95"/>
        <v>0.16321860624898901</v>
      </c>
      <c r="AZ118" s="91">
        <f t="shared" ca="1" si="96"/>
        <v>163.83552797024143</v>
      </c>
      <c r="BA118" s="91">
        <f t="shared" ca="1" si="97"/>
        <v>22.382817181717272</v>
      </c>
      <c r="BB118" s="103">
        <f t="shared" ca="1" si="98"/>
        <v>0.37765882604861389</v>
      </c>
      <c r="BC118" s="103">
        <f t="shared" ca="1" si="99"/>
        <v>0.95241637515159683</v>
      </c>
      <c r="BD118" s="91">
        <f t="shared" ca="1" si="100"/>
        <v>8.6812298167778117</v>
      </c>
      <c r="BE118" s="103">
        <f t="shared" ca="1" si="101"/>
        <v>0.28183167335592696</v>
      </c>
      <c r="BF118" s="91">
        <f t="shared" ca="1" si="102"/>
        <v>34.102222254515162</v>
      </c>
      <c r="BG118" s="91">
        <f t="shared" ca="1" si="103"/>
        <v>63.538290738424678</v>
      </c>
    </row>
    <row r="119" spans="2:59">
      <c r="C119" s="1" t="s">
        <v>83</v>
      </c>
      <c r="E119" s="100">
        <f>E58/E53</f>
        <v>-1.6984000000000001</v>
      </c>
      <c r="F119" s="100">
        <f>F58/F53</f>
        <v>0.11135787545787544</v>
      </c>
      <c r="G119" s="100">
        <f>G58/G53</f>
        <v>0.16065887378054819</v>
      </c>
      <c r="H119" s="100">
        <f>H58/H53</f>
        <v>0.1591036042040993</v>
      </c>
      <c r="I119" s="100">
        <f>I58/I53</f>
        <v>0.16153773029325627</v>
      </c>
      <c r="J119" s="100">
        <f t="shared" ref="J119:J120" si="129">AVERAGE(E119:I119)</f>
        <v>-0.22114838325284417</v>
      </c>
      <c r="V119" s="4">
        <f t="shared" si="124"/>
        <v>6.0000000000000005E-2</v>
      </c>
      <c r="W119" s="52">
        <f t="shared" si="123"/>
        <v>992.57899939800677</v>
      </c>
      <c r="AJ119" s="1">
        <f t="shared" si="81"/>
        <v>114</v>
      </c>
      <c r="AL119" s="103">
        <f t="shared" ca="1" si="82"/>
        <v>0.1250723517013056</v>
      </c>
      <c r="AM119" s="91">
        <f t="shared" ca="1" si="83"/>
        <v>186.44601940602479</v>
      </c>
      <c r="AN119" s="103">
        <f t="shared" ca="1" si="84"/>
        <v>0.70185539989265311</v>
      </c>
      <c r="AO119" s="92">
        <f t="shared" ca="1" si="85"/>
        <v>5.3434418486454742</v>
      </c>
      <c r="AP119" s="91">
        <f t="shared" ca="1" si="86"/>
        <v>1.2878374494842137</v>
      </c>
      <c r="AQ119" s="103">
        <f t="shared" ca="1" si="87"/>
        <v>38.951654766914743</v>
      </c>
      <c r="AR119" s="103">
        <f t="shared" ca="1" si="88"/>
        <v>0.27688929997163503</v>
      </c>
      <c r="AS119" s="103">
        <f t="shared" ca="1" si="89"/>
        <v>4.9810819732389426E-2</v>
      </c>
      <c r="AT119" s="91">
        <f t="shared" ca="1" si="90"/>
        <v>246.56334421915972</v>
      </c>
      <c r="AU119" s="91">
        <f t="shared" ca="1" si="91"/>
        <v>46.15964334375527</v>
      </c>
      <c r="AV119" s="103">
        <f t="shared" ca="1" si="92"/>
        <v>0.26394917914839006</v>
      </c>
      <c r="AW119" s="103">
        <f t="shared" ca="1" si="93"/>
        <v>0.7984658307112803</v>
      </c>
      <c r="AX119" s="91">
        <f t="shared" ca="1" si="94"/>
        <v>80.151052598152901</v>
      </c>
      <c r="AY119" s="103">
        <f t="shared" ca="1" si="95"/>
        <v>0.2339152609436152</v>
      </c>
      <c r="AZ119" s="91">
        <f t="shared" ca="1" si="96"/>
        <v>229.16214835253581</v>
      </c>
      <c r="BA119" s="91">
        <f t="shared" ca="1" si="97"/>
        <v>27.969956653664276</v>
      </c>
      <c r="BB119" s="103">
        <f t="shared" ca="1" si="98"/>
        <v>0.57402252222798333</v>
      </c>
      <c r="BC119" s="103">
        <f t="shared" ca="1" si="99"/>
        <v>0.91666771957703885</v>
      </c>
      <c r="BD119" s="91">
        <f t="shared" ca="1" si="100"/>
        <v>8.6477030013363709</v>
      </c>
      <c r="BE119" s="103">
        <f t="shared" ca="1" si="101"/>
        <v>0.15488495674660413</v>
      </c>
      <c r="BF119" s="91">
        <f t="shared" ca="1" si="102"/>
        <v>44.714380439998486</v>
      </c>
      <c r="BG119" s="91">
        <f t="shared" ca="1" si="103"/>
        <v>72.348218080690998</v>
      </c>
    </row>
    <row r="120" spans="2:59">
      <c r="C120" s="1" t="s">
        <v>84</v>
      </c>
      <c r="E120" s="100">
        <f>E62/E53</f>
        <v>-1.9451586000000003</v>
      </c>
      <c r="F120" s="100">
        <f>F62/F53</f>
        <v>5.5658265384615366E-2</v>
      </c>
      <c r="G120" s="100">
        <f>G62/G53</f>
        <v>0.10975556016569638</v>
      </c>
      <c r="H120" s="100">
        <f>H62/H53</f>
        <v>0.10912528371235446</v>
      </c>
      <c r="I120" s="100">
        <f>I62/I53</f>
        <v>0.11255525696304608</v>
      </c>
      <c r="J120" s="100">
        <f t="shared" si="129"/>
        <v>-0.31161284675485762</v>
      </c>
      <c r="V120" s="4">
        <f t="shared" si="124"/>
        <v>7.0000000000000007E-2</v>
      </c>
      <c r="W120" s="52">
        <f t="shared" si="123"/>
        <v>939.42393475259632</v>
      </c>
      <c r="AJ120" s="1">
        <f t="shared" si="81"/>
        <v>115</v>
      </c>
      <c r="AL120" s="103">
        <f t="shared" ca="1" si="82"/>
        <v>0.12864473365254972</v>
      </c>
      <c r="AM120" s="91">
        <f t="shared" ca="1" si="83"/>
        <v>216.75361717163071</v>
      </c>
      <c r="AN120" s="103">
        <f t="shared" ca="1" si="84"/>
        <v>0.44620121170294835</v>
      </c>
      <c r="AO120" s="92">
        <f t="shared" ca="1" si="85"/>
        <v>6.5730755773515499</v>
      </c>
      <c r="AP120" s="91">
        <f t="shared" ca="1" si="86"/>
        <v>0.98550107754982419</v>
      </c>
      <c r="AQ120" s="103">
        <f t="shared" ca="1" si="87"/>
        <v>12.556154831152519</v>
      </c>
      <c r="AR120" s="103">
        <f t="shared" ca="1" si="88"/>
        <v>0.18388592397110418</v>
      </c>
      <c r="AS120" s="103">
        <f t="shared" ca="1" si="89"/>
        <v>4.6548903550350379E-2</v>
      </c>
      <c r="AT120" s="91">
        <f t="shared" ca="1" si="90"/>
        <v>214.98771783861193</v>
      </c>
      <c r="AU120" s="91">
        <f t="shared" ca="1" si="91"/>
        <v>69.193362532271792</v>
      </c>
      <c r="AV120" s="103">
        <f t="shared" ca="1" si="92"/>
        <v>0.28524254008025796</v>
      </c>
      <c r="AW120" s="103">
        <f t="shared" ca="1" si="93"/>
        <v>0.74397165017123246</v>
      </c>
      <c r="AX120" s="91">
        <f t="shared" ca="1" si="94"/>
        <v>46.910440625465455</v>
      </c>
      <c r="AY120" s="103">
        <f t="shared" ca="1" si="95"/>
        <v>0.21424929554789302</v>
      </c>
      <c r="AZ120" s="91">
        <f t="shared" ca="1" si="96"/>
        <v>229.15229191625235</v>
      </c>
      <c r="BA120" s="91">
        <f t="shared" ca="1" si="97"/>
        <v>24.020296032535903</v>
      </c>
      <c r="BB120" s="103">
        <f t="shared" ca="1" si="98"/>
        <v>0.56342636398731416</v>
      </c>
      <c r="BC120" s="103">
        <f t="shared" ca="1" si="99"/>
        <v>0.9965165804980689</v>
      </c>
      <c r="BD120" s="91">
        <f t="shared" ca="1" si="100"/>
        <v>13.837964473268253</v>
      </c>
      <c r="BE120" s="103">
        <f t="shared" ca="1" si="101"/>
        <v>0.34005570833408699</v>
      </c>
      <c r="BF120" s="91">
        <f t="shared" ca="1" si="102"/>
        <v>30.071340651381</v>
      </c>
      <c r="BG120" s="91">
        <f t="shared" ca="1" si="103"/>
        <v>63.450809340790812</v>
      </c>
    </row>
    <row r="121" spans="2:59">
      <c r="V121" s="4">
        <f t="shared" si="124"/>
        <v>0.08</v>
      </c>
      <c r="W121" s="52">
        <f t="shared" si="123"/>
        <v>888.80948363446396</v>
      </c>
      <c r="AJ121" s="1">
        <f t="shared" si="81"/>
        <v>116</v>
      </c>
      <c r="AL121" s="103">
        <f t="shared" ca="1" si="82"/>
        <v>0.11018873269153645</v>
      </c>
      <c r="AM121" s="91">
        <f t="shared" ca="1" si="83"/>
        <v>251.58752296822382</v>
      </c>
      <c r="AN121" s="103">
        <f t="shared" ca="1" si="84"/>
        <v>0.38074669573296593</v>
      </c>
      <c r="AO121" s="92">
        <f t="shared" ca="1" si="85"/>
        <v>3.5384594675950076</v>
      </c>
      <c r="AP121" s="91">
        <f t="shared" ca="1" si="86"/>
        <v>0.61558767032283668</v>
      </c>
      <c r="AQ121" s="103">
        <f t="shared" ca="1" si="87"/>
        <v>34.531609045120049</v>
      </c>
      <c r="AR121" s="103">
        <f t="shared" ca="1" si="88"/>
        <v>0.24000931139789788</v>
      </c>
      <c r="AS121" s="103">
        <f t="shared" ca="1" si="89"/>
        <v>5.5554440154821923E-2</v>
      </c>
      <c r="AT121" s="91">
        <f t="shared" ca="1" si="90"/>
        <v>190.31433933169353</v>
      </c>
      <c r="AU121" s="91">
        <f t="shared" ca="1" si="91"/>
        <v>71.878390995326626</v>
      </c>
      <c r="AV121" s="103">
        <f t="shared" ca="1" si="92"/>
        <v>0.15381966929411556</v>
      </c>
      <c r="AW121" s="103">
        <f t="shared" ca="1" si="93"/>
        <v>0.77623614275908026</v>
      </c>
      <c r="AX121" s="91">
        <f t="shared" ca="1" si="94"/>
        <v>50.531272266300199</v>
      </c>
      <c r="AY121" s="103">
        <f t="shared" ca="1" si="95"/>
        <v>0.27835515713273606</v>
      </c>
      <c r="AZ121" s="91">
        <f t="shared" ca="1" si="96"/>
        <v>232.53600677511929</v>
      </c>
      <c r="BA121" s="91">
        <f t="shared" ca="1" si="97"/>
        <v>27.551165388050279</v>
      </c>
      <c r="BB121" s="103">
        <f t="shared" ca="1" si="98"/>
        <v>0.57700464833951093</v>
      </c>
      <c r="BC121" s="103">
        <f t="shared" ca="1" si="99"/>
        <v>0.96528359876874392</v>
      </c>
      <c r="BD121" s="91">
        <f t="shared" ca="1" si="100"/>
        <v>13.26447102419074</v>
      </c>
      <c r="BE121" s="103">
        <f t="shared" ca="1" si="101"/>
        <v>0.31147612164642602</v>
      </c>
      <c r="BF121" s="91">
        <f t="shared" ca="1" si="102"/>
        <v>36.292644062068348</v>
      </c>
      <c r="BG121" s="91">
        <f t="shared" ca="1" si="103"/>
        <v>57.502785759591006</v>
      </c>
    </row>
    <row r="122" spans="2:59">
      <c r="V122" s="4">
        <f t="shared" si="124"/>
        <v>0.09</v>
      </c>
      <c r="W122" s="52">
        <f t="shared" si="123"/>
        <v>840.58998798823768</v>
      </c>
      <c r="AJ122" s="1">
        <f t="shared" si="81"/>
        <v>117</v>
      </c>
      <c r="AL122" s="103">
        <f t="shared" ca="1" si="82"/>
        <v>0.12402865411873923</v>
      </c>
      <c r="AM122" s="91">
        <f t="shared" ca="1" si="83"/>
        <v>195.36641961304116</v>
      </c>
      <c r="AN122" s="103">
        <f t="shared" ca="1" si="84"/>
        <v>0.4490519584877064</v>
      </c>
      <c r="AO122" s="92">
        <f t="shared" ca="1" si="85"/>
        <v>3.0463592358464786</v>
      </c>
      <c r="AP122" s="91">
        <f t="shared" ca="1" si="86"/>
        <v>1.7964696035172396</v>
      </c>
      <c r="AQ122" s="103">
        <f t="shared" ca="1" si="87"/>
        <v>30.293083535069457</v>
      </c>
      <c r="AR122" s="103">
        <f t="shared" ca="1" si="88"/>
        <v>0.32328662705375366</v>
      </c>
      <c r="AS122" s="103">
        <f t="shared" ca="1" si="89"/>
        <v>3.2415125640584276E-2</v>
      </c>
      <c r="AT122" s="91">
        <f t="shared" ca="1" si="90"/>
        <v>198.48383413446552</v>
      </c>
      <c r="AU122" s="91">
        <f t="shared" ca="1" si="91"/>
        <v>99.245293160146588</v>
      </c>
      <c r="AV122" s="103">
        <f t="shared" ca="1" si="92"/>
        <v>0.14634201144969783</v>
      </c>
      <c r="AW122" s="103">
        <f t="shared" ca="1" si="93"/>
        <v>0.77143998950675574</v>
      </c>
      <c r="AX122" s="91">
        <f t="shared" ca="1" si="94"/>
        <v>70.325805190829925</v>
      </c>
      <c r="AY122" s="103">
        <f t="shared" ca="1" si="95"/>
        <v>0.25250724780888628</v>
      </c>
      <c r="AZ122" s="91">
        <f t="shared" ca="1" si="96"/>
        <v>167.97241826592915</v>
      </c>
      <c r="BA122" s="91">
        <f t="shared" ca="1" si="97"/>
        <v>24.437750656217204</v>
      </c>
      <c r="BB122" s="103">
        <f t="shared" ca="1" si="98"/>
        <v>0.5709217523725808</v>
      </c>
      <c r="BC122" s="103">
        <f t="shared" ca="1" si="99"/>
        <v>0.95834396515719955</v>
      </c>
      <c r="BD122" s="91">
        <f t="shared" ca="1" si="100"/>
        <v>8.756392279413646</v>
      </c>
      <c r="BE122" s="103">
        <f t="shared" ca="1" si="101"/>
        <v>0.27741121709500199</v>
      </c>
      <c r="BF122" s="91">
        <f t="shared" ca="1" si="102"/>
        <v>36.115774635491974</v>
      </c>
      <c r="BG122" s="91">
        <f t="shared" ca="1" si="103"/>
        <v>64.99682792150378</v>
      </c>
    </row>
    <row r="123" spans="2:59">
      <c r="V123" s="4">
        <f t="shared" si="124"/>
        <v>9.9999999999999992E-2</v>
      </c>
      <c r="W123" s="52">
        <f t="shared" si="123"/>
        <v>794.62948302380141</v>
      </c>
      <c r="AJ123" s="1">
        <f t="shared" si="81"/>
        <v>118</v>
      </c>
      <c r="AL123" s="103">
        <f t="shared" ca="1" si="82"/>
        <v>0.13491108843246047</v>
      </c>
      <c r="AM123" s="91">
        <f t="shared" ca="1" si="83"/>
        <v>223.38650619728028</v>
      </c>
      <c r="AN123" s="103">
        <f t="shared" ca="1" si="84"/>
        <v>0.67201933009256054</v>
      </c>
      <c r="AO123" s="92">
        <f t="shared" ca="1" si="85"/>
        <v>6.9651680670666858</v>
      </c>
      <c r="AP123" s="91">
        <f t="shared" ca="1" si="86"/>
        <v>0.68057661690264726</v>
      </c>
      <c r="AQ123" s="103">
        <f t="shared" ca="1" si="87"/>
        <v>30.583094154928922</v>
      </c>
      <c r="AR123" s="103">
        <f t="shared" ca="1" si="88"/>
        <v>0.17531100067847327</v>
      </c>
      <c r="AS123" s="103">
        <f t="shared" ca="1" si="89"/>
        <v>6.6771439072896621E-2</v>
      </c>
      <c r="AT123" s="91">
        <f t="shared" ca="1" si="90"/>
        <v>240.58744823879567</v>
      </c>
      <c r="AU123" s="91">
        <f t="shared" ca="1" si="91"/>
        <v>79.792794835358933</v>
      </c>
      <c r="AV123" s="103">
        <f t="shared" ca="1" si="92"/>
        <v>0.20909304284250119</v>
      </c>
      <c r="AW123" s="103">
        <f t="shared" ca="1" si="93"/>
        <v>0.83140803566058996</v>
      </c>
      <c r="AX123" s="91">
        <f t="shared" ca="1" si="94"/>
        <v>67.605738386662992</v>
      </c>
      <c r="AY123" s="103">
        <f t="shared" ca="1" si="95"/>
        <v>0.19604702664947216</v>
      </c>
      <c r="AZ123" s="91">
        <f t="shared" ca="1" si="96"/>
        <v>192.3687983159416</v>
      </c>
      <c r="BA123" s="91">
        <f t="shared" ca="1" si="97"/>
        <v>29.116329908684882</v>
      </c>
      <c r="BB123" s="103">
        <f t="shared" ca="1" si="98"/>
        <v>0.46536088325536135</v>
      </c>
      <c r="BC123" s="103">
        <f t="shared" ca="1" si="99"/>
        <v>0.99695001126517202</v>
      </c>
      <c r="BD123" s="91">
        <f t="shared" ca="1" si="100"/>
        <v>14.343745077477987</v>
      </c>
      <c r="BE123" s="103">
        <f t="shared" ca="1" si="101"/>
        <v>0.20744884714026518</v>
      </c>
      <c r="BF123" s="91">
        <f t="shared" ca="1" si="102"/>
        <v>30.689384216893203</v>
      </c>
      <c r="BG123" s="91">
        <f t="shared" ca="1" si="103"/>
        <v>74.52421736144322</v>
      </c>
    </row>
    <row r="124" spans="2:59">
      <c r="V124" s="4">
        <f t="shared" si="124"/>
        <v>0.10999999999999999</v>
      </c>
      <c r="W124" s="52">
        <f t="shared" si="123"/>
        <v>750.80096603110565</v>
      </c>
      <c r="AJ124" s="1">
        <f t="shared" si="81"/>
        <v>119</v>
      </c>
      <c r="AL124" s="103">
        <f t="shared" ca="1" si="82"/>
        <v>0.12236067605596201</v>
      </c>
      <c r="AM124" s="91">
        <f t="shared" ca="1" si="83"/>
        <v>246.75427207808329</v>
      </c>
      <c r="AN124" s="103">
        <f t="shared" ca="1" si="84"/>
        <v>0.48682232894764121</v>
      </c>
      <c r="AO124" s="92">
        <f t="shared" ca="1" si="85"/>
        <v>4.5774715425360455</v>
      </c>
      <c r="AP124" s="91">
        <f t="shared" ca="1" si="86"/>
        <v>1.4500793491669115</v>
      </c>
      <c r="AQ124" s="103">
        <f t="shared" ca="1" si="87"/>
        <v>48.520202108463565</v>
      </c>
      <c r="AR124" s="103">
        <f t="shared" ca="1" si="88"/>
        <v>0.2140618521055965</v>
      </c>
      <c r="AS124" s="103">
        <f t="shared" ca="1" si="89"/>
        <v>7.8438159820669942E-2</v>
      </c>
      <c r="AT124" s="91">
        <f t="shared" ca="1" si="90"/>
        <v>177.69185918489947</v>
      </c>
      <c r="AU124" s="91">
        <f t="shared" ca="1" si="91"/>
        <v>76.764625905924888</v>
      </c>
      <c r="AV124" s="103">
        <f t="shared" ca="1" si="92"/>
        <v>0.16126141560085733</v>
      </c>
      <c r="AW124" s="103">
        <f t="shared" ca="1" si="93"/>
        <v>0.76412533927191972</v>
      </c>
      <c r="AX124" s="91">
        <f t="shared" ca="1" si="94"/>
        <v>64.234022738934968</v>
      </c>
      <c r="AY124" s="103">
        <f t="shared" ca="1" si="95"/>
        <v>0.29609825369426745</v>
      </c>
      <c r="AZ124" s="91">
        <f t="shared" ca="1" si="96"/>
        <v>180.9354004062883</v>
      </c>
      <c r="BA124" s="91">
        <f t="shared" ca="1" si="97"/>
        <v>18.806094671645745</v>
      </c>
      <c r="BB124" s="103">
        <f t="shared" ca="1" si="98"/>
        <v>0.44275085210846193</v>
      </c>
      <c r="BC124" s="103">
        <f t="shared" ca="1" si="99"/>
        <v>0.91241208422690623</v>
      </c>
      <c r="BD124" s="91">
        <f t="shared" ca="1" si="100"/>
        <v>14.355664474406586</v>
      </c>
      <c r="BE124" s="103">
        <f t="shared" ca="1" si="101"/>
        <v>0.15312787061721281</v>
      </c>
      <c r="BF124" s="91">
        <f t="shared" ca="1" si="102"/>
        <v>39.162965169672901</v>
      </c>
      <c r="BG124" s="91">
        <f t="shared" ca="1" si="103"/>
        <v>67.518094348502501</v>
      </c>
    </row>
    <row r="125" spans="2:59">
      <c r="V125" s="4">
        <f t="shared" si="124"/>
        <v>0.11999999999999998</v>
      </c>
      <c r="W125" s="52">
        <f t="shared" si="123"/>
        <v>708.98572663647997</v>
      </c>
      <c r="AJ125" s="1">
        <f t="shared" si="81"/>
        <v>120</v>
      </c>
      <c r="AL125" s="103">
        <f t="shared" ca="1" si="82"/>
        <v>0.10791958317290092</v>
      </c>
      <c r="AM125" s="91">
        <f t="shared" ca="1" si="83"/>
        <v>219.3765243801966</v>
      </c>
      <c r="AN125" s="103">
        <f t="shared" ca="1" si="84"/>
        <v>0.31192300798550354</v>
      </c>
      <c r="AO125" s="92">
        <f t="shared" ca="1" si="85"/>
        <v>4.2705523666203549</v>
      </c>
      <c r="AP125" s="91">
        <f t="shared" ca="1" si="86"/>
        <v>0.93667310195695397</v>
      </c>
      <c r="AQ125" s="103">
        <f t="shared" ca="1" si="87"/>
        <v>21.237193344014919</v>
      </c>
      <c r="AR125" s="103">
        <f t="shared" ca="1" si="88"/>
        <v>0.21187994578182084</v>
      </c>
      <c r="AS125" s="103">
        <f t="shared" ca="1" si="89"/>
        <v>6.1999674143448869E-2</v>
      </c>
      <c r="AT125" s="91">
        <f t="shared" ca="1" si="90"/>
        <v>215.91284606404096</v>
      </c>
      <c r="AU125" s="91">
        <f t="shared" ca="1" si="91"/>
        <v>44.439761159142734</v>
      </c>
      <c r="AV125" s="103">
        <f t="shared" ca="1" si="92"/>
        <v>0.12866245076352756</v>
      </c>
      <c r="AW125" s="103">
        <f t="shared" ca="1" si="93"/>
        <v>0.76152879239342541</v>
      </c>
      <c r="AX125" s="91">
        <f t="shared" ca="1" si="94"/>
        <v>45.555039399517185</v>
      </c>
      <c r="AY125" s="103">
        <f t="shared" ca="1" si="95"/>
        <v>0.28520211385338606</v>
      </c>
      <c r="AZ125" s="91">
        <f t="shared" ca="1" si="96"/>
        <v>233.03681908358803</v>
      </c>
      <c r="BA125" s="91">
        <f t="shared" ca="1" si="97"/>
        <v>20.980014957036019</v>
      </c>
      <c r="BB125" s="103">
        <f t="shared" ca="1" si="98"/>
        <v>0.53674260174329991</v>
      </c>
      <c r="BC125" s="103">
        <f t="shared" ca="1" si="99"/>
        <v>0.91758005954798616</v>
      </c>
      <c r="BD125" s="91">
        <f t="shared" ca="1" si="100"/>
        <v>10.035126681788206</v>
      </c>
      <c r="BE125" s="103">
        <f t="shared" ca="1" si="101"/>
        <v>0.18834345148713499</v>
      </c>
      <c r="BF125" s="91">
        <f t="shared" ca="1" si="102"/>
        <v>43.006494163031419</v>
      </c>
      <c r="BG125" s="91">
        <f t="shared" ca="1" si="103"/>
        <v>61.960672507730749</v>
      </c>
    </row>
    <row r="126" spans="2:59">
      <c r="V126" s="4">
        <f t="shared" si="124"/>
        <v>0.12999999999999998</v>
      </c>
      <c r="W126" s="52">
        <f t="shared" si="123"/>
        <v>669.07273282439314</v>
      </c>
      <c r="AJ126" s="1">
        <f t="shared" si="81"/>
        <v>121</v>
      </c>
      <c r="AL126" s="103">
        <f t="shared" ca="1" si="82"/>
        <v>0.10585624468858033</v>
      </c>
      <c r="AM126" s="91">
        <f t="shared" ca="1" si="83"/>
        <v>250.95741394654678</v>
      </c>
      <c r="AN126" s="103">
        <f t="shared" ca="1" si="84"/>
        <v>0.68653639955480572</v>
      </c>
      <c r="AO126" s="92">
        <f t="shared" ca="1" si="85"/>
        <v>5.6411725731293973</v>
      </c>
      <c r="AP126" s="91">
        <f t="shared" ca="1" si="86"/>
        <v>1.6664186159640968</v>
      </c>
      <c r="AQ126" s="103">
        <f t="shared" ca="1" si="87"/>
        <v>13.288758872655944</v>
      </c>
      <c r="AR126" s="103">
        <f t="shared" ca="1" si="88"/>
        <v>0.19627368003212031</v>
      </c>
      <c r="AS126" s="103">
        <f t="shared" ca="1" si="89"/>
        <v>6.033729051152753E-2</v>
      </c>
      <c r="AT126" s="91">
        <f t="shared" ca="1" si="90"/>
        <v>211.58268343287989</v>
      </c>
      <c r="AU126" s="91">
        <f t="shared" ca="1" si="91"/>
        <v>46.877052956081556</v>
      </c>
      <c r="AV126" s="103">
        <f t="shared" ca="1" si="92"/>
        <v>0.28419566508702776</v>
      </c>
      <c r="AW126" s="103">
        <f t="shared" ca="1" si="93"/>
        <v>0.79662378553542923</v>
      </c>
      <c r="AX126" s="91">
        <f t="shared" ca="1" si="94"/>
        <v>59.709874973128898</v>
      </c>
      <c r="AY126" s="103">
        <f t="shared" ca="1" si="95"/>
        <v>0.17960845880034387</v>
      </c>
      <c r="AZ126" s="91">
        <f t="shared" ca="1" si="96"/>
        <v>185.06984567623553</v>
      </c>
      <c r="BA126" s="91">
        <f t="shared" ca="1" si="97"/>
        <v>27.914285797937055</v>
      </c>
      <c r="BB126" s="103">
        <f t="shared" ca="1" si="98"/>
        <v>0.40199002730980726</v>
      </c>
      <c r="BC126" s="103">
        <f t="shared" ca="1" si="99"/>
        <v>0.96370418268494318</v>
      </c>
      <c r="BD126" s="91">
        <f t="shared" ca="1" si="100"/>
        <v>14.346801176296305</v>
      </c>
      <c r="BE126" s="103">
        <f t="shared" ca="1" si="101"/>
        <v>0.28174259493752596</v>
      </c>
      <c r="BF126" s="91">
        <f t="shared" ca="1" si="102"/>
        <v>39.158039728678801</v>
      </c>
      <c r="BG126" s="91">
        <f t="shared" ca="1" si="103"/>
        <v>54.508630980916827</v>
      </c>
    </row>
    <row r="127" spans="2:59">
      <c r="V127" s="4">
        <f t="shared" si="124"/>
        <v>0.13999999999999999</v>
      </c>
      <c r="W127" s="52">
        <f t="shared" si="123"/>
        <v>630.95806761912138</v>
      </c>
      <c r="AJ127" s="1">
        <f t="shared" si="81"/>
        <v>122</v>
      </c>
      <c r="AL127" s="103">
        <f t="shared" ca="1" si="82"/>
        <v>0.14425499831823543</v>
      </c>
      <c r="AM127" s="91">
        <f t="shared" ca="1" si="83"/>
        <v>275.00117518000116</v>
      </c>
      <c r="AN127" s="103">
        <f t="shared" ca="1" si="84"/>
        <v>0.62040822453562683</v>
      </c>
      <c r="AO127" s="92">
        <f t="shared" ca="1" si="85"/>
        <v>5.4575348517038513</v>
      </c>
      <c r="AP127" s="91">
        <f t="shared" ca="1" si="86"/>
        <v>0.81018496540278695</v>
      </c>
      <c r="AQ127" s="103">
        <f t="shared" ca="1" si="87"/>
        <v>21.130755717598632</v>
      </c>
      <c r="AR127" s="103">
        <f t="shared" ca="1" si="88"/>
        <v>0.2154212715737896</v>
      </c>
      <c r="AS127" s="103">
        <f t="shared" ca="1" si="89"/>
        <v>2.804608849823597E-2</v>
      </c>
      <c r="AT127" s="91">
        <f t="shared" ca="1" si="90"/>
        <v>239.92468958065942</v>
      </c>
      <c r="AU127" s="91">
        <f t="shared" ca="1" si="91"/>
        <v>60.508934508262755</v>
      </c>
      <c r="AV127" s="103">
        <f t="shared" ca="1" si="92"/>
        <v>0.28249367487757576</v>
      </c>
      <c r="AW127" s="103">
        <f t="shared" ca="1" si="93"/>
        <v>0.82213797277296086</v>
      </c>
      <c r="AX127" s="91">
        <f t="shared" ca="1" si="94"/>
        <v>73.667721396508625</v>
      </c>
      <c r="AY127" s="103">
        <f t="shared" ca="1" si="95"/>
        <v>0.19195740016114327</v>
      </c>
      <c r="AZ127" s="91">
        <f t="shared" ca="1" si="96"/>
        <v>222.19286647474269</v>
      </c>
      <c r="BA127" s="91">
        <f t="shared" ca="1" si="97"/>
        <v>27.512491081367713</v>
      </c>
      <c r="BB127" s="103">
        <f t="shared" ca="1" si="98"/>
        <v>0.42487848631473146</v>
      </c>
      <c r="BC127" s="103">
        <f t="shared" ca="1" si="99"/>
        <v>0.89714265529199944</v>
      </c>
      <c r="BD127" s="91">
        <f t="shared" ca="1" si="100"/>
        <v>9.3614813660082739</v>
      </c>
      <c r="BE127" s="103">
        <f t="shared" ca="1" si="101"/>
        <v>0.1532234679607094</v>
      </c>
      <c r="BF127" s="91">
        <f t="shared" ca="1" si="102"/>
        <v>32.730769767626875</v>
      </c>
      <c r="BG127" s="91">
        <f t="shared" ca="1" si="103"/>
        <v>73.239142287985914</v>
      </c>
    </row>
    <row r="128" spans="2:59">
      <c r="V128" s="4">
        <f t="shared" si="124"/>
        <v>0.15</v>
      </c>
      <c r="W128" s="52">
        <f t="shared" si="123"/>
        <v>594.54441182947915</v>
      </c>
      <c r="AJ128" s="1">
        <f t="shared" si="81"/>
        <v>123</v>
      </c>
      <c r="AL128" s="103">
        <f t="shared" ca="1" si="82"/>
        <v>0.12646169910113275</v>
      </c>
      <c r="AM128" s="91">
        <f t="shared" ca="1" si="83"/>
        <v>250.2052906218326</v>
      </c>
      <c r="AN128" s="103">
        <f t="shared" ca="1" si="84"/>
        <v>0.5651980884560428</v>
      </c>
      <c r="AO128" s="92">
        <f t="shared" ca="1" si="85"/>
        <v>3.2601262496503818</v>
      </c>
      <c r="AP128" s="91">
        <f t="shared" ca="1" si="86"/>
        <v>0.79337854972006039</v>
      </c>
      <c r="AQ128" s="103">
        <f t="shared" ca="1" si="87"/>
        <v>44.876861599827301</v>
      </c>
      <c r="AR128" s="103">
        <f t="shared" ca="1" si="88"/>
        <v>0.153661532424924</v>
      </c>
      <c r="AS128" s="103">
        <f t="shared" ca="1" si="89"/>
        <v>3.0467568165565256E-2</v>
      </c>
      <c r="AT128" s="91">
        <f t="shared" ca="1" si="90"/>
        <v>242.27134199754687</v>
      </c>
      <c r="AU128" s="91">
        <f t="shared" ca="1" si="91"/>
        <v>37.854897811637407</v>
      </c>
      <c r="AV128" s="103">
        <f t="shared" ca="1" si="92"/>
        <v>0.34327430721375229</v>
      </c>
      <c r="AW128" s="103">
        <f t="shared" ca="1" si="93"/>
        <v>0.81202079913070513</v>
      </c>
      <c r="AX128" s="91">
        <f t="shared" ca="1" si="94"/>
        <v>46.765387429670142</v>
      </c>
      <c r="AY128" s="103">
        <f t="shared" ca="1" si="95"/>
        <v>0.2588992543112042</v>
      </c>
      <c r="AZ128" s="91">
        <f t="shared" ca="1" si="96"/>
        <v>154.40005010745787</v>
      </c>
      <c r="BA128" s="91">
        <f t="shared" ca="1" si="97"/>
        <v>18.990413382923826</v>
      </c>
      <c r="BB128" s="103">
        <f t="shared" ca="1" si="98"/>
        <v>0.44384906837999849</v>
      </c>
      <c r="BC128" s="103">
        <f t="shared" ca="1" si="99"/>
        <v>0.88936775739292007</v>
      </c>
      <c r="BD128" s="91">
        <f t="shared" ca="1" si="100"/>
        <v>8.1904114410538646</v>
      </c>
      <c r="BE128" s="103">
        <f t="shared" ca="1" si="101"/>
        <v>0.33341833530205472</v>
      </c>
      <c r="BF128" s="91">
        <f t="shared" ca="1" si="102"/>
        <v>43.985943959588404</v>
      </c>
      <c r="BG128" s="91">
        <f t="shared" ca="1" si="103"/>
        <v>57.254099204857667</v>
      </c>
    </row>
    <row r="129" spans="22:59">
      <c r="V129" s="4">
        <f t="shared" si="124"/>
        <v>0.16</v>
      </c>
      <c r="W129" s="52">
        <f t="shared" si="123"/>
        <v>559.74056871372022</v>
      </c>
      <c r="AJ129" s="1">
        <f t="shared" si="81"/>
        <v>124</v>
      </c>
      <c r="AL129" s="103">
        <f t="shared" ca="1" si="82"/>
        <v>0.14307127963044761</v>
      </c>
      <c r="AM129" s="91">
        <f t="shared" ca="1" si="83"/>
        <v>246.61140015350122</v>
      </c>
      <c r="AN129" s="103">
        <f t="shared" ca="1" si="84"/>
        <v>0.64982873097811011</v>
      </c>
      <c r="AO129" s="92">
        <f t="shared" ca="1" si="85"/>
        <v>4.4124609690415824</v>
      </c>
      <c r="AP129" s="91">
        <f t="shared" ca="1" si="86"/>
        <v>1.8339731254674685</v>
      </c>
      <c r="AQ129" s="103">
        <f t="shared" ca="1" si="87"/>
        <v>17.768267590805472</v>
      </c>
      <c r="AR129" s="103">
        <f t="shared" ca="1" si="88"/>
        <v>0.30854419968545077</v>
      </c>
      <c r="AS129" s="103">
        <f t="shared" ca="1" si="89"/>
        <v>6.4914954430768113E-2</v>
      </c>
      <c r="AT129" s="91">
        <f t="shared" ca="1" si="90"/>
        <v>210.60678435193853</v>
      </c>
      <c r="AU129" s="91">
        <f t="shared" ca="1" si="91"/>
        <v>44.795825314991603</v>
      </c>
      <c r="AV129" s="103">
        <f t="shared" ca="1" si="92"/>
        <v>0.32855494335502256</v>
      </c>
      <c r="AW129" s="103">
        <f t="shared" ca="1" si="93"/>
        <v>0.78471396203643684</v>
      </c>
      <c r="AX129" s="91">
        <f t="shared" ca="1" si="94"/>
        <v>58.925992535569122</v>
      </c>
      <c r="AY129" s="103">
        <f t="shared" ca="1" si="95"/>
        <v>0.20276294753761337</v>
      </c>
      <c r="AZ129" s="91">
        <f t="shared" ca="1" si="96"/>
        <v>203.60022611341935</v>
      </c>
      <c r="BA129" s="91">
        <f t="shared" ca="1" si="97"/>
        <v>28.496946697997892</v>
      </c>
      <c r="BB129" s="103">
        <f t="shared" ca="1" si="98"/>
        <v>0.51208122195302985</v>
      </c>
      <c r="BC129" s="103">
        <f t="shared" ca="1" si="99"/>
        <v>0.8580865229291067</v>
      </c>
      <c r="BD129" s="91">
        <f t="shared" ca="1" si="100"/>
        <v>12.880087221303828</v>
      </c>
      <c r="BE129" s="103">
        <f t="shared" ca="1" si="101"/>
        <v>0.33772845720147787</v>
      </c>
      <c r="BF129" s="91">
        <f t="shared" ca="1" si="102"/>
        <v>32.30019195312375</v>
      </c>
      <c r="BG129" s="91">
        <f t="shared" ca="1" si="103"/>
        <v>56.219449771613867</v>
      </c>
    </row>
    <row r="130" spans="22:59">
      <c r="V130" s="4">
        <f t="shared" si="124"/>
        <v>0.17</v>
      </c>
      <c r="W130" s="52">
        <f t="shared" si="123"/>
        <v>526.46102682731305</v>
      </c>
      <c r="AJ130" s="1">
        <f t="shared" si="81"/>
        <v>125</v>
      </c>
      <c r="AL130" s="103">
        <f t="shared" ca="1" si="82"/>
        <v>0.13882862553271247</v>
      </c>
      <c r="AM130" s="91">
        <f t="shared" ca="1" si="83"/>
        <v>231.21847352626568</v>
      </c>
      <c r="AN130" s="103">
        <f t="shared" ca="1" si="84"/>
        <v>0.48187566641130497</v>
      </c>
      <c r="AO130" s="92">
        <f t="shared" ca="1" si="85"/>
        <v>4.8676803485926419</v>
      </c>
      <c r="AP130" s="91">
        <f t="shared" ca="1" si="86"/>
        <v>1.0696932635945315</v>
      </c>
      <c r="AQ130" s="103">
        <f t="shared" ca="1" si="87"/>
        <v>35.813690373169948</v>
      </c>
      <c r="AR130" s="103">
        <f t="shared" ca="1" si="88"/>
        <v>0.19504300187577506</v>
      </c>
      <c r="AS130" s="103">
        <f t="shared" ca="1" si="89"/>
        <v>4.5486766079580541E-2</v>
      </c>
      <c r="AT130" s="91">
        <f t="shared" ca="1" si="90"/>
        <v>214.20796339082622</v>
      </c>
      <c r="AU130" s="91">
        <f t="shared" ca="1" si="91"/>
        <v>30.772872926773438</v>
      </c>
      <c r="AV130" s="103">
        <f t="shared" ca="1" si="92"/>
        <v>0.1317485715072515</v>
      </c>
      <c r="AW130" s="103">
        <f t="shared" ca="1" si="93"/>
        <v>0.82072850417554699</v>
      </c>
      <c r="AX130" s="91">
        <f t="shared" ca="1" si="94"/>
        <v>81.270033438142121</v>
      </c>
      <c r="AY130" s="103">
        <f t="shared" ca="1" si="95"/>
        <v>0.16799997629152952</v>
      </c>
      <c r="AZ130" s="91">
        <f t="shared" ca="1" si="96"/>
        <v>228.0177964596561</v>
      </c>
      <c r="BA130" s="91">
        <f t="shared" ca="1" si="97"/>
        <v>19.897052174120233</v>
      </c>
      <c r="BB130" s="103">
        <f t="shared" ca="1" si="98"/>
        <v>0.46259918233111874</v>
      </c>
      <c r="BC130" s="103">
        <f t="shared" ca="1" si="99"/>
        <v>0.91605471905098323</v>
      </c>
      <c r="BD130" s="91">
        <f t="shared" ca="1" si="100"/>
        <v>12.846013369742384</v>
      </c>
      <c r="BE130" s="103">
        <f t="shared" ca="1" si="101"/>
        <v>0.22866264987161708</v>
      </c>
      <c r="BF130" s="91">
        <f t="shared" ca="1" si="102"/>
        <v>38.580269091628715</v>
      </c>
      <c r="BG130" s="91">
        <f t="shared" ca="1" si="103"/>
        <v>67.814015031140485</v>
      </c>
    </row>
    <row r="131" spans="22:59">
      <c r="V131" s="4">
        <f t="shared" si="124"/>
        <v>0.18000000000000002</v>
      </c>
      <c r="W131" s="52">
        <f t="shared" si="123"/>
        <v>494.62555767901449</v>
      </c>
      <c r="AJ131" s="1">
        <f t="shared" si="81"/>
        <v>126</v>
      </c>
      <c r="AL131" s="103">
        <f t="shared" ca="1" si="82"/>
        <v>0.11836070413927237</v>
      </c>
      <c r="AM131" s="91">
        <f t="shared" ca="1" si="83"/>
        <v>199.79391277228098</v>
      </c>
      <c r="AN131" s="103">
        <f t="shared" ca="1" si="84"/>
        <v>0.47332146218759119</v>
      </c>
      <c r="AO131" s="92">
        <f t="shared" ca="1" si="85"/>
        <v>4.4901236694322364</v>
      </c>
      <c r="AP131" s="91">
        <f t="shared" ca="1" si="86"/>
        <v>1.3603199051405099</v>
      </c>
      <c r="AQ131" s="103">
        <f t="shared" ca="1" si="87"/>
        <v>22.039517751263276</v>
      </c>
      <c r="AR131" s="103">
        <f t="shared" ca="1" si="88"/>
        <v>0.30112453132358374</v>
      </c>
      <c r="AS131" s="103">
        <f t="shared" ca="1" si="89"/>
        <v>3.9210796096475563E-2</v>
      </c>
      <c r="AT131" s="91">
        <f t="shared" ca="1" si="90"/>
        <v>211.24802098894514</v>
      </c>
      <c r="AU131" s="91">
        <f t="shared" ca="1" si="91"/>
        <v>98.232942618335287</v>
      </c>
      <c r="AV131" s="103">
        <f t="shared" ca="1" si="92"/>
        <v>0.2835862141968879</v>
      </c>
      <c r="AW131" s="103">
        <f t="shared" ca="1" si="93"/>
        <v>0.80738288598622232</v>
      </c>
      <c r="AX131" s="91">
        <f t="shared" ca="1" si="94"/>
        <v>47.165314827896125</v>
      </c>
      <c r="AY131" s="103">
        <f t="shared" ca="1" si="95"/>
        <v>0.21585801446369957</v>
      </c>
      <c r="AZ131" s="91">
        <f t="shared" ca="1" si="96"/>
        <v>201.92272246359354</v>
      </c>
      <c r="BA131" s="91">
        <f t="shared" ca="1" si="97"/>
        <v>21.265527692201282</v>
      </c>
      <c r="BB131" s="103">
        <f t="shared" ca="1" si="98"/>
        <v>0.50770776492615455</v>
      </c>
      <c r="BC131" s="103">
        <f t="shared" ca="1" si="99"/>
        <v>0.99481916301028694</v>
      </c>
      <c r="BD131" s="91">
        <f t="shared" ca="1" si="100"/>
        <v>13.13150840136357</v>
      </c>
      <c r="BE131" s="103">
        <f t="shared" ca="1" si="101"/>
        <v>0.34066278710368847</v>
      </c>
      <c r="BF131" s="91">
        <f t="shared" ca="1" si="102"/>
        <v>39.519441491033575</v>
      </c>
      <c r="BG131" s="91">
        <f t="shared" ca="1" si="103"/>
        <v>61.485718472991081</v>
      </c>
    </row>
    <row r="132" spans="22:59">
      <c r="V132" s="4">
        <f t="shared" si="124"/>
        <v>0.19000000000000003</v>
      </c>
      <c r="W132" s="52">
        <f t="shared" si="123"/>
        <v>464.15884514539368</v>
      </c>
      <c r="AJ132" s="1">
        <f t="shared" si="81"/>
        <v>127</v>
      </c>
      <c r="AL132" s="103">
        <f t="shared" ca="1" si="82"/>
        <v>0.14412030046225816</v>
      </c>
      <c r="AM132" s="91">
        <f t="shared" ca="1" si="83"/>
        <v>187.84096949833173</v>
      </c>
      <c r="AN132" s="103">
        <f t="shared" ca="1" si="84"/>
        <v>0.37089591541061062</v>
      </c>
      <c r="AO132" s="92">
        <f t="shared" ca="1" si="85"/>
        <v>5.6080119518019185</v>
      </c>
      <c r="AP132" s="91">
        <f t="shared" ca="1" si="86"/>
        <v>0.80011435886572979</v>
      </c>
      <c r="AQ132" s="103">
        <f t="shared" ca="1" si="87"/>
        <v>41.460285914355225</v>
      </c>
      <c r="AR132" s="103">
        <f t="shared" ca="1" si="88"/>
        <v>0.18164209396499506</v>
      </c>
      <c r="AS132" s="103">
        <f t="shared" ca="1" si="89"/>
        <v>5.7271297808346958E-2</v>
      </c>
      <c r="AT132" s="91">
        <f t="shared" ca="1" si="90"/>
        <v>220.87591537980953</v>
      </c>
      <c r="AU132" s="91">
        <f t="shared" ca="1" si="91"/>
        <v>25.542078917411342</v>
      </c>
      <c r="AV132" s="103">
        <f t="shared" ca="1" si="92"/>
        <v>0.26006940216298868</v>
      </c>
      <c r="AW132" s="103">
        <f t="shared" ca="1" si="93"/>
        <v>0.8405060485711694</v>
      </c>
      <c r="AX132" s="91">
        <f t="shared" ca="1" si="94"/>
        <v>72.954804950744972</v>
      </c>
      <c r="AY132" s="103">
        <f t="shared" ca="1" si="95"/>
        <v>0.23859692554391704</v>
      </c>
      <c r="AZ132" s="91">
        <f t="shared" ca="1" si="96"/>
        <v>197.44349406315874</v>
      </c>
      <c r="BA132" s="91">
        <f t="shared" ca="1" si="97"/>
        <v>18.262704733979032</v>
      </c>
      <c r="BB132" s="103">
        <f t="shared" ca="1" si="98"/>
        <v>0.52244627192816462</v>
      </c>
      <c r="BC132" s="103">
        <f t="shared" ca="1" si="99"/>
        <v>0.91672568764512341</v>
      </c>
      <c r="BD132" s="91">
        <f t="shared" ca="1" si="100"/>
        <v>13.991063906667005</v>
      </c>
      <c r="BE132" s="103">
        <f t="shared" ca="1" si="101"/>
        <v>0.23823234178237856</v>
      </c>
      <c r="BF132" s="91">
        <f t="shared" ca="1" si="102"/>
        <v>43.73084841365538</v>
      </c>
      <c r="BG132" s="91">
        <f t="shared" ca="1" si="103"/>
        <v>69.918396026507779</v>
      </c>
    </row>
    <row r="133" spans="22:59">
      <c r="V133" s="4">
        <f t="shared" si="124"/>
        <v>0.20000000000000004</v>
      </c>
      <c r="W133" s="52">
        <f t="shared" si="123"/>
        <v>434.99014388494015</v>
      </c>
      <c r="AJ133" s="1">
        <f t="shared" si="81"/>
        <v>128</v>
      </c>
      <c r="AL133" s="103">
        <f t="shared" ca="1" si="82"/>
        <v>0.10100026217396561</v>
      </c>
      <c r="AM133" s="91">
        <f t="shared" ca="1" si="83"/>
        <v>252.74857791161159</v>
      </c>
      <c r="AN133" s="103">
        <f t="shared" ca="1" si="84"/>
        <v>0.53725084952071556</v>
      </c>
      <c r="AO133" s="92">
        <f t="shared" ca="1" si="85"/>
        <v>6.6516051184420579</v>
      </c>
      <c r="AP133" s="91">
        <f t="shared" ca="1" si="86"/>
        <v>1.5424384356461014</v>
      </c>
      <c r="AQ133" s="103">
        <f t="shared" ca="1" si="87"/>
        <v>21.038729022562812</v>
      </c>
      <c r="AR133" s="103">
        <f t="shared" ca="1" si="88"/>
        <v>0.23270654833575224</v>
      </c>
      <c r="AS133" s="103">
        <f t="shared" ca="1" si="89"/>
        <v>1.0261092625818678E-2</v>
      </c>
      <c r="AT133" s="91">
        <f t="shared" ca="1" si="90"/>
        <v>189.51041347101454</v>
      </c>
      <c r="AU133" s="91">
        <f t="shared" ca="1" si="91"/>
        <v>34.077353329028959</v>
      </c>
      <c r="AV133" s="103">
        <f t="shared" ca="1" si="92"/>
        <v>0.18837236985923622</v>
      </c>
      <c r="AW133" s="103">
        <f t="shared" ca="1" si="93"/>
        <v>0.83018860228769087</v>
      </c>
      <c r="AX133" s="91">
        <f t="shared" ca="1" si="94"/>
        <v>80.102520363790092</v>
      </c>
      <c r="AY133" s="103">
        <f t="shared" ca="1" si="95"/>
        <v>0.16180381701509569</v>
      </c>
      <c r="AZ133" s="91">
        <f t="shared" ca="1" si="96"/>
        <v>223.14670074811556</v>
      </c>
      <c r="BA133" s="91">
        <f t="shared" ca="1" si="97"/>
        <v>25.314068105457181</v>
      </c>
      <c r="BB133" s="103">
        <f t="shared" ca="1" si="98"/>
        <v>0.44749088448181573</v>
      </c>
      <c r="BC133" s="103">
        <f t="shared" ca="1" si="99"/>
        <v>0.96004221450255611</v>
      </c>
      <c r="BD133" s="91">
        <f t="shared" ca="1" si="100"/>
        <v>11.392936854329777</v>
      </c>
      <c r="BE133" s="103">
        <f t="shared" ca="1" si="101"/>
        <v>0.32507096762923032</v>
      </c>
      <c r="BF133" s="91">
        <f t="shared" ca="1" si="102"/>
        <v>34.044787182192771</v>
      </c>
      <c r="BG133" s="91">
        <f t="shared" ca="1" si="103"/>
        <v>69.235476197406115</v>
      </c>
    </row>
    <row r="134" spans="22:59">
      <c r="V134" s="4">
        <f t="shared" si="124"/>
        <v>0.21000000000000005</v>
      </c>
      <c r="W134" s="52">
        <f t="shared" si="123"/>
        <v>407.05296425390088</v>
      </c>
      <c r="AJ134" s="1">
        <f t="shared" si="81"/>
        <v>129</v>
      </c>
      <c r="AL134" s="103">
        <f t="shared" ca="1" si="82"/>
        <v>0.14660243479970156</v>
      </c>
      <c r="AM134" s="91">
        <f t="shared" ca="1" si="83"/>
        <v>195.49218029208944</v>
      </c>
      <c r="AN134" s="103">
        <f t="shared" ca="1" si="84"/>
        <v>0.61964601773814287</v>
      </c>
      <c r="AO134" s="92">
        <f t="shared" ca="1" si="85"/>
        <v>4.6166161160485331</v>
      </c>
      <c r="AP134" s="91">
        <f t="shared" ca="1" si="86"/>
        <v>0.76291416126517908</v>
      </c>
      <c r="AQ134" s="103">
        <f t="shared" ca="1" si="87"/>
        <v>18.799742467873791</v>
      </c>
      <c r="AR134" s="103">
        <f t="shared" ca="1" si="88"/>
        <v>0.27697970011952411</v>
      </c>
      <c r="AS134" s="103">
        <f t="shared" ca="1" si="89"/>
        <v>6.4790719533122362E-2</v>
      </c>
      <c r="AT134" s="91">
        <f t="shared" ca="1" si="90"/>
        <v>200.95706206609302</v>
      </c>
      <c r="AU134" s="91">
        <f t="shared" ca="1" si="91"/>
        <v>77.248762489217</v>
      </c>
      <c r="AV134" s="103">
        <f t="shared" ca="1" si="92"/>
        <v>0.25075700476350293</v>
      </c>
      <c r="AW134" s="103">
        <f t="shared" ca="1" si="93"/>
        <v>0.79601645582576763</v>
      </c>
      <c r="AX134" s="91">
        <f t="shared" ca="1" si="94"/>
        <v>46.951073743481871</v>
      </c>
      <c r="AY134" s="103">
        <f t="shared" ca="1" si="95"/>
        <v>0.20892754083815968</v>
      </c>
      <c r="AZ134" s="91">
        <f t="shared" ca="1" si="96"/>
        <v>214.71305457684605</v>
      </c>
      <c r="BA134" s="91">
        <f t="shared" ca="1" si="97"/>
        <v>18.895582742396705</v>
      </c>
      <c r="BB134" s="103">
        <f t="shared" ca="1" si="98"/>
        <v>0.47216484126987174</v>
      </c>
      <c r="BC134" s="103">
        <f t="shared" ca="1" si="99"/>
        <v>0.91670423751509822</v>
      </c>
      <c r="BD134" s="91">
        <f t="shared" ca="1" si="100"/>
        <v>12.857328669228448</v>
      </c>
      <c r="BE134" s="103">
        <f t="shared" ca="1" si="101"/>
        <v>0.28523590488660233</v>
      </c>
      <c r="BF134" s="91">
        <f t="shared" ca="1" si="102"/>
        <v>38.636777962091735</v>
      </c>
      <c r="BG134" s="91">
        <f t="shared" ca="1" si="103"/>
        <v>60.679291485089898</v>
      </c>
    </row>
    <row r="135" spans="22:59">
      <c r="V135" s="4">
        <f t="shared" si="124"/>
        <v>0.22000000000000006</v>
      </c>
      <c r="W135" s="52">
        <f t="shared" si="123"/>
        <v>380.28478146033581</v>
      </c>
      <c r="AJ135" s="1">
        <f t="shared" si="81"/>
        <v>130</v>
      </c>
      <c r="AL135" s="103">
        <f t="shared" ca="1" si="82"/>
        <v>0.13043296208478494</v>
      </c>
      <c r="AM135" s="91">
        <f t="shared" ca="1" si="83"/>
        <v>279.05260120022814</v>
      </c>
      <c r="AN135" s="103">
        <f t="shared" ca="1" si="84"/>
        <v>0.47958046200725568</v>
      </c>
      <c r="AO135" s="92">
        <f t="shared" ca="1" si="85"/>
        <v>4.6225229057410573</v>
      </c>
      <c r="AP135" s="91">
        <f t="shared" ca="1" si="86"/>
        <v>1.8877762646320315</v>
      </c>
      <c r="AQ135" s="103">
        <f t="shared" ca="1" si="87"/>
        <v>49.255766969162707</v>
      </c>
      <c r="AR135" s="103">
        <f t="shared" ca="1" si="88"/>
        <v>0.19136834465096134</v>
      </c>
      <c r="AS135" s="103">
        <f t="shared" ca="1" si="89"/>
        <v>2.4424152153784715E-2</v>
      </c>
      <c r="AT135" s="91">
        <f t="shared" ca="1" si="90"/>
        <v>190.87089218345443</v>
      </c>
      <c r="AU135" s="91">
        <f t="shared" ca="1" si="91"/>
        <v>53.326878152070563</v>
      </c>
      <c r="AV135" s="103">
        <f t="shared" ca="1" si="92"/>
        <v>0.24297631788653096</v>
      </c>
      <c r="AW135" s="103">
        <f t="shared" ca="1" si="93"/>
        <v>0.80375345211228832</v>
      </c>
      <c r="AX135" s="91">
        <f t="shared" ca="1" si="94"/>
        <v>70.626613138216143</v>
      </c>
      <c r="AY135" s="103">
        <f t="shared" ca="1" si="95"/>
        <v>0.20535290132884962</v>
      </c>
      <c r="AZ135" s="91">
        <f t="shared" ca="1" si="96"/>
        <v>244.06698679068433</v>
      </c>
      <c r="BA135" s="91">
        <f t="shared" ca="1" si="97"/>
        <v>20.807877505379725</v>
      </c>
      <c r="BB135" s="103">
        <f t="shared" ca="1" si="98"/>
        <v>0.36564388132406478</v>
      </c>
      <c r="BC135" s="103">
        <f t="shared" ca="1" si="99"/>
        <v>0.99024129482131196</v>
      </c>
      <c r="BD135" s="91">
        <f t="shared" ca="1" si="100"/>
        <v>12.848544474225012</v>
      </c>
      <c r="BE135" s="103">
        <f t="shared" ca="1" si="101"/>
        <v>0.23523982662033321</v>
      </c>
      <c r="BF135" s="91">
        <f t="shared" ca="1" si="102"/>
        <v>33.200723974957462</v>
      </c>
      <c r="BG135" s="91">
        <f t="shared" ca="1" si="103"/>
        <v>66.802219111414999</v>
      </c>
    </row>
    <row r="136" spans="22:59">
      <c r="V136" s="4">
        <f t="shared" si="124"/>
        <v>0.23000000000000007</v>
      </c>
      <c r="W136" s="52">
        <f t="shared" si="123"/>
        <v>354.62676690347394</v>
      </c>
      <c r="AJ136" s="1">
        <f t="shared" ref="AJ136:AJ199" si="130">AJ135+1</f>
        <v>131</v>
      </c>
      <c r="AL136" s="103">
        <f t="shared" ref="AL136:AL199" ca="1" si="131">RAND()*($P$6-$R$6)+$R$6</f>
        <v>0.12259060223841749</v>
      </c>
      <c r="AM136" s="91">
        <f t="shared" ref="AM136:AM199" ca="1" si="132">RAND()*($P$8-$R$8)+$R$8</f>
        <v>201.48156738419908</v>
      </c>
      <c r="AN136" s="103">
        <f t="shared" ref="AN136:AN199" ca="1" si="133">RAND()*($R$10-$P$10)+$P$10</f>
        <v>0.33776066143232319</v>
      </c>
      <c r="AO136" s="92">
        <f t="shared" ref="AO136:AO199" ca="1" si="134">RAND()*($R$12-$P$12)+$P$12</f>
        <v>4.3334702138066161</v>
      </c>
      <c r="AP136" s="91">
        <f t="shared" ref="AP136:AP199" ca="1" si="135">RAND()*($R$14-$P$14)+$P$14</f>
        <v>0.94548456236667211</v>
      </c>
      <c r="AQ136" s="103">
        <f t="shared" ref="AQ136:AQ199" ca="1" si="136">RAND()*($R$16-$P$16)+$P$16</f>
        <v>11.313983060672189</v>
      </c>
      <c r="AR136" s="103">
        <f t="shared" ref="AR136:AR199" ca="1" si="137">RAND()*($R$18-$P$18)+$P$18</f>
        <v>0.1751816282131588</v>
      </c>
      <c r="AS136" s="103">
        <f t="shared" ref="AS136:AS199" ca="1" si="138">RAND()*($R$20-$P$20)+$P$20</f>
        <v>6.9896814050939629E-2</v>
      </c>
      <c r="AT136" s="91">
        <f t="shared" ref="AT136:AT199" ca="1" si="139">RAND()*($R$22-$P$22)+$P$22</f>
        <v>227.23821963369343</v>
      </c>
      <c r="AU136" s="91">
        <f t="shared" ref="AU136:AU199" ca="1" si="140">RAND()*($R$24-$P$24)+$P$24</f>
        <v>42.467873049462597</v>
      </c>
      <c r="AV136" s="103">
        <f t="shared" ref="AV136:AV199" ca="1" si="141">RAND()*($P$26-$R$26)+$R$26</f>
        <v>0.28432057368424868</v>
      </c>
      <c r="AW136" s="103">
        <f t="shared" ref="AW136:AW199" ca="1" si="142">RAND()*($P$28-$R$28)+$R$28</f>
        <v>0.74694999272062168</v>
      </c>
      <c r="AX136" s="91">
        <f t="shared" ref="AX136:AX199" ca="1" si="143">RAND()*($R$30-$P$30)+$P$30</f>
        <v>62.338254110142486</v>
      </c>
      <c r="AY136" s="103">
        <f t="shared" ref="AY136:AY199" ca="1" si="144">RAND()*($P$32-$R$32)+$R$32</f>
        <v>0.1991964652495482</v>
      </c>
      <c r="AZ136" s="91">
        <f t="shared" ref="AZ136:AZ199" ca="1" si="145">RAND()*($P$34-$R$34)+$R$34</f>
        <v>230.68407254532133</v>
      </c>
      <c r="BA136" s="91">
        <f t="shared" ref="BA136:BA199" ca="1" si="146">RAND()*($P$36-$R$36)+$R$36</f>
        <v>16.150108002088935</v>
      </c>
      <c r="BB136" s="103">
        <f t="shared" ref="BB136:BB199" ca="1" si="147">RAND()*($P$38-$R$38)+$R$38</f>
        <v>0.42379140808590487</v>
      </c>
      <c r="BC136" s="103">
        <f t="shared" ref="BC136:BC199" ca="1" si="148">RAND()*($P$40-$R$40)+$R$40</f>
        <v>0.98146922036872331</v>
      </c>
      <c r="BD136" s="91">
        <f t="shared" ref="BD136:BD199" ca="1" si="149">RAND()*($P$42-$R$42)+$R$42</f>
        <v>14.151809695003969</v>
      </c>
      <c r="BE136" s="103">
        <f t="shared" ref="BE136:BE199" ca="1" si="150">RAND()*($R$44-$P$44)+$P$44</f>
        <v>0.18925565472205363</v>
      </c>
      <c r="BF136" s="91">
        <f t="shared" ref="BF136:BF199" ca="1" si="151">RAND()*($P$46-$R$46)+$R$46</f>
        <v>31.316543405050915</v>
      </c>
      <c r="BG136" s="91">
        <f t="shared" ref="BG136:BG199" ca="1" si="152">RAND()*($R$48-$P$48)+$P$48</f>
        <v>55.137920074326011</v>
      </c>
    </row>
    <row r="137" spans="22:59">
      <c r="V137" s="4">
        <f t="shared" si="124"/>
        <v>0.24000000000000007</v>
      </c>
      <c r="W137" s="52">
        <f t="shared" si="123"/>
        <v>330.02353983489036</v>
      </c>
      <c r="AJ137" s="1">
        <f t="shared" si="130"/>
        <v>132</v>
      </c>
      <c r="AL137" s="103">
        <f t="shared" ca="1" si="131"/>
        <v>0.11776082107640044</v>
      </c>
      <c r="AM137" s="91">
        <f t="shared" ca="1" si="132"/>
        <v>234.69883843430887</v>
      </c>
      <c r="AN137" s="103">
        <f t="shared" ca="1" si="133"/>
        <v>0.42677116227819589</v>
      </c>
      <c r="AO137" s="92">
        <f t="shared" ca="1" si="134"/>
        <v>6.8372951137797493</v>
      </c>
      <c r="AP137" s="91">
        <f t="shared" ca="1" si="135"/>
        <v>1.1183252278927109</v>
      </c>
      <c r="AQ137" s="103">
        <f t="shared" ca="1" si="136"/>
        <v>26.924889024535577</v>
      </c>
      <c r="AR137" s="103">
        <f t="shared" ca="1" si="137"/>
        <v>0.21873712960016697</v>
      </c>
      <c r="AS137" s="103">
        <f t="shared" ca="1" si="138"/>
        <v>3.1029450080699246E-2</v>
      </c>
      <c r="AT137" s="91">
        <f t="shared" ca="1" si="139"/>
        <v>179.73119603414818</v>
      </c>
      <c r="AU137" s="91">
        <f t="shared" ca="1" si="140"/>
        <v>39.481629573652256</v>
      </c>
      <c r="AV137" s="103">
        <f t="shared" ca="1" si="141"/>
        <v>0.19188663285492977</v>
      </c>
      <c r="AW137" s="103">
        <f t="shared" ca="1" si="142"/>
        <v>0.80245102081132547</v>
      </c>
      <c r="AX137" s="91">
        <f t="shared" ca="1" si="143"/>
        <v>69.968318024705027</v>
      </c>
      <c r="AY137" s="103">
        <f t="shared" ca="1" si="144"/>
        <v>0.22830785583926222</v>
      </c>
      <c r="AZ137" s="91">
        <f t="shared" ca="1" si="145"/>
        <v>174.85654737630367</v>
      </c>
      <c r="BA137" s="91">
        <f t="shared" ca="1" si="146"/>
        <v>17.351307385422587</v>
      </c>
      <c r="BB137" s="103">
        <f t="shared" ca="1" si="147"/>
        <v>0.41609547585548923</v>
      </c>
      <c r="BC137" s="103">
        <f t="shared" ca="1" si="148"/>
        <v>0.99986693788901215</v>
      </c>
      <c r="BD137" s="91">
        <f t="shared" ca="1" si="149"/>
        <v>12.685899722191145</v>
      </c>
      <c r="BE137" s="103">
        <f t="shared" ca="1" si="150"/>
        <v>0.16333655142063944</v>
      </c>
      <c r="BF137" s="91">
        <f t="shared" ca="1" si="151"/>
        <v>39.403923907276443</v>
      </c>
      <c r="BG137" s="91">
        <f t="shared" ca="1" si="152"/>
        <v>59.663545477138271</v>
      </c>
    </row>
    <row r="138" spans="22:59">
      <c r="V138" s="4">
        <f t="shared" si="124"/>
        <v>0.25000000000000006</v>
      </c>
      <c r="W138" s="52">
        <f t="shared" si="123"/>
        <v>306.42293764857266</v>
      </c>
      <c r="AJ138" s="1">
        <f t="shared" si="130"/>
        <v>133</v>
      </c>
      <c r="AL138" s="103">
        <f t="shared" ca="1" si="131"/>
        <v>0.10138985790143377</v>
      </c>
      <c r="AM138" s="91">
        <f t="shared" ca="1" si="132"/>
        <v>263.10602804203495</v>
      </c>
      <c r="AN138" s="103">
        <f t="shared" ca="1" si="133"/>
        <v>0.5941227163131102</v>
      </c>
      <c r="AO138" s="92">
        <f t="shared" ca="1" si="134"/>
        <v>3.9130877772646642</v>
      </c>
      <c r="AP138" s="91">
        <f t="shared" ca="1" si="135"/>
        <v>1.9453761325137164</v>
      </c>
      <c r="AQ138" s="103">
        <f t="shared" ca="1" si="136"/>
        <v>43.340246457749657</v>
      </c>
      <c r="AR138" s="103">
        <f t="shared" ca="1" si="137"/>
        <v>0.23745017129909129</v>
      </c>
      <c r="AS138" s="103">
        <f t="shared" ca="1" si="138"/>
        <v>1.4063633146995547E-2</v>
      </c>
      <c r="AT138" s="91">
        <f t="shared" ca="1" si="139"/>
        <v>220.94399110203324</v>
      </c>
      <c r="AU138" s="91">
        <f t="shared" ca="1" si="140"/>
        <v>74.992531905267001</v>
      </c>
      <c r="AV138" s="103">
        <f t="shared" ca="1" si="141"/>
        <v>0.33001998167082791</v>
      </c>
      <c r="AW138" s="103">
        <f t="shared" ca="1" si="142"/>
        <v>0.82293590504207259</v>
      </c>
      <c r="AX138" s="91">
        <f t="shared" ca="1" si="143"/>
        <v>60.590459235482292</v>
      </c>
      <c r="AY138" s="103">
        <f t="shared" ca="1" si="144"/>
        <v>0.1849553843268352</v>
      </c>
      <c r="AZ138" s="91">
        <f t="shared" ca="1" si="145"/>
        <v>209.70869873004295</v>
      </c>
      <c r="BA138" s="91">
        <f t="shared" ca="1" si="146"/>
        <v>24.513025951766188</v>
      </c>
      <c r="BB138" s="103">
        <f t="shared" ca="1" si="147"/>
        <v>0.45359336827345625</v>
      </c>
      <c r="BC138" s="103">
        <f t="shared" ca="1" si="148"/>
        <v>0.9778590405924783</v>
      </c>
      <c r="BD138" s="91">
        <f t="shared" ca="1" si="149"/>
        <v>7.5528310617331922</v>
      </c>
      <c r="BE138" s="103">
        <f t="shared" ca="1" si="150"/>
        <v>0.26513226899615155</v>
      </c>
      <c r="BF138" s="91">
        <f t="shared" ca="1" si="151"/>
        <v>44.670586545335766</v>
      </c>
      <c r="BG138" s="91">
        <f t="shared" ca="1" si="152"/>
        <v>71.341200185542561</v>
      </c>
    </row>
    <row r="139" spans="22:59">
      <c r="V139" s="4">
        <f t="shared" si="124"/>
        <v>0.26000000000000006</v>
      </c>
      <c r="W139" s="52">
        <f t="shared" si="123"/>
        <v>283.77580326063389</v>
      </c>
      <c r="AJ139" s="1">
        <f t="shared" si="130"/>
        <v>134</v>
      </c>
      <c r="AL139" s="103">
        <f t="shared" ca="1" si="131"/>
        <v>0.11738756008221704</v>
      </c>
      <c r="AM139" s="91">
        <f t="shared" ca="1" si="132"/>
        <v>251.08136186353178</v>
      </c>
      <c r="AN139" s="103">
        <f t="shared" ca="1" si="133"/>
        <v>0.36562616213141991</v>
      </c>
      <c r="AO139" s="92">
        <f t="shared" ca="1" si="134"/>
        <v>3.3978901698741946</v>
      </c>
      <c r="AP139" s="91">
        <f t="shared" ca="1" si="135"/>
        <v>1.7034981587478315</v>
      </c>
      <c r="AQ139" s="103">
        <f t="shared" ca="1" si="136"/>
        <v>36.493278480842577</v>
      </c>
      <c r="AR139" s="103">
        <f t="shared" ca="1" si="137"/>
        <v>0.17344036094358764</v>
      </c>
      <c r="AS139" s="103">
        <f t="shared" ca="1" si="138"/>
        <v>1.1200340092122453E-2</v>
      </c>
      <c r="AT139" s="91">
        <f t="shared" ca="1" si="139"/>
        <v>218.542578986178</v>
      </c>
      <c r="AU139" s="91">
        <f t="shared" ca="1" si="140"/>
        <v>85.217846820760414</v>
      </c>
      <c r="AV139" s="103">
        <f t="shared" ca="1" si="141"/>
        <v>0.2171409719780667</v>
      </c>
      <c r="AW139" s="103">
        <f t="shared" ca="1" si="142"/>
        <v>0.82548455649860208</v>
      </c>
      <c r="AX139" s="91">
        <f t="shared" ca="1" si="143"/>
        <v>61.165588055637876</v>
      </c>
      <c r="AY139" s="103">
        <f t="shared" ca="1" si="144"/>
        <v>0.15316174352603917</v>
      </c>
      <c r="AZ139" s="91">
        <f t="shared" ca="1" si="145"/>
        <v>177.4094650291062</v>
      </c>
      <c r="BA139" s="91">
        <f t="shared" ca="1" si="146"/>
        <v>21.600659595351736</v>
      </c>
      <c r="BB139" s="103">
        <f t="shared" ca="1" si="147"/>
        <v>0.3524352815931574</v>
      </c>
      <c r="BC139" s="103">
        <f t="shared" ca="1" si="148"/>
        <v>0.98560569767988637</v>
      </c>
      <c r="BD139" s="91">
        <f t="shared" ca="1" si="149"/>
        <v>14.911667496848827</v>
      </c>
      <c r="BE139" s="103">
        <f t="shared" ca="1" si="150"/>
        <v>0.25876972367058593</v>
      </c>
      <c r="BF139" s="91">
        <f t="shared" ca="1" si="151"/>
        <v>44.698115834831697</v>
      </c>
      <c r="BG139" s="91">
        <f t="shared" ca="1" si="152"/>
        <v>61.90161184778308</v>
      </c>
    </row>
    <row r="140" spans="22:59">
      <c r="V140" s="4">
        <f t="shared" si="124"/>
        <v>0.27000000000000007</v>
      </c>
      <c r="W140" s="52">
        <f t="shared" si="123"/>
        <v>262.03578817804134</v>
      </c>
      <c r="AJ140" s="1">
        <f t="shared" si="130"/>
        <v>135</v>
      </c>
      <c r="AL140" s="103">
        <f t="shared" ca="1" si="131"/>
        <v>0.119380758483972</v>
      </c>
      <c r="AM140" s="91">
        <f t="shared" ca="1" si="132"/>
        <v>202.86762705396089</v>
      </c>
      <c r="AN140" s="103">
        <f t="shared" ca="1" si="133"/>
        <v>0.38215498856824121</v>
      </c>
      <c r="AO140" s="92">
        <f t="shared" ca="1" si="134"/>
        <v>5.9751323759493635</v>
      </c>
      <c r="AP140" s="91">
        <f t="shared" ca="1" si="135"/>
        <v>0.81174434247209537</v>
      </c>
      <c r="AQ140" s="103">
        <f t="shared" ca="1" si="136"/>
        <v>45.507379287106687</v>
      </c>
      <c r="AR140" s="103">
        <f t="shared" ca="1" si="137"/>
        <v>0.28806482640324405</v>
      </c>
      <c r="AS140" s="103">
        <f t="shared" ca="1" si="138"/>
        <v>1.5288418523237941E-2</v>
      </c>
      <c r="AT140" s="91">
        <f t="shared" ca="1" si="139"/>
        <v>215.28627919778393</v>
      </c>
      <c r="AU140" s="91">
        <f t="shared" ca="1" si="140"/>
        <v>89.385987586574274</v>
      </c>
      <c r="AV140" s="103">
        <f t="shared" ca="1" si="141"/>
        <v>0.15503735898679116</v>
      </c>
      <c r="AW140" s="103">
        <f t="shared" ca="1" si="142"/>
        <v>0.80238823896826317</v>
      </c>
      <c r="AX140" s="91">
        <f t="shared" ca="1" si="143"/>
        <v>70.131866285586312</v>
      </c>
      <c r="AY140" s="103">
        <f t="shared" ca="1" si="144"/>
        <v>0.19069615660582612</v>
      </c>
      <c r="AZ140" s="91">
        <f t="shared" ca="1" si="145"/>
        <v>242.31707645940406</v>
      </c>
      <c r="BA140" s="91">
        <f t="shared" ca="1" si="146"/>
        <v>26.372583942826296</v>
      </c>
      <c r="BB140" s="103">
        <f t="shared" ca="1" si="147"/>
        <v>0.42527036529351653</v>
      </c>
      <c r="BC140" s="103">
        <f t="shared" ca="1" si="148"/>
        <v>0.97484503309373427</v>
      </c>
      <c r="BD140" s="91">
        <f t="shared" ca="1" si="149"/>
        <v>6.3428557994768529</v>
      </c>
      <c r="BE140" s="103">
        <f t="shared" ca="1" si="150"/>
        <v>0.24671671897103281</v>
      </c>
      <c r="BF140" s="91">
        <f t="shared" ca="1" si="151"/>
        <v>38.695755175372376</v>
      </c>
      <c r="BG140" s="91">
        <f t="shared" ca="1" si="152"/>
        <v>59.496417519339758</v>
      </c>
    </row>
    <row r="141" spans="22:59">
      <c r="V141" s="4">
        <f t="shared" si="124"/>
        <v>0.28000000000000008</v>
      </c>
      <c r="W141" s="52">
        <f t="shared" si="123"/>
        <v>241.15916998085038</v>
      </c>
      <c r="AJ141" s="1">
        <f t="shared" si="130"/>
        <v>136</v>
      </c>
      <c r="AL141" s="103">
        <f t="shared" ca="1" si="131"/>
        <v>0.14925122545029446</v>
      </c>
      <c r="AM141" s="91">
        <f t="shared" ca="1" si="132"/>
        <v>240.28689048032913</v>
      </c>
      <c r="AN141" s="103">
        <f t="shared" ca="1" si="133"/>
        <v>0.53174065398478909</v>
      </c>
      <c r="AO141" s="92">
        <f t="shared" ca="1" si="134"/>
        <v>6.568457900480678</v>
      </c>
      <c r="AP141" s="91">
        <f t="shared" ca="1" si="135"/>
        <v>1.7034190982329946</v>
      </c>
      <c r="AQ141" s="103">
        <f t="shared" ca="1" si="136"/>
        <v>37.741681185044094</v>
      </c>
      <c r="AR141" s="103">
        <f t="shared" ca="1" si="137"/>
        <v>0.34246556318179533</v>
      </c>
      <c r="AS141" s="103">
        <f t="shared" ca="1" si="138"/>
        <v>1.7098835925979369E-2</v>
      </c>
      <c r="AT141" s="91">
        <f t="shared" ca="1" si="139"/>
        <v>203.12306017865734</v>
      </c>
      <c r="AU141" s="91">
        <f t="shared" ca="1" si="140"/>
        <v>85.643373574712228</v>
      </c>
      <c r="AV141" s="103">
        <f t="shared" ca="1" si="141"/>
        <v>0.22424971944447936</v>
      </c>
      <c r="AW141" s="103">
        <f t="shared" ca="1" si="142"/>
        <v>0.77677095442552979</v>
      </c>
      <c r="AX141" s="91">
        <f t="shared" ca="1" si="143"/>
        <v>82.017201607825498</v>
      </c>
      <c r="AY141" s="103">
        <f t="shared" ca="1" si="144"/>
        <v>0.26520373909928452</v>
      </c>
      <c r="AZ141" s="91">
        <f t="shared" ca="1" si="145"/>
        <v>224.81135874790266</v>
      </c>
      <c r="BA141" s="91">
        <f t="shared" ca="1" si="146"/>
        <v>29.540248230078529</v>
      </c>
      <c r="BB141" s="103">
        <f t="shared" ca="1" si="147"/>
        <v>0.44724670925325594</v>
      </c>
      <c r="BC141" s="103">
        <f t="shared" ca="1" si="148"/>
        <v>0.87542443541480786</v>
      </c>
      <c r="BD141" s="91">
        <f t="shared" ca="1" si="149"/>
        <v>9.6874804780191202</v>
      </c>
      <c r="BE141" s="103">
        <f t="shared" ca="1" si="150"/>
        <v>0.31972560239028608</v>
      </c>
      <c r="BF141" s="91">
        <f t="shared" ca="1" si="151"/>
        <v>31.395472959851137</v>
      </c>
      <c r="BG141" s="91">
        <f t="shared" ca="1" si="152"/>
        <v>68.28610515413385</v>
      </c>
    </row>
    <row r="142" spans="22:59">
      <c r="V142" s="4">
        <f t="shared" si="124"/>
        <v>0.29000000000000009</v>
      </c>
      <c r="W142" s="52">
        <f t="shared" si="123"/>
        <v>221.10468305548329</v>
      </c>
      <c r="AJ142" s="1">
        <f t="shared" si="130"/>
        <v>137</v>
      </c>
      <c r="AL142" s="103">
        <f t="shared" ca="1" si="131"/>
        <v>0.10765424284649348</v>
      </c>
      <c r="AM142" s="91">
        <f t="shared" ca="1" si="132"/>
        <v>188.66637026485776</v>
      </c>
      <c r="AN142" s="103">
        <f t="shared" ca="1" si="133"/>
        <v>0.31700860892514049</v>
      </c>
      <c r="AO142" s="92">
        <f t="shared" ca="1" si="134"/>
        <v>5.9002077545911416</v>
      </c>
      <c r="AP142" s="91">
        <f t="shared" ca="1" si="135"/>
        <v>0.70152250706620101</v>
      </c>
      <c r="AQ142" s="103">
        <f t="shared" ca="1" si="136"/>
        <v>16.281088426479826</v>
      </c>
      <c r="AR142" s="103">
        <f t="shared" ca="1" si="137"/>
        <v>0.1581902073436407</v>
      </c>
      <c r="AS142" s="103">
        <f t="shared" ca="1" si="138"/>
        <v>4.9512734979796712E-2</v>
      </c>
      <c r="AT142" s="91">
        <f t="shared" ca="1" si="139"/>
        <v>220.20379145668485</v>
      </c>
      <c r="AU142" s="91">
        <f t="shared" ca="1" si="140"/>
        <v>61.204407891603765</v>
      </c>
      <c r="AV142" s="103">
        <f t="shared" ca="1" si="141"/>
        <v>0.3269051238633689</v>
      </c>
      <c r="AW142" s="103">
        <f t="shared" ca="1" si="142"/>
        <v>0.76478344004187648</v>
      </c>
      <c r="AX142" s="91">
        <f t="shared" ca="1" si="143"/>
        <v>80.875033958662186</v>
      </c>
      <c r="AY142" s="103">
        <f t="shared" ca="1" si="144"/>
        <v>0.29380378636784538</v>
      </c>
      <c r="AZ142" s="91">
        <f t="shared" ca="1" si="145"/>
        <v>220.92438449302722</v>
      </c>
      <c r="BA142" s="91">
        <f t="shared" ca="1" si="146"/>
        <v>17.744769467476157</v>
      </c>
      <c r="BB142" s="103">
        <f t="shared" ca="1" si="147"/>
        <v>0.52449805590515031</v>
      </c>
      <c r="BC142" s="103">
        <f t="shared" ca="1" si="148"/>
        <v>0.90496245080159332</v>
      </c>
      <c r="BD142" s="91">
        <f t="shared" ca="1" si="149"/>
        <v>11.442939534066397</v>
      </c>
      <c r="BE142" s="103">
        <f t="shared" ca="1" si="150"/>
        <v>0.32028993749381268</v>
      </c>
      <c r="BF142" s="91">
        <f t="shared" ca="1" si="151"/>
        <v>31.710644595823947</v>
      </c>
      <c r="BG142" s="91">
        <f t="shared" ca="1" si="152"/>
        <v>66.167809298610209</v>
      </c>
    </row>
    <row r="143" spans="22:59">
      <c r="V143" s="4">
        <f t="shared" si="124"/>
        <v>0.3000000000000001</v>
      </c>
      <c r="W143" s="52">
        <f t="shared" si="123"/>
        <v>201.8333615188003</v>
      </c>
      <c r="AJ143" s="1">
        <f t="shared" si="130"/>
        <v>138</v>
      </c>
      <c r="AL143" s="103">
        <f t="shared" ca="1" si="131"/>
        <v>0.11619819945684629</v>
      </c>
      <c r="AM143" s="91">
        <f t="shared" ca="1" si="132"/>
        <v>278.8273219832999</v>
      </c>
      <c r="AN143" s="103">
        <f t="shared" ca="1" si="133"/>
        <v>0.66762472138588214</v>
      </c>
      <c r="AO143" s="92">
        <f t="shared" ca="1" si="134"/>
        <v>6.236051481222745</v>
      </c>
      <c r="AP143" s="91">
        <f t="shared" ca="1" si="135"/>
        <v>0.57111119497562668</v>
      </c>
      <c r="AQ143" s="103">
        <f t="shared" ca="1" si="136"/>
        <v>11.915814506006761</v>
      </c>
      <c r="AR143" s="103">
        <f t="shared" ca="1" si="137"/>
        <v>0.32670222036641988</v>
      </c>
      <c r="AS143" s="103">
        <f t="shared" ca="1" si="138"/>
        <v>5.7948014262985216E-2</v>
      </c>
      <c r="AT143" s="91">
        <f t="shared" ca="1" si="139"/>
        <v>198.04247469962664</v>
      </c>
      <c r="AU143" s="91">
        <f t="shared" ca="1" si="140"/>
        <v>36.183168610340623</v>
      </c>
      <c r="AV143" s="103">
        <f t="shared" ca="1" si="141"/>
        <v>0.25099073948291389</v>
      </c>
      <c r="AW143" s="103">
        <f t="shared" ca="1" si="142"/>
        <v>0.75443513370486304</v>
      </c>
      <c r="AX143" s="91">
        <f t="shared" ca="1" si="143"/>
        <v>48.21155002011912</v>
      </c>
      <c r="AY143" s="103">
        <f t="shared" ca="1" si="144"/>
        <v>0.17577550147752921</v>
      </c>
      <c r="AZ143" s="91">
        <f t="shared" ca="1" si="145"/>
        <v>201.00951352735169</v>
      </c>
      <c r="BA143" s="91">
        <f t="shared" ca="1" si="146"/>
        <v>23.723778728785906</v>
      </c>
      <c r="BB143" s="103">
        <f t="shared" ca="1" si="147"/>
        <v>0.41402904214511377</v>
      </c>
      <c r="BC143" s="103">
        <f t="shared" ca="1" si="148"/>
        <v>0.96232820241809724</v>
      </c>
      <c r="BD143" s="91">
        <f t="shared" ca="1" si="149"/>
        <v>12.719376281292288</v>
      </c>
      <c r="BE143" s="103">
        <f t="shared" ca="1" si="150"/>
        <v>0.2279697766328298</v>
      </c>
      <c r="BF143" s="91">
        <f t="shared" ca="1" si="151"/>
        <v>37.163543642042043</v>
      </c>
      <c r="BG143" s="91">
        <f t="shared" ca="1" si="152"/>
        <v>64.182251835058793</v>
      </c>
    </row>
    <row r="144" spans="22:59">
      <c r="V144" s="4">
        <f t="shared" si="124"/>
        <v>0.31000000000000011</v>
      </c>
      <c r="W144" s="52">
        <f t="shared" si="123"/>
        <v>183.30839336521888</v>
      </c>
      <c r="AJ144" s="1">
        <f t="shared" si="130"/>
        <v>139</v>
      </c>
      <c r="AL144" s="103">
        <f t="shared" ca="1" si="131"/>
        <v>0.14279127470842828</v>
      </c>
      <c r="AM144" s="91">
        <f t="shared" ca="1" si="132"/>
        <v>190.64184265411339</v>
      </c>
      <c r="AN144" s="103">
        <f t="shared" ca="1" si="133"/>
        <v>0.59614572472551264</v>
      </c>
      <c r="AO144" s="92">
        <f t="shared" ca="1" si="134"/>
        <v>4.8302710953409989</v>
      </c>
      <c r="AP144" s="91">
        <f t="shared" ca="1" si="135"/>
        <v>0.93015296205203224</v>
      </c>
      <c r="AQ144" s="103">
        <f t="shared" ca="1" si="136"/>
        <v>43.065986450195659</v>
      </c>
      <c r="AR144" s="103">
        <f t="shared" ca="1" si="137"/>
        <v>0.1735603224345808</v>
      </c>
      <c r="AS144" s="103">
        <f t="shared" ca="1" si="138"/>
        <v>2.1811131814554397E-2</v>
      </c>
      <c r="AT144" s="91">
        <f t="shared" ca="1" si="139"/>
        <v>232.85186886255997</v>
      </c>
      <c r="AU144" s="91">
        <f t="shared" ca="1" si="140"/>
        <v>51.631182071215036</v>
      </c>
      <c r="AV144" s="103">
        <f t="shared" ca="1" si="141"/>
        <v>0.24727052907889907</v>
      </c>
      <c r="AW144" s="103">
        <f t="shared" ca="1" si="142"/>
        <v>0.81542766363112174</v>
      </c>
      <c r="AX144" s="91">
        <f t="shared" ca="1" si="143"/>
        <v>46.817909692373597</v>
      </c>
      <c r="AY144" s="103">
        <f t="shared" ca="1" si="144"/>
        <v>0.2003548842758221</v>
      </c>
      <c r="AZ144" s="91">
        <f t="shared" ca="1" si="145"/>
        <v>175.84046684871294</v>
      </c>
      <c r="BA144" s="91">
        <f t="shared" ca="1" si="146"/>
        <v>17.772226666790676</v>
      </c>
      <c r="BB144" s="103">
        <f t="shared" ca="1" si="147"/>
        <v>0.39853265434848328</v>
      </c>
      <c r="BC144" s="103">
        <f t="shared" ca="1" si="148"/>
        <v>0.9465684003413295</v>
      </c>
      <c r="BD144" s="91">
        <f t="shared" ca="1" si="149"/>
        <v>8.3481607656305794</v>
      </c>
      <c r="BE144" s="103">
        <f t="shared" ca="1" si="150"/>
        <v>0.18050506251424825</v>
      </c>
      <c r="BF144" s="91">
        <f t="shared" ca="1" si="151"/>
        <v>34.614903902762812</v>
      </c>
      <c r="BG144" s="91">
        <f t="shared" ca="1" si="152"/>
        <v>57.626407433807195</v>
      </c>
    </row>
    <row r="145" spans="22:59">
      <c r="V145" s="4">
        <f t="shared" si="124"/>
        <v>0.32000000000000012</v>
      </c>
      <c r="W145" s="52">
        <f t="shared" si="123"/>
        <v>165.49498495290266</v>
      </c>
      <c r="AJ145" s="1">
        <f t="shared" si="130"/>
        <v>140</v>
      </c>
      <c r="AL145" s="103">
        <f t="shared" ca="1" si="131"/>
        <v>0.11444251420395458</v>
      </c>
      <c r="AM145" s="91">
        <f t="shared" ca="1" si="132"/>
        <v>246.70892892369352</v>
      </c>
      <c r="AN145" s="103">
        <f t="shared" ca="1" si="133"/>
        <v>0.47917244809667958</v>
      </c>
      <c r="AO145" s="92">
        <f t="shared" ca="1" si="134"/>
        <v>5.5828527331359528</v>
      </c>
      <c r="AP145" s="91">
        <f t="shared" ca="1" si="135"/>
        <v>0.79751963535831183</v>
      </c>
      <c r="AQ145" s="103">
        <f t="shared" ca="1" si="136"/>
        <v>23.190125779921548</v>
      </c>
      <c r="AR145" s="103">
        <f t="shared" ca="1" si="137"/>
        <v>0.33344154601645515</v>
      </c>
      <c r="AS145" s="103">
        <f t="shared" ca="1" si="138"/>
        <v>5.5346580863665569E-2</v>
      </c>
      <c r="AT145" s="91">
        <f t="shared" ca="1" si="139"/>
        <v>195.83773679267091</v>
      </c>
      <c r="AU145" s="91">
        <f t="shared" ca="1" si="140"/>
        <v>74.016134715300822</v>
      </c>
      <c r="AV145" s="103">
        <f t="shared" ca="1" si="141"/>
        <v>0.2333948254171494</v>
      </c>
      <c r="AW145" s="103">
        <f t="shared" ca="1" si="142"/>
        <v>0.81887173885260589</v>
      </c>
      <c r="AX145" s="91">
        <f t="shared" ca="1" si="143"/>
        <v>65.570283306995805</v>
      </c>
      <c r="AY145" s="103">
        <f t="shared" ca="1" si="144"/>
        <v>0.18780488222832942</v>
      </c>
      <c r="AZ145" s="91">
        <f t="shared" ca="1" si="145"/>
        <v>237.41589315461644</v>
      </c>
      <c r="BA145" s="91">
        <f t="shared" ca="1" si="146"/>
        <v>26.332445967114275</v>
      </c>
      <c r="BB145" s="103">
        <f t="shared" ca="1" si="147"/>
        <v>0.43812929206647144</v>
      </c>
      <c r="BC145" s="103">
        <f t="shared" ca="1" si="148"/>
        <v>0.89297130723066787</v>
      </c>
      <c r="BD145" s="91">
        <f t="shared" ca="1" si="149"/>
        <v>6.5667920057645635</v>
      </c>
      <c r="BE145" s="103">
        <f t="shared" ca="1" si="150"/>
        <v>0.1941613160143536</v>
      </c>
      <c r="BF145" s="91">
        <f t="shared" ca="1" si="151"/>
        <v>40.281113573843307</v>
      </c>
      <c r="BG145" s="91">
        <f t="shared" ca="1" si="152"/>
        <v>61.740814647435272</v>
      </c>
    </row>
    <row r="146" spans="22:59">
      <c r="V146" s="4">
        <f t="shared" si="124"/>
        <v>0.33000000000000013</v>
      </c>
      <c r="W146" s="52">
        <f t="shared" ref="W146:W163" si="153">NPV(V146,$E$70:$I$70)+$D$70</f>
        <v>148.36023502098942</v>
      </c>
      <c r="AJ146" s="1">
        <f t="shared" si="130"/>
        <v>141</v>
      </c>
      <c r="AL146" s="103">
        <f t="shared" ca="1" si="131"/>
        <v>0.10538118915087541</v>
      </c>
      <c r="AM146" s="91">
        <f t="shared" ca="1" si="132"/>
        <v>228.60317041665684</v>
      </c>
      <c r="AN146" s="103">
        <f t="shared" ca="1" si="133"/>
        <v>0.63336485363828654</v>
      </c>
      <c r="AO146" s="92">
        <f t="shared" ca="1" si="134"/>
        <v>3.0397009960145507</v>
      </c>
      <c r="AP146" s="91">
        <f t="shared" ca="1" si="135"/>
        <v>1.5077355630831102</v>
      </c>
      <c r="AQ146" s="103">
        <f t="shared" ca="1" si="136"/>
        <v>20.211811152768512</v>
      </c>
      <c r="AR146" s="103">
        <f t="shared" ca="1" si="137"/>
        <v>0.28885011297480789</v>
      </c>
      <c r="AS146" s="103">
        <f t="shared" ca="1" si="138"/>
        <v>7.244555357035308E-2</v>
      </c>
      <c r="AT146" s="91">
        <f t="shared" ca="1" si="139"/>
        <v>220.08852111534003</v>
      </c>
      <c r="AU146" s="91">
        <f t="shared" ca="1" si="140"/>
        <v>46.186626773101295</v>
      </c>
      <c r="AV146" s="103">
        <f t="shared" ca="1" si="141"/>
        <v>0.2279009092308325</v>
      </c>
      <c r="AW146" s="103">
        <f t="shared" ca="1" si="142"/>
        <v>0.791436239269942</v>
      </c>
      <c r="AX146" s="91">
        <f t="shared" ca="1" si="143"/>
        <v>68.19794814338772</v>
      </c>
      <c r="AY146" s="103">
        <f t="shared" ca="1" si="144"/>
        <v>0.28400001085504656</v>
      </c>
      <c r="AZ146" s="91">
        <f t="shared" ca="1" si="145"/>
        <v>193.65076833691333</v>
      </c>
      <c r="BA146" s="91">
        <f t="shared" ca="1" si="146"/>
        <v>17.176842246607251</v>
      </c>
      <c r="BB146" s="103">
        <f t="shared" ca="1" si="147"/>
        <v>0.55689914987128475</v>
      </c>
      <c r="BC146" s="103">
        <f t="shared" ca="1" si="148"/>
        <v>0.87657663804437458</v>
      </c>
      <c r="BD146" s="91">
        <f t="shared" ca="1" si="149"/>
        <v>11.662530878865978</v>
      </c>
      <c r="BE146" s="103">
        <f t="shared" ca="1" si="150"/>
        <v>0.23454298261705581</v>
      </c>
      <c r="BF146" s="91">
        <f t="shared" ca="1" si="151"/>
        <v>42.496172240416954</v>
      </c>
      <c r="BG146" s="91">
        <f t="shared" ca="1" si="152"/>
        <v>65.555431163889466</v>
      </c>
    </row>
    <row r="147" spans="22:59">
      <c r="V147" s="4">
        <f t="shared" si="124"/>
        <v>0.34000000000000014</v>
      </c>
      <c r="W147" s="52">
        <f t="shared" si="153"/>
        <v>131.87301749869567</v>
      </c>
      <c r="AJ147" s="1">
        <f t="shared" si="130"/>
        <v>142</v>
      </c>
      <c r="AL147" s="103">
        <f t="shared" ca="1" si="131"/>
        <v>0.14733294483223716</v>
      </c>
      <c r="AM147" s="91">
        <f t="shared" ca="1" si="132"/>
        <v>209.75948042161684</v>
      </c>
      <c r="AN147" s="103">
        <f t="shared" ca="1" si="133"/>
        <v>0.59877975708724462</v>
      </c>
      <c r="AO147" s="92">
        <f t="shared" ca="1" si="134"/>
        <v>3.7828202348161875</v>
      </c>
      <c r="AP147" s="91">
        <f t="shared" ca="1" si="135"/>
        <v>1.4233702764327736</v>
      </c>
      <c r="AQ147" s="103">
        <f t="shared" ca="1" si="136"/>
        <v>25.329269298251099</v>
      </c>
      <c r="AR147" s="103">
        <f t="shared" ca="1" si="137"/>
        <v>0.22948380041105298</v>
      </c>
      <c r="AS147" s="103">
        <f t="shared" ca="1" si="138"/>
        <v>7.2136841141208635E-2</v>
      </c>
      <c r="AT147" s="91">
        <f t="shared" ca="1" si="139"/>
        <v>186.40114778648692</v>
      </c>
      <c r="AU147" s="91">
        <f t="shared" ca="1" si="140"/>
        <v>54.112380592471872</v>
      </c>
      <c r="AV147" s="103">
        <f t="shared" ca="1" si="141"/>
        <v>0.19710702988414272</v>
      </c>
      <c r="AW147" s="103">
        <f t="shared" ca="1" si="142"/>
        <v>0.81937011990262965</v>
      </c>
      <c r="AX147" s="91">
        <f t="shared" ca="1" si="143"/>
        <v>49.220941281961458</v>
      </c>
      <c r="AY147" s="103">
        <f t="shared" ca="1" si="144"/>
        <v>0.25425692988965881</v>
      </c>
      <c r="AZ147" s="91">
        <f t="shared" ca="1" si="145"/>
        <v>244.91608671005446</v>
      </c>
      <c r="BA147" s="91">
        <f t="shared" ca="1" si="146"/>
        <v>26.302688474708411</v>
      </c>
      <c r="BB147" s="103">
        <f t="shared" ca="1" si="147"/>
        <v>0.52268838601106349</v>
      </c>
      <c r="BC147" s="103">
        <f t="shared" ca="1" si="148"/>
        <v>0.90248158625421715</v>
      </c>
      <c r="BD147" s="91">
        <f t="shared" ca="1" si="149"/>
        <v>7.0351653025004381</v>
      </c>
      <c r="BE147" s="103">
        <f t="shared" ca="1" si="150"/>
        <v>0.26527566070618408</v>
      </c>
      <c r="BF147" s="91">
        <f t="shared" ca="1" si="151"/>
        <v>41.065449243758316</v>
      </c>
      <c r="BG147" s="91">
        <f t="shared" ca="1" si="152"/>
        <v>66.407198591008139</v>
      </c>
    </row>
    <row r="148" spans="22:59">
      <c r="V148" s="4">
        <f t="shared" si="124"/>
        <v>0.35000000000000014</v>
      </c>
      <c r="W148" s="52">
        <f t="shared" si="153"/>
        <v>116.00387242968088</v>
      </c>
      <c r="AJ148" s="1">
        <f t="shared" si="130"/>
        <v>143</v>
      </c>
      <c r="AL148" s="103">
        <f t="shared" ca="1" si="131"/>
        <v>0.11537165510792322</v>
      </c>
      <c r="AM148" s="91">
        <f t="shared" ca="1" si="132"/>
        <v>216.21866675266438</v>
      </c>
      <c r="AN148" s="103">
        <f t="shared" ca="1" si="133"/>
        <v>0.42213538302461867</v>
      </c>
      <c r="AO148" s="92">
        <f t="shared" ca="1" si="134"/>
        <v>3.1997288587195842</v>
      </c>
      <c r="AP148" s="91">
        <f t="shared" ca="1" si="135"/>
        <v>0.96140318117494217</v>
      </c>
      <c r="AQ148" s="103">
        <f t="shared" ca="1" si="136"/>
        <v>34.230406398046952</v>
      </c>
      <c r="AR148" s="103">
        <f t="shared" ca="1" si="137"/>
        <v>0.24064318300722115</v>
      </c>
      <c r="AS148" s="103">
        <f t="shared" ca="1" si="138"/>
        <v>6.0145680285858913E-2</v>
      </c>
      <c r="AT148" s="91">
        <f t="shared" ca="1" si="139"/>
        <v>181.6947929388318</v>
      </c>
      <c r="AU148" s="91">
        <f t="shared" ca="1" si="140"/>
        <v>98.863220063809962</v>
      </c>
      <c r="AV148" s="103">
        <f t="shared" ca="1" si="141"/>
        <v>0.18819289156792923</v>
      </c>
      <c r="AW148" s="103">
        <f t="shared" ca="1" si="142"/>
        <v>0.742676206982959</v>
      </c>
      <c r="AX148" s="91">
        <f t="shared" ca="1" si="143"/>
        <v>69.704803100146634</v>
      </c>
      <c r="AY148" s="103">
        <f t="shared" ca="1" si="144"/>
        <v>0.18950357149336583</v>
      </c>
      <c r="AZ148" s="91">
        <f t="shared" ca="1" si="145"/>
        <v>173.21035498978037</v>
      </c>
      <c r="BA148" s="91">
        <f t="shared" ca="1" si="146"/>
        <v>16.587334615253873</v>
      </c>
      <c r="BB148" s="103">
        <f t="shared" ca="1" si="147"/>
        <v>0.35503447607249544</v>
      </c>
      <c r="BC148" s="103">
        <f t="shared" ca="1" si="148"/>
        <v>0.89028773534406702</v>
      </c>
      <c r="BD148" s="91">
        <f t="shared" ca="1" si="149"/>
        <v>8.0968126464724701</v>
      </c>
      <c r="BE148" s="103">
        <f t="shared" ca="1" si="150"/>
        <v>0.25541697519671569</v>
      </c>
      <c r="BF148" s="91">
        <f t="shared" ca="1" si="151"/>
        <v>33.214278936062712</v>
      </c>
      <c r="BG148" s="91">
        <f t="shared" ca="1" si="152"/>
        <v>61.620785752370082</v>
      </c>
    </row>
    <row r="149" spans="22:59">
      <c r="V149" s="4">
        <f t="shared" si="124"/>
        <v>0.36000000000000015</v>
      </c>
      <c r="W149" s="52">
        <f t="shared" si="153"/>
        <v>100.72490439185361</v>
      </c>
      <c r="AJ149" s="1">
        <f t="shared" si="130"/>
        <v>144</v>
      </c>
      <c r="AL149" s="103">
        <f t="shared" ca="1" si="131"/>
        <v>0.10007775505644025</v>
      </c>
      <c r="AM149" s="91">
        <f t="shared" ca="1" si="132"/>
        <v>240.67834424666773</v>
      </c>
      <c r="AN149" s="103">
        <f t="shared" ca="1" si="133"/>
        <v>0.45258704137176203</v>
      </c>
      <c r="AO149" s="92">
        <f t="shared" ca="1" si="134"/>
        <v>3.5220582411837609</v>
      </c>
      <c r="AP149" s="91">
        <f t="shared" ca="1" si="135"/>
        <v>1.7058639094722443</v>
      </c>
      <c r="AQ149" s="103">
        <f t="shared" ca="1" si="136"/>
        <v>42.529438683230246</v>
      </c>
      <c r="AR149" s="103">
        <f t="shared" ca="1" si="137"/>
        <v>0.34665648990767683</v>
      </c>
      <c r="AS149" s="103">
        <f t="shared" ca="1" si="138"/>
        <v>7.8833175863453633E-2</v>
      </c>
      <c r="AT149" s="91">
        <f t="shared" ca="1" si="139"/>
        <v>248.66946324425825</v>
      </c>
      <c r="AU149" s="91">
        <f t="shared" ca="1" si="140"/>
        <v>69.463144523247976</v>
      </c>
      <c r="AV149" s="103">
        <f t="shared" ca="1" si="141"/>
        <v>0.18074029659796037</v>
      </c>
      <c r="AW149" s="103">
        <f t="shared" ca="1" si="142"/>
        <v>0.78523384967648369</v>
      </c>
      <c r="AX149" s="91">
        <f t="shared" ca="1" si="143"/>
        <v>75.517378934694861</v>
      </c>
      <c r="AY149" s="103">
        <f t="shared" ca="1" si="144"/>
        <v>0.17595520368896081</v>
      </c>
      <c r="AZ149" s="91">
        <f t="shared" ca="1" si="145"/>
        <v>206.58715115667428</v>
      </c>
      <c r="BA149" s="91">
        <f t="shared" ca="1" si="146"/>
        <v>26.924967466847566</v>
      </c>
      <c r="BB149" s="103">
        <f t="shared" ca="1" si="147"/>
        <v>0.52017999210654065</v>
      </c>
      <c r="BC149" s="103">
        <f t="shared" ca="1" si="148"/>
        <v>0.85583709988928924</v>
      </c>
      <c r="BD149" s="91">
        <f t="shared" ca="1" si="149"/>
        <v>6.842694141283225</v>
      </c>
      <c r="BE149" s="103">
        <f t="shared" ca="1" si="150"/>
        <v>0.33054070837319194</v>
      </c>
      <c r="BF149" s="91">
        <f t="shared" ca="1" si="151"/>
        <v>30.275220459153431</v>
      </c>
      <c r="BG149" s="91">
        <f t="shared" ca="1" si="152"/>
        <v>66.676905684323401</v>
      </c>
    </row>
    <row r="150" spans="22:59">
      <c r="V150" s="4">
        <f t="shared" si="124"/>
        <v>0.37000000000000016</v>
      </c>
      <c r="W150" s="52">
        <f t="shared" si="153"/>
        <v>86.009687844464281</v>
      </c>
      <c r="AJ150" s="1">
        <f t="shared" si="130"/>
        <v>145</v>
      </c>
      <c r="AL150" s="103">
        <f t="shared" ca="1" si="131"/>
        <v>0.1458929202484093</v>
      </c>
      <c r="AM150" s="91">
        <f t="shared" ca="1" si="132"/>
        <v>278.45611511371328</v>
      </c>
      <c r="AN150" s="103">
        <f t="shared" ca="1" si="133"/>
        <v>0.58703853471457623</v>
      </c>
      <c r="AO150" s="92">
        <f t="shared" ca="1" si="134"/>
        <v>5.2805223350561121</v>
      </c>
      <c r="AP150" s="91">
        <f t="shared" ca="1" si="135"/>
        <v>1.6088807524147359</v>
      </c>
      <c r="AQ150" s="103">
        <f t="shared" ca="1" si="136"/>
        <v>17.920921935879541</v>
      </c>
      <c r="AR150" s="103">
        <f t="shared" ca="1" si="137"/>
        <v>0.30670520900559051</v>
      </c>
      <c r="AS150" s="103">
        <f t="shared" ca="1" si="138"/>
        <v>6.4134512507061675E-2</v>
      </c>
      <c r="AT150" s="91">
        <f t="shared" ca="1" si="139"/>
        <v>242.00728378203883</v>
      </c>
      <c r="AU150" s="91">
        <f t="shared" ca="1" si="140"/>
        <v>87.657311662657008</v>
      </c>
      <c r="AV150" s="103">
        <f t="shared" ca="1" si="141"/>
        <v>0.18193079809425572</v>
      </c>
      <c r="AW150" s="103">
        <f t="shared" ca="1" si="142"/>
        <v>0.82316695483735325</v>
      </c>
      <c r="AX150" s="91">
        <f t="shared" ca="1" si="143"/>
        <v>77.164505153969827</v>
      </c>
      <c r="AY150" s="103">
        <f t="shared" ca="1" si="144"/>
        <v>0.29408450714040996</v>
      </c>
      <c r="AZ150" s="91">
        <f t="shared" ca="1" si="145"/>
        <v>219.46711236535404</v>
      </c>
      <c r="BA150" s="91">
        <f t="shared" ca="1" si="146"/>
        <v>18.031151493876646</v>
      </c>
      <c r="BB150" s="103">
        <f t="shared" ca="1" si="147"/>
        <v>0.37406694375541638</v>
      </c>
      <c r="BC150" s="103">
        <f t="shared" ca="1" si="148"/>
        <v>0.9999335472187868</v>
      </c>
      <c r="BD150" s="91">
        <f t="shared" ca="1" si="149"/>
        <v>12.697466795995632</v>
      </c>
      <c r="BE150" s="103">
        <f t="shared" ca="1" si="150"/>
        <v>0.2371486459144857</v>
      </c>
      <c r="BF150" s="91">
        <f t="shared" ca="1" si="151"/>
        <v>44.61611877730428</v>
      </c>
      <c r="BG150" s="91">
        <f t="shared" ca="1" si="152"/>
        <v>50.135139052335965</v>
      </c>
    </row>
    <row r="151" spans="22:59">
      <c r="V151" s="4">
        <f t="shared" si="124"/>
        <v>0.38000000000000017</v>
      </c>
      <c r="W151" s="52">
        <f t="shared" si="153"/>
        <v>71.833178881315973</v>
      </c>
      <c r="AJ151" s="1">
        <f t="shared" si="130"/>
        <v>146</v>
      </c>
      <c r="AL151" s="103">
        <f t="shared" ca="1" si="131"/>
        <v>9.8265328006081787E-2</v>
      </c>
      <c r="AM151" s="91">
        <f t="shared" ca="1" si="132"/>
        <v>212.18425456564924</v>
      </c>
      <c r="AN151" s="103">
        <f t="shared" ca="1" si="133"/>
        <v>0.44760563159821548</v>
      </c>
      <c r="AO151" s="92">
        <f t="shared" ca="1" si="134"/>
        <v>3.4806968784602774</v>
      </c>
      <c r="AP151" s="91">
        <f t="shared" ca="1" si="135"/>
        <v>0.87652660472005717</v>
      </c>
      <c r="AQ151" s="103">
        <f t="shared" ca="1" si="136"/>
        <v>30.981939121017966</v>
      </c>
      <c r="AR151" s="103">
        <f t="shared" ca="1" si="137"/>
        <v>0.23369661534875247</v>
      </c>
      <c r="AS151" s="103">
        <f t="shared" ca="1" si="138"/>
        <v>3.9511444999823037E-2</v>
      </c>
      <c r="AT151" s="91">
        <f t="shared" ca="1" si="139"/>
        <v>223.02565450533734</v>
      </c>
      <c r="AU151" s="91">
        <f t="shared" ca="1" si="140"/>
        <v>90.178068404832175</v>
      </c>
      <c r="AV151" s="103">
        <f t="shared" ca="1" si="141"/>
        <v>0.13804012526063333</v>
      </c>
      <c r="AW151" s="103">
        <f t="shared" ca="1" si="142"/>
        <v>0.82763642563224571</v>
      </c>
      <c r="AX151" s="91">
        <f t="shared" ca="1" si="143"/>
        <v>61.634766365602381</v>
      </c>
      <c r="AY151" s="103">
        <f t="shared" ca="1" si="144"/>
        <v>0.17813017182510796</v>
      </c>
      <c r="AZ151" s="91">
        <f t="shared" ca="1" si="145"/>
        <v>184.78161562983689</v>
      </c>
      <c r="BA151" s="91">
        <f t="shared" ca="1" si="146"/>
        <v>22.27543698605924</v>
      </c>
      <c r="BB151" s="103">
        <f t="shared" ca="1" si="147"/>
        <v>0.43083433225637557</v>
      </c>
      <c r="BC151" s="103">
        <f t="shared" ca="1" si="148"/>
        <v>0.96947557279275931</v>
      </c>
      <c r="BD151" s="91">
        <f t="shared" ca="1" si="149"/>
        <v>14.734529113865396</v>
      </c>
      <c r="BE151" s="103">
        <f t="shared" ca="1" si="150"/>
        <v>0.19001489257071494</v>
      </c>
      <c r="BF151" s="91">
        <f t="shared" ca="1" si="151"/>
        <v>41.900932616222434</v>
      </c>
      <c r="BG151" s="91">
        <f t="shared" ca="1" si="152"/>
        <v>53.85524100781285</v>
      </c>
    </row>
    <row r="152" spans="22:59">
      <c r="V152" s="4">
        <f t="shared" si="124"/>
        <v>0.39000000000000018</v>
      </c>
      <c r="W152" s="52">
        <f t="shared" si="153"/>
        <v>58.171632911722611</v>
      </c>
      <c r="AJ152" s="1">
        <f t="shared" si="130"/>
        <v>147</v>
      </c>
      <c r="AL152" s="103">
        <f t="shared" ca="1" si="131"/>
        <v>0.12373268414904529</v>
      </c>
      <c r="AM152" s="91">
        <f t="shared" ca="1" si="132"/>
        <v>229.64078983033869</v>
      </c>
      <c r="AN152" s="103">
        <f t="shared" ca="1" si="133"/>
        <v>0.60267821778950037</v>
      </c>
      <c r="AO152" s="92">
        <f t="shared" ca="1" si="134"/>
        <v>5.5525438891235392</v>
      </c>
      <c r="AP152" s="91">
        <f t="shared" ca="1" si="135"/>
        <v>1.5495265436744583</v>
      </c>
      <c r="AQ152" s="103">
        <f t="shared" ca="1" si="136"/>
        <v>17.857137951807523</v>
      </c>
      <c r="AR152" s="103">
        <f t="shared" ca="1" si="137"/>
        <v>0.22995351844135045</v>
      </c>
      <c r="AS152" s="103">
        <f t="shared" ca="1" si="138"/>
        <v>3.8561622640321647E-2</v>
      </c>
      <c r="AT152" s="91">
        <f t="shared" ca="1" si="139"/>
        <v>201.1842127539536</v>
      </c>
      <c r="AU152" s="91">
        <f t="shared" ca="1" si="140"/>
        <v>97.824950954337368</v>
      </c>
      <c r="AV152" s="103">
        <f t="shared" ca="1" si="141"/>
        <v>0.28181754913197155</v>
      </c>
      <c r="AW152" s="103">
        <f t="shared" ca="1" si="142"/>
        <v>0.7880377487606276</v>
      </c>
      <c r="AX152" s="91">
        <f t="shared" ca="1" si="143"/>
        <v>69.242926482310466</v>
      </c>
      <c r="AY152" s="103">
        <f t="shared" ca="1" si="144"/>
        <v>0.28569773879308002</v>
      </c>
      <c r="AZ152" s="91">
        <f t="shared" ca="1" si="145"/>
        <v>236.3281984948745</v>
      </c>
      <c r="BA152" s="91">
        <f t="shared" ca="1" si="146"/>
        <v>16.51478583572877</v>
      </c>
      <c r="BB152" s="103">
        <f t="shared" ca="1" si="147"/>
        <v>0.44732137149849471</v>
      </c>
      <c r="BC152" s="103">
        <f t="shared" ca="1" si="148"/>
        <v>0.94682293099579917</v>
      </c>
      <c r="BD152" s="91">
        <f t="shared" ca="1" si="149"/>
        <v>6.6844106952324962</v>
      </c>
      <c r="BE152" s="103">
        <f t="shared" ca="1" si="150"/>
        <v>0.20593443133113465</v>
      </c>
      <c r="BF152" s="91">
        <f t="shared" ca="1" si="151"/>
        <v>41.111270373598586</v>
      </c>
      <c r="BG152" s="91">
        <f t="shared" ca="1" si="152"/>
        <v>62.953884079425443</v>
      </c>
    </row>
    <row r="153" spans="22:59">
      <c r="V153" s="4">
        <f t="shared" si="124"/>
        <v>0.40000000000000019</v>
      </c>
      <c r="W153" s="52">
        <f t="shared" si="153"/>
        <v>45.00252782982875</v>
      </c>
      <c r="AJ153" s="1">
        <f t="shared" si="130"/>
        <v>148</v>
      </c>
      <c r="AL153" s="103">
        <f t="shared" ca="1" si="131"/>
        <v>0.14648428422875864</v>
      </c>
      <c r="AM153" s="91">
        <f t="shared" ca="1" si="132"/>
        <v>235.83234689377076</v>
      </c>
      <c r="AN153" s="103">
        <f t="shared" ca="1" si="133"/>
        <v>0.30738614811414078</v>
      </c>
      <c r="AO153" s="92">
        <f t="shared" ca="1" si="134"/>
        <v>3.3761053847912135</v>
      </c>
      <c r="AP153" s="91">
        <f t="shared" ca="1" si="135"/>
        <v>0.80899272614029027</v>
      </c>
      <c r="AQ153" s="103">
        <f t="shared" ca="1" si="136"/>
        <v>11.72303309719462</v>
      </c>
      <c r="AR153" s="103">
        <f t="shared" ca="1" si="137"/>
        <v>0.2086740939098391</v>
      </c>
      <c r="AS153" s="103">
        <f t="shared" ca="1" si="138"/>
        <v>7.3482029161403464E-2</v>
      </c>
      <c r="AT153" s="91">
        <f t="shared" ca="1" si="139"/>
        <v>210.57568196601773</v>
      </c>
      <c r="AU153" s="91">
        <f t="shared" ca="1" si="140"/>
        <v>84.152376048168492</v>
      </c>
      <c r="AV153" s="103">
        <f t="shared" ca="1" si="141"/>
        <v>0.15295876880482345</v>
      </c>
      <c r="AW153" s="103">
        <f t="shared" ca="1" si="142"/>
        <v>0.81969179917778234</v>
      </c>
      <c r="AX153" s="91">
        <f t="shared" ca="1" si="143"/>
        <v>58.314041638623543</v>
      </c>
      <c r="AY153" s="103">
        <f t="shared" ca="1" si="144"/>
        <v>0.19016000529211446</v>
      </c>
      <c r="AZ153" s="91">
        <f t="shared" ca="1" si="145"/>
        <v>173.00131409729988</v>
      </c>
      <c r="BA153" s="91">
        <f t="shared" ca="1" si="146"/>
        <v>15.423936437943359</v>
      </c>
      <c r="BB153" s="103">
        <f t="shared" ca="1" si="147"/>
        <v>0.47403699170991753</v>
      </c>
      <c r="BC153" s="103">
        <f t="shared" ca="1" si="148"/>
        <v>0.98796574547418792</v>
      </c>
      <c r="BD153" s="91">
        <f t="shared" ca="1" si="149"/>
        <v>7.1849589185837672</v>
      </c>
      <c r="BE153" s="103">
        <f t="shared" ca="1" si="150"/>
        <v>0.27329797371826192</v>
      </c>
      <c r="BF153" s="91">
        <f t="shared" ca="1" si="151"/>
        <v>30.194456929533541</v>
      </c>
      <c r="BG153" s="91">
        <f t="shared" ca="1" si="152"/>
        <v>68.991569311406437</v>
      </c>
    </row>
    <row r="154" spans="22:59">
      <c r="V154" s="4">
        <f t="shared" si="124"/>
        <v>0.4100000000000002</v>
      </c>
      <c r="W154" s="52">
        <f t="shared" si="153"/>
        <v>32.304492268457238</v>
      </c>
      <c r="AJ154" s="1">
        <f t="shared" si="130"/>
        <v>149</v>
      </c>
      <c r="AL154" s="103">
        <f t="shared" ca="1" si="131"/>
        <v>0.1071315366033465</v>
      </c>
      <c r="AM154" s="91">
        <f t="shared" ca="1" si="132"/>
        <v>213.64953803902205</v>
      </c>
      <c r="AN154" s="103">
        <f t="shared" ca="1" si="133"/>
        <v>0.52387771093630231</v>
      </c>
      <c r="AO154" s="92">
        <f t="shared" ca="1" si="134"/>
        <v>6.9455287496555211</v>
      </c>
      <c r="AP154" s="91">
        <f t="shared" ca="1" si="135"/>
        <v>0.79891015286299671</v>
      </c>
      <c r="AQ154" s="103">
        <f t="shared" ca="1" si="136"/>
        <v>25.423602411324332</v>
      </c>
      <c r="AR154" s="103">
        <f t="shared" ca="1" si="137"/>
        <v>0.28435481950250285</v>
      </c>
      <c r="AS154" s="103">
        <f t="shared" ca="1" si="138"/>
        <v>1.5831643613351862E-2</v>
      </c>
      <c r="AT154" s="91">
        <f t="shared" ca="1" si="139"/>
        <v>239.06221956874259</v>
      </c>
      <c r="AU154" s="91">
        <f t="shared" ca="1" si="140"/>
        <v>29.127160778043852</v>
      </c>
      <c r="AV154" s="103">
        <f t="shared" ca="1" si="141"/>
        <v>0.12601637684435132</v>
      </c>
      <c r="AW154" s="103">
        <f t="shared" ca="1" si="142"/>
        <v>0.82770927952677065</v>
      </c>
      <c r="AX154" s="91">
        <f t="shared" ca="1" si="143"/>
        <v>78.808763193812382</v>
      </c>
      <c r="AY154" s="103">
        <f t="shared" ca="1" si="144"/>
        <v>0.16523363742311095</v>
      </c>
      <c r="AZ154" s="91">
        <f t="shared" ca="1" si="145"/>
        <v>187.35854586172053</v>
      </c>
      <c r="BA154" s="91">
        <f t="shared" ca="1" si="146"/>
        <v>23.222400024799889</v>
      </c>
      <c r="BB154" s="103">
        <f t="shared" ca="1" si="147"/>
        <v>0.59402571767930501</v>
      </c>
      <c r="BC154" s="103">
        <f t="shared" ca="1" si="148"/>
        <v>0.90946399356254082</v>
      </c>
      <c r="BD154" s="91">
        <f t="shared" ca="1" si="149"/>
        <v>14.735811656096336</v>
      </c>
      <c r="BE154" s="103">
        <f t="shared" ca="1" si="150"/>
        <v>0.24152762596547722</v>
      </c>
      <c r="BF154" s="91">
        <f t="shared" ca="1" si="151"/>
        <v>35.605801287112868</v>
      </c>
      <c r="BG154" s="91">
        <f t="shared" ca="1" si="152"/>
        <v>68.476472506100151</v>
      </c>
    </row>
    <row r="155" spans="22:59">
      <c r="V155" s="4">
        <f t="shared" si="124"/>
        <v>0.42000000000000021</v>
      </c>
      <c r="W155" s="52">
        <f t="shared" si="153"/>
        <v>20.057238566093417</v>
      </c>
      <c r="AJ155" s="1">
        <f t="shared" si="130"/>
        <v>150</v>
      </c>
      <c r="AL155" s="103">
        <f t="shared" ca="1" si="131"/>
        <v>0.11979188077612507</v>
      </c>
      <c r="AM155" s="91">
        <f t="shared" ca="1" si="132"/>
        <v>226.19502142716223</v>
      </c>
      <c r="AN155" s="103">
        <f t="shared" ca="1" si="133"/>
        <v>0.61560615386010586</v>
      </c>
      <c r="AO155" s="92">
        <f t="shared" ca="1" si="134"/>
        <v>5.7759146677877915</v>
      </c>
      <c r="AP155" s="91">
        <f t="shared" ca="1" si="135"/>
        <v>1.3669401497736939</v>
      </c>
      <c r="AQ155" s="103">
        <f t="shared" ca="1" si="136"/>
        <v>47.734731506397722</v>
      </c>
      <c r="AR155" s="103">
        <f t="shared" ca="1" si="137"/>
        <v>0.23778186085178005</v>
      </c>
      <c r="AS155" s="103">
        <f t="shared" ca="1" si="138"/>
        <v>2.9036637690592462E-2</v>
      </c>
      <c r="AT155" s="91">
        <f t="shared" ca="1" si="139"/>
        <v>229.86965909301898</v>
      </c>
      <c r="AU155" s="91">
        <f t="shared" ca="1" si="140"/>
        <v>87.153862463850032</v>
      </c>
      <c r="AV155" s="103">
        <f t="shared" ca="1" si="141"/>
        <v>0.21252894308797898</v>
      </c>
      <c r="AW155" s="103">
        <f t="shared" ca="1" si="142"/>
        <v>0.74504562039723798</v>
      </c>
      <c r="AX155" s="91">
        <f t="shared" ca="1" si="143"/>
        <v>55.202175766613095</v>
      </c>
      <c r="AY155" s="103">
        <f t="shared" ca="1" si="144"/>
        <v>0.18481407315940654</v>
      </c>
      <c r="AZ155" s="91">
        <f t="shared" ca="1" si="145"/>
        <v>182.48697099999794</v>
      </c>
      <c r="BA155" s="91">
        <f t="shared" ca="1" si="146"/>
        <v>26.063306132364922</v>
      </c>
      <c r="BB155" s="103">
        <f t="shared" ca="1" si="147"/>
        <v>0.47462732187223489</v>
      </c>
      <c r="BC155" s="103">
        <f t="shared" ca="1" si="148"/>
        <v>0.86987111191312283</v>
      </c>
      <c r="BD155" s="91">
        <f t="shared" ca="1" si="149"/>
        <v>7.7397209465121311</v>
      </c>
      <c r="BE155" s="103">
        <f t="shared" ca="1" si="150"/>
        <v>0.2396822992962695</v>
      </c>
      <c r="BF155" s="91">
        <f t="shared" ca="1" si="151"/>
        <v>33.682210700456878</v>
      </c>
      <c r="BG155" s="91">
        <f t="shared" ca="1" si="152"/>
        <v>63.170721892285883</v>
      </c>
    </row>
    <row r="156" spans="22:59">
      <c r="V156" s="4">
        <f t="shared" si="124"/>
        <v>0.43000000000000022</v>
      </c>
      <c r="W156" s="52">
        <f t="shared" si="153"/>
        <v>8.2415001052251</v>
      </c>
      <c r="AJ156" s="1">
        <f t="shared" si="130"/>
        <v>151</v>
      </c>
      <c r="AL156" s="103">
        <f t="shared" ca="1" si="131"/>
        <v>0.11820250014309687</v>
      </c>
      <c r="AM156" s="91">
        <f t="shared" ca="1" si="132"/>
        <v>201.27038853992266</v>
      </c>
      <c r="AN156" s="103">
        <f t="shared" ca="1" si="133"/>
        <v>0.6763384930487899</v>
      </c>
      <c r="AO156" s="92">
        <f t="shared" ca="1" si="134"/>
        <v>4.5326175692283144</v>
      </c>
      <c r="AP156" s="91">
        <f t="shared" ca="1" si="135"/>
        <v>1.4894184244672874</v>
      </c>
      <c r="AQ156" s="103">
        <f t="shared" ca="1" si="136"/>
        <v>16.075460696701587</v>
      </c>
      <c r="AR156" s="103">
        <f t="shared" ca="1" si="137"/>
        <v>0.20565583374272933</v>
      </c>
      <c r="AS156" s="103">
        <f t="shared" ca="1" si="138"/>
        <v>5.1154676158233971E-2</v>
      </c>
      <c r="AT156" s="91">
        <f t="shared" ca="1" si="139"/>
        <v>239.56463525794328</v>
      </c>
      <c r="AU156" s="91">
        <f t="shared" ca="1" si="140"/>
        <v>60.448136318099273</v>
      </c>
      <c r="AV156" s="103">
        <f t="shared" ca="1" si="141"/>
        <v>0.23947658470561556</v>
      </c>
      <c r="AW156" s="103">
        <f t="shared" ca="1" si="142"/>
        <v>0.80333245506666107</v>
      </c>
      <c r="AX156" s="91">
        <f t="shared" ca="1" si="143"/>
        <v>60.359687276372654</v>
      </c>
      <c r="AY156" s="103">
        <f t="shared" ca="1" si="144"/>
        <v>0.22661433329358416</v>
      </c>
      <c r="AZ156" s="91">
        <f t="shared" ca="1" si="145"/>
        <v>206.41843277278701</v>
      </c>
      <c r="BA156" s="91">
        <f t="shared" ca="1" si="146"/>
        <v>25.613123159178414</v>
      </c>
      <c r="BB156" s="103">
        <f t="shared" ca="1" si="147"/>
        <v>0.36815858384007</v>
      </c>
      <c r="BC156" s="103">
        <f t="shared" ca="1" si="148"/>
        <v>0.8504291627338626</v>
      </c>
      <c r="BD156" s="91">
        <f t="shared" ca="1" si="149"/>
        <v>7.7288547149621643</v>
      </c>
      <c r="BE156" s="103">
        <f t="shared" ca="1" si="150"/>
        <v>0.1790678159364113</v>
      </c>
      <c r="BF156" s="91">
        <f t="shared" ca="1" si="151"/>
        <v>43.497217701314248</v>
      </c>
      <c r="BG156" s="91">
        <f t="shared" ca="1" si="152"/>
        <v>70.458241686920147</v>
      </c>
    </row>
    <row r="157" spans="22:59">
      <c r="V157" s="4">
        <f t="shared" si="124"/>
        <v>0.44000000000000022</v>
      </c>
      <c r="W157" s="52">
        <f t="shared" si="153"/>
        <v>-3.1610272926700986</v>
      </c>
      <c r="AJ157" s="1">
        <f t="shared" si="130"/>
        <v>152</v>
      </c>
      <c r="AL157" s="103">
        <f t="shared" ca="1" si="131"/>
        <v>0.11086308018536123</v>
      </c>
      <c r="AM157" s="91">
        <f t="shared" ca="1" si="132"/>
        <v>247.87722806446976</v>
      </c>
      <c r="AN157" s="103">
        <f t="shared" ca="1" si="133"/>
        <v>0.61399395932362877</v>
      </c>
      <c r="AO157" s="92">
        <f t="shared" ca="1" si="134"/>
        <v>6.5755031522177676</v>
      </c>
      <c r="AP157" s="91">
        <f t="shared" ca="1" si="135"/>
        <v>1.1583200027878391</v>
      </c>
      <c r="AQ157" s="103">
        <f t="shared" ca="1" si="136"/>
        <v>23.946198197534375</v>
      </c>
      <c r="AR157" s="103">
        <f t="shared" ca="1" si="137"/>
        <v>0.21542943555158398</v>
      </c>
      <c r="AS157" s="103">
        <f t="shared" ca="1" si="138"/>
        <v>6.846637796511848E-2</v>
      </c>
      <c r="AT157" s="91">
        <f t="shared" ca="1" si="139"/>
        <v>178.36593199959395</v>
      </c>
      <c r="AU157" s="91">
        <f t="shared" ca="1" si="140"/>
        <v>98.303208965724323</v>
      </c>
      <c r="AV157" s="103">
        <f t="shared" ca="1" si="141"/>
        <v>0.13496826795709913</v>
      </c>
      <c r="AW157" s="103">
        <f t="shared" ca="1" si="142"/>
        <v>0.80245114703292431</v>
      </c>
      <c r="AX157" s="91">
        <f t="shared" ca="1" si="143"/>
        <v>63.62224510774864</v>
      </c>
      <c r="AY157" s="103">
        <f t="shared" ca="1" si="144"/>
        <v>0.26506790128283986</v>
      </c>
      <c r="AZ157" s="91">
        <f t="shared" ca="1" si="145"/>
        <v>235.38135035560992</v>
      </c>
      <c r="BA157" s="91">
        <f t="shared" ca="1" si="146"/>
        <v>19.374023061186801</v>
      </c>
      <c r="BB157" s="103">
        <f t="shared" ca="1" si="147"/>
        <v>0.54426134563602779</v>
      </c>
      <c r="BC157" s="103">
        <f t="shared" ca="1" si="148"/>
        <v>0.8697532405380034</v>
      </c>
      <c r="BD157" s="91">
        <f t="shared" ca="1" si="149"/>
        <v>9.2185177331670793</v>
      </c>
      <c r="BE157" s="103">
        <f t="shared" ca="1" si="150"/>
        <v>0.29781892310359687</v>
      </c>
      <c r="BF157" s="91">
        <f t="shared" ca="1" si="151"/>
        <v>36.626043866769237</v>
      </c>
      <c r="BG157" s="91">
        <f t="shared" ca="1" si="152"/>
        <v>56.422737637737491</v>
      </c>
    </row>
    <row r="158" spans="22:59">
      <c r="V158" s="4">
        <f t="shared" si="124"/>
        <v>0.45000000000000023</v>
      </c>
      <c r="W158" s="52">
        <f t="shared" si="153"/>
        <v>-14.1677402054666</v>
      </c>
      <c r="AJ158" s="1">
        <f t="shared" si="130"/>
        <v>153</v>
      </c>
      <c r="AL158" s="103">
        <f t="shared" ca="1" si="131"/>
        <v>0.12252620271830293</v>
      </c>
      <c r="AM158" s="91">
        <f t="shared" ca="1" si="132"/>
        <v>210.42315488416062</v>
      </c>
      <c r="AN158" s="103">
        <f t="shared" ca="1" si="133"/>
        <v>0.67989708072622079</v>
      </c>
      <c r="AO158" s="92">
        <f t="shared" ca="1" si="134"/>
        <v>6.9261354620952558</v>
      </c>
      <c r="AP158" s="91">
        <f t="shared" ca="1" si="135"/>
        <v>1.3657714988200358</v>
      </c>
      <c r="AQ158" s="103">
        <f t="shared" ca="1" si="136"/>
        <v>41.2817314180339</v>
      </c>
      <c r="AR158" s="103">
        <f t="shared" ca="1" si="137"/>
        <v>0.2129854052466412</v>
      </c>
      <c r="AS158" s="103">
        <f t="shared" ca="1" si="138"/>
        <v>1.1820748138074667E-2</v>
      </c>
      <c r="AT158" s="91">
        <f t="shared" ca="1" si="139"/>
        <v>239.16801264952977</v>
      </c>
      <c r="AU158" s="91">
        <f t="shared" ca="1" si="140"/>
        <v>61.26185004469049</v>
      </c>
      <c r="AV158" s="103">
        <f t="shared" ca="1" si="141"/>
        <v>0.15276118066721575</v>
      </c>
      <c r="AW158" s="103">
        <f t="shared" ca="1" si="142"/>
        <v>0.8197430162145487</v>
      </c>
      <c r="AX158" s="91">
        <f t="shared" ca="1" si="143"/>
        <v>49.325928777902206</v>
      </c>
      <c r="AY158" s="103">
        <f t="shared" ca="1" si="144"/>
        <v>0.19595661092375266</v>
      </c>
      <c r="AZ158" s="91">
        <f t="shared" ca="1" si="145"/>
        <v>214.60227924801072</v>
      </c>
      <c r="BA158" s="91">
        <f t="shared" ca="1" si="146"/>
        <v>21.062877162400508</v>
      </c>
      <c r="BB158" s="103">
        <f t="shared" ca="1" si="147"/>
        <v>0.59089981073051445</v>
      </c>
      <c r="BC158" s="103">
        <f t="shared" ca="1" si="148"/>
        <v>0.93601496425678465</v>
      </c>
      <c r="BD158" s="91">
        <f t="shared" ca="1" si="149"/>
        <v>13.526089837378228</v>
      </c>
      <c r="BE158" s="103">
        <f t="shared" ca="1" si="150"/>
        <v>0.22561307832137847</v>
      </c>
      <c r="BF158" s="91">
        <f t="shared" ca="1" si="151"/>
        <v>37.057652498312812</v>
      </c>
      <c r="BG158" s="91">
        <f t="shared" ca="1" si="152"/>
        <v>52.026823938470805</v>
      </c>
    </row>
    <row r="159" spans="22:59">
      <c r="V159" s="4">
        <f t="shared" si="124"/>
        <v>0.46000000000000024</v>
      </c>
      <c r="W159" s="52">
        <f t="shared" si="153"/>
        <v>-24.795178949388855</v>
      </c>
      <c r="AJ159" s="1">
        <f t="shared" si="130"/>
        <v>154</v>
      </c>
      <c r="AL159" s="103">
        <f t="shared" ca="1" si="131"/>
        <v>0.14638512344641996</v>
      </c>
      <c r="AM159" s="91">
        <f t="shared" ca="1" si="132"/>
        <v>224.27851704258185</v>
      </c>
      <c r="AN159" s="103">
        <f t="shared" ca="1" si="133"/>
        <v>0.58691696237659019</v>
      </c>
      <c r="AO159" s="92">
        <f t="shared" ca="1" si="134"/>
        <v>4.1644733961816476</v>
      </c>
      <c r="AP159" s="91">
        <f t="shared" ca="1" si="135"/>
        <v>1.4224544241095778</v>
      </c>
      <c r="AQ159" s="103">
        <f t="shared" ca="1" si="136"/>
        <v>44.834746541464852</v>
      </c>
      <c r="AR159" s="103">
        <f t="shared" ca="1" si="137"/>
        <v>0.34831100840838253</v>
      </c>
      <c r="AS159" s="103">
        <f t="shared" ca="1" si="138"/>
        <v>3.9551142831531029E-2</v>
      </c>
      <c r="AT159" s="91">
        <f t="shared" ca="1" si="139"/>
        <v>195.93935062121321</v>
      </c>
      <c r="AU159" s="91">
        <f t="shared" ca="1" si="140"/>
        <v>76.139343895432773</v>
      </c>
      <c r="AV159" s="103">
        <f t="shared" ca="1" si="141"/>
        <v>0.18488717722080061</v>
      </c>
      <c r="AW159" s="103">
        <f t="shared" ca="1" si="142"/>
        <v>0.82421859623872917</v>
      </c>
      <c r="AX159" s="91">
        <f t="shared" ca="1" si="143"/>
        <v>79.634812357751883</v>
      </c>
      <c r="AY159" s="103">
        <f t="shared" ca="1" si="144"/>
        <v>0.22030002077282829</v>
      </c>
      <c r="AZ159" s="91">
        <f t="shared" ca="1" si="145"/>
        <v>223.46727586143254</v>
      </c>
      <c r="BA159" s="91">
        <f t="shared" ca="1" si="146"/>
        <v>16.134996645806634</v>
      </c>
      <c r="BB159" s="103">
        <f t="shared" ca="1" si="147"/>
        <v>0.37524550577016946</v>
      </c>
      <c r="BC159" s="103">
        <f t="shared" ca="1" si="148"/>
        <v>0.92355304615717992</v>
      </c>
      <c r="BD159" s="91">
        <f t="shared" ca="1" si="149"/>
        <v>12.060723103470046</v>
      </c>
      <c r="BE159" s="103">
        <f t="shared" ca="1" si="150"/>
        <v>0.18835927781890172</v>
      </c>
      <c r="BF159" s="91">
        <f t="shared" ca="1" si="151"/>
        <v>44.797838078943656</v>
      </c>
      <c r="BG159" s="91">
        <f t="shared" ca="1" si="152"/>
        <v>61.534098995671215</v>
      </c>
    </row>
    <row r="160" spans="22:59">
      <c r="V160" s="4">
        <f t="shared" si="124"/>
        <v>0.47000000000000025</v>
      </c>
      <c r="W160" s="52">
        <f t="shared" si="153"/>
        <v>-35.059075665282762</v>
      </c>
      <c r="AJ160" s="1">
        <f t="shared" si="130"/>
        <v>155</v>
      </c>
      <c r="AL160" s="103">
        <f t="shared" ca="1" si="131"/>
        <v>0.14254033388209214</v>
      </c>
      <c r="AM160" s="91">
        <f t="shared" ca="1" si="132"/>
        <v>228.82145982027509</v>
      </c>
      <c r="AN160" s="103">
        <f t="shared" ca="1" si="133"/>
        <v>0.71217532980204745</v>
      </c>
      <c r="AO160" s="92">
        <f t="shared" ca="1" si="134"/>
        <v>5.1281643304117921</v>
      </c>
      <c r="AP160" s="91">
        <f t="shared" ca="1" si="135"/>
        <v>1.8220063081597413</v>
      </c>
      <c r="AQ160" s="103">
        <f t="shared" ca="1" si="136"/>
        <v>34.448691316138266</v>
      </c>
      <c r="AR160" s="103">
        <f t="shared" ca="1" si="137"/>
        <v>0.33022339447282101</v>
      </c>
      <c r="AS160" s="103">
        <f t="shared" ca="1" si="138"/>
        <v>7.8465433865406692E-2</v>
      </c>
      <c r="AT160" s="91">
        <f t="shared" ca="1" si="139"/>
        <v>243.06584440639477</v>
      </c>
      <c r="AU160" s="91">
        <f t="shared" ca="1" si="140"/>
        <v>28.690531504762735</v>
      </c>
      <c r="AV160" s="103">
        <f t="shared" ca="1" si="141"/>
        <v>0.24522751490644926</v>
      </c>
      <c r="AW160" s="103">
        <f t="shared" ca="1" si="142"/>
        <v>0.8126047279574018</v>
      </c>
      <c r="AX160" s="91">
        <f t="shared" ca="1" si="143"/>
        <v>81.202360217553746</v>
      </c>
      <c r="AY160" s="103">
        <f t="shared" ca="1" si="144"/>
        <v>0.2078844874132442</v>
      </c>
      <c r="AZ160" s="91">
        <f t="shared" ca="1" si="145"/>
        <v>175.6137120424242</v>
      </c>
      <c r="BA160" s="91">
        <f t="shared" ca="1" si="146"/>
        <v>24.811945129506576</v>
      </c>
      <c r="BB160" s="103">
        <f t="shared" ca="1" si="147"/>
        <v>0.44257631786441964</v>
      </c>
      <c r="BC160" s="103">
        <f t="shared" ca="1" si="148"/>
        <v>0.96979290834373244</v>
      </c>
      <c r="BD160" s="91">
        <f t="shared" ca="1" si="149"/>
        <v>8.1462598731102958</v>
      </c>
      <c r="BE160" s="103">
        <f t="shared" ca="1" si="150"/>
        <v>0.18998031564534179</v>
      </c>
      <c r="BF160" s="91">
        <f t="shared" ca="1" si="151"/>
        <v>40.714968487986837</v>
      </c>
      <c r="BG160" s="91">
        <f t="shared" ca="1" si="152"/>
        <v>60.696502565639115</v>
      </c>
    </row>
    <row r="161" spans="22:59">
      <c r="V161" s="4">
        <f t="shared" si="124"/>
        <v>0.48000000000000026</v>
      </c>
      <c r="W161" s="52">
        <f t="shared" si="153"/>
        <v>-44.97439937978038</v>
      </c>
      <c r="AJ161" s="1">
        <f t="shared" si="130"/>
        <v>156</v>
      </c>
      <c r="AL161" s="103">
        <f t="shared" ca="1" si="131"/>
        <v>0.12308267494260419</v>
      </c>
      <c r="AM161" s="91">
        <f t="shared" ca="1" si="132"/>
        <v>254.61386658731249</v>
      </c>
      <c r="AN161" s="103">
        <f t="shared" ca="1" si="133"/>
        <v>0.35012611453131964</v>
      </c>
      <c r="AO161" s="92">
        <f t="shared" ca="1" si="134"/>
        <v>3.6780402055930623</v>
      </c>
      <c r="AP161" s="91">
        <f t="shared" ca="1" si="135"/>
        <v>0.76188457866698822</v>
      </c>
      <c r="AQ161" s="103">
        <f t="shared" ca="1" si="136"/>
        <v>19.934739198031991</v>
      </c>
      <c r="AR161" s="103">
        <f t="shared" ca="1" si="137"/>
        <v>0.34156294108873164</v>
      </c>
      <c r="AS161" s="103">
        <f t="shared" ca="1" si="138"/>
        <v>5.828820511944028E-2</v>
      </c>
      <c r="AT161" s="91">
        <f t="shared" ca="1" si="139"/>
        <v>220.90470406527913</v>
      </c>
      <c r="AU161" s="91">
        <f t="shared" ca="1" si="140"/>
        <v>94.915578652816578</v>
      </c>
      <c r="AV161" s="103">
        <f t="shared" ca="1" si="141"/>
        <v>0.24422554106323768</v>
      </c>
      <c r="AW161" s="103">
        <f t="shared" ca="1" si="142"/>
        <v>0.84193484533988217</v>
      </c>
      <c r="AX161" s="91">
        <f t="shared" ca="1" si="143"/>
        <v>62.70853434309916</v>
      </c>
      <c r="AY161" s="103">
        <f t="shared" ca="1" si="144"/>
        <v>0.24403699203949725</v>
      </c>
      <c r="AZ161" s="91">
        <f t="shared" ca="1" si="145"/>
        <v>199.91298668174036</v>
      </c>
      <c r="BA161" s="91">
        <f t="shared" ca="1" si="146"/>
        <v>19.919724043743827</v>
      </c>
      <c r="BB161" s="103">
        <f t="shared" ca="1" si="147"/>
        <v>0.59971693277487792</v>
      </c>
      <c r="BC161" s="103">
        <f t="shared" ca="1" si="148"/>
        <v>0.89594072803186298</v>
      </c>
      <c r="BD161" s="91">
        <f t="shared" ca="1" si="149"/>
        <v>13.917650074344857</v>
      </c>
      <c r="BE161" s="103">
        <f t="shared" ca="1" si="150"/>
        <v>0.17656558267569283</v>
      </c>
      <c r="BF161" s="91">
        <f t="shared" ca="1" si="151"/>
        <v>34.018305376123436</v>
      </c>
      <c r="BG161" s="91">
        <f t="shared" ca="1" si="152"/>
        <v>72.599638641278432</v>
      </c>
    </row>
    <row r="162" spans="22:59">
      <c r="V162" s="4">
        <f t="shared" si="124"/>
        <v>0.49000000000000027</v>
      </c>
      <c r="W162" s="52">
        <f t="shared" si="153"/>
        <v>-54.555398251582631</v>
      </c>
      <c r="AJ162" s="1">
        <f t="shared" si="130"/>
        <v>157</v>
      </c>
      <c r="AL162" s="103">
        <f t="shared" ca="1" si="131"/>
        <v>0.13810606189619259</v>
      </c>
      <c r="AM162" s="91">
        <f t="shared" ca="1" si="132"/>
        <v>264.39696983348335</v>
      </c>
      <c r="AN162" s="103">
        <f t="shared" ca="1" si="133"/>
        <v>0.38915387630217113</v>
      </c>
      <c r="AO162" s="92">
        <f t="shared" ca="1" si="134"/>
        <v>3.3989101874787204</v>
      </c>
      <c r="AP162" s="91">
        <f t="shared" ca="1" si="135"/>
        <v>1.0133793986918549</v>
      </c>
      <c r="AQ162" s="103">
        <f t="shared" ca="1" si="136"/>
        <v>39.946764488775742</v>
      </c>
      <c r="AR162" s="103">
        <f t="shared" ca="1" si="137"/>
        <v>0.16312168751045414</v>
      </c>
      <c r="AS162" s="103">
        <f t="shared" ca="1" si="138"/>
        <v>7.9213900400866927E-2</v>
      </c>
      <c r="AT162" s="91">
        <f t="shared" ca="1" si="139"/>
        <v>177.93345522870678</v>
      </c>
      <c r="AU162" s="91">
        <f t="shared" ca="1" si="140"/>
        <v>83.448308254645482</v>
      </c>
      <c r="AV162" s="103">
        <f t="shared" ca="1" si="141"/>
        <v>0.26068656321299344</v>
      </c>
      <c r="AW162" s="103">
        <f t="shared" ca="1" si="142"/>
        <v>0.78438080965316448</v>
      </c>
      <c r="AX162" s="91">
        <f t="shared" ca="1" si="143"/>
        <v>49.299086736195804</v>
      </c>
      <c r="AY162" s="103">
        <f t="shared" ca="1" si="144"/>
        <v>0.2196871621160697</v>
      </c>
      <c r="AZ162" s="91">
        <f t="shared" ca="1" si="145"/>
        <v>187.99508457542061</v>
      </c>
      <c r="BA162" s="91">
        <f t="shared" ca="1" si="146"/>
        <v>24.339208094978517</v>
      </c>
      <c r="BB162" s="103">
        <f t="shared" ca="1" si="147"/>
        <v>0.5800879886160194</v>
      </c>
      <c r="BC162" s="103">
        <f t="shared" ca="1" si="148"/>
        <v>0.89567963167406583</v>
      </c>
      <c r="BD162" s="91">
        <f t="shared" ca="1" si="149"/>
        <v>8.1063188447911969</v>
      </c>
      <c r="BE162" s="103">
        <f t="shared" ca="1" si="150"/>
        <v>0.23701222099856734</v>
      </c>
      <c r="BF162" s="91">
        <f t="shared" ca="1" si="151"/>
        <v>39.603321675673904</v>
      </c>
      <c r="BG162" s="91">
        <f t="shared" ca="1" si="152"/>
        <v>66.025808095837618</v>
      </c>
    </row>
    <row r="163" spans="22:59">
      <c r="V163" s="4">
        <f t="shared" si="124"/>
        <v>0.50000000000000022</v>
      </c>
      <c r="W163" s="52">
        <f t="shared" si="153"/>
        <v>-63.815639197124369</v>
      </c>
      <c r="AJ163" s="1">
        <f t="shared" si="130"/>
        <v>158</v>
      </c>
      <c r="AL163" s="103">
        <f t="shared" ca="1" si="131"/>
        <v>0.13419080785345441</v>
      </c>
      <c r="AM163" s="91">
        <f t="shared" ca="1" si="132"/>
        <v>280.58702818044446</v>
      </c>
      <c r="AN163" s="103">
        <f t="shared" ca="1" si="133"/>
        <v>0.62724030882004733</v>
      </c>
      <c r="AO163" s="92">
        <f t="shared" ca="1" si="134"/>
        <v>4.8898852878991406</v>
      </c>
      <c r="AP163" s="91">
        <f t="shared" ca="1" si="135"/>
        <v>1.0470851973128732</v>
      </c>
      <c r="AQ163" s="103">
        <f t="shared" ca="1" si="136"/>
        <v>18.43916769652467</v>
      </c>
      <c r="AR163" s="103">
        <f t="shared" ca="1" si="137"/>
        <v>0.25714043630451766</v>
      </c>
      <c r="AS163" s="103">
        <f t="shared" ca="1" si="138"/>
        <v>1.4604459673495586E-2</v>
      </c>
      <c r="AT163" s="91">
        <f t="shared" ca="1" si="139"/>
        <v>201.97471111828983</v>
      </c>
      <c r="AU163" s="91">
        <f t="shared" ca="1" si="140"/>
        <v>70.710638479691127</v>
      </c>
      <c r="AV163" s="103">
        <f t="shared" ca="1" si="141"/>
        <v>0.14420883822165542</v>
      </c>
      <c r="AW163" s="103">
        <f t="shared" ca="1" si="142"/>
        <v>0.80158652851641443</v>
      </c>
      <c r="AX163" s="91">
        <f t="shared" ca="1" si="143"/>
        <v>57.17854821605453</v>
      </c>
      <c r="AY163" s="103">
        <f t="shared" ca="1" si="144"/>
        <v>0.20015208901050296</v>
      </c>
      <c r="AZ163" s="91">
        <f t="shared" ca="1" si="145"/>
        <v>196.43496439258007</v>
      </c>
      <c r="BA163" s="91">
        <f t="shared" ca="1" si="146"/>
        <v>15.271114584510746</v>
      </c>
      <c r="BB163" s="103">
        <f t="shared" ca="1" si="147"/>
        <v>0.44942659844525223</v>
      </c>
      <c r="BC163" s="103">
        <f t="shared" ca="1" si="148"/>
        <v>0.91081455605896633</v>
      </c>
      <c r="BD163" s="91">
        <f t="shared" ca="1" si="149"/>
        <v>14.112543761345567</v>
      </c>
      <c r="BE163" s="103">
        <f t="shared" ca="1" si="150"/>
        <v>0.2116655627890173</v>
      </c>
      <c r="BF163" s="91">
        <f t="shared" ca="1" si="151"/>
        <v>34.368650673850325</v>
      </c>
      <c r="BG163" s="91">
        <f t="shared" ca="1" si="152"/>
        <v>64.615562217189208</v>
      </c>
    </row>
    <row r="164" spans="22:59">
      <c r="AJ164" s="1">
        <f t="shared" si="130"/>
        <v>159</v>
      </c>
      <c r="AL164" s="103">
        <f t="shared" ca="1" si="131"/>
        <v>0.1298220079828693</v>
      </c>
      <c r="AM164" s="91">
        <f t="shared" ca="1" si="132"/>
        <v>226.41330891141996</v>
      </c>
      <c r="AN164" s="103">
        <f t="shared" ca="1" si="133"/>
        <v>0.37089317040210135</v>
      </c>
      <c r="AO164" s="92">
        <f t="shared" ca="1" si="134"/>
        <v>4.0289970859245221</v>
      </c>
      <c r="AP164" s="91">
        <f t="shared" ca="1" si="135"/>
        <v>1.3208708749763343</v>
      </c>
      <c r="AQ164" s="103">
        <f t="shared" ca="1" si="136"/>
        <v>27.225061803186705</v>
      </c>
      <c r="AR164" s="103">
        <f t="shared" ca="1" si="137"/>
        <v>0.26057294922745883</v>
      </c>
      <c r="AS164" s="103">
        <f t="shared" ca="1" si="138"/>
        <v>2.1961180330582496E-2</v>
      </c>
      <c r="AT164" s="91">
        <f t="shared" ca="1" si="139"/>
        <v>214.39568030109911</v>
      </c>
      <c r="AU164" s="91">
        <f t="shared" ca="1" si="140"/>
        <v>77.404872962005712</v>
      </c>
      <c r="AV164" s="103">
        <f t="shared" ca="1" si="141"/>
        <v>0.14496378221530989</v>
      </c>
      <c r="AW164" s="103">
        <f t="shared" ca="1" si="142"/>
        <v>0.74844092271886564</v>
      </c>
      <c r="AX164" s="91">
        <f t="shared" ca="1" si="143"/>
        <v>75.268458897563661</v>
      </c>
      <c r="AY164" s="103">
        <f t="shared" ca="1" si="144"/>
        <v>0.28885300097261624</v>
      </c>
      <c r="AZ164" s="91">
        <f t="shared" ca="1" si="145"/>
        <v>196.74956651456731</v>
      </c>
      <c r="BA164" s="91">
        <f t="shared" ca="1" si="146"/>
        <v>22.08250641724581</v>
      </c>
      <c r="BB164" s="103">
        <f t="shared" ca="1" si="147"/>
        <v>0.42186038349141342</v>
      </c>
      <c r="BC164" s="103">
        <f t="shared" ca="1" si="148"/>
        <v>0.96780186634172716</v>
      </c>
      <c r="BD164" s="91">
        <f t="shared" ca="1" si="149"/>
        <v>11.491344052276236</v>
      </c>
      <c r="BE164" s="103">
        <f t="shared" ca="1" si="150"/>
        <v>0.25340035822992457</v>
      </c>
      <c r="BF164" s="91">
        <f t="shared" ca="1" si="151"/>
        <v>36.167423457531847</v>
      </c>
      <c r="BG164" s="91">
        <f t="shared" ca="1" si="152"/>
        <v>62.280756623012664</v>
      </c>
    </row>
    <row r="165" spans="22:59">
      <c r="AJ165" s="1">
        <f t="shared" si="130"/>
        <v>160</v>
      </c>
      <c r="AL165" s="103">
        <f t="shared" ca="1" si="131"/>
        <v>0.11978180168767885</v>
      </c>
      <c r="AM165" s="91">
        <f t="shared" ca="1" si="132"/>
        <v>211.65416583440799</v>
      </c>
      <c r="AN165" s="103">
        <f t="shared" ca="1" si="133"/>
        <v>0.74715933400786394</v>
      </c>
      <c r="AO165" s="92">
        <f t="shared" ca="1" si="134"/>
        <v>6.7145534109652054</v>
      </c>
      <c r="AP165" s="91">
        <f t="shared" ca="1" si="135"/>
        <v>0.76000445570947983</v>
      </c>
      <c r="AQ165" s="103">
        <f t="shared" ca="1" si="136"/>
        <v>38.113581763437267</v>
      </c>
      <c r="AR165" s="103">
        <f t="shared" ca="1" si="137"/>
        <v>0.26327898541616701</v>
      </c>
      <c r="AS165" s="103">
        <f t="shared" ca="1" si="138"/>
        <v>2.2276410134336618E-2</v>
      </c>
      <c r="AT165" s="91">
        <f t="shared" ca="1" si="139"/>
        <v>189.84680379103912</v>
      </c>
      <c r="AU165" s="91">
        <f t="shared" ca="1" si="140"/>
        <v>29.443675286130723</v>
      </c>
      <c r="AV165" s="103">
        <f t="shared" ca="1" si="141"/>
        <v>0.18994762053767728</v>
      </c>
      <c r="AW165" s="103">
        <f t="shared" ca="1" si="142"/>
        <v>0.76247956536794292</v>
      </c>
      <c r="AX165" s="91">
        <f t="shared" ca="1" si="143"/>
        <v>52.025534416730963</v>
      </c>
      <c r="AY165" s="103">
        <f t="shared" ca="1" si="144"/>
        <v>0.22168814665011896</v>
      </c>
      <c r="AZ165" s="91">
        <f t="shared" ca="1" si="145"/>
        <v>174.45006093225058</v>
      </c>
      <c r="BA165" s="91">
        <f t="shared" ca="1" si="146"/>
        <v>22.304232427100967</v>
      </c>
      <c r="BB165" s="103">
        <f t="shared" ca="1" si="147"/>
        <v>0.43176728663082553</v>
      </c>
      <c r="BC165" s="103">
        <f t="shared" ca="1" si="148"/>
        <v>0.87541281544491789</v>
      </c>
      <c r="BD165" s="91">
        <f t="shared" ca="1" si="149"/>
        <v>7.7638478020945358</v>
      </c>
      <c r="BE165" s="103">
        <f t="shared" ca="1" si="150"/>
        <v>0.23244385499297873</v>
      </c>
      <c r="BF165" s="91">
        <f t="shared" ca="1" si="151"/>
        <v>38.40102299110427</v>
      </c>
      <c r="BG165" s="91">
        <f t="shared" ca="1" si="152"/>
        <v>60.911957447166827</v>
      </c>
    </row>
    <row r="166" spans="22:59">
      <c r="AJ166" s="1">
        <f t="shared" si="130"/>
        <v>161</v>
      </c>
      <c r="AL166" s="103">
        <f t="shared" ca="1" si="131"/>
        <v>0.12851726698580682</v>
      </c>
      <c r="AM166" s="91">
        <f t="shared" ca="1" si="132"/>
        <v>226.03121480671126</v>
      </c>
      <c r="AN166" s="103">
        <f t="shared" ca="1" si="133"/>
        <v>0.3568447157675077</v>
      </c>
      <c r="AO166" s="92">
        <f t="shared" ca="1" si="134"/>
        <v>6.8122249092476546</v>
      </c>
      <c r="AP166" s="91">
        <f t="shared" ca="1" si="135"/>
        <v>1.297682768143962</v>
      </c>
      <c r="AQ166" s="103">
        <f t="shared" ca="1" si="136"/>
        <v>37.459170206572125</v>
      </c>
      <c r="AR166" s="103">
        <f t="shared" ca="1" si="137"/>
        <v>0.34633990208319526</v>
      </c>
      <c r="AS166" s="103">
        <f t="shared" ca="1" si="138"/>
        <v>4.6687351196463847E-2</v>
      </c>
      <c r="AT166" s="91">
        <f t="shared" ca="1" si="139"/>
        <v>242.18745470054503</v>
      </c>
      <c r="AU166" s="91">
        <f t="shared" ca="1" si="140"/>
        <v>89.292529721587186</v>
      </c>
      <c r="AV166" s="103">
        <f t="shared" ca="1" si="141"/>
        <v>0.28436470250028989</v>
      </c>
      <c r="AW166" s="103">
        <f t="shared" ca="1" si="142"/>
        <v>0.82190053085426151</v>
      </c>
      <c r="AX166" s="91">
        <f t="shared" ca="1" si="143"/>
        <v>60.675282118339155</v>
      </c>
      <c r="AY166" s="103">
        <f t="shared" ca="1" si="144"/>
        <v>0.18917574202141774</v>
      </c>
      <c r="AZ166" s="91">
        <f t="shared" ca="1" si="145"/>
        <v>153.31035474968488</v>
      </c>
      <c r="BA166" s="91">
        <f t="shared" ca="1" si="146"/>
        <v>29.132210329106499</v>
      </c>
      <c r="BB166" s="103">
        <f t="shared" ca="1" si="147"/>
        <v>0.5531202887173382</v>
      </c>
      <c r="BC166" s="103">
        <f t="shared" ca="1" si="148"/>
        <v>0.97660626722806088</v>
      </c>
      <c r="BD166" s="91">
        <f t="shared" ca="1" si="149"/>
        <v>12.044718867142969</v>
      </c>
      <c r="BE166" s="103">
        <f t="shared" ca="1" si="150"/>
        <v>0.18703522265715161</v>
      </c>
      <c r="BF166" s="91">
        <f t="shared" ca="1" si="151"/>
        <v>31.343136283875722</v>
      </c>
      <c r="BG166" s="91">
        <f t="shared" ca="1" si="152"/>
        <v>59.738437090737349</v>
      </c>
    </row>
    <row r="167" spans="22:59">
      <c r="AJ167" s="1">
        <f t="shared" si="130"/>
        <v>162</v>
      </c>
      <c r="AL167" s="103">
        <f t="shared" ca="1" si="131"/>
        <v>0.13670680493961854</v>
      </c>
      <c r="AM167" s="91">
        <f t="shared" ca="1" si="132"/>
        <v>187.13608823075779</v>
      </c>
      <c r="AN167" s="103">
        <f t="shared" ca="1" si="133"/>
        <v>0.53124250607655044</v>
      </c>
      <c r="AO167" s="92">
        <f t="shared" ca="1" si="134"/>
        <v>5.6613351474033324</v>
      </c>
      <c r="AP167" s="91">
        <f t="shared" ca="1" si="135"/>
        <v>1.9270404135081327</v>
      </c>
      <c r="AQ167" s="103">
        <f t="shared" ca="1" si="136"/>
        <v>37.458320794607616</v>
      </c>
      <c r="AR167" s="103">
        <f t="shared" ca="1" si="137"/>
        <v>0.27408836072477327</v>
      </c>
      <c r="AS167" s="103">
        <f t="shared" ca="1" si="138"/>
        <v>3.5907095367241244E-2</v>
      </c>
      <c r="AT167" s="91">
        <f t="shared" ca="1" si="139"/>
        <v>232.09339112147757</v>
      </c>
      <c r="AU167" s="91">
        <f t="shared" ca="1" si="140"/>
        <v>58.56477026485463</v>
      </c>
      <c r="AV167" s="103">
        <f t="shared" ca="1" si="141"/>
        <v>0.16964872171623702</v>
      </c>
      <c r="AW167" s="103">
        <f t="shared" ca="1" si="142"/>
        <v>0.78444118420408837</v>
      </c>
      <c r="AX167" s="91">
        <f t="shared" ca="1" si="143"/>
        <v>49.625208342180969</v>
      </c>
      <c r="AY167" s="103">
        <f t="shared" ca="1" si="144"/>
        <v>0.17975122531250726</v>
      </c>
      <c r="AZ167" s="91">
        <f t="shared" ca="1" si="145"/>
        <v>181.49815475134847</v>
      </c>
      <c r="BA167" s="91">
        <f t="shared" ca="1" si="146"/>
        <v>20.916352456356105</v>
      </c>
      <c r="BB167" s="103">
        <f t="shared" ca="1" si="147"/>
        <v>0.54280478362038453</v>
      </c>
      <c r="BC167" s="103">
        <f t="shared" ca="1" si="148"/>
        <v>0.88809981256921311</v>
      </c>
      <c r="BD167" s="91">
        <f t="shared" ca="1" si="149"/>
        <v>13.566375053672807</v>
      </c>
      <c r="BE167" s="103">
        <f t="shared" ca="1" si="150"/>
        <v>0.24166811976959884</v>
      </c>
      <c r="BF167" s="91">
        <f t="shared" ca="1" si="151"/>
        <v>35.032961764123627</v>
      </c>
      <c r="BG167" s="91">
        <f t="shared" ca="1" si="152"/>
        <v>70.566082469838349</v>
      </c>
    </row>
    <row r="168" spans="22:59">
      <c r="AJ168" s="1">
        <f t="shared" si="130"/>
        <v>163</v>
      </c>
      <c r="AL168" s="103">
        <f t="shared" ca="1" si="131"/>
        <v>0.14071845850992434</v>
      </c>
      <c r="AM168" s="91">
        <f t="shared" ca="1" si="132"/>
        <v>252.33706064488581</v>
      </c>
      <c r="AN168" s="103">
        <f t="shared" ca="1" si="133"/>
        <v>0.70171067948091559</v>
      </c>
      <c r="AO168" s="92">
        <f t="shared" ca="1" si="134"/>
        <v>6.8076312021156973</v>
      </c>
      <c r="AP168" s="91">
        <f t="shared" ca="1" si="135"/>
        <v>0.71975749162155556</v>
      </c>
      <c r="AQ168" s="103">
        <f t="shared" ca="1" si="136"/>
        <v>18.168435724053293</v>
      </c>
      <c r="AR168" s="103">
        <f t="shared" ca="1" si="137"/>
        <v>0.19518744320116005</v>
      </c>
      <c r="AS168" s="103">
        <f t="shared" ca="1" si="138"/>
        <v>3.2953729269318909E-2</v>
      </c>
      <c r="AT168" s="91">
        <f t="shared" ca="1" si="139"/>
        <v>233.17091991400673</v>
      </c>
      <c r="AU168" s="91">
        <f t="shared" ca="1" si="140"/>
        <v>86.992564134617169</v>
      </c>
      <c r="AV168" s="103">
        <f t="shared" ca="1" si="141"/>
        <v>0.19625262723397274</v>
      </c>
      <c r="AW168" s="103">
        <f t="shared" ca="1" si="142"/>
        <v>0.82433446376982999</v>
      </c>
      <c r="AX168" s="91">
        <f t="shared" ca="1" si="143"/>
        <v>62.79234279299645</v>
      </c>
      <c r="AY168" s="103">
        <f t="shared" ca="1" si="144"/>
        <v>0.19521801543064618</v>
      </c>
      <c r="AZ168" s="91">
        <f t="shared" ca="1" si="145"/>
        <v>191.460172785927</v>
      </c>
      <c r="BA168" s="91">
        <f t="shared" ca="1" si="146"/>
        <v>19.57205304873516</v>
      </c>
      <c r="BB168" s="103">
        <f t="shared" ca="1" si="147"/>
        <v>0.44633491334561276</v>
      </c>
      <c r="BC168" s="103">
        <f t="shared" ca="1" si="148"/>
        <v>0.88477188800286244</v>
      </c>
      <c r="BD168" s="91">
        <f t="shared" ca="1" si="149"/>
        <v>6.0170226872453121</v>
      </c>
      <c r="BE168" s="103">
        <f t="shared" ca="1" si="150"/>
        <v>0.17881115351405874</v>
      </c>
      <c r="BF168" s="91">
        <f t="shared" ca="1" si="151"/>
        <v>43.875123067131504</v>
      </c>
      <c r="BG168" s="91">
        <f t="shared" ca="1" si="152"/>
        <v>69.647135226014797</v>
      </c>
    </row>
    <row r="169" spans="22:59">
      <c r="AJ169" s="1">
        <f t="shared" si="130"/>
        <v>164</v>
      </c>
      <c r="AL169" s="103">
        <f t="shared" ca="1" si="131"/>
        <v>0.11320445083830753</v>
      </c>
      <c r="AM169" s="91">
        <f t="shared" ca="1" si="132"/>
        <v>233.28371704596989</v>
      </c>
      <c r="AN169" s="103">
        <f t="shared" ca="1" si="133"/>
        <v>0.68536894984490737</v>
      </c>
      <c r="AO169" s="92">
        <f t="shared" ca="1" si="134"/>
        <v>4.5764743094088427</v>
      </c>
      <c r="AP169" s="91">
        <f t="shared" ca="1" si="135"/>
        <v>1.916035299569784</v>
      </c>
      <c r="AQ169" s="103">
        <f t="shared" ca="1" si="136"/>
        <v>31.276004052426099</v>
      </c>
      <c r="AR169" s="103">
        <f t="shared" ca="1" si="137"/>
        <v>0.21576080939379449</v>
      </c>
      <c r="AS169" s="103">
        <f t="shared" ca="1" si="138"/>
        <v>3.526680815836862E-2</v>
      </c>
      <c r="AT169" s="91">
        <f t="shared" ca="1" si="139"/>
        <v>232.44828593551938</v>
      </c>
      <c r="AU169" s="91">
        <f t="shared" ca="1" si="140"/>
        <v>33.706873512832914</v>
      </c>
      <c r="AV169" s="103">
        <f t="shared" ca="1" si="141"/>
        <v>0.29963238324165009</v>
      </c>
      <c r="AW169" s="103">
        <f t="shared" ca="1" si="142"/>
        <v>0.81131888954891451</v>
      </c>
      <c r="AX169" s="91">
        <f t="shared" ca="1" si="143"/>
        <v>69.847698594182972</v>
      </c>
      <c r="AY169" s="103">
        <f t="shared" ca="1" si="144"/>
        <v>0.19147909245957206</v>
      </c>
      <c r="AZ169" s="91">
        <f t="shared" ca="1" si="145"/>
        <v>225.15583874924855</v>
      </c>
      <c r="BA169" s="91">
        <f t="shared" ca="1" si="146"/>
        <v>25.312183472093309</v>
      </c>
      <c r="BB169" s="103">
        <f t="shared" ca="1" si="147"/>
        <v>0.53906985415535114</v>
      </c>
      <c r="BC169" s="103">
        <f t="shared" ca="1" si="148"/>
        <v>0.93692553052299432</v>
      </c>
      <c r="BD169" s="91">
        <f t="shared" ca="1" si="149"/>
        <v>6.4930188266568409</v>
      </c>
      <c r="BE169" s="103">
        <f t="shared" ca="1" si="150"/>
        <v>0.21924756213254781</v>
      </c>
      <c r="BF169" s="91">
        <f t="shared" ca="1" si="151"/>
        <v>39.3608384609444</v>
      </c>
      <c r="BG169" s="91">
        <f t="shared" ca="1" si="152"/>
        <v>61.74805109813358</v>
      </c>
    </row>
    <row r="170" spans="22:59">
      <c r="AJ170" s="1">
        <f t="shared" si="130"/>
        <v>165</v>
      </c>
      <c r="AL170" s="103">
        <f t="shared" ca="1" si="131"/>
        <v>0.12484772307778567</v>
      </c>
      <c r="AM170" s="91">
        <f t="shared" ca="1" si="132"/>
        <v>186.54963969582425</v>
      </c>
      <c r="AN170" s="103">
        <f t="shared" ca="1" si="133"/>
        <v>0.43374118802400641</v>
      </c>
      <c r="AO170" s="92">
        <f t="shared" ca="1" si="134"/>
        <v>4.0771329058581545</v>
      </c>
      <c r="AP170" s="91">
        <f t="shared" ca="1" si="135"/>
        <v>0.5525275296512191</v>
      </c>
      <c r="AQ170" s="103">
        <f t="shared" ca="1" si="136"/>
        <v>43.893638471801225</v>
      </c>
      <c r="AR170" s="103">
        <f t="shared" ca="1" si="137"/>
        <v>0.15005198097275049</v>
      </c>
      <c r="AS170" s="103">
        <f t="shared" ca="1" si="138"/>
        <v>1.1678498004392206E-2</v>
      </c>
      <c r="AT170" s="91">
        <f t="shared" ca="1" si="139"/>
        <v>206.03748599227021</v>
      </c>
      <c r="AU170" s="91">
        <f t="shared" ca="1" si="140"/>
        <v>85.213105968143097</v>
      </c>
      <c r="AV170" s="103">
        <f t="shared" ca="1" si="141"/>
        <v>0.18393863894522958</v>
      </c>
      <c r="AW170" s="103">
        <f t="shared" ca="1" si="142"/>
        <v>0.78542163001511167</v>
      </c>
      <c r="AX170" s="91">
        <f t="shared" ca="1" si="143"/>
        <v>50.152849157816405</v>
      </c>
      <c r="AY170" s="103">
        <f t="shared" ca="1" si="144"/>
        <v>0.2173367882276494</v>
      </c>
      <c r="AZ170" s="91">
        <f t="shared" ca="1" si="145"/>
        <v>215.56491171741789</v>
      </c>
      <c r="BA170" s="91">
        <f t="shared" ca="1" si="146"/>
        <v>20.117112743940751</v>
      </c>
      <c r="BB170" s="103">
        <f t="shared" ca="1" si="147"/>
        <v>0.43880857772553272</v>
      </c>
      <c r="BC170" s="103">
        <f t="shared" ca="1" si="148"/>
        <v>0.89206094646537348</v>
      </c>
      <c r="BD170" s="91">
        <f t="shared" ca="1" si="149"/>
        <v>12.563665299699004</v>
      </c>
      <c r="BE170" s="103">
        <f t="shared" ca="1" si="150"/>
        <v>0.32064331137356927</v>
      </c>
      <c r="BF170" s="91">
        <f t="shared" ca="1" si="151"/>
        <v>32.916154326084431</v>
      </c>
      <c r="BG170" s="91">
        <f t="shared" ca="1" si="152"/>
        <v>71.714967777899318</v>
      </c>
    </row>
    <row r="171" spans="22:59">
      <c r="AJ171" s="1">
        <f t="shared" si="130"/>
        <v>166</v>
      </c>
      <c r="AL171" s="103">
        <f t="shared" ca="1" si="131"/>
        <v>0.12828323262135558</v>
      </c>
      <c r="AM171" s="91">
        <f t="shared" ca="1" si="132"/>
        <v>271.67778539517604</v>
      </c>
      <c r="AN171" s="103">
        <f t="shared" ca="1" si="133"/>
        <v>0.66617714133770778</v>
      </c>
      <c r="AO171" s="92">
        <f t="shared" ca="1" si="134"/>
        <v>3.2200447193013697</v>
      </c>
      <c r="AP171" s="91">
        <f t="shared" ca="1" si="135"/>
        <v>1.8458875448016334</v>
      </c>
      <c r="AQ171" s="103">
        <f t="shared" ca="1" si="136"/>
        <v>32.50390119709482</v>
      </c>
      <c r="AR171" s="103">
        <f t="shared" ca="1" si="137"/>
        <v>0.32322042052697464</v>
      </c>
      <c r="AS171" s="103">
        <f t="shared" ca="1" si="138"/>
        <v>5.8522160259579389E-2</v>
      </c>
      <c r="AT171" s="91">
        <f t="shared" ca="1" si="139"/>
        <v>237.83844102046629</v>
      </c>
      <c r="AU171" s="91">
        <f t="shared" ca="1" si="140"/>
        <v>81.877764961728303</v>
      </c>
      <c r="AV171" s="103">
        <f t="shared" ca="1" si="141"/>
        <v>0.20910253767174769</v>
      </c>
      <c r="AW171" s="103">
        <f t="shared" ca="1" si="142"/>
        <v>0.83287264115244397</v>
      </c>
      <c r="AX171" s="91">
        <f t="shared" ca="1" si="143"/>
        <v>62.149837347883988</v>
      </c>
      <c r="AY171" s="103">
        <f t="shared" ca="1" si="144"/>
        <v>0.23193896419864385</v>
      </c>
      <c r="AZ171" s="91">
        <f t="shared" ca="1" si="145"/>
        <v>179.35626298059151</v>
      </c>
      <c r="BA171" s="91">
        <f t="shared" ca="1" si="146"/>
        <v>24.795289936203524</v>
      </c>
      <c r="BB171" s="103">
        <f t="shared" ca="1" si="147"/>
        <v>0.3857279339390367</v>
      </c>
      <c r="BC171" s="103">
        <f t="shared" ca="1" si="148"/>
        <v>0.85388172409035457</v>
      </c>
      <c r="BD171" s="91">
        <f t="shared" ca="1" si="149"/>
        <v>14.159042831921424</v>
      </c>
      <c r="BE171" s="103">
        <f t="shared" ca="1" si="150"/>
        <v>0.21987960872329981</v>
      </c>
      <c r="BF171" s="91">
        <f t="shared" ca="1" si="151"/>
        <v>38.661340945174857</v>
      </c>
      <c r="BG171" s="91">
        <f t="shared" ca="1" si="152"/>
        <v>59.722791158778861</v>
      </c>
    </row>
    <row r="172" spans="22:59">
      <c r="AJ172" s="1">
        <f t="shared" si="130"/>
        <v>167</v>
      </c>
      <c r="AL172" s="103">
        <f t="shared" ca="1" si="131"/>
        <v>0.14362954864103292</v>
      </c>
      <c r="AM172" s="91">
        <f t="shared" ca="1" si="132"/>
        <v>243.7173544412268</v>
      </c>
      <c r="AN172" s="103">
        <f t="shared" ca="1" si="133"/>
        <v>0.36376260193669951</v>
      </c>
      <c r="AO172" s="92">
        <f t="shared" ca="1" si="134"/>
        <v>5.2972402149421551</v>
      </c>
      <c r="AP172" s="91">
        <f t="shared" ca="1" si="135"/>
        <v>1.9992261932339315</v>
      </c>
      <c r="AQ172" s="103">
        <f t="shared" ca="1" si="136"/>
        <v>16.337547649628142</v>
      </c>
      <c r="AR172" s="103">
        <f t="shared" ca="1" si="137"/>
        <v>0.16308020934331979</v>
      </c>
      <c r="AS172" s="103">
        <f t="shared" ca="1" si="138"/>
        <v>6.0684246725528107E-2</v>
      </c>
      <c r="AT172" s="91">
        <f t="shared" ca="1" si="139"/>
        <v>243.41709546420299</v>
      </c>
      <c r="AU172" s="91">
        <f t="shared" ca="1" si="140"/>
        <v>87.903171380688519</v>
      </c>
      <c r="AV172" s="103">
        <f t="shared" ca="1" si="141"/>
        <v>0.32699665870837863</v>
      </c>
      <c r="AW172" s="103">
        <f t="shared" ca="1" si="142"/>
        <v>0.75290348531527729</v>
      </c>
      <c r="AX172" s="91">
        <f t="shared" ca="1" si="143"/>
        <v>84.71020108609622</v>
      </c>
      <c r="AY172" s="103">
        <f t="shared" ca="1" si="144"/>
        <v>0.2752737231785316</v>
      </c>
      <c r="AZ172" s="91">
        <f t="shared" ca="1" si="145"/>
        <v>212.3170849455916</v>
      </c>
      <c r="BA172" s="91">
        <f t="shared" ca="1" si="146"/>
        <v>25.289014092006393</v>
      </c>
      <c r="BB172" s="103">
        <f t="shared" ca="1" si="147"/>
        <v>0.3633399426849846</v>
      </c>
      <c r="BC172" s="103">
        <f t="shared" ca="1" si="148"/>
        <v>0.95455607227930495</v>
      </c>
      <c r="BD172" s="91">
        <f t="shared" ca="1" si="149"/>
        <v>9.6578793320047147</v>
      </c>
      <c r="BE172" s="103">
        <f t="shared" ca="1" si="150"/>
        <v>0.31705332355435439</v>
      </c>
      <c r="BF172" s="91">
        <f t="shared" ca="1" si="151"/>
        <v>35.433755460368793</v>
      </c>
      <c r="BG172" s="91">
        <f t="shared" ca="1" si="152"/>
        <v>72.521839762356251</v>
      </c>
    </row>
    <row r="173" spans="22:59">
      <c r="AJ173" s="1">
        <f t="shared" si="130"/>
        <v>168</v>
      </c>
      <c r="AL173" s="103">
        <f t="shared" ca="1" si="131"/>
        <v>9.724944535755127E-2</v>
      </c>
      <c r="AM173" s="91">
        <f t="shared" ca="1" si="132"/>
        <v>241.78752770751041</v>
      </c>
      <c r="AN173" s="103">
        <f t="shared" ca="1" si="133"/>
        <v>0.64034222680811492</v>
      </c>
      <c r="AO173" s="92">
        <f t="shared" ca="1" si="134"/>
        <v>3.9242653308166449</v>
      </c>
      <c r="AP173" s="91">
        <f t="shared" ca="1" si="135"/>
        <v>1.1031223847350256</v>
      </c>
      <c r="AQ173" s="103">
        <f t="shared" ca="1" si="136"/>
        <v>29.082689834340044</v>
      </c>
      <c r="AR173" s="103">
        <f t="shared" ca="1" si="137"/>
        <v>0.16560294120841282</v>
      </c>
      <c r="AS173" s="103">
        <f t="shared" ca="1" si="138"/>
        <v>3.5974438831486717E-2</v>
      </c>
      <c r="AT173" s="91">
        <f t="shared" ca="1" si="139"/>
        <v>226.09466243575446</v>
      </c>
      <c r="AU173" s="91">
        <f t="shared" ca="1" si="140"/>
        <v>88.643646242069252</v>
      </c>
      <c r="AV173" s="103">
        <f t="shared" ca="1" si="141"/>
        <v>0.34937963473718348</v>
      </c>
      <c r="AW173" s="103">
        <f t="shared" ca="1" si="142"/>
        <v>0.81893955288887388</v>
      </c>
      <c r="AX173" s="91">
        <f t="shared" ca="1" si="143"/>
        <v>54.443418673333184</v>
      </c>
      <c r="AY173" s="103">
        <f t="shared" ca="1" si="144"/>
        <v>0.24771337819146605</v>
      </c>
      <c r="AZ173" s="91">
        <f t="shared" ca="1" si="145"/>
        <v>215.27424318972032</v>
      </c>
      <c r="BA173" s="91">
        <f t="shared" ca="1" si="146"/>
        <v>28.468480604019419</v>
      </c>
      <c r="BB173" s="103">
        <f t="shared" ca="1" si="147"/>
        <v>0.48849504526150334</v>
      </c>
      <c r="BC173" s="103">
        <f t="shared" ca="1" si="148"/>
        <v>0.9447896326192522</v>
      </c>
      <c r="BD173" s="91">
        <f t="shared" ca="1" si="149"/>
        <v>6.3006792262768823</v>
      </c>
      <c r="BE173" s="103">
        <f t="shared" ca="1" si="150"/>
        <v>0.2064302696765152</v>
      </c>
      <c r="BF173" s="91">
        <f t="shared" ca="1" si="151"/>
        <v>40.698668869664225</v>
      </c>
      <c r="BG173" s="91">
        <f t="shared" ca="1" si="152"/>
        <v>50.736096756649751</v>
      </c>
    </row>
    <row r="174" spans="22:59">
      <c r="AJ174" s="1">
        <f t="shared" si="130"/>
        <v>169</v>
      </c>
      <c r="AL174" s="103">
        <f t="shared" ca="1" si="131"/>
        <v>0.11024066020170187</v>
      </c>
      <c r="AM174" s="91">
        <f t="shared" ca="1" si="132"/>
        <v>258.26766704473812</v>
      </c>
      <c r="AN174" s="103">
        <f t="shared" ca="1" si="133"/>
        <v>0.70413922646474436</v>
      </c>
      <c r="AO174" s="92">
        <f t="shared" ca="1" si="134"/>
        <v>3.1867204869784826</v>
      </c>
      <c r="AP174" s="91">
        <f t="shared" ca="1" si="135"/>
        <v>0.83553829611245056</v>
      </c>
      <c r="AQ174" s="103">
        <f t="shared" ca="1" si="136"/>
        <v>23.497987711741139</v>
      </c>
      <c r="AR174" s="103">
        <f t="shared" ca="1" si="137"/>
        <v>0.25751175754577549</v>
      </c>
      <c r="AS174" s="103">
        <f t="shared" ca="1" si="138"/>
        <v>6.7672580828535098E-2</v>
      </c>
      <c r="AT174" s="91">
        <f t="shared" ca="1" si="139"/>
        <v>193.07786899900032</v>
      </c>
      <c r="AU174" s="91">
        <f t="shared" ca="1" si="140"/>
        <v>47.885583941662524</v>
      </c>
      <c r="AV174" s="103">
        <f t="shared" ca="1" si="141"/>
        <v>0.15435834820690095</v>
      </c>
      <c r="AW174" s="103">
        <f t="shared" ca="1" si="142"/>
        <v>0.79095373990366702</v>
      </c>
      <c r="AX174" s="91">
        <f t="shared" ca="1" si="143"/>
        <v>50.343891087762913</v>
      </c>
      <c r="AY174" s="103">
        <f t="shared" ca="1" si="144"/>
        <v>0.17708357290536797</v>
      </c>
      <c r="AZ174" s="91">
        <f t="shared" ca="1" si="145"/>
        <v>227.43013817517487</v>
      </c>
      <c r="BA174" s="91">
        <f t="shared" ca="1" si="146"/>
        <v>25.881111521418021</v>
      </c>
      <c r="BB174" s="103">
        <f t="shared" ca="1" si="147"/>
        <v>0.55084391460909576</v>
      </c>
      <c r="BC174" s="103">
        <f t="shared" ca="1" si="148"/>
        <v>0.97190403723435348</v>
      </c>
      <c r="BD174" s="91">
        <f t="shared" ca="1" si="149"/>
        <v>10.527587052915223</v>
      </c>
      <c r="BE174" s="103">
        <f t="shared" ca="1" si="150"/>
        <v>0.20426064229630056</v>
      </c>
      <c r="BF174" s="91">
        <f t="shared" ca="1" si="151"/>
        <v>34.347717124240717</v>
      </c>
      <c r="BG174" s="91">
        <f t="shared" ca="1" si="152"/>
        <v>70.490237362709422</v>
      </c>
    </row>
    <row r="175" spans="22:59">
      <c r="AJ175" s="1">
        <f t="shared" si="130"/>
        <v>170</v>
      </c>
      <c r="AL175" s="103">
        <f t="shared" ca="1" si="131"/>
        <v>0.14623317141455755</v>
      </c>
      <c r="AM175" s="91">
        <f t="shared" ca="1" si="132"/>
        <v>266.00489630527181</v>
      </c>
      <c r="AN175" s="103">
        <f t="shared" ca="1" si="133"/>
        <v>0.3335509223920296</v>
      </c>
      <c r="AO175" s="92">
        <f t="shared" ca="1" si="134"/>
        <v>6.7460775535500783</v>
      </c>
      <c r="AP175" s="91">
        <f t="shared" ca="1" si="135"/>
        <v>1.8494816168712875</v>
      </c>
      <c r="AQ175" s="103">
        <f t="shared" ca="1" si="136"/>
        <v>23.660812687811905</v>
      </c>
      <c r="AR175" s="103">
        <f t="shared" ca="1" si="137"/>
        <v>0.32335277008409674</v>
      </c>
      <c r="AS175" s="103">
        <f t="shared" ca="1" si="138"/>
        <v>3.8863406555941477E-2</v>
      </c>
      <c r="AT175" s="91">
        <f t="shared" ca="1" si="139"/>
        <v>182.66210501872192</v>
      </c>
      <c r="AU175" s="91">
        <f t="shared" ca="1" si="140"/>
        <v>26.869274373583423</v>
      </c>
      <c r="AV175" s="103">
        <f t="shared" ca="1" si="141"/>
        <v>0.22795511397633947</v>
      </c>
      <c r="AW175" s="103">
        <f t="shared" ca="1" si="142"/>
        <v>0.76976010766088354</v>
      </c>
      <c r="AX175" s="91">
        <f t="shared" ca="1" si="143"/>
        <v>48.674066691013707</v>
      </c>
      <c r="AY175" s="103">
        <f t="shared" ca="1" si="144"/>
        <v>0.28594650219800377</v>
      </c>
      <c r="AZ175" s="91">
        <f t="shared" ca="1" si="145"/>
        <v>151.58193938385293</v>
      </c>
      <c r="BA175" s="91">
        <f t="shared" ca="1" si="146"/>
        <v>16.096543322285086</v>
      </c>
      <c r="BB175" s="103">
        <f t="shared" ca="1" si="147"/>
        <v>0.57730521177905136</v>
      </c>
      <c r="BC175" s="103">
        <f t="shared" ca="1" si="148"/>
        <v>0.93361347339996958</v>
      </c>
      <c r="BD175" s="91">
        <f t="shared" ca="1" si="149"/>
        <v>11.620474189626538</v>
      </c>
      <c r="BE175" s="103">
        <f t="shared" ca="1" si="150"/>
        <v>0.34568659017672609</v>
      </c>
      <c r="BF175" s="91">
        <f t="shared" ca="1" si="151"/>
        <v>30.179221374450343</v>
      </c>
      <c r="BG175" s="91">
        <f t="shared" ca="1" si="152"/>
        <v>58.461925277752968</v>
      </c>
    </row>
    <row r="176" spans="22:59">
      <c r="AJ176" s="1">
        <f t="shared" si="130"/>
        <v>171</v>
      </c>
      <c r="AL176" s="103">
        <f t="shared" ca="1" si="131"/>
        <v>0.12856733329501485</v>
      </c>
      <c r="AM176" s="91">
        <f t="shared" ca="1" si="132"/>
        <v>278.56491935100814</v>
      </c>
      <c r="AN176" s="103">
        <f t="shared" ca="1" si="133"/>
        <v>0.33789680033914071</v>
      </c>
      <c r="AO176" s="92">
        <f t="shared" ca="1" si="134"/>
        <v>4.8746528248154952</v>
      </c>
      <c r="AP176" s="91">
        <f t="shared" ca="1" si="135"/>
        <v>1.7970836928439426</v>
      </c>
      <c r="AQ176" s="103">
        <f t="shared" ca="1" si="136"/>
        <v>38.831791689366185</v>
      </c>
      <c r="AR176" s="103">
        <f t="shared" ca="1" si="137"/>
        <v>0.15552624815682153</v>
      </c>
      <c r="AS176" s="103">
        <f t="shared" ca="1" si="138"/>
        <v>5.3142936407247411E-2</v>
      </c>
      <c r="AT176" s="91">
        <f t="shared" ca="1" si="139"/>
        <v>235.820809236027</v>
      </c>
      <c r="AU176" s="91">
        <f t="shared" ca="1" si="140"/>
        <v>82.081084890275079</v>
      </c>
      <c r="AV176" s="103">
        <f t="shared" ca="1" si="141"/>
        <v>0.28126955853091151</v>
      </c>
      <c r="AW176" s="103">
        <f t="shared" ca="1" si="142"/>
        <v>0.774369021573866</v>
      </c>
      <c r="AX176" s="91">
        <f t="shared" ca="1" si="143"/>
        <v>55.317588198421831</v>
      </c>
      <c r="AY176" s="103">
        <f t="shared" ca="1" si="144"/>
        <v>0.29473612815780048</v>
      </c>
      <c r="AZ176" s="91">
        <f t="shared" ca="1" si="145"/>
        <v>158.49628855223861</v>
      </c>
      <c r="BA176" s="91">
        <f t="shared" ca="1" si="146"/>
        <v>21.531142698562679</v>
      </c>
      <c r="BB176" s="103">
        <f t="shared" ca="1" si="147"/>
        <v>0.59089320556574898</v>
      </c>
      <c r="BC176" s="103">
        <f t="shared" ca="1" si="148"/>
        <v>0.90081741164206941</v>
      </c>
      <c r="BD176" s="91">
        <f t="shared" ca="1" si="149"/>
        <v>10.685933239669833</v>
      </c>
      <c r="BE176" s="103">
        <f t="shared" ca="1" si="150"/>
        <v>0.34336135927435713</v>
      </c>
      <c r="BF176" s="91">
        <f t="shared" ca="1" si="151"/>
        <v>42.885972575022656</v>
      </c>
      <c r="BG176" s="91">
        <f t="shared" ca="1" si="152"/>
        <v>56.354166931171072</v>
      </c>
    </row>
    <row r="177" spans="36:59">
      <c r="AJ177" s="1">
        <f t="shared" si="130"/>
        <v>172</v>
      </c>
      <c r="AL177" s="103">
        <f t="shared" ca="1" si="131"/>
        <v>0.11541772460370425</v>
      </c>
      <c r="AM177" s="91">
        <f t="shared" ca="1" si="132"/>
        <v>205.01800863661407</v>
      </c>
      <c r="AN177" s="103">
        <f t="shared" ca="1" si="133"/>
        <v>0.32223341384710041</v>
      </c>
      <c r="AO177" s="92">
        <f t="shared" ca="1" si="134"/>
        <v>5.9445398291070406</v>
      </c>
      <c r="AP177" s="91">
        <f t="shared" ca="1" si="135"/>
        <v>1.534163272890227</v>
      </c>
      <c r="AQ177" s="103">
        <f t="shared" ca="1" si="136"/>
        <v>34.154358436136043</v>
      </c>
      <c r="AR177" s="103">
        <f t="shared" ca="1" si="137"/>
        <v>0.29554744311322922</v>
      </c>
      <c r="AS177" s="103">
        <f t="shared" ca="1" si="138"/>
        <v>6.9253060770449348E-2</v>
      </c>
      <c r="AT177" s="91">
        <f t="shared" ca="1" si="139"/>
        <v>200.01784474670114</v>
      </c>
      <c r="AU177" s="91">
        <f t="shared" ca="1" si="140"/>
        <v>34.659747640230364</v>
      </c>
      <c r="AV177" s="103">
        <f t="shared" ca="1" si="141"/>
        <v>0.26530350139284087</v>
      </c>
      <c r="AW177" s="103">
        <f t="shared" ca="1" si="142"/>
        <v>0.8051678800339348</v>
      </c>
      <c r="AX177" s="91">
        <f t="shared" ca="1" si="143"/>
        <v>48.52125441561806</v>
      </c>
      <c r="AY177" s="103">
        <f t="shared" ca="1" si="144"/>
        <v>0.18971718207627247</v>
      </c>
      <c r="AZ177" s="91">
        <f t="shared" ca="1" si="145"/>
        <v>170.35088266806628</v>
      </c>
      <c r="BA177" s="91">
        <f t="shared" ca="1" si="146"/>
        <v>15.399386527282379</v>
      </c>
      <c r="BB177" s="103">
        <f t="shared" ca="1" si="147"/>
        <v>0.41979619099221149</v>
      </c>
      <c r="BC177" s="103">
        <f t="shared" ca="1" si="148"/>
        <v>0.96778980847392004</v>
      </c>
      <c r="BD177" s="91">
        <f t="shared" ca="1" si="149"/>
        <v>6.3919217045002057</v>
      </c>
      <c r="BE177" s="103">
        <f t="shared" ca="1" si="150"/>
        <v>0.34586465163557167</v>
      </c>
      <c r="BF177" s="91">
        <f t="shared" ca="1" si="151"/>
        <v>30.344589779456086</v>
      </c>
      <c r="BG177" s="91">
        <f t="shared" ca="1" si="152"/>
        <v>63.49023421363821</v>
      </c>
    </row>
    <row r="178" spans="36:59">
      <c r="AJ178" s="1">
        <f t="shared" si="130"/>
        <v>173</v>
      </c>
      <c r="AL178" s="103">
        <f t="shared" ca="1" si="131"/>
        <v>9.8714748597547197E-2</v>
      </c>
      <c r="AM178" s="91">
        <f t="shared" ca="1" si="132"/>
        <v>240.41922603898371</v>
      </c>
      <c r="AN178" s="103">
        <f t="shared" ca="1" si="133"/>
        <v>0.54428286644544599</v>
      </c>
      <c r="AO178" s="92">
        <f t="shared" ca="1" si="134"/>
        <v>6.9873792695585131</v>
      </c>
      <c r="AP178" s="91">
        <f t="shared" ca="1" si="135"/>
        <v>1.7432910792207115</v>
      </c>
      <c r="AQ178" s="103">
        <f t="shared" ca="1" si="136"/>
        <v>17.05155172274722</v>
      </c>
      <c r="AR178" s="103">
        <f t="shared" ca="1" si="137"/>
        <v>0.20757074489341965</v>
      </c>
      <c r="AS178" s="103">
        <f t="shared" ca="1" si="138"/>
        <v>6.0300025045329095E-2</v>
      </c>
      <c r="AT178" s="91">
        <f t="shared" ca="1" si="139"/>
        <v>229.87130029939533</v>
      </c>
      <c r="AU178" s="91">
        <f t="shared" ca="1" si="140"/>
        <v>76.611420176423408</v>
      </c>
      <c r="AV178" s="103">
        <f t="shared" ca="1" si="141"/>
        <v>0.13622902837574621</v>
      </c>
      <c r="AW178" s="103">
        <f t="shared" ca="1" si="142"/>
        <v>0.80802608634013495</v>
      </c>
      <c r="AX178" s="91">
        <f t="shared" ca="1" si="143"/>
        <v>80.905013165368146</v>
      </c>
      <c r="AY178" s="103">
        <f t="shared" ca="1" si="144"/>
        <v>0.17790210351431235</v>
      </c>
      <c r="AZ178" s="91">
        <f t="shared" ca="1" si="145"/>
        <v>206.3603408979094</v>
      </c>
      <c r="BA178" s="91">
        <f t="shared" ca="1" si="146"/>
        <v>17.618614920492462</v>
      </c>
      <c r="BB178" s="103">
        <f t="shared" ca="1" si="147"/>
        <v>0.45060521971470568</v>
      </c>
      <c r="BC178" s="103">
        <f t="shared" ca="1" si="148"/>
        <v>0.98385291936636254</v>
      </c>
      <c r="BD178" s="91">
        <f t="shared" ca="1" si="149"/>
        <v>12.612498485660026</v>
      </c>
      <c r="BE178" s="103">
        <f t="shared" ca="1" si="150"/>
        <v>0.25797628772354009</v>
      </c>
      <c r="BF178" s="91">
        <f t="shared" ca="1" si="151"/>
        <v>43.472692893548128</v>
      </c>
      <c r="BG178" s="91">
        <f t="shared" ca="1" si="152"/>
        <v>54.043220144481083</v>
      </c>
    </row>
    <row r="179" spans="36:59">
      <c r="AJ179" s="1">
        <f t="shared" si="130"/>
        <v>174</v>
      </c>
      <c r="AL179" s="103">
        <f t="shared" ca="1" si="131"/>
        <v>0.11954946994407277</v>
      </c>
      <c r="AM179" s="91">
        <f t="shared" ca="1" si="132"/>
        <v>277.01459993337386</v>
      </c>
      <c r="AN179" s="103">
        <f t="shared" ca="1" si="133"/>
        <v>0.7403567779743897</v>
      </c>
      <c r="AO179" s="92">
        <f t="shared" ca="1" si="134"/>
        <v>6.1211295039018445</v>
      </c>
      <c r="AP179" s="91">
        <f t="shared" ca="1" si="135"/>
        <v>1.1048219639797354</v>
      </c>
      <c r="AQ179" s="103">
        <f t="shared" ca="1" si="136"/>
        <v>49.084005401948929</v>
      </c>
      <c r="AR179" s="103">
        <f t="shared" ca="1" si="137"/>
        <v>0.1576589420444027</v>
      </c>
      <c r="AS179" s="103">
        <f t="shared" ca="1" si="138"/>
        <v>5.3653231170195062E-2</v>
      </c>
      <c r="AT179" s="91">
        <f t="shared" ca="1" si="139"/>
        <v>186.41883912097842</v>
      </c>
      <c r="AU179" s="91">
        <f t="shared" ca="1" si="140"/>
        <v>63.059014757183718</v>
      </c>
      <c r="AV179" s="103">
        <f t="shared" ca="1" si="141"/>
        <v>0.24061381409956301</v>
      </c>
      <c r="AW179" s="103">
        <f t="shared" ca="1" si="142"/>
        <v>0.81632671068417684</v>
      </c>
      <c r="AX179" s="91">
        <f t="shared" ca="1" si="143"/>
        <v>81.395552039156499</v>
      </c>
      <c r="AY179" s="103">
        <f t="shared" ca="1" si="144"/>
        <v>0.17013948247663607</v>
      </c>
      <c r="AZ179" s="91">
        <f t="shared" ca="1" si="145"/>
        <v>197.72882751576026</v>
      </c>
      <c r="BA179" s="91">
        <f t="shared" ca="1" si="146"/>
        <v>25.376702128155106</v>
      </c>
      <c r="BB179" s="103">
        <f t="shared" ca="1" si="147"/>
        <v>0.45515211833979763</v>
      </c>
      <c r="BC179" s="103">
        <f t="shared" ca="1" si="148"/>
        <v>0.95196114168077883</v>
      </c>
      <c r="BD179" s="91">
        <f t="shared" ca="1" si="149"/>
        <v>14.505762396515436</v>
      </c>
      <c r="BE179" s="103">
        <f t="shared" ca="1" si="150"/>
        <v>0.32354682545563573</v>
      </c>
      <c r="BF179" s="91">
        <f t="shared" ca="1" si="151"/>
        <v>40.00462997957014</v>
      </c>
      <c r="BG179" s="91">
        <f t="shared" ca="1" si="152"/>
        <v>59.227709988483497</v>
      </c>
    </row>
    <row r="180" spans="36:59">
      <c r="AJ180" s="1">
        <f t="shared" si="130"/>
        <v>175</v>
      </c>
      <c r="AL180" s="103">
        <f t="shared" ca="1" si="131"/>
        <v>0.11154271064698884</v>
      </c>
      <c r="AM180" s="91">
        <f t="shared" ca="1" si="132"/>
        <v>196.80975655447045</v>
      </c>
      <c r="AN180" s="103">
        <f t="shared" ca="1" si="133"/>
        <v>0.3304837713462917</v>
      </c>
      <c r="AO180" s="92">
        <f t="shared" ca="1" si="134"/>
        <v>4.076625323564949</v>
      </c>
      <c r="AP180" s="91">
        <f t="shared" ca="1" si="135"/>
        <v>0.58417565191472964</v>
      </c>
      <c r="AQ180" s="103">
        <f t="shared" ca="1" si="136"/>
        <v>39.304099147165566</v>
      </c>
      <c r="AR180" s="103">
        <f t="shared" ca="1" si="137"/>
        <v>0.19465444689365424</v>
      </c>
      <c r="AS180" s="103">
        <f t="shared" ca="1" si="138"/>
        <v>7.9297098220930159E-2</v>
      </c>
      <c r="AT180" s="91">
        <f t="shared" ca="1" si="139"/>
        <v>216.78016797524356</v>
      </c>
      <c r="AU180" s="91">
        <f t="shared" ca="1" si="140"/>
        <v>69.503358506233795</v>
      </c>
      <c r="AV180" s="103">
        <f t="shared" ca="1" si="141"/>
        <v>0.16204241923349105</v>
      </c>
      <c r="AW180" s="103">
        <f t="shared" ca="1" si="142"/>
        <v>0.77807052283209133</v>
      </c>
      <c r="AX180" s="91">
        <f t="shared" ca="1" si="143"/>
        <v>59.857274510636046</v>
      </c>
      <c r="AY180" s="103">
        <f t="shared" ca="1" si="144"/>
        <v>0.28687682346452859</v>
      </c>
      <c r="AZ180" s="91">
        <f t="shared" ca="1" si="145"/>
        <v>215.01165116127123</v>
      </c>
      <c r="BA180" s="91">
        <f t="shared" ca="1" si="146"/>
        <v>18.868819789842973</v>
      </c>
      <c r="BB180" s="103">
        <f t="shared" ca="1" si="147"/>
        <v>0.40433831688670918</v>
      </c>
      <c r="BC180" s="103">
        <f t="shared" ca="1" si="148"/>
        <v>0.98065190742873232</v>
      </c>
      <c r="BD180" s="91">
        <f t="shared" ca="1" si="149"/>
        <v>7.4584838649573602</v>
      </c>
      <c r="BE180" s="103">
        <f t="shared" ca="1" si="150"/>
        <v>0.24014044641294155</v>
      </c>
      <c r="BF180" s="91">
        <f t="shared" ca="1" si="151"/>
        <v>43.217354786127103</v>
      </c>
      <c r="BG180" s="91">
        <f t="shared" ca="1" si="152"/>
        <v>66.572372394005711</v>
      </c>
    </row>
    <row r="181" spans="36:59">
      <c r="AJ181" s="1">
        <f t="shared" si="130"/>
        <v>176</v>
      </c>
      <c r="AL181" s="103">
        <f t="shared" ca="1" si="131"/>
        <v>0.1022601275136778</v>
      </c>
      <c r="AM181" s="91">
        <f t="shared" ca="1" si="132"/>
        <v>265.12698740842183</v>
      </c>
      <c r="AN181" s="103">
        <f t="shared" ca="1" si="133"/>
        <v>0.40767398125909288</v>
      </c>
      <c r="AO181" s="92">
        <f t="shared" ca="1" si="134"/>
        <v>5.0413195606462819</v>
      </c>
      <c r="AP181" s="91">
        <f t="shared" ca="1" si="135"/>
        <v>0.88511861735642905</v>
      </c>
      <c r="AQ181" s="103">
        <f t="shared" ca="1" si="136"/>
        <v>24.944406866299889</v>
      </c>
      <c r="AR181" s="103">
        <f t="shared" ca="1" si="137"/>
        <v>0.19142214631207949</v>
      </c>
      <c r="AS181" s="103">
        <f t="shared" ca="1" si="138"/>
        <v>4.2704145248159138E-2</v>
      </c>
      <c r="AT181" s="91">
        <f t="shared" ca="1" si="139"/>
        <v>215.86067995648688</v>
      </c>
      <c r="AU181" s="91">
        <f t="shared" ca="1" si="140"/>
        <v>99.621719208699346</v>
      </c>
      <c r="AV181" s="103">
        <f t="shared" ca="1" si="141"/>
        <v>0.23296354405885372</v>
      </c>
      <c r="AW181" s="103">
        <f t="shared" ca="1" si="142"/>
        <v>0.75890339922716754</v>
      </c>
      <c r="AX181" s="91">
        <f t="shared" ca="1" si="143"/>
        <v>67.346907338413814</v>
      </c>
      <c r="AY181" s="103">
        <f t="shared" ca="1" si="144"/>
        <v>0.22953977400395775</v>
      </c>
      <c r="AZ181" s="91">
        <f t="shared" ca="1" si="145"/>
        <v>182.47636800719809</v>
      </c>
      <c r="BA181" s="91">
        <f t="shared" ca="1" si="146"/>
        <v>21.803533201720512</v>
      </c>
      <c r="BB181" s="103">
        <f t="shared" ca="1" si="147"/>
        <v>0.43364967862108617</v>
      </c>
      <c r="BC181" s="103">
        <f t="shared" ca="1" si="148"/>
        <v>0.94618284535179964</v>
      </c>
      <c r="BD181" s="91">
        <f t="shared" ca="1" si="149"/>
        <v>12.069982784505868</v>
      </c>
      <c r="BE181" s="103">
        <f t="shared" ca="1" si="150"/>
        <v>0.20128129147971596</v>
      </c>
      <c r="BF181" s="91">
        <f t="shared" ca="1" si="151"/>
        <v>42.371903464397207</v>
      </c>
      <c r="BG181" s="91">
        <f t="shared" ca="1" si="152"/>
        <v>65.073766800852795</v>
      </c>
    </row>
    <row r="182" spans="36:59">
      <c r="AJ182" s="1">
        <f t="shared" si="130"/>
        <v>177</v>
      </c>
      <c r="AL182" s="103">
        <f t="shared" ca="1" si="131"/>
        <v>0.10515535943368264</v>
      </c>
      <c r="AM182" s="91">
        <f t="shared" ca="1" si="132"/>
        <v>221.66560060957033</v>
      </c>
      <c r="AN182" s="103">
        <f t="shared" ca="1" si="133"/>
        <v>0.58473771989946099</v>
      </c>
      <c r="AO182" s="92">
        <f t="shared" ca="1" si="134"/>
        <v>6.3149484659717103</v>
      </c>
      <c r="AP182" s="91">
        <f t="shared" ca="1" si="135"/>
        <v>1.4460236608986909</v>
      </c>
      <c r="AQ182" s="103">
        <f t="shared" ca="1" si="136"/>
        <v>13.310541503029846</v>
      </c>
      <c r="AR182" s="103">
        <f t="shared" ca="1" si="137"/>
        <v>0.3386162376275389</v>
      </c>
      <c r="AS182" s="103">
        <f t="shared" ca="1" si="138"/>
        <v>4.770835020659768E-2</v>
      </c>
      <c r="AT182" s="91">
        <f t="shared" ca="1" si="139"/>
        <v>246.09520499691371</v>
      </c>
      <c r="AU182" s="91">
        <f t="shared" ca="1" si="140"/>
        <v>55.386386967216239</v>
      </c>
      <c r="AV182" s="103">
        <f t="shared" ca="1" si="141"/>
        <v>0.20488034459630855</v>
      </c>
      <c r="AW182" s="103">
        <f t="shared" ca="1" si="142"/>
        <v>0.83812217844958681</v>
      </c>
      <c r="AX182" s="91">
        <f t="shared" ca="1" si="143"/>
        <v>45.432535013687449</v>
      </c>
      <c r="AY182" s="103">
        <f t="shared" ca="1" si="144"/>
        <v>0.16344087975728144</v>
      </c>
      <c r="AZ182" s="91">
        <f t="shared" ca="1" si="145"/>
        <v>171.28253110709647</v>
      </c>
      <c r="BA182" s="91">
        <f t="shared" ca="1" si="146"/>
        <v>19.855075880134585</v>
      </c>
      <c r="BB182" s="103">
        <f t="shared" ca="1" si="147"/>
        <v>0.40533888103980797</v>
      </c>
      <c r="BC182" s="103">
        <f t="shared" ca="1" si="148"/>
        <v>0.96411343014860129</v>
      </c>
      <c r="BD182" s="91">
        <f t="shared" ca="1" si="149"/>
        <v>11.817047092041577</v>
      </c>
      <c r="BE182" s="103">
        <f t="shared" ca="1" si="150"/>
        <v>0.23789229839860263</v>
      </c>
      <c r="BF182" s="91">
        <f t="shared" ca="1" si="151"/>
        <v>30.547784525417619</v>
      </c>
      <c r="BG182" s="91">
        <f t="shared" ca="1" si="152"/>
        <v>64.855577499824335</v>
      </c>
    </row>
    <row r="183" spans="36:59">
      <c r="AJ183" s="1">
        <f t="shared" si="130"/>
        <v>178</v>
      </c>
      <c r="AL183" s="103">
        <f t="shared" ca="1" si="131"/>
        <v>0.11484042793246814</v>
      </c>
      <c r="AM183" s="91">
        <f t="shared" ca="1" si="132"/>
        <v>227.27753911643919</v>
      </c>
      <c r="AN183" s="103">
        <f t="shared" ca="1" si="133"/>
        <v>0.45836943762973326</v>
      </c>
      <c r="AO183" s="92">
        <f t="shared" ca="1" si="134"/>
        <v>6.2979166699208111</v>
      </c>
      <c r="AP183" s="91">
        <f t="shared" ca="1" si="135"/>
        <v>1.8766313778876889</v>
      </c>
      <c r="AQ183" s="103">
        <f t="shared" ca="1" si="136"/>
        <v>19.308283662092119</v>
      </c>
      <c r="AR183" s="103">
        <f t="shared" ca="1" si="137"/>
        <v>0.30344781460509807</v>
      </c>
      <c r="AS183" s="103">
        <f t="shared" ca="1" si="138"/>
        <v>5.3930517060426258E-2</v>
      </c>
      <c r="AT183" s="91">
        <f t="shared" ca="1" si="139"/>
        <v>195.27806636631232</v>
      </c>
      <c r="AU183" s="91">
        <f t="shared" ca="1" si="140"/>
        <v>92.743500784396403</v>
      </c>
      <c r="AV183" s="103">
        <f t="shared" ca="1" si="141"/>
        <v>0.25702535270481142</v>
      </c>
      <c r="AW183" s="103">
        <f t="shared" ca="1" si="142"/>
        <v>0.76538167056439199</v>
      </c>
      <c r="AX183" s="91">
        <f t="shared" ca="1" si="143"/>
        <v>53.40415370917006</v>
      </c>
      <c r="AY183" s="103">
        <f t="shared" ca="1" si="144"/>
        <v>0.22444001079770556</v>
      </c>
      <c r="AZ183" s="91">
        <f t="shared" ca="1" si="145"/>
        <v>231.43355029039657</v>
      </c>
      <c r="BA183" s="91">
        <f t="shared" ca="1" si="146"/>
        <v>17.271935694761066</v>
      </c>
      <c r="BB183" s="103">
        <f t="shared" ca="1" si="147"/>
        <v>0.40408440294428627</v>
      </c>
      <c r="BC183" s="103">
        <f t="shared" ca="1" si="148"/>
        <v>0.87545067147874156</v>
      </c>
      <c r="BD183" s="91">
        <f t="shared" ca="1" si="149"/>
        <v>11.112634270233924</v>
      </c>
      <c r="BE183" s="103">
        <f t="shared" ca="1" si="150"/>
        <v>0.30448793776479921</v>
      </c>
      <c r="BF183" s="91">
        <f t="shared" ca="1" si="151"/>
        <v>40.686919968404737</v>
      </c>
      <c r="BG183" s="91">
        <f t="shared" ca="1" si="152"/>
        <v>73.012106286063784</v>
      </c>
    </row>
    <row r="184" spans="36:59">
      <c r="AJ184" s="1">
        <f t="shared" si="130"/>
        <v>179</v>
      </c>
      <c r="AL184" s="103">
        <f t="shared" ca="1" si="131"/>
        <v>0.11503776208809983</v>
      </c>
      <c r="AM184" s="91">
        <f t="shared" ca="1" si="132"/>
        <v>266.82402384051079</v>
      </c>
      <c r="AN184" s="103">
        <f t="shared" ca="1" si="133"/>
        <v>0.65566357882952286</v>
      </c>
      <c r="AO184" s="92">
        <f t="shared" ca="1" si="134"/>
        <v>4.855654387031886</v>
      </c>
      <c r="AP184" s="91">
        <f t="shared" ca="1" si="135"/>
        <v>0.91713057772784934</v>
      </c>
      <c r="AQ184" s="103">
        <f t="shared" ca="1" si="136"/>
        <v>33.080311820143336</v>
      </c>
      <c r="AR184" s="103">
        <f t="shared" ca="1" si="137"/>
        <v>0.31935026183367721</v>
      </c>
      <c r="AS184" s="103">
        <f t="shared" ca="1" si="138"/>
        <v>5.722089198791061E-2</v>
      </c>
      <c r="AT184" s="91">
        <f t="shared" ca="1" si="139"/>
        <v>178.33807504052444</v>
      </c>
      <c r="AU184" s="91">
        <f t="shared" ca="1" si="140"/>
        <v>40.630269480115587</v>
      </c>
      <c r="AV184" s="103">
        <f t="shared" ca="1" si="141"/>
        <v>0.13579682361010678</v>
      </c>
      <c r="AW184" s="103">
        <f t="shared" ca="1" si="142"/>
        <v>0.8361199378943831</v>
      </c>
      <c r="AX184" s="91">
        <f t="shared" ca="1" si="143"/>
        <v>48.5751806893946</v>
      </c>
      <c r="AY184" s="103">
        <f t="shared" ca="1" si="144"/>
        <v>0.17428951766500733</v>
      </c>
      <c r="AZ184" s="91">
        <f t="shared" ca="1" si="145"/>
        <v>188.02880912791207</v>
      </c>
      <c r="BA184" s="91">
        <f t="shared" ca="1" si="146"/>
        <v>18.344688038778123</v>
      </c>
      <c r="BB184" s="103">
        <f t="shared" ca="1" si="147"/>
        <v>0.57207516575506001</v>
      </c>
      <c r="BC184" s="103">
        <f t="shared" ca="1" si="148"/>
        <v>0.93454325901713509</v>
      </c>
      <c r="BD184" s="91">
        <f t="shared" ca="1" si="149"/>
        <v>13.443579645938852</v>
      </c>
      <c r="BE184" s="103">
        <f t="shared" ca="1" si="150"/>
        <v>0.26477542051560421</v>
      </c>
      <c r="BF184" s="91">
        <f t="shared" ca="1" si="151"/>
        <v>33.669393554555363</v>
      </c>
      <c r="BG184" s="91">
        <f t="shared" ca="1" si="152"/>
        <v>59.308409336584994</v>
      </c>
    </row>
    <row r="185" spans="36:59">
      <c r="AJ185" s="1">
        <f t="shared" si="130"/>
        <v>180</v>
      </c>
      <c r="AL185" s="103">
        <f t="shared" ca="1" si="131"/>
        <v>0.14098301527988244</v>
      </c>
      <c r="AM185" s="91">
        <f t="shared" ca="1" si="132"/>
        <v>281.37909574758538</v>
      </c>
      <c r="AN185" s="103">
        <f t="shared" ca="1" si="133"/>
        <v>0.51798834772163427</v>
      </c>
      <c r="AO185" s="92">
        <f t="shared" ca="1" si="134"/>
        <v>6.0630474749634793</v>
      </c>
      <c r="AP185" s="91">
        <f t="shared" ca="1" si="135"/>
        <v>0.78798109940776062</v>
      </c>
      <c r="AQ185" s="103">
        <f t="shared" ca="1" si="136"/>
        <v>24.766972499619143</v>
      </c>
      <c r="AR185" s="103">
        <f t="shared" ca="1" si="137"/>
        <v>0.34031054880388023</v>
      </c>
      <c r="AS185" s="103">
        <f t="shared" ca="1" si="138"/>
        <v>1.9620006858702035E-2</v>
      </c>
      <c r="AT185" s="91">
        <f t="shared" ca="1" si="139"/>
        <v>229.29588563948909</v>
      </c>
      <c r="AU185" s="91">
        <f t="shared" ca="1" si="140"/>
        <v>40.834696613949419</v>
      </c>
      <c r="AV185" s="103">
        <f t="shared" ca="1" si="141"/>
        <v>0.21430199597604921</v>
      </c>
      <c r="AW185" s="103">
        <f t="shared" ca="1" si="142"/>
        <v>0.81758138475801245</v>
      </c>
      <c r="AX185" s="91">
        <f t="shared" ca="1" si="143"/>
        <v>65.487613063998936</v>
      </c>
      <c r="AY185" s="103">
        <f t="shared" ca="1" si="144"/>
        <v>0.28987634434281528</v>
      </c>
      <c r="AZ185" s="91">
        <f t="shared" ca="1" si="145"/>
        <v>171.20302032968266</v>
      </c>
      <c r="BA185" s="91">
        <f t="shared" ca="1" si="146"/>
        <v>23.563487942712356</v>
      </c>
      <c r="BB185" s="103">
        <f t="shared" ca="1" si="147"/>
        <v>0.49836694077304466</v>
      </c>
      <c r="BC185" s="103">
        <f t="shared" ca="1" si="148"/>
        <v>0.90659271198940927</v>
      </c>
      <c r="BD185" s="91">
        <f t="shared" ca="1" si="149"/>
        <v>9.2986925930101059</v>
      </c>
      <c r="BE185" s="103">
        <f t="shared" ca="1" si="150"/>
        <v>0.28560857235725179</v>
      </c>
      <c r="BF185" s="91">
        <f t="shared" ca="1" si="151"/>
        <v>33.36427999228458</v>
      </c>
      <c r="BG185" s="91">
        <f t="shared" ca="1" si="152"/>
        <v>57.047098630222344</v>
      </c>
    </row>
    <row r="186" spans="36:59">
      <c r="AJ186" s="1">
        <f t="shared" si="130"/>
        <v>181</v>
      </c>
      <c r="AL186" s="103">
        <f t="shared" ca="1" si="131"/>
        <v>0.13086335785672981</v>
      </c>
      <c r="AM186" s="91">
        <f t="shared" ca="1" si="132"/>
        <v>195.9215612937636</v>
      </c>
      <c r="AN186" s="103">
        <f t="shared" ca="1" si="133"/>
        <v>0.62778886203297135</v>
      </c>
      <c r="AO186" s="92">
        <f t="shared" ca="1" si="134"/>
        <v>6.423549133424272</v>
      </c>
      <c r="AP186" s="91">
        <f t="shared" ca="1" si="135"/>
        <v>1.6247407298618737</v>
      </c>
      <c r="AQ186" s="103">
        <f t="shared" ca="1" si="136"/>
        <v>34.102393443640359</v>
      </c>
      <c r="AR186" s="103">
        <f t="shared" ca="1" si="137"/>
        <v>0.22135116257822088</v>
      </c>
      <c r="AS186" s="103">
        <f t="shared" ca="1" si="138"/>
        <v>4.1639201239617264E-2</v>
      </c>
      <c r="AT186" s="91">
        <f t="shared" ca="1" si="139"/>
        <v>216.40423351710217</v>
      </c>
      <c r="AU186" s="91">
        <f t="shared" ca="1" si="140"/>
        <v>71.008676670595889</v>
      </c>
      <c r="AV186" s="103">
        <f t="shared" ca="1" si="141"/>
        <v>0.21147093388387259</v>
      </c>
      <c r="AW186" s="103">
        <f t="shared" ca="1" si="142"/>
        <v>0.8007703865434066</v>
      </c>
      <c r="AX186" s="91">
        <f t="shared" ca="1" si="143"/>
        <v>51.841912303913141</v>
      </c>
      <c r="AY186" s="103">
        <f t="shared" ca="1" si="144"/>
        <v>0.20446794892515724</v>
      </c>
      <c r="AZ186" s="91">
        <f t="shared" ca="1" si="145"/>
        <v>166.78891692146379</v>
      </c>
      <c r="BA186" s="91">
        <f t="shared" ca="1" si="146"/>
        <v>27.552508278740881</v>
      </c>
      <c r="BB186" s="103">
        <f t="shared" ca="1" si="147"/>
        <v>0.57267839642583851</v>
      </c>
      <c r="BC186" s="103">
        <f t="shared" ca="1" si="148"/>
        <v>0.99862896385600397</v>
      </c>
      <c r="BD186" s="91">
        <f t="shared" ca="1" si="149"/>
        <v>6.2966295907699399</v>
      </c>
      <c r="BE186" s="103">
        <f t="shared" ca="1" si="150"/>
        <v>0.17909217749957651</v>
      </c>
      <c r="BF186" s="91">
        <f t="shared" ca="1" si="151"/>
        <v>31.249260768289243</v>
      </c>
      <c r="BG186" s="91">
        <f t="shared" ca="1" si="152"/>
        <v>61.649788047450222</v>
      </c>
    </row>
    <row r="187" spans="36:59">
      <c r="AJ187" s="1">
        <f t="shared" si="130"/>
        <v>182</v>
      </c>
      <c r="AL187" s="103">
        <f t="shared" ca="1" si="131"/>
        <v>0.14035062961948958</v>
      </c>
      <c r="AM187" s="91">
        <f t="shared" ca="1" si="132"/>
        <v>250.01958769138162</v>
      </c>
      <c r="AN187" s="103">
        <f t="shared" ca="1" si="133"/>
        <v>0.5640937970223564</v>
      </c>
      <c r="AO187" s="92">
        <f t="shared" ca="1" si="134"/>
        <v>4.3928868631942866</v>
      </c>
      <c r="AP187" s="91">
        <f t="shared" ca="1" si="135"/>
        <v>0.50164914314592424</v>
      </c>
      <c r="AQ187" s="103">
        <f t="shared" ca="1" si="136"/>
        <v>28.194478109853605</v>
      </c>
      <c r="AR187" s="103">
        <f t="shared" ca="1" si="137"/>
        <v>0.31510986416891251</v>
      </c>
      <c r="AS187" s="103">
        <f t="shared" ca="1" si="138"/>
        <v>3.5296483389071952E-2</v>
      </c>
      <c r="AT187" s="91">
        <f t="shared" ca="1" si="139"/>
        <v>213.85331286920149</v>
      </c>
      <c r="AU187" s="91">
        <f t="shared" ca="1" si="140"/>
        <v>39.684009697880171</v>
      </c>
      <c r="AV187" s="103">
        <f t="shared" ca="1" si="141"/>
        <v>0.16809288366750669</v>
      </c>
      <c r="AW187" s="103">
        <f t="shared" ca="1" si="142"/>
        <v>0.75682440843726373</v>
      </c>
      <c r="AX187" s="91">
        <f t="shared" ca="1" si="143"/>
        <v>72.363938912284269</v>
      </c>
      <c r="AY187" s="103">
        <f t="shared" ca="1" si="144"/>
        <v>0.20723960999063945</v>
      </c>
      <c r="AZ187" s="91">
        <f t="shared" ca="1" si="145"/>
        <v>155.72518210034369</v>
      </c>
      <c r="BA187" s="91">
        <f t="shared" ca="1" si="146"/>
        <v>25.904711789340386</v>
      </c>
      <c r="BB187" s="103">
        <f t="shared" ca="1" si="147"/>
        <v>0.43876679502199167</v>
      </c>
      <c r="BC187" s="103">
        <f t="shared" ca="1" si="148"/>
        <v>0.97667422225097045</v>
      </c>
      <c r="BD187" s="91">
        <f t="shared" ca="1" si="149"/>
        <v>7.1597432410791271</v>
      </c>
      <c r="BE187" s="103">
        <f t="shared" ca="1" si="150"/>
        <v>0.3424905371862903</v>
      </c>
      <c r="BF187" s="91">
        <f t="shared" ca="1" si="151"/>
        <v>32.820093638209819</v>
      </c>
      <c r="BG187" s="91">
        <f t="shared" ca="1" si="152"/>
        <v>72.311835729821155</v>
      </c>
    </row>
    <row r="188" spans="36:59">
      <c r="AJ188" s="1">
        <f t="shared" si="130"/>
        <v>183</v>
      </c>
      <c r="AL188" s="103">
        <f t="shared" ca="1" si="131"/>
        <v>0.13389533848295801</v>
      </c>
      <c r="AM188" s="91">
        <f t="shared" ca="1" si="132"/>
        <v>187.4027219315314</v>
      </c>
      <c r="AN188" s="103">
        <f t="shared" ca="1" si="133"/>
        <v>0.47693314538123605</v>
      </c>
      <c r="AO188" s="92">
        <f t="shared" ca="1" si="134"/>
        <v>3.9266504427039122</v>
      </c>
      <c r="AP188" s="91">
        <f t="shared" ca="1" si="135"/>
        <v>1.8292741073870189</v>
      </c>
      <c r="AQ188" s="103">
        <f t="shared" ca="1" si="136"/>
        <v>19.287113049045587</v>
      </c>
      <c r="AR188" s="103">
        <f t="shared" ca="1" si="137"/>
        <v>0.23114034453421789</v>
      </c>
      <c r="AS188" s="103">
        <f t="shared" ca="1" si="138"/>
        <v>4.8416601697386541E-2</v>
      </c>
      <c r="AT188" s="91">
        <f t="shared" ca="1" si="139"/>
        <v>230.43349651627716</v>
      </c>
      <c r="AU188" s="91">
        <f t="shared" ca="1" si="140"/>
        <v>50.257710036625809</v>
      </c>
      <c r="AV188" s="103">
        <f t="shared" ca="1" si="141"/>
        <v>0.24130519846087028</v>
      </c>
      <c r="AW188" s="103">
        <f t="shared" ca="1" si="142"/>
        <v>0.76623821888228161</v>
      </c>
      <c r="AX188" s="91">
        <f t="shared" ca="1" si="143"/>
        <v>70.076568340110128</v>
      </c>
      <c r="AY188" s="103">
        <f t="shared" ca="1" si="144"/>
        <v>0.28673850171654774</v>
      </c>
      <c r="AZ188" s="91">
        <f t="shared" ca="1" si="145"/>
        <v>198.22147263358781</v>
      </c>
      <c r="BA188" s="91">
        <f t="shared" ca="1" si="146"/>
        <v>26.228166100324032</v>
      </c>
      <c r="BB188" s="103">
        <f t="shared" ca="1" si="147"/>
        <v>0.47814647097200436</v>
      </c>
      <c r="BC188" s="103">
        <f t="shared" ca="1" si="148"/>
        <v>0.86306744945642366</v>
      </c>
      <c r="BD188" s="91">
        <f t="shared" ca="1" si="149"/>
        <v>7.913601685293024</v>
      </c>
      <c r="BE188" s="103">
        <f t="shared" ca="1" si="150"/>
        <v>0.15179062467447921</v>
      </c>
      <c r="BF188" s="91">
        <f t="shared" ca="1" si="151"/>
        <v>32.197602672772547</v>
      </c>
      <c r="BG188" s="91">
        <f t="shared" ca="1" si="152"/>
        <v>67.737279984608904</v>
      </c>
    </row>
    <row r="189" spans="36:59">
      <c r="AJ189" s="1">
        <f t="shared" si="130"/>
        <v>184</v>
      </c>
      <c r="AL189" s="103">
        <f t="shared" ca="1" si="131"/>
        <v>0.1415643917823477</v>
      </c>
      <c r="AM189" s="91">
        <f t="shared" ca="1" si="132"/>
        <v>186.89622142254089</v>
      </c>
      <c r="AN189" s="103">
        <f t="shared" ca="1" si="133"/>
        <v>0.31554740211736709</v>
      </c>
      <c r="AO189" s="92">
        <f t="shared" ca="1" si="134"/>
        <v>3.2201620925798182</v>
      </c>
      <c r="AP189" s="91">
        <f t="shared" ca="1" si="135"/>
        <v>0.51423817392261451</v>
      </c>
      <c r="AQ189" s="103">
        <f t="shared" ca="1" si="136"/>
        <v>18.120850980933007</v>
      </c>
      <c r="AR189" s="103">
        <f t="shared" ca="1" si="137"/>
        <v>0.27894073344257142</v>
      </c>
      <c r="AS189" s="103">
        <f t="shared" ca="1" si="138"/>
        <v>5.0656599289239275E-2</v>
      </c>
      <c r="AT189" s="91">
        <f t="shared" ca="1" si="139"/>
        <v>206.36330185827143</v>
      </c>
      <c r="AU189" s="91">
        <f t="shared" ca="1" si="140"/>
        <v>79.139046703564503</v>
      </c>
      <c r="AV189" s="103">
        <f t="shared" ca="1" si="141"/>
        <v>0.29876055843260074</v>
      </c>
      <c r="AW189" s="103">
        <f t="shared" ca="1" si="142"/>
        <v>0.76119213304543354</v>
      </c>
      <c r="AX189" s="91">
        <f t="shared" ca="1" si="143"/>
        <v>81.586063289738661</v>
      </c>
      <c r="AY189" s="103">
        <f t="shared" ca="1" si="144"/>
        <v>0.19212308477709333</v>
      </c>
      <c r="AZ189" s="91">
        <f t="shared" ca="1" si="145"/>
        <v>187.78427475625855</v>
      </c>
      <c r="BA189" s="91">
        <f t="shared" ca="1" si="146"/>
        <v>29.10420855665588</v>
      </c>
      <c r="BB189" s="103">
        <f t="shared" ca="1" si="147"/>
        <v>0.38724511881420476</v>
      </c>
      <c r="BC189" s="103">
        <f t="shared" ca="1" si="148"/>
        <v>0.93377515606933637</v>
      </c>
      <c r="BD189" s="91">
        <f t="shared" ca="1" si="149"/>
        <v>8.7819586926169926</v>
      </c>
      <c r="BE189" s="103">
        <f t="shared" ca="1" si="150"/>
        <v>0.21301059397862313</v>
      </c>
      <c r="BF189" s="91">
        <f t="shared" ca="1" si="151"/>
        <v>31.328223105644156</v>
      </c>
      <c r="BG189" s="91">
        <f t="shared" ca="1" si="152"/>
        <v>57.481614546834948</v>
      </c>
    </row>
    <row r="190" spans="36:59">
      <c r="AJ190" s="1">
        <f t="shared" si="130"/>
        <v>185</v>
      </c>
      <c r="AL190" s="103">
        <f t="shared" ca="1" si="131"/>
        <v>9.8785798764727928E-2</v>
      </c>
      <c r="AM190" s="91">
        <f t="shared" ca="1" si="132"/>
        <v>211.79893265339311</v>
      </c>
      <c r="AN190" s="103">
        <f t="shared" ca="1" si="133"/>
        <v>0.44614387513824072</v>
      </c>
      <c r="AO190" s="92">
        <f t="shared" ca="1" si="134"/>
        <v>3.9867231477126621</v>
      </c>
      <c r="AP190" s="91">
        <f t="shared" ca="1" si="135"/>
        <v>1.3274124256919937</v>
      </c>
      <c r="AQ190" s="103">
        <f t="shared" ca="1" si="136"/>
        <v>22.702494019465146</v>
      </c>
      <c r="AR190" s="103">
        <f t="shared" ca="1" si="137"/>
        <v>0.28626807375474006</v>
      </c>
      <c r="AS190" s="103">
        <f t="shared" ca="1" si="138"/>
        <v>5.632711961990991E-2</v>
      </c>
      <c r="AT190" s="91">
        <f t="shared" ca="1" si="139"/>
        <v>190.03801844604672</v>
      </c>
      <c r="AU190" s="91">
        <f t="shared" ca="1" si="140"/>
        <v>82.102413476204006</v>
      </c>
      <c r="AV190" s="103">
        <f t="shared" ca="1" si="141"/>
        <v>0.19109461514549575</v>
      </c>
      <c r="AW190" s="103">
        <f t="shared" ca="1" si="142"/>
        <v>0.79302975511962137</v>
      </c>
      <c r="AX190" s="91">
        <f t="shared" ca="1" si="143"/>
        <v>78.84807160573915</v>
      </c>
      <c r="AY190" s="103">
        <f t="shared" ca="1" si="144"/>
        <v>0.19318120729520552</v>
      </c>
      <c r="AZ190" s="91">
        <f t="shared" ca="1" si="145"/>
        <v>156.26087889146496</v>
      </c>
      <c r="BA190" s="91">
        <f t="shared" ca="1" si="146"/>
        <v>25.020388127092929</v>
      </c>
      <c r="BB190" s="103">
        <f t="shared" ca="1" si="147"/>
        <v>0.57484646377656679</v>
      </c>
      <c r="BC190" s="103">
        <f t="shared" ca="1" si="148"/>
        <v>0.92917346267369205</v>
      </c>
      <c r="BD190" s="91">
        <f t="shared" ca="1" si="149"/>
        <v>12.869986692062572</v>
      </c>
      <c r="BE190" s="103">
        <f t="shared" ca="1" si="150"/>
        <v>0.28116248310042558</v>
      </c>
      <c r="BF190" s="91">
        <f t="shared" ca="1" si="151"/>
        <v>31.267177770831111</v>
      </c>
      <c r="BG190" s="91">
        <f t="shared" ca="1" si="152"/>
        <v>67.366557099451498</v>
      </c>
    </row>
    <row r="191" spans="36:59">
      <c r="AJ191" s="1">
        <f t="shared" si="130"/>
        <v>186</v>
      </c>
      <c r="AL191" s="103">
        <f t="shared" ca="1" si="131"/>
        <v>0.11792537361021303</v>
      </c>
      <c r="AM191" s="91">
        <f t="shared" ca="1" si="132"/>
        <v>273.6523220589346</v>
      </c>
      <c r="AN191" s="103">
        <f t="shared" ca="1" si="133"/>
        <v>0.60765955463470034</v>
      </c>
      <c r="AO191" s="92">
        <f t="shared" ca="1" si="134"/>
        <v>3.3224399250608898</v>
      </c>
      <c r="AP191" s="91">
        <f t="shared" ca="1" si="135"/>
        <v>1.7379374692115759</v>
      </c>
      <c r="AQ191" s="103">
        <f t="shared" ca="1" si="136"/>
        <v>30.578011740681553</v>
      </c>
      <c r="AR191" s="103">
        <f t="shared" ca="1" si="137"/>
        <v>0.29960063608457199</v>
      </c>
      <c r="AS191" s="103">
        <f t="shared" ca="1" si="138"/>
        <v>3.991857142237136E-2</v>
      </c>
      <c r="AT191" s="91">
        <f t="shared" ca="1" si="139"/>
        <v>244.93848736132134</v>
      </c>
      <c r="AU191" s="91">
        <f t="shared" ca="1" si="140"/>
        <v>53.363639300538026</v>
      </c>
      <c r="AV191" s="103">
        <f t="shared" ca="1" si="141"/>
        <v>0.23362984075264659</v>
      </c>
      <c r="AW191" s="103">
        <f t="shared" ca="1" si="142"/>
        <v>0.8011637757325929</v>
      </c>
      <c r="AX191" s="91">
        <f t="shared" ca="1" si="143"/>
        <v>52.95734941853717</v>
      </c>
      <c r="AY191" s="103">
        <f t="shared" ca="1" si="144"/>
        <v>0.29940603417834144</v>
      </c>
      <c r="AZ191" s="91">
        <f t="shared" ca="1" si="145"/>
        <v>233.39322421469905</v>
      </c>
      <c r="BA191" s="91">
        <f t="shared" ca="1" si="146"/>
        <v>19.363651252567099</v>
      </c>
      <c r="BB191" s="103">
        <f t="shared" ca="1" si="147"/>
        <v>0.48975431250305113</v>
      </c>
      <c r="BC191" s="103">
        <f t="shared" ca="1" si="148"/>
        <v>0.98093252537103781</v>
      </c>
      <c r="BD191" s="91">
        <f t="shared" ca="1" si="149"/>
        <v>9.5994089649651198</v>
      </c>
      <c r="BE191" s="103">
        <f t="shared" ca="1" si="150"/>
        <v>0.17230860405148507</v>
      </c>
      <c r="BF191" s="91">
        <f t="shared" ca="1" si="151"/>
        <v>32.249134774830019</v>
      </c>
      <c r="BG191" s="91">
        <f t="shared" ca="1" si="152"/>
        <v>68.71240430296848</v>
      </c>
    </row>
    <row r="192" spans="36:59">
      <c r="AJ192" s="1">
        <f t="shared" si="130"/>
        <v>187</v>
      </c>
      <c r="AL192" s="103">
        <f t="shared" ca="1" si="131"/>
        <v>0.10520156404011774</v>
      </c>
      <c r="AM192" s="91">
        <f t="shared" ca="1" si="132"/>
        <v>233.27410629718548</v>
      </c>
      <c r="AN192" s="103">
        <f t="shared" ca="1" si="133"/>
        <v>0.63696690697371794</v>
      </c>
      <c r="AO192" s="92">
        <f t="shared" ca="1" si="134"/>
        <v>4.2562479024396414</v>
      </c>
      <c r="AP192" s="91">
        <f t="shared" ca="1" si="135"/>
        <v>1.6685993195201352</v>
      </c>
      <c r="AQ192" s="103">
        <f t="shared" ca="1" si="136"/>
        <v>20.371263548388772</v>
      </c>
      <c r="AR192" s="103">
        <f t="shared" ca="1" si="137"/>
        <v>0.27359401535070549</v>
      </c>
      <c r="AS192" s="103">
        <f t="shared" ca="1" si="138"/>
        <v>7.5231241839251284E-2</v>
      </c>
      <c r="AT192" s="91">
        <f t="shared" ca="1" si="139"/>
        <v>246.72217598514908</v>
      </c>
      <c r="AU192" s="91">
        <f t="shared" ca="1" si="140"/>
        <v>84.956103578186543</v>
      </c>
      <c r="AV192" s="103">
        <f t="shared" ca="1" si="141"/>
        <v>0.18226339728950861</v>
      </c>
      <c r="AW192" s="103">
        <f t="shared" ca="1" si="142"/>
        <v>0.75869542821165858</v>
      </c>
      <c r="AX192" s="91">
        <f t="shared" ca="1" si="143"/>
        <v>57.599862466502202</v>
      </c>
      <c r="AY192" s="103">
        <f t="shared" ca="1" si="144"/>
        <v>0.1860367687123099</v>
      </c>
      <c r="AZ192" s="91">
        <f t="shared" ca="1" si="145"/>
        <v>215.34733587775787</v>
      </c>
      <c r="BA192" s="91">
        <f t="shared" ca="1" si="146"/>
        <v>18.067995740279351</v>
      </c>
      <c r="BB192" s="103">
        <f t="shared" ca="1" si="147"/>
        <v>0.44768739482076036</v>
      </c>
      <c r="BC192" s="103">
        <f t="shared" ca="1" si="148"/>
        <v>0.8793460277626175</v>
      </c>
      <c r="BD192" s="91">
        <f t="shared" ca="1" si="149"/>
        <v>8.8796264391194768</v>
      </c>
      <c r="BE192" s="103">
        <f t="shared" ca="1" si="150"/>
        <v>0.16949201988402074</v>
      </c>
      <c r="BF192" s="91">
        <f t="shared" ca="1" si="151"/>
        <v>40.720855433484935</v>
      </c>
      <c r="BG192" s="91">
        <f t="shared" ca="1" si="152"/>
        <v>62.165949114803766</v>
      </c>
    </row>
    <row r="193" spans="36:59">
      <c r="AJ193" s="1">
        <f t="shared" si="130"/>
        <v>188</v>
      </c>
      <c r="AL193" s="103">
        <f t="shared" ca="1" si="131"/>
        <v>0.13823057856188709</v>
      </c>
      <c r="AM193" s="91">
        <f t="shared" ca="1" si="132"/>
        <v>221.15856182840372</v>
      </c>
      <c r="AN193" s="103">
        <f t="shared" ca="1" si="133"/>
        <v>0.68925468548788182</v>
      </c>
      <c r="AO193" s="92">
        <f t="shared" ca="1" si="134"/>
        <v>3.7271373444798717</v>
      </c>
      <c r="AP193" s="91">
        <f t="shared" ca="1" si="135"/>
        <v>1.4113402882474986</v>
      </c>
      <c r="AQ193" s="103">
        <f t="shared" ca="1" si="136"/>
        <v>36.037010060446491</v>
      </c>
      <c r="AR193" s="103">
        <f t="shared" ca="1" si="137"/>
        <v>0.30233999022330854</v>
      </c>
      <c r="AS193" s="103">
        <f t="shared" ca="1" si="138"/>
        <v>5.45773251905875E-2</v>
      </c>
      <c r="AT193" s="91">
        <f t="shared" ca="1" si="139"/>
        <v>179.02935758860181</v>
      </c>
      <c r="AU193" s="91">
        <f t="shared" ca="1" si="140"/>
        <v>38.691837216984894</v>
      </c>
      <c r="AV193" s="103">
        <f t="shared" ca="1" si="141"/>
        <v>0.14303440236363918</v>
      </c>
      <c r="AW193" s="103">
        <f t="shared" ca="1" si="142"/>
        <v>0.83497651618120083</v>
      </c>
      <c r="AX193" s="91">
        <f t="shared" ca="1" si="143"/>
        <v>45.061601738292872</v>
      </c>
      <c r="AY193" s="103">
        <f t="shared" ca="1" si="144"/>
        <v>0.25234496366353854</v>
      </c>
      <c r="AZ193" s="91">
        <f t="shared" ca="1" si="145"/>
        <v>208.74196568538594</v>
      </c>
      <c r="BA193" s="91">
        <f t="shared" ca="1" si="146"/>
        <v>23.25479517559959</v>
      </c>
      <c r="BB193" s="103">
        <f t="shared" ca="1" si="147"/>
        <v>0.37775328904928229</v>
      </c>
      <c r="BC193" s="103">
        <f t="shared" ca="1" si="148"/>
        <v>0.95157546449190245</v>
      </c>
      <c r="BD193" s="91">
        <f t="shared" ca="1" si="149"/>
        <v>6.0200511317975973</v>
      </c>
      <c r="BE193" s="103">
        <f t="shared" ca="1" si="150"/>
        <v>0.20383940039558004</v>
      </c>
      <c r="BF193" s="91">
        <f t="shared" ca="1" si="151"/>
        <v>31.405778347899439</v>
      </c>
      <c r="BG193" s="91">
        <f t="shared" ca="1" si="152"/>
        <v>57.633633210814779</v>
      </c>
    </row>
    <row r="194" spans="36:59">
      <c r="AJ194" s="1">
        <f t="shared" si="130"/>
        <v>189</v>
      </c>
      <c r="AL194" s="103">
        <f t="shared" ca="1" si="131"/>
        <v>0.12864210020918188</v>
      </c>
      <c r="AM194" s="91">
        <f t="shared" ca="1" si="132"/>
        <v>196.83007003323982</v>
      </c>
      <c r="AN194" s="103">
        <f t="shared" ca="1" si="133"/>
        <v>0.6696373377793774</v>
      </c>
      <c r="AO194" s="92">
        <f t="shared" ca="1" si="134"/>
        <v>3.3678902054715718</v>
      </c>
      <c r="AP194" s="91">
        <f t="shared" ca="1" si="135"/>
        <v>1.319485426743086</v>
      </c>
      <c r="AQ194" s="103">
        <f t="shared" ca="1" si="136"/>
        <v>39.259576291449818</v>
      </c>
      <c r="AR194" s="103">
        <f t="shared" ca="1" si="137"/>
        <v>0.28952250328834328</v>
      </c>
      <c r="AS194" s="103">
        <f t="shared" ca="1" si="138"/>
        <v>6.3560590325592414E-2</v>
      </c>
      <c r="AT194" s="91">
        <f t="shared" ca="1" si="139"/>
        <v>208.46703422090636</v>
      </c>
      <c r="AU194" s="91">
        <f t="shared" ca="1" si="140"/>
        <v>41.974207706854529</v>
      </c>
      <c r="AV194" s="103">
        <f t="shared" ca="1" si="141"/>
        <v>0.31682112367640125</v>
      </c>
      <c r="AW194" s="103">
        <f t="shared" ca="1" si="142"/>
        <v>0.80206940278439631</v>
      </c>
      <c r="AX194" s="91">
        <f t="shared" ca="1" si="143"/>
        <v>55.712818693407584</v>
      </c>
      <c r="AY194" s="103">
        <f t="shared" ca="1" si="144"/>
        <v>0.29031466744393164</v>
      </c>
      <c r="AZ194" s="91">
        <f t="shared" ca="1" si="145"/>
        <v>170.90865998039288</v>
      </c>
      <c r="BA194" s="91">
        <f t="shared" ca="1" si="146"/>
        <v>17.632111376174318</v>
      </c>
      <c r="BB194" s="103">
        <f t="shared" ca="1" si="147"/>
        <v>0.44811409503606359</v>
      </c>
      <c r="BC194" s="103">
        <f t="shared" ca="1" si="148"/>
        <v>0.89908289307647626</v>
      </c>
      <c r="BD194" s="91">
        <f t="shared" ca="1" si="149"/>
        <v>10.883141633671865</v>
      </c>
      <c r="BE194" s="103">
        <f t="shared" ca="1" si="150"/>
        <v>0.2147605417213525</v>
      </c>
      <c r="BF194" s="91">
        <f t="shared" ca="1" si="151"/>
        <v>38.512479743165876</v>
      </c>
      <c r="BG194" s="91">
        <f t="shared" ca="1" si="152"/>
        <v>51.444559032021679</v>
      </c>
    </row>
    <row r="195" spans="36:59">
      <c r="AJ195" s="1">
        <f t="shared" si="130"/>
        <v>190</v>
      </c>
      <c r="AL195" s="103">
        <f t="shared" ca="1" si="131"/>
        <v>0.13379515852022822</v>
      </c>
      <c r="AM195" s="91">
        <f t="shared" ca="1" si="132"/>
        <v>251.09802472861998</v>
      </c>
      <c r="AN195" s="103">
        <f t="shared" ca="1" si="133"/>
        <v>0.4023395567129866</v>
      </c>
      <c r="AO195" s="92">
        <f t="shared" ca="1" si="134"/>
        <v>6.0000452285845896</v>
      </c>
      <c r="AP195" s="91">
        <f t="shared" ca="1" si="135"/>
        <v>0.62947237221758057</v>
      </c>
      <c r="AQ195" s="103">
        <f t="shared" ca="1" si="136"/>
        <v>30.541743451861315</v>
      </c>
      <c r="AR195" s="103">
        <f t="shared" ca="1" si="137"/>
        <v>0.25031882827759938</v>
      </c>
      <c r="AS195" s="103">
        <f t="shared" ca="1" si="138"/>
        <v>7.7831474513488666E-2</v>
      </c>
      <c r="AT195" s="91">
        <f t="shared" ca="1" si="139"/>
        <v>246.72389751679739</v>
      </c>
      <c r="AU195" s="91">
        <f t="shared" ca="1" si="140"/>
        <v>47.831044323274511</v>
      </c>
      <c r="AV195" s="103">
        <f t="shared" ca="1" si="141"/>
        <v>0.24920387355327894</v>
      </c>
      <c r="AW195" s="103">
        <f t="shared" ca="1" si="142"/>
        <v>0.74485311446397617</v>
      </c>
      <c r="AX195" s="91">
        <f t="shared" ca="1" si="143"/>
        <v>78.458885642714591</v>
      </c>
      <c r="AY195" s="103">
        <f t="shared" ca="1" si="144"/>
        <v>0.23275556582537488</v>
      </c>
      <c r="AZ195" s="91">
        <f t="shared" ca="1" si="145"/>
        <v>207.04705776022467</v>
      </c>
      <c r="BA195" s="91">
        <f t="shared" ca="1" si="146"/>
        <v>23.599048873628334</v>
      </c>
      <c r="BB195" s="103">
        <f t="shared" ca="1" si="147"/>
        <v>0.50164299464175921</v>
      </c>
      <c r="BC195" s="103">
        <f t="shared" ca="1" si="148"/>
        <v>0.95403193410524312</v>
      </c>
      <c r="BD195" s="91">
        <f t="shared" ca="1" si="149"/>
        <v>8.3267445946284369</v>
      </c>
      <c r="BE195" s="103">
        <f t="shared" ca="1" si="150"/>
        <v>0.18721481413288624</v>
      </c>
      <c r="BF195" s="91">
        <f t="shared" ca="1" si="151"/>
        <v>36.394730144189232</v>
      </c>
      <c r="BG195" s="91">
        <f t="shared" ca="1" si="152"/>
        <v>67.953406969787039</v>
      </c>
    </row>
    <row r="196" spans="36:59">
      <c r="AJ196" s="1">
        <f t="shared" si="130"/>
        <v>191</v>
      </c>
      <c r="AL196" s="103">
        <f t="shared" ca="1" si="131"/>
        <v>0.14167913723793302</v>
      </c>
      <c r="AM196" s="91">
        <f t="shared" ca="1" si="132"/>
        <v>185.12261097143073</v>
      </c>
      <c r="AN196" s="103">
        <f t="shared" ca="1" si="133"/>
        <v>0.6618422935533943</v>
      </c>
      <c r="AO196" s="92">
        <f t="shared" ca="1" si="134"/>
        <v>4.9925918865741661</v>
      </c>
      <c r="AP196" s="91">
        <f t="shared" ca="1" si="135"/>
        <v>1.8961367978478352</v>
      </c>
      <c r="AQ196" s="103">
        <f t="shared" ca="1" si="136"/>
        <v>42.45795799248431</v>
      </c>
      <c r="AR196" s="103">
        <f t="shared" ca="1" si="137"/>
        <v>0.2360682160024965</v>
      </c>
      <c r="AS196" s="103">
        <f t="shared" ca="1" si="138"/>
        <v>6.2362109026673537E-2</v>
      </c>
      <c r="AT196" s="91">
        <f t="shared" ca="1" si="139"/>
        <v>182.30791124941615</v>
      </c>
      <c r="AU196" s="91">
        <f t="shared" ca="1" si="140"/>
        <v>49.935751540288805</v>
      </c>
      <c r="AV196" s="103">
        <f t="shared" ca="1" si="141"/>
        <v>0.14867359011364661</v>
      </c>
      <c r="AW196" s="103">
        <f t="shared" ca="1" si="142"/>
        <v>0.83284553678545159</v>
      </c>
      <c r="AX196" s="91">
        <f t="shared" ca="1" si="143"/>
        <v>59.787864269460435</v>
      </c>
      <c r="AY196" s="103">
        <f t="shared" ca="1" si="144"/>
        <v>0.24561589693960151</v>
      </c>
      <c r="AZ196" s="91">
        <f t="shared" ca="1" si="145"/>
        <v>245.12966235616364</v>
      </c>
      <c r="BA196" s="91">
        <f t="shared" ca="1" si="146"/>
        <v>25.492567762380215</v>
      </c>
      <c r="BB196" s="103">
        <f t="shared" ca="1" si="147"/>
        <v>0.37623866102231074</v>
      </c>
      <c r="BC196" s="103">
        <f t="shared" ca="1" si="148"/>
        <v>0.89380609442710213</v>
      </c>
      <c r="BD196" s="91">
        <f t="shared" ca="1" si="149"/>
        <v>8.2528871944736277</v>
      </c>
      <c r="BE196" s="103">
        <f t="shared" ca="1" si="150"/>
        <v>0.23104460725610307</v>
      </c>
      <c r="BF196" s="91">
        <f t="shared" ca="1" si="151"/>
        <v>39.913070650484137</v>
      </c>
      <c r="BG196" s="91">
        <f t="shared" ca="1" si="152"/>
        <v>56.107999932378313</v>
      </c>
    </row>
    <row r="197" spans="36:59">
      <c r="AJ197" s="1">
        <f t="shared" si="130"/>
        <v>192</v>
      </c>
      <c r="AL197" s="103">
        <f t="shared" ca="1" si="131"/>
        <v>0.14848408583136963</v>
      </c>
      <c r="AM197" s="91">
        <f t="shared" ca="1" si="132"/>
        <v>242.83540860612899</v>
      </c>
      <c r="AN197" s="103">
        <f t="shared" ca="1" si="133"/>
        <v>0.40805056845818466</v>
      </c>
      <c r="AO197" s="92">
        <f t="shared" ca="1" si="134"/>
        <v>5.461232666044082</v>
      </c>
      <c r="AP197" s="91">
        <f t="shared" ca="1" si="135"/>
        <v>1.0675409334651234</v>
      </c>
      <c r="AQ197" s="103">
        <f t="shared" ca="1" si="136"/>
        <v>23.48958325825847</v>
      </c>
      <c r="AR197" s="103">
        <f t="shared" ca="1" si="137"/>
        <v>0.21275794382663629</v>
      </c>
      <c r="AS197" s="103">
        <f t="shared" ca="1" si="138"/>
        <v>6.6140434602299847E-2</v>
      </c>
      <c r="AT197" s="91">
        <f t="shared" ca="1" si="139"/>
        <v>227.12638160019458</v>
      </c>
      <c r="AU197" s="91">
        <f t="shared" ca="1" si="140"/>
        <v>32.035251108712181</v>
      </c>
      <c r="AV197" s="103">
        <f t="shared" ca="1" si="141"/>
        <v>0.22918628187927675</v>
      </c>
      <c r="AW197" s="103">
        <f t="shared" ca="1" si="142"/>
        <v>0.75924943609553175</v>
      </c>
      <c r="AX197" s="91">
        <f t="shared" ca="1" si="143"/>
        <v>55.397493313206517</v>
      </c>
      <c r="AY197" s="103">
        <f t="shared" ca="1" si="144"/>
        <v>0.21139690028482738</v>
      </c>
      <c r="AZ197" s="91">
        <f t="shared" ca="1" si="145"/>
        <v>231.13298002286615</v>
      </c>
      <c r="BA197" s="91">
        <f t="shared" ca="1" si="146"/>
        <v>15.394693222626477</v>
      </c>
      <c r="BB197" s="103">
        <f t="shared" ca="1" si="147"/>
        <v>0.54590931094594819</v>
      </c>
      <c r="BC197" s="103">
        <f t="shared" ca="1" si="148"/>
        <v>0.86020276883816826</v>
      </c>
      <c r="BD197" s="91">
        <f t="shared" ca="1" si="149"/>
        <v>8.0140937710989739</v>
      </c>
      <c r="BE197" s="103">
        <f t="shared" ca="1" si="150"/>
        <v>0.15850752598688636</v>
      </c>
      <c r="BF197" s="91">
        <f t="shared" ca="1" si="151"/>
        <v>33.830987814898705</v>
      </c>
      <c r="BG197" s="91">
        <f t="shared" ca="1" si="152"/>
        <v>55.224495618986616</v>
      </c>
    </row>
    <row r="198" spans="36:59">
      <c r="AJ198" s="1">
        <f t="shared" si="130"/>
        <v>193</v>
      </c>
      <c r="AL198" s="103">
        <f t="shared" ca="1" si="131"/>
        <v>0.14266759805096099</v>
      </c>
      <c r="AM198" s="91">
        <f t="shared" ca="1" si="132"/>
        <v>244.28542617062243</v>
      </c>
      <c r="AN198" s="103">
        <f t="shared" ca="1" si="133"/>
        <v>0.46280369359098639</v>
      </c>
      <c r="AO198" s="92">
        <f t="shared" ca="1" si="134"/>
        <v>5.0132415985608434</v>
      </c>
      <c r="AP198" s="91">
        <f t="shared" ca="1" si="135"/>
        <v>1.6960023180320851</v>
      </c>
      <c r="AQ198" s="103">
        <f t="shared" ca="1" si="136"/>
        <v>46.694514930921379</v>
      </c>
      <c r="AR198" s="103">
        <f t="shared" ca="1" si="137"/>
        <v>0.33293362277428451</v>
      </c>
      <c r="AS198" s="103">
        <f t="shared" ca="1" si="138"/>
        <v>5.9198343691312078E-2</v>
      </c>
      <c r="AT198" s="91">
        <f t="shared" ca="1" si="139"/>
        <v>213.50918626876469</v>
      </c>
      <c r="AU198" s="91">
        <f t="shared" ca="1" si="140"/>
        <v>73.441415032836517</v>
      </c>
      <c r="AV198" s="103">
        <f t="shared" ca="1" si="141"/>
        <v>0.18407161891497664</v>
      </c>
      <c r="AW198" s="103">
        <f t="shared" ca="1" si="142"/>
        <v>0.78387742285171635</v>
      </c>
      <c r="AX198" s="91">
        <f t="shared" ca="1" si="143"/>
        <v>81.084777009017444</v>
      </c>
      <c r="AY198" s="103">
        <f t="shared" ca="1" si="144"/>
        <v>0.20707693041094039</v>
      </c>
      <c r="AZ198" s="91">
        <f t="shared" ca="1" si="145"/>
        <v>213.86071995435776</v>
      </c>
      <c r="BA198" s="91">
        <f t="shared" ca="1" si="146"/>
        <v>19.585905538132511</v>
      </c>
      <c r="BB198" s="103">
        <f t="shared" ca="1" si="147"/>
        <v>0.59305804930375206</v>
      </c>
      <c r="BC198" s="103">
        <f t="shared" ca="1" si="148"/>
        <v>0.95122047358671769</v>
      </c>
      <c r="BD198" s="91">
        <f t="shared" ca="1" si="149"/>
        <v>8.4182557665302262</v>
      </c>
      <c r="BE198" s="103">
        <f t="shared" ca="1" si="150"/>
        <v>0.28849324003905602</v>
      </c>
      <c r="BF198" s="91">
        <f t="shared" ca="1" si="151"/>
        <v>35.954455953182176</v>
      </c>
      <c r="BG198" s="91">
        <f t="shared" ca="1" si="152"/>
        <v>60.936105903316509</v>
      </c>
    </row>
    <row r="199" spans="36:59">
      <c r="AJ199" s="1">
        <f t="shared" si="130"/>
        <v>194</v>
      </c>
      <c r="AL199" s="103">
        <f t="shared" ca="1" si="131"/>
        <v>0.13537731530787772</v>
      </c>
      <c r="AM199" s="91">
        <f t="shared" ca="1" si="132"/>
        <v>255.79627375358604</v>
      </c>
      <c r="AN199" s="103">
        <f t="shared" ca="1" si="133"/>
        <v>0.37914651927663373</v>
      </c>
      <c r="AO199" s="92">
        <f t="shared" ca="1" si="134"/>
        <v>3.810070062072648</v>
      </c>
      <c r="AP199" s="91">
        <f t="shared" ca="1" si="135"/>
        <v>1.9043500127467952</v>
      </c>
      <c r="AQ199" s="103">
        <f t="shared" ca="1" si="136"/>
        <v>24.994962694221719</v>
      </c>
      <c r="AR199" s="103">
        <f t="shared" ca="1" si="137"/>
        <v>0.34286593401690935</v>
      </c>
      <c r="AS199" s="103">
        <f t="shared" ca="1" si="138"/>
        <v>1.9903161358165455E-2</v>
      </c>
      <c r="AT199" s="91">
        <f t="shared" ca="1" si="139"/>
        <v>188.21952379356628</v>
      </c>
      <c r="AU199" s="91">
        <f t="shared" ca="1" si="140"/>
        <v>94.88524981754064</v>
      </c>
      <c r="AV199" s="103">
        <f t="shared" ca="1" si="141"/>
        <v>0.30439245802849768</v>
      </c>
      <c r="AW199" s="103">
        <f t="shared" ca="1" si="142"/>
        <v>0.75104714950801865</v>
      </c>
      <c r="AX199" s="91">
        <f t="shared" ca="1" si="143"/>
        <v>60.776765748023799</v>
      </c>
      <c r="AY199" s="103">
        <f t="shared" ca="1" si="144"/>
        <v>0.27210159321170013</v>
      </c>
      <c r="AZ199" s="91">
        <f t="shared" ca="1" si="145"/>
        <v>207.04746315082741</v>
      </c>
      <c r="BA199" s="91">
        <f t="shared" ca="1" si="146"/>
        <v>25.643675448188755</v>
      </c>
      <c r="BB199" s="103">
        <f t="shared" ca="1" si="147"/>
        <v>0.44399098570275214</v>
      </c>
      <c r="BC199" s="103">
        <f t="shared" ca="1" si="148"/>
        <v>0.94842789943938388</v>
      </c>
      <c r="BD199" s="91">
        <f t="shared" ca="1" si="149"/>
        <v>12.153515969446063</v>
      </c>
      <c r="BE199" s="103">
        <f t="shared" ca="1" si="150"/>
        <v>0.17900035167392092</v>
      </c>
      <c r="BF199" s="91">
        <f t="shared" ca="1" si="151"/>
        <v>37.408851816122052</v>
      </c>
      <c r="BG199" s="91">
        <f t="shared" ca="1" si="152"/>
        <v>59.0682694115552</v>
      </c>
    </row>
    <row r="200" spans="36:59">
      <c r="AJ200" s="1">
        <f t="shared" ref="AJ200:AJ263" si="154">AJ199+1</f>
        <v>195</v>
      </c>
      <c r="AL200" s="103">
        <f t="shared" ref="AL200:AL263" ca="1" si="155">RAND()*($P$6-$R$6)+$R$6</f>
        <v>0.14517483132054435</v>
      </c>
      <c r="AM200" s="91">
        <f t="shared" ref="AM200:AM263" ca="1" si="156">RAND()*($P$8-$R$8)+$R$8</f>
        <v>277.06224964272599</v>
      </c>
      <c r="AN200" s="103">
        <f t="shared" ref="AN200:AN263" ca="1" si="157">RAND()*($R$10-$P$10)+$P$10</f>
        <v>0.42761058823387871</v>
      </c>
      <c r="AO200" s="92">
        <f t="shared" ref="AO200:AO263" ca="1" si="158">RAND()*($R$12-$P$12)+$P$12</f>
        <v>6.5139642180516777</v>
      </c>
      <c r="AP200" s="91">
        <f t="shared" ref="AP200:AP263" ca="1" si="159">RAND()*($R$14-$P$14)+$P$14</f>
        <v>1.5553051077819293</v>
      </c>
      <c r="AQ200" s="103">
        <f t="shared" ref="AQ200:AQ263" ca="1" si="160">RAND()*($R$16-$P$16)+$P$16</f>
        <v>36.858093124845936</v>
      </c>
      <c r="AR200" s="103">
        <f t="shared" ref="AR200:AR263" ca="1" si="161">RAND()*($R$18-$P$18)+$P$18</f>
        <v>0.26785526794280978</v>
      </c>
      <c r="AS200" s="103">
        <f t="shared" ref="AS200:AS263" ca="1" si="162">RAND()*($R$20-$P$20)+$P$20</f>
        <v>4.6410329997015276E-2</v>
      </c>
      <c r="AT200" s="91">
        <f t="shared" ref="AT200:AT263" ca="1" si="163">RAND()*($R$22-$P$22)+$P$22</f>
        <v>198.51437791262265</v>
      </c>
      <c r="AU200" s="91">
        <f t="shared" ref="AU200:AU263" ca="1" si="164">RAND()*($R$24-$P$24)+$P$24</f>
        <v>72.477921235544741</v>
      </c>
      <c r="AV200" s="103">
        <f t="shared" ref="AV200:AV263" ca="1" si="165">RAND()*($P$26-$R$26)+$R$26</f>
        <v>0.20619944803621482</v>
      </c>
      <c r="AW200" s="103">
        <f t="shared" ref="AW200:AW263" ca="1" si="166">RAND()*($P$28-$R$28)+$R$28</f>
        <v>0.80952227472821126</v>
      </c>
      <c r="AX200" s="91">
        <f t="shared" ref="AX200:AX263" ca="1" si="167">RAND()*($R$30-$P$30)+$P$30</f>
        <v>46.69694990957845</v>
      </c>
      <c r="AY200" s="103">
        <f t="shared" ref="AY200:AY263" ca="1" si="168">RAND()*($P$32-$R$32)+$R$32</f>
        <v>0.21236783965720729</v>
      </c>
      <c r="AZ200" s="91">
        <f t="shared" ref="AZ200:AZ263" ca="1" si="169">RAND()*($P$34-$R$34)+$R$34</f>
        <v>187.45611337954452</v>
      </c>
      <c r="BA200" s="91">
        <f t="shared" ref="BA200:BA263" ca="1" si="170">RAND()*($P$36-$R$36)+$R$36</f>
        <v>27.48822920128363</v>
      </c>
      <c r="BB200" s="103">
        <f t="shared" ref="BB200:BB263" ca="1" si="171">RAND()*($P$38-$R$38)+$R$38</f>
        <v>0.53939758340634603</v>
      </c>
      <c r="BC200" s="103">
        <f t="shared" ref="BC200:BC263" ca="1" si="172">RAND()*($P$40-$R$40)+$R$40</f>
        <v>0.99863244841165799</v>
      </c>
      <c r="BD200" s="91">
        <f t="shared" ref="BD200:BD263" ca="1" si="173">RAND()*($P$42-$R$42)+$R$42</f>
        <v>7.9863901454402875</v>
      </c>
      <c r="BE200" s="103">
        <f t="shared" ref="BE200:BE263" ca="1" si="174">RAND()*($R$44-$P$44)+$P$44</f>
        <v>0.15688356472998913</v>
      </c>
      <c r="BF200" s="91">
        <f t="shared" ref="BF200:BF263" ca="1" si="175">RAND()*($P$46-$R$46)+$R$46</f>
        <v>40.817593855625859</v>
      </c>
      <c r="BG200" s="91">
        <f t="shared" ref="BG200:BG263" ca="1" si="176">RAND()*($R$48-$P$48)+$P$48</f>
        <v>68.694176953184908</v>
      </c>
    </row>
    <row r="201" spans="36:59">
      <c r="AJ201" s="1">
        <f t="shared" si="154"/>
        <v>196</v>
      </c>
      <c r="AL201" s="103">
        <f t="shared" ca="1" si="155"/>
        <v>0.10296772212300696</v>
      </c>
      <c r="AM201" s="91">
        <f t="shared" ca="1" si="156"/>
        <v>197.15511211993211</v>
      </c>
      <c r="AN201" s="103">
        <f t="shared" ca="1" si="157"/>
        <v>0.36601819599736807</v>
      </c>
      <c r="AO201" s="92">
        <f t="shared" ca="1" si="158"/>
        <v>6.1242612920223447</v>
      </c>
      <c r="AP201" s="91">
        <f t="shared" ca="1" si="159"/>
        <v>0.62469197770749374</v>
      </c>
      <c r="AQ201" s="103">
        <f t="shared" ca="1" si="160"/>
        <v>42.821753386062319</v>
      </c>
      <c r="AR201" s="103">
        <f t="shared" ca="1" si="161"/>
        <v>0.27040832150047667</v>
      </c>
      <c r="AS201" s="103">
        <f t="shared" ca="1" si="162"/>
        <v>1.0675153205041147E-2</v>
      </c>
      <c r="AT201" s="91">
        <f t="shared" ca="1" si="163"/>
        <v>219.53599965608731</v>
      </c>
      <c r="AU201" s="91">
        <f t="shared" ca="1" si="164"/>
        <v>82.948469218306229</v>
      </c>
      <c r="AV201" s="103">
        <f t="shared" ca="1" si="165"/>
        <v>0.21404765178914215</v>
      </c>
      <c r="AW201" s="103">
        <f t="shared" ca="1" si="166"/>
        <v>0.80094582143932291</v>
      </c>
      <c r="AX201" s="91">
        <f t="shared" ca="1" si="167"/>
        <v>71.311827761030372</v>
      </c>
      <c r="AY201" s="103">
        <f t="shared" ca="1" si="168"/>
        <v>0.16834280870456478</v>
      </c>
      <c r="AZ201" s="91">
        <f t="shared" ca="1" si="169"/>
        <v>241.10254417827306</v>
      </c>
      <c r="BA201" s="91">
        <f t="shared" ca="1" si="170"/>
        <v>20.547211295849866</v>
      </c>
      <c r="BB201" s="103">
        <f t="shared" ca="1" si="171"/>
        <v>0.51130583824911724</v>
      </c>
      <c r="BC201" s="103">
        <f t="shared" ca="1" si="172"/>
        <v>0.88910310669783954</v>
      </c>
      <c r="BD201" s="91">
        <f t="shared" ca="1" si="173"/>
        <v>14.035131695491012</v>
      </c>
      <c r="BE201" s="103">
        <f t="shared" ca="1" si="174"/>
        <v>0.33094110879417504</v>
      </c>
      <c r="BF201" s="91">
        <f t="shared" ca="1" si="175"/>
        <v>31.052692246313939</v>
      </c>
      <c r="BG201" s="91">
        <f t="shared" ca="1" si="176"/>
        <v>63.584873978118864</v>
      </c>
    </row>
    <row r="202" spans="36:59">
      <c r="AJ202" s="1">
        <f t="shared" si="154"/>
        <v>197</v>
      </c>
      <c r="AL202" s="103">
        <f t="shared" ca="1" si="155"/>
        <v>0.10620438547244256</v>
      </c>
      <c r="AM202" s="91">
        <f t="shared" ca="1" si="156"/>
        <v>273.86457324230662</v>
      </c>
      <c r="AN202" s="103">
        <f t="shared" ca="1" si="157"/>
        <v>0.3469741607575908</v>
      </c>
      <c r="AO202" s="92">
        <f t="shared" ca="1" si="158"/>
        <v>6.4746346126628991</v>
      </c>
      <c r="AP202" s="91">
        <f t="shared" ca="1" si="159"/>
        <v>0.8946217738529828</v>
      </c>
      <c r="AQ202" s="103">
        <f t="shared" ca="1" si="160"/>
        <v>47.944942518945886</v>
      </c>
      <c r="AR202" s="103">
        <f t="shared" ca="1" si="161"/>
        <v>0.23563294837648474</v>
      </c>
      <c r="AS202" s="103">
        <f t="shared" ca="1" si="162"/>
        <v>1.677944653955905E-2</v>
      </c>
      <c r="AT202" s="91">
        <f t="shared" ca="1" si="163"/>
        <v>185.40124108531037</v>
      </c>
      <c r="AU202" s="91">
        <f t="shared" ca="1" si="164"/>
        <v>71.098482868091097</v>
      </c>
      <c r="AV202" s="103">
        <f t="shared" ca="1" si="165"/>
        <v>0.30445193657542546</v>
      </c>
      <c r="AW202" s="103">
        <f t="shared" ca="1" si="166"/>
        <v>0.75081518952866433</v>
      </c>
      <c r="AX202" s="91">
        <f t="shared" ca="1" si="167"/>
        <v>55.374528184505664</v>
      </c>
      <c r="AY202" s="103">
        <f t="shared" ca="1" si="168"/>
        <v>0.2758637165210196</v>
      </c>
      <c r="AZ202" s="91">
        <f t="shared" ca="1" si="169"/>
        <v>161.2256340917672</v>
      </c>
      <c r="BA202" s="91">
        <f t="shared" ca="1" si="170"/>
        <v>25.23702675831975</v>
      </c>
      <c r="BB202" s="103">
        <f t="shared" ca="1" si="171"/>
        <v>0.43268780977422772</v>
      </c>
      <c r="BC202" s="103">
        <f t="shared" ca="1" si="172"/>
        <v>0.91825691949620714</v>
      </c>
      <c r="BD202" s="91">
        <f t="shared" ca="1" si="173"/>
        <v>8.594417447088162</v>
      </c>
      <c r="BE202" s="103">
        <f t="shared" ca="1" si="174"/>
        <v>0.17203931286673466</v>
      </c>
      <c r="BF202" s="91">
        <f t="shared" ca="1" si="175"/>
        <v>33.62215644232775</v>
      </c>
      <c r="BG202" s="91">
        <f t="shared" ca="1" si="176"/>
        <v>55.662173400370968</v>
      </c>
    </row>
    <row r="203" spans="36:59">
      <c r="AJ203" s="1">
        <f t="shared" si="154"/>
        <v>198</v>
      </c>
      <c r="AL203" s="103">
        <f t="shared" ca="1" si="155"/>
        <v>0.12357810019244504</v>
      </c>
      <c r="AM203" s="91">
        <f t="shared" ca="1" si="156"/>
        <v>244.12995398833377</v>
      </c>
      <c r="AN203" s="103">
        <f t="shared" ca="1" si="157"/>
        <v>0.60641369843325332</v>
      </c>
      <c r="AO203" s="92">
        <f t="shared" ca="1" si="158"/>
        <v>6.619652114623527</v>
      </c>
      <c r="AP203" s="91">
        <f t="shared" ca="1" si="159"/>
        <v>1.578518822046576</v>
      </c>
      <c r="AQ203" s="103">
        <f t="shared" ca="1" si="160"/>
        <v>25.231214716843901</v>
      </c>
      <c r="AR203" s="103">
        <f t="shared" ca="1" si="161"/>
        <v>0.22509210395390561</v>
      </c>
      <c r="AS203" s="103">
        <f t="shared" ca="1" si="162"/>
        <v>3.2290715222494132E-2</v>
      </c>
      <c r="AT203" s="91">
        <f t="shared" ca="1" si="163"/>
        <v>179.35128447840032</v>
      </c>
      <c r="AU203" s="91">
        <f t="shared" ca="1" si="164"/>
        <v>56.564215395937168</v>
      </c>
      <c r="AV203" s="103">
        <f t="shared" ca="1" si="165"/>
        <v>0.1425314094960019</v>
      </c>
      <c r="AW203" s="103">
        <f t="shared" ca="1" si="166"/>
        <v>0.8328588211749951</v>
      </c>
      <c r="AX203" s="91">
        <f t="shared" ca="1" si="167"/>
        <v>58.912920948352244</v>
      </c>
      <c r="AY203" s="103">
        <f t="shared" ca="1" si="168"/>
        <v>0.29119643396797545</v>
      </c>
      <c r="AZ203" s="91">
        <f t="shared" ca="1" si="169"/>
        <v>229.68330719924978</v>
      </c>
      <c r="BA203" s="91">
        <f t="shared" ca="1" si="170"/>
        <v>29.122574077462517</v>
      </c>
      <c r="BB203" s="103">
        <f t="shared" ca="1" si="171"/>
        <v>0.47148903461959979</v>
      </c>
      <c r="BC203" s="103">
        <f t="shared" ca="1" si="172"/>
        <v>0.95811952726015859</v>
      </c>
      <c r="BD203" s="91">
        <f t="shared" ca="1" si="173"/>
        <v>7.8997454649388947</v>
      </c>
      <c r="BE203" s="103">
        <f t="shared" ca="1" si="174"/>
        <v>0.28493443515576178</v>
      </c>
      <c r="BF203" s="91">
        <f t="shared" ca="1" si="175"/>
        <v>36.284715938575388</v>
      </c>
      <c r="BG203" s="91">
        <f t="shared" ca="1" si="176"/>
        <v>69.318577257955965</v>
      </c>
    </row>
    <row r="204" spans="36:59">
      <c r="AJ204" s="1">
        <f t="shared" si="154"/>
        <v>199</v>
      </c>
      <c r="AL204" s="103">
        <f t="shared" ca="1" si="155"/>
        <v>0.14984404051338313</v>
      </c>
      <c r="AM204" s="91">
        <f t="shared" ca="1" si="156"/>
        <v>253.32717254173133</v>
      </c>
      <c r="AN204" s="103">
        <f t="shared" ca="1" si="157"/>
        <v>0.35692622734203894</v>
      </c>
      <c r="AO204" s="92">
        <f t="shared" ca="1" si="158"/>
        <v>5.3952467141194322</v>
      </c>
      <c r="AP204" s="91">
        <f t="shared" ca="1" si="159"/>
        <v>0.61672869259339103</v>
      </c>
      <c r="AQ204" s="103">
        <f t="shared" ca="1" si="160"/>
        <v>10.013944466910809</v>
      </c>
      <c r="AR204" s="103">
        <f t="shared" ca="1" si="161"/>
        <v>0.3352211720247289</v>
      </c>
      <c r="AS204" s="103">
        <f t="shared" ca="1" si="162"/>
        <v>6.6597053278485502E-2</v>
      </c>
      <c r="AT204" s="91">
        <f t="shared" ca="1" si="163"/>
        <v>209.78682824517188</v>
      </c>
      <c r="AU204" s="91">
        <f t="shared" ca="1" si="164"/>
        <v>62.81561689782518</v>
      </c>
      <c r="AV204" s="103">
        <f t="shared" ca="1" si="165"/>
        <v>0.21439644193832647</v>
      </c>
      <c r="AW204" s="103">
        <f t="shared" ca="1" si="166"/>
        <v>0.80301406698245692</v>
      </c>
      <c r="AX204" s="91">
        <f t="shared" ca="1" si="167"/>
        <v>62.015849132623629</v>
      </c>
      <c r="AY204" s="103">
        <f t="shared" ca="1" si="168"/>
        <v>0.26595419918427188</v>
      </c>
      <c r="AZ204" s="91">
        <f t="shared" ca="1" si="169"/>
        <v>177.21423082175306</v>
      </c>
      <c r="BA204" s="91">
        <f t="shared" ca="1" si="170"/>
        <v>21.727995981264669</v>
      </c>
      <c r="BB204" s="103">
        <f t="shared" ca="1" si="171"/>
        <v>0.54402667539497807</v>
      </c>
      <c r="BC204" s="103">
        <f t="shared" ca="1" si="172"/>
        <v>0.88187116144217392</v>
      </c>
      <c r="BD204" s="91">
        <f t="shared" ca="1" si="173"/>
        <v>9.6024755140733724</v>
      </c>
      <c r="BE204" s="103">
        <f t="shared" ca="1" si="174"/>
        <v>0.19353126764280593</v>
      </c>
      <c r="BF204" s="91">
        <f t="shared" ca="1" si="175"/>
        <v>39.79632369518238</v>
      </c>
      <c r="BG204" s="91">
        <f t="shared" ca="1" si="176"/>
        <v>53.238108003914945</v>
      </c>
    </row>
    <row r="205" spans="36:59">
      <c r="AJ205" s="1">
        <f t="shared" si="154"/>
        <v>200</v>
      </c>
      <c r="AL205" s="103">
        <f t="shared" ca="1" si="155"/>
        <v>0.11399002981458319</v>
      </c>
      <c r="AM205" s="91">
        <f t="shared" ca="1" si="156"/>
        <v>221.17894491452347</v>
      </c>
      <c r="AN205" s="103">
        <f t="shared" ca="1" si="157"/>
        <v>0.50777686850757342</v>
      </c>
      <c r="AO205" s="92">
        <f t="shared" ca="1" si="158"/>
        <v>3.4600446633210895</v>
      </c>
      <c r="AP205" s="91">
        <f t="shared" ca="1" si="159"/>
        <v>1.6999904829256454</v>
      </c>
      <c r="AQ205" s="103">
        <f t="shared" ca="1" si="160"/>
        <v>10.574742874210141</v>
      </c>
      <c r="AR205" s="103">
        <f t="shared" ca="1" si="161"/>
        <v>0.19951360313415825</v>
      </c>
      <c r="AS205" s="103">
        <f t="shared" ca="1" si="162"/>
        <v>6.7102816161848294E-2</v>
      </c>
      <c r="AT205" s="91">
        <f t="shared" ca="1" si="163"/>
        <v>232.84551314584218</v>
      </c>
      <c r="AU205" s="91">
        <f t="shared" ca="1" si="164"/>
        <v>89.855534998932868</v>
      </c>
      <c r="AV205" s="103">
        <f t="shared" ca="1" si="165"/>
        <v>0.22929784639440498</v>
      </c>
      <c r="AW205" s="103">
        <f t="shared" ca="1" si="166"/>
        <v>0.74714656406898716</v>
      </c>
      <c r="AX205" s="91">
        <f t="shared" ca="1" si="167"/>
        <v>77.268503212683825</v>
      </c>
      <c r="AY205" s="103">
        <f t="shared" ca="1" si="168"/>
        <v>0.20012424055215591</v>
      </c>
      <c r="AZ205" s="91">
        <f t="shared" ca="1" si="169"/>
        <v>214.1169879546641</v>
      </c>
      <c r="BA205" s="91">
        <f t="shared" ca="1" si="170"/>
        <v>23.899663032029764</v>
      </c>
      <c r="BB205" s="103">
        <f t="shared" ca="1" si="171"/>
        <v>0.44985710220899955</v>
      </c>
      <c r="BC205" s="103">
        <f t="shared" ca="1" si="172"/>
        <v>0.98822147203354049</v>
      </c>
      <c r="BD205" s="91">
        <f t="shared" ca="1" si="173"/>
        <v>8.9705425500305616</v>
      </c>
      <c r="BE205" s="103">
        <f t="shared" ca="1" si="174"/>
        <v>0.28856365311525178</v>
      </c>
      <c r="BF205" s="91">
        <f t="shared" ca="1" si="175"/>
        <v>30.335404037514451</v>
      </c>
      <c r="BG205" s="91">
        <f t="shared" ca="1" si="176"/>
        <v>53.768229601454323</v>
      </c>
    </row>
    <row r="206" spans="36:59">
      <c r="AJ206" s="1">
        <f t="shared" si="154"/>
        <v>201</v>
      </c>
      <c r="AL206" s="103">
        <f t="shared" ca="1" si="155"/>
        <v>9.6118097920161294E-2</v>
      </c>
      <c r="AM206" s="91">
        <f t="shared" ca="1" si="156"/>
        <v>211.81593526930641</v>
      </c>
      <c r="AN206" s="103">
        <f t="shared" ca="1" si="157"/>
        <v>0.60219363883200638</v>
      </c>
      <c r="AO206" s="92">
        <f t="shared" ca="1" si="158"/>
        <v>4.8937450522511199</v>
      </c>
      <c r="AP206" s="91">
        <f t="shared" ca="1" si="159"/>
        <v>1.6682875576402449</v>
      </c>
      <c r="AQ206" s="103">
        <f t="shared" ca="1" si="160"/>
        <v>48.274978266801057</v>
      </c>
      <c r="AR206" s="103">
        <f t="shared" ca="1" si="161"/>
        <v>0.17220890581419657</v>
      </c>
      <c r="AS206" s="103">
        <f t="shared" ca="1" si="162"/>
        <v>6.3494470273165515E-2</v>
      </c>
      <c r="AT206" s="91">
        <f t="shared" ca="1" si="163"/>
        <v>219.01492815438618</v>
      </c>
      <c r="AU206" s="91">
        <f t="shared" ca="1" si="164"/>
        <v>34.96423008585559</v>
      </c>
      <c r="AV206" s="103">
        <f t="shared" ca="1" si="165"/>
        <v>0.15255127455635892</v>
      </c>
      <c r="AW206" s="103">
        <f t="shared" ca="1" si="166"/>
        <v>0.82459503341458817</v>
      </c>
      <c r="AX206" s="91">
        <f t="shared" ca="1" si="167"/>
        <v>45.29149823426345</v>
      </c>
      <c r="AY206" s="103">
        <f t="shared" ca="1" si="168"/>
        <v>0.1759746796744997</v>
      </c>
      <c r="AZ206" s="91">
        <f t="shared" ca="1" si="169"/>
        <v>190.57561627213818</v>
      </c>
      <c r="BA206" s="91">
        <f t="shared" ca="1" si="170"/>
        <v>25.554223731472693</v>
      </c>
      <c r="BB206" s="103">
        <f t="shared" ca="1" si="171"/>
        <v>0.54661766161121106</v>
      </c>
      <c r="BC206" s="103">
        <f t="shared" ca="1" si="172"/>
        <v>0.90912021474916493</v>
      </c>
      <c r="BD206" s="91">
        <f t="shared" ca="1" si="173"/>
        <v>10.051875697463464</v>
      </c>
      <c r="BE206" s="103">
        <f t="shared" ca="1" si="174"/>
        <v>0.25750294045749478</v>
      </c>
      <c r="BF206" s="91">
        <f t="shared" ca="1" si="175"/>
        <v>37.595828776863158</v>
      </c>
      <c r="BG206" s="91">
        <f t="shared" ca="1" si="176"/>
        <v>58.138920291700252</v>
      </c>
    </row>
    <row r="207" spans="36:59">
      <c r="AJ207" s="1">
        <f t="shared" si="154"/>
        <v>202</v>
      </c>
      <c r="AL207" s="103">
        <f t="shared" ca="1" si="155"/>
        <v>0.1437214329106391</v>
      </c>
      <c r="AM207" s="91">
        <f t="shared" ca="1" si="156"/>
        <v>266.21307070842988</v>
      </c>
      <c r="AN207" s="103">
        <f t="shared" ca="1" si="157"/>
        <v>0.68665102711795911</v>
      </c>
      <c r="AO207" s="92">
        <f t="shared" ca="1" si="158"/>
        <v>5.8941244865383702</v>
      </c>
      <c r="AP207" s="91">
        <f t="shared" ca="1" si="159"/>
        <v>1.6490076942721492</v>
      </c>
      <c r="AQ207" s="103">
        <f t="shared" ca="1" si="160"/>
        <v>26.111264658979799</v>
      </c>
      <c r="AR207" s="103">
        <f t="shared" ca="1" si="161"/>
        <v>0.15078914068320881</v>
      </c>
      <c r="AS207" s="103">
        <f t="shared" ca="1" si="162"/>
        <v>7.0971748604789678E-2</v>
      </c>
      <c r="AT207" s="91">
        <f t="shared" ca="1" si="163"/>
        <v>236.5967902943683</v>
      </c>
      <c r="AU207" s="91">
        <f t="shared" ca="1" si="164"/>
        <v>57.091059619008035</v>
      </c>
      <c r="AV207" s="103">
        <f t="shared" ca="1" si="165"/>
        <v>0.14485885844478116</v>
      </c>
      <c r="AW207" s="103">
        <f t="shared" ca="1" si="166"/>
        <v>0.82883465205206119</v>
      </c>
      <c r="AX207" s="91">
        <f t="shared" ca="1" si="167"/>
        <v>59.541381441185692</v>
      </c>
      <c r="AY207" s="103">
        <f t="shared" ca="1" si="168"/>
        <v>0.20681002416212399</v>
      </c>
      <c r="AZ207" s="91">
        <f t="shared" ca="1" si="169"/>
        <v>230.14199352042232</v>
      </c>
      <c r="BA207" s="91">
        <f t="shared" ca="1" si="170"/>
        <v>16.621907591586154</v>
      </c>
      <c r="BB207" s="103">
        <f t="shared" ca="1" si="171"/>
        <v>0.36717344746109304</v>
      </c>
      <c r="BC207" s="103">
        <f t="shared" ca="1" si="172"/>
        <v>0.93165317957263238</v>
      </c>
      <c r="BD207" s="91">
        <f t="shared" ca="1" si="173"/>
        <v>7.7257040906218455</v>
      </c>
      <c r="BE207" s="103">
        <f t="shared" ca="1" si="174"/>
        <v>0.18865367587771212</v>
      </c>
      <c r="BF207" s="91">
        <f t="shared" ca="1" si="175"/>
        <v>43.234727348506404</v>
      </c>
      <c r="BG207" s="91">
        <f t="shared" ca="1" si="176"/>
        <v>73.8543771752488</v>
      </c>
    </row>
    <row r="208" spans="36:59">
      <c r="AJ208" s="1">
        <f t="shared" si="154"/>
        <v>203</v>
      </c>
      <c r="AL208" s="103">
        <f t="shared" ca="1" si="155"/>
        <v>0.10390668303430843</v>
      </c>
      <c r="AM208" s="91">
        <f t="shared" ca="1" si="156"/>
        <v>272.58240311766025</v>
      </c>
      <c r="AN208" s="103">
        <f t="shared" ca="1" si="157"/>
        <v>0.44852112865406502</v>
      </c>
      <c r="AO208" s="92">
        <f t="shared" ca="1" si="158"/>
        <v>4.9708965942562102</v>
      </c>
      <c r="AP208" s="91">
        <f t="shared" ca="1" si="159"/>
        <v>1.178140770359708</v>
      </c>
      <c r="AQ208" s="103">
        <f t="shared" ca="1" si="160"/>
        <v>42.985494612303739</v>
      </c>
      <c r="AR208" s="103">
        <f t="shared" ca="1" si="161"/>
        <v>0.29153339963524505</v>
      </c>
      <c r="AS208" s="103">
        <f t="shared" ca="1" si="162"/>
        <v>6.5525615148524841E-2</v>
      </c>
      <c r="AT208" s="91">
        <f t="shared" ca="1" si="163"/>
        <v>185.28383337444546</v>
      </c>
      <c r="AU208" s="91">
        <f t="shared" ca="1" si="164"/>
        <v>48.588140820251461</v>
      </c>
      <c r="AV208" s="103">
        <f t="shared" ca="1" si="165"/>
        <v>0.18253708086295695</v>
      </c>
      <c r="AW208" s="103">
        <f t="shared" ca="1" si="166"/>
        <v>0.76979097555161624</v>
      </c>
      <c r="AX208" s="91">
        <f t="shared" ca="1" si="167"/>
        <v>82.987776780656958</v>
      </c>
      <c r="AY208" s="103">
        <f t="shared" ca="1" si="168"/>
        <v>0.19349147025588628</v>
      </c>
      <c r="AZ208" s="91">
        <f t="shared" ca="1" si="169"/>
        <v>160.35401707344673</v>
      </c>
      <c r="BA208" s="91">
        <f t="shared" ca="1" si="170"/>
        <v>23.731644556243236</v>
      </c>
      <c r="BB208" s="103">
        <f t="shared" ca="1" si="171"/>
        <v>0.35176412940996016</v>
      </c>
      <c r="BC208" s="103">
        <f t="shared" ca="1" si="172"/>
        <v>0.99760323592728251</v>
      </c>
      <c r="BD208" s="91">
        <f t="shared" ca="1" si="173"/>
        <v>7.7944074346510765</v>
      </c>
      <c r="BE208" s="103">
        <f t="shared" ca="1" si="174"/>
        <v>0.21530438941528332</v>
      </c>
      <c r="BF208" s="91">
        <f t="shared" ca="1" si="175"/>
        <v>38.542468518160653</v>
      </c>
      <c r="BG208" s="91">
        <f t="shared" ca="1" si="176"/>
        <v>70.770323032079773</v>
      </c>
    </row>
    <row r="209" spans="36:59">
      <c r="AJ209" s="1">
        <f t="shared" si="154"/>
        <v>204</v>
      </c>
      <c r="AL209" s="103">
        <f t="shared" ca="1" si="155"/>
        <v>0.11442516443645667</v>
      </c>
      <c r="AM209" s="91">
        <f t="shared" ca="1" si="156"/>
        <v>209.8142903335976</v>
      </c>
      <c r="AN209" s="103">
        <f t="shared" ca="1" si="157"/>
        <v>0.58559996565377403</v>
      </c>
      <c r="AO209" s="92">
        <f t="shared" ca="1" si="158"/>
        <v>5.6607284332320198</v>
      </c>
      <c r="AP209" s="91">
        <f t="shared" ca="1" si="159"/>
        <v>1.914547763975754</v>
      </c>
      <c r="AQ209" s="103">
        <f t="shared" ca="1" si="160"/>
        <v>41.028695808927317</v>
      </c>
      <c r="AR209" s="103">
        <f t="shared" ca="1" si="161"/>
        <v>0.32855943552120681</v>
      </c>
      <c r="AS209" s="103">
        <f t="shared" ca="1" si="162"/>
        <v>1.8300767922721034E-2</v>
      </c>
      <c r="AT209" s="91">
        <f t="shared" ca="1" si="163"/>
        <v>181.2127557119955</v>
      </c>
      <c r="AU209" s="91">
        <f t="shared" ca="1" si="164"/>
        <v>59.722639016809907</v>
      </c>
      <c r="AV209" s="103">
        <f t="shared" ca="1" si="165"/>
        <v>0.26021225105753343</v>
      </c>
      <c r="AW209" s="103">
        <f t="shared" ca="1" si="166"/>
        <v>0.75819222418927823</v>
      </c>
      <c r="AX209" s="91">
        <f t="shared" ca="1" si="167"/>
        <v>45.953143722048523</v>
      </c>
      <c r="AY209" s="103">
        <f t="shared" ca="1" si="168"/>
        <v>0.19910257687888891</v>
      </c>
      <c r="AZ209" s="91">
        <f t="shared" ca="1" si="169"/>
        <v>207.46719187790728</v>
      </c>
      <c r="BA209" s="91">
        <f t="shared" ca="1" si="170"/>
        <v>17.382446751476269</v>
      </c>
      <c r="BB209" s="103">
        <f t="shared" ca="1" si="171"/>
        <v>0.58774982062581071</v>
      </c>
      <c r="BC209" s="103">
        <f t="shared" ca="1" si="172"/>
        <v>0.99120005131306466</v>
      </c>
      <c r="BD209" s="91">
        <f t="shared" ca="1" si="173"/>
        <v>8.4002340213326914</v>
      </c>
      <c r="BE209" s="103">
        <f t="shared" ca="1" si="174"/>
        <v>0.29636618093882605</v>
      </c>
      <c r="BF209" s="91">
        <f t="shared" ca="1" si="175"/>
        <v>44.01288567500157</v>
      </c>
      <c r="BG209" s="91">
        <f t="shared" ca="1" si="176"/>
        <v>66.392396530097329</v>
      </c>
    </row>
    <row r="210" spans="36:59">
      <c r="AJ210" s="1">
        <f t="shared" si="154"/>
        <v>205</v>
      </c>
      <c r="AL210" s="103">
        <f t="shared" ca="1" si="155"/>
        <v>0.12682178451404086</v>
      </c>
      <c r="AM210" s="91">
        <f t="shared" ca="1" si="156"/>
        <v>192.19530782847545</v>
      </c>
      <c r="AN210" s="103">
        <f t="shared" ca="1" si="157"/>
        <v>0.42414987803089566</v>
      </c>
      <c r="AO210" s="92">
        <f t="shared" ca="1" si="158"/>
        <v>5.4923181813642188</v>
      </c>
      <c r="AP210" s="91">
        <f t="shared" ca="1" si="159"/>
        <v>0.81180901729511656</v>
      </c>
      <c r="AQ210" s="103">
        <f t="shared" ca="1" si="160"/>
        <v>31.63759549994802</v>
      </c>
      <c r="AR210" s="103">
        <f t="shared" ca="1" si="161"/>
        <v>0.1636140346636035</v>
      </c>
      <c r="AS210" s="103">
        <f t="shared" ca="1" si="162"/>
        <v>6.3238085586331413E-2</v>
      </c>
      <c r="AT210" s="91">
        <f t="shared" ca="1" si="163"/>
        <v>242.51607879028114</v>
      </c>
      <c r="AU210" s="91">
        <f t="shared" ca="1" si="164"/>
        <v>69.342317668935507</v>
      </c>
      <c r="AV210" s="103">
        <f t="shared" ca="1" si="165"/>
        <v>0.21847268811828652</v>
      </c>
      <c r="AW210" s="103">
        <f t="shared" ca="1" si="166"/>
        <v>0.75336581180007889</v>
      </c>
      <c r="AX210" s="91">
        <f t="shared" ca="1" si="167"/>
        <v>57.589843593037685</v>
      </c>
      <c r="AY210" s="103">
        <f t="shared" ca="1" si="168"/>
        <v>0.23893134727291371</v>
      </c>
      <c r="AZ210" s="91">
        <f t="shared" ca="1" si="169"/>
        <v>207.73836013812442</v>
      </c>
      <c r="BA210" s="91">
        <f t="shared" ca="1" si="170"/>
        <v>20.25713885304496</v>
      </c>
      <c r="BB210" s="103">
        <f t="shared" ca="1" si="171"/>
        <v>0.36201564549563137</v>
      </c>
      <c r="BC210" s="103">
        <f t="shared" ca="1" si="172"/>
        <v>0.88380562032407262</v>
      </c>
      <c r="BD210" s="91">
        <f t="shared" ca="1" si="173"/>
        <v>12.363408718623457</v>
      </c>
      <c r="BE210" s="103">
        <f t="shared" ca="1" si="174"/>
        <v>0.34280808881732211</v>
      </c>
      <c r="BF210" s="91">
        <f t="shared" ca="1" si="175"/>
        <v>38.766070302797573</v>
      </c>
      <c r="BG210" s="91">
        <f t="shared" ca="1" si="176"/>
        <v>57.697412746764073</v>
      </c>
    </row>
    <row r="211" spans="36:59">
      <c r="AJ211" s="1">
        <f t="shared" si="154"/>
        <v>206</v>
      </c>
      <c r="AL211" s="103">
        <f t="shared" ca="1" si="155"/>
        <v>9.6214164456569856E-2</v>
      </c>
      <c r="AM211" s="91">
        <f t="shared" ca="1" si="156"/>
        <v>223.42578549225638</v>
      </c>
      <c r="AN211" s="103">
        <f t="shared" ca="1" si="157"/>
        <v>0.47415278544070905</v>
      </c>
      <c r="AO211" s="92">
        <f t="shared" ca="1" si="158"/>
        <v>3.2472141735507507</v>
      </c>
      <c r="AP211" s="91">
        <f t="shared" ca="1" si="159"/>
        <v>1.2416522007775066</v>
      </c>
      <c r="AQ211" s="103">
        <f t="shared" ca="1" si="160"/>
        <v>34.908460899821172</v>
      </c>
      <c r="AR211" s="103">
        <f t="shared" ca="1" si="161"/>
        <v>0.17150154333039358</v>
      </c>
      <c r="AS211" s="103">
        <f t="shared" ca="1" si="162"/>
        <v>7.4999533425650758E-2</v>
      </c>
      <c r="AT211" s="91">
        <f t="shared" ca="1" si="163"/>
        <v>186.703794469684</v>
      </c>
      <c r="AU211" s="91">
        <f t="shared" ca="1" si="164"/>
        <v>81.983116348967997</v>
      </c>
      <c r="AV211" s="103">
        <f t="shared" ca="1" si="165"/>
        <v>0.30300102097554499</v>
      </c>
      <c r="AW211" s="103">
        <f t="shared" ca="1" si="166"/>
        <v>0.78312730949826781</v>
      </c>
      <c r="AX211" s="91">
        <f t="shared" ca="1" si="167"/>
        <v>74.477340748276845</v>
      </c>
      <c r="AY211" s="103">
        <f t="shared" ca="1" si="168"/>
        <v>0.18368421155758516</v>
      </c>
      <c r="AZ211" s="91">
        <f t="shared" ca="1" si="169"/>
        <v>153.48237287603968</v>
      </c>
      <c r="BA211" s="91">
        <f t="shared" ca="1" si="170"/>
        <v>17.84919828083688</v>
      </c>
      <c r="BB211" s="103">
        <f t="shared" ca="1" si="171"/>
        <v>0.42595002235139834</v>
      </c>
      <c r="BC211" s="103">
        <f t="shared" ca="1" si="172"/>
        <v>0.90541259659538231</v>
      </c>
      <c r="BD211" s="91">
        <f t="shared" ca="1" si="173"/>
        <v>14.619082180807666</v>
      </c>
      <c r="BE211" s="103">
        <f t="shared" ca="1" si="174"/>
        <v>0.18606676578783346</v>
      </c>
      <c r="BF211" s="91">
        <f t="shared" ca="1" si="175"/>
        <v>33.812185234055022</v>
      </c>
      <c r="BG211" s="91">
        <f t="shared" ca="1" si="176"/>
        <v>65.08481310942139</v>
      </c>
    </row>
    <row r="212" spans="36:59">
      <c r="AJ212" s="1">
        <f t="shared" si="154"/>
        <v>207</v>
      </c>
      <c r="AL212" s="103">
        <f t="shared" ca="1" si="155"/>
        <v>0.14848000969555242</v>
      </c>
      <c r="AM212" s="91">
        <f t="shared" ca="1" si="156"/>
        <v>204.60746354301472</v>
      </c>
      <c r="AN212" s="103">
        <f t="shared" ca="1" si="157"/>
        <v>0.72386699411544475</v>
      </c>
      <c r="AO212" s="92">
        <f t="shared" ca="1" si="158"/>
        <v>3.1335770989507696</v>
      </c>
      <c r="AP212" s="91">
        <f t="shared" ca="1" si="159"/>
        <v>0.78764343283604443</v>
      </c>
      <c r="AQ212" s="103">
        <f t="shared" ca="1" si="160"/>
        <v>28.873000951684826</v>
      </c>
      <c r="AR212" s="103">
        <f t="shared" ca="1" si="161"/>
        <v>0.24533357406495238</v>
      </c>
      <c r="AS212" s="103">
        <f t="shared" ca="1" si="162"/>
        <v>2.5230494568277514E-2</v>
      </c>
      <c r="AT212" s="91">
        <f t="shared" ca="1" si="163"/>
        <v>204.98416321302093</v>
      </c>
      <c r="AU212" s="91">
        <f t="shared" ca="1" si="164"/>
        <v>64.736049313884834</v>
      </c>
      <c r="AV212" s="103">
        <f t="shared" ca="1" si="165"/>
        <v>0.17656170143894906</v>
      </c>
      <c r="AW212" s="103">
        <f t="shared" ca="1" si="166"/>
        <v>0.83694030986684798</v>
      </c>
      <c r="AX212" s="91">
        <f t="shared" ca="1" si="167"/>
        <v>70.604347313015353</v>
      </c>
      <c r="AY212" s="103">
        <f t="shared" ca="1" si="168"/>
        <v>0.21200849509383912</v>
      </c>
      <c r="AZ212" s="91">
        <f t="shared" ca="1" si="169"/>
        <v>212.33278756796875</v>
      </c>
      <c r="BA212" s="91">
        <f t="shared" ca="1" si="170"/>
        <v>16.301942782517166</v>
      </c>
      <c r="BB212" s="103">
        <f t="shared" ca="1" si="171"/>
        <v>0.38125044189989071</v>
      </c>
      <c r="BC212" s="103">
        <f t="shared" ca="1" si="172"/>
        <v>0.93490974214783706</v>
      </c>
      <c r="BD212" s="91">
        <f t="shared" ca="1" si="173"/>
        <v>11.855982183369878</v>
      </c>
      <c r="BE212" s="103">
        <f t="shared" ca="1" si="174"/>
        <v>0.28540417164362086</v>
      </c>
      <c r="BF212" s="91">
        <f t="shared" ca="1" si="175"/>
        <v>43.611039157022411</v>
      </c>
      <c r="BG212" s="91">
        <f t="shared" ca="1" si="176"/>
        <v>65.750972403999597</v>
      </c>
    </row>
    <row r="213" spans="36:59">
      <c r="AJ213" s="1">
        <f t="shared" si="154"/>
        <v>208</v>
      </c>
      <c r="AL213" s="103">
        <f t="shared" ca="1" si="155"/>
        <v>0.1456719448824825</v>
      </c>
      <c r="AM213" s="91">
        <f t="shared" ca="1" si="156"/>
        <v>227.50238008790859</v>
      </c>
      <c r="AN213" s="103">
        <f t="shared" ca="1" si="157"/>
        <v>0.70497325582290671</v>
      </c>
      <c r="AO213" s="92">
        <f t="shared" ca="1" si="158"/>
        <v>5.550889496591755</v>
      </c>
      <c r="AP213" s="91">
        <f t="shared" ca="1" si="159"/>
        <v>0.73583532166082555</v>
      </c>
      <c r="AQ213" s="103">
        <f t="shared" ca="1" si="160"/>
        <v>22.999351884667885</v>
      </c>
      <c r="AR213" s="103">
        <f t="shared" ca="1" si="161"/>
        <v>0.22377548402259545</v>
      </c>
      <c r="AS213" s="103">
        <f t="shared" ca="1" si="162"/>
        <v>1.4073078168718889E-2</v>
      </c>
      <c r="AT213" s="91">
        <f t="shared" ca="1" si="163"/>
        <v>232.32135561412031</v>
      </c>
      <c r="AU213" s="91">
        <f t="shared" ca="1" si="164"/>
        <v>86.51343183272904</v>
      </c>
      <c r="AV213" s="103">
        <f t="shared" ca="1" si="165"/>
        <v>0.14756118436980742</v>
      </c>
      <c r="AW213" s="103">
        <f t="shared" ca="1" si="166"/>
        <v>0.81423361608361933</v>
      </c>
      <c r="AX213" s="91">
        <f t="shared" ca="1" si="167"/>
        <v>49.796831124077919</v>
      </c>
      <c r="AY213" s="103">
        <f t="shared" ca="1" si="168"/>
        <v>0.18059583766381387</v>
      </c>
      <c r="AZ213" s="91">
        <f t="shared" ca="1" si="169"/>
        <v>168.22119341448285</v>
      </c>
      <c r="BA213" s="91">
        <f t="shared" ca="1" si="170"/>
        <v>22.685678387096115</v>
      </c>
      <c r="BB213" s="103">
        <f t="shared" ca="1" si="171"/>
        <v>0.35818090953519366</v>
      </c>
      <c r="BC213" s="103">
        <f t="shared" ca="1" si="172"/>
        <v>0.90807810699376723</v>
      </c>
      <c r="BD213" s="91">
        <f t="shared" ca="1" si="173"/>
        <v>11.976803363617577</v>
      </c>
      <c r="BE213" s="103">
        <f t="shared" ca="1" si="174"/>
        <v>0.2813352742306986</v>
      </c>
      <c r="BF213" s="91">
        <f t="shared" ca="1" si="175"/>
        <v>35.978519534704496</v>
      </c>
      <c r="BG213" s="91">
        <f t="shared" ca="1" si="176"/>
        <v>64.234886484306855</v>
      </c>
    </row>
    <row r="214" spans="36:59">
      <c r="AJ214" s="1">
        <f t="shared" si="154"/>
        <v>209</v>
      </c>
      <c r="AL214" s="103">
        <f t="shared" ca="1" si="155"/>
        <v>0.14596591580760551</v>
      </c>
      <c r="AM214" s="91">
        <f t="shared" ca="1" si="156"/>
        <v>256.94100094466131</v>
      </c>
      <c r="AN214" s="103">
        <f t="shared" ca="1" si="157"/>
        <v>0.32802288819745595</v>
      </c>
      <c r="AO214" s="92">
        <f t="shared" ca="1" si="158"/>
        <v>5.1651722690424045</v>
      </c>
      <c r="AP214" s="91">
        <f t="shared" ca="1" si="159"/>
        <v>1.184581855938144</v>
      </c>
      <c r="AQ214" s="103">
        <f t="shared" ca="1" si="160"/>
        <v>25.280112305506641</v>
      </c>
      <c r="AR214" s="103">
        <f t="shared" ca="1" si="161"/>
        <v>0.30510016617496127</v>
      </c>
      <c r="AS214" s="103">
        <f t="shared" ca="1" si="162"/>
        <v>2.1215821050019679E-2</v>
      </c>
      <c r="AT214" s="91">
        <f t="shared" ca="1" si="163"/>
        <v>246.81172422413908</v>
      </c>
      <c r="AU214" s="91">
        <f t="shared" ca="1" si="164"/>
        <v>83.524529870714858</v>
      </c>
      <c r="AV214" s="103">
        <f t="shared" ca="1" si="165"/>
        <v>0.31293729164495276</v>
      </c>
      <c r="AW214" s="103">
        <f t="shared" ca="1" si="166"/>
        <v>0.81222588586944311</v>
      </c>
      <c r="AX214" s="91">
        <f t="shared" ca="1" si="167"/>
        <v>52.45640214872018</v>
      </c>
      <c r="AY214" s="103">
        <f t="shared" ca="1" si="168"/>
        <v>0.16585100931501195</v>
      </c>
      <c r="AZ214" s="91">
        <f t="shared" ca="1" si="169"/>
        <v>202.35136467109879</v>
      </c>
      <c r="BA214" s="91">
        <f t="shared" ca="1" si="170"/>
        <v>29.641112842706892</v>
      </c>
      <c r="BB214" s="103">
        <f t="shared" ca="1" si="171"/>
        <v>0.47722235959517001</v>
      </c>
      <c r="BC214" s="103">
        <f t="shared" ca="1" si="172"/>
        <v>0.99541080832355655</v>
      </c>
      <c r="BD214" s="91">
        <f t="shared" ca="1" si="173"/>
        <v>12.937330818371585</v>
      </c>
      <c r="BE214" s="103">
        <f t="shared" ca="1" si="174"/>
        <v>0.22830248893646046</v>
      </c>
      <c r="BF214" s="91">
        <f t="shared" ca="1" si="175"/>
        <v>44.678733303813985</v>
      </c>
      <c r="BG214" s="91">
        <f t="shared" ca="1" si="176"/>
        <v>52.734334636800853</v>
      </c>
    </row>
    <row r="215" spans="36:59">
      <c r="AJ215" s="1">
        <f t="shared" si="154"/>
        <v>210</v>
      </c>
      <c r="AL215" s="103">
        <f t="shared" ca="1" si="155"/>
        <v>0.13113844446976355</v>
      </c>
      <c r="AM215" s="91">
        <f t="shared" ca="1" si="156"/>
        <v>232.60579027153847</v>
      </c>
      <c r="AN215" s="103">
        <f t="shared" ca="1" si="157"/>
        <v>0.74130136937969959</v>
      </c>
      <c r="AO215" s="92">
        <f t="shared" ca="1" si="158"/>
        <v>4.7098531343662238</v>
      </c>
      <c r="AP215" s="91">
        <f t="shared" ca="1" si="159"/>
        <v>0.57747863139954037</v>
      </c>
      <c r="AQ215" s="103">
        <f t="shared" ca="1" si="160"/>
        <v>35.16653375755098</v>
      </c>
      <c r="AR215" s="103">
        <f t="shared" ca="1" si="161"/>
        <v>0.31580443294618821</v>
      </c>
      <c r="AS215" s="103">
        <f t="shared" ca="1" si="162"/>
        <v>3.024303463789936E-2</v>
      </c>
      <c r="AT215" s="91">
        <f t="shared" ca="1" si="163"/>
        <v>179.01688955874602</v>
      </c>
      <c r="AU215" s="91">
        <f t="shared" ca="1" si="164"/>
        <v>33.898672437742832</v>
      </c>
      <c r="AV215" s="103">
        <f t="shared" ca="1" si="165"/>
        <v>0.33932036640483954</v>
      </c>
      <c r="AW215" s="103">
        <f t="shared" ca="1" si="166"/>
        <v>0.77575200250787602</v>
      </c>
      <c r="AX215" s="91">
        <f t="shared" ca="1" si="167"/>
        <v>77.374052197032142</v>
      </c>
      <c r="AY215" s="103">
        <f t="shared" ca="1" si="168"/>
        <v>0.24800865950898804</v>
      </c>
      <c r="AZ215" s="91">
        <f t="shared" ca="1" si="169"/>
        <v>187.61230551995669</v>
      </c>
      <c r="BA215" s="91">
        <f t="shared" ca="1" si="170"/>
        <v>19.772092211656251</v>
      </c>
      <c r="BB215" s="103">
        <f t="shared" ca="1" si="171"/>
        <v>0.56289227246465223</v>
      </c>
      <c r="BC215" s="103">
        <f t="shared" ca="1" si="172"/>
        <v>0.88433966432915401</v>
      </c>
      <c r="BD215" s="91">
        <f t="shared" ca="1" si="173"/>
        <v>14.260511974207141</v>
      </c>
      <c r="BE215" s="103">
        <f t="shared" ca="1" si="174"/>
        <v>0.23902109644706393</v>
      </c>
      <c r="BF215" s="91">
        <f t="shared" ca="1" si="175"/>
        <v>43.677065514782491</v>
      </c>
      <c r="BG215" s="91">
        <f t="shared" ca="1" si="176"/>
        <v>55.426770936726271</v>
      </c>
    </row>
    <row r="216" spans="36:59">
      <c r="AJ216" s="1">
        <f t="shared" si="154"/>
        <v>211</v>
      </c>
      <c r="AL216" s="103">
        <f t="shared" ca="1" si="155"/>
        <v>0.13786642212499595</v>
      </c>
      <c r="AM216" s="91">
        <f t="shared" ca="1" si="156"/>
        <v>245.44236566247383</v>
      </c>
      <c r="AN216" s="103">
        <f t="shared" ca="1" si="157"/>
        <v>0.60872479700123605</v>
      </c>
      <c r="AO216" s="92">
        <f t="shared" ca="1" si="158"/>
        <v>5.4322995526432134</v>
      </c>
      <c r="AP216" s="91">
        <f t="shared" ca="1" si="159"/>
        <v>0.99361164365535914</v>
      </c>
      <c r="AQ216" s="103">
        <f t="shared" ca="1" si="160"/>
        <v>28.296236178941388</v>
      </c>
      <c r="AR216" s="103">
        <f t="shared" ca="1" si="161"/>
        <v>0.27886189348285284</v>
      </c>
      <c r="AS216" s="103">
        <f t="shared" ca="1" si="162"/>
        <v>5.4776799015132847E-2</v>
      </c>
      <c r="AT216" s="91">
        <f t="shared" ca="1" si="163"/>
        <v>249.15794703972998</v>
      </c>
      <c r="AU216" s="91">
        <f t="shared" ca="1" si="164"/>
        <v>40.657791223065587</v>
      </c>
      <c r="AV216" s="103">
        <f t="shared" ca="1" si="165"/>
        <v>0.27315646169027519</v>
      </c>
      <c r="AW216" s="103">
        <f t="shared" ca="1" si="166"/>
        <v>0.82032432377362008</v>
      </c>
      <c r="AX216" s="91">
        <f t="shared" ca="1" si="167"/>
        <v>68.739402222109263</v>
      </c>
      <c r="AY216" s="103">
        <f t="shared" ca="1" si="168"/>
        <v>0.17427089283745414</v>
      </c>
      <c r="AZ216" s="91">
        <f t="shared" ca="1" si="169"/>
        <v>216.39169599798981</v>
      </c>
      <c r="BA216" s="91">
        <f t="shared" ca="1" si="170"/>
        <v>29.422462151475191</v>
      </c>
      <c r="BB216" s="103">
        <f t="shared" ca="1" si="171"/>
        <v>0.46479319097100413</v>
      </c>
      <c r="BC216" s="103">
        <f t="shared" ca="1" si="172"/>
        <v>0.90967497612852988</v>
      </c>
      <c r="BD216" s="91">
        <f t="shared" ca="1" si="173"/>
        <v>9.4622444982473546</v>
      </c>
      <c r="BE216" s="103">
        <f t="shared" ca="1" si="174"/>
        <v>0.27376922865345776</v>
      </c>
      <c r="BF216" s="91">
        <f t="shared" ca="1" si="175"/>
        <v>33.646656885004781</v>
      </c>
      <c r="BG216" s="91">
        <f t="shared" ca="1" si="176"/>
        <v>56.766905783076105</v>
      </c>
    </row>
    <row r="217" spans="36:59">
      <c r="AJ217" s="1">
        <f t="shared" si="154"/>
        <v>212</v>
      </c>
      <c r="AL217" s="103">
        <f t="shared" ca="1" si="155"/>
        <v>0.12803143979421339</v>
      </c>
      <c r="AM217" s="91">
        <f t="shared" ca="1" si="156"/>
        <v>273.71063503330498</v>
      </c>
      <c r="AN217" s="103">
        <f t="shared" ca="1" si="157"/>
        <v>0.65511319757681874</v>
      </c>
      <c r="AO217" s="92">
        <f t="shared" ca="1" si="158"/>
        <v>5.387823610956552</v>
      </c>
      <c r="AP217" s="91">
        <f t="shared" ca="1" si="159"/>
        <v>1.3075570373071792</v>
      </c>
      <c r="AQ217" s="103">
        <f t="shared" ca="1" si="160"/>
        <v>18.186539718844688</v>
      </c>
      <c r="AR217" s="103">
        <f t="shared" ca="1" si="161"/>
        <v>0.34306625756588327</v>
      </c>
      <c r="AS217" s="103">
        <f t="shared" ca="1" si="162"/>
        <v>1.9574835978332927E-2</v>
      </c>
      <c r="AT217" s="91">
        <f t="shared" ca="1" si="163"/>
        <v>203.91455109483854</v>
      </c>
      <c r="AU217" s="91">
        <f t="shared" ca="1" si="164"/>
        <v>56.721562979510949</v>
      </c>
      <c r="AV217" s="103">
        <f t="shared" ca="1" si="165"/>
        <v>0.14999530052022722</v>
      </c>
      <c r="AW217" s="103">
        <f t="shared" ca="1" si="166"/>
        <v>0.79480415347688083</v>
      </c>
      <c r="AX217" s="91">
        <f t="shared" ca="1" si="167"/>
        <v>69.27568512133918</v>
      </c>
      <c r="AY217" s="103">
        <f t="shared" ca="1" si="168"/>
        <v>0.15264699588205491</v>
      </c>
      <c r="AZ217" s="91">
        <f t="shared" ca="1" si="169"/>
        <v>161.3180047637797</v>
      </c>
      <c r="BA217" s="91">
        <f t="shared" ca="1" si="170"/>
        <v>27.277291124391667</v>
      </c>
      <c r="BB217" s="103">
        <f t="shared" ca="1" si="171"/>
        <v>0.55917934311271555</v>
      </c>
      <c r="BC217" s="103">
        <f t="shared" ca="1" si="172"/>
        <v>0.89302303397230354</v>
      </c>
      <c r="BD217" s="91">
        <f t="shared" ca="1" si="173"/>
        <v>12.999773348930329</v>
      </c>
      <c r="BE217" s="103">
        <f t="shared" ca="1" si="174"/>
        <v>0.22886999501077476</v>
      </c>
      <c r="BF217" s="91">
        <f t="shared" ca="1" si="175"/>
        <v>38.050076792988619</v>
      </c>
      <c r="BG217" s="91">
        <f t="shared" ca="1" si="176"/>
        <v>63.711426051235215</v>
      </c>
    </row>
    <row r="218" spans="36:59">
      <c r="AJ218" s="1">
        <f t="shared" si="154"/>
        <v>213</v>
      </c>
      <c r="AL218" s="103">
        <f t="shared" ca="1" si="155"/>
        <v>0.11598225516079873</v>
      </c>
      <c r="AM218" s="91">
        <f t="shared" ca="1" si="156"/>
        <v>247.46744238235476</v>
      </c>
      <c r="AN218" s="103">
        <f t="shared" ca="1" si="157"/>
        <v>0.74863116214995395</v>
      </c>
      <c r="AO218" s="92">
        <f t="shared" ca="1" si="158"/>
        <v>4.4632975298536257</v>
      </c>
      <c r="AP218" s="91">
        <f t="shared" ca="1" si="159"/>
        <v>0.88198033843585288</v>
      </c>
      <c r="AQ218" s="103">
        <f t="shared" ca="1" si="160"/>
        <v>46.189674010092155</v>
      </c>
      <c r="AR218" s="103">
        <f t="shared" ca="1" si="161"/>
        <v>0.23295205602713775</v>
      </c>
      <c r="AS218" s="103">
        <f t="shared" ca="1" si="162"/>
        <v>7.1450522768611802E-2</v>
      </c>
      <c r="AT218" s="91">
        <f t="shared" ca="1" si="163"/>
        <v>179.8087314144677</v>
      </c>
      <c r="AU218" s="91">
        <f t="shared" ca="1" si="164"/>
        <v>40.983078938735318</v>
      </c>
      <c r="AV218" s="103">
        <f t="shared" ca="1" si="165"/>
        <v>0.29810511266983869</v>
      </c>
      <c r="AW218" s="103">
        <f t="shared" ca="1" si="166"/>
        <v>0.76006117248407123</v>
      </c>
      <c r="AX218" s="91">
        <f t="shared" ca="1" si="167"/>
        <v>65.505359238663516</v>
      </c>
      <c r="AY218" s="103">
        <f t="shared" ca="1" si="168"/>
        <v>0.24997756311915242</v>
      </c>
      <c r="AZ218" s="91">
        <f t="shared" ca="1" si="169"/>
        <v>221.60288676599924</v>
      </c>
      <c r="BA218" s="91">
        <f t="shared" ca="1" si="170"/>
        <v>21.502920818776929</v>
      </c>
      <c r="BB218" s="103">
        <f t="shared" ca="1" si="171"/>
        <v>0.47733676696498895</v>
      </c>
      <c r="BC218" s="103">
        <f t="shared" ca="1" si="172"/>
        <v>0.88787055267664261</v>
      </c>
      <c r="BD218" s="91">
        <f t="shared" ca="1" si="173"/>
        <v>12.732077001232085</v>
      </c>
      <c r="BE218" s="103">
        <f t="shared" ca="1" si="174"/>
        <v>0.28000843997960656</v>
      </c>
      <c r="BF218" s="91">
        <f t="shared" ca="1" si="175"/>
        <v>31.045233585923899</v>
      </c>
      <c r="BG218" s="91">
        <f t="shared" ca="1" si="176"/>
        <v>63.924815197338695</v>
      </c>
    </row>
    <row r="219" spans="36:59">
      <c r="AJ219" s="1">
        <f t="shared" si="154"/>
        <v>214</v>
      </c>
      <c r="AL219" s="103">
        <f t="shared" ca="1" si="155"/>
        <v>0.14377152275189034</v>
      </c>
      <c r="AM219" s="91">
        <f t="shared" ca="1" si="156"/>
        <v>235.41894552623791</v>
      </c>
      <c r="AN219" s="103">
        <f t="shared" ca="1" si="157"/>
        <v>0.49093172138234703</v>
      </c>
      <c r="AO219" s="92">
        <f t="shared" ca="1" si="158"/>
        <v>3.9132033280676759</v>
      </c>
      <c r="AP219" s="91">
        <f t="shared" ca="1" si="159"/>
        <v>0.51725200689528794</v>
      </c>
      <c r="AQ219" s="103">
        <f t="shared" ca="1" si="160"/>
        <v>22.897417263305254</v>
      </c>
      <c r="AR219" s="103">
        <f t="shared" ca="1" si="161"/>
        <v>0.15953877225937252</v>
      </c>
      <c r="AS219" s="103">
        <f t="shared" ca="1" si="162"/>
        <v>6.0953928665684644E-2</v>
      </c>
      <c r="AT219" s="91">
        <f t="shared" ca="1" si="163"/>
        <v>248.73287995580282</v>
      </c>
      <c r="AU219" s="91">
        <f t="shared" ca="1" si="164"/>
        <v>89.999527122780336</v>
      </c>
      <c r="AV219" s="103">
        <f t="shared" ca="1" si="165"/>
        <v>0.2277692630548962</v>
      </c>
      <c r="AW219" s="103">
        <f t="shared" ca="1" si="166"/>
        <v>0.84290487660992475</v>
      </c>
      <c r="AX219" s="91">
        <f t="shared" ca="1" si="167"/>
        <v>70.956956744811464</v>
      </c>
      <c r="AY219" s="103">
        <f t="shared" ca="1" si="168"/>
        <v>0.15977769795017802</v>
      </c>
      <c r="AZ219" s="91">
        <f t="shared" ca="1" si="169"/>
        <v>205.51468923302707</v>
      </c>
      <c r="BA219" s="91">
        <f t="shared" ca="1" si="170"/>
        <v>29.548211061078018</v>
      </c>
      <c r="BB219" s="103">
        <f t="shared" ca="1" si="171"/>
        <v>0.4392638670304696</v>
      </c>
      <c r="BC219" s="103">
        <f t="shared" ca="1" si="172"/>
        <v>0.87874188759302196</v>
      </c>
      <c r="BD219" s="91">
        <f t="shared" ca="1" si="173"/>
        <v>8.8699300930252409</v>
      </c>
      <c r="BE219" s="103">
        <f t="shared" ca="1" si="174"/>
        <v>0.26621925616471842</v>
      </c>
      <c r="BF219" s="91">
        <f t="shared" ca="1" si="175"/>
        <v>32.485401442589669</v>
      </c>
      <c r="BG219" s="91">
        <f t="shared" ca="1" si="176"/>
        <v>69.361415427153645</v>
      </c>
    </row>
    <row r="220" spans="36:59">
      <c r="AJ220" s="1">
        <f t="shared" si="154"/>
        <v>215</v>
      </c>
      <c r="AL220" s="103">
        <f t="shared" ca="1" si="155"/>
        <v>9.9175015046988765E-2</v>
      </c>
      <c r="AM220" s="91">
        <f t="shared" ca="1" si="156"/>
        <v>196.32271031057954</v>
      </c>
      <c r="AN220" s="103">
        <f t="shared" ca="1" si="157"/>
        <v>0.63318435428640574</v>
      </c>
      <c r="AO220" s="92">
        <f t="shared" ca="1" si="158"/>
        <v>5.7560878681693284</v>
      </c>
      <c r="AP220" s="91">
        <f t="shared" ca="1" si="159"/>
        <v>0.67791203711538117</v>
      </c>
      <c r="AQ220" s="103">
        <f t="shared" ca="1" si="160"/>
        <v>38.127640487754491</v>
      </c>
      <c r="AR220" s="103">
        <f t="shared" ca="1" si="161"/>
        <v>0.18997789628647438</v>
      </c>
      <c r="AS220" s="103">
        <f t="shared" ca="1" si="162"/>
        <v>1.7334676416217491E-2</v>
      </c>
      <c r="AT220" s="91">
        <f t="shared" ca="1" si="163"/>
        <v>224.61430636369406</v>
      </c>
      <c r="AU220" s="91">
        <f t="shared" ca="1" si="164"/>
        <v>96.772138350750254</v>
      </c>
      <c r="AV220" s="103">
        <f t="shared" ca="1" si="165"/>
        <v>0.13595665529391737</v>
      </c>
      <c r="AW220" s="103">
        <f t="shared" ca="1" si="166"/>
        <v>0.78341761027341072</v>
      </c>
      <c r="AX220" s="91">
        <f t="shared" ca="1" si="167"/>
        <v>45.005977388478541</v>
      </c>
      <c r="AY220" s="103">
        <f t="shared" ca="1" si="168"/>
        <v>0.16361040094630785</v>
      </c>
      <c r="AZ220" s="91">
        <f t="shared" ca="1" si="169"/>
        <v>170.26665001219604</v>
      </c>
      <c r="BA220" s="91">
        <f t="shared" ca="1" si="170"/>
        <v>23.960598417407653</v>
      </c>
      <c r="BB220" s="103">
        <f t="shared" ca="1" si="171"/>
        <v>0.44358523711613324</v>
      </c>
      <c r="BC220" s="103">
        <f t="shared" ca="1" si="172"/>
        <v>0.917866673806635</v>
      </c>
      <c r="BD220" s="91">
        <f t="shared" ca="1" si="173"/>
        <v>10.897303454128874</v>
      </c>
      <c r="BE220" s="103">
        <f t="shared" ca="1" si="174"/>
        <v>0.24412087822035247</v>
      </c>
      <c r="BF220" s="91">
        <f t="shared" ca="1" si="175"/>
        <v>44.499380535901544</v>
      </c>
      <c r="BG220" s="91">
        <f t="shared" ca="1" si="176"/>
        <v>70.056679140751115</v>
      </c>
    </row>
    <row r="221" spans="36:59">
      <c r="AJ221" s="1">
        <f t="shared" si="154"/>
        <v>216</v>
      </c>
      <c r="AL221" s="103">
        <f t="shared" ca="1" si="155"/>
        <v>0.1294737703326217</v>
      </c>
      <c r="AM221" s="91">
        <f t="shared" ca="1" si="156"/>
        <v>252.25783897465391</v>
      </c>
      <c r="AN221" s="103">
        <f t="shared" ca="1" si="157"/>
        <v>0.64050511524601905</v>
      </c>
      <c r="AO221" s="92">
        <f t="shared" ca="1" si="158"/>
        <v>5.7782002313033232</v>
      </c>
      <c r="AP221" s="91">
        <f t="shared" ca="1" si="159"/>
        <v>1.9124617001268271</v>
      </c>
      <c r="AQ221" s="103">
        <f t="shared" ca="1" si="160"/>
        <v>47.886501557889581</v>
      </c>
      <c r="AR221" s="103">
        <f t="shared" ca="1" si="161"/>
        <v>0.3186246111202452</v>
      </c>
      <c r="AS221" s="103">
        <f t="shared" ca="1" si="162"/>
        <v>2.0343847403808769E-2</v>
      </c>
      <c r="AT221" s="91">
        <f t="shared" ca="1" si="163"/>
        <v>235.02346404861242</v>
      </c>
      <c r="AU221" s="91">
        <f t="shared" ca="1" si="164"/>
        <v>62.249939541858268</v>
      </c>
      <c r="AV221" s="103">
        <f t="shared" ca="1" si="165"/>
        <v>0.16528925869129202</v>
      </c>
      <c r="AW221" s="103">
        <f t="shared" ca="1" si="166"/>
        <v>0.78601799681131157</v>
      </c>
      <c r="AX221" s="91">
        <f t="shared" ca="1" si="167"/>
        <v>59.635709666952536</v>
      </c>
      <c r="AY221" s="103">
        <f t="shared" ca="1" si="168"/>
        <v>0.15171134070748737</v>
      </c>
      <c r="AZ221" s="91">
        <f t="shared" ca="1" si="169"/>
        <v>221.04202579927244</v>
      </c>
      <c r="BA221" s="91">
        <f t="shared" ca="1" si="170"/>
        <v>26.346877847569964</v>
      </c>
      <c r="BB221" s="103">
        <f t="shared" ca="1" si="171"/>
        <v>0.59377177684019411</v>
      </c>
      <c r="BC221" s="103">
        <f t="shared" ca="1" si="172"/>
        <v>0.94003427517509219</v>
      </c>
      <c r="BD221" s="91">
        <f t="shared" ca="1" si="173"/>
        <v>9.5848638574663259</v>
      </c>
      <c r="BE221" s="103">
        <f t="shared" ca="1" si="174"/>
        <v>0.3243947151295174</v>
      </c>
      <c r="BF221" s="91">
        <f t="shared" ca="1" si="175"/>
        <v>43.619016185013834</v>
      </c>
      <c r="BG221" s="91">
        <f t="shared" ca="1" si="176"/>
        <v>73.708992071335587</v>
      </c>
    </row>
    <row r="222" spans="36:59">
      <c r="AJ222" s="1">
        <f t="shared" si="154"/>
        <v>217</v>
      </c>
      <c r="AL222" s="103">
        <f t="shared" ca="1" si="155"/>
        <v>9.7389076607931988E-2</v>
      </c>
      <c r="AM222" s="91">
        <f t="shared" ca="1" si="156"/>
        <v>211.26443360193809</v>
      </c>
      <c r="AN222" s="103">
        <f t="shared" ca="1" si="157"/>
        <v>0.68909082995184712</v>
      </c>
      <c r="AO222" s="92">
        <f t="shared" ca="1" si="158"/>
        <v>4.8787760074742916</v>
      </c>
      <c r="AP222" s="91">
        <f t="shared" ca="1" si="159"/>
        <v>0.96185585431260856</v>
      </c>
      <c r="AQ222" s="103">
        <f t="shared" ca="1" si="160"/>
        <v>46.144867622681296</v>
      </c>
      <c r="AR222" s="103">
        <f t="shared" ca="1" si="161"/>
        <v>0.19289958995477977</v>
      </c>
      <c r="AS222" s="103">
        <f t="shared" ca="1" si="162"/>
        <v>4.8378956145418671E-2</v>
      </c>
      <c r="AT222" s="91">
        <f t="shared" ca="1" si="163"/>
        <v>220.38667352443917</v>
      </c>
      <c r="AU222" s="91">
        <f t="shared" ca="1" si="164"/>
        <v>39.585163136596186</v>
      </c>
      <c r="AV222" s="103">
        <f t="shared" ca="1" si="165"/>
        <v>0.18809720442367561</v>
      </c>
      <c r="AW222" s="103">
        <f t="shared" ca="1" si="166"/>
        <v>0.80948337236861267</v>
      </c>
      <c r="AX222" s="91">
        <f t="shared" ca="1" si="167"/>
        <v>48.397364668663627</v>
      </c>
      <c r="AY222" s="103">
        <f t="shared" ca="1" si="168"/>
        <v>0.28610201432684401</v>
      </c>
      <c r="AZ222" s="91">
        <f t="shared" ca="1" si="169"/>
        <v>181.2136553550896</v>
      </c>
      <c r="BA222" s="91">
        <f t="shared" ca="1" si="170"/>
        <v>27.67895420002791</v>
      </c>
      <c r="BB222" s="103">
        <f t="shared" ca="1" si="171"/>
        <v>0.58015828225338484</v>
      </c>
      <c r="BC222" s="103">
        <f t="shared" ca="1" si="172"/>
        <v>0.90125218681541697</v>
      </c>
      <c r="BD222" s="91">
        <f t="shared" ca="1" si="173"/>
        <v>13.138667659700833</v>
      </c>
      <c r="BE222" s="103">
        <f t="shared" ca="1" si="174"/>
        <v>0.24313419977025513</v>
      </c>
      <c r="BF222" s="91">
        <f t="shared" ca="1" si="175"/>
        <v>42.998776490657349</v>
      </c>
      <c r="BG222" s="91">
        <f t="shared" ca="1" si="176"/>
        <v>64.098015252748766</v>
      </c>
    </row>
    <row r="223" spans="36:59">
      <c r="AJ223" s="1">
        <f t="shared" si="154"/>
        <v>218</v>
      </c>
      <c r="AL223" s="103">
        <f t="shared" ca="1" si="155"/>
        <v>0.13960382199743815</v>
      </c>
      <c r="AM223" s="91">
        <f t="shared" ca="1" si="156"/>
        <v>242.65047421663658</v>
      </c>
      <c r="AN223" s="103">
        <f t="shared" ca="1" si="157"/>
        <v>0.36148687768798693</v>
      </c>
      <c r="AO223" s="92">
        <f t="shared" ca="1" si="158"/>
        <v>5.4235875659776394</v>
      </c>
      <c r="AP223" s="91">
        <f t="shared" ca="1" si="159"/>
        <v>1.8607849124669804</v>
      </c>
      <c r="AQ223" s="103">
        <f t="shared" ca="1" si="160"/>
        <v>18.873104224831742</v>
      </c>
      <c r="AR223" s="103">
        <f t="shared" ca="1" si="161"/>
        <v>0.30798683213959677</v>
      </c>
      <c r="AS223" s="103">
        <f t="shared" ca="1" si="162"/>
        <v>1.1585217840392018E-2</v>
      </c>
      <c r="AT223" s="91">
        <f t="shared" ca="1" si="163"/>
        <v>183.80660043014009</v>
      </c>
      <c r="AU223" s="91">
        <f t="shared" ca="1" si="164"/>
        <v>75.494465919899255</v>
      </c>
      <c r="AV223" s="103">
        <f t="shared" ca="1" si="165"/>
        <v>0.33205408141905834</v>
      </c>
      <c r="AW223" s="103">
        <f t="shared" ca="1" si="166"/>
        <v>0.76989921877562262</v>
      </c>
      <c r="AX223" s="91">
        <f t="shared" ca="1" si="167"/>
        <v>49.831539131418204</v>
      </c>
      <c r="AY223" s="103">
        <f t="shared" ca="1" si="168"/>
        <v>0.19009811902092966</v>
      </c>
      <c r="AZ223" s="91">
        <f t="shared" ca="1" si="169"/>
        <v>235.38576982524955</v>
      </c>
      <c r="BA223" s="91">
        <f t="shared" ca="1" si="170"/>
        <v>16.655180104633526</v>
      </c>
      <c r="BB223" s="103">
        <f t="shared" ca="1" si="171"/>
        <v>0.38570942972230066</v>
      </c>
      <c r="BC223" s="103">
        <f t="shared" ca="1" si="172"/>
        <v>0.90427588798756942</v>
      </c>
      <c r="BD223" s="91">
        <f t="shared" ca="1" si="173"/>
        <v>9.2851936328360889</v>
      </c>
      <c r="BE223" s="103">
        <f t="shared" ca="1" si="174"/>
        <v>0.19763907386226232</v>
      </c>
      <c r="BF223" s="91">
        <f t="shared" ca="1" si="175"/>
        <v>31.033824661308504</v>
      </c>
      <c r="BG223" s="91">
        <f t="shared" ca="1" si="176"/>
        <v>55.962151568360433</v>
      </c>
    </row>
    <row r="224" spans="36:59">
      <c r="AJ224" s="1">
        <f t="shared" si="154"/>
        <v>219</v>
      </c>
      <c r="AL224" s="103">
        <f t="shared" ca="1" si="155"/>
        <v>0.14050409264372185</v>
      </c>
      <c r="AM224" s="91">
        <f t="shared" ca="1" si="156"/>
        <v>246.04682903105919</v>
      </c>
      <c r="AN224" s="103">
        <f t="shared" ca="1" si="157"/>
        <v>0.47952275909623016</v>
      </c>
      <c r="AO224" s="92">
        <f t="shared" ca="1" si="158"/>
        <v>5.5746916103829118</v>
      </c>
      <c r="AP224" s="91">
        <f t="shared" ca="1" si="159"/>
        <v>1.409497201945038</v>
      </c>
      <c r="AQ224" s="103">
        <f t="shared" ca="1" si="160"/>
        <v>48.993257503411542</v>
      </c>
      <c r="AR224" s="103">
        <f t="shared" ca="1" si="161"/>
        <v>0.32500480017334998</v>
      </c>
      <c r="AS224" s="103">
        <f t="shared" ca="1" si="162"/>
        <v>6.7729842310194674E-2</v>
      </c>
      <c r="AT224" s="91">
        <f t="shared" ca="1" si="163"/>
        <v>185.05751592890476</v>
      </c>
      <c r="AU224" s="91">
        <f t="shared" ca="1" si="164"/>
        <v>38.313541906473553</v>
      </c>
      <c r="AV224" s="103">
        <f t="shared" ca="1" si="165"/>
        <v>0.13598220981683484</v>
      </c>
      <c r="AW224" s="103">
        <f t="shared" ca="1" si="166"/>
        <v>0.84237871065253123</v>
      </c>
      <c r="AX224" s="91">
        <f t="shared" ca="1" si="167"/>
        <v>59.179889818395864</v>
      </c>
      <c r="AY224" s="103">
        <f t="shared" ca="1" si="168"/>
        <v>0.28356458889744041</v>
      </c>
      <c r="AZ224" s="91">
        <f t="shared" ca="1" si="169"/>
        <v>207.62405135992898</v>
      </c>
      <c r="BA224" s="91">
        <f t="shared" ca="1" si="170"/>
        <v>15.546693029464514</v>
      </c>
      <c r="BB224" s="103">
        <f t="shared" ca="1" si="171"/>
        <v>0.3983156141149089</v>
      </c>
      <c r="BC224" s="103">
        <f t="shared" ca="1" si="172"/>
        <v>0.94307971698582926</v>
      </c>
      <c r="BD224" s="91">
        <f t="shared" ca="1" si="173"/>
        <v>10.030653309286777</v>
      </c>
      <c r="BE224" s="103">
        <f t="shared" ca="1" si="174"/>
        <v>0.32896703103912606</v>
      </c>
      <c r="BF224" s="91">
        <f t="shared" ca="1" si="175"/>
        <v>41.308762709636184</v>
      </c>
      <c r="BG224" s="91">
        <f t="shared" ca="1" si="176"/>
        <v>66.921864869901881</v>
      </c>
    </row>
    <row r="225" spans="36:59">
      <c r="AJ225" s="1">
        <f t="shared" si="154"/>
        <v>220</v>
      </c>
      <c r="AL225" s="103">
        <f t="shared" ca="1" si="155"/>
        <v>0.13578622777945021</v>
      </c>
      <c r="AM225" s="91">
        <f t="shared" ca="1" si="156"/>
        <v>245.40844731775789</v>
      </c>
      <c r="AN225" s="103">
        <f t="shared" ca="1" si="157"/>
        <v>0.74459685526969399</v>
      </c>
      <c r="AO225" s="92">
        <f t="shared" ca="1" si="158"/>
        <v>5.8390928862302012</v>
      </c>
      <c r="AP225" s="91">
        <f t="shared" ca="1" si="159"/>
        <v>1.3886869182363772</v>
      </c>
      <c r="AQ225" s="103">
        <f t="shared" ca="1" si="160"/>
        <v>20.866071807963948</v>
      </c>
      <c r="AR225" s="103">
        <f t="shared" ca="1" si="161"/>
        <v>0.24775489361501263</v>
      </c>
      <c r="AS225" s="103">
        <f t="shared" ca="1" si="162"/>
        <v>1.3437630144168542E-2</v>
      </c>
      <c r="AT225" s="91">
        <f t="shared" ca="1" si="163"/>
        <v>220.03806011046629</v>
      </c>
      <c r="AU225" s="91">
        <f t="shared" ca="1" si="164"/>
        <v>43.508264610244339</v>
      </c>
      <c r="AV225" s="103">
        <f t="shared" ca="1" si="165"/>
        <v>0.26730202920584401</v>
      </c>
      <c r="AW225" s="103">
        <f t="shared" ca="1" si="166"/>
        <v>0.75728108049974463</v>
      </c>
      <c r="AX225" s="91">
        <f t="shared" ca="1" si="167"/>
        <v>78.587383656065398</v>
      </c>
      <c r="AY225" s="103">
        <f t="shared" ca="1" si="168"/>
        <v>0.28763072097641007</v>
      </c>
      <c r="AZ225" s="91">
        <f t="shared" ca="1" si="169"/>
        <v>175.77855846465627</v>
      </c>
      <c r="BA225" s="91">
        <f t="shared" ca="1" si="170"/>
        <v>17.615091198232378</v>
      </c>
      <c r="BB225" s="103">
        <f t="shared" ca="1" si="171"/>
        <v>0.45818009634196155</v>
      </c>
      <c r="BC225" s="103">
        <f t="shared" ca="1" si="172"/>
        <v>0.96751716850492542</v>
      </c>
      <c r="BD225" s="91">
        <f t="shared" ca="1" si="173"/>
        <v>14.913423617757891</v>
      </c>
      <c r="BE225" s="103">
        <f t="shared" ca="1" si="174"/>
        <v>0.15059143215823209</v>
      </c>
      <c r="BF225" s="91">
        <f t="shared" ca="1" si="175"/>
        <v>39.542950404982911</v>
      </c>
      <c r="BG225" s="91">
        <f t="shared" ca="1" si="176"/>
        <v>63.370978064876674</v>
      </c>
    </row>
    <row r="226" spans="36:59">
      <c r="AJ226" s="1">
        <f t="shared" si="154"/>
        <v>221</v>
      </c>
      <c r="AL226" s="103">
        <f t="shared" ca="1" si="155"/>
        <v>0.13310339982581415</v>
      </c>
      <c r="AM226" s="91">
        <f t="shared" ca="1" si="156"/>
        <v>260.95731705085723</v>
      </c>
      <c r="AN226" s="103">
        <f t="shared" ca="1" si="157"/>
        <v>0.39283072604859781</v>
      </c>
      <c r="AO226" s="92">
        <f t="shared" ca="1" si="158"/>
        <v>3.1718846066085837</v>
      </c>
      <c r="AP226" s="91">
        <f t="shared" ca="1" si="159"/>
        <v>1.4189314524578693</v>
      </c>
      <c r="AQ226" s="103">
        <f t="shared" ca="1" si="160"/>
        <v>28.678673312610176</v>
      </c>
      <c r="AR226" s="103">
        <f t="shared" ca="1" si="161"/>
        <v>0.21275921017313959</v>
      </c>
      <c r="AS226" s="103">
        <f t="shared" ca="1" si="162"/>
        <v>5.9777147389905735E-2</v>
      </c>
      <c r="AT226" s="91">
        <f t="shared" ca="1" si="163"/>
        <v>230.12678089258168</v>
      </c>
      <c r="AU226" s="91">
        <f t="shared" ca="1" si="164"/>
        <v>82.961654042167908</v>
      </c>
      <c r="AV226" s="103">
        <f t="shared" ca="1" si="165"/>
        <v>0.22346787008227881</v>
      </c>
      <c r="AW226" s="103">
        <f t="shared" ca="1" si="166"/>
        <v>0.84023625803116109</v>
      </c>
      <c r="AX226" s="91">
        <f t="shared" ca="1" si="167"/>
        <v>58.709728385339687</v>
      </c>
      <c r="AY226" s="103">
        <f t="shared" ca="1" si="168"/>
        <v>0.22874447902794012</v>
      </c>
      <c r="AZ226" s="91">
        <f t="shared" ca="1" si="169"/>
        <v>231.24290821484396</v>
      </c>
      <c r="BA226" s="91">
        <f t="shared" ca="1" si="170"/>
        <v>17.818931004249286</v>
      </c>
      <c r="BB226" s="103">
        <f t="shared" ca="1" si="171"/>
        <v>0.47855830649122494</v>
      </c>
      <c r="BC226" s="103">
        <f t="shared" ca="1" si="172"/>
        <v>0.91088120497126612</v>
      </c>
      <c r="BD226" s="91">
        <f t="shared" ca="1" si="173"/>
        <v>12.825043977739362</v>
      </c>
      <c r="BE226" s="103">
        <f t="shared" ca="1" si="174"/>
        <v>0.27416364032755702</v>
      </c>
      <c r="BF226" s="91">
        <f t="shared" ca="1" si="175"/>
        <v>42.309232948946786</v>
      </c>
      <c r="BG226" s="91">
        <f t="shared" ca="1" si="176"/>
        <v>62.302387714158158</v>
      </c>
    </row>
    <row r="227" spans="36:59">
      <c r="AJ227" s="1">
        <f t="shared" si="154"/>
        <v>222</v>
      </c>
      <c r="AL227" s="103">
        <f t="shared" ca="1" si="155"/>
        <v>0.10059289791259901</v>
      </c>
      <c r="AM227" s="91">
        <f t="shared" ca="1" si="156"/>
        <v>223.47605041553931</v>
      </c>
      <c r="AN227" s="103">
        <f t="shared" ca="1" si="157"/>
        <v>0.33927482568899447</v>
      </c>
      <c r="AO227" s="92">
        <f t="shared" ca="1" si="158"/>
        <v>6.2941270069315838</v>
      </c>
      <c r="AP227" s="91">
        <f t="shared" ca="1" si="159"/>
        <v>0.55452443694602238</v>
      </c>
      <c r="AQ227" s="103">
        <f t="shared" ca="1" si="160"/>
        <v>36.490088312276377</v>
      </c>
      <c r="AR227" s="103">
        <f t="shared" ca="1" si="161"/>
        <v>0.28460641893345068</v>
      </c>
      <c r="AS227" s="103">
        <f t="shared" ca="1" si="162"/>
        <v>2.2544817565902611E-2</v>
      </c>
      <c r="AT227" s="91">
        <f t="shared" ca="1" si="163"/>
        <v>193.44118745547709</v>
      </c>
      <c r="AU227" s="91">
        <f t="shared" ca="1" si="164"/>
        <v>99.444307310197743</v>
      </c>
      <c r="AV227" s="103">
        <f t="shared" ca="1" si="165"/>
        <v>0.18743981238110358</v>
      </c>
      <c r="AW227" s="103">
        <f t="shared" ca="1" si="166"/>
        <v>0.79856698997519282</v>
      </c>
      <c r="AX227" s="91">
        <f t="shared" ca="1" si="167"/>
        <v>63.565571440359037</v>
      </c>
      <c r="AY227" s="103">
        <f t="shared" ca="1" si="168"/>
        <v>0.23414330674493811</v>
      </c>
      <c r="AZ227" s="91">
        <f t="shared" ca="1" si="169"/>
        <v>186.64444940906239</v>
      </c>
      <c r="BA227" s="91">
        <f t="shared" ca="1" si="170"/>
        <v>20.021509284387616</v>
      </c>
      <c r="BB227" s="103">
        <f t="shared" ca="1" si="171"/>
        <v>0.43169343648842978</v>
      </c>
      <c r="BC227" s="103">
        <f t="shared" ca="1" si="172"/>
        <v>0.86226260744570571</v>
      </c>
      <c r="BD227" s="91">
        <f t="shared" ca="1" si="173"/>
        <v>12.129640822855055</v>
      </c>
      <c r="BE227" s="103">
        <f t="shared" ca="1" si="174"/>
        <v>0.29720094200135982</v>
      </c>
      <c r="BF227" s="91">
        <f t="shared" ca="1" si="175"/>
        <v>43.210131929009862</v>
      </c>
      <c r="BG227" s="91">
        <f t="shared" ca="1" si="176"/>
        <v>66.158131454322486</v>
      </c>
    </row>
    <row r="228" spans="36:59">
      <c r="AJ228" s="1">
        <f t="shared" si="154"/>
        <v>223</v>
      </c>
      <c r="AL228" s="103">
        <f t="shared" ca="1" si="155"/>
        <v>0.13563722182033588</v>
      </c>
      <c r="AM228" s="91">
        <f t="shared" ca="1" si="156"/>
        <v>209.77139113060312</v>
      </c>
      <c r="AN228" s="103">
        <f t="shared" ca="1" si="157"/>
        <v>0.72381193635752294</v>
      </c>
      <c r="AO228" s="92">
        <f t="shared" ca="1" si="158"/>
        <v>6.7958001135940656</v>
      </c>
      <c r="AP228" s="91">
        <f t="shared" ca="1" si="159"/>
        <v>0.50254875178399305</v>
      </c>
      <c r="AQ228" s="103">
        <f t="shared" ca="1" si="160"/>
        <v>37.666863782815113</v>
      </c>
      <c r="AR228" s="103">
        <f t="shared" ca="1" si="161"/>
        <v>0.19223082282667031</v>
      </c>
      <c r="AS228" s="103">
        <f t="shared" ca="1" si="162"/>
        <v>6.6613241902750225E-2</v>
      </c>
      <c r="AT228" s="91">
        <f t="shared" ca="1" si="163"/>
        <v>190.86377636695843</v>
      </c>
      <c r="AU228" s="91">
        <f t="shared" ca="1" si="164"/>
        <v>44.43801176764309</v>
      </c>
      <c r="AV228" s="103">
        <f t="shared" ca="1" si="165"/>
        <v>0.14968113255598686</v>
      </c>
      <c r="AW228" s="103">
        <f t="shared" ca="1" si="166"/>
        <v>0.74761398048623973</v>
      </c>
      <c r="AX228" s="91">
        <f t="shared" ca="1" si="167"/>
        <v>66.546200630049398</v>
      </c>
      <c r="AY228" s="103">
        <f t="shared" ca="1" si="168"/>
        <v>0.16735641130504988</v>
      </c>
      <c r="AZ228" s="91">
        <f t="shared" ca="1" si="169"/>
        <v>190.07933088221336</v>
      </c>
      <c r="BA228" s="91">
        <f t="shared" ca="1" si="170"/>
        <v>25.587241891935697</v>
      </c>
      <c r="BB228" s="103">
        <f t="shared" ca="1" si="171"/>
        <v>0.37867017753337046</v>
      </c>
      <c r="BC228" s="103">
        <f t="shared" ca="1" si="172"/>
        <v>0.99015547406348747</v>
      </c>
      <c r="BD228" s="91">
        <f t="shared" ca="1" si="173"/>
        <v>9.1912571228217974</v>
      </c>
      <c r="BE228" s="103">
        <f t="shared" ca="1" si="174"/>
        <v>0.26200297864195432</v>
      </c>
      <c r="BF228" s="91">
        <f t="shared" ca="1" si="175"/>
        <v>34.769923212660721</v>
      </c>
      <c r="BG228" s="91">
        <f t="shared" ca="1" si="176"/>
        <v>57.048548914932645</v>
      </c>
    </row>
    <row r="229" spans="36:59">
      <c r="AJ229" s="1">
        <f t="shared" si="154"/>
        <v>224</v>
      </c>
      <c r="AL229" s="103">
        <f t="shared" ca="1" si="155"/>
        <v>0.14965821503245724</v>
      </c>
      <c r="AM229" s="91">
        <f t="shared" ca="1" si="156"/>
        <v>270.65089525540003</v>
      </c>
      <c r="AN229" s="103">
        <f t="shared" ca="1" si="157"/>
        <v>0.69797572777607508</v>
      </c>
      <c r="AO229" s="92">
        <f t="shared" ca="1" si="158"/>
        <v>6.1028791629360093</v>
      </c>
      <c r="AP229" s="91">
        <f t="shared" ca="1" si="159"/>
        <v>1.0877071918520422</v>
      </c>
      <c r="AQ229" s="103">
        <f t="shared" ca="1" si="160"/>
        <v>48.980919264788341</v>
      </c>
      <c r="AR229" s="103">
        <f t="shared" ca="1" si="161"/>
        <v>0.31532894022028529</v>
      </c>
      <c r="AS229" s="103">
        <f t="shared" ca="1" si="162"/>
        <v>5.1751175130366874E-2</v>
      </c>
      <c r="AT229" s="91">
        <f t="shared" ca="1" si="163"/>
        <v>183.91618051228076</v>
      </c>
      <c r="AU229" s="91">
        <f t="shared" ca="1" si="164"/>
        <v>26.182366988158158</v>
      </c>
      <c r="AV229" s="103">
        <f t="shared" ca="1" si="165"/>
        <v>0.12600437612937018</v>
      </c>
      <c r="AW229" s="103">
        <f t="shared" ca="1" si="166"/>
        <v>0.80755563070753755</v>
      </c>
      <c r="AX229" s="91">
        <f t="shared" ca="1" si="167"/>
        <v>70.073340294125373</v>
      </c>
      <c r="AY229" s="103">
        <f t="shared" ca="1" si="168"/>
        <v>0.16461886801564596</v>
      </c>
      <c r="AZ229" s="91">
        <f t="shared" ca="1" si="169"/>
        <v>179.30152616066036</v>
      </c>
      <c r="BA229" s="91">
        <f t="shared" ca="1" si="170"/>
        <v>20.906390025160636</v>
      </c>
      <c r="BB229" s="103">
        <f t="shared" ca="1" si="171"/>
        <v>0.37989523591300411</v>
      </c>
      <c r="BC229" s="103">
        <f t="shared" ca="1" si="172"/>
        <v>0.87342947261043524</v>
      </c>
      <c r="BD229" s="91">
        <f t="shared" ca="1" si="173"/>
        <v>11.027591237031457</v>
      </c>
      <c r="BE229" s="103">
        <f t="shared" ca="1" si="174"/>
        <v>0.19730340032124194</v>
      </c>
      <c r="BF229" s="91">
        <f t="shared" ca="1" si="175"/>
        <v>34.294141048947431</v>
      </c>
      <c r="BG229" s="91">
        <f t="shared" ca="1" si="176"/>
        <v>50.245433426255005</v>
      </c>
    </row>
    <row r="230" spans="36:59">
      <c r="AJ230" s="1">
        <f t="shared" si="154"/>
        <v>225</v>
      </c>
      <c r="AL230" s="103">
        <f t="shared" ca="1" si="155"/>
        <v>0.10313610892791181</v>
      </c>
      <c r="AM230" s="91">
        <f t="shared" ca="1" si="156"/>
        <v>195.64031938074649</v>
      </c>
      <c r="AN230" s="103">
        <f t="shared" ca="1" si="157"/>
        <v>0.44877438956681653</v>
      </c>
      <c r="AO230" s="92">
        <f t="shared" ca="1" si="158"/>
        <v>5.6570991556773293</v>
      </c>
      <c r="AP230" s="91">
        <f t="shared" ca="1" si="159"/>
        <v>0.90193729456162297</v>
      </c>
      <c r="AQ230" s="103">
        <f t="shared" ca="1" si="160"/>
        <v>15.368248726957013</v>
      </c>
      <c r="AR230" s="103">
        <f t="shared" ca="1" si="161"/>
        <v>0.34290411133354748</v>
      </c>
      <c r="AS230" s="103">
        <f t="shared" ca="1" si="162"/>
        <v>2.183495077678892E-2</v>
      </c>
      <c r="AT230" s="91">
        <f t="shared" ca="1" si="163"/>
        <v>190.1682541294399</v>
      </c>
      <c r="AU230" s="91">
        <f t="shared" ca="1" si="164"/>
        <v>26.213564349568045</v>
      </c>
      <c r="AV230" s="103">
        <f t="shared" ca="1" si="165"/>
        <v>0.26918319416337955</v>
      </c>
      <c r="AW230" s="103">
        <f t="shared" ca="1" si="166"/>
        <v>0.75796133431678636</v>
      </c>
      <c r="AX230" s="91">
        <f t="shared" ca="1" si="167"/>
        <v>64.288095493073868</v>
      </c>
      <c r="AY230" s="103">
        <f t="shared" ca="1" si="168"/>
        <v>0.22038143122006304</v>
      </c>
      <c r="AZ230" s="91">
        <f t="shared" ca="1" si="169"/>
        <v>202.16665391831222</v>
      </c>
      <c r="BA230" s="91">
        <f t="shared" ca="1" si="170"/>
        <v>23.827370269706865</v>
      </c>
      <c r="BB230" s="103">
        <f t="shared" ca="1" si="171"/>
        <v>0.51403224192206454</v>
      </c>
      <c r="BC230" s="103">
        <f t="shared" ca="1" si="172"/>
        <v>0.99478397146302111</v>
      </c>
      <c r="BD230" s="91">
        <f t="shared" ca="1" si="173"/>
        <v>13.191165878426984</v>
      </c>
      <c r="BE230" s="103">
        <f t="shared" ca="1" si="174"/>
        <v>0.25501198965957222</v>
      </c>
      <c r="BF230" s="91">
        <f t="shared" ca="1" si="175"/>
        <v>40.594603697565333</v>
      </c>
      <c r="BG230" s="91">
        <f t="shared" ca="1" si="176"/>
        <v>64.468839291719803</v>
      </c>
    </row>
    <row r="231" spans="36:59">
      <c r="AJ231" s="1">
        <f t="shared" si="154"/>
        <v>226</v>
      </c>
      <c r="AL231" s="103">
        <f t="shared" ca="1" si="155"/>
        <v>0.14495882617937464</v>
      </c>
      <c r="AM231" s="91">
        <f t="shared" ca="1" si="156"/>
        <v>225.9545704649309</v>
      </c>
      <c r="AN231" s="103">
        <f t="shared" ca="1" si="157"/>
        <v>0.43310139151225907</v>
      </c>
      <c r="AO231" s="92">
        <f t="shared" ca="1" si="158"/>
        <v>4.7159654026680098</v>
      </c>
      <c r="AP231" s="91">
        <f t="shared" ca="1" si="159"/>
        <v>1.1513518774930105</v>
      </c>
      <c r="AQ231" s="103">
        <f t="shared" ca="1" si="160"/>
        <v>19.77961531734103</v>
      </c>
      <c r="AR231" s="103">
        <f t="shared" ca="1" si="161"/>
        <v>0.15738294090726093</v>
      </c>
      <c r="AS231" s="103">
        <f t="shared" ca="1" si="162"/>
        <v>6.6269855374918279E-2</v>
      </c>
      <c r="AT231" s="91">
        <f t="shared" ca="1" si="163"/>
        <v>241.03352013459693</v>
      </c>
      <c r="AU231" s="91">
        <f t="shared" ca="1" si="164"/>
        <v>68.37201083539027</v>
      </c>
      <c r="AV231" s="103">
        <f t="shared" ca="1" si="165"/>
        <v>0.20852218934950378</v>
      </c>
      <c r="AW231" s="103">
        <f t="shared" ca="1" si="166"/>
        <v>0.8279695801188709</v>
      </c>
      <c r="AX231" s="91">
        <f t="shared" ca="1" si="167"/>
        <v>61.429346517594823</v>
      </c>
      <c r="AY231" s="103">
        <f t="shared" ca="1" si="168"/>
        <v>0.25781174422448078</v>
      </c>
      <c r="AZ231" s="91">
        <f t="shared" ca="1" si="169"/>
        <v>165.23848947359545</v>
      </c>
      <c r="BA231" s="91">
        <f t="shared" ca="1" si="170"/>
        <v>29.559675426219755</v>
      </c>
      <c r="BB231" s="103">
        <f t="shared" ca="1" si="171"/>
        <v>0.4278939213344386</v>
      </c>
      <c r="BC231" s="103">
        <f t="shared" ca="1" si="172"/>
        <v>0.87640383062010263</v>
      </c>
      <c r="BD231" s="91">
        <f t="shared" ca="1" si="173"/>
        <v>6.5235629680104887</v>
      </c>
      <c r="BE231" s="103">
        <f t="shared" ca="1" si="174"/>
        <v>0.20853440601991993</v>
      </c>
      <c r="BF231" s="91">
        <f t="shared" ca="1" si="175"/>
        <v>44.884780852820114</v>
      </c>
      <c r="BG231" s="91">
        <f t="shared" ca="1" si="176"/>
        <v>56.85664322806187</v>
      </c>
    </row>
    <row r="232" spans="36:59">
      <c r="AJ232" s="1">
        <f t="shared" si="154"/>
        <v>227</v>
      </c>
      <c r="AL232" s="103">
        <f t="shared" ca="1" si="155"/>
        <v>0.11694455158084885</v>
      </c>
      <c r="AM232" s="91">
        <f t="shared" ca="1" si="156"/>
        <v>258.59988432417697</v>
      </c>
      <c r="AN232" s="103">
        <f t="shared" ca="1" si="157"/>
        <v>0.64411273206007735</v>
      </c>
      <c r="AO232" s="92">
        <f t="shared" ca="1" si="158"/>
        <v>5.5272566965670524</v>
      </c>
      <c r="AP232" s="91">
        <f t="shared" ca="1" si="159"/>
        <v>1.4472231644050304</v>
      </c>
      <c r="AQ232" s="103">
        <f t="shared" ca="1" si="160"/>
        <v>33.51486713583396</v>
      </c>
      <c r="AR232" s="103">
        <f t="shared" ca="1" si="161"/>
        <v>0.22769094407690477</v>
      </c>
      <c r="AS232" s="103">
        <f t="shared" ca="1" si="162"/>
        <v>3.8850669290957193E-2</v>
      </c>
      <c r="AT232" s="91">
        <f t="shared" ca="1" si="163"/>
        <v>205.78577424223838</v>
      </c>
      <c r="AU232" s="91">
        <f t="shared" ca="1" si="164"/>
        <v>76.639467442162825</v>
      </c>
      <c r="AV232" s="103">
        <f t="shared" ca="1" si="165"/>
        <v>0.30151583587805109</v>
      </c>
      <c r="AW232" s="103">
        <f t="shared" ca="1" si="166"/>
        <v>0.8040809816116703</v>
      </c>
      <c r="AX232" s="91">
        <f t="shared" ca="1" si="167"/>
        <v>75.665054606398257</v>
      </c>
      <c r="AY232" s="103">
        <f t="shared" ca="1" si="168"/>
        <v>0.2828119985628626</v>
      </c>
      <c r="AZ232" s="91">
        <f t="shared" ca="1" si="169"/>
        <v>198.06451186971509</v>
      </c>
      <c r="BA232" s="91">
        <f t="shared" ca="1" si="170"/>
        <v>27.460572651649315</v>
      </c>
      <c r="BB232" s="103">
        <f t="shared" ca="1" si="171"/>
        <v>0.38413009088503458</v>
      </c>
      <c r="BC232" s="103">
        <f t="shared" ca="1" si="172"/>
        <v>0.9581791477863153</v>
      </c>
      <c r="BD232" s="91">
        <f t="shared" ca="1" si="173"/>
        <v>10.261342636464164</v>
      </c>
      <c r="BE232" s="103">
        <f t="shared" ca="1" si="174"/>
        <v>0.19863204196717366</v>
      </c>
      <c r="BF232" s="91">
        <f t="shared" ca="1" si="175"/>
        <v>44.375999249205002</v>
      </c>
      <c r="BG232" s="91">
        <f t="shared" ca="1" si="176"/>
        <v>53.29331804381669</v>
      </c>
    </row>
    <row r="233" spans="36:59">
      <c r="AJ233" s="1">
        <f t="shared" si="154"/>
        <v>228</v>
      </c>
      <c r="AL233" s="103">
        <f t="shared" ca="1" si="155"/>
        <v>9.8818825139753083E-2</v>
      </c>
      <c r="AM233" s="91">
        <f t="shared" ca="1" si="156"/>
        <v>190.42887904316206</v>
      </c>
      <c r="AN233" s="103">
        <f t="shared" ca="1" si="157"/>
        <v>0.74938220778898801</v>
      </c>
      <c r="AO233" s="92">
        <f t="shared" ca="1" si="158"/>
        <v>6.5845000255640391</v>
      </c>
      <c r="AP233" s="91">
        <f t="shared" ca="1" si="159"/>
        <v>1.9299204122217615</v>
      </c>
      <c r="AQ233" s="103">
        <f t="shared" ca="1" si="160"/>
        <v>12.438072904128807</v>
      </c>
      <c r="AR233" s="103">
        <f t="shared" ca="1" si="161"/>
        <v>0.28157561898177985</v>
      </c>
      <c r="AS233" s="103">
        <f t="shared" ca="1" si="162"/>
        <v>4.2468424786957622E-2</v>
      </c>
      <c r="AT233" s="91">
        <f t="shared" ca="1" si="163"/>
        <v>191.59268090118562</v>
      </c>
      <c r="AU233" s="91">
        <f t="shared" ca="1" si="164"/>
        <v>45.710598207629381</v>
      </c>
      <c r="AV233" s="103">
        <f t="shared" ca="1" si="165"/>
        <v>0.25465622085752898</v>
      </c>
      <c r="AW233" s="103">
        <f t="shared" ca="1" si="166"/>
        <v>0.8308578397303058</v>
      </c>
      <c r="AX233" s="91">
        <f t="shared" ca="1" si="167"/>
        <v>81.987467847457239</v>
      </c>
      <c r="AY233" s="103">
        <f t="shared" ca="1" si="168"/>
        <v>0.20818403645636666</v>
      </c>
      <c r="AZ233" s="91">
        <f t="shared" ca="1" si="169"/>
        <v>198.96653286560536</v>
      </c>
      <c r="BA233" s="91">
        <f t="shared" ca="1" si="170"/>
        <v>27.068729849052094</v>
      </c>
      <c r="BB233" s="103">
        <f t="shared" ca="1" si="171"/>
        <v>0.59951169970319362</v>
      </c>
      <c r="BC233" s="103">
        <f t="shared" ca="1" si="172"/>
        <v>0.94745909681563778</v>
      </c>
      <c r="BD233" s="91">
        <f t="shared" ca="1" si="173"/>
        <v>10.095022979290185</v>
      </c>
      <c r="BE233" s="103">
        <f t="shared" ca="1" si="174"/>
        <v>0.3460895094186896</v>
      </c>
      <c r="BF233" s="91">
        <f t="shared" ca="1" si="175"/>
        <v>38.882986961379871</v>
      </c>
      <c r="BG233" s="91">
        <f t="shared" ca="1" si="176"/>
        <v>68.307128102219792</v>
      </c>
    </row>
    <row r="234" spans="36:59">
      <c r="AJ234" s="1">
        <f t="shared" si="154"/>
        <v>229</v>
      </c>
      <c r="AL234" s="103">
        <f t="shared" ca="1" si="155"/>
        <v>0.10468471437964556</v>
      </c>
      <c r="AM234" s="91">
        <f t="shared" ca="1" si="156"/>
        <v>192.24469252768463</v>
      </c>
      <c r="AN234" s="103">
        <f t="shared" ca="1" si="157"/>
        <v>0.6549153423242442</v>
      </c>
      <c r="AO234" s="92">
        <f t="shared" ca="1" si="158"/>
        <v>5.0924580132595274</v>
      </c>
      <c r="AP234" s="91">
        <f t="shared" ca="1" si="159"/>
        <v>0.6462207667609684</v>
      </c>
      <c r="AQ234" s="103">
        <f t="shared" ca="1" si="160"/>
        <v>25.617924862128199</v>
      </c>
      <c r="AR234" s="103">
        <f t="shared" ca="1" si="161"/>
        <v>0.31291363825505225</v>
      </c>
      <c r="AS234" s="103">
        <f t="shared" ca="1" si="162"/>
        <v>3.1378245176216457E-2</v>
      </c>
      <c r="AT234" s="91">
        <f t="shared" ca="1" si="163"/>
        <v>186.17482037940289</v>
      </c>
      <c r="AU234" s="91">
        <f t="shared" ca="1" si="164"/>
        <v>83.539730813513813</v>
      </c>
      <c r="AV234" s="103">
        <f t="shared" ca="1" si="165"/>
        <v>0.19876869775249376</v>
      </c>
      <c r="AW234" s="103">
        <f t="shared" ca="1" si="166"/>
        <v>0.8363680553691093</v>
      </c>
      <c r="AX234" s="91">
        <f t="shared" ca="1" si="167"/>
        <v>62.913887303190847</v>
      </c>
      <c r="AY234" s="103">
        <f t="shared" ca="1" si="168"/>
        <v>0.21499198133033498</v>
      </c>
      <c r="AZ234" s="91">
        <f t="shared" ca="1" si="169"/>
        <v>153.72034388905337</v>
      </c>
      <c r="BA234" s="91">
        <f t="shared" ca="1" si="170"/>
        <v>16.331090636150229</v>
      </c>
      <c r="BB234" s="103">
        <f t="shared" ca="1" si="171"/>
        <v>0.58162687855135087</v>
      </c>
      <c r="BC234" s="103">
        <f t="shared" ca="1" si="172"/>
        <v>0.99191491934896359</v>
      </c>
      <c r="BD234" s="91">
        <f t="shared" ca="1" si="173"/>
        <v>14.151174576536096</v>
      </c>
      <c r="BE234" s="103">
        <f t="shared" ca="1" si="174"/>
        <v>0.29304162984058324</v>
      </c>
      <c r="BF234" s="91">
        <f t="shared" ca="1" si="175"/>
        <v>41.558330634672998</v>
      </c>
      <c r="BG234" s="91">
        <f t="shared" ca="1" si="176"/>
        <v>72.870191581323354</v>
      </c>
    </row>
    <row r="235" spans="36:59">
      <c r="AJ235" s="1">
        <f t="shared" si="154"/>
        <v>230</v>
      </c>
      <c r="AL235" s="103">
        <f t="shared" ca="1" si="155"/>
        <v>0.10470919943657711</v>
      </c>
      <c r="AM235" s="91">
        <f t="shared" ca="1" si="156"/>
        <v>228.29793201799916</v>
      </c>
      <c r="AN235" s="103">
        <f t="shared" ca="1" si="157"/>
        <v>0.36720399620339705</v>
      </c>
      <c r="AO235" s="92">
        <f t="shared" ca="1" si="158"/>
        <v>6.7489500710289851</v>
      </c>
      <c r="AP235" s="91">
        <f t="shared" ca="1" si="159"/>
        <v>1.9576559999600249</v>
      </c>
      <c r="AQ235" s="103">
        <f t="shared" ca="1" si="160"/>
        <v>37.160114681817475</v>
      </c>
      <c r="AR235" s="103">
        <f t="shared" ca="1" si="161"/>
        <v>0.20717310317915641</v>
      </c>
      <c r="AS235" s="103">
        <f t="shared" ca="1" si="162"/>
        <v>4.2399603246589264E-2</v>
      </c>
      <c r="AT235" s="91">
        <f t="shared" ca="1" si="163"/>
        <v>176.56523193630102</v>
      </c>
      <c r="AU235" s="91">
        <f t="shared" ca="1" si="164"/>
        <v>88.524095286680989</v>
      </c>
      <c r="AV235" s="103">
        <f t="shared" ca="1" si="165"/>
        <v>0.29576776840878088</v>
      </c>
      <c r="AW235" s="103">
        <f t="shared" ca="1" si="166"/>
        <v>0.78681204442130015</v>
      </c>
      <c r="AX235" s="91">
        <f t="shared" ca="1" si="167"/>
        <v>78.771620969900525</v>
      </c>
      <c r="AY235" s="103">
        <f t="shared" ca="1" si="168"/>
        <v>0.25415770945679045</v>
      </c>
      <c r="AZ235" s="91">
        <f t="shared" ca="1" si="169"/>
        <v>237.01967585260257</v>
      </c>
      <c r="BA235" s="91">
        <f t="shared" ca="1" si="170"/>
        <v>16.682823809515316</v>
      </c>
      <c r="BB235" s="103">
        <f t="shared" ca="1" si="171"/>
        <v>0.38031236169433003</v>
      </c>
      <c r="BC235" s="103">
        <f t="shared" ca="1" si="172"/>
        <v>0.99203468779343051</v>
      </c>
      <c r="BD235" s="91">
        <f t="shared" ca="1" si="173"/>
        <v>10.302767089631717</v>
      </c>
      <c r="BE235" s="103">
        <f t="shared" ca="1" si="174"/>
        <v>0.27479857846179101</v>
      </c>
      <c r="BF235" s="91">
        <f t="shared" ca="1" si="175"/>
        <v>30.820700364406907</v>
      </c>
      <c r="BG235" s="91">
        <f t="shared" ca="1" si="176"/>
        <v>61.457425195572071</v>
      </c>
    </row>
    <row r="236" spans="36:59">
      <c r="AJ236" s="1">
        <f t="shared" si="154"/>
        <v>231</v>
      </c>
      <c r="AL236" s="103">
        <f t="shared" ca="1" si="155"/>
        <v>0.10034109082144155</v>
      </c>
      <c r="AM236" s="91">
        <f t="shared" ca="1" si="156"/>
        <v>277.0252734883145</v>
      </c>
      <c r="AN236" s="103">
        <f t="shared" ca="1" si="157"/>
        <v>0.37971114483610452</v>
      </c>
      <c r="AO236" s="92">
        <f t="shared" ca="1" si="158"/>
        <v>6.2258070057967432</v>
      </c>
      <c r="AP236" s="91">
        <f t="shared" ca="1" si="159"/>
        <v>1.2673180231502057</v>
      </c>
      <c r="AQ236" s="103">
        <f t="shared" ca="1" si="160"/>
        <v>20.168466889903133</v>
      </c>
      <c r="AR236" s="103">
        <f t="shared" ca="1" si="161"/>
        <v>0.15574139158388134</v>
      </c>
      <c r="AS236" s="103">
        <f t="shared" ca="1" si="162"/>
        <v>3.8836024157385206E-2</v>
      </c>
      <c r="AT236" s="91">
        <f t="shared" ca="1" si="163"/>
        <v>193.05614606267807</v>
      </c>
      <c r="AU236" s="91">
        <f t="shared" ca="1" si="164"/>
        <v>36.177304452241053</v>
      </c>
      <c r="AV236" s="103">
        <f t="shared" ca="1" si="165"/>
        <v>0.28722411829433853</v>
      </c>
      <c r="AW236" s="103">
        <f t="shared" ca="1" si="166"/>
        <v>0.79570747340400416</v>
      </c>
      <c r="AX236" s="91">
        <f t="shared" ca="1" si="167"/>
        <v>62.779455010545007</v>
      </c>
      <c r="AY236" s="103">
        <f t="shared" ca="1" si="168"/>
        <v>0.28815165324399983</v>
      </c>
      <c r="AZ236" s="91">
        <f t="shared" ca="1" si="169"/>
        <v>178.44757609675221</v>
      </c>
      <c r="BA236" s="91">
        <f t="shared" ca="1" si="170"/>
        <v>16.237376403558855</v>
      </c>
      <c r="BB236" s="103">
        <f t="shared" ca="1" si="171"/>
        <v>0.52042256219657435</v>
      </c>
      <c r="BC236" s="103">
        <f t="shared" ca="1" si="172"/>
        <v>0.97153674412009494</v>
      </c>
      <c r="BD236" s="91">
        <f t="shared" ca="1" si="173"/>
        <v>13.708379346297487</v>
      </c>
      <c r="BE236" s="103">
        <f t="shared" ca="1" si="174"/>
        <v>0.32368559822767973</v>
      </c>
      <c r="BF236" s="91">
        <f t="shared" ca="1" si="175"/>
        <v>33.609568176752845</v>
      </c>
      <c r="BG236" s="91">
        <f t="shared" ca="1" si="176"/>
        <v>68.490622124066107</v>
      </c>
    </row>
    <row r="237" spans="36:59">
      <c r="AJ237" s="1">
        <f t="shared" si="154"/>
        <v>232</v>
      </c>
      <c r="AL237" s="103">
        <f t="shared" ca="1" si="155"/>
        <v>0.11903580137881936</v>
      </c>
      <c r="AM237" s="91">
        <f t="shared" ca="1" si="156"/>
        <v>244.87641540903826</v>
      </c>
      <c r="AN237" s="103">
        <f t="shared" ca="1" si="157"/>
        <v>0.73697859525284226</v>
      </c>
      <c r="AO237" s="92">
        <f t="shared" ca="1" si="158"/>
        <v>5.6640435698907128</v>
      </c>
      <c r="AP237" s="91">
        <f t="shared" ca="1" si="159"/>
        <v>1.9734584087415301</v>
      </c>
      <c r="AQ237" s="103">
        <f t="shared" ca="1" si="160"/>
        <v>19.184110056711553</v>
      </c>
      <c r="AR237" s="103">
        <f t="shared" ca="1" si="161"/>
        <v>0.25862037476022565</v>
      </c>
      <c r="AS237" s="103">
        <f t="shared" ca="1" si="162"/>
        <v>7.0557339277782211E-2</v>
      </c>
      <c r="AT237" s="91">
        <f t="shared" ca="1" si="163"/>
        <v>176.95853119738655</v>
      </c>
      <c r="AU237" s="91">
        <f t="shared" ca="1" si="164"/>
        <v>28.672632780684438</v>
      </c>
      <c r="AV237" s="103">
        <f t="shared" ca="1" si="165"/>
        <v>0.30418992743107387</v>
      </c>
      <c r="AW237" s="103">
        <f t="shared" ca="1" si="166"/>
        <v>0.80764069057622789</v>
      </c>
      <c r="AX237" s="91">
        <f t="shared" ca="1" si="167"/>
        <v>81.537031115435298</v>
      </c>
      <c r="AY237" s="103">
        <f t="shared" ca="1" si="168"/>
        <v>0.23667943732919644</v>
      </c>
      <c r="AZ237" s="91">
        <f t="shared" ca="1" si="169"/>
        <v>220.85314803833955</v>
      </c>
      <c r="BA237" s="91">
        <f t="shared" ca="1" si="170"/>
        <v>28.880428031072963</v>
      </c>
      <c r="BB237" s="103">
        <f t="shared" ca="1" si="171"/>
        <v>0.46073134291111667</v>
      </c>
      <c r="BC237" s="103">
        <f t="shared" ca="1" si="172"/>
        <v>0.91420051888437226</v>
      </c>
      <c r="BD237" s="91">
        <f t="shared" ca="1" si="173"/>
        <v>13.470662777249004</v>
      </c>
      <c r="BE237" s="103">
        <f t="shared" ca="1" si="174"/>
        <v>0.27883685528757318</v>
      </c>
      <c r="BF237" s="91">
        <f t="shared" ca="1" si="175"/>
        <v>37.597671947281427</v>
      </c>
      <c r="BG237" s="91">
        <f t="shared" ca="1" si="176"/>
        <v>72.715938020492558</v>
      </c>
    </row>
    <row r="238" spans="36:59">
      <c r="AJ238" s="1">
        <f t="shared" si="154"/>
        <v>233</v>
      </c>
      <c r="AL238" s="103">
        <f t="shared" ca="1" si="155"/>
        <v>0.14444593626213537</v>
      </c>
      <c r="AM238" s="91">
        <f t="shared" ca="1" si="156"/>
        <v>216.51370863109906</v>
      </c>
      <c r="AN238" s="103">
        <f t="shared" ca="1" si="157"/>
        <v>0.41404124795367042</v>
      </c>
      <c r="AO238" s="92">
        <f t="shared" ca="1" si="158"/>
        <v>3.5266050123533685</v>
      </c>
      <c r="AP238" s="91">
        <f t="shared" ca="1" si="159"/>
        <v>0.66995389103912695</v>
      </c>
      <c r="AQ238" s="103">
        <f t="shared" ca="1" si="160"/>
        <v>16.228412547466942</v>
      </c>
      <c r="AR238" s="103">
        <f t="shared" ca="1" si="161"/>
        <v>0.20609803913386091</v>
      </c>
      <c r="AS238" s="103">
        <f t="shared" ca="1" si="162"/>
        <v>3.6280817396262419E-2</v>
      </c>
      <c r="AT238" s="91">
        <f t="shared" ca="1" si="163"/>
        <v>212.96279414809064</v>
      </c>
      <c r="AU238" s="91">
        <f t="shared" ca="1" si="164"/>
        <v>45.234105374407967</v>
      </c>
      <c r="AV238" s="103">
        <f t="shared" ca="1" si="165"/>
        <v>0.3071293765444425</v>
      </c>
      <c r="AW238" s="103">
        <f t="shared" ca="1" si="166"/>
        <v>0.7456328591613407</v>
      </c>
      <c r="AX238" s="91">
        <f t="shared" ca="1" si="167"/>
        <v>53.697385624713412</v>
      </c>
      <c r="AY238" s="103">
        <f t="shared" ca="1" si="168"/>
        <v>0.226607314682224</v>
      </c>
      <c r="AZ238" s="91">
        <f t="shared" ca="1" si="169"/>
        <v>245.40223219680061</v>
      </c>
      <c r="BA238" s="91">
        <f t="shared" ca="1" si="170"/>
        <v>29.695836561968701</v>
      </c>
      <c r="BB238" s="103">
        <f t="shared" ca="1" si="171"/>
        <v>0.56782318887468453</v>
      </c>
      <c r="BC238" s="103">
        <f t="shared" ca="1" si="172"/>
        <v>0.97258982430784013</v>
      </c>
      <c r="BD238" s="91">
        <f t="shared" ca="1" si="173"/>
        <v>13.581654049423047</v>
      </c>
      <c r="BE238" s="103">
        <f t="shared" ca="1" si="174"/>
        <v>0.28305056900531167</v>
      </c>
      <c r="BF238" s="91">
        <f t="shared" ca="1" si="175"/>
        <v>36.629595843619491</v>
      </c>
      <c r="BG238" s="91">
        <f t="shared" ca="1" si="176"/>
        <v>71.44432281569398</v>
      </c>
    </row>
    <row r="239" spans="36:59">
      <c r="AJ239" s="1">
        <f t="shared" si="154"/>
        <v>234</v>
      </c>
      <c r="AL239" s="103">
        <f t="shared" ca="1" si="155"/>
        <v>0.14678736828274447</v>
      </c>
      <c r="AM239" s="91">
        <f t="shared" ca="1" si="156"/>
        <v>201.08177323609328</v>
      </c>
      <c r="AN239" s="103">
        <f t="shared" ca="1" si="157"/>
        <v>0.39956263920597773</v>
      </c>
      <c r="AO239" s="92">
        <f t="shared" ca="1" si="158"/>
        <v>4.5222326031645625</v>
      </c>
      <c r="AP239" s="91">
        <f t="shared" ca="1" si="159"/>
        <v>1.1761840038557878</v>
      </c>
      <c r="AQ239" s="103">
        <f t="shared" ca="1" si="160"/>
        <v>20.841041691897292</v>
      </c>
      <c r="AR239" s="103">
        <f t="shared" ca="1" si="161"/>
        <v>0.29316965621403845</v>
      </c>
      <c r="AS239" s="103">
        <f t="shared" ca="1" si="162"/>
        <v>3.3292289127354338E-2</v>
      </c>
      <c r="AT239" s="91">
        <f t="shared" ca="1" si="163"/>
        <v>245.58729521609476</v>
      </c>
      <c r="AU239" s="91">
        <f t="shared" ca="1" si="164"/>
        <v>53.306166098766482</v>
      </c>
      <c r="AV239" s="103">
        <f t="shared" ca="1" si="165"/>
        <v>0.32810981012917328</v>
      </c>
      <c r="AW239" s="103">
        <f t="shared" ca="1" si="166"/>
        <v>0.82245450692893807</v>
      </c>
      <c r="AX239" s="91">
        <f t="shared" ca="1" si="167"/>
        <v>69.257297892082335</v>
      </c>
      <c r="AY239" s="103">
        <f t="shared" ca="1" si="168"/>
        <v>0.16946702390237803</v>
      </c>
      <c r="AZ239" s="91">
        <f t="shared" ca="1" si="169"/>
        <v>208.92721944255561</v>
      </c>
      <c r="BA239" s="91">
        <f t="shared" ca="1" si="170"/>
        <v>20.805293979089807</v>
      </c>
      <c r="BB239" s="103">
        <f t="shared" ca="1" si="171"/>
        <v>0.38564194792686435</v>
      </c>
      <c r="BC239" s="103">
        <f t="shared" ca="1" si="172"/>
        <v>0.87549835190751679</v>
      </c>
      <c r="BD239" s="91">
        <f t="shared" ca="1" si="173"/>
        <v>6.8882470215566869</v>
      </c>
      <c r="BE239" s="103">
        <f t="shared" ca="1" si="174"/>
        <v>0.30855827058725938</v>
      </c>
      <c r="BF239" s="91">
        <f t="shared" ca="1" si="175"/>
        <v>40.261998703639222</v>
      </c>
      <c r="BG239" s="91">
        <f t="shared" ca="1" si="176"/>
        <v>59.252547417506022</v>
      </c>
    </row>
    <row r="240" spans="36:59">
      <c r="AJ240" s="1">
        <f t="shared" si="154"/>
        <v>235</v>
      </c>
      <c r="AL240" s="103">
        <f t="shared" ca="1" si="155"/>
        <v>9.7791057131148981E-2</v>
      </c>
      <c r="AM240" s="91">
        <f t="shared" ca="1" si="156"/>
        <v>188.09941530160597</v>
      </c>
      <c r="AN240" s="103">
        <f t="shared" ca="1" si="157"/>
        <v>0.73273575303339267</v>
      </c>
      <c r="AO240" s="92">
        <f t="shared" ca="1" si="158"/>
        <v>3.4396492055336187</v>
      </c>
      <c r="AP240" s="91">
        <f t="shared" ca="1" si="159"/>
        <v>1.7148581521935873</v>
      </c>
      <c r="AQ240" s="103">
        <f t="shared" ca="1" si="160"/>
        <v>48.317431109433116</v>
      </c>
      <c r="AR240" s="103">
        <f t="shared" ca="1" si="161"/>
        <v>0.33479877447334028</v>
      </c>
      <c r="AS240" s="103">
        <f t="shared" ca="1" si="162"/>
        <v>6.0626260075083198E-2</v>
      </c>
      <c r="AT240" s="91">
        <f t="shared" ca="1" si="163"/>
        <v>233.23156153698162</v>
      </c>
      <c r="AU240" s="91">
        <f t="shared" ca="1" si="164"/>
        <v>62.783548589307131</v>
      </c>
      <c r="AV240" s="103">
        <f t="shared" ca="1" si="165"/>
        <v>0.19967209139001901</v>
      </c>
      <c r="AW240" s="103">
        <f t="shared" ca="1" si="166"/>
        <v>0.83146680239503878</v>
      </c>
      <c r="AX240" s="91">
        <f t="shared" ca="1" si="167"/>
        <v>47.324072913966731</v>
      </c>
      <c r="AY240" s="103">
        <f t="shared" ca="1" si="168"/>
        <v>0.19282472600004391</v>
      </c>
      <c r="AZ240" s="91">
        <f t="shared" ca="1" si="169"/>
        <v>218.12263125763297</v>
      </c>
      <c r="BA240" s="91">
        <f t="shared" ca="1" si="170"/>
        <v>19.08447537768815</v>
      </c>
      <c r="BB240" s="103">
        <f t="shared" ca="1" si="171"/>
        <v>0.50557448665940863</v>
      </c>
      <c r="BC240" s="103">
        <f t="shared" ca="1" si="172"/>
        <v>0.90964576461421753</v>
      </c>
      <c r="BD240" s="91">
        <f t="shared" ca="1" si="173"/>
        <v>13.996926864189689</v>
      </c>
      <c r="BE240" s="103">
        <f t="shared" ca="1" si="174"/>
        <v>0.24587230397895335</v>
      </c>
      <c r="BF240" s="91">
        <f t="shared" ca="1" si="175"/>
        <v>35.182850547451174</v>
      </c>
      <c r="BG240" s="91">
        <f t="shared" ca="1" si="176"/>
        <v>53.155669635295439</v>
      </c>
    </row>
    <row r="241" spans="36:59">
      <c r="AJ241" s="1">
        <f t="shared" si="154"/>
        <v>236</v>
      </c>
      <c r="AL241" s="103">
        <f t="shared" ca="1" si="155"/>
        <v>0.11753286580256923</v>
      </c>
      <c r="AM241" s="91">
        <f t="shared" ca="1" si="156"/>
        <v>224.31527067169964</v>
      </c>
      <c r="AN241" s="103">
        <f t="shared" ca="1" si="157"/>
        <v>0.30593810093063101</v>
      </c>
      <c r="AO241" s="92">
        <f t="shared" ca="1" si="158"/>
        <v>5.9812717424812174</v>
      </c>
      <c r="AP241" s="91">
        <f t="shared" ca="1" si="159"/>
        <v>1.2369006752300031</v>
      </c>
      <c r="AQ241" s="103">
        <f t="shared" ca="1" si="160"/>
        <v>10.696402323900047</v>
      </c>
      <c r="AR241" s="103">
        <f t="shared" ca="1" si="161"/>
        <v>0.30412454859261762</v>
      </c>
      <c r="AS241" s="103">
        <f t="shared" ca="1" si="162"/>
        <v>7.6230442514367711E-2</v>
      </c>
      <c r="AT241" s="91">
        <f t="shared" ca="1" si="163"/>
        <v>215.86534102591517</v>
      </c>
      <c r="AU241" s="91">
        <f t="shared" ca="1" si="164"/>
        <v>98.344322786365737</v>
      </c>
      <c r="AV241" s="103">
        <f t="shared" ca="1" si="165"/>
        <v>0.28011128812442898</v>
      </c>
      <c r="AW241" s="103">
        <f t="shared" ca="1" si="166"/>
        <v>0.8084418411915768</v>
      </c>
      <c r="AX241" s="91">
        <f t="shared" ca="1" si="167"/>
        <v>51.730013981600834</v>
      </c>
      <c r="AY241" s="103">
        <f t="shared" ca="1" si="168"/>
        <v>0.23077524954314832</v>
      </c>
      <c r="AZ241" s="91">
        <f t="shared" ca="1" si="169"/>
        <v>229.1432881461983</v>
      </c>
      <c r="BA241" s="91">
        <f t="shared" ca="1" si="170"/>
        <v>18.471224447886986</v>
      </c>
      <c r="BB241" s="103">
        <f t="shared" ca="1" si="171"/>
        <v>0.57247570356081368</v>
      </c>
      <c r="BC241" s="103">
        <f t="shared" ca="1" si="172"/>
        <v>0.90890894730136684</v>
      </c>
      <c r="BD241" s="91">
        <f t="shared" ca="1" si="173"/>
        <v>7.1190375639913102</v>
      </c>
      <c r="BE241" s="103">
        <f t="shared" ca="1" si="174"/>
        <v>0.17877098865729765</v>
      </c>
      <c r="BF241" s="91">
        <f t="shared" ca="1" si="175"/>
        <v>42.729732369291789</v>
      </c>
      <c r="BG241" s="91">
        <f t="shared" ca="1" si="176"/>
        <v>68.330905900577292</v>
      </c>
    </row>
    <row r="242" spans="36:59">
      <c r="AJ242" s="1">
        <f t="shared" si="154"/>
        <v>237</v>
      </c>
      <c r="AL242" s="103">
        <f t="shared" ca="1" si="155"/>
        <v>0.10400329621382232</v>
      </c>
      <c r="AM242" s="91">
        <f t="shared" ca="1" si="156"/>
        <v>256.07440973013257</v>
      </c>
      <c r="AN242" s="103">
        <f t="shared" ca="1" si="157"/>
        <v>0.60579705824171681</v>
      </c>
      <c r="AO242" s="92">
        <f t="shared" ca="1" si="158"/>
        <v>6.4199111834346478</v>
      </c>
      <c r="AP242" s="91">
        <f t="shared" ca="1" si="159"/>
        <v>0.78362870380303251</v>
      </c>
      <c r="AQ242" s="103">
        <f t="shared" ca="1" si="160"/>
        <v>20.892145448324925</v>
      </c>
      <c r="AR242" s="103">
        <f t="shared" ca="1" si="161"/>
        <v>0.31361968366058668</v>
      </c>
      <c r="AS242" s="103">
        <f t="shared" ca="1" si="162"/>
        <v>6.8800765308082462E-2</v>
      </c>
      <c r="AT242" s="91">
        <f t="shared" ca="1" si="163"/>
        <v>183.02535322618073</v>
      </c>
      <c r="AU242" s="91">
        <f t="shared" ca="1" si="164"/>
        <v>59.955516796184028</v>
      </c>
      <c r="AV242" s="103">
        <f t="shared" ca="1" si="165"/>
        <v>0.26025606021878134</v>
      </c>
      <c r="AW242" s="103">
        <f t="shared" ca="1" si="166"/>
        <v>0.8018837022913623</v>
      </c>
      <c r="AX242" s="91">
        <f t="shared" ca="1" si="167"/>
        <v>54.483753072992997</v>
      </c>
      <c r="AY242" s="103">
        <f t="shared" ca="1" si="168"/>
        <v>0.16097567160786874</v>
      </c>
      <c r="AZ242" s="91">
        <f t="shared" ca="1" si="169"/>
        <v>247.58579956429298</v>
      </c>
      <c r="BA242" s="91">
        <f t="shared" ca="1" si="170"/>
        <v>26.232431353004685</v>
      </c>
      <c r="BB242" s="103">
        <f t="shared" ca="1" si="171"/>
        <v>0.43609756263451943</v>
      </c>
      <c r="BC242" s="103">
        <f t="shared" ca="1" si="172"/>
        <v>0.94707889127459444</v>
      </c>
      <c r="BD242" s="91">
        <f t="shared" ca="1" si="173"/>
        <v>8.7799041304070506</v>
      </c>
      <c r="BE242" s="103">
        <f t="shared" ca="1" si="174"/>
        <v>0.16118361623748656</v>
      </c>
      <c r="BF242" s="91">
        <f t="shared" ca="1" si="175"/>
        <v>34.284611533555534</v>
      </c>
      <c r="BG242" s="91">
        <f t="shared" ca="1" si="176"/>
        <v>62.961340557222485</v>
      </c>
    </row>
    <row r="243" spans="36:59">
      <c r="AJ243" s="1">
        <f t="shared" si="154"/>
        <v>238</v>
      </c>
      <c r="AL243" s="103">
        <f t="shared" ca="1" si="155"/>
        <v>0.11177299577395187</v>
      </c>
      <c r="AM243" s="91">
        <f t="shared" ca="1" si="156"/>
        <v>272.67075086503689</v>
      </c>
      <c r="AN243" s="103">
        <f t="shared" ca="1" si="157"/>
        <v>0.72056534257071203</v>
      </c>
      <c r="AO243" s="92">
        <f t="shared" ca="1" si="158"/>
        <v>3.4735633982248175</v>
      </c>
      <c r="AP243" s="91">
        <f t="shared" ca="1" si="159"/>
        <v>1.0809220785976796</v>
      </c>
      <c r="AQ243" s="103">
        <f t="shared" ca="1" si="160"/>
        <v>14.746375822291785</v>
      </c>
      <c r="AR243" s="103">
        <f t="shared" ca="1" si="161"/>
        <v>0.27432466411306883</v>
      </c>
      <c r="AS243" s="103">
        <f t="shared" ca="1" si="162"/>
        <v>7.4708411843629419E-2</v>
      </c>
      <c r="AT243" s="91">
        <f t="shared" ca="1" si="163"/>
        <v>175.45585236410085</v>
      </c>
      <c r="AU243" s="91">
        <f t="shared" ca="1" si="164"/>
        <v>37.037862777622145</v>
      </c>
      <c r="AV243" s="103">
        <f t="shared" ca="1" si="165"/>
        <v>0.15669802440114816</v>
      </c>
      <c r="AW243" s="103">
        <f t="shared" ca="1" si="166"/>
        <v>0.74408975146734402</v>
      </c>
      <c r="AX243" s="91">
        <f t="shared" ca="1" si="167"/>
        <v>46.635903426877697</v>
      </c>
      <c r="AY243" s="103">
        <f t="shared" ca="1" si="168"/>
        <v>0.16749915382261668</v>
      </c>
      <c r="AZ243" s="91">
        <f t="shared" ca="1" si="169"/>
        <v>225.7883665503069</v>
      </c>
      <c r="BA243" s="91">
        <f t="shared" ca="1" si="170"/>
        <v>21.876227213203418</v>
      </c>
      <c r="BB243" s="103">
        <f t="shared" ca="1" si="171"/>
        <v>0.51374102885466733</v>
      </c>
      <c r="BC243" s="103">
        <f t="shared" ca="1" si="172"/>
        <v>0.99945542982497038</v>
      </c>
      <c r="BD243" s="91">
        <f t="shared" ca="1" si="173"/>
        <v>7.2092890464952895</v>
      </c>
      <c r="BE243" s="103">
        <f t="shared" ca="1" si="174"/>
        <v>0.20632872173320208</v>
      </c>
      <c r="BF243" s="91">
        <f t="shared" ca="1" si="175"/>
        <v>37.500102044558638</v>
      </c>
      <c r="BG243" s="91">
        <f t="shared" ca="1" si="176"/>
        <v>73.959874643637676</v>
      </c>
    </row>
    <row r="244" spans="36:59">
      <c r="AJ244" s="1">
        <f t="shared" si="154"/>
        <v>239</v>
      </c>
      <c r="AL244" s="103">
        <f t="shared" ca="1" si="155"/>
        <v>0.13167557423902274</v>
      </c>
      <c r="AM244" s="91">
        <f t="shared" ca="1" si="156"/>
        <v>276.07937346858603</v>
      </c>
      <c r="AN244" s="103">
        <f t="shared" ca="1" si="157"/>
        <v>0.33921721780883268</v>
      </c>
      <c r="AO244" s="92">
        <f t="shared" ca="1" si="158"/>
        <v>5.2186757967742938</v>
      </c>
      <c r="AP244" s="91">
        <f t="shared" ca="1" si="159"/>
        <v>1.3063728013646621</v>
      </c>
      <c r="AQ244" s="103">
        <f t="shared" ca="1" si="160"/>
        <v>30.435644465087265</v>
      </c>
      <c r="AR244" s="103">
        <f t="shared" ca="1" si="161"/>
        <v>0.23325951334747236</v>
      </c>
      <c r="AS244" s="103">
        <f t="shared" ca="1" si="162"/>
        <v>7.8066342672410222E-2</v>
      </c>
      <c r="AT244" s="91">
        <f t="shared" ca="1" si="163"/>
        <v>207.20661773943158</v>
      </c>
      <c r="AU244" s="91">
        <f t="shared" ca="1" si="164"/>
        <v>64.092343533573242</v>
      </c>
      <c r="AV244" s="103">
        <f t="shared" ca="1" si="165"/>
        <v>0.29338354425011259</v>
      </c>
      <c r="AW244" s="103">
        <f t="shared" ca="1" si="166"/>
        <v>0.81335111942709204</v>
      </c>
      <c r="AX244" s="91">
        <f t="shared" ca="1" si="167"/>
        <v>80.464476174999987</v>
      </c>
      <c r="AY244" s="103">
        <f t="shared" ca="1" si="168"/>
        <v>0.2305535333444732</v>
      </c>
      <c r="AZ244" s="91">
        <f t="shared" ca="1" si="169"/>
        <v>166.58214900073233</v>
      </c>
      <c r="BA244" s="91">
        <f t="shared" ca="1" si="170"/>
        <v>15.361928725389658</v>
      </c>
      <c r="BB244" s="103">
        <f t="shared" ca="1" si="171"/>
        <v>0.58896607439624471</v>
      </c>
      <c r="BC244" s="103">
        <f t="shared" ca="1" si="172"/>
        <v>0.95750938653292361</v>
      </c>
      <c r="BD244" s="91">
        <f t="shared" ca="1" si="173"/>
        <v>6.8788820797550736</v>
      </c>
      <c r="BE244" s="103">
        <f t="shared" ca="1" si="174"/>
        <v>0.25742951316677309</v>
      </c>
      <c r="BF244" s="91">
        <f t="shared" ca="1" si="175"/>
        <v>30.838336179703219</v>
      </c>
      <c r="BG244" s="91">
        <f t="shared" ca="1" si="176"/>
        <v>68.77408183150915</v>
      </c>
    </row>
    <row r="245" spans="36:59">
      <c r="AJ245" s="1">
        <f t="shared" si="154"/>
        <v>240</v>
      </c>
      <c r="AL245" s="103">
        <f t="shared" ca="1" si="155"/>
        <v>0.14651408221195014</v>
      </c>
      <c r="AM245" s="91">
        <f t="shared" ca="1" si="156"/>
        <v>196.95622417921817</v>
      </c>
      <c r="AN245" s="103">
        <f t="shared" ca="1" si="157"/>
        <v>0.3948497221461133</v>
      </c>
      <c r="AO245" s="92">
        <f t="shared" ca="1" si="158"/>
        <v>5.0130398940939003</v>
      </c>
      <c r="AP245" s="91">
        <f t="shared" ca="1" si="159"/>
        <v>1.6428626899232024</v>
      </c>
      <c r="AQ245" s="103">
        <f t="shared" ca="1" si="160"/>
        <v>18.998171663963603</v>
      </c>
      <c r="AR245" s="103">
        <f t="shared" ca="1" si="161"/>
        <v>0.32127846457154374</v>
      </c>
      <c r="AS245" s="103">
        <f t="shared" ca="1" si="162"/>
        <v>2.2410773693832296E-2</v>
      </c>
      <c r="AT245" s="91">
        <f t="shared" ca="1" si="163"/>
        <v>191.38776634652251</v>
      </c>
      <c r="AU245" s="91">
        <f t="shared" ca="1" si="164"/>
        <v>46.464115878181588</v>
      </c>
      <c r="AV245" s="103">
        <f t="shared" ca="1" si="165"/>
        <v>0.1687071461271463</v>
      </c>
      <c r="AW245" s="103">
        <f t="shared" ca="1" si="166"/>
        <v>0.77900205482909057</v>
      </c>
      <c r="AX245" s="91">
        <f t="shared" ca="1" si="167"/>
        <v>52.144103700157281</v>
      </c>
      <c r="AY245" s="103">
        <f t="shared" ca="1" si="168"/>
        <v>0.19920385884854766</v>
      </c>
      <c r="AZ245" s="91">
        <f t="shared" ca="1" si="169"/>
        <v>153.27594894133793</v>
      </c>
      <c r="BA245" s="91">
        <f t="shared" ca="1" si="170"/>
        <v>22.869890069274089</v>
      </c>
      <c r="BB245" s="103">
        <f t="shared" ca="1" si="171"/>
        <v>0.44971853018924823</v>
      </c>
      <c r="BC245" s="103">
        <f t="shared" ca="1" si="172"/>
        <v>0.91364648327597864</v>
      </c>
      <c r="BD245" s="91">
        <f t="shared" ca="1" si="173"/>
        <v>9.5437827910691055</v>
      </c>
      <c r="BE245" s="103">
        <f t="shared" ca="1" si="174"/>
        <v>0.25417082870513363</v>
      </c>
      <c r="BF245" s="91">
        <f t="shared" ca="1" si="175"/>
        <v>30.405026528776727</v>
      </c>
      <c r="BG245" s="91">
        <f t="shared" ca="1" si="176"/>
        <v>71.747760941139049</v>
      </c>
    </row>
    <row r="246" spans="36:59">
      <c r="AJ246" s="1">
        <f t="shared" si="154"/>
        <v>241</v>
      </c>
      <c r="AL246" s="103">
        <f t="shared" ca="1" si="155"/>
        <v>0.1385141149865167</v>
      </c>
      <c r="AM246" s="91">
        <f t="shared" ca="1" si="156"/>
        <v>278.43157932839631</v>
      </c>
      <c r="AN246" s="103">
        <f t="shared" ca="1" si="157"/>
        <v>0.42384706195877192</v>
      </c>
      <c r="AO246" s="92">
        <f t="shared" ca="1" si="158"/>
        <v>4.0019008557007938</v>
      </c>
      <c r="AP246" s="91">
        <f t="shared" ca="1" si="159"/>
        <v>0.92440835091526186</v>
      </c>
      <c r="AQ246" s="103">
        <f t="shared" ca="1" si="160"/>
        <v>37.037095119482785</v>
      </c>
      <c r="AR246" s="103">
        <f t="shared" ca="1" si="161"/>
        <v>0.25087923677484747</v>
      </c>
      <c r="AS246" s="103">
        <f t="shared" ca="1" si="162"/>
        <v>6.8394548154905255E-2</v>
      </c>
      <c r="AT246" s="91">
        <f t="shared" ca="1" si="163"/>
        <v>232.58469877546383</v>
      </c>
      <c r="AU246" s="91">
        <f t="shared" ca="1" si="164"/>
        <v>75.053764338159453</v>
      </c>
      <c r="AV246" s="103">
        <f t="shared" ca="1" si="165"/>
        <v>0.26542754625793707</v>
      </c>
      <c r="AW246" s="103">
        <f t="shared" ca="1" si="166"/>
        <v>0.79158782769781699</v>
      </c>
      <c r="AX246" s="91">
        <f t="shared" ca="1" si="167"/>
        <v>72.101699888106182</v>
      </c>
      <c r="AY246" s="103">
        <f t="shared" ca="1" si="168"/>
        <v>0.23721514398947791</v>
      </c>
      <c r="AZ246" s="91">
        <f t="shared" ca="1" si="169"/>
        <v>197.93262811222371</v>
      </c>
      <c r="BA246" s="91">
        <f t="shared" ca="1" si="170"/>
        <v>29.184198286672718</v>
      </c>
      <c r="BB246" s="103">
        <f t="shared" ca="1" si="171"/>
        <v>0.37106249403198655</v>
      </c>
      <c r="BC246" s="103">
        <f t="shared" ca="1" si="172"/>
        <v>0.8538890028323074</v>
      </c>
      <c r="BD246" s="91">
        <f t="shared" ca="1" si="173"/>
        <v>14.690373104491096</v>
      </c>
      <c r="BE246" s="103">
        <f t="shared" ca="1" si="174"/>
        <v>0.26528633458256273</v>
      </c>
      <c r="BF246" s="91">
        <f t="shared" ca="1" si="175"/>
        <v>33.702220364369175</v>
      </c>
      <c r="BG246" s="91">
        <f t="shared" ca="1" si="176"/>
        <v>60.378229444894089</v>
      </c>
    </row>
    <row r="247" spans="36:59">
      <c r="AJ247" s="1">
        <f t="shared" si="154"/>
        <v>242</v>
      </c>
      <c r="AL247" s="103">
        <f t="shared" ca="1" si="155"/>
        <v>0.11362339614156003</v>
      </c>
      <c r="AM247" s="91">
        <f t="shared" ca="1" si="156"/>
        <v>190.87627468324615</v>
      </c>
      <c r="AN247" s="103">
        <f t="shared" ca="1" si="157"/>
        <v>0.73985777054353052</v>
      </c>
      <c r="AO247" s="92">
        <f t="shared" ca="1" si="158"/>
        <v>6.1778161161739114</v>
      </c>
      <c r="AP247" s="91">
        <f t="shared" ca="1" si="159"/>
        <v>1.1286220575571988</v>
      </c>
      <c r="AQ247" s="103">
        <f t="shared" ca="1" si="160"/>
        <v>26.397625747935525</v>
      </c>
      <c r="AR247" s="103">
        <f t="shared" ca="1" si="161"/>
        <v>0.19798207955836716</v>
      </c>
      <c r="AS247" s="103">
        <f t="shared" ca="1" si="162"/>
        <v>5.0708313599724907E-2</v>
      </c>
      <c r="AT247" s="91">
        <f t="shared" ca="1" si="163"/>
        <v>210.06227324020062</v>
      </c>
      <c r="AU247" s="91">
        <f t="shared" ca="1" si="164"/>
        <v>50.691625349770348</v>
      </c>
      <c r="AV247" s="103">
        <f t="shared" ca="1" si="165"/>
        <v>0.17466970196272455</v>
      </c>
      <c r="AW247" s="103">
        <f t="shared" ca="1" si="166"/>
        <v>0.79502582859602688</v>
      </c>
      <c r="AX247" s="91">
        <f t="shared" ca="1" si="167"/>
        <v>57.920482417320791</v>
      </c>
      <c r="AY247" s="103">
        <f t="shared" ca="1" si="168"/>
        <v>0.25715956012163893</v>
      </c>
      <c r="AZ247" s="91">
        <f t="shared" ca="1" si="169"/>
        <v>213.07316756884285</v>
      </c>
      <c r="BA247" s="91">
        <f t="shared" ca="1" si="170"/>
        <v>21.438422141618013</v>
      </c>
      <c r="BB247" s="103">
        <f t="shared" ca="1" si="171"/>
        <v>0.36236535643788992</v>
      </c>
      <c r="BC247" s="103">
        <f t="shared" ca="1" si="172"/>
        <v>0.94452859041792503</v>
      </c>
      <c r="BD247" s="91">
        <f t="shared" ca="1" si="173"/>
        <v>13.852181202648664</v>
      </c>
      <c r="BE247" s="103">
        <f t="shared" ca="1" si="174"/>
        <v>0.23708764737841295</v>
      </c>
      <c r="BF247" s="91">
        <f t="shared" ca="1" si="175"/>
        <v>41.84656005356527</v>
      </c>
      <c r="BG247" s="91">
        <f t="shared" ca="1" si="176"/>
        <v>63.827581568698754</v>
      </c>
    </row>
    <row r="248" spans="36:59">
      <c r="AJ248" s="1">
        <f t="shared" si="154"/>
        <v>243</v>
      </c>
      <c r="AL248" s="103">
        <f t="shared" ca="1" si="155"/>
        <v>0.11097509654778752</v>
      </c>
      <c r="AM248" s="91">
        <f t="shared" ca="1" si="156"/>
        <v>201.06676720058343</v>
      </c>
      <c r="AN248" s="103">
        <f t="shared" ca="1" si="157"/>
        <v>0.4770684250656787</v>
      </c>
      <c r="AO248" s="92">
        <f t="shared" ca="1" si="158"/>
        <v>5.2969830579045478</v>
      </c>
      <c r="AP248" s="91">
        <f t="shared" ca="1" si="159"/>
        <v>0.88587747862133437</v>
      </c>
      <c r="AQ248" s="103">
        <f t="shared" ca="1" si="160"/>
        <v>21.197521987237646</v>
      </c>
      <c r="AR248" s="103">
        <f t="shared" ca="1" si="161"/>
        <v>0.18165470101910364</v>
      </c>
      <c r="AS248" s="103">
        <f t="shared" ca="1" si="162"/>
        <v>2.0912597391145919E-2</v>
      </c>
      <c r="AT248" s="91">
        <f t="shared" ca="1" si="163"/>
        <v>175.47036660703051</v>
      </c>
      <c r="AU248" s="91">
        <f t="shared" ca="1" si="164"/>
        <v>67.360505093224987</v>
      </c>
      <c r="AV248" s="103">
        <f t="shared" ca="1" si="165"/>
        <v>0.13511806844880697</v>
      </c>
      <c r="AW248" s="103">
        <f t="shared" ca="1" si="166"/>
        <v>0.83448989066115764</v>
      </c>
      <c r="AX248" s="91">
        <f t="shared" ca="1" si="167"/>
        <v>69.236989087579929</v>
      </c>
      <c r="AY248" s="103">
        <f t="shared" ca="1" si="168"/>
        <v>0.15035824641051976</v>
      </c>
      <c r="AZ248" s="91">
        <f t="shared" ca="1" si="169"/>
        <v>229.19958391139127</v>
      </c>
      <c r="BA248" s="91">
        <f t="shared" ca="1" si="170"/>
        <v>27.808747029392375</v>
      </c>
      <c r="BB248" s="103">
        <f t="shared" ca="1" si="171"/>
        <v>0.5738042146394986</v>
      </c>
      <c r="BC248" s="103">
        <f t="shared" ca="1" si="172"/>
        <v>0.96257179414055638</v>
      </c>
      <c r="BD248" s="91">
        <f t="shared" ca="1" si="173"/>
        <v>11.135909769846855</v>
      </c>
      <c r="BE248" s="103">
        <f t="shared" ca="1" si="174"/>
        <v>0.15001591319349603</v>
      </c>
      <c r="BF248" s="91">
        <f t="shared" ca="1" si="175"/>
        <v>44.149594439231194</v>
      </c>
      <c r="BG248" s="91">
        <f t="shared" ca="1" si="176"/>
        <v>67.969437791256667</v>
      </c>
    </row>
    <row r="249" spans="36:59">
      <c r="AJ249" s="1">
        <f t="shared" si="154"/>
        <v>244</v>
      </c>
      <c r="AL249" s="103">
        <f t="shared" ca="1" si="155"/>
        <v>0.13911217594524991</v>
      </c>
      <c r="AM249" s="91">
        <f t="shared" ca="1" si="156"/>
        <v>283.80501026843206</v>
      </c>
      <c r="AN249" s="103">
        <f t="shared" ca="1" si="157"/>
        <v>0.74371718021248112</v>
      </c>
      <c r="AO249" s="92">
        <f t="shared" ca="1" si="158"/>
        <v>5.0637956711859831</v>
      </c>
      <c r="AP249" s="91">
        <f t="shared" ca="1" si="159"/>
        <v>0.85866782445512968</v>
      </c>
      <c r="AQ249" s="103">
        <f t="shared" ca="1" si="160"/>
        <v>27.625081834321442</v>
      </c>
      <c r="AR249" s="103">
        <f t="shared" ca="1" si="161"/>
        <v>0.27533562426773156</v>
      </c>
      <c r="AS249" s="103">
        <f t="shared" ca="1" si="162"/>
        <v>6.2612827446630839E-2</v>
      </c>
      <c r="AT249" s="91">
        <f t="shared" ca="1" si="163"/>
        <v>175.38532973416528</v>
      </c>
      <c r="AU249" s="91">
        <f t="shared" ca="1" si="164"/>
        <v>49.585420217450192</v>
      </c>
      <c r="AV249" s="103">
        <f t="shared" ca="1" si="165"/>
        <v>0.230190732547712</v>
      </c>
      <c r="AW249" s="103">
        <f t="shared" ca="1" si="166"/>
        <v>0.842385813460239</v>
      </c>
      <c r="AX249" s="91">
        <f t="shared" ca="1" si="167"/>
        <v>48.726989314152071</v>
      </c>
      <c r="AY249" s="103">
        <f t="shared" ca="1" si="168"/>
        <v>0.28566522381688131</v>
      </c>
      <c r="AZ249" s="91">
        <f t="shared" ca="1" si="169"/>
        <v>150.1400218370818</v>
      </c>
      <c r="BA249" s="91">
        <f t="shared" ca="1" si="170"/>
        <v>22.798275930763971</v>
      </c>
      <c r="BB249" s="103">
        <f t="shared" ca="1" si="171"/>
        <v>0.41024229978886972</v>
      </c>
      <c r="BC249" s="103">
        <f t="shared" ca="1" si="172"/>
        <v>0.95235735004683264</v>
      </c>
      <c r="BD249" s="91">
        <f t="shared" ca="1" si="173"/>
        <v>9.0774238675898467</v>
      </c>
      <c r="BE249" s="103">
        <f t="shared" ca="1" si="174"/>
        <v>0.26191409164793927</v>
      </c>
      <c r="BF249" s="91">
        <f t="shared" ca="1" si="175"/>
        <v>30.781585052188731</v>
      </c>
      <c r="BG249" s="91">
        <f t="shared" ca="1" si="176"/>
        <v>72.238323421425861</v>
      </c>
    </row>
    <row r="250" spans="36:59">
      <c r="AJ250" s="1">
        <f t="shared" si="154"/>
        <v>245</v>
      </c>
      <c r="AL250" s="103">
        <f t="shared" ca="1" si="155"/>
        <v>0.14967576701119503</v>
      </c>
      <c r="AM250" s="91">
        <f t="shared" ca="1" si="156"/>
        <v>273.74354117019379</v>
      </c>
      <c r="AN250" s="103">
        <f t="shared" ca="1" si="157"/>
        <v>0.49166206283827374</v>
      </c>
      <c r="AO250" s="92">
        <f t="shared" ca="1" si="158"/>
        <v>5.9033680860995332</v>
      </c>
      <c r="AP250" s="91">
        <f t="shared" ca="1" si="159"/>
        <v>1.7693731933726893</v>
      </c>
      <c r="AQ250" s="103">
        <f t="shared" ca="1" si="160"/>
        <v>49.473014099203752</v>
      </c>
      <c r="AR250" s="103">
        <f t="shared" ca="1" si="161"/>
        <v>0.34155540913779864</v>
      </c>
      <c r="AS250" s="103">
        <f t="shared" ca="1" si="162"/>
        <v>1.2506683410289899E-2</v>
      </c>
      <c r="AT250" s="91">
        <f t="shared" ca="1" si="163"/>
        <v>229.29004307606311</v>
      </c>
      <c r="AU250" s="91">
        <f t="shared" ca="1" si="164"/>
        <v>50.126123083942176</v>
      </c>
      <c r="AV250" s="103">
        <f t="shared" ca="1" si="165"/>
        <v>0.27479783615754005</v>
      </c>
      <c r="AW250" s="103">
        <f t="shared" ca="1" si="166"/>
        <v>0.75403860336594397</v>
      </c>
      <c r="AX250" s="91">
        <f t="shared" ca="1" si="167"/>
        <v>61.783745028317938</v>
      </c>
      <c r="AY250" s="103">
        <f t="shared" ca="1" si="168"/>
        <v>0.19186549915119938</v>
      </c>
      <c r="AZ250" s="91">
        <f t="shared" ca="1" si="169"/>
        <v>202.6189355756845</v>
      </c>
      <c r="BA250" s="91">
        <f t="shared" ca="1" si="170"/>
        <v>19.678651919383242</v>
      </c>
      <c r="BB250" s="103">
        <f t="shared" ca="1" si="171"/>
        <v>0.36517041564358832</v>
      </c>
      <c r="BC250" s="103">
        <f t="shared" ca="1" si="172"/>
        <v>0.89203434363070933</v>
      </c>
      <c r="BD250" s="91">
        <f t="shared" ca="1" si="173"/>
        <v>6.9090220027252256</v>
      </c>
      <c r="BE250" s="103">
        <f t="shared" ca="1" si="174"/>
        <v>0.28834032606022397</v>
      </c>
      <c r="BF250" s="91">
        <f t="shared" ca="1" si="175"/>
        <v>38.52215027838578</v>
      </c>
      <c r="BG250" s="91">
        <f t="shared" ca="1" si="176"/>
        <v>68.011235584207469</v>
      </c>
    </row>
    <row r="251" spans="36:59">
      <c r="AJ251" s="1">
        <f t="shared" si="154"/>
        <v>246</v>
      </c>
      <c r="AL251" s="103">
        <f t="shared" ca="1" si="155"/>
        <v>0.10057149685263966</v>
      </c>
      <c r="AM251" s="91">
        <f t="shared" ca="1" si="156"/>
        <v>209.62837412532846</v>
      </c>
      <c r="AN251" s="103">
        <f t="shared" ca="1" si="157"/>
        <v>0.64547810181890952</v>
      </c>
      <c r="AO251" s="92">
        <f t="shared" ca="1" si="158"/>
        <v>4.4800441369389432</v>
      </c>
      <c r="AP251" s="91">
        <f t="shared" ca="1" si="159"/>
        <v>1.1795430881331557</v>
      </c>
      <c r="AQ251" s="103">
        <f t="shared" ca="1" si="160"/>
        <v>41.433924350346793</v>
      </c>
      <c r="AR251" s="103">
        <f t="shared" ca="1" si="161"/>
        <v>0.2790227868096864</v>
      </c>
      <c r="AS251" s="103">
        <f t="shared" ca="1" si="162"/>
        <v>4.8170694190232802E-2</v>
      </c>
      <c r="AT251" s="91">
        <f t="shared" ca="1" si="163"/>
        <v>181.54250430301363</v>
      </c>
      <c r="AU251" s="91">
        <f t="shared" ca="1" si="164"/>
        <v>68.357445112432345</v>
      </c>
      <c r="AV251" s="103">
        <f t="shared" ca="1" si="165"/>
        <v>0.28258926457430333</v>
      </c>
      <c r="AW251" s="103">
        <f t="shared" ca="1" si="166"/>
        <v>0.78945284569823726</v>
      </c>
      <c r="AX251" s="91">
        <f t="shared" ca="1" si="167"/>
        <v>46.395307471634609</v>
      </c>
      <c r="AY251" s="103">
        <f t="shared" ca="1" si="168"/>
        <v>0.19974772373310501</v>
      </c>
      <c r="AZ251" s="91">
        <f t="shared" ca="1" si="169"/>
        <v>181.97964767804115</v>
      </c>
      <c r="BA251" s="91">
        <f t="shared" ca="1" si="170"/>
        <v>21.258777667769991</v>
      </c>
      <c r="BB251" s="103">
        <f t="shared" ca="1" si="171"/>
        <v>0.44761927552773273</v>
      </c>
      <c r="BC251" s="103">
        <f t="shared" ca="1" si="172"/>
        <v>0.90039190170727745</v>
      </c>
      <c r="BD251" s="91">
        <f t="shared" ca="1" si="173"/>
        <v>10.499564388297319</v>
      </c>
      <c r="BE251" s="103">
        <f t="shared" ca="1" si="174"/>
        <v>0.24469074052696807</v>
      </c>
      <c r="BF251" s="91">
        <f t="shared" ca="1" si="175"/>
        <v>31.322233470103729</v>
      </c>
      <c r="BG251" s="91">
        <f t="shared" ca="1" si="176"/>
        <v>51.350683924821148</v>
      </c>
    </row>
    <row r="252" spans="36:59">
      <c r="AJ252" s="1">
        <f t="shared" si="154"/>
        <v>247</v>
      </c>
      <c r="AL252" s="103">
        <f t="shared" ca="1" si="155"/>
        <v>0.14383458908348759</v>
      </c>
      <c r="AM252" s="91">
        <f t="shared" ca="1" si="156"/>
        <v>250.74622848413892</v>
      </c>
      <c r="AN252" s="103">
        <f t="shared" ca="1" si="157"/>
        <v>0.41406685933442611</v>
      </c>
      <c r="AO252" s="92">
        <f t="shared" ca="1" si="158"/>
        <v>6.7495701058689459</v>
      </c>
      <c r="AP252" s="91">
        <f t="shared" ca="1" si="159"/>
        <v>1.5773958343673902</v>
      </c>
      <c r="AQ252" s="103">
        <f t="shared" ca="1" si="160"/>
        <v>27.271480142180188</v>
      </c>
      <c r="AR252" s="103">
        <f t="shared" ca="1" si="161"/>
        <v>0.34679276770183703</v>
      </c>
      <c r="AS252" s="103">
        <f t="shared" ca="1" si="162"/>
        <v>2.3785532013360474E-2</v>
      </c>
      <c r="AT252" s="91">
        <f t="shared" ca="1" si="163"/>
        <v>239.06442940165235</v>
      </c>
      <c r="AU252" s="91">
        <f t="shared" ca="1" si="164"/>
        <v>40.146971028605542</v>
      </c>
      <c r="AV252" s="103">
        <f t="shared" ca="1" si="165"/>
        <v>0.33563329497451988</v>
      </c>
      <c r="AW252" s="103">
        <f t="shared" ca="1" si="166"/>
        <v>0.77712773690961834</v>
      </c>
      <c r="AX252" s="91">
        <f t="shared" ca="1" si="167"/>
        <v>53.868003595573285</v>
      </c>
      <c r="AY252" s="103">
        <f t="shared" ca="1" si="168"/>
        <v>0.26559143701856264</v>
      </c>
      <c r="AZ252" s="91">
        <f t="shared" ca="1" si="169"/>
        <v>162.07200987582408</v>
      </c>
      <c r="BA252" s="91">
        <f t="shared" ca="1" si="170"/>
        <v>29.520428199745616</v>
      </c>
      <c r="BB252" s="103">
        <f t="shared" ca="1" si="171"/>
        <v>0.40984162626003884</v>
      </c>
      <c r="BC252" s="103">
        <f t="shared" ca="1" si="172"/>
        <v>0.98312272489166386</v>
      </c>
      <c r="BD252" s="91">
        <f t="shared" ca="1" si="173"/>
        <v>8.5229110065569476</v>
      </c>
      <c r="BE252" s="103">
        <f t="shared" ca="1" si="174"/>
        <v>0.26733157006273289</v>
      </c>
      <c r="BF252" s="91">
        <f t="shared" ca="1" si="175"/>
        <v>40.103358879832776</v>
      </c>
      <c r="BG252" s="91">
        <f t="shared" ca="1" si="176"/>
        <v>53.427918764458724</v>
      </c>
    </row>
    <row r="253" spans="36:59">
      <c r="AJ253" s="1">
        <f t="shared" si="154"/>
        <v>248</v>
      </c>
      <c r="AL253" s="103">
        <f t="shared" ca="1" si="155"/>
        <v>0.1241113860447666</v>
      </c>
      <c r="AM253" s="91">
        <f t="shared" ca="1" si="156"/>
        <v>218.94890224240254</v>
      </c>
      <c r="AN253" s="103">
        <f t="shared" ca="1" si="157"/>
        <v>0.30241887811503176</v>
      </c>
      <c r="AO253" s="92">
        <f t="shared" ca="1" si="158"/>
        <v>3.3155167911196544</v>
      </c>
      <c r="AP253" s="91">
        <f t="shared" ca="1" si="159"/>
        <v>0.95406457500401565</v>
      </c>
      <c r="AQ253" s="103">
        <f t="shared" ca="1" si="160"/>
        <v>26.008790402027927</v>
      </c>
      <c r="AR253" s="103">
        <f t="shared" ca="1" si="161"/>
        <v>0.1939084072807308</v>
      </c>
      <c r="AS253" s="103">
        <f t="shared" ca="1" si="162"/>
        <v>1.9793789443770395E-2</v>
      </c>
      <c r="AT253" s="91">
        <f t="shared" ca="1" si="163"/>
        <v>193.01864879540204</v>
      </c>
      <c r="AU253" s="91">
        <f t="shared" ca="1" si="164"/>
        <v>90.50245400550223</v>
      </c>
      <c r="AV253" s="103">
        <f t="shared" ca="1" si="165"/>
        <v>0.19598558995430843</v>
      </c>
      <c r="AW253" s="103">
        <f t="shared" ca="1" si="166"/>
        <v>0.75889247503297375</v>
      </c>
      <c r="AX253" s="91">
        <f t="shared" ca="1" si="167"/>
        <v>55.525179081135121</v>
      </c>
      <c r="AY253" s="103">
        <f t="shared" ca="1" si="168"/>
        <v>0.20504060491056511</v>
      </c>
      <c r="AZ253" s="91">
        <f t="shared" ca="1" si="169"/>
        <v>217.68177925691765</v>
      </c>
      <c r="BA253" s="91">
        <f t="shared" ca="1" si="170"/>
        <v>22.273360567161806</v>
      </c>
      <c r="BB253" s="103">
        <f t="shared" ca="1" si="171"/>
        <v>0.37883927003743167</v>
      </c>
      <c r="BC253" s="103">
        <f t="shared" ca="1" si="172"/>
        <v>0.99746229912412254</v>
      </c>
      <c r="BD253" s="91">
        <f t="shared" ca="1" si="173"/>
        <v>7.2822313608351159</v>
      </c>
      <c r="BE253" s="103">
        <f t="shared" ca="1" si="174"/>
        <v>0.19136435695567136</v>
      </c>
      <c r="BF253" s="91">
        <f t="shared" ca="1" si="175"/>
        <v>38.809370663810903</v>
      </c>
      <c r="BG253" s="91">
        <f t="shared" ca="1" si="176"/>
        <v>56.221486543320118</v>
      </c>
    </row>
    <row r="254" spans="36:59">
      <c r="AJ254" s="1">
        <f t="shared" si="154"/>
        <v>249</v>
      </c>
      <c r="AL254" s="103">
        <f t="shared" ca="1" si="155"/>
        <v>0.1411294112057799</v>
      </c>
      <c r="AM254" s="91">
        <f t="shared" ca="1" si="156"/>
        <v>236.53709317281368</v>
      </c>
      <c r="AN254" s="103">
        <f t="shared" ca="1" si="157"/>
        <v>0.39772125945436182</v>
      </c>
      <c r="AO254" s="92">
        <f t="shared" ca="1" si="158"/>
        <v>5.9651921984772702</v>
      </c>
      <c r="AP254" s="91">
        <f t="shared" ca="1" si="159"/>
        <v>0.86669155734450132</v>
      </c>
      <c r="AQ254" s="103">
        <f t="shared" ca="1" si="160"/>
        <v>21.041619572050955</v>
      </c>
      <c r="AR254" s="103">
        <f t="shared" ca="1" si="161"/>
        <v>0.20523381235990984</v>
      </c>
      <c r="AS254" s="103">
        <f t="shared" ca="1" si="162"/>
        <v>3.8985426454744183E-2</v>
      </c>
      <c r="AT254" s="91">
        <f t="shared" ca="1" si="163"/>
        <v>181.9509192037533</v>
      </c>
      <c r="AU254" s="91">
        <f t="shared" ca="1" si="164"/>
        <v>57.058875200465877</v>
      </c>
      <c r="AV254" s="103">
        <f t="shared" ca="1" si="165"/>
        <v>0.16838336243220225</v>
      </c>
      <c r="AW254" s="103">
        <f t="shared" ca="1" si="166"/>
        <v>0.75490981893359266</v>
      </c>
      <c r="AX254" s="91">
        <f t="shared" ca="1" si="167"/>
        <v>62.976053590184257</v>
      </c>
      <c r="AY254" s="103">
        <f t="shared" ca="1" si="168"/>
        <v>0.24692524509052838</v>
      </c>
      <c r="AZ254" s="91">
        <f t="shared" ca="1" si="169"/>
        <v>244.1648066899146</v>
      </c>
      <c r="BA254" s="91">
        <f t="shared" ca="1" si="170"/>
        <v>19.223003929379303</v>
      </c>
      <c r="BB254" s="103">
        <f t="shared" ca="1" si="171"/>
        <v>0.36401001323387672</v>
      </c>
      <c r="BC254" s="103">
        <f t="shared" ca="1" si="172"/>
        <v>0.96478427485421592</v>
      </c>
      <c r="BD254" s="91">
        <f t="shared" ca="1" si="173"/>
        <v>10.361812240894672</v>
      </c>
      <c r="BE254" s="103">
        <f t="shared" ca="1" si="174"/>
        <v>0.34353928541881357</v>
      </c>
      <c r="BF254" s="91">
        <f t="shared" ca="1" si="175"/>
        <v>40.927167615551994</v>
      </c>
      <c r="BG254" s="91">
        <f t="shared" ca="1" si="176"/>
        <v>65.394359518629201</v>
      </c>
    </row>
    <row r="255" spans="36:59">
      <c r="AJ255" s="1">
        <f t="shared" si="154"/>
        <v>250</v>
      </c>
      <c r="AL255" s="103">
        <f t="shared" ca="1" si="155"/>
        <v>0.10034666655178213</v>
      </c>
      <c r="AM255" s="91">
        <f t="shared" ca="1" si="156"/>
        <v>233.02557353971639</v>
      </c>
      <c r="AN255" s="103">
        <f t="shared" ca="1" si="157"/>
        <v>0.64575042144649741</v>
      </c>
      <c r="AO255" s="92">
        <f t="shared" ca="1" si="158"/>
        <v>6.279111690738933</v>
      </c>
      <c r="AP255" s="91">
        <f t="shared" ca="1" si="159"/>
        <v>1.5297972745865431</v>
      </c>
      <c r="AQ255" s="103">
        <f t="shared" ca="1" si="160"/>
        <v>25.888513809744733</v>
      </c>
      <c r="AR255" s="103">
        <f t="shared" ca="1" si="161"/>
        <v>0.25606902457125175</v>
      </c>
      <c r="AS255" s="103">
        <f t="shared" ca="1" si="162"/>
        <v>4.6232697288512502E-2</v>
      </c>
      <c r="AT255" s="91">
        <f t="shared" ca="1" si="163"/>
        <v>197.89756776970975</v>
      </c>
      <c r="AU255" s="91">
        <f t="shared" ca="1" si="164"/>
        <v>93.836338609311312</v>
      </c>
      <c r="AV255" s="103">
        <f t="shared" ca="1" si="165"/>
        <v>0.32018191390806489</v>
      </c>
      <c r="AW255" s="103">
        <f t="shared" ca="1" si="166"/>
        <v>0.78790528215023525</v>
      </c>
      <c r="AX255" s="91">
        <f t="shared" ca="1" si="167"/>
        <v>80.25870520341752</v>
      </c>
      <c r="AY255" s="103">
        <f t="shared" ca="1" si="168"/>
        <v>0.28741801517927845</v>
      </c>
      <c r="AZ255" s="91">
        <f t="shared" ca="1" si="169"/>
        <v>161.92276270423733</v>
      </c>
      <c r="BA255" s="91">
        <f t="shared" ca="1" si="170"/>
        <v>18.002449748392195</v>
      </c>
      <c r="BB255" s="103">
        <f t="shared" ca="1" si="171"/>
        <v>0.43276466971777383</v>
      </c>
      <c r="BC255" s="103">
        <f t="shared" ca="1" si="172"/>
        <v>0.86688598714293352</v>
      </c>
      <c r="BD255" s="91">
        <f t="shared" ca="1" si="173"/>
        <v>11.216531171741678</v>
      </c>
      <c r="BE255" s="103">
        <f t="shared" ca="1" si="174"/>
        <v>0.19446386194523069</v>
      </c>
      <c r="BF255" s="91">
        <f t="shared" ca="1" si="175"/>
        <v>30.853391371460134</v>
      </c>
      <c r="BG255" s="91">
        <f t="shared" ca="1" si="176"/>
        <v>66.135243848818035</v>
      </c>
    </row>
    <row r="256" spans="36:59">
      <c r="AJ256" s="1">
        <f t="shared" si="154"/>
        <v>251</v>
      </c>
      <c r="AL256" s="103">
        <f t="shared" ca="1" si="155"/>
        <v>0.13030225031993037</v>
      </c>
      <c r="AM256" s="91">
        <f t="shared" ca="1" si="156"/>
        <v>256.06630777671472</v>
      </c>
      <c r="AN256" s="103">
        <f t="shared" ca="1" si="157"/>
        <v>0.38745925943910986</v>
      </c>
      <c r="AO256" s="92">
        <f t="shared" ca="1" si="158"/>
        <v>3.680356607025383</v>
      </c>
      <c r="AP256" s="91">
        <f t="shared" ca="1" si="159"/>
        <v>1.4139908076554129</v>
      </c>
      <c r="AQ256" s="103">
        <f t="shared" ca="1" si="160"/>
        <v>21.125595212539814</v>
      </c>
      <c r="AR256" s="103">
        <f t="shared" ca="1" si="161"/>
        <v>0.15394543756621365</v>
      </c>
      <c r="AS256" s="103">
        <f t="shared" ca="1" si="162"/>
        <v>6.941779763419223E-2</v>
      </c>
      <c r="AT256" s="91">
        <f t="shared" ca="1" si="163"/>
        <v>177.44975810659312</v>
      </c>
      <c r="AU256" s="91">
        <f t="shared" ca="1" si="164"/>
        <v>93.751381660494658</v>
      </c>
      <c r="AV256" s="103">
        <f t="shared" ca="1" si="165"/>
        <v>0.27311669014405154</v>
      </c>
      <c r="AW256" s="103">
        <f t="shared" ca="1" si="166"/>
        <v>0.81088009352717461</v>
      </c>
      <c r="AX256" s="91">
        <f t="shared" ca="1" si="167"/>
        <v>70.590565042975612</v>
      </c>
      <c r="AY256" s="103">
        <f t="shared" ca="1" si="168"/>
        <v>0.23547170469258005</v>
      </c>
      <c r="AZ256" s="91">
        <f t="shared" ca="1" si="169"/>
        <v>229.5473028287916</v>
      </c>
      <c r="BA256" s="91">
        <f t="shared" ca="1" si="170"/>
        <v>15.251004943330503</v>
      </c>
      <c r="BB256" s="103">
        <f t="shared" ca="1" si="171"/>
        <v>0.45930569384896686</v>
      </c>
      <c r="BC256" s="103">
        <f t="shared" ca="1" si="172"/>
        <v>0.85933462632474344</v>
      </c>
      <c r="BD256" s="91">
        <f t="shared" ca="1" si="173"/>
        <v>7.119987804818722</v>
      </c>
      <c r="BE256" s="103">
        <f t="shared" ca="1" si="174"/>
        <v>0.30666219389803695</v>
      </c>
      <c r="BF256" s="91">
        <f t="shared" ca="1" si="175"/>
        <v>31.276365836858261</v>
      </c>
      <c r="BG256" s="91">
        <f t="shared" ca="1" si="176"/>
        <v>56.929853121191165</v>
      </c>
    </row>
    <row r="257" spans="36:59">
      <c r="AJ257" s="1">
        <f t="shared" si="154"/>
        <v>252</v>
      </c>
      <c r="AL257" s="103">
        <f t="shared" ca="1" si="155"/>
        <v>0.14992329843518173</v>
      </c>
      <c r="AM257" s="91">
        <f t="shared" ca="1" si="156"/>
        <v>281.06095649812869</v>
      </c>
      <c r="AN257" s="103">
        <f t="shared" ca="1" si="157"/>
        <v>0.30166692990954813</v>
      </c>
      <c r="AO257" s="92">
        <f t="shared" ca="1" si="158"/>
        <v>6.1656599506479504</v>
      </c>
      <c r="AP257" s="91">
        <f t="shared" ca="1" si="159"/>
        <v>1.9380653523319133</v>
      </c>
      <c r="AQ257" s="103">
        <f t="shared" ca="1" si="160"/>
        <v>23.801707780665666</v>
      </c>
      <c r="AR257" s="103">
        <f t="shared" ca="1" si="161"/>
        <v>0.19190596653056799</v>
      </c>
      <c r="AS257" s="103">
        <f t="shared" ca="1" si="162"/>
        <v>5.3701795132875187E-2</v>
      </c>
      <c r="AT257" s="91">
        <f t="shared" ca="1" si="163"/>
        <v>232.10817046282375</v>
      </c>
      <c r="AU257" s="91">
        <f t="shared" ca="1" si="164"/>
        <v>36.379065776356775</v>
      </c>
      <c r="AV257" s="103">
        <f t="shared" ca="1" si="165"/>
        <v>0.13296720951717328</v>
      </c>
      <c r="AW257" s="103">
        <f t="shared" ca="1" si="166"/>
        <v>0.74389595652888796</v>
      </c>
      <c r="AX257" s="91">
        <f t="shared" ca="1" si="167"/>
        <v>60.810002859936425</v>
      </c>
      <c r="AY257" s="103">
        <f t="shared" ca="1" si="168"/>
        <v>0.28524291701066645</v>
      </c>
      <c r="AZ257" s="91">
        <f t="shared" ca="1" si="169"/>
        <v>211.88780283099251</v>
      </c>
      <c r="BA257" s="91">
        <f t="shared" ca="1" si="170"/>
        <v>28.078382973386397</v>
      </c>
      <c r="BB257" s="103">
        <f t="shared" ca="1" si="171"/>
        <v>0.48368385517978207</v>
      </c>
      <c r="BC257" s="103">
        <f t="shared" ca="1" si="172"/>
        <v>0.8751723807655224</v>
      </c>
      <c r="BD257" s="91">
        <f t="shared" ca="1" si="173"/>
        <v>12.138487864068296</v>
      </c>
      <c r="BE257" s="103">
        <f t="shared" ca="1" si="174"/>
        <v>0.26166989246289296</v>
      </c>
      <c r="BF257" s="91">
        <f t="shared" ca="1" si="175"/>
        <v>39.067521891447655</v>
      </c>
      <c r="BG257" s="91">
        <f t="shared" ca="1" si="176"/>
        <v>70.659128191895348</v>
      </c>
    </row>
    <row r="258" spans="36:59">
      <c r="AJ258" s="1">
        <f t="shared" si="154"/>
        <v>253</v>
      </c>
      <c r="AL258" s="103">
        <f t="shared" ca="1" si="155"/>
        <v>0.14825453809103376</v>
      </c>
      <c r="AM258" s="91">
        <f t="shared" ca="1" si="156"/>
        <v>277.16733848743314</v>
      </c>
      <c r="AN258" s="103">
        <f t="shared" ca="1" si="157"/>
        <v>0.62672542011731136</v>
      </c>
      <c r="AO258" s="92">
        <f t="shared" ca="1" si="158"/>
        <v>4.7629750098204049</v>
      </c>
      <c r="AP258" s="91">
        <f t="shared" ca="1" si="159"/>
        <v>1.0115050815815025</v>
      </c>
      <c r="AQ258" s="103">
        <f t="shared" ca="1" si="160"/>
        <v>15.947774219311533</v>
      </c>
      <c r="AR258" s="103">
        <f t="shared" ca="1" si="161"/>
        <v>0.21600332140310749</v>
      </c>
      <c r="AS258" s="103">
        <f t="shared" ca="1" si="162"/>
        <v>4.4760460886888863E-2</v>
      </c>
      <c r="AT258" s="91">
        <f t="shared" ca="1" si="163"/>
        <v>203.53582511838769</v>
      </c>
      <c r="AU258" s="91">
        <f t="shared" ca="1" si="164"/>
        <v>46.121420572981243</v>
      </c>
      <c r="AV258" s="103">
        <f t="shared" ca="1" si="165"/>
        <v>0.18705669883774295</v>
      </c>
      <c r="AW258" s="103">
        <f t="shared" ca="1" si="166"/>
        <v>0.76240534317136099</v>
      </c>
      <c r="AX258" s="91">
        <f t="shared" ca="1" si="167"/>
        <v>79.108616284958984</v>
      </c>
      <c r="AY258" s="103">
        <f t="shared" ca="1" si="168"/>
        <v>0.29954765004665007</v>
      </c>
      <c r="AZ258" s="91">
        <f t="shared" ca="1" si="169"/>
        <v>175.70359107224738</v>
      </c>
      <c r="BA258" s="91">
        <f t="shared" ca="1" si="170"/>
        <v>28.369597428664719</v>
      </c>
      <c r="BB258" s="103">
        <f t="shared" ca="1" si="171"/>
        <v>0.57270492874438683</v>
      </c>
      <c r="BC258" s="103">
        <f t="shared" ca="1" si="172"/>
        <v>0.92654301939959671</v>
      </c>
      <c r="BD258" s="91">
        <f t="shared" ca="1" si="173"/>
        <v>13.907446657713816</v>
      </c>
      <c r="BE258" s="103">
        <f t="shared" ca="1" si="174"/>
        <v>0.33973287996140394</v>
      </c>
      <c r="BF258" s="91">
        <f t="shared" ca="1" si="175"/>
        <v>35.405547179428616</v>
      </c>
      <c r="BG258" s="91">
        <f t="shared" ca="1" si="176"/>
        <v>70.601731764111008</v>
      </c>
    </row>
    <row r="259" spans="36:59">
      <c r="AJ259" s="1">
        <f t="shared" si="154"/>
        <v>254</v>
      </c>
      <c r="AL259" s="103">
        <f t="shared" ca="1" si="155"/>
        <v>0.1017428258900426</v>
      </c>
      <c r="AM259" s="91">
        <f t="shared" ca="1" si="156"/>
        <v>196.79970944100052</v>
      </c>
      <c r="AN259" s="103">
        <f t="shared" ca="1" si="157"/>
        <v>0.67841742284240181</v>
      </c>
      <c r="AO259" s="92">
        <f t="shared" ca="1" si="158"/>
        <v>5.3468375561715469</v>
      </c>
      <c r="AP259" s="91">
        <f t="shared" ca="1" si="159"/>
        <v>1.4224858931108002</v>
      </c>
      <c r="AQ259" s="103">
        <f t="shared" ca="1" si="160"/>
        <v>45.977752494523827</v>
      </c>
      <c r="AR259" s="103">
        <f t="shared" ca="1" si="161"/>
        <v>0.16480601002121822</v>
      </c>
      <c r="AS259" s="103">
        <f t="shared" ca="1" si="162"/>
        <v>7.365150224769311E-2</v>
      </c>
      <c r="AT259" s="91">
        <f t="shared" ca="1" si="163"/>
        <v>233.22465501534649</v>
      </c>
      <c r="AU259" s="91">
        <f t="shared" ca="1" si="164"/>
        <v>32.793596635943246</v>
      </c>
      <c r="AV259" s="103">
        <f t="shared" ca="1" si="165"/>
        <v>0.21252002993340224</v>
      </c>
      <c r="AW259" s="103">
        <f t="shared" ca="1" si="166"/>
        <v>0.74851856611256851</v>
      </c>
      <c r="AX259" s="91">
        <f t="shared" ca="1" si="167"/>
        <v>56.468901276262443</v>
      </c>
      <c r="AY259" s="103">
        <f t="shared" ca="1" si="168"/>
        <v>0.21602420367065409</v>
      </c>
      <c r="AZ259" s="91">
        <f t="shared" ca="1" si="169"/>
        <v>154.73101689787109</v>
      </c>
      <c r="BA259" s="91">
        <f t="shared" ca="1" si="170"/>
        <v>28.243848638424456</v>
      </c>
      <c r="BB259" s="103">
        <f t="shared" ca="1" si="171"/>
        <v>0.39478401727293178</v>
      </c>
      <c r="BC259" s="103">
        <f t="shared" ca="1" si="172"/>
        <v>0.85927669291821718</v>
      </c>
      <c r="BD259" s="91">
        <f t="shared" ca="1" si="173"/>
        <v>9.1609207481747301</v>
      </c>
      <c r="BE259" s="103">
        <f t="shared" ca="1" si="174"/>
        <v>0.2602437847170358</v>
      </c>
      <c r="BF259" s="91">
        <f t="shared" ca="1" si="175"/>
        <v>42.516365234562457</v>
      </c>
      <c r="BG259" s="91">
        <f t="shared" ca="1" si="176"/>
        <v>68.7673569168185</v>
      </c>
    </row>
    <row r="260" spans="36:59">
      <c r="AJ260" s="1">
        <f t="shared" si="154"/>
        <v>255</v>
      </c>
      <c r="AL260" s="103">
        <f t="shared" ca="1" si="155"/>
        <v>0.12156444287826004</v>
      </c>
      <c r="AM260" s="91">
        <f t="shared" ca="1" si="156"/>
        <v>247.84136713370356</v>
      </c>
      <c r="AN260" s="103">
        <f t="shared" ca="1" si="157"/>
        <v>0.63384601052834877</v>
      </c>
      <c r="AO260" s="92">
        <f t="shared" ca="1" si="158"/>
        <v>4.7058381529962308</v>
      </c>
      <c r="AP260" s="91">
        <f t="shared" ca="1" si="159"/>
        <v>0.70427453486146063</v>
      </c>
      <c r="AQ260" s="103">
        <f t="shared" ca="1" si="160"/>
        <v>33.536425904842943</v>
      </c>
      <c r="AR260" s="103">
        <f t="shared" ca="1" si="161"/>
        <v>0.34809301646003959</v>
      </c>
      <c r="AS260" s="103">
        <f t="shared" ca="1" si="162"/>
        <v>2.5201055783846786E-2</v>
      </c>
      <c r="AT260" s="91">
        <f t="shared" ca="1" si="163"/>
        <v>219.92097567309276</v>
      </c>
      <c r="AU260" s="91">
        <f t="shared" ca="1" si="164"/>
        <v>28.504197818771168</v>
      </c>
      <c r="AV260" s="103">
        <f t="shared" ca="1" si="165"/>
        <v>0.19673385833569379</v>
      </c>
      <c r="AW260" s="103">
        <f t="shared" ca="1" si="166"/>
        <v>0.81835381543805963</v>
      </c>
      <c r="AX260" s="91">
        <f t="shared" ca="1" si="167"/>
        <v>75.475528910043494</v>
      </c>
      <c r="AY260" s="103">
        <f t="shared" ca="1" si="168"/>
        <v>0.27869384107222894</v>
      </c>
      <c r="AZ260" s="91">
        <f t="shared" ca="1" si="169"/>
        <v>164.05524064370292</v>
      </c>
      <c r="BA260" s="91">
        <f t="shared" ca="1" si="170"/>
        <v>22.583838462446238</v>
      </c>
      <c r="BB260" s="103">
        <f t="shared" ca="1" si="171"/>
        <v>0.48348336301975126</v>
      </c>
      <c r="BC260" s="103">
        <f t="shared" ca="1" si="172"/>
        <v>0.95591360029404615</v>
      </c>
      <c r="BD260" s="91">
        <f t="shared" ca="1" si="173"/>
        <v>8.2214622491212062</v>
      </c>
      <c r="BE260" s="103">
        <f t="shared" ca="1" si="174"/>
        <v>0.32989077861014249</v>
      </c>
      <c r="BF260" s="91">
        <f t="shared" ca="1" si="175"/>
        <v>35.399962097940829</v>
      </c>
      <c r="BG260" s="91">
        <f t="shared" ca="1" si="176"/>
        <v>67.454900023915641</v>
      </c>
    </row>
    <row r="261" spans="36:59">
      <c r="AJ261" s="1">
        <f t="shared" si="154"/>
        <v>256</v>
      </c>
      <c r="AL261" s="103">
        <f t="shared" ca="1" si="155"/>
        <v>0.12636470224649035</v>
      </c>
      <c r="AM261" s="91">
        <f t="shared" ca="1" si="156"/>
        <v>215.89897871717625</v>
      </c>
      <c r="AN261" s="103">
        <f t="shared" ca="1" si="157"/>
        <v>0.70141873546667743</v>
      </c>
      <c r="AO261" s="92">
        <f t="shared" ca="1" si="158"/>
        <v>4.6276365928697274</v>
      </c>
      <c r="AP261" s="91">
        <f t="shared" ca="1" si="159"/>
        <v>1.1981716034345442</v>
      </c>
      <c r="AQ261" s="103">
        <f t="shared" ca="1" si="160"/>
        <v>42.260993064168566</v>
      </c>
      <c r="AR261" s="103">
        <f t="shared" ca="1" si="161"/>
        <v>0.2913593860747572</v>
      </c>
      <c r="AS261" s="103">
        <f t="shared" ca="1" si="162"/>
        <v>2.6131940992344047E-2</v>
      </c>
      <c r="AT261" s="91">
        <f t="shared" ca="1" si="163"/>
        <v>178.58136028875396</v>
      </c>
      <c r="AU261" s="91">
        <f t="shared" ca="1" si="164"/>
        <v>52.357158003733929</v>
      </c>
      <c r="AV261" s="103">
        <f t="shared" ca="1" si="165"/>
        <v>0.23039968857072846</v>
      </c>
      <c r="AW261" s="103">
        <f t="shared" ca="1" si="166"/>
        <v>0.76927048803842035</v>
      </c>
      <c r="AX261" s="91">
        <f t="shared" ca="1" si="167"/>
        <v>45.156246795309727</v>
      </c>
      <c r="AY261" s="103">
        <f t="shared" ca="1" si="168"/>
        <v>0.1654206074229784</v>
      </c>
      <c r="AZ261" s="91">
        <f t="shared" ca="1" si="169"/>
        <v>172.2668816318627</v>
      </c>
      <c r="BA261" s="91">
        <f t="shared" ca="1" si="170"/>
        <v>18.331754310974528</v>
      </c>
      <c r="BB261" s="103">
        <f t="shared" ca="1" si="171"/>
        <v>0.59945272625590662</v>
      </c>
      <c r="BC261" s="103">
        <f t="shared" ca="1" si="172"/>
        <v>0.88713342282550378</v>
      </c>
      <c r="BD261" s="91">
        <f t="shared" ca="1" si="173"/>
        <v>11.462751825917694</v>
      </c>
      <c r="BE261" s="103">
        <f t="shared" ca="1" si="174"/>
        <v>0.16919686307283133</v>
      </c>
      <c r="BF261" s="91">
        <f t="shared" ca="1" si="175"/>
        <v>39.201412246083819</v>
      </c>
      <c r="BG261" s="91">
        <f t="shared" ca="1" si="176"/>
        <v>63.259157615344336</v>
      </c>
    </row>
    <row r="262" spans="36:59">
      <c r="AJ262" s="1">
        <f t="shared" si="154"/>
        <v>257</v>
      </c>
      <c r="AL262" s="103">
        <f t="shared" ca="1" si="155"/>
        <v>0.11674261417594599</v>
      </c>
      <c r="AM262" s="91">
        <f t="shared" ca="1" si="156"/>
        <v>262.63524712412686</v>
      </c>
      <c r="AN262" s="103">
        <f t="shared" ca="1" si="157"/>
        <v>0.58146100880315499</v>
      </c>
      <c r="AO262" s="92">
        <f t="shared" ca="1" si="158"/>
        <v>4.1019881363944295</v>
      </c>
      <c r="AP262" s="91">
        <f t="shared" ca="1" si="159"/>
        <v>1.1902088617723332</v>
      </c>
      <c r="AQ262" s="103">
        <f t="shared" ca="1" si="160"/>
        <v>45.29779923718597</v>
      </c>
      <c r="AR262" s="103">
        <f t="shared" ca="1" si="161"/>
        <v>0.22209712276072086</v>
      </c>
      <c r="AS262" s="103">
        <f t="shared" ca="1" si="162"/>
        <v>5.115095061251821E-2</v>
      </c>
      <c r="AT262" s="91">
        <f t="shared" ca="1" si="163"/>
        <v>214.33509277923946</v>
      </c>
      <c r="AU262" s="91">
        <f t="shared" ca="1" si="164"/>
        <v>57.387166566387009</v>
      </c>
      <c r="AV262" s="103">
        <f t="shared" ca="1" si="165"/>
        <v>0.23573834337036625</v>
      </c>
      <c r="AW262" s="103">
        <f t="shared" ca="1" si="166"/>
        <v>0.83792180296559138</v>
      </c>
      <c r="AX262" s="91">
        <f t="shared" ca="1" si="167"/>
        <v>81.853637330621765</v>
      </c>
      <c r="AY262" s="103">
        <f t="shared" ca="1" si="168"/>
        <v>0.21102706321408057</v>
      </c>
      <c r="AZ262" s="91">
        <f t="shared" ca="1" si="169"/>
        <v>182.71033089107391</v>
      </c>
      <c r="BA262" s="91">
        <f t="shared" ca="1" si="170"/>
        <v>19.941581010595474</v>
      </c>
      <c r="BB262" s="103">
        <f t="shared" ca="1" si="171"/>
        <v>0.45273513209411614</v>
      </c>
      <c r="BC262" s="103">
        <f t="shared" ca="1" si="172"/>
        <v>0.89865733959342353</v>
      </c>
      <c r="BD262" s="91">
        <f t="shared" ca="1" si="173"/>
        <v>11.012709079350525</v>
      </c>
      <c r="BE262" s="103">
        <f t="shared" ca="1" si="174"/>
        <v>0.25551854128789819</v>
      </c>
      <c r="BF262" s="91">
        <f t="shared" ca="1" si="175"/>
        <v>40.312976741323197</v>
      </c>
      <c r="BG262" s="91">
        <f t="shared" ca="1" si="176"/>
        <v>69.773385720841986</v>
      </c>
    </row>
    <row r="263" spans="36:59">
      <c r="AJ263" s="1">
        <f t="shared" si="154"/>
        <v>258</v>
      </c>
      <c r="AL263" s="103">
        <f t="shared" ca="1" si="155"/>
        <v>0.10231004598638808</v>
      </c>
      <c r="AM263" s="91">
        <f t="shared" ca="1" si="156"/>
        <v>254.09469184910535</v>
      </c>
      <c r="AN263" s="103">
        <f t="shared" ca="1" si="157"/>
        <v>0.58471045398013144</v>
      </c>
      <c r="AO263" s="92">
        <f t="shared" ca="1" si="158"/>
        <v>6.624780956719194</v>
      </c>
      <c r="AP263" s="91">
        <f t="shared" ca="1" si="159"/>
        <v>1.7765293288361768</v>
      </c>
      <c r="AQ263" s="103">
        <f t="shared" ca="1" si="160"/>
        <v>37.486445240212731</v>
      </c>
      <c r="AR263" s="103">
        <f t="shared" ca="1" si="161"/>
        <v>0.21890255333828157</v>
      </c>
      <c r="AS263" s="103">
        <f t="shared" ca="1" si="162"/>
        <v>6.1870792118075696E-2</v>
      </c>
      <c r="AT263" s="91">
        <f t="shared" ca="1" si="163"/>
        <v>200.44481053419503</v>
      </c>
      <c r="AU263" s="91">
        <f t="shared" ca="1" si="164"/>
        <v>78.007379551760692</v>
      </c>
      <c r="AV263" s="103">
        <f t="shared" ca="1" si="165"/>
        <v>0.30826903225620939</v>
      </c>
      <c r="AW263" s="103">
        <f t="shared" ca="1" si="166"/>
        <v>0.78702182150940925</v>
      </c>
      <c r="AX263" s="91">
        <f t="shared" ca="1" si="167"/>
        <v>80.605334562781152</v>
      </c>
      <c r="AY263" s="103">
        <f t="shared" ca="1" si="168"/>
        <v>0.18480330059059916</v>
      </c>
      <c r="AZ263" s="91">
        <f t="shared" ca="1" si="169"/>
        <v>168.50929788140979</v>
      </c>
      <c r="BA263" s="91">
        <f t="shared" ca="1" si="170"/>
        <v>16.983042084082115</v>
      </c>
      <c r="BB263" s="103">
        <f t="shared" ca="1" si="171"/>
        <v>0.49533692789129402</v>
      </c>
      <c r="BC263" s="103">
        <f t="shared" ca="1" si="172"/>
        <v>0.91249406277819856</v>
      </c>
      <c r="BD263" s="91">
        <f t="shared" ca="1" si="173"/>
        <v>14.203909039007545</v>
      </c>
      <c r="BE263" s="103">
        <f t="shared" ca="1" si="174"/>
        <v>0.17836966386478895</v>
      </c>
      <c r="BF263" s="91">
        <f t="shared" ca="1" si="175"/>
        <v>38.548287031383808</v>
      </c>
      <c r="BG263" s="91">
        <f t="shared" ca="1" si="176"/>
        <v>73.760514012291623</v>
      </c>
    </row>
    <row r="264" spans="36:59">
      <c r="AJ264" s="1">
        <f t="shared" ref="AJ264:AJ327" si="177">AJ263+1</f>
        <v>259</v>
      </c>
      <c r="AL264" s="103">
        <f t="shared" ref="AL264:AL327" ca="1" si="178">RAND()*($P$6-$R$6)+$R$6</f>
        <v>0.12662495841921598</v>
      </c>
      <c r="AM264" s="91">
        <f t="shared" ref="AM264:AM327" ca="1" si="179">RAND()*($P$8-$R$8)+$R$8</f>
        <v>191.84751678050293</v>
      </c>
      <c r="AN264" s="103">
        <f t="shared" ref="AN264:AN327" ca="1" si="180">RAND()*($R$10-$P$10)+$P$10</f>
        <v>0.71413029712320808</v>
      </c>
      <c r="AO264" s="92">
        <f t="shared" ref="AO264:AO327" ca="1" si="181">RAND()*($R$12-$P$12)+$P$12</f>
        <v>4.2602458451411334</v>
      </c>
      <c r="AP264" s="91">
        <f t="shared" ref="AP264:AP327" ca="1" si="182">RAND()*($R$14-$P$14)+$P$14</f>
        <v>1.9525940705564828</v>
      </c>
      <c r="AQ264" s="103">
        <f t="shared" ref="AQ264:AQ327" ca="1" si="183">RAND()*($R$16-$P$16)+$P$16</f>
        <v>11.950940451293572</v>
      </c>
      <c r="AR264" s="103">
        <f t="shared" ref="AR264:AR327" ca="1" si="184">RAND()*($R$18-$P$18)+$P$18</f>
        <v>0.32235376946914307</v>
      </c>
      <c r="AS264" s="103">
        <f t="shared" ref="AS264:AS327" ca="1" si="185">RAND()*($R$20-$P$20)+$P$20</f>
        <v>5.3240890644882036E-2</v>
      </c>
      <c r="AT264" s="91">
        <f t="shared" ref="AT264:AT327" ca="1" si="186">RAND()*($R$22-$P$22)+$P$22</f>
        <v>184.04514901813363</v>
      </c>
      <c r="AU264" s="91">
        <f t="shared" ref="AU264:AU327" ca="1" si="187">RAND()*($R$24-$P$24)+$P$24</f>
        <v>45.704443613566006</v>
      </c>
      <c r="AV264" s="103">
        <f t="shared" ref="AV264:AV327" ca="1" si="188">RAND()*($P$26-$R$26)+$R$26</f>
        <v>0.23189004131365049</v>
      </c>
      <c r="AW264" s="103">
        <f t="shared" ref="AW264:AW327" ca="1" si="189">RAND()*($P$28-$R$28)+$R$28</f>
        <v>0.76897600723495008</v>
      </c>
      <c r="AX264" s="91">
        <f t="shared" ref="AX264:AX327" ca="1" si="190">RAND()*($R$30-$P$30)+$P$30</f>
        <v>64.714563720209611</v>
      </c>
      <c r="AY264" s="103">
        <f t="shared" ref="AY264:AY327" ca="1" si="191">RAND()*($P$32-$R$32)+$R$32</f>
        <v>0.20820971024657964</v>
      </c>
      <c r="AZ264" s="91">
        <f t="shared" ref="AZ264:AZ327" ca="1" si="192">RAND()*($P$34-$R$34)+$R$34</f>
        <v>166.38859287486744</v>
      </c>
      <c r="BA264" s="91">
        <f t="shared" ref="BA264:BA327" ca="1" si="193">RAND()*($P$36-$R$36)+$R$36</f>
        <v>22.956676168821758</v>
      </c>
      <c r="BB264" s="103">
        <f t="shared" ref="BB264:BB327" ca="1" si="194">RAND()*($P$38-$R$38)+$R$38</f>
        <v>0.41106801761368195</v>
      </c>
      <c r="BC264" s="103">
        <f t="shared" ref="BC264:BC327" ca="1" si="195">RAND()*($P$40-$R$40)+$R$40</f>
        <v>0.99313320474161415</v>
      </c>
      <c r="BD264" s="91">
        <f t="shared" ref="BD264:BD327" ca="1" si="196">RAND()*($P$42-$R$42)+$R$42</f>
        <v>8.789631776468962</v>
      </c>
      <c r="BE264" s="103">
        <f t="shared" ref="BE264:BE327" ca="1" si="197">RAND()*($R$44-$P$44)+$P$44</f>
        <v>0.25137973377080014</v>
      </c>
      <c r="BF264" s="91">
        <f t="shared" ref="BF264:BF327" ca="1" si="198">RAND()*($P$46-$R$46)+$R$46</f>
        <v>38.684919184205491</v>
      </c>
      <c r="BG264" s="91">
        <f t="shared" ref="BG264:BG327" ca="1" si="199">RAND()*($R$48-$P$48)+$P$48</f>
        <v>57.557156178478181</v>
      </c>
    </row>
    <row r="265" spans="36:59">
      <c r="AJ265" s="1">
        <f t="shared" si="177"/>
        <v>260</v>
      </c>
      <c r="AL265" s="103">
        <f t="shared" ca="1" si="178"/>
        <v>0.12102603078712336</v>
      </c>
      <c r="AM265" s="91">
        <f t="shared" ca="1" si="179"/>
        <v>240.30229230731393</v>
      </c>
      <c r="AN265" s="103">
        <f t="shared" ca="1" si="180"/>
        <v>0.43775820670950327</v>
      </c>
      <c r="AO265" s="92">
        <f t="shared" ca="1" si="181"/>
        <v>3.5587625451381402</v>
      </c>
      <c r="AP265" s="91">
        <f t="shared" ca="1" si="182"/>
        <v>1.8657006834633514</v>
      </c>
      <c r="AQ265" s="103">
        <f t="shared" ca="1" si="183"/>
        <v>37.333667487345174</v>
      </c>
      <c r="AR265" s="103">
        <f t="shared" ca="1" si="184"/>
        <v>0.20780917758311074</v>
      </c>
      <c r="AS265" s="103">
        <f t="shared" ca="1" si="185"/>
        <v>1.122215012979759E-2</v>
      </c>
      <c r="AT265" s="91">
        <f t="shared" ca="1" si="186"/>
        <v>242.64224371597868</v>
      </c>
      <c r="AU265" s="91">
        <f t="shared" ca="1" si="187"/>
        <v>28.151485786175101</v>
      </c>
      <c r="AV265" s="103">
        <f t="shared" ca="1" si="188"/>
        <v>0.15712036519279324</v>
      </c>
      <c r="AW265" s="103">
        <f t="shared" ca="1" si="189"/>
        <v>0.75058587653275433</v>
      </c>
      <c r="AX265" s="91">
        <f t="shared" ca="1" si="190"/>
        <v>46.106351088692136</v>
      </c>
      <c r="AY265" s="103">
        <f t="shared" ca="1" si="191"/>
        <v>0.22072202776395772</v>
      </c>
      <c r="AZ265" s="91">
        <f t="shared" ca="1" si="192"/>
        <v>243.35175606086918</v>
      </c>
      <c r="BA265" s="91">
        <f t="shared" ca="1" si="193"/>
        <v>15.152154713805734</v>
      </c>
      <c r="BB265" s="103">
        <f t="shared" ca="1" si="194"/>
        <v>0.5327288321128818</v>
      </c>
      <c r="BC265" s="103">
        <f t="shared" ca="1" si="195"/>
        <v>0.94971236245006352</v>
      </c>
      <c r="BD265" s="91">
        <f t="shared" ca="1" si="196"/>
        <v>7.7458661870188479</v>
      </c>
      <c r="BE265" s="103">
        <f t="shared" ca="1" si="197"/>
        <v>0.24239119238765955</v>
      </c>
      <c r="BF265" s="91">
        <f t="shared" ca="1" si="198"/>
        <v>30.517938432443874</v>
      </c>
      <c r="BG265" s="91">
        <f t="shared" ca="1" si="199"/>
        <v>61.440737205675639</v>
      </c>
    </row>
    <row r="266" spans="36:59">
      <c r="AJ266" s="1">
        <f t="shared" si="177"/>
        <v>261</v>
      </c>
      <c r="AL266" s="103">
        <f t="shared" ca="1" si="178"/>
        <v>0.14253357432446043</v>
      </c>
      <c r="AM266" s="91">
        <f t="shared" ca="1" si="179"/>
        <v>220.5005635748484</v>
      </c>
      <c r="AN266" s="103">
        <f t="shared" ca="1" si="180"/>
        <v>0.60589899799261238</v>
      </c>
      <c r="AO266" s="92">
        <f t="shared" ca="1" si="181"/>
        <v>6.9175762063101711</v>
      </c>
      <c r="AP266" s="91">
        <f t="shared" ca="1" si="182"/>
        <v>1.5084900744114482</v>
      </c>
      <c r="AQ266" s="103">
        <f t="shared" ca="1" si="183"/>
        <v>31.009126403714951</v>
      </c>
      <c r="AR266" s="103">
        <f t="shared" ca="1" si="184"/>
        <v>0.1891510398374395</v>
      </c>
      <c r="AS266" s="103">
        <f t="shared" ca="1" si="185"/>
        <v>7.6373241025738101E-2</v>
      </c>
      <c r="AT266" s="91">
        <f t="shared" ca="1" si="186"/>
        <v>214.03881311792173</v>
      </c>
      <c r="AU266" s="91">
        <f t="shared" ca="1" si="187"/>
        <v>62.60663446562917</v>
      </c>
      <c r="AV266" s="103">
        <f t="shared" ca="1" si="188"/>
        <v>0.3312299058188618</v>
      </c>
      <c r="AW266" s="103">
        <f t="shared" ca="1" si="189"/>
        <v>0.79943466847807731</v>
      </c>
      <c r="AX266" s="91">
        <f t="shared" ca="1" si="190"/>
        <v>58.086834557376022</v>
      </c>
      <c r="AY266" s="103">
        <f t="shared" ca="1" si="191"/>
        <v>0.22746868168107234</v>
      </c>
      <c r="AZ266" s="91">
        <f t="shared" ca="1" si="192"/>
        <v>173.13101981957143</v>
      </c>
      <c r="BA266" s="91">
        <f t="shared" ca="1" si="193"/>
        <v>29.459800844029665</v>
      </c>
      <c r="BB266" s="103">
        <f t="shared" ca="1" si="194"/>
        <v>0.45319006371407211</v>
      </c>
      <c r="BC266" s="103">
        <f t="shared" ca="1" si="195"/>
        <v>0.89781244007492045</v>
      </c>
      <c r="BD266" s="91">
        <f t="shared" ca="1" si="196"/>
        <v>6.9787239164950945</v>
      </c>
      <c r="BE266" s="103">
        <f t="shared" ca="1" si="197"/>
        <v>0.19680173605813492</v>
      </c>
      <c r="BF266" s="91">
        <f t="shared" ca="1" si="198"/>
        <v>38.403987532038059</v>
      </c>
      <c r="BG266" s="91">
        <f t="shared" ca="1" si="199"/>
        <v>55.401946413835383</v>
      </c>
    </row>
    <row r="267" spans="36:59">
      <c r="AJ267" s="1">
        <f t="shared" si="177"/>
        <v>262</v>
      </c>
      <c r="AL267" s="103">
        <f t="shared" ca="1" si="178"/>
        <v>0.14676699474827884</v>
      </c>
      <c r="AM267" s="91">
        <f t="shared" ca="1" si="179"/>
        <v>199.78465758902192</v>
      </c>
      <c r="AN267" s="103">
        <f t="shared" ca="1" si="180"/>
        <v>0.47407546212344526</v>
      </c>
      <c r="AO267" s="92">
        <f t="shared" ca="1" si="181"/>
        <v>3.7650300102154168</v>
      </c>
      <c r="AP267" s="91">
        <f t="shared" ca="1" si="182"/>
        <v>0.67287155311823577</v>
      </c>
      <c r="AQ267" s="103">
        <f t="shared" ca="1" si="183"/>
        <v>16.345030682048673</v>
      </c>
      <c r="AR267" s="103">
        <f t="shared" ca="1" si="184"/>
        <v>0.18065242533628256</v>
      </c>
      <c r="AS267" s="103">
        <f t="shared" ca="1" si="185"/>
        <v>6.8951478383051601E-2</v>
      </c>
      <c r="AT267" s="91">
        <f t="shared" ca="1" si="186"/>
        <v>216.13482045883228</v>
      </c>
      <c r="AU267" s="91">
        <f t="shared" ca="1" si="187"/>
        <v>86.307059713005088</v>
      </c>
      <c r="AV267" s="103">
        <f t="shared" ca="1" si="188"/>
        <v>0.18303834045504228</v>
      </c>
      <c r="AW267" s="103">
        <f t="shared" ca="1" si="189"/>
        <v>0.81046582656730026</v>
      </c>
      <c r="AX267" s="91">
        <f t="shared" ca="1" si="190"/>
        <v>81.291491036558369</v>
      </c>
      <c r="AY267" s="103">
        <f t="shared" ca="1" si="191"/>
        <v>0.19496014313635296</v>
      </c>
      <c r="AZ267" s="91">
        <f t="shared" ca="1" si="192"/>
        <v>178.36997347075825</v>
      </c>
      <c r="BA267" s="91">
        <f t="shared" ca="1" si="193"/>
        <v>22.466115671623353</v>
      </c>
      <c r="BB267" s="103">
        <f t="shared" ca="1" si="194"/>
        <v>0.39156409846304352</v>
      </c>
      <c r="BC267" s="103">
        <f t="shared" ca="1" si="195"/>
        <v>0.89665107287170975</v>
      </c>
      <c r="BD267" s="91">
        <f t="shared" ca="1" si="196"/>
        <v>14.091944913352226</v>
      </c>
      <c r="BE267" s="103">
        <f t="shared" ca="1" si="197"/>
        <v>0.2529234482542253</v>
      </c>
      <c r="BF267" s="91">
        <f t="shared" ca="1" si="198"/>
        <v>41.114986369031143</v>
      </c>
      <c r="BG267" s="91">
        <f t="shared" ca="1" si="199"/>
        <v>54.957432553833371</v>
      </c>
    </row>
    <row r="268" spans="36:59">
      <c r="AJ268" s="1">
        <f t="shared" si="177"/>
        <v>263</v>
      </c>
      <c r="AL268" s="103">
        <f t="shared" ca="1" si="178"/>
        <v>0.14725577143733681</v>
      </c>
      <c r="AM268" s="91">
        <f t="shared" ca="1" si="179"/>
        <v>220.55431722937115</v>
      </c>
      <c r="AN268" s="103">
        <f t="shared" ca="1" si="180"/>
        <v>0.34811525850942515</v>
      </c>
      <c r="AO268" s="92">
        <f t="shared" ca="1" si="181"/>
        <v>5.2884785898136899</v>
      </c>
      <c r="AP268" s="91">
        <f t="shared" ca="1" si="182"/>
        <v>1.7652268649884839</v>
      </c>
      <c r="AQ268" s="103">
        <f t="shared" ca="1" si="183"/>
        <v>21.099618667498341</v>
      </c>
      <c r="AR268" s="103">
        <f t="shared" ca="1" si="184"/>
        <v>0.25908486546228193</v>
      </c>
      <c r="AS268" s="103">
        <f t="shared" ca="1" si="185"/>
        <v>2.1655951606130732E-2</v>
      </c>
      <c r="AT268" s="91">
        <f t="shared" ca="1" si="186"/>
        <v>201.81495806944383</v>
      </c>
      <c r="AU268" s="91">
        <f t="shared" ca="1" si="187"/>
        <v>93.927501047201176</v>
      </c>
      <c r="AV268" s="103">
        <f t="shared" ca="1" si="188"/>
        <v>0.30417740029148066</v>
      </c>
      <c r="AW268" s="103">
        <f t="shared" ca="1" si="189"/>
        <v>0.76747925343979162</v>
      </c>
      <c r="AX268" s="91">
        <f t="shared" ca="1" si="190"/>
        <v>54.269450760330784</v>
      </c>
      <c r="AY268" s="103">
        <f t="shared" ca="1" si="191"/>
        <v>0.19500995906171689</v>
      </c>
      <c r="AZ268" s="91">
        <f t="shared" ca="1" si="192"/>
        <v>217.93998572869373</v>
      </c>
      <c r="BA268" s="91">
        <f t="shared" ca="1" si="193"/>
        <v>17.162217720491061</v>
      </c>
      <c r="BB268" s="103">
        <f t="shared" ca="1" si="194"/>
        <v>0.57225998980948756</v>
      </c>
      <c r="BC268" s="103">
        <f t="shared" ca="1" si="195"/>
        <v>0.94084577984668882</v>
      </c>
      <c r="BD268" s="91">
        <f t="shared" ca="1" si="196"/>
        <v>8.5819000107944206</v>
      </c>
      <c r="BE268" s="103">
        <f t="shared" ca="1" si="197"/>
        <v>0.31812529406893292</v>
      </c>
      <c r="BF268" s="91">
        <f t="shared" ca="1" si="198"/>
        <v>31.127989122698128</v>
      </c>
      <c r="BG268" s="91">
        <f t="shared" ca="1" si="199"/>
        <v>64.028125526283247</v>
      </c>
    </row>
    <row r="269" spans="36:59">
      <c r="AJ269" s="1">
        <f t="shared" si="177"/>
        <v>264</v>
      </c>
      <c r="AL269" s="103">
        <f t="shared" ca="1" si="178"/>
        <v>0.14269020144009517</v>
      </c>
      <c r="AM269" s="91">
        <f t="shared" ca="1" si="179"/>
        <v>190.8281612739404</v>
      </c>
      <c r="AN269" s="103">
        <f t="shared" ca="1" si="180"/>
        <v>0.56666821422559088</v>
      </c>
      <c r="AO269" s="92">
        <f t="shared" ca="1" si="181"/>
        <v>5.3003145424853129</v>
      </c>
      <c r="AP269" s="91">
        <f t="shared" ca="1" si="182"/>
        <v>0.8441052632820123</v>
      </c>
      <c r="AQ269" s="103">
        <f t="shared" ca="1" si="183"/>
        <v>18.239656674892991</v>
      </c>
      <c r="AR269" s="103">
        <f t="shared" ca="1" si="184"/>
        <v>0.16782713015557169</v>
      </c>
      <c r="AS269" s="103">
        <f t="shared" ca="1" si="185"/>
        <v>5.8193716958081732E-2</v>
      </c>
      <c r="AT269" s="91">
        <f t="shared" ca="1" si="186"/>
        <v>178.7563488506436</v>
      </c>
      <c r="AU269" s="91">
        <f t="shared" ca="1" si="187"/>
        <v>89.624632508326954</v>
      </c>
      <c r="AV269" s="103">
        <f t="shared" ca="1" si="188"/>
        <v>0.25169990083525628</v>
      </c>
      <c r="AW269" s="103">
        <f t="shared" ca="1" si="189"/>
        <v>0.82219028511879078</v>
      </c>
      <c r="AX269" s="91">
        <f t="shared" ca="1" si="190"/>
        <v>70.074244277008347</v>
      </c>
      <c r="AY269" s="103">
        <f t="shared" ca="1" si="191"/>
        <v>0.16089035901150056</v>
      </c>
      <c r="AZ269" s="91">
        <f t="shared" ca="1" si="192"/>
        <v>231.02037681847031</v>
      </c>
      <c r="BA269" s="91">
        <f t="shared" ca="1" si="193"/>
        <v>28.240586524893651</v>
      </c>
      <c r="BB269" s="103">
        <f t="shared" ca="1" si="194"/>
        <v>0.36427598085161272</v>
      </c>
      <c r="BC269" s="103">
        <f t="shared" ca="1" si="195"/>
        <v>0.96376331560300477</v>
      </c>
      <c r="BD269" s="91">
        <f t="shared" ca="1" si="196"/>
        <v>6.0462580944572766</v>
      </c>
      <c r="BE269" s="103">
        <f t="shared" ca="1" si="197"/>
        <v>0.30070028022307105</v>
      </c>
      <c r="BF269" s="91">
        <f t="shared" ca="1" si="198"/>
        <v>42.39523360837277</v>
      </c>
      <c r="BG269" s="91">
        <f t="shared" ca="1" si="199"/>
        <v>63.214257694184646</v>
      </c>
    </row>
    <row r="270" spans="36:59">
      <c r="AJ270" s="1">
        <f t="shared" si="177"/>
        <v>265</v>
      </c>
      <c r="AL270" s="103">
        <f t="shared" ca="1" si="178"/>
        <v>0.13750436464871943</v>
      </c>
      <c r="AM270" s="91">
        <f t="shared" ca="1" si="179"/>
        <v>243.30607060285774</v>
      </c>
      <c r="AN270" s="103">
        <f t="shared" ca="1" si="180"/>
        <v>0.38904730089488671</v>
      </c>
      <c r="AO270" s="92">
        <f t="shared" ca="1" si="181"/>
        <v>5.0290683425837948</v>
      </c>
      <c r="AP270" s="91">
        <f t="shared" ca="1" si="182"/>
        <v>0.57554321181251278</v>
      </c>
      <c r="AQ270" s="103">
        <f t="shared" ca="1" si="183"/>
        <v>23.308305821796882</v>
      </c>
      <c r="AR270" s="103">
        <f t="shared" ca="1" si="184"/>
        <v>0.17725858359882279</v>
      </c>
      <c r="AS270" s="103">
        <f t="shared" ca="1" si="185"/>
        <v>5.6476594506904218E-2</v>
      </c>
      <c r="AT270" s="91">
        <f t="shared" ca="1" si="186"/>
        <v>240.25687558504541</v>
      </c>
      <c r="AU270" s="91">
        <f t="shared" ca="1" si="187"/>
        <v>53.530633742962024</v>
      </c>
      <c r="AV270" s="103">
        <f t="shared" ca="1" si="188"/>
        <v>0.13793330996487616</v>
      </c>
      <c r="AW270" s="103">
        <f t="shared" ca="1" si="189"/>
        <v>0.82866099166216178</v>
      </c>
      <c r="AX270" s="91">
        <f t="shared" ca="1" si="190"/>
        <v>66.716219271865157</v>
      </c>
      <c r="AY270" s="103">
        <f t="shared" ca="1" si="191"/>
        <v>0.19818291801166402</v>
      </c>
      <c r="AZ270" s="91">
        <f t="shared" ca="1" si="192"/>
        <v>236.48007782156409</v>
      </c>
      <c r="BA270" s="91">
        <f t="shared" ca="1" si="193"/>
        <v>20.991400042087221</v>
      </c>
      <c r="BB270" s="103">
        <f t="shared" ca="1" si="194"/>
        <v>0.45046469450105064</v>
      </c>
      <c r="BC270" s="103">
        <f t="shared" ca="1" si="195"/>
        <v>0.95624121324690603</v>
      </c>
      <c r="BD270" s="91">
        <f t="shared" ca="1" si="196"/>
        <v>9.0951045933337173</v>
      </c>
      <c r="BE270" s="103">
        <f t="shared" ca="1" si="197"/>
        <v>0.3382142386038775</v>
      </c>
      <c r="BF270" s="91">
        <f t="shared" ca="1" si="198"/>
        <v>35.394278634520475</v>
      </c>
      <c r="BG270" s="91">
        <f t="shared" ca="1" si="199"/>
        <v>65.937488474105194</v>
      </c>
    </row>
    <row r="271" spans="36:59">
      <c r="AJ271" s="1">
        <f t="shared" si="177"/>
        <v>266</v>
      </c>
      <c r="AL271" s="103">
        <f t="shared" ca="1" si="178"/>
        <v>0.12160256818092691</v>
      </c>
      <c r="AM271" s="91">
        <f t="shared" ca="1" si="179"/>
        <v>192.15784476507923</v>
      </c>
      <c r="AN271" s="103">
        <f t="shared" ca="1" si="180"/>
        <v>0.51794035096403146</v>
      </c>
      <c r="AO271" s="92">
        <f t="shared" ca="1" si="181"/>
        <v>3.33912795744105</v>
      </c>
      <c r="AP271" s="91">
        <f t="shared" ca="1" si="182"/>
        <v>0.87876332006597968</v>
      </c>
      <c r="AQ271" s="103">
        <f t="shared" ca="1" si="183"/>
        <v>21.827922574660832</v>
      </c>
      <c r="AR271" s="103">
        <f t="shared" ca="1" si="184"/>
        <v>0.31528613211445811</v>
      </c>
      <c r="AS271" s="103">
        <f t="shared" ca="1" si="185"/>
        <v>4.7569241378044774E-2</v>
      </c>
      <c r="AT271" s="91">
        <f t="shared" ca="1" si="186"/>
        <v>240.39646866489636</v>
      </c>
      <c r="AU271" s="91">
        <f t="shared" ca="1" si="187"/>
        <v>87.149528824611735</v>
      </c>
      <c r="AV271" s="103">
        <f t="shared" ca="1" si="188"/>
        <v>0.19854179519256276</v>
      </c>
      <c r="AW271" s="103">
        <f t="shared" ca="1" si="189"/>
        <v>0.78790723192349998</v>
      </c>
      <c r="AX271" s="91">
        <f t="shared" ca="1" si="190"/>
        <v>46.343595212468067</v>
      </c>
      <c r="AY271" s="103">
        <f t="shared" ca="1" si="191"/>
        <v>0.23399110678307813</v>
      </c>
      <c r="AZ271" s="91">
        <f t="shared" ca="1" si="192"/>
        <v>158.38338467025179</v>
      </c>
      <c r="BA271" s="91">
        <f t="shared" ca="1" si="193"/>
        <v>20.660572679970471</v>
      </c>
      <c r="BB271" s="103">
        <f t="shared" ca="1" si="194"/>
        <v>0.51240919145451647</v>
      </c>
      <c r="BC271" s="103">
        <f t="shared" ca="1" si="195"/>
        <v>0.99502254613300811</v>
      </c>
      <c r="BD271" s="91">
        <f t="shared" ca="1" si="196"/>
        <v>12.306814962856258</v>
      </c>
      <c r="BE271" s="103">
        <f t="shared" ca="1" si="197"/>
        <v>0.16607505628415514</v>
      </c>
      <c r="BF271" s="91">
        <f t="shared" ca="1" si="198"/>
        <v>39.263295520024883</v>
      </c>
      <c r="BG271" s="91">
        <f t="shared" ca="1" si="199"/>
        <v>52.296938337484129</v>
      </c>
    </row>
    <row r="272" spans="36:59">
      <c r="AJ272" s="1">
        <f t="shared" si="177"/>
        <v>267</v>
      </c>
      <c r="AL272" s="103">
        <f t="shared" ca="1" si="178"/>
        <v>0.11348437700393681</v>
      </c>
      <c r="AM272" s="91">
        <f t="shared" ca="1" si="179"/>
        <v>271.37976033265352</v>
      </c>
      <c r="AN272" s="103">
        <f t="shared" ca="1" si="180"/>
        <v>0.41060036151541729</v>
      </c>
      <c r="AO272" s="92">
        <f t="shared" ca="1" si="181"/>
        <v>3.25599891317361</v>
      </c>
      <c r="AP272" s="91">
        <f t="shared" ca="1" si="182"/>
        <v>1.3426403392415414</v>
      </c>
      <c r="AQ272" s="103">
        <f t="shared" ca="1" si="183"/>
        <v>22.082723450719605</v>
      </c>
      <c r="AR272" s="103">
        <f t="shared" ca="1" si="184"/>
        <v>0.25549930452974218</v>
      </c>
      <c r="AS272" s="103">
        <f t="shared" ca="1" si="185"/>
        <v>1.445144232256609E-2</v>
      </c>
      <c r="AT272" s="91">
        <f t="shared" ca="1" si="186"/>
        <v>188.06080840146456</v>
      </c>
      <c r="AU272" s="91">
        <f t="shared" ca="1" si="187"/>
        <v>79.020098182843725</v>
      </c>
      <c r="AV272" s="103">
        <f t="shared" ca="1" si="188"/>
        <v>0.31807888752722779</v>
      </c>
      <c r="AW272" s="103">
        <f t="shared" ca="1" si="189"/>
        <v>0.79693757707569468</v>
      </c>
      <c r="AX272" s="91">
        <f t="shared" ca="1" si="190"/>
        <v>48.518534064872519</v>
      </c>
      <c r="AY272" s="103">
        <f t="shared" ca="1" si="191"/>
        <v>0.2318505997846243</v>
      </c>
      <c r="AZ272" s="91">
        <f t="shared" ca="1" si="192"/>
        <v>197.36349939891309</v>
      </c>
      <c r="BA272" s="91">
        <f t="shared" ca="1" si="193"/>
        <v>29.399443282148123</v>
      </c>
      <c r="BB272" s="103">
        <f t="shared" ca="1" si="194"/>
        <v>0.45699801959262421</v>
      </c>
      <c r="BC272" s="103">
        <f t="shared" ca="1" si="195"/>
        <v>0.92960402689430832</v>
      </c>
      <c r="BD272" s="91">
        <f t="shared" ca="1" si="196"/>
        <v>13.791380644330438</v>
      </c>
      <c r="BE272" s="103">
        <f t="shared" ca="1" si="197"/>
        <v>0.30400911179493084</v>
      </c>
      <c r="BF272" s="91">
        <f t="shared" ca="1" si="198"/>
        <v>40.796477050993076</v>
      </c>
      <c r="BG272" s="91">
        <f t="shared" ca="1" si="199"/>
        <v>65.448560342971746</v>
      </c>
    </row>
    <row r="273" spans="36:59">
      <c r="AJ273" s="1">
        <f t="shared" si="177"/>
        <v>268</v>
      </c>
      <c r="AL273" s="103">
        <f t="shared" ca="1" si="178"/>
        <v>0.12643757229612412</v>
      </c>
      <c r="AM273" s="91">
        <f t="shared" ca="1" si="179"/>
        <v>254.27533420118965</v>
      </c>
      <c r="AN273" s="103">
        <f t="shared" ca="1" si="180"/>
        <v>0.73172160431497835</v>
      </c>
      <c r="AO273" s="92">
        <f t="shared" ca="1" si="181"/>
        <v>4.1374531120051667</v>
      </c>
      <c r="AP273" s="91">
        <f t="shared" ca="1" si="182"/>
        <v>0.95509465410111938</v>
      </c>
      <c r="AQ273" s="103">
        <f t="shared" ca="1" si="183"/>
        <v>25.329834833116628</v>
      </c>
      <c r="AR273" s="103">
        <f t="shared" ca="1" si="184"/>
        <v>0.23432374126470779</v>
      </c>
      <c r="AS273" s="103">
        <f t="shared" ca="1" si="185"/>
        <v>4.2871031268961309E-2</v>
      </c>
      <c r="AT273" s="91">
        <f t="shared" ca="1" si="186"/>
        <v>248.47809741336044</v>
      </c>
      <c r="AU273" s="91">
        <f t="shared" ca="1" si="187"/>
        <v>90.760093115033769</v>
      </c>
      <c r="AV273" s="103">
        <f t="shared" ca="1" si="188"/>
        <v>0.29672851955618468</v>
      </c>
      <c r="AW273" s="103">
        <f t="shared" ca="1" si="189"/>
        <v>0.79442837940727207</v>
      </c>
      <c r="AX273" s="91">
        <f t="shared" ca="1" si="190"/>
        <v>84.565216002890523</v>
      </c>
      <c r="AY273" s="103">
        <f t="shared" ca="1" si="191"/>
        <v>0.20621364255475758</v>
      </c>
      <c r="AZ273" s="91">
        <f t="shared" ca="1" si="192"/>
        <v>157.14847459342531</v>
      </c>
      <c r="BA273" s="91">
        <f t="shared" ca="1" si="193"/>
        <v>23.119704936085345</v>
      </c>
      <c r="BB273" s="103">
        <f t="shared" ca="1" si="194"/>
        <v>0.47863689290226158</v>
      </c>
      <c r="BC273" s="103">
        <f t="shared" ca="1" si="195"/>
        <v>0.90829868020536075</v>
      </c>
      <c r="BD273" s="91">
        <f t="shared" ca="1" si="196"/>
        <v>11.31373442075779</v>
      </c>
      <c r="BE273" s="103">
        <f t="shared" ca="1" si="197"/>
        <v>0.20535974344935204</v>
      </c>
      <c r="BF273" s="91">
        <f t="shared" ca="1" si="198"/>
        <v>34.499300752399463</v>
      </c>
      <c r="BG273" s="91">
        <f t="shared" ca="1" si="199"/>
        <v>70.862315923132556</v>
      </c>
    </row>
    <row r="274" spans="36:59">
      <c r="AJ274" s="1">
        <f t="shared" si="177"/>
        <v>269</v>
      </c>
      <c r="AL274" s="103">
        <f t="shared" ca="1" si="178"/>
        <v>0.12855636210131952</v>
      </c>
      <c r="AM274" s="91">
        <f t="shared" ca="1" si="179"/>
        <v>218.7044158178856</v>
      </c>
      <c r="AN274" s="103">
        <f t="shared" ca="1" si="180"/>
        <v>0.43748006747563695</v>
      </c>
      <c r="AO274" s="92">
        <f t="shared" ca="1" si="181"/>
        <v>3.0303747496400946</v>
      </c>
      <c r="AP274" s="91">
        <f t="shared" ca="1" si="182"/>
        <v>0.52798650826149296</v>
      </c>
      <c r="AQ274" s="103">
        <f t="shared" ca="1" si="183"/>
        <v>11.18760615055896</v>
      </c>
      <c r="AR274" s="103">
        <f t="shared" ca="1" si="184"/>
        <v>0.26880717011453359</v>
      </c>
      <c r="AS274" s="103">
        <f t="shared" ca="1" si="185"/>
        <v>3.9271330644599915E-2</v>
      </c>
      <c r="AT274" s="91">
        <f t="shared" ca="1" si="186"/>
        <v>243.83859238026122</v>
      </c>
      <c r="AU274" s="91">
        <f t="shared" ca="1" si="187"/>
        <v>74.244626943489948</v>
      </c>
      <c r="AV274" s="103">
        <f t="shared" ca="1" si="188"/>
        <v>0.23148398695012001</v>
      </c>
      <c r="AW274" s="103">
        <f t="shared" ca="1" si="189"/>
        <v>0.82526334307983151</v>
      </c>
      <c r="AX274" s="91">
        <f t="shared" ca="1" si="190"/>
        <v>47.885405687105674</v>
      </c>
      <c r="AY274" s="103">
        <f t="shared" ca="1" si="191"/>
        <v>0.21714360704427266</v>
      </c>
      <c r="AZ274" s="91">
        <f t="shared" ca="1" si="192"/>
        <v>225.50577055359796</v>
      </c>
      <c r="BA274" s="91">
        <f t="shared" ca="1" si="193"/>
        <v>18.83198365860337</v>
      </c>
      <c r="BB274" s="103">
        <f t="shared" ca="1" si="194"/>
        <v>0.45487974725666969</v>
      </c>
      <c r="BC274" s="103">
        <f t="shared" ca="1" si="195"/>
        <v>0.95387910609123916</v>
      </c>
      <c r="BD274" s="91">
        <f t="shared" ca="1" si="196"/>
        <v>6.0031118886060693</v>
      </c>
      <c r="BE274" s="103">
        <f t="shared" ca="1" si="197"/>
        <v>0.27826031493690062</v>
      </c>
      <c r="BF274" s="91">
        <f t="shared" ca="1" si="198"/>
        <v>44.657987446704453</v>
      </c>
      <c r="BG274" s="91">
        <f t="shared" ca="1" si="199"/>
        <v>58.366976062095581</v>
      </c>
    </row>
    <row r="275" spans="36:59">
      <c r="AJ275" s="1">
        <f t="shared" si="177"/>
        <v>270</v>
      </c>
      <c r="AL275" s="103">
        <f t="shared" ca="1" si="178"/>
        <v>0.11519129687805837</v>
      </c>
      <c r="AM275" s="91">
        <f t="shared" ca="1" si="179"/>
        <v>249.9161460035663</v>
      </c>
      <c r="AN275" s="103">
        <f t="shared" ca="1" si="180"/>
        <v>0.39080212778104589</v>
      </c>
      <c r="AO275" s="92">
        <f t="shared" ca="1" si="181"/>
        <v>3.3714295097629075</v>
      </c>
      <c r="AP275" s="91">
        <f t="shared" ca="1" si="182"/>
        <v>1.0559253190740219</v>
      </c>
      <c r="AQ275" s="103">
        <f t="shared" ca="1" si="183"/>
        <v>13.016119554351548</v>
      </c>
      <c r="AR275" s="103">
        <f t="shared" ca="1" si="184"/>
        <v>0.22820739714563118</v>
      </c>
      <c r="AS275" s="103">
        <f t="shared" ca="1" si="185"/>
        <v>4.0837901791137665E-2</v>
      </c>
      <c r="AT275" s="91">
        <f t="shared" ca="1" si="186"/>
        <v>177.15394774760335</v>
      </c>
      <c r="AU275" s="91">
        <f t="shared" ca="1" si="187"/>
        <v>73.535163224290983</v>
      </c>
      <c r="AV275" s="103">
        <f t="shared" ca="1" si="188"/>
        <v>0.17899504753981244</v>
      </c>
      <c r="AW275" s="103">
        <f t="shared" ca="1" si="189"/>
        <v>0.757793719295205</v>
      </c>
      <c r="AX275" s="91">
        <f t="shared" ca="1" si="190"/>
        <v>84.92238269702662</v>
      </c>
      <c r="AY275" s="103">
        <f t="shared" ca="1" si="191"/>
        <v>0.22959520390356325</v>
      </c>
      <c r="AZ275" s="91">
        <f t="shared" ca="1" si="192"/>
        <v>229.71359362992541</v>
      </c>
      <c r="BA275" s="91">
        <f t="shared" ca="1" si="193"/>
        <v>26.700892992830696</v>
      </c>
      <c r="BB275" s="103">
        <f t="shared" ca="1" si="194"/>
        <v>0.40313300866280144</v>
      </c>
      <c r="BC275" s="103">
        <f t="shared" ca="1" si="195"/>
        <v>0.96147162008352272</v>
      </c>
      <c r="BD275" s="91">
        <f t="shared" ca="1" si="196"/>
        <v>14.219524009654595</v>
      </c>
      <c r="BE275" s="103">
        <f t="shared" ca="1" si="197"/>
        <v>0.15491816891996943</v>
      </c>
      <c r="BF275" s="91">
        <f t="shared" ca="1" si="198"/>
        <v>30.899475922590849</v>
      </c>
      <c r="BG275" s="91">
        <f t="shared" ca="1" si="199"/>
        <v>50.373828756222551</v>
      </c>
    </row>
    <row r="276" spans="36:59">
      <c r="AJ276" s="1">
        <f t="shared" si="177"/>
        <v>271</v>
      </c>
      <c r="AL276" s="103">
        <f t="shared" ca="1" si="178"/>
        <v>0.1280492672404917</v>
      </c>
      <c r="AM276" s="91">
        <f t="shared" ca="1" si="179"/>
        <v>205.13949538640867</v>
      </c>
      <c r="AN276" s="103">
        <f t="shared" ca="1" si="180"/>
        <v>0.32702381407487907</v>
      </c>
      <c r="AO276" s="92">
        <f t="shared" ca="1" si="181"/>
        <v>6.27598356639486</v>
      </c>
      <c r="AP276" s="91">
        <f t="shared" ca="1" si="182"/>
        <v>0.99698415792661566</v>
      </c>
      <c r="AQ276" s="103">
        <f t="shared" ca="1" si="183"/>
        <v>29.100233149960552</v>
      </c>
      <c r="AR276" s="103">
        <f t="shared" ca="1" si="184"/>
        <v>0.21113187691298596</v>
      </c>
      <c r="AS276" s="103">
        <f t="shared" ca="1" si="185"/>
        <v>4.4926619730135849E-2</v>
      </c>
      <c r="AT276" s="91">
        <f t="shared" ca="1" si="186"/>
        <v>249.16405276157593</v>
      </c>
      <c r="AU276" s="91">
        <f t="shared" ca="1" si="187"/>
        <v>73.99520949826865</v>
      </c>
      <c r="AV276" s="103">
        <f t="shared" ca="1" si="188"/>
        <v>0.26900172208080642</v>
      </c>
      <c r="AW276" s="103">
        <f t="shared" ca="1" si="189"/>
        <v>0.77781204196388765</v>
      </c>
      <c r="AX276" s="91">
        <f t="shared" ca="1" si="190"/>
        <v>70.36250034640446</v>
      </c>
      <c r="AY276" s="103">
        <f t="shared" ca="1" si="191"/>
        <v>0.19770686825229988</v>
      </c>
      <c r="AZ276" s="91">
        <f t="shared" ca="1" si="192"/>
        <v>221.26694630527865</v>
      </c>
      <c r="BA276" s="91">
        <f t="shared" ca="1" si="193"/>
        <v>19.438465879834229</v>
      </c>
      <c r="BB276" s="103">
        <f t="shared" ca="1" si="194"/>
        <v>0.58588696691776776</v>
      </c>
      <c r="BC276" s="103">
        <f t="shared" ca="1" si="195"/>
        <v>0.93288152393039225</v>
      </c>
      <c r="BD276" s="91">
        <f t="shared" ca="1" si="196"/>
        <v>6.6988384922683197</v>
      </c>
      <c r="BE276" s="103">
        <f t="shared" ca="1" si="197"/>
        <v>0.30081157831831984</v>
      </c>
      <c r="BF276" s="91">
        <f t="shared" ca="1" si="198"/>
        <v>44.718770739004412</v>
      </c>
      <c r="BG276" s="91">
        <f t="shared" ca="1" si="199"/>
        <v>60.876001561853123</v>
      </c>
    </row>
    <row r="277" spans="36:59">
      <c r="AJ277" s="1">
        <f t="shared" si="177"/>
        <v>272</v>
      </c>
      <c r="AL277" s="103">
        <f t="shared" ca="1" si="178"/>
        <v>0.14808354630497017</v>
      </c>
      <c r="AM277" s="91">
        <f t="shared" ca="1" si="179"/>
        <v>270.30961120274054</v>
      </c>
      <c r="AN277" s="103">
        <f t="shared" ca="1" si="180"/>
        <v>0.70155010852252109</v>
      </c>
      <c r="AO277" s="92">
        <f t="shared" ca="1" si="181"/>
        <v>5.75010191874137</v>
      </c>
      <c r="AP277" s="91">
        <f t="shared" ca="1" si="182"/>
        <v>1.801367044959538</v>
      </c>
      <c r="AQ277" s="103">
        <f t="shared" ca="1" si="183"/>
        <v>15.975324325568883</v>
      </c>
      <c r="AR277" s="103">
        <f t="shared" ca="1" si="184"/>
        <v>0.2610558016041013</v>
      </c>
      <c r="AS277" s="103">
        <f t="shared" ca="1" si="185"/>
        <v>3.0922778042815874E-2</v>
      </c>
      <c r="AT277" s="91">
        <f t="shared" ca="1" si="186"/>
        <v>231.54670560607858</v>
      </c>
      <c r="AU277" s="91">
        <f t="shared" ca="1" si="187"/>
        <v>37.453014572219701</v>
      </c>
      <c r="AV277" s="103">
        <f t="shared" ca="1" si="188"/>
        <v>0.30104453333150194</v>
      </c>
      <c r="AW277" s="103">
        <f t="shared" ca="1" si="189"/>
        <v>0.77647674897613539</v>
      </c>
      <c r="AX277" s="91">
        <f t="shared" ca="1" si="190"/>
        <v>47.71339909680016</v>
      </c>
      <c r="AY277" s="103">
        <f t="shared" ca="1" si="191"/>
        <v>0.18347018892761136</v>
      </c>
      <c r="AZ277" s="91">
        <f t="shared" ca="1" si="192"/>
        <v>218.40208287798544</v>
      </c>
      <c r="BA277" s="91">
        <f t="shared" ca="1" si="193"/>
        <v>15.798848912450273</v>
      </c>
      <c r="BB277" s="103">
        <f t="shared" ca="1" si="194"/>
        <v>0.37014159091497512</v>
      </c>
      <c r="BC277" s="103">
        <f t="shared" ca="1" si="195"/>
        <v>0.8549358521276017</v>
      </c>
      <c r="BD277" s="91">
        <f t="shared" ca="1" si="196"/>
        <v>9.5603079562776134</v>
      </c>
      <c r="BE277" s="103">
        <f t="shared" ca="1" si="197"/>
        <v>0.1748816071522642</v>
      </c>
      <c r="BF277" s="91">
        <f t="shared" ca="1" si="198"/>
        <v>38.256110570624216</v>
      </c>
      <c r="BG277" s="91">
        <f t="shared" ca="1" si="199"/>
        <v>73.0343174567723</v>
      </c>
    </row>
    <row r="278" spans="36:59">
      <c r="AJ278" s="1">
        <f t="shared" si="177"/>
        <v>273</v>
      </c>
      <c r="AL278" s="103">
        <f t="shared" ca="1" si="178"/>
        <v>0.12300966390038384</v>
      </c>
      <c r="AM278" s="91">
        <f t="shared" ca="1" si="179"/>
        <v>236.52383110632758</v>
      </c>
      <c r="AN278" s="103">
        <f t="shared" ca="1" si="180"/>
        <v>0.66274726363643255</v>
      </c>
      <c r="AO278" s="92">
        <f t="shared" ca="1" si="181"/>
        <v>4.9105103356055739</v>
      </c>
      <c r="AP278" s="91">
        <f t="shared" ca="1" si="182"/>
        <v>0.99898270891092733</v>
      </c>
      <c r="AQ278" s="103">
        <f t="shared" ca="1" si="183"/>
        <v>36.392355455067928</v>
      </c>
      <c r="AR278" s="103">
        <f t="shared" ca="1" si="184"/>
        <v>0.34773337681246425</v>
      </c>
      <c r="AS278" s="103">
        <f t="shared" ca="1" si="185"/>
        <v>4.0940261118041811E-2</v>
      </c>
      <c r="AT278" s="91">
        <f t="shared" ca="1" si="186"/>
        <v>205.55868519612591</v>
      </c>
      <c r="AU278" s="91">
        <f t="shared" ca="1" si="187"/>
        <v>74.292355368528987</v>
      </c>
      <c r="AV278" s="103">
        <f t="shared" ca="1" si="188"/>
        <v>0.19371145955023966</v>
      </c>
      <c r="AW278" s="103">
        <f t="shared" ca="1" si="189"/>
        <v>0.79536780207031677</v>
      </c>
      <c r="AX278" s="91">
        <f t="shared" ca="1" si="190"/>
        <v>56.528059399313562</v>
      </c>
      <c r="AY278" s="103">
        <f t="shared" ca="1" si="191"/>
        <v>0.15283358450343898</v>
      </c>
      <c r="AZ278" s="91">
        <f t="shared" ca="1" si="192"/>
        <v>171.10633298935147</v>
      </c>
      <c r="BA278" s="91">
        <f t="shared" ca="1" si="193"/>
        <v>16.303555719333943</v>
      </c>
      <c r="BB278" s="103">
        <f t="shared" ca="1" si="194"/>
        <v>0.52928458270921475</v>
      </c>
      <c r="BC278" s="103">
        <f t="shared" ca="1" si="195"/>
        <v>0.90687932552639494</v>
      </c>
      <c r="BD278" s="91">
        <f t="shared" ca="1" si="196"/>
        <v>13.529035138857944</v>
      </c>
      <c r="BE278" s="103">
        <f t="shared" ca="1" si="197"/>
        <v>0.2107497086325113</v>
      </c>
      <c r="BF278" s="91">
        <f t="shared" ca="1" si="198"/>
        <v>35.876161558891383</v>
      </c>
      <c r="BG278" s="91">
        <f t="shared" ca="1" si="199"/>
        <v>72.156893970381233</v>
      </c>
    </row>
    <row r="279" spans="36:59">
      <c r="AJ279" s="1">
        <f t="shared" si="177"/>
        <v>274</v>
      </c>
      <c r="AL279" s="103">
        <f t="shared" ca="1" si="178"/>
        <v>0.14256063111518885</v>
      </c>
      <c r="AM279" s="91">
        <f t="shared" ca="1" si="179"/>
        <v>226.7433983521471</v>
      </c>
      <c r="AN279" s="103">
        <f t="shared" ca="1" si="180"/>
        <v>0.63575574123446466</v>
      </c>
      <c r="AO279" s="92">
        <f t="shared" ca="1" si="181"/>
        <v>5.1663831126993065</v>
      </c>
      <c r="AP279" s="91">
        <f t="shared" ca="1" si="182"/>
        <v>1.459680355509045</v>
      </c>
      <c r="AQ279" s="103">
        <f t="shared" ca="1" si="183"/>
        <v>30.747019477592605</v>
      </c>
      <c r="AR279" s="103">
        <f t="shared" ca="1" si="184"/>
        <v>0.18570691938207709</v>
      </c>
      <c r="AS279" s="103">
        <f t="shared" ca="1" si="185"/>
        <v>5.6933064808925606E-2</v>
      </c>
      <c r="AT279" s="91">
        <f t="shared" ca="1" si="186"/>
        <v>249.53659834853704</v>
      </c>
      <c r="AU279" s="91">
        <f t="shared" ca="1" si="187"/>
        <v>65.686066543198592</v>
      </c>
      <c r="AV279" s="103">
        <f t="shared" ca="1" si="188"/>
        <v>0.14445089329823252</v>
      </c>
      <c r="AW279" s="103">
        <f t="shared" ca="1" si="189"/>
        <v>0.83788986403306176</v>
      </c>
      <c r="AX279" s="91">
        <f t="shared" ca="1" si="190"/>
        <v>65.27966637060527</v>
      </c>
      <c r="AY279" s="103">
        <f t="shared" ca="1" si="191"/>
        <v>0.25000155029101012</v>
      </c>
      <c r="AZ279" s="91">
        <f t="shared" ca="1" si="192"/>
        <v>205.87431435827105</v>
      </c>
      <c r="BA279" s="91">
        <f t="shared" ca="1" si="193"/>
        <v>20.544142523090429</v>
      </c>
      <c r="BB279" s="103">
        <f t="shared" ca="1" si="194"/>
        <v>0.36551111658932206</v>
      </c>
      <c r="BC279" s="103">
        <f t="shared" ca="1" si="195"/>
        <v>0.86357059502214373</v>
      </c>
      <c r="BD279" s="91">
        <f t="shared" ca="1" si="196"/>
        <v>10.803350134962264</v>
      </c>
      <c r="BE279" s="103">
        <f t="shared" ca="1" si="197"/>
        <v>0.31734610550239872</v>
      </c>
      <c r="BF279" s="91">
        <f t="shared" ca="1" si="198"/>
        <v>37.475890698072135</v>
      </c>
      <c r="BG279" s="91">
        <f t="shared" ca="1" si="199"/>
        <v>62.180873859405679</v>
      </c>
    </row>
    <row r="280" spans="36:59">
      <c r="AJ280" s="1">
        <f t="shared" si="177"/>
        <v>275</v>
      </c>
      <c r="AL280" s="103">
        <f t="shared" ca="1" si="178"/>
        <v>0.11991122517667011</v>
      </c>
      <c r="AM280" s="91">
        <f t="shared" ca="1" si="179"/>
        <v>265.65839031468852</v>
      </c>
      <c r="AN280" s="103">
        <f t="shared" ca="1" si="180"/>
        <v>0.48562899087606082</v>
      </c>
      <c r="AO280" s="92">
        <f t="shared" ca="1" si="181"/>
        <v>4.3771464875343584</v>
      </c>
      <c r="AP280" s="91">
        <f t="shared" ca="1" si="182"/>
        <v>1.0810745445967207</v>
      </c>
      <c r="AQ280" s="103">
        <f t="shared" ca="1" si="183"/>
        <v>28.799593663606441</v>
      </c>
      <c r="AR280" s="103">
        <f t="shared" ca="1" si="184"/>
        <v>0.24884518555467139</v>
      </c>
      <c r="AS280" s="103">
        <f t="shared" ca="1" si="185"/>
        <v>1.6902941333552114E-2</v>
      </c>
      <c r="AT280" s="91">
        <f t="shared" ca="1" si="186"/>
        <v>213.01640825922561</v>
      </c>
      <c r="AU280" s="91">
        <f t="shared" ca="1" si="187"/>
        <v>60.063833770593249</v>
      </c>
      <c r="AV280" s="103">
        <f t="shared" ca="1" si="188"/>
        <v>0.20205996802583276</v>
      </c>
      <c r="AW280" s="103">
        <f t="shared" ca="1" si="189"/>
        <v>0.83226006466902935</v>
      </c>
      <c r="AX280" s="91">
        <f t="shared" ca="1" si="190"/>
        <v>75.598613404845011</v>
      </c>
      <c r="AY280" s="103">
        <f t="shared" ca="1" si="191"/>
        <v>0.26798381615292211</v>
      </c>
      <c r="AZ280" s="91">
        <f t="shared" ca="1" si="192"/>
        <v>170.18937190681643</v>
      </c>
      <c r="BA280" s="91">
        <f t="shared" ca="1" si="193"/>
        <v>23.45495559365586</v>
      </c>
      <c r="BB280" s="103">
        <f t="shared" ca="1" si="194"/>
        <v>0.43673757023148252</v>
      </c>
      <c r="BC280" s="103">
        <f t="shared" ca="1" si="195"/>
        <v>0.99476400887482241</v>
      </c>
      <c r="BD280" s="91">
        <f t="shared" ca="1" si="196"/>
        <v>8.590592705904724</v>
      </c>
      <c r="BE280" s="103">
        <f t="shared" ca="1" si="197"/>
        <v>0.32069669124154376</v>
      </c>
      <c r="BF280" s="91">
        <f t="shared" ca="1" si="198"/>
        <v>38.989025890445944</v>
      </c>
      <c r="BG280" s="91">
        <f t="shared" ca="1" si="199"/>
        <v>55.438244733282012</v>
      </c>
    </row>
    <row r="281" spans="36:59">
      <c r="AJ281" s="1">
        <f t="shared" si="177"/>
        <v>276</v>
      </c>
      <c r="AL281" s="103">
        <f t="shared" ca="1" si="178"/>
        <v>0.12863679776083303</v>
      </c>
      <c r="AM281" s="91">
        <f t="shared" ca="1" si="179"/>
        <v>278.26932179267897</v>
      </c>
      <c r="AN281" s="103">
        <f t="shared" ca="1" si="180"/>
        <v>0.6121948537054962</v>
      </c>
      <c r="AO281" s="92">
        <f t="shared" ca="1" si="181"/>
        <v>3.0648443085246755</v>
      </c>
      <c r="AP281" s="91">
        <f t="shared" ca="1" si="182"/>
        <v>1.7538471420494197</v>
      </c>
      <c r="AQ281" s="103">
        <f t="shared" ca="1" si="183"/>
        <v>16.765270781117966</v>
      </c>
      <c r="AR281" s="103">
        <f t="shared" ca="1" si="184"/>
        <v>0.30697251159100469</v>
      </c>
      <c r="AS281" s="103">
        <f t="shared" ca="1" si="185"/>
        <v>5.7977810066076739E-2</v>
      </c>
      <c r="AT281" s="91">
        <f t="shared" ca="1" si="186"/>
        <v>226.16915263680281</v>
      </c>
      <c r="AU281" s="91">
        <f t="shared" ca="1" si="187"/>
        <v>38.999838640868781</v>
      </c>
      <c r="AV281" s="103">
        <f t="shared" ca="1" si="188"/>
        <v>0.23553509675879181</v>
      </c>
      <c r="AW281" s="103">
        <f t="shared" ca="1" si="189"/>
        <v>0.8246762702681476</v>
      </c>
      <c r="AX281" s="91">
        <f t="shared" ca="1" si="190"/>
        <v>72.777678820633525</v>
      </c>
      <c r="AY281" s="103">
        <f t="shared" ca="1" si="191"/>
        <v>0.29105634029498495</v>
      </c>
      <c r="AZ281" s="91">
        <f t="shared" ca="1" si="192"/>
        <v>167.07963948014384</v>
      </c>
      <c r="BA281" s="91">
        <f t="shared" ca="1" si="193"/>
        <v>16.212883376598672</v>
      </c>
      <c r="BB281" s="103">
        <f t="shared" ca="1" si="194"/>
        <v>0.44592835318032686</v>
      </c>
      <c r="BC281" s="103">
        <f t="shared" ca="1" si="195"/>
        <v>0.90107902612648016</v>
      </c>
      <c r="BD281" s="91">
        <f t="shared" ca="1" si="196"/>
        <v>7.066875738659256</v>
      </c>
      <c r="BE281" s="103">
        <f t="shared" ca="1" si="197"/>
        <v>0.34735362096912548</v>
      </c>
      <c r="BF281" s="91">
        <f t="shared" ca="1" si="198"/>
        <v>38.652540671622916</v>
      </c>
      <c r="BG281" s="91">
        <f t="shared" ca="1" si="199"/>
        <v>68.636632986184935</v>
      </c>
    </row>
    <row r="282" spans="36:59">
      <c r="AJ282" s="1">
        <f t="shared" si="177"/>
        <v>277</v>
      </c>
      <c r="AL282" s="103">
        <f t="shared" ca="1" si="178"/>
        <v>0.10022267782584171</v>
      </c>
      <c r="AM282" s="91">
        <f t="shared" ca="1" si="179"/>
        <v>210.37073676283902</v>
      </c>
      <c r="AN282" s="103">
        <f t="shared" ca="1" si="180"/>
        <v>0.48511530783688611</v>
      </c>
      <c r="AO282" s="92">
        <f t="shared" ca="1" si="181"/>
        <v>3.518762263238588</v>
      </c>
      <c r="AP282" s="91">
        <f t="shared" ca="1" si="182"/>
        <v>1.8855066011122874</v>
      </c>
      <c r="AQ282" s="103">
        <f t="shared" ca="1" si="183"/>
        <v>26.67910058272335</v>
      </c>
      <c r="AR282" s="103">
        <f t="shared" ca="1" si="184"/>
        <v>0.29372050284492646</v>
      </c>
      <c r="AS282" s="103">
        <f t="shared" ca="1" si="185"/>
        <v>1.7745030425675594E-2</v>
      </c>
      <c r="AT282" s="91">
        <f t="shared" ca="1" si="186"/>
        <v>206.12851673385018</v>
      </c>
      <c r="AU282" s="91">
        <f t="shared" ca="1" si="187"/>
        <v>68.003859073960825</v>
      </c>
      <c r="AV282" s="103">
        <f t="shared" ca="1" si="188"/>
        <v>0.16404060576578405</v>
      </c>
      <c r="AW282" s="103">
        <f t="shared" ca="1" si="189"/>
        <v>0.83343670569228401</v>
      </c>
      <c r="AX282" s="91">
        <f t="shared" ca="1" si="190"/>
        <v>69.731257203441189</v>
      </c>
      <c r="AY282" s="103">
        <f t="shared" ca="1" si="191"/>
        <v>0.18243465535087749</v>
      </c>
      <c r="AZ282" s="91">
        <f t="shared" ca="1" si="192"/>
        <v>246.24152061390555</v>
      </c>
      <c r="BA282" s="91">
        <f t="shared" ca="1" si="193"/>
        <v>25.736618664597998</v>
      </c>
      <c r="BB282" s="103">
        <f t="shared" ca="1" si="194"/>
        <v>0.41599850288047707</v>
      </c>
      <c r="BC282" s="103">
        <f t="shared" ca="1" si="195"/>
        <v>0.85087796919600345</v>
      </c>
      <c r="BD282" s="91">
        <f t="shared" ca="1" si="196"/>
        <v>13.001090541464903</v>
      </c>
      <c r="BE282" s="103">
        <f t="shared" ca="1" si="197"/>
        <v>0.1600621055911175</v>
      </c>
      <c r="BF282" s="91">
        <f t="shared" ca="1" si="198"/>
        <v>35.626111433987312</v>
      </c>
      <c r="BG282" s="91">
        <f t="shared" ca="1" si="199"/>
        <v>71.120518153709355</v>
      </c>
    </row>
    <row r="283" spans="36:59">
      <c r="AJ283" s="1">
        <f t="shared" si="177"/>
        <v>278</v>
      </c>
      <c r="AL283" s="103">
        <f t="shared" ca="1" si="178"/>
        <v>0.10117557984511495</v>
      </c>
      <c r="AM283" s="91">
        <f t="shared" ca="1" si="179"/>
        <v>242.70197613609244</v>
      </c>
      <c r="AN283" s="103">
        <f t="shared" ca="1" si="180"/>
        <v>0.64026926141888407</v>
      </c>
      <c r="AO283" s="92">
        <f t="shared" ca="1" si="181"/>
        <v>3.9941772543167215</v>
      </c>
      <c r="AP283" s="91">
        <f t="shared" ca="1" si="182"/>
        <v>1.9353937171014151</v>
      </c>
      <c r="AQ283" s="103">
        <f t="shared" ca="1" si="183"/>
        <v>18.76784887900039</v>
      </c>
      <c r="AR283" s="103">
        <f t="shared" ca="1" si="184"/>
        <v>0.22256383044471673</v>
      </c>
      <c r="AS283" s="103">
        <f t="shared" ca="1" si="185"/>
        <v>7.6389214717719714E-2</v>
      </c>
      <c r="AT283" s="91">
        <f t="shared" ca="1" si="186"/>
        <v>218.38298679781377</v>
      </c>
      <c r="AU283" s="91">
        <f t="shared" ca="1" si="187"/>
        <v>58.641891390754353</v>
      </c>
      <c r="AV283" s="103">
        <f t="shared" ca="1" si="188"/>
        <v>0.31560108925353519</v>
      </c>
      <c r="AW283" s="103">
        <f t="shared" ca="1" si="189"/>
        <v>0.82901135983880225</v>
      </c>
      <c r="AX283" s="91">
        <f t="shared" ca="1" si="190"/>
        <v>69.324665890444905</v>
      </c>
      <c r="AY283" s="103">
        <f t="shared" ca="1" si="191"/>
        <v>0.150854071713383</v>
      </c>
      <c r="AZ283" s="91">
        <f t="shared" ca="1" si="192"/>
        <v>159.76495028805439</v>
      </c>
      <c r="BA283" s="91">
        <f t="shared" ca="1" si="193"/>
        <v>27.012785433725</v>
      </c>
      <c r="BB283" s="103">
        <f t="shared" ca="1" si="194"/>
        <v>0.47814697393337291</v>
      </c>
      <c r="BC283" s="103">
        <f t="shared" ca="1" si="195"/>
        <v>0.8794065503982319</v>
      </c>
      <c r="BD283" s="91">
        <f t="shared" ca="1" si="196"/>
        <v>14.825761821672252</v>
      </c>
      <c r="BE283" s="103">
        <f t="shared" ca="1" si="197"/>
        <v>0.16117887839681252</v>
      </c>
      <c r="BF283" s="91">
        <f t="shared" ca="1" si="198"/>
        <v>42.571086586386393</v>
      </c>
      <c r="BG283" s="91">
        <f t="shared" ca="1" si="199"/>
        <v>54.8991079721334</v>
      </c>
    </row>
    <row r="284" spans="36:59">
      <c r="AJ284" s="1">
        <f t="shared" si="177"/>
        <v>279</v>
      </c>
      <c r="AL284" s="103">
        <f t="shared" ca="1" si="178"/>
        <v>0.13888045108241584</v>
      </c>
      <c r="AM284" s="91">
        <f t="shared" ca="1" si="179"/>
        <v>251.82728277689</v>
      </c>
      <c r="AN284" s="103">
        <f t="shared" ca="1" si="180"/>
        <v>0.62045920552023093</v>
      </c>
      <c r="AO284" s="92">
        <f t="shared" ca="1" si="181"/>
        <v>4.1776785727898185</v>
      </c>
      <c r="AP284" s="91">
        <f t="shared" ca="1" si="182"/>
        <v>1.4146361813606689</v>
      </c>
      <c r="AQ284" s="103">
        <f t="shared" ca="1" si="183"/>
        <v>29.456349439059771</v>
      </c>
      <c r="AR284" s="103">
        <f t="shared" ca="1" si="184"/>
        <v>0.273983980161429</v>
      </c>
      <c r="AS284" s="103">
        <f t="shared" ca="1" si="185"/>
        <v>2.6811895872100353E-2</v>
      </c>
      <c r="AT284" s="91">
        <f t="shared" ca="1" si="186"/>
        <v>205.08215099471749</v>
      </c>
      <c r="AU284" s="91">
        <f t="shared" ca="1" si="187"/>
        <v>86.130263330739481</v>
      </c>
      <c r="AV284" s="103">
        <f t="shared" ca="1" si="188"/>
        <v>0.1481670969924011</v>
      </c>
      <c r="AW284" s="103">
        <f t="shared" ca="1" si="189"/>
        <v>0.8252434002873642</v>
      </c>
      <c r="AX284" s="91">
        <f t="shared" ca="1" si="190"/>
        <v>60.880516664744505</v>
      </c>
      <c r="AY284" s="103">
        <f t="shared" ca="1" si="191"/>
        <v>0.22410635359027187</v>
      </c>
      <c r="AZ284" s="91">
        <f t="shared" ca="1" si="192"/>
        <v>190.52935174905016</v>
      </c>
      <c r="BA284" s="91">
        <f t="shared" ca="1" si="193"/>
        <v>26.199604582828044</v>
      </c>
      <c r="BB284" s="103">
        <f t="shared" ca="1" si="194"/>
        <v>0.54694480823717084</v>
      </c>
      <c r="BC284" s="103">
        <f t="shared" ca="1" si="195"/>
        <v>0.9816968768021993</v>
      </c>
      <c r="BD284" s="91">
        <f t="shared" ca="1" si="196"/>
        <v>9.0906317372915879</v>
      </c>
      <c r="BE284" s="103">
        <f t="shared" ca="1" si="197"/>
        <v>0.26364008503020364</v>
      </c>
      <c r="BF284" s="91">
        <f t="shared" ca="1" si="198"/>
        <v>31.068509812458942</v>
      </c>
      <c r="BG284" s="91">
        <f t="shared" ca="1" si="199"/>
        <v>58.074975173346452</v>
      </c>
    </row>
    <row r="285" spans="36:59">
      <c r="AJ285" s="1">
        <f t="shared" si="177"/>
        <v>280</v>
      </c>
      <c r="AL285" s="103">
        <f t="shared" ca="1" si="178"/>
        <v>0.11887638895521473</v>
      </c>
      <c r="AM285" s="91">
        <f t="shared" ca="1" si="179"/>
        <v>217.12320557186445</v>
      </c>
      <c r="AN285" s="103">
        <f t="shared" ca="1" si="180"/>
        <v>0.64371550140875744</v>
      </c>
      <c r="AO285" s="92">
        <f t="shared" ca="1" si="181"/>
        <v>3.0321560862855419</v>
      </c>
      <c r="AP285" s="91">
        <f t="shared" ca="1" si="182"/>
        <v>1.0395723531826628</v>
      </c>
      <c r="AQ285" s="103">
        <f t="shared" ca="1" si="183"/>
        <v>24.846968162731805</v>
      </c>
      <c r="AR285" s="103">
        <f t="shared" ca="1" si="184"/>
        <v>0.1923492647483456</v>
      </c>
      <c r="AS285" s="103">
        <f t="shared" ca="1" si="185"/>
        <v>6.614599770614947E-2</v>
      </c>
      <c r="AT285" s="91">
        <f t="shared" ca="1" si="186"/>
        <v>217.35750793008737</v>
      </c>
      <c r="AU285" s="91">
        <f t="shared" ca="1" si="187"/>
        <v>34.72745230891401</v>
      </c>
      <c r="AV285" s="103">
        <f t="shared" ca="1" si="188"/>
        <v>0.14247727920580916</v>
      </c>
      <c r="AW285" s="103">
        <f t="shared" ca="1" si="189"/>
        <v>0.80329737305798044</v>
      </c>
      <c r="AX285" s="91">
        <f t="shared" ca="1" si="190"/>
        <v>48.282440360081935</v>
      </c>
      <c r="AY285" s="103">
        <f t="shared" ca="1" si="191"/>
        <v>0.20002898179095829</v>
      </c>
      <c r="AZ285" s="91">
        <f t="shared" ca="1" si="192"/>
        <v>241.91234715502205</v>
      </c>
      <c r="BA285" s="91">
        <f t="shared" ca="1" si="193"/>
        <v>22.969616155940685</v>
      </c>
      <c r="BB285" s="103">
        <f t="shared" ca="1" si="194"/>
        <v>0.37005118619243305</v>
      </c>
      <c r="BC285" s="103">
        <f t="shared" ca="1" si="195"/>
        <v>0.99810588658609334</v>
      </c>
      <c r="BD285" s="91">
        <f t="shared" ca="1" si="196"/>
        <v>12.798095866630058</v>
      </c>
      <c r="BE285" s="103">
        <f t="shared" ca="1" si="197"/>
        <v>0.34844821602150955</v>
      </c>
      <c r="BF285" s="91">
        <f t="shared" ca="1" si="198"/>
        <v>38.232775723343345</v>
      </c>
      <c r="BG285" s="91">
        <f t="shared" ca="1" si="199"/>
        <v>68.817423385577001</v>
      </c>
    </row>
    <row r="286" spans="36:59">
      <c r="AJ286" s="1">
        <f t="shared" si="177"/>
        <v>281</v>
      </c>
      <c r="AL286" s="103">
        <f t="shared" ca="1" si="178"/>
        <v>0.12114050332994306</v>
      </c>
      <c r="AM286" s="91">
        <f t="shared" ca="1" si="179"/>
        <v>218.74921204076014</v>
      </c>
      <c r="AN286" s="103">
        <f t="shared" ca="1" si="180"/>
        <v>0.52043848272043092</v>
      </c>
      <c r="AO286" s="92">
        <f t="shared" ca="1" si="181"/>
        <v>3.1793645646483726</v>
      </c>
      <c r="AP286" s="91">
        <f t="shared" ca="1" si="182"/>
        <v>0.5847481057239533</v>
      </c>
      <c r="AQ286" s="103">
        <f t="shared" ca="1" si="183"/>
        <v>29.459248850237088</v>
      </c>
      <c r="AR286" s="103">
        <f t="shared" ca="1" si="184"/>
        <v>0.18247051287576121</v>
      </c>
      <c r="AS286" s="103">
        <f t="shared" ca="1" si="185"/>
        <v>4.1824548937523076E-2</v>
      </c>
      <c r="AT286" s="91">
        <f t="shared" ca="1" si="186"/>
        <v>220.03498578791141</v>
      </c>
      <c r="AU286" s="91">
        <f t="shared" ca="1" si="187"/>
        <v>74.305109983177616</v>
      </c>
      <c r="AV286" s="103">
        <f t="shared" ca="1" si="188"/>
        <v>0.27207240205005129</v>
      </c>
      <c r="AW286" s="103">
        <f t="shared" ca="1" si="189"/>
        <v>0.74900123803438545</v>
      </c>
      <c r="AX286" s="91">
        <f t="shared" ca="1" si="190"/>
        <v>76.869290101101498</v>
      </c>
      <c r="AY286" s="103">
        <f t="shared" ca="1" si="191"/>
        <v>0.28038870789239967</v>
      </c>
      <c r="AZ286" s="91">
        <f t="shared" ca="1" si="192"/>
        <v>213.80146461247466</v>
      </c>
      <c r="BA286" s="91">
        <f t="shared" ca="1" si="193"/>
        <v>26.470582877608848</v>
      </c>
      <c r="BB286" s="103">
        <f t="shared" ca="1" si="194"/>
        <v>0.53167776458616167</v>
      </c>
      <c r="BC286" s="103">
        <f t="shared" ca="1" si="195"/>
        <v>0.88470180916434793</v>
      </c>
      <c r="BD286" s="91">
        <f t="shared" ca="1" si="196"/>
        <v>6.4945714507264203</v>
      </c>
      <c r="BE286" s="103">
        <f t="shared" ca="1" si="197"/>
        <v>0.2038851904158662</v>
      </c>
      <c r="BF286" s="91">
        <f t="shared" ca="1" si="198"/>
        <v>44.05181814034944</v>
      </c>
      <c r="BG286" s="91">
        <f t="shared" ca="1" si="199"/>
        <v>53.248670573935939</v>
      </c>
    </row>
    <row r="287" spans="36:59">
      <c r="AJ287" s="1">
        <f t="shared" si="177"/>
        <v>282</v>
      </c>
      <c r="AL287" s="103">
        <f t="shared" ca="1" si="178"/>
        <v>0.12066037752146833</v>
      </c>
      <c r="AM287" s="91">
        <f t="shared" ca="1" si="179"/>
        <v>224.91860473337022</v>
      </c>
      <c r="AN287" s="103">
        <f t="shared" ca="1" si="180"/>
        <v>0.44179864348230669</v>
      </c>
      <c r="AO287" s="92">
        <f t="shared" ca="1" si="181"/>
        <v>5.0527928454308562</v>
      </c>
      <c r="AP287" s="91">
        <f t="shared" ca="1" si="182"/>
        <v>0.60877223933188351</v>
      </c>
      <c r="AQ287" s="103">
        <f t="shared" ca="1" si="183"/>
        <v>34.092768921807405</v>
      </c>
      <c r="AR287" s="103">
        <f t="shared" ca="1" si="184"/>
        <v>0.29398006187412745</v>
      </c>
      <c r="AS287" s="103">
        <f t="shared" ca="1" si="185"/>
        <v>2.9012555660699449E-2</v>
      </c>
      <c r="AT287" s="91">
        <f t="shared" ca="1" si="186"/>
        <v>241.51112450809455</v>
      </c>
      <c r="AU287" s="91">
        <f t="shared" ca="1" si="187"/>
        <v>61.134534762119998</v>
      </c>
      <c r="AV287" s="103">
        <f t="shared" ca="1" si="188"/>
        <v>0.13021412491387269</v>
      </c>
      <c r="AW287" s="103">
        <f t="shared" ca="1" si="189"/>
        <v>0.76915213460607035</v>
      </c>
      <c r="AX287" s="91">
        <f t="shared" ca="1" si="190"/>
        <v>66.268140984890266</v>
      </c>
      <c r="AY287" s="103">
        <f t="shared" ca="1" si="191"/>
        <v>0.2943890770491453</v>
      </c>
      <c r="AZ287" s="91">
        <f t="shared" ca="1" si="192"/>
        <v>167.46985921622897</v>
      </c>
      <c r="BA287" s="91">
        <f t="shared" ca="1" si="193"/>
        <v>21.899866008738556</v>
      </c>
      <c r="BB287" s="103">
        <f t="shared" ca="1" si="194"/>
        <v>0.41411095903353135</v>
      </c>
      <c r="BC287" s="103">
        <f t="shared" ca="1" si="195"/>
        <v>0.99715992725572755</v>
      </c>
      <c r="BD287" s="91">
        <f t="shared" ca="1" si="196"/>
        <v>10.773701248864967</v>
      </c>
      <c r="BE287" s="103">
        <f t="shared" ca="1" si="197"/>
        <v>0.15282356091771915</v>
      </c>
      <c r="BF287" s="91">
        <f t="shared" ca="1" si="198"/>
        <v>36.791439716939124</v>
      </c>
      <c r="BG287" s="91">
        <f t="shared" ca="1" si="199"/>
        <v>74.695049222149152</v>
      </c>
    </row>
    <row r="288" spans="36:59">
      <c r="AJ288" s="1">
        <f t="shared" si="177"/>
        <v>283</v>
      </c>
      <c r="AL288" s="103">
        <f t="shared" ca="1" si="178"/>
        <v>0.10972626340777833</v>
      </c>
      <c r="AM288" s="91">
        <f t="shared" ca="1" si="179"/>
        <v>253.65702826842707</v>
      </c>
      <c r="AN288" s="103">
        <f t="shared" ca="1" si="180"/>
        <v>0.65362256306419453</v>
      </c>
      <c r="AO288" s="92">
        <f t="shared" ca="1" si="181"/>
        <v>4.7402628288908328</v>
      </c>
      <c r="AP288" s="91">
        <f t="shared" ca="1" si="182"/>
        <v>0.8839101676811677</v>
      </c>
      <c r="AQ288" s="103">
        <f t="shared" ca="1" si="183"/>
        <v>31.484013032602121</v>
      </c>
      <c r="AR288" s="103">
        <f t="shared" ca="1" si="184"/>
        <v>0.18727474144379858</v>
      </c>
      <c r="AS288" s="103">
        <f t="shared" ca="1" si="185"/>
        <v>1.2205320578605336E-2</v>
      </c>
      <c r="AT288" s="91">
        <f t="shared" ca="1" si="186"/>
        <v>219.67739103642583</v>
      </c>
      <c r="AU288" s="91">
        <f t="shared" ca="1" si="187"/>
        <v>61.27508566236817</v>
      </c>
      <c r="AV288" s="103">
        <f t="shared" ca="1" si="188"/>
        <v>0.209921518983051</v>
      </c>
      <c r="AW288" s="103">
        <f t="shared" ca="1" si="189"/>
        <v>0.75362010169820792</v>
      </c>
      <c r="AX288" s="91">
        <f t="shared" ca="1" si="190"/>
        <v>65.570263716346787</v>
      </c>
      <c r="AY288" s="103">
        <f t="shared" ca="1" si="191"/>
        <v>0.1975755289568823</v>
      </c>
      <c r="AZ288" s="91">
        <f t="shared" ca="1" si="192"/>
        <v>223.24802953900445</v>
      </c>
      <c r="BA288" s="91">
        <f t="shared" ca="1" si="193"/>
        <v>26.450693020168167</v>
      </c>
      <c r="BB288" s="103">
        <f t="shared" ca="1" si="194"/>
        <v>0.3838780561539652</v>
      </c>
      <c r="BC288" s="103">
        <f t="shared" ca="1" si="195"/>
        <v>0.96099847468397137</v>
      </c>
      <c r="BD288" s="91">
        <f t="shared" ca="1" si="196"/>
        <v>7.4770122819705653</v>
      </c>
      <c r="BE288" s="103">
        <f t="shared" ca="1" si="197"/>
        <v>0.25954356571714815</v>
      </c>
      <c r="BF288" s="91">
        <f t="shared" ca="1" si="198"/>
        <v>43.274753633091464</v>
      </c>
      <c r="BG288" s="91">
        <f t="shared" ca="1" si="199"/>
        <v>58.027851173279394</v>
      </c>
    </row>
    <row r="289" spans="36:59">
      <c r="AJ289" s="1">
        <f t="shared" si="177"/>
        <v>284</v>
      </c>
      <c r="AL289" s="103">
        <f t="shared" ca="1" si="178"/>
        <v>0.14439071977136275</v>
      </c>
      <c r="AM289" s="91">
        <f t="shared" ca="1" si="179"/>
        <v>240.9631396392146</v>
      </c>
      <c r="AN289" s="103">
        <f t="shared" ca="1" si="180"/>
        <v>0.33150911639172992</v>
      </c>
      <c r="AO289" s="92">
        <f t="shared" ca="1" si="181"/>
        <v>6.5361340167917827</v>
      </c>
      <c r="AP289" s="91">
        <f t="shared" ca="1" si="182"/>
        <v>1.7146530711927901</v>
      </c>
      <c r="AQ289" s="103">
        <f t="shared" ca="1" si="183"/>
        <v>42.420114318616967</v>
      </c>
      <c r="AR289" s="103">
        <f t="shared" ca="1" si="184"/>
        <v>0.16579052872565492</v>
      </c>
      <c r="AS289" s="103">
        <f t="shared" ca="1" si="185"/>
        <v>2.0251644841765122E-2</v>
      </c>
      <c r="AT289" s="91">
        <f t="shared" ca="1" si="186"/>
        <v>220.31326790915301</v>
      </c>
      <c r="AU289" s="91">
        <f t="shared" ca="1" si="187"/>
        <v>80.937456590976623</v>
      </c>
      <c r="AV289" s="103">
        <f t="shared" ca="1" si="188"/>
        <v>0.17065389476815085</v>
      </c>
      <c r="AW289" s="103">
        <f t="shared" ca="1" si="189"/>
        <v>0.74413486887679003</v>
      </c>
      <c r="AX289" s="91">
        <f t="shared" ca="1" si="190"/>
        <v>82.987686397428845</v>
      </c>
      <c r="AY289" s="103">
        <f t="shared" ca="1" si="191"/>
        <v>0.20966076022033259</v>
      </c>
      <c r="AZ289" s="91">
        <f t="shared" ca="1" si="192"/>
        <v>234.59814541505182</v>
      </c>
      <c r="BA289" s="91">
        <f t="shared" ca="1" si="193"/>
        <v>21.361784317669255</v>
      </c>
      <c r="BB289" s="103">
        <f t="shared" ca="1" si="194"/>
        <v>0.39851921296730447</v>
      </c>
      <c r="BC289" s="103">
        <f t="shared" ca="1" si="195"/>
        <v>0.93816660323205836</v>
      </c>
      <c r="BD289" s="91">
        <f t="shared" ca="1" si="196"/>
        <v>10.042322282313719</v>
      </c>
      <c r="BE289" s="103">
        <f t="shared" ca="1" si="197"/>
        <v>0.28142436001423937</v>
      </c>
      <c r="BF289" s="91">
        <f t="shared" ca="1" si="198"/>
        <v>34.387744144934643</v>
      </c>
      <c r="BG289" s="91">
        <f t="shared" ca="1" si="199"/>
        <v>61.246829235725301</v>
      </c>
    </row>
    <row r="290" spans="36:59">
      <c r="AJ290" s="1">
        <f t="shared" si="177"/>
        <v>285</v>
      </c>
      <c r="AL290" s="103">
        <f t="shared" ca="1" si="178"/>
        <v>0.13613654064443384</v>
      </c>
      <c r="AM290" s="91">
        <f t="shared" ca="1" si="179"/>
        <v>209.54752331707013</v>
      </c>
      <c r="AN290" s="103">
        <f t="shared" ca="1" si="180"/>
        <v>0.67486916941623409</v>
      </c>
      <c r="AO290" s="92">
        <f t="shared" ca="1" si="181"/>
        <v>6.6348131410576032</v>
      </c>
      <c r="AP290" s="91">
        <f t="shared" ca="1" si="182"/>
        <v>1.1954811913406485</v>
      </c>
      <c r="AQ290" s="103">
        <f t="shared" ca="1" si="183"/>
        <v>33.250171525960056</v>
      </c>
      <c r="AR290" s="103">
        <f t="shared" ca="1" si="184"/>
        <v>0.3426844745988073</v>
      </c>
      <c r="AS290" s="103">
        <f t="shared" ca="1" si="185"/>
        <v>3.8475747745892311E-2</v>
      </c>
      <c r="AT290" s="91">
        <f t="shared" ca="1" si="186"/>
        <v>206.45146566702405</v>
      </c>
      <c r="AU290" s="91">
        <f t="shared" ca="1" si="187"/>
        <v>27.757097750726302</v>
      </c>
      <c r="AV290" s="103">
        <f t="shared" ca="1" si="188"/>
        <v>0.28785618580503158</v>
      </c>
      <c r="AW290" s="103">
        <f t="shared" ca="1" si="189"/>
        <v>0.84070061491864279</v>
      </c>
      <c r="AX290" s="91">
        <f t="shared" ca="1" si="190"/>
        <v>53.159514726248062</v>
      </c>
      <c r="AY290" s="103">
        <f t="shared" ca="1" si="191"/>
        <v>0.20562294042286178</v>
      </c>
      <c r="AZ290" s="91">
        <f t="shared" ca="1" si="192"/>
        <v>220.61112994346354</v>
      </c>
      <c r="BA290" s="91">
        <f t="shared" ca="1" si="193"/>
        <v>26.385469376480565</v>
      </c>
      <c r="BB290" s="103">
        <f t="shared" ca="1" si="194"/>
        <v>0.57932931558491485</v>
      </c>
      <c r="BC290" s="103">
        <f t="shared" ca="1" si="195"/>
        <v>0.9357787318582963</v>
      </c>
      <c r="BD290" s="91">
        <f t="shared" ca="1" si="196"/>
        <v>14.914721135049641</v>
      </c>
      <c r="BE290" s="103">
        <f t="shared" ca="1" si="197"/>
        <v>0.18587293852680919</v>
      </c>
      <c r="BF290" s="91">
        <f t="shared" ca="1" si="198"/>
        <v>32.221270172386141</v>
      </c>
      <c r="BG290" s="91">
        <f t="shared" ca="1" si="199"/>
        <v>55.166675946030608</v>
      </c>
    </row>
    <row r="291" spans="36:59">
      <c r="AJ291" s="1">
        <f t="shared" si="177"/>
        <v>286</v>
      </c>
      <c r="AL291" s="103">
        <f t="shared" ca="1" si="178"/>
        <v>0.14230359605054191</v>
      </c>
      <c r="AM291" s="91">
        <f t="shared" ca="1" si="179"/>
        <v>272.04479575445845</v>
      </c>
      <c r="AN291" s="103">
        <f t="shared" ca="1" si="180"/>
        <v>0.54727240465970006</v>
      </c>
      <c r="AO291" s="92">
        <f t="shared" ca="1" si="181"/>
        <v>6.9400381456108953</v>
      </c>
      <c r="AP291" s="91">
        <f t="shared" ca="1" si="182"/>
        <v>1.593522123714513</v>
      </c>
      <c r="AQ291" s="103">
        <f t="shared" ca="1" si="183"/>
        <v>46.041095553516101</v>
      </c>
      <c r="AR291" s="103">
        <f t="shared" ca="1" si="184"/>
        <v>0.28149405377208192</v>
      </c>
      <c r="AS291" s="103">
        <f t="shared" ca="1" si="185"/>
        <v>1.8457005613190088E-2</v>
      </c>
      <c r="AT291" s="91">
        <f t="shared" ca="1" si="186"/>
        <v>201.88796936410282</v>
      </c>
      <c r="AU291" s="91">
        <f t="shared" ca="1" si="187"/>
        <v>48.366560881563004</v>
      </c>
      <c r="AV291" s="103">
        <f t="shared" ca="1" si="188"/>
        <v>0.16152531241274917</v>
      </c>
      <c r="AW291" s="103">
        <f t="shared" ca="1" si="189"/>
        <v>0.80354396697280706</v>
      </c>
      <c r="AX291" s="91">
        <f t="shared" ca="1" si="190"/>
        <v>45.155907964065179</v>
      </c>
      <c r="AY291" s="103">
        <f t="shared" ca="1" si="191"/>
        <v>0.29994410374630881</v>
      </c>
      <c r="AZ291" s="91">
        <f t="shared" ca="1" si="192"/>
        <v>204.96010997451191</v>
      </c>
      <c r="BA291" s="91">
        <f t="shared" ca="1" si="193"/>
        <v>28.138228385266778</v>
      </c>
      <c r="BB291" s="103">
        <f t="shared" ca="1" si="194"/>
        <v>0.40692247609709675</v>
      </c>
      <c r="BC291" s="103">
        <f t="shared" ca="1" si="195"/>
        <v>0.96937385271204723</v>
      </c>
      <c r="BD291" s="91">
        <f t="shared" ca="1" si="196"/>
        <v>11.350121767329032</v>
      </c>
      <c r="BE291" s="103">
        <f t="shared" ca="1" si="197"/>
        <v>0.17969126988254314</v>
      </c>
      <c r="BF291" s="91">
        <f t="shared" ca="1" si="198"/>
        <v>33.484500740704128</v>
      </c>
      <c r="BG291" s="91">
        <f t="shared" ca="1" si="199"/>
        <v>56.983969737322127</v>
      </c>
    </row>
    <row r="292" spans="36:59">
      <c r="AJ292" s="1">
        <f t="shared" si="177"/>
        <v>287</v>
      </c>
      <c r="AL292" s="103">
        <f t="shared" ca="1" si="178"/>
        <v>0.14844140790854254</v>
      </c>
      <c r="AM292" s="91">
        <f t="shared" ca="1" si="179"/>
        <v>196.90085084180362</v>
      </c>
      <c r="AN292" s="103">
        <f t="shared" ca="1" si="180"/>
        <v>0.72023874074279615</v>
      </c>
      <c r="AO292" s="92">
        <f t="shared" ca="1" si="181"/>
        <v>6.4183304207947591</v>
      </c>
      <c r="AP292" s="91">
        <f t="shared" ca="1" si="182"/>
        <v>1.2089439142686569</v>
      </c>
      <c r="AQ292" s="103">
        <f t="shared" ca="1" si="183"/>
        <v>30.767437108561712</v>
      </c>
      <c r="AR292" s="103">
        <f t="shared" ca="1" si="184"/>
        <v>0.30951208006098629</v>
      </c>
      <c r="AS292" s="103">
        <f t="shared" ca="1" si="185"/>
        <v>5.986839563717386E-2</v>
      </c>
      <c r="AT292" s="91">
        <f t="shared" ca="1" si="186"/>
        <v>220.98938017470161</v>
      </c>
      <c r="AU292" s="91">
        <f t="shared" ca="1" si="187"/>
        <v>55.320173841228417</v>
      </c>
      <c r="AV292" s="103">
        <f t="shared" ca="1" si="188"/>
        <v>0.13240844706834282</v>
      </c>
      <c r="AW292" s="103">
        <f t="shared" ca="1" si="189"/>
        <v>0.81066774365545502</v>
      </c>
      <c r="AX292" s="91">
        <f t="shared" ca="1" si="190"/>
        <v>58.74732235718718</v>
      </c>
      <c r="AY292" s="103">
        <f t="shared" ca="1" si="191"/>
        <v>0.19336606690967048</v>
      </c>
      <c r="AZ292" s="91">
        <f t="shared" ca="1" si="192"/>
        <v>167.69163693240304</v>
      </c>
      <c r="BA292" s="91">
        <f t="shared" ca="1" si="193"/>
        <v>23.999841989079833</v>
      </c>
      <c r="BB292" s="103">
        <f t="shared" ca="1" si="194"/>
        <v>0.52117869412508244</v>
      </c>
      <c r="BC292" s="103">
        <f t="shared" ca="1" si="195"/>
        <v>0.88385185871937311</v>
      </c>
      <c r="BD292" s="91">
        <f t="shared" ca="1" si="196"/>
        <v>13.459694525144752</v>
      </c>
      <c r="BE292" s="103">
        <f t="shared" ca="1" si="197"/>
        <v>0.28249867224720682</v>
      </c>
      <c r="BF292" s="91">
        <f t="shared" ca="1" si="198"/>
        <v>31.226626762288586</v>
      </c>
      <c r="BG292" s="91">
        <f t="shared" ca="1" si="199"/>
        <v>63.245183261610009</v>
      </c>
    </row>
    <row r="293" spans="36:59">
      <c r="AJ293" s="1">
        <f t="shared" si="177"/>
        <v>288</v>
      </c>
      <c r="AL293" s="103">
        <f t="shared" ca="1" si="178"/>
        <v>0.12465012719704174</v>
      </c>
      <c r="AM293" s="91">
        <f t="shared" ca="1" si="179"/>
        <v>271.71578843391273</v>
      </c>
      <c r="AN293" s="103">
        <f t="shared" ca="1" si="180"/>
        <v>0.33355378103601607</v>
      </c>
      <c r="AO293" s="92">
        <f t="shared" ca="1" si="181"/>
        <v>6.6339903848411561</v>
      </c>
      <c r="AP293" s="91">
        <f t="shared" ca="1" si="182"/>
        <v>1.5304600760657714</v>
      </c>
      <c r="AQ293" s="103">
        <f t="shared" ca="1" si="183"/>
        <v>48.784251869464981</v>
      </c>
      <c r="AR293" s="103">
        <f t="shared" ca="1" si="184"/>
        <v>0.34254781463484912</v>
      </c>
      <c r="AS293" s="103">
        <f t="shared" ca="1" si="185"/>
        <v>7.3701265139712938E-2</v>
      </c>
      <c r="AT293" s="91">
        <f t="shared" ca="1" si="186"/>
        <v>192.44810148879148</v>
      </c>
      <c r="AU293" s="91">
        <f t="shared" ca="1" si="187"/>
        <v>25.581314113550828</v>
      </c>
      <c r="AV293" s="103">
        <f t="shared" ca="1" si="188"/>
        <v>0.12928432158735897</v>
      </c>
      <c r="AW293" s="103">
        <f t="shared" ca="1" si="189"/>
        <v>0.81812068869722887</v>
      </c>
      <c r="AX293" s="91">
        <f t="shared" ca="1" si="190"/>
        <v>61.193284647256249</v>
      </c>
      <c r="AY293" s="103">
        <f t="shared" ca="1" si="191"/>
        <v>0.2159450914026301</v>
      </c>
      <c r="AZ293" s="91">
        <f t="shared" ca="1" si="192"/>
        <v>185.70019357592267</v>
      </c>
      <c r="BA293" s="91">
        <f t="shared" ca="1" si="193"/>
        <v>27.847867320983504</v>
      </c>
      <c r="BB293" s="103">
        <f t="shared" ca="1" si="194"/>
        <v>0.59154360516984683</v>
      </c>
      <c r="BC293" s="103">
        <f t="shared" ca="1" si="195"/>
        <v>0.95008619858131049</v>
      </c>
      <c r="BD293" s="91">
        <f t="shared" ca="1" si="196"/>
        <v>6.9727989597344324</v>
      </c>
      <c r="BE293" s="103">
        <f t="shared" ca="1" si="197"/>
        <v>0.1805999399865563</v>
      </c>
      <c r="BF293" s="91">
        <f t="shared" ca="1" si="198"/>
        <v>40.339485915702483</v>
      </c>
      <c r="BG293" s="91">
        <f t="shared" ca="1" si="199"/>
        <v>65.558203954455678</v>
      </c>
    </row>
    <row r="294" spans="36:59">
      <c r="AJ294" s="1">
        <f t="shared" si="177"/>
        <v>289</v>
      </c>
      <c r="AL294" s="103">
        <f t="shared" ca="1" si="178"/>
        <v>0.11659638306817077</v>
      </c>
      <c r="AM294" s="91">
        <f t="shared" ca="1" si="179"/>
        <v>215.30913921287669</v>
      </c>
      <c r="AN294" s="103">
        <f t="shared" ca="1" si="180"/>
        <v>0.69804032832305274</v>
      </c>
      <c r="AO294" s="92">
        <f t="shared" ca="1" si="181"/>
        <v>3.264066944827138</v>
      </c>
      <c r="AP294" s="91">
        <f t="shared" ca="1" si="182"/>
        <v>1.4737809600445555</v>
      </c>
      <c r="AQ294" s="103">
        <f t="shared" ca="1" si="183"/>
        <v>10.119646248090799</v>
      </c>
      <c r="AR294" s="103">
        <f t="shared" ca="1" si="184"/>
        <v>0.34566150363599468</v>
      </c>
      <c r="AS294" s="103">
        <f t="shared" ca="1" si="185"/>
        <v>6.2699646804371567E-2</v>
      </c>
      <c r="AT294" s="91">
        <f t="shared" ca="1" si="186"/>
        <v>244.41348236582888</v>
      </c>
      <c r="AU294" s="91">
        <f t="shared" ca="1" si="187"/>
        <v>30.545646868971616</v>
      </c>
      <c r="AV294" s="103">
        <f t="shared" ca="1" si="188"/>
        <v>0.26974138290937671</v>
      </c>
      <c r="AW294" s="103">
        <f t="shared" ca="1" si="189"/>
        <v>0.77390082230987356</v>
      </c>
      <c r="AX294" s="91">
        <f t="shared" ca="1" si="190"/>
        <v>66.172149475150604</v>
      </c>
      <c r="AY294" s="103">
        <f t="shared" ca="1" si="191"/>
        <v>0.18381491632377092</v>
      </c>
      <c r="AZ294" s="91">
        <f t="shared" ca="1" si="192"/>
        <v>223.72559010762012</v>
      </c>
      <c r="BA294" s="91">
        <f t="shared" ca="1" si="193"/>
        <v>24.043981428566116</v>
      </c>
      <c r="BB294" s="103">
        <f t="shared" ca="1" si="194"/>
        <v>0.45383463888296993</v>
      </c>
      <c r="BC294" s="103">
        <f t="shared" ca="1" si="195"/>
        <v>0.96338490241891417</v>
      </c>
      <c r="BD294" s="91">
        <f t="shared" ca="1" si="196"/>
        <v>11.123740451448372</v>
      </c>
      <c r="BE294" s="103">
        <f t="shared" ca="1" si="197"/>
        <v>0.29120745065947307</v>
      </c>
      <c r="BF294" s="91">
        <f t="shared" ca="1" si="198"/>
        <v>35.167002143288606</v>
      </c>
      <c r="BG294" s="91">
        <f t="shared" ca="1" si="199"/>
        <v>73.190422715413405</v>
      </c>
    </row>
    <row r="295" spans="36:59">
      <c r="AJ295" s="1">
        <f t="shared" si="177"/>
        <v>290</v>
      </c>
      <c r="AL295" s="103">
        <f t="shared" ca="1" si="178"/>
        <v>0.14818781012770255</v>
      </c>
      <c r="AM295" s="91">
        <f t="shared" ca="1" si="179"/>
        <v>265.18272082930434</v>
      </c>
      <c r="AN295" s="103">
        <f t="shared" ca="1" si="180"/>
        <v>0.3634816542507957</v>
      </c>
      <c r="AO295" s="92">
        <f t="shared" ca="1" si="181"/>
        <v>3.0407282800118356</v>
      </c>
      <c r="AP295" s="91">
        <f t="shared" ca="1" si="182"/>
        <v>0.61734638785356166</v>
      </c>
      <c r="AQ295" s="103">
        <f t="shared" ca="1" si="183"/>
        <v>38.601773205089707</v>
      </c>
      <c r="AR295" s="103">
        <f t="shared" ca="1" si="184"/>
        <v>0.34183656855126948</v>
      </c>
      <c r="AS295" s="103">
        <f t="shared" ca="1" si="185"/>
        <v>3.4373042838390898E-2</v>
      </c>
      <c r="AT295" s="91">
        <f t="shared" ca="1" si="186"/>
        <v>180.34485104905875</v>
      </c>
      <c r="AU295" s="91">
        <f t="shared" ca="1" si="187"/>
        <v>91.787309676276834</v>
      </c>
      <c r="AV295" s="103">
        <f t="shared" ca="1" si="188"/>
        <v>0.23142875110774527</v>
      </c>
      <c r="AW295" s="103">
        <f t="shared" ca="1" si="189"/>
        <v>0.80053748242650447</v>
      </c>
      <c r="AX295" s="91">
        <f t="shared" ca="1" si="190"/>
        <v>77.400608265791348</v>
      </c>
      <c r="AY295" s="103">
        <f t="shared" ca="1" si="191"/>
        <v>0.18209458297836911</v>
      </c>
      <c r="AZ295" s="91">
        <f t="shared" ca="1" si="192"/>
        <v>190.96439456651933</v>
      </c>
      <c r="BA295" s="91">
        <f t="shared" ca="1" si="193"/>
        <v>29.366312184760432</v>
      </c>
      <c r="BB295" s="103">
        <f t="shared" ca="1" si="194"/>
        <v>0.45350602235548326</v>
      </c>
      <c r="BC295" s="103">
        <f t="shared" ca="1" si="195"/>
        <v>0.99263535089186883</v>
      </c>
      <c r="BD295" s="91">
        <f t="shared" ca="1" si="196"/>
        <v>14.539584661552459</v>
      </c>
      <c r="BE295" s="103">
        <f t="shared" ca="1" si="197"/>
        <v>0.31714383330624463</v>
      </c>
      <c r="BF295" s="91">
        <f t="shared" ca="1" si="198"/>
        <v>36.619702613900692</v>
      </c>
      <c r="BG295" s="91">
        <f t="shared" ca="1" si="199"/>
        <v>54.3908128298999</v>
      </c>
    </row>
    <row r="296" spans="36:59">
      <c r="AJ296" s="1">
        <f t="shared" si="177"/>
        <v>291</v>
      </c>
      <c r="AL296" s="103">
        <f t="shared" ca="1" si="178"/>
        <v>0.1252561065635798</v>
      </c>
      <c r="AM296" s="91">
        <f t="shared" ca="1" si="179"/>
        <v>263.5944092787658</v>
      </c>
      <c r="AN296" s="103">
        <f t="shared" ca="1" si="180"/>
        <v>0.30218813236225067</v>
      </c>
      <c r="AO296" s="92">
        <f t="shared" ca="1" si="181"/>
        <v>5.0223157923497155</v>
      </c>
      <c r="AP296" s="91">
        <f t="shared" ca="1" si="182"/>
        <v>1.7768513222563516</v>
      </c>
      <c r="AQ296" s="103">
        <f t="shared" ca="1" si="183"/>
        <v>20.878350666139941</v>
      </c>
      <c r="AR296" s="103">
        <f t="shared" ca="1" si="184"/>
        <v>0.19678366155975002</v>
      </c>
      <c r="AS296" s="103">
        <f t="shared" ca="1" si="185"/>
        <v>7.6185742946688687E-2</v>
      </c>
      <c r="AT296" s="91">
        <f t="shared" ca="1" si="186"/>
        <v>217.36455283833752</v>
      </c>
      <c r="AU296" s="91">
        <f t="shared" ca="1" si="187"/>
        <v>91.302345794830089</v>
      </c>
      <c r="AV296" s="103">
        <f t="shared" ca="1" si="188"/>
        <v>0.14995559625893748</v>
      </c>
      <c r="AW296" s="103">
        <f t="shared" ca="1" si="189"/>
        <v>0.74743184202558699</v>
      </c>
      <c r="AX296" s="91">
        <f t="shared" ca="1" si="190"/>
        <v>76.918423620668591</v>
      </c>
      <c r="AY296" s="103">
        <f t="shared" ca="1" si="191"/>
        <v>0.20954007118787552</v>
      </c>
      <c r="AZ296" s="91">
        <f t="shared" ca="1" si="192"/>
        <v>226.44666794886794</v>
      </c>
      <c r="BA296" s="91">
        <f t="shared" ca="1" si="193"/>
        <v>16.053123318252862</v>
      </c>
      <c r="BB296" s="103">
        <f t="shared" ca="1" si="194"/>
        <v>0.47064292319243817</v>
      </c>
      <c r="BC296" s="103">
        <f t="shared" ca="1" si="195"/>
        <v>0.87143651381079579</v>
      </c>
      <c r="BD296" s="91">
        <f t="shared" ca="1" si="196"/>
        <v>11.834113002676792</v>
      </c>
      <c r="BE296" s="103">
        <f t="shared" ca="1" si="197"/>
        <v>0.22163922680231635</v>
      </c>
      <c r="BF296" s="91">
        <f t="shared" ca="1" si="198"/>
        <v>33.07805106597003</v>
      </c>
      <c r="BG296" s="91">
        <f t="shared" ca="1" si="199"/>
        <v>68.135021043334888</v>
      </c>
    </row>
    <row r="297" spans="36:59">
      <c r="AJ297" s="1">
        <f t="shared" si="177"/>
        <v>292</v>
      </c>
      <c r="AL297" s="103">
        <f t="shared" ca="1" si="178"/>
        <v>9.7449198197874884E-2</v>
      </c>
      <c r="AM297" s="91">
        <f t="shared" ca="1" si="179"/>
        <v>265.09343096463232</v>
      </c>
      <c r="AN297" s="103">
        <f t="shared" ca="1" si="180"/>
        <v>0.41611507237313633</v>
      </c>
      <c r="AO297" s="92">
        <f t="shared" ca="1" si="181"/>
        <v>5.2016130179883984</v>
      </c>
      <c r="AP297" s="91">
        <f t="shared" ca="1" si="182"/>
        <v>1.2196378173075879</v>
      </c>
      <c r="AQ297" s="103">
        <f t="shared" ca="1" si="183"/>
        <v>43.663088834741536</v>
      </c>
      <c r="AR297" s="103">
        <f t="shared" ca="1" si="184"/>
        <v>0.19565832888199527</v>
      </c>
      <c r="AS297" s="103">
        <f t="shared" ca="1" si="185"/>
        <v>2.7395294626414331E-2</v>
      </c>
      <c r="AT297" s="91">
        <f t="shared" ca="1" si="186"/>
        <v>199.75750239508554</v>
      </c>
      <c r="AU297" s="91">
        <f t="shared" ca="1" si="187"/>
        <v>81.344666915402939</v>
      </c>
      <c r="AV297" s="103">
        <f t="shared" ca="1" si="188"/>
        <v>0.13750487704241324</v>
      </c>
      <c r="AW297" s="103">
        <f t="shared" ca="1" si="189"/>
        <v>0.76822895038999706</v>
      </c>
      <c r="AX297" s="91">
        <f t="shared" ca="1" si="190"/>
        <v>82.340775286550354</v>
      </c>
      <c r="AY297" s="103">
        <f t="shared" ca="1" si="191"/>
        <v>0.23581845144916408</v>
      </c>
      <c r="AZ297" s="91">
        <f t="shared" ca="1" si="192"/>
        <v>179.35698122005792</v>
      </c>
      <c r="BA297" s="91">
        <f t="shared" ca="1" si="193"/>
        <v>28.824832140670971</v>
      </c>
      <c r="BB297" s="103">
        <f t="shared" ca="1" si="194"/>
        <v>0.43646058429934376</v>
      </c>
      <c r="BC297" s="103">
        <f t="shared" ca="1" si="195"/>
        <v>0.92572559369525809</v>
      </c>
      <c r="BD297" s="91">
        <f t="shared" ca="1" si="196"/>
        <v>9.900061823461856</v>
      </c>
      <c r="BE297" s="103">
        <f t="shared" ca="1" si="197"/>
        <v>0.17865509287478656</v>
      </c>
      <c r="BF297" s="91">
        <f t="shared" ca="1" si="198"/>
        <v>40.394636364713136</v>
      </c>
      <c r="BG297" s="91">
        <f t="shared" ca="1" si="199"/>
        <v>53.422206194389844</v>
      </c>
    </row>
    <row r="298" spans="36:59">
      <c r="AJ298" s="1">
        <f t="shared" si="177"/>
        <v>293</v>
      </c>
      <c r="AL298" s="103">
        <f t="shared" ca="1" si="178"/>
        <v>0.13785103712720992</v>
      </c>
      <c r="AM298" s="91">
        <f t="shared" ca="1" si="179"/>
        <v>242.72143144486398</v>
      </c>
      <c r="AN298" s="103">
        <f t="shared" ca="1" si="180"/>
        <v>0.49909866258988511</v>
      </c>
      <c r="AO298" s="92">
        <f t="shared" ca="1" si="181"/>
        <v>5.6436720339333339</v>
      </c>
      <c r="AP298" s="91">
        <f t="shared" ca="1" si="182"/>
        <v>0.5937217240768855</v>
      </c>
      <c r="AQ298" s="103">
        <f t="shared" ca="1" si="183"/>
        <v>37.338857575915192</v>
      </c>
      <c r="AR298" s="103">
        <f t="shared" ca="1" si="184"/>
        <v>0.33644375424303219</v>
      </c>
      <c r="AS298" s="103">
        <f t="shared" ca="1" si="185"/>
        <v>7.3322594651919079E-2</v>
      </c>
      <c r="AT298" s="91">
        <f t="shared" ca="1" si="186"/>
        <v>246.10709585160032</v>
      </c>
      <c r="AU298" s="91">
        <f t="shared" ca="1" si="187"/>
        <v>59.341365191765533</v>
      </c>
      <c r="AV298" s="103">
        <f t="shared" ca="1" si="188"/>
        <v>0.2483849711845541</v>
      </c>
      <c r="AW298" s="103">
        <f t="shared" ca="1" si="189"/>
        <v>0.83374690803797258</v>
      </c>
      <c r="AX298" s="91">
        <f t="shared" ca="1" si="190"/>
        <v>64.473828192068012</v>
      </c>
      <c r="AY298" s="103">
        <f t="shared" ca="1" si="191"/>
        <v>0.23674069963817035</v>
      </c>
      <c r="AZ298" s="91">
        <f t="shared" ca="1" si="192"/>
        <v>217.84195944095478</v>
      </c>
      <c r="BA298" s="91">
        <f t="shared" ca="1" si="193"/>
        <v>26.618035442273499</v>
      </c>
      <c r="BB298" s="103">
        <f t="shared" ca="1" si="194"/>
        <v>0.46177452058636398</v>
      </c>
      <c r="BC298" s="103">
        <f t="shared" ca="1" si="195"/>
        <v>0.89340412048845441</v>
      </c>
      <c r="BD298" s="91">
        <f t="shared" ca="1" si="196"/>
        <v>9.9976851668451765</v>
      </c>
      <c r="BE298" s="103">
        <f t="shared" ca="1" si="197"/>
        <v>0.19360794499460471</v>
      </c>
      <c r="BF298" s="91">
        <f t="shared" ca="1" si="198"/>
        <v>30.315457775818345</v>
      </c>
      <c r="BG298" s="91">
        <f t="shared" ca="1" si="199"/>
        <v>50.136976125362764</v>
      </c>
    </row>
    <row r="299" spans="36:59">
      <c r="AJ299" s="1">
        <f t="shared" si="177"/>
        <v>294</v>
      </c>
      <c r="AL299" s="103">
        <f t="shared" ca="1" si="178"/>
        <v>0.10144541828932691</v>
      </c>
      <c r="AM299" s="91">
        <f t="shared" ca="1" si="179"/>
        <v>237.63096810960388</v>
      </c>
      <c r="AN299" s="103">
        <f t="shared" ca="1" si="180"/>
        <v>0.4234127734353057</v>
      </c>
      <c r="AO299" s="92">
        <f t="shared" ca="1" si="181"/>
        <v>6.3495822959802659</v>
      </c>
      <c r="AP299" s="91">
        <f t="shared" ca="1" si="182"/>
        <v>0.76482508485910516</v>
      </c>
      <c r="AQ299" s="103">
        <f t="shared" ca="1" si="183"/>
        <v>22.291664111810256</v>
      </c>
      <c r="AR299" s="103">
        <f t="shared" ca="1" si="184"/>
        <v>0.32986070937866052</v>
      </c>
      <c r="AS299" s="103">
        <f t="shared" ca="1" si="185"/>
        <v>7.3512467033182177E-2</v>
      </c>
      <c r="AT299" s="91">
        <f t="shared" ca="1" si="186"/>
        <v>209.90031050051897</v>
      </c>
      <c r="AU299" s="91">
        <f t="shared" ca="1" si="187"/>
        <v>89.24485260340083</v>
      </c>
      <c r="AV299" s="103">
        <f t="shared" ca="1" si="188"/>
        <v>0.27373348861276853</v>
      </c>
      <c r="AW299" s="103">
        <f t="shared" ca="1" si="189"/>
        <v>0.80597930877154877</v>
      </c>
      <c r="AX299" s="91">
        <f t="shared" ca="1" si="190"/>
        <v>80.363589596870369</v>
      </c>
      <c r="AY299" s="103">
        <f t="shared" ca="1" si="191"/>
        <v>0.24441291288031131</v>
      </c>
      <c r="AZ299" s="91">
        <f t="shared" ca="1" si="192"/>
        <v>153.54471593861027</v>
      </c>
      <c r="BA299" s="91">
        <f t="shared" ca="1" si="193"/>
        <v>23.284287952309413</v>
      </c>
      <c r="BB299" s="103">
        <f t="shared" ca="1" si="194"/>
        <v>0.35040698150599436</v>
      </c>
      <c r="BC299" s="103">
        <f t="shared" ca="1" si="195"/>
        <v>0.86942732515931864</v>
      </c>
      <c r="BD299" s="91">
        <f t="shared" ca="1" si="196"/>
        <v>10.393425118915808</v>
      </c>
      <c r="BE299" s="103">
        <f t="shared" ca="1" si="197"/>
        <v>0.22783758984284233</v>
      </c>
      <c r="BF299" s="91">
        <f t="shared" ca="1" si="198"/>
        <v>41.945754771010925</v>
      </c>
      <c r="BG299" s="91">
        <f t="shared" ca="1" si="199"/>
        <v>63.907670858881723</v>
      </c>
    </row>
    <row r="300" spans="36:59">
      <c r="AJ300" s="1">
        <f t="shared" si="177"/>
        <v>295</v>
      </c>
      <c r="AL300" s="103">
        <f t="shared" ca="1" si="178"/>
        <v>0.13244287572860197</v>
      </c>
      <c r="AM300" s="91">
        <f t="shared" ca="1" si="179"/>
        <v>278.09431441445997</v>
      </c>
      <c r="AN300" s="103">
        <f t="shared" ca="1" si="180"/>
        <v>0.4609824230106685</v>
      </c>
      <c r="AO300" s="92">
        <f t="shared" ca="1" si="181"/>
        <v>5.1672528632652277</v>
      </c>
      <c r="AP300" s="91">
        <f t="shared" ca="1" si="182"/>
        <v>0.86952372281589674</v>
      </c>
      <c r="AQ300" s="103">
        <f t="shared" ca="1" si="183"/>
        <v>36.861517952551367</v>
      </c>
      <c r="AR300" s="103">
        <f t="shared" ca="1" si="184"/>
        <v>0.26940392778562733</v>
      </c>
      <c r="AS300" s="103">
        <f t="shared" ca="1" si="185"/>
        <v>4.4599547604241452E-2</v>
      </c>
      <c r="AT300" s="91">
        <f t="shared" ca="1" si="186"/>
        <v>224.69450683745225</v>
      </c>
      <c r="AU300" s="91">
        <f t="shared" ca="1" si="187"/>
        <v>69.631697923471023</v>
      </c>
      <c r="AV300" s="103">
        <f t="shared" ca="1" si="188"/>
        <v>0.21270408385820089</v>
      </c>
      <c r="AW300" s="103">
        <f t="shared" ca="1" si="189"/>
        <v>0.75043304662245114</v>
      </c>
      <c r="AX300" s="91">
        <f t="shared" ca="1" si="190"/>
        <v>72.567976925420879</v>
      </c>
      <c r="AY300" s="103">
        <f t="shared" ca="1" si="191"/>
        <v>0.20515479155413935</v>
      </c>
      <c r="AZ300" s="91">
        <f t="shared" ca="1" si="192"/>
        <v>163.16903881652922</v>
      </c>
      <c r="BA300" s="91">
        <f t="shared" ca="1" si="193"/>
        <v>29.814402059201928</v>
      </c>
      <c r="BB300" s="103">
        <f t="shared" ca="1" si="194"/>
        <v>0.51959233767507829</v>
      </c>
      <c r="BC300" s="103">
        <f t="shared" ca="1" si="195"/>
        <v>0.99876839119614225</v>
      </c>
      <c r="BD300" s="91">
        <f t="shared" ca="1" si="196"/>
        <v>8.6096952217703624</v>
      </c>
      <c r="BE300" s="103">
        <f t="shared" ca="1" si="197"/>
        <v>0.3303391696856155</v>
      </c>
      <c r="BF300" s="91">
        <f t="shared" ca="1" si="198"/>
        <v>37.19302035616974</v>
      </c>
      <c r="BG300" s="91">
        <f t="shared" ca="1" si="199"/>
        <v>50.557558079858602</v>
      </c>
    </row>
    <row r="301" spans="36:59">
      <c r="AJ301" s="1">
        <f t="shared" si="177"/>
        <v>296</v>
      </c>
      <c r="AL301" s="103">
        <f t="shared" ca="1" si="178"/>
        <v>0.12128720874557422</v>
      </c>
      <c r="AM301" s="91">
        <f t="shared" ca="1" si="179"/>
        <v>209.66823275889834</v>
      </c>
      <c r="AN301" s="103">
        <f t="shared" ca="1" si="180"/>
        <v>0.64463931014974263</v>
      </c>
      <c r="AO301" s="92">
        <f t="shared" ca="1" si="181"/>
        <v>4.177021026838462</v>
      </c>
      <c r="AP301" s="91">
        <f t="shared" ca="1" si="182"/>
        <v>1.3941964086951248</v>
      </c>
      <c r="AQ301" s="103">
        <f t="shared" ca="1" si="183"/>
        <v>40.477116065345577</v>
      </c>
      <c r="AR301" s="103">
        <f t="shared" ca="1" si="184"/>
        <v>0.29881445344341057</v>
      </c>
      <c r="AS301" s="103">
        <f t="shared" ca="1" si="185"/>
        <v>3.178924973686835E-2</v>
      </c>
      <c r="AT301" s="91">
        <f t="shared" ca="1" si="186"/>
        <v>204.05938335405341</v>
      </c>
      <c r="AU301" s="91">
        <f t="shared" ca="1" si="187"/>
        <v>31.254958350632194</v>
      </c>
      <c r="AV301" s="103">
        <f t="shared" ca="1" si="188"/>
        <v>0.28179508243680618</v>
      </c>
      <c r="AW301" s="103">
        <f t="shared" ca="1" si="189"/>
        <v>0.79258318354604451</v>
      </c>
      <c r="AX301" s="91">
        <f t="shared" ca="1" si="190"/>
        <v>59.291000600695085</v>
      </c>
      <c r="AY301" s="103">
        <f t="shared" ca="1" si="191"/>
        <v>0.1775063950130904</v>
      </c>
      <c r="AZ301" s="91">
        <f t="shared" ca="1" si="192"/>
        <v>188.68196067414888</v>
      </c>
      <c r="BA301" s="91">
        <f t="shared" ca="1" si="193"/>
        <v>25.020476109455295</v>
      </c>
      <c r="BB301" s="103">
        <f t="shared" ca="1" si="194"/>
        <v>0.53384680473400958</v>
      </c>
      <c r="BC301" s="103">
        <f t="shared" ca="1" si="195"/>
        <v>0.8601536468646479</v>
      </c>
      <c r="BD301" s="91">
        <f t="shared" ca="1" si="196"/>
        <v>14.723009926166849</v>
      </c>
      <c r="BE301" s="103">
        <f t="shared" ca="1" si="197"/>
        <v>0.21251348206575332</v>
      </c>
      <c r="BF301" s="91">
        <f t="shared" ca="1" si="198"/>
        <v>35.198049399834929</v>
      </c>
      <c r="BG301" s="91">
        <f t="shared" ca="1" si="199"/>
        <v>68.642149158720258</v>
      </c>
    </row>
    <row r="302" spans="36:59">
      <c r="AJ302" s="1">
        <f t="shared" si="177"/>
        <v>297</v>
      </c>
      <c r="AL302" s="103">
        <f t="shared" ca="1" si="178"/>
        <v>0.13889534955556368</v>
      </c>
      <c r="AM302" s="91">
        <f t="shared" ca="1" si="179"/>
        <v>212.52090801233052</v>
      </c>
      <c r="AN302" s="103">
        <f t="shared" ca="1" si="180"/>
        <v>0.3279905449772435</v>
      </c>
      <c r="AO302" s="92">
        <f t="shared" ca="1" si="181"/>
        <v>4.8930717596336635</v>
      </c>
      <c r="AP302" s="91">
        <f t="shared" ca="1" si="182"/>
        <v>1.4174945919538346</v>
      </c>
      <c r="AQ302" s="103">
        <f t="shared" ca="1" si="183"/>
        <v>27.172376395828909</v>
      </c>
      <c r="AR302" s="103">
        <f t="shared" ca="1" si="184"/>
        <v>0.3441216546785012</v>
      </c>
      <c r="AS302" s="103">
        <f t="shared" ca="1" si="185"/>
        <v>6.2817295972588241E-2</v>
      </c>
      <c r="AT302" s="91">
        <f t="shared" ca="1" si="186"/>
        <v>243.136859066483</v>
      </c>
      <c r="AU302" s="91">
        <f t="shared" ca="1" si="187"/>
        <v>50.506436587294409</v>
      </c>
      <c r="AV302" s="103">
        <f t="shared" ca="1" si="188"/>
        <v>0.16647478929339346</v>
      </c>
      <c r="AW302" s="103">
        <f t="shared" ca="1" si="189"/>
        <v>0.75451222427377784</v>
      </c>
      <c r="AX302" s="91">
        <f t="shared" ca="1" si="190"/>
        <v>51.005915294841977</v>
      </c>
      <c r="AY302" s="103">
        <f t="shared" ca="1" si="191"/>
        <v>0.21258524408554563</v>
      </c>
      <c r="AZ302" s="91">
        <f t="shared" ca="1" si="192"/>
        <v>210.07290489041878</v>
      </c>
      <c r="BA302" s="91">
        <f t="shared" ca="1" si="193"/>
        <v>24.110641011621553</v>
      </c>
      <c r="BB302" s="103">
        <f t="shared" ca="1" si="194"/>
        <v>0.47063033502779295</v>
      </c>
      <c r="BC302" s="103">
        <f t="shared" ca="1" si="195"/>
        <v>0.98537259952006573</v>
      </c>
      <c r="BD302" s="91">
        <f t="shared" ca="1" si="196"/>
        <v>13.494057630446283</v>
      </c>
      <c r="BE302" s="103">
        <f t="shared" ca="1" si="197"/>
        <v>0.19553660089180344</v>
      </c>
      <c r="BF302" s="91">
        <f t="shared" ca="1" si="198"/>
        <v>30.998529984405717</v>
      </c>
      <c r="BG302" s="91">
        <f t="shared" ca="1" si="199"/>
        <v>61.775608536166004</v>
      </c>
    </row>
    <row r="303" spans="36:59">
      <c r="AJ303" s="1">
        <f t="shared" si="177"/>
        <v>298</v>
      </c>
      <c r="AL303" s="103">
        <f t="shared" ca="1" si="178"/>
        <v>0.12440325169969435</v>
      </c>
      <c r="AM303" s="91">
        <f t="shared" ca="1" si="179"/>
        <v>205.7424603243787</v>
      </c>
      <c r="AN303" s="103">
        <f t="shared" ca="1" si="180"/>
        <v>0.57077114903870774</v>
      </c>
      <c r="AO303" s="92">
        <f t="shared" ca="1" si="181"/>
        <v>6.6017059351091785</v>
      </c>
      <c r="AP303" s="91">
        <f t="shared" ca="1" si="182"/>
        <v>1.9411391257257899</v>
      </c>
      <c r="AQ303" s="103">
        <f t="shared" ca="1" si="183"/>
        <v>17.957843584396294</v>
      </c>
      <c r="AR303" s="103">
        <f t="shared" ca="1" si="184"/>
        <v>0.25855767986832667</v>
      </c>
      <c r="AS303" s="103">
        <f t="shared" ca="1" si="185"/>
        <v>1.7943254837007053E-2</v>
      </c>
      <c r="AT303" s="91">
        <f t="shared" ca="1" si="186"/>
        <v>179.51836638160211</v>
      </c>
      <c r="AU303" s="91">
        <f t="shared" ca="1" si="187"/>
        <v>84.512912621247409</v>
      </c>
      <c r="AV303" s="103">
        <f t="shared" ca="1" si="188"/>
        <v>0.26729275149898868</v>
      </c>
      <c r="AW303" s="103">
        <f t="shared" ca="1" si="189"/>
        <v>0.77841216945836111</v>
      </c>
      <c r="AX303" s="91">
        <f t="shared" ca="1" si="190"/>
        <v>54.170330969493406</v>
      </c>
      <c r="AY303" s="103">
        <f t="shared" ca="1" si="191"/>
        <v>0.28322997257555393</v>
      </c>
      <c r="AZ303" s="91">
        <f t="shared" ca="1" si="192"/>
        <v>162.04067598340413</v>
      </c>
      <c r="BA303" s="91">
        <f t="shared" ca="1" si="193"/>
        <v>17.643948941898</v>
      </c>
      <c r="BB303" s="103">
        <f t="shared" ca="1" si="194"/>
        <v>0.41610167752057448</v>
      </c>
      <c r="BC303" s="103">
        <f t="shared" ca="1" si="195"/>
        <v>0.85856568351544615</v>
      </c>
      <c r="BD303" s="91">
        <f t="shared" ca="1" si="196"/>
        <v>11.338768066159695</v>
      </c>
      <c r="BE303" s="103">
        <f t="shared" ca="1" si="197"/>
        <v>0.16694880089747166</v>
      </c>
      <c r="BF303" s="91">
        <f t="shared" ca="1" si="198"/>
        <v>39.148660442714153</v>
      </c>
      <c r="BG303" s="91">
        <f t="shared" ca="1" si="199"/>
        <v>65.566292770173888</v>
      </c>
    </row>
    <row r="304" spans="36:59">
      <c r="AJ304" s="1">
        <f t="shared" si="177"/>
        <v>299</v>
      </c>
      <c r="AL304" s="103">
        <f t="shared" ca="1" si="178"/>
        <v>9.9293273928497114E-2</v>
      </c>
      <c r="AM304" s="91">
        <f t="shared" ca="1" si="179"/>
        <v>282.03255502292041</v>
      </c>
      <c r="AN304" s="103">
        <f t="shared" ca="1" si="180"/>
        <v>0.74646274887576036</v>
      </c>
      <c r="AO304" s="92">
        <f t="shared" ca="1" si="181"/>
        <v>4.5517505517380199</v>
      </c>
      <c r="AP304" s="91">
        <f t="shared" ca="1" si="182"/>
        <v>1.6933440885304696</v>
      </c>
      <c r="AQ304" s="103">
        <f t="shared" ca="1" si="183"/>
        <v>19.420860299555891</v>
      </c>
      <c r="AR304" s="103">
        <f t="shared" ca="1" si="184"/>
        <v>0.33810589830612187</v>
      </c>
      <c r="AS304" s="103">
        <f t="shared" ca="1" si="185"/>
        <v>6.1499964087295238E-2</v>
      </c>
      <c r="AT304" s="91">
        <f t="shared" ca="1" si="186"/>
        <v>204.01103003357517</v>
      </c>
      <c r="AU304" s="91">
        <f t="shared" ca="1" si="187"/>
        <v>30.600754359601606</v>
      </c>
      <c r="AV304" s="103">
        <f t="shared" ca="1" si="188"/>
        <v>0.2812295854458744</v>
      </c>
      <c r="AW304" s="103">
        <f t="shared" ca="1" si="189"/>
        <v>0.82656106646796068</v>
      </c>
      <c r="AX304" s="91">
        <f t="shared" ca="1" si="190"/>
        <v>49.003969784303962</v>
      </c>
      <c r="AY304" s="103">
        <f t="shared" ca="1" si="191"/>
        <v>0.28529514572745063</v>
      </c>
      <c r="AZ304" s="91">
        <f t="shared" ca="1" si="192"/>
        <v>248.81331680306579</v>
      </c>
      <c r="BA304" s="91">
        <f t="shared" ca="1" si="193"/>
        <v>18.359132698960739</v>
      </c>
      <c r="BB304" s="103">
        <f t="shared" ca="1" si="194"/>
        <v>0.48828635729707948</v>
      </c>
      <c r="BC304" s="103">
        <f t="shared" ca="1" si="195"/>
        <v>0.89505191872334766</v>
      </c>
      <c r="BD304" s="91">
        <f t="shared" ca="1" si="196"/>
        <v>9.4367526655058001</v>
      </c>
      <c r="BE304" s="103">
        <f t="shared" ca="1" si="197"/>
        <v>0.16230517072498729</v>
      </c>
      <c r="BF304" s="91">
        <f t="shared" ca="1" si="198"/>
        <v>36.339040830981979</v>
      </c>
      <c r="BG304" s="91">
        <f t="shared" ca="1" si="199"/>
        <v>53.144528212750863</v>
      </c>
    </row>
    <row r="305" spans="36:59">
      <c r="AJ305" s="1">
        <f t="shared" si="177"/>
        <v>300</v>
      </c>
      <c r="AL305" s="103">
        <f t="shared" ca="1" si="178"/>
        <v>0.14397027478851213</v>
      </c>
      <c r="AM305" s="91">
        <f t="shared" ca="1" si="179"/>
        <v>188.81423207878609</v>
      </c>
      <c r="AN305" s="103">
        <f t="shared" ca="1" si="180"/>
        <v>0.61021193499277926</v>
      </c>
      <c r="AO305" s="92">
        <f t="shared" ca="1" si="181"/>
        <v>4.6636431191647887</v>
      </c>
      <c r="AP305" s="91">
        <f t="shared" ca="1" si="182"/>
        <v>0.74626739552338117</v>
      </c>
      <c r="AQ305" s="103">
        <f t="shared" ca="1" si="183"/>
        <v>44.958540147185701</v>
      </c>
      <c r="AR305" s="103">
        <f t="shared" ca="1" si="184"/>
        <v>0.3227297172563815</v>
      </c>
      <c r="AS305" s="103">
        <f t="shared" ca="1" si="185"/>
        <v>5.3824573759104724E-2</v>
      </c>
      <c r="AT305" s="91">
        <f t="shared" ca="1" si="186"/>
        <v>206.81273815165864</v>
      </c>
      <c r="AU305" s="91">
        <f t="shared" ca="1" si="187"/>
        <v>81.555024388184904</v>
      </c>
      <c r="AV305" s="103">
        <f t="shared" ca="1" si="188"/>
        <v>0.19813124629332557</v>
      </c>
      <c r="AW305" s="103">
        <f t="shared" ca="1" si="189"/>
        <v>0.75009950426136229</v>
      </c>
      <c r="AX305" s="91">
        <f t="shared" ca="1" si="190"/>
        <v>60.073390224208509</v>
      </c>
      <c r="AY305" s="103">
        <f t="shared" ca="1" si="191"/>
        <v>0.15889153801019212</v>
      </c>
      <c r="AZ305" s="91">
        <f t="shared" ca="1" si="192"/>
        <v>161.64575565678359</v>
      </c>
      <c r="BA305" s="91">
        <f t="shared" ca="1" si="193"/>
        <v>21.111691431343118</v>
      </c>
      <c r="BB305" s="103">
        <f t="shared" ca="1" si="194"/>
        <v>0.41610908803575208</v>
      </c>
      <c r="BC305" s="103">
        <f t="shared" ca="1" si="195"/>
        <v>0.97845266276563891</v>
      </c>
      <c r="BD305" s="91">
        <f t="shared" ca="1" si="196"/>
        <v>14.56005530125506</v>
      </c>
      <c r="BE305" s="103">
        <f t="shared" ca="1" si="197"/>
        <v>0.19188777302797339</v>
      </c>
      <c r="BF305" s="91">
        <f t="shared" ca="1" si="198"/>
        <v>33.443197004069624</v>
      </c>
      <c r="BG305" s="91">
        <f t="shared" ca="1" si="199"/>
        <v>62.797664436278971</v>
      </c>
    </row>
    <row r="306" spans="36:59">
      <c r="AJ306" s="1">
        <f t="shared" si="177"/>
        <v>301</v>
      </c>
      <c r="AL306" s="103">
        <f t="shared" ca="1" si="178"/>
        <v>0.13449016233009933</v>
      </c>
      <c r="AM306" s="91">
        <f t="shared" ca="1" si="179"/>
        <v>250.56815419493228</v>
      </c>
      <c r="AN306" s="103">
        <f t="shared" ca="1" si="180"/>
        <v>0.41174479113128254</v>
      </c>
      <c r="AO306" s="92">
        <f t="shared" ca="1" si="181"/>
        <v>5.4263484786151039</v>
      </c>
      <c r="AP306" s="91">
        <f t="shared" ca="1" si="182"/>
        <v>1.8274083489663961</v>
      </c>
      <c r="AQ306" s="103">
        <f t="shared" ca="1" si="183"/>
        <v>26.69878585188426</v>
      </c>
      <c r="AR306" s="103">
        <f t="shared" ca="1" si="184"/>
        <v>0.33900863339506965</v>
      </c>
      <c r="AS306" s="103">
        <f t="shared" ca="1" si="185"/>
        <v>4.5904030162179435E-2</v>
      </c>
      <c r="AT306" s="91">
        <f t="shared" ca="1" si="186"/>
        <v>215.89821993675619</v>
      </c>
      <c r="AU306" s="91">
        <f t="shared" ca="1" si="187"/>
        <v>88.275522161109535</v>
      </c>
      <c r="AV306" s="103">
        <f t="shared" ca="1" si="188"/>
        <v>0.12914789832326093</v>
      </c>
      <c r="AW306" s="103">
        <f t="shared" ca="1" si="189"/>
        <v>0.78311682901245705</v>
      </c>
      <c r="AX306" s="91">
        <f t="shared" ca="1" si="190"/>
        <v>73.541848955919164</v>
      </c>
      <c r="AY306" s="103">
        <f t="shared" ca="1" si="191"/>
        <v>0.15089548165759181</v>
      </c>
      <c r="AZ306" s="91">
        <f t="shared" ca="1" si="192"/>
        <v>171.27590878443345</v>
      </c>
      <c r="BA306" s="91">
        <f t="shared" ca="1" si="193"/>
        <v>25.668946886578404</v>
      </c>
      <c r="BB306" s="103">
        <f t="shared" ca="1" si="194"/>
        <v>0.43264685402569208</v>
      </c>
      <c r="BC306" s="103">
        <f t="shared" ca="1" si="195"/>
        <v>0.86383316702048896</v>
      </c>
      <c r="BD306" s="91">
        <f t="shared" ca="1" si="196"/>
        <v>6.218333618889698</v>
      </c>
      <c r="BE306" s="103">
        <f t="shared" ca="1" si="197"/>
        <v>0.28365862658055735</v>
      </c>
      <c r="BF306" s="91">
        <f t="shared" ca="1" si="198"/>
        <v>44.200561838119128</v>
      </c>
      <c r="BG306" s="91">
        <f t="shared" ca="1" si="199"/>
        <v>53.175648950567364</v>
      </c>
    </row>
    <row r="307" spans="36:59">
      <c r="AJ307" s="1">
        <f t="shared" si="177"/>
        <v>302</v>
      </c>
      <c r="AL307" s="103">
        <f t="shared" ca="1" si="178"/>
        <v>0.11578746334515372</v>
      </c>
      <c r="AM307" s="91">
        <f t="shared" ca="1" si="179"/>
        <v>255.60326292379023</v>
      </c>
      <c r="AN307" s="103">
        <f t="shared" ca="1" si="180"/>
        <v>0.47167968302723851</v>
      </c>
      <c r="AO307" s="92">
        <f t="shared" ca="1" si="181"/>
        <v>4.8045013417471596</v>
      </c>
      <c r="AP307" s="91">
        <f t="shared" ca="1" si="182"/>
        <v>1.1724781156798816</v>
      </c>
      <c r="AQ307" s="103">
        <f t="shared" ca="1" si="183"/>
        <v>36.398201103600307</v>
      </c>
      <c r="AR307" s="103">
        <f t="shared" ca="1" si="184"/>
        <v>0.24021232127634501</v>
      </c>
      <c r="AS307" s="103">
        <f t="shared" ca="1" si="185"/>
        <v>4.4013133187907318E-2</v>
      </c>
      <c r="AT307" s="91">
        <f t="shared" ca="1" si="186"/>
        <v>195.14653507913761</v>
      </c>
      <c r="AU307" s="91">
        <f t="shared" ca="1" si="187"/>
        <v>79.723283986504683</v>
      </c>
      <c r="AV307" s="103">
        <f t="shared" ca="1" si="188"/>
        <v>0.15816177945401083</v>
      </c>
      <c r="AW307" s="103">
        <f t="shared" ca="1" si="189"/>
        <v>0.77670854089633001</v>
      </c>
      <c r="AX307" s="91">
        <f t="shared" ca="1" si="190"/>
        <v>52.009811655628212</v>
      </c>
      <c r="AY307" s="103">
        <f t="shared" ca="1" si="191"/>
        <v>0.26752650573235803</v>
      </c>
      <c r="AZ307" s="91">
        <f t="shared" ca="1" si="192"/>
        <v>221.14772650742395</v>
      </c>
      <c r="BA307" s="91">
        <f t="shared" ca="1" si="193"/>
        <v>15.085575053067284</v>
      </c>
      <c r="BB307" s="103">
        <f t="shared" ca="1" si="194"/>
        <v>0.58008546525931415</v>
      </c>
      <c r="BC307" s="103">
        <f t="shared" ca="1" si="195"/>
        <v>0.9355910617386558</v>
      </c>
      <c r="BD307" s="91">
        <f t="shared" ca="1" si="196"/>
        <v>6.2733930835843541</v>
      </c>
      <c r="BE307" s="103">
        <f t="shared" ca="1" si="197"/>
        <v>0.174957370503282</v>
      </c>
      <c r="BF307" s="91">
        <f t="shared" ca="1" si="198"/>
        <v>36.191383960108197</v>
      </c>
      <c r="BG307" s="91">
        <f t="shared" ca="1" si="199"/>
        <v>65.12484523227846</v>
      </c>
    </row>
    <row r="308" spans="36:59">
      <c r="AJ308" s="1">
        <f t="shared" si="177"/>
        <v>303</v>
      </c>
      <c r="AL308" s="103">
        <f t="shared" ca="1" si="178"/>
        <v>0.11688602985815022</v>
      </c>
      <c r="AM308" s="91">
        <f t="shared" ca="1" si="179"/>
        <v>255.29368263591033</v>
      </c>
      <c r="AN308" s="103">
        <f t="shared" ca="1" si="180"/>
        <v>0.69580677781090317</v>
      </c>
      <c r="AO308" s="92">
        <f t="shared" ca="1" si="181"/>
        <v>6.1616804598022021</v>
      </c>
      <c r="AP308" s="91">
        <f t="shared" ca="1" si="182"/>
        <v>1.0536211050368034</v>
      </c>
      <c r="AQ308" s="103">
        <f t="shared" ca="1" si="183"/>
        <v>44.066441383131071</v>
      </c>
      <c r="AR308" s="103">
        <f t="shared" ca="1" si="184"/>
        <v>0.22813678673904367</v>
      </c>
      <c r="AS308" s="103">
        <f t="shared" ca="1" si="185"/>
        <v>1.7386259603092105E-2</v>
      </c>
      <c r="AT308" s="91">
        <f t="shared" ca="1" si="186"/>
        <v>211.77782624856277</v>
      </c>
      <c r="AU308" s="91">
        <f t="shared" ca="1" si="187"/>
        <v>75.119893881231604</v>
      </c>
      <c r="AV308" s="103">
        <f t="shared" ca="1" si="188"/>
        <v>0.19694590473954141</v>
      </c>
      <c r="AW308" s="103">
        <f t="shared" ca="1" si="189"/>
        <v>0.8368163854344961</v>
      </c>
      <c r="AX308" s="91">
        <f t="shared" ca="1" si="190"/>
        <v>82.185917436520285</v>
      </c>
      <c r="AY308" s="103">
        <f t="shared" ca="1" si="191"/>
        <v>0.29508718247676358</v>
      </c>
      <c r="AZ308" s="91">
        <f t="shared" ca="1" si="192"/>
        <v>156.35056443091258</v>
      </c>
      <c r="BA308" s="91">
        <f t="shared" ca="1" si="193"/>
        <v>20.360679889620151</v>
      </c>
      <c r="BB308" s="103">
        <f t="shared" ca="1" si="194"/>
        <v>0.47153433376451759</v>
      </c>
      <c r="BC308" s="103">
        <f t="shared" ca="1" si="195"/>
        <v>0.9713601138217588</v>
      </c>
      <c r="BD308" s="91">
        <f t="shared" ca="1" si="196"/>
        <v>13.422287267281403</v>
      </c>
      <c r="BE308" s="103">
        <f t="shared" ca="1" si="197"/>
        <v>0.27566667393093103</v>
      </c>
      <c r="BF308" s="91">
        <f t="shared" ca="1" si="198"/>
        <v>35.201819184866125</v>
      </c>
      <c r="BG308" s="91">
        <f t="shared" ca="1" si="199"/>
        <v>52.472597985971866</v>
      </c>
    </row>
    <row r="309" spans="36:59">
      <c r="AJ309" s="1">
        <f t="shared" si="177"/>
        <v>304</v>
      </c>
      <c r="AL309" s="103">
        <f t="shared" ca="1" si="178"/>
        <v>0.11722167883622918</v>
      </c>
      <c r="AM309" s="91">
        <f t="shared" ca="1" si="179"/>
        <v>272.66975617795146</v>
      </c>
      <c r="AN309" s="103">
        <f t="shared" ca="1" si="180"/>
        <v>0.72017921553648845</v>
      </c>
      <c r="AO309" s="92">
        <f t="shared" ca="1" si="181"/>
        <v>5.3500739656682796</v>
      </c>
      <c r="AP309" s="91">
        <f t="shared" ca="1" si="182"/>
        <v>0.54000457044206807</v>
      </c>
      <c r="AQ309" s="103">
        <f t="shared" ca="1" si="183"/>
        <v>24.721938734914719</v>
      </c>
      <c r="AR309" s="103">
        <f t="shared" ca="1" si="184"/>
        <v>0.3465571421365149</v>
      </c>
      <c r="AS309" s="103">
        <f t="shared" ca="1" si="185"/>
        <v>5.9011506436185475E-2</v>
      </c>
      <c r="AT309" s="91">
        <f t="shared" ca="1" si="186"/>
        <v>180.82002879848551</v>
      </c>
      <c r="AU309" s="91">
        <f t="shared" ca="1" si="187"/>
        <v>25.202974908518026</v>
      </c>
      <c r="AV309" s="103">
        <f t="shared" ca="1" si="188"/>
        <v>0.13020209234378216</v>
      </c>
      <c r="AW309" s="103">
        <f t="shared" ca="1" si="189"/>
        <v>0.77142644716751418</v>
      </c>
      <c r="AX309" s="91">
        <f t="shared" ca="1" si="190"/>
        <v>61.988530643580333</v>
      </c>
      <c r="AY309" s="103">
        <f t="shared" ca="1" si="191"/>
        <v>0.16733758893197501</v>
      </c>
      <c r="AZ309" s="91">
        <f t="shared" ca="1" si="192"/>
        <v>150.85877148748514</v>
      </c>
      <c r="BA309" s="91">
        <f t="shared" ca="1" si="193"/>
        <v>15.959336413789069</v>
      </c>
      <c r="BB309" s="103">
        <f t="shared" ca="1" si="194"/>
        <v>0.48898868031743359</v>
      </c>
      <c r="BC309" s="103">
        <f t="shared" ca="1" si="195"/>
        <v>0.976426334986917</v>
      </c>
      <c r="BD309" s="91">
        <f t="shared" ca="1" si="196"/>
        <v>7.5330113555013227</v>
      </c>
      <c r="BE309" s="103">
        <f t="shared" ca="1" si="197"/>
        <v>0.31367865231502101</v>
      </c>
      <c r="BF309" s="91">
        <f t="shared" ca="1" si="198"/>
        <v>44.788061963974215</v>
      </c>
      <c r="BG309" s="91">
        <f t="shared" ca="1" si="199"/>
        <v>57.515215377592689</v>
      </c>
    </row>
    <row r="310" spans="36:59">
      <c r="AJ310" s="1">
        <f t="shared" si="177"/>
        <v>305</v>
      </c>
      <c r="AL310" s="103">
        <f t="shared" ca="1" si="178"/>
        <v>0.13928107067627099</v>
      </c>
      <c r="AM310" s="91">
        <f t="shared" ca="1" si="179"/>
        <v>207.35518062220592</v>
      </c>
      <c r="AN310" s="103">
        <f t="shared" ca="1" si="180"/>
        <v>0.44692657887880499</v>
      </c>
      <c r="AO310" s="92">
        <f t="shared" ca="1" si="181"/>
        <v>5.9238562121890581</v>
      </c>
      <c r="AP310" s="91">
        <f t="shared" ca="1" si="182"/>
        <v>1.3108825479232047</v>
      </c>
      <c r="AQ310" s="103">
        <f t="shared" ca="1" si="183"/>
        <v>40.395002961986691</v>
      </c>
      <c r="AR310" s="103">
        <f t="shared" ca="1" si="184"/>
        <v>0.34818386702588988</v>
      </c>
      <c r="AS310" s="103">
        <f t="shared" ca="1" si="185"/>
        <v>4.4622913795765502E-2</v>
      </c>
      <c r="AT310" s="91">
        <f t="shared" ca="1" si="186"/>
        <v>198.20665245942658</v>
      </c>
      <c r="AU310" s="91">
        <f t="shared" ca="1" si="187"/>
        <v>26.546328720072861</v>
      </c>
      <c r="AV310" s="103">
        <f t="shared" ca="1" si="188"/>
        <v>0.22570925131401959</v>
      </c>
      <c r="AW310" s="103">
        <f t="shared" ca="1" si="189"/>
        <v>0.7769971368523082</v>
      </c>
      <c r="AX310" s="91">
        <f t="shared" ca="1" si="190"/>
        <v>60.444549309709366</v>
      </c>
      <c r="AY310" s="103">
        <f t="shared" ca="1" si="191"/>
        <v>0.28799630294071649</v>
      </c>
      <c r="AZ310" s="91">
        <f t="shared" ca="1" si="192"/>
        <v>151.82767170622614</v>
      </c>
      <c r="BA310" s="91">
        <f t="shared" ca="1" si="193"/>
        <v>18.851195654761426</v>
      </c>
      <c r="BB310" s="103">
        <f t="shared" ca="1" si="194"/>
        <v>0.43070874081817612</v>
      </c>
      <c r="BC310" s="103">
        <f t="shared" ca="1" si="195"/>
        <v>0.85395933076124486</v>
      </c>
      <c r="BD310" s="91">
        <f t="shared" ca="1" si="196"/>
        <v>9.9930064252545172</v>
      </c>
      <c r="BE310" s="103">
        <f t="shared" ca="1" si="197"/>
        <v>0.15350315471754952</v>
      </c>
      <c r="BF310" s="91">
        <f t="shared" ca="1" si="198"/>
        <v>35.467265992182888</v>
      </c>
      <c r="BG310" s="91">
        <f t="shared" ca="1" si="199"/>
        <v>60.686230418884776</v>
      </c>
    </row>
    <row r="311" spans="36:59">
      <c r="AJ311" s="1">
        <f t="shared" si="177"/>
        <v>306</v>
      </c>
      <c r="AL311" s="103">
        <f t="shared" ca="1" si="178"/>
        <v>0.11512312109982731</v>
      </c>
      <c r="AM311" s="91">
        <f t="shared" ca="1" si="179"/>
        <v>208.85107693557273</v>
      </c>
      <c r="AN311" s="103">
        <f t="shared" ca="1" si="180"/>
        <v>0.74835436695113811</v>
      </c>
      <c r="AO311" s="92">
        <f t="shared" ca="1" si="181"/>
        <v>6.0003114663607509</v>
      </c>
      <c r="AP311" s="91">
        <f t="shared" ca="1" si="182"/>
        <v>0.61877842227504376</v>
      </c>
      <c r="AQ311" s="103">
        <f t="shared" ca="1" si="183"/>
        <v>25.1559495371704</v>
      </c>
      <c r="AR311" s="103">
        <f t="shared" ca="1" si="184"/>
        <v>0.33672831480017457</v>
      </c>
      <c r="AS311" s="103">
        <f t="shared" ca="1" si="185"/>
        <v>7.522688729779721E-2</v>
      </c>
      <c r="AT311" s="91">
        <f t="shared" ca="1" si="186"/>
        <v>180.28755454583563</v>
      </c>
      <c r="AU311" s="91">
        <f t="shared" ca="1" si="187"/>
        <v>98.396245603662138</v>
      </c>
      <c r="AV311" s="103">
        <f t="shared" ca="1" si="188"/>
        <v>0.30264314285009236</v>
      </c>
      <c r="AW311" s="103">
        <f t="shared" ca="1" si="189"/>
        <v>0.79219208717711653</v>
      </c>
      <c r="AX311" s="91">
        <f t="shared" ca="1" si="190"/>
        <v>71.686398084684299</v>
      </c>
      <c r="AY311" s="103">
        <f t="shared" ca="1" si="191"/>
        <v>0.18977007108823615</v>
      </c>
      <c r="AZ311" s="91">
        <f t="shared" ca="1" si="192"/>
        <v>225.00527520631846</v>
      </c>
      <c r="BA311" s="91">
        <f t="shared" ca="1" si="193"/>
        <v>21.966547913415866</v>
      </c>
      <c r="BB311" s="103">
        <f t="shared" ca="1" si="194"/>
        <v>0.5917790376093881</v>
      </c>
      <c r="BC311" s="103">
        <f t="shared" ca="1" si="195"/>
        <v>0.9787510040981835</v>
      </c>
      <c r="BD311" s="91">
        <f t="shared" ca="1" si="196"/>
        <v>14.371237552832952</v>
      </c>
      <c r="BE311" s="103">
        <f t="shared" ca="1" si="197"/>
        <v>0.33159116281179751</v>
      </c>
      <c r="BF311" s="91">
        <f t="shared" ca="1" si="198"/>
        <v>35.342655249283844</v>
      </c>
      <c r="BG311" s="91">
        <f t="shared" ca="1" si="199"/>
        <v>68.001856026675313</v>
      </c>
    </row>
    <row r="312" spans="36:59">
      <c r="AJ312" s="1">
        <f t="shared" si="177"/>
        <v>307</v>
      </c>
      <c r="AL312" s="103">
        <f t="shared" ca="1" si="178"/>
        <v>0.114422366753948</v>
      </c>
      <c r="AM312" s="91">
        <f t="shared" ca="1" si="179"/>
        <v>283.10018611903564</v>
      </c>
      <c r="AN312" s="103">
        <f t="shared" ca="1" si="180"/>
        <v>0.36082386563068186</v>
      </c>
      <c r="AO312" s="92">
        <f t="shared" ca="1" si="181"/>
        <v>4.6484471451308824</v>
      </c>
      <c r="AP312" s="91">
        <f t="shared" ca="1" si="182"/>
        <v>0.77841176482777241</v>
      </c>
      <c r="AQ312" s="103">
        <f t="shared" ca="1" si="183"/>
        <v>35.148395521828874</v>
      </c>
      <c r="AR312" s="103">
        <f t="shared" ca="1" si="184"/>
        <v>0.234765950520818</v>
      </c>
      <c r="AS312" s="103">
        <f t="shared" ca="1" si="185"/>
        <v>7.9190637454364707E-2</v>
      </c>
      <c r="AT312" s="91">
        <f t="shared" ca="1" si="186"/>
        <v>216.30136446048868</v>
      </c>
      <c r="AU312" s="91">
        <f t="shared" ca="1" si="187"/>
        <v>41.772488968944373</v>
      </c>
      <c r="AV312" s="103">
        <f t="shared" ca="1" si="188"/>
        <v>0.20507052200987613</v>
      </c>
      <c r="AW312" s="103">
        <f t="shared" ca="1" si="189"/>
        <v>0.74301240458797835</v>
      </c>
      <c r="AX312" s="91">
        <f t="shared" ca="1" si="190"/>
        <v>76.105952709482835</v>
      </c>
      <c r="AY312" s="103">
        <f t="shared" ca="1" si="191"/>
        <v>0.17980851010739793</v>
      </c>
      <c r="AZ312" s="91">
        <f t="shared" ca="1" si="192"/>
        <v>237.54279492984944</v>
      </c>
      <c r="BA312" s="91">
        <f t="shared" ca="1" si="193"/>
        <v>15.013674914345184</v>
      </c>
      <c r="BB312" s="103">
        <f t="shared" ca="1" si="194"/>
        <v>0.48920720099837595</v>
      </c>
      <c r="BC312" s="103">
        <f t="shared" ca="1" si="195"/>
        <v>0.95053969622628975</v>
      </c>
      <c r="BD312" s="91">
        <f t="shared" ca="1" si="196"/>
        <v>9.7739271430725765</v>
      </c>
      <c r="BE312" s="103">
        <f t="shared" ca="1" si="197"/>
        <v>0.19537409625691482</v>
      </c>
      <c r="BF312" s="91">
        <f t="shared" ca="1" si="198"/>
        <v>35.393942514322276</v>
      </c>
      <c r="BG312" s="91">
        <f t="shared" ca="1" si="199"/>
        <v>68.735045058876509</v>
      </c>
    </row>
    <row r="313" spans="36:59">
      <c r="AJ313" s="1">
        <f t="shared" si="177"/>
        <v>308</v>
      </c>
      <c r="AL313" s="103">
        <f t="shared" ca="1" si="178"/>
        <v>0.13229766560782108</v>
      </c>
      <c r="AM313" s="91">
        <f t="shared" ca="1" si="179"/>
        <v>231.84683587956212</v>
      </c>
      <c r="AN313" s="103">
        <f t="shared" ca="1" si="180"/>
        <v>0.63836985390579348</v>
      </c>
      <c r="AO313" s="92">
        <f t="shared" ca="1" si="181"/>
        <v>3.043772269527893</v>
      </c>
      <c r="AP313" s="91">
        <f t="shared" ca="1" si="182"/>
        <v>1.3914513879158421</v>
      </c>
      <c r="AQ313" s="103">
        <f t="shared" ca="1" si="183"/>
        <v>47.885885434206365</v>
      </c>
      <c r="AR313" s="103">
        <f t="shared" ca="1" si="184"/>
        <v>0.20294367404043434</v>
      </c>
      <c r="AS313" s="103">
        <f t="shared" ca="1" si="185"/>
        <v>5.6901773461422937E-2</v>
      </c>
      <c r="AT313" s="91">
        <f t="shared" ca="1" si="186"/>
        <v>231.74764442667311</v>
      </c>
      <c r="AU313" s="91">
        <f t="shared" ca="1" si="187"/>
        <v>31.876044812843958</v>
      </c>
      <c r="AV313" s="103">
        <f t="shared" ca="1" si="188"/>
        <v>0.29630977860827529</v>
      </c>
      <c r="AW313" s="103">
        <f t="shared" ca="1" si="189"/>
        <v>0.79018696182651149</v>
      </c>
      <c r="AX313" s="91">
        <f t="shared" ca="1" si="190"/>
        <v>47.882172278614512</v>
      </c>
      <c r="AY313" s="103">
        <f t="shared" ca="1" si="191"/>
        <v>0.15112965097425371</v>
      </c>
      <c r="AZ313" s="91">
        <f t="shared" ca="1" si="192"/>
        <v>217.98233726649727</v>
      </c>
      <c r="BA313" s="91">
        <f t="shared" ca="1" si="193"/>
        <v>28.076044894737784</v>
      </c>
      <c r="BB313" s="103">
        <f t="shared" ca="1" si="194"/>
        <v>0.51717467115797788</v>
      </c>
      <c r="BC313" s="103">
        <f t="shared" ca="1" si="195"/>
        <v>0.92253976768074775</v>
      </c>
      <c r="BD313" s="91">
        <f t="shared" ca="1" si="196"/>
        <v>6.9350542690283143</v>
      </c>
      <c r="BE313" s="103">
        <f t="shared" ca="1" si="197"/>
        <v>0.27138519891312485</v>
      </c>
      <c r="BF313" s="91">
        <f t="shared" ca="1" si="198"/>
        <v>36.260457848368056</v>
      </c>
      <c r="BG313" s="91">
        <f t="shared" ca="1" si="199"/>
        <v>62.85367981949959</v>
      </c>
    </row>
    <row r="314" spans="36:59">
      <c r="AJ314" s="1">
        <f t="shared" si="177"/>
        <v>309</v>
      </c>
      <c r="AL314" s="103">
        <f t="shared" ca="1" si="178"/>
        <v>0.14940018063545452</v>
      </c>
      <c r="AM314" s="91">
        <f t="shared" ca="1" si="179"/>
        <v>249.67764041851467</v>
      </c>
      <c r="AN314" s="103">
        <f t="shared" ca="1" si="180"/>
        <v>0.35934645927871911</v>
      </c>
      <c r="AO314" s="92">
        <f t="shared" ca="1" si="181"/>
        <v>5.6202651280329476</v>
      </c>
      <c r="AP314" s="91">
        <f t="shared" ca="1" si="182"/>
        <v>1.507779139054042</v>
      </c>
      <c r="AQ314" s="103">
        <f t="shared" ca="1" si="183"/>
        <v>35.292102683335344</v>
      </c>
      <c r="AR314" s="103">
        <f t="shared" ca="1" si="184"/>
        <v>0.34269769249416171</v>
      </c>
      <c r="AS314" s="103">
        <f t="shared" ca="1" si="185"/>
        <v>3.7838689977306939E-2</v>
      </c>
      <c r="AT314" s="91">
        <f t="shared" ca="1" si="186"/>
        <v>230.43237120225928</v>
      </c>
      <c r="AU314" s="91">
        <f t="shared" ca="1" si="187"/>
        <v>90.819171612242968</v>
      </c>
      <c r="AV314" s="103">
        <f t="shared" ca="1" si="188"/>
        <v>0.33074955652908666</v>
      </c>
      <c r="AW314" s="103">
        <f t="shared" ca="1" si="189"/>
        <v>0.80762154909606565</v>
      </c>
      <c r="AX314" s="91">
        <f t="shared" ca="1" si="190"/>
        <v>62.751327169825707</v>
      </c>
      <c r="AY314" s="103">
        <f t="shared" ca="1" si="191"/>
        <v>0.22640526170425829</v>
      </c>
      <c r="AZ314" s="91">
        <f t="shared" ca="1" si="192"/>
        <v>153.69330324383631</v>
      </c>
      <c r="BA314" s="91">
        <f t="shared" ca="1" si="193"/>
        <v>29.714301702177565</v>
      </c>
      <c r="BB314" s="103">
        <f t="shared" ca="1" si="194"/>
        <v>0.58510244425414226</v>
      </c>
      <c r="BC314" s="103">
        <f t="shared" ca="1" si="195"/>
        <v>0.94452166052927744</v>
      </c>
      <c r="BD314" s="91">
        <f t="shared" ca="1" si="196"/>
        <v>10.791256084009456</v>
      </c>
      <c r="BE314" s="103">
        <f t="shared" ca="1" si="197"/>
        <v>0.15976762386443258</v>
      </c>
      <c r="BF314" s="91">
        <f t="shared" ca="1" si="198"/>
        <v>37.719524114817538</v>
      </c>
      <c r="BG314" s="91">
        <f t="shared" ca="1" si="199"/>
        <v>56.439172101945424</v>
      </c>
    </row>
    <row r="315" spans="36:59">
      <c r="AJ315" s="1">
        <f t="shared" si="177"/>
        <v>310</v>
      </c>
      <c r="AL315" s="103">
        <f t="shared" ca="1" si="178"/>
        <v>0.13549205317977586</v>
      </c>
      <c r="AM315" s="91">
        <f t="shared" ca="1" si="179"/>
        <v>198.31797962684166</v>
      </c>
      <c r="AN315" s="103">
        <f t="shared" ca="1" si="180"/>
        <v>0.47927287563087817</v>
      </c>
      <c r="AO315" s="92">
        <f t="shared" ca="1" si="181"/>
        <v>6.2591078342210604</v>
      </c>
      <c r="AP315" s="91">
        <f t="shared" ca="1" si="182"/>
        <v>1.0467255945546314</v>
      </c>
      <c r="AQ315" s="103">
        <f t="shared" ca="1" si="183"/>
        <v>37.584341928393272</v>
      </c>
      <c r="AR315" s="103">
        <f t="shared" ca="1" si="184"/>
        <v>0.30797920210947716</v>
      </c>
      <c r="AS315" s="103">
        <f t="shared" ca="1" si="185"/>
        <v>7.1520171008285074E-2</v>
      </c>
      <c r="AT315" s="91">
        <f t="shared" ca="1" si="186"/>
        <v>217.11384125382997</v>
      </c>
      <c r="AU315" s="91">
        <f t="shared" ca="1" si="187"/>
        <v>69.955055703594979</v>
      </c>
      <c r="AV315" s="103">
        <f t="shared" ca="1" si="188"/>
        <v>0.17615586214223353</v>
      </c>
      <c r="AW315" s="103">
        <f t="shared" ca="1" si="189"/>
        <v>0.76248161299055506</v>
      </c>
      <c r="AX315" s="91">
        <f t="shared" ca="1" si="190"/>
        <v>76.909737713021286</v>
      </c>
      <c r="AY315" s="103">
        <f t="shared" ca="1" si="191"/>
        <v>0.28769096296880536</v>
      </c>
      <c r="AZ315" s="91">
        <f t="shared" ca="1" si="192"/>
        <v>152.27417227040243</v>
      </c>
      <c r="BA315" s="91">
        <f t="shared" ca="1" si="193"/>
        <v>17.394908920051456</v>
      </c>
      <c r="BB315" s="103">
        <f t="shared" ca="1" si="194"/>
        <v>0.39382231322327788</v>
      </c>
      <c r="BC315" s="103">
        <f t="shared" ca="1" si="195"/>
        <v>0.88730446257712037</v>
      </c>
      <c r="BD315" s="91">
        <f t="shared" ca="1" si="196"/>
        <v>7.5458965807409495</v>
      </c>
      <c r="BE315" s="103">
        <f t="shared" ca="1" si="197"/>
        <v>0.34786462493191006</v>
      </c>
      <c r="BF315" s="91">
        <f t="shared" ca="1" si="198"/>
        <v>38.451148898641506</v>
      </c>
      <c r="BG315" s="91">
        <f t="shared" ca="1" si="199"/>
        <v>52.972944636780532</v>
      </c>
    </row>
    <row r="316" spans="36:59">
      <c r="AJ316" s="1">
        <f t="shared" si="177"/>
        <v>311</v>
      </c>
      <c r="AL316" s="103">
        <f t="shared" ca="1" si="178"/>
        <v>0.11001919925076416</v>
      </c>
      <c r="AM316" s="91">
        <f t="shared" ca="1" si="179"/>
        <v>186.27963183374104</v>
      </c>
      <c r="AN316" s="103">
        <f t="shared" ca="1" si="180"/>
        <v>0.51055886056183275</v>
      </c>
      <c r="AO316" s="92">
        <f t="shared" ca="1" si="181"/>
        <v>5.3284485254451752</v>
      </c>
      <c r="AP316" s="91">
        <f t="shared" ca="1" si="182"/>
        <v>1.9871211607480213</v>
      </c>
      <c r="AQ316" s="103">
        <f t="shared" ca="1" si="183"/>
        <v>40.733911617469118</v>
      </c>
      <c r="AR316" s="103">
        <f t="shared" ca="1" si="184"/>
        <v>0.2615636556830464</v>
      </c>
      <c r="AS316" s="103">
        <f t="shared" ca="1" si="185"/>
        <v>3.5739644055585593E-2</v>
      </c>
      <c r="AT316" s="91">
        <f t="shared" ca="1" si="186"/>
        <v>212.17273694320545</v>
      </c>
      <c r="AU316" s="91">
        <f t="shared" ca="1" si="187"/>
        <v>51.777048347637631</v>
      </c>
      <c r="AV316" s="103">
        <f t="shared" ca="1" si="188"/>
        <v>0.18972492269504998</v>
      </c>
      <c r="AW316" s="103">
        <f t="shared" ca="1" si="189"/>
        <v>0.78435996595713653</v>
      </c>
      <c r="AX316" s="91">
        <f t="shared" ca="1" si="190"/>
        <v>51.488304110068043</v>
      </c>
      <c r="AY316" s="103">
        <f t="shared" ca="1" si="191"/>
        <v>0.18574746520358892</v>
      </c>
      <c r="AZ316" s="91">
        <f t="shared" ca="1" si="192"/>
        <v>217.54691478748663</v>
      </c>
      <c r="BA316" s="91">
        <f t="shared" ca="1" si="193"/>
        <v>27.769666201681733</v>
      </c>
      <c r="BB316" s="103">
        <f t="shared" ca="1" si="194"/>
        <v>0.45392540965615924</v>
      </c>
      <c r="BC316" s="103">
        <f t="shared" ca="1" si="195"/>
        <v>0.88712386485204153</v>
      </c>
      <c r="BD316" s="91">
        <f t="shared" ca="1" si="196"/>
        <v>10.165784743083023</v>
      </c>
      <c r="BE316" s="103">
        <f t="shared" ca="1" si="197"/>
        <v>0.17228599329961555</v>
      </c>
      <c r="BF316" s="91">
        <f t="shared" ca="1" si="198"/>
        <v>31.428928065010886</v>
      </c>
      <c r="BG316" s="91">
        <f t="shared" ca="1" si="199"/>
        <v>63.385974662717402</v>
      </c>
    </row>
    <row r="317" spans="36:59">
      <c r="AJ317" s="1">
        <f t="shared" si="177"/>
        <v>312</v>
      </c>
      <c r="AL317" s="103">
        <f t="shared" ca="1" si="178"/>
        <v>0.12877567358413838</v>
      </c>
      <c r="AM317" s="91">
        <f t="shared" ca="1" si="179"/>
        <v>205.71977256885805</v>
      </c>
      <c r="AN317" s="103">
        <f t="shared" ca="1" si="180"/>
        <v>0.74407213768817781</v>
      </c>
      <c r="AO317" s="92">
        <f t="shared" ca="1" si="181"/>
        <v>3.7092915499554353</v>
      </c>
      <c r="AP317" s="91">
        <f t="shared" ca="1" si="182"/>
        <v>0.80551329136345218</v>
      </c>
      <c r="AQ317" s="103">
        <f t="shared" ca="1" si="183"/>
        <v>39.060404294556072</v>
      </c>
      <c r="AR317" s="103">
        <f t="shared" ca="1" si="184"/>
        <v>0.22077646493555961</v>
      </c>
      <c r="AS317" s="103">
        <f t="shared" ca="1" si="185"/>
        <v>3.4587051615067414E-2</v>
      </c>
      <c r="AT317" s="91">
        <f t="shared" ca="1" si="186"/>
        <v>180.16581079744884</v>
      </c>
      <c r="AU317" s="91">
        <f t="shared" ca="1" si="187"/>
        <v>81.250867959407699</v>
      </c>
      <c r="AV317" s="103">
        <f t="shared" ca="1" si="188"/>
        <v>0.1579850174519935</v>
      </c>
      <c r="AW317" s="103">
        <f t="shared" ca="1" si="189"/>
        <v>0.80583347086034951</v>
      </c>
      <c r="AX317" s="91">
        <f t="shared" ca="1" si="190"/>
        <v>62.523856783046455</v>
      </c>
      <c r="AY317" s="103">
        <f t="shared" ca="1" si="191"/>
        <v>0.2670555323965329</v>
      </c>
      <c r="AZ317" s="91">
        <f t="shared" ca="1" si="192"/>
        <v>203.26366811805164</v>
      </c>
      <c r="BA317" s="91">
        <f t="shared" ca="1" si="193"/>
        <v>29.69020102636431</v>
      </c>
      <c r="BB317" s="103">
        <f t="shared" ca="1" si="194"/>
        <v>0.52231026827185034</v>
      </c>
      <c r="BC317" s="103">
        <f t="shared" ca="1" si="195"/>
        <v>0.85401016845987998</v>
      </c>
      <c r="BD317" s="91">
        <f t="shared" ca="1" si="196"/>
        <v>7.6740434250213312</v>
      </c>
      <c r="BE317" s="103">
        <f t="shared" ca="1" si="197"/>
        <v>0.20181813452359759</v>
      </c>
      <c r="BF317" s="91">
        <f t="shared" ca="1" si="198"/>
        <v>36.637962086592893</v>
      </c>
      <c r="BG317" s="91">
        <f t="shared" ca="1" si="199"/>
        <v>69.105429900246108</v>
      </c>
    </row>
    <row r="318" spans="36:59">
      <c r="AJ318" s="1">
        <f t="shared" si="177"/>
        <v>313</v>
      </c>
      <c r="AL318" s="103">
        <f t="shared" ca="1" si="178"/>
        <v>0.12739967924813383</v>
      </c>
      <c r="AM318" s="91">
        <f t="shared" ca="1" si="179"/>
        <v>186.10779862384896</v>
      </c>
      <c r="AN318" s="103">
        <f t="shared" ca="1" si="180"/>
        <v>0.52710937776914857</v>
      </c>
      <c r="AO318" s="92">
        <f t="shared" ca="1" si="181"/>
        <v>3.5948400333851844</v>
      </c>
      <c r="AP318" s="91">
        <f t="shared" ca="1" si="182"/>
        <v>1.9918381583946325</v>
      </c>
      <c r="AQ318" s="103">
        <f t="shared" ca="1" si="183"/>
        <v>12.727379445040242</v>
      </c>
      <c r="AR318" s="103">
        <f t="shared" ca="1" si="184"/>
        <v>0.2869105922335855</v>
      </c>
      <c r="AS318" s="103">
        <f t="shared" ca="1" si="185"/>
        <v>5.7598814362147567E-2</v>
      </c>
      <c r="AT318" s="91">
        <f t="shared" ca="1" si="186"/>
        <v>189.80777103655927</v>
      </c>
      <c r="AU318" s="91">
        <f t="shared" ca="1" si="187"/>
        <v>50.383370403267044</v>
      </c>
      <c r="AV318" s="103">
        <f t="shared" ca="1" si="188"/>
        <v>0.14508975754894576</v>
      </c>
      <c r="AW318" s="103">
        <f t="shared" ca="1" si="189"/>
        <v>0.77917708681606945</v>
      </c>
      <c r="AX318" s="91">
        <f t="shared" ca="1" si="190"/>
        <v>48.810831671832865</v>
      </c>
      <c r="AY318" s="103">
        <f t="shared" ca="1" si="191"/>
        <v>0.15339163022142979</v>
      </c>
      <c r="AZ318" s="91">
        <f t="shared" ca="1" si="192"/>
        <v>249.6311853372118</v>
      </c>
      <c r="BA318" s="91">
        <f t="shared" ca="1" si="193"/>
        <v>29.609254710946438</v>
      </c>
      <c r="BB318" s="103">
        <f t="shared" ca="1" si="194"/>
        <v>0.35558858940502458</v>
      </c>
      <c r="BC318" s="103">
        <f t="shared" ca="1" si="195"/>
        <v>0.9697512290336544</v>
      </c>
      <c r="BD318" s="91">
        <f t="shared" ca="1" si="196"/>
        <v>9.607685947476039</v>
      </c>
      <c r="BE318" s="103">
        <f t="shared" ca="1" si="197"/>
        <v>0.17071917577985585</v>
      </c>
      <c r="BF318" s="91">
        <f t="shared" ca="1" si="198"/>
        <v>36.896270907478112</v>
      </c>
      <c r="BG318" s="91">
        <f t="shared" ca="1" si="199"/>
        <v>65.348069530201798</v>
      </c>
    </row>
    <row r="319" spans="36:59">
      <c r="AJ319" s="1">
        <f t="shared" si="177"/>
        <v>314</v>
      </c>
      <c r="AL319" s="103">
        <f t="shared" ca="1" si="178"/>
        <v>0.10651270356247124</v>
      </c>
      <c r="AM319" s="91">
        <f t="shared" ca="1" si="179"/>
        <v>260.90874756125015</v>
      </c>
      <c r="AN319" s="103">
        <f t="shared" ca="1" si="180"/>
        <v>0.3280701223513578</v>
      </c>
      <c r="AO319" s="92">
        <f t="shared" ca="1" si="181"/>
        <v>6.2516529154207792</v>
      </c>
      <c r="AP319" s="91">
        <f t="shared" ca="1" si="182"/>
        <v>1.4016957875082063</v>
      </c>
      <c r="AQ319" s="103">
        <f t="shared" ca="1" si="183"/>
        <v>21.34460132855029</v>
      </c>
      <c r="AR319" s="103">
        <f t="shared" ca="1" si="184"/>
        <v>0.17424512737596842</v>
      </c>
      <c r="AS319" s="103">
        <f t="shared" ca="1" si="185"/>
        <v>3.2500317469151052E-2</v>
      </c>
      <c r="AT319" s="91">
        <f t="shared" ca="1" si="186"/>
        <v>229.40045055665368</v>
      </c>
      <c r="AU319" s="91">
        <f t="shared" ca="1" si="187"/>
        <v>75.557300457249411</v>
      </c>
      <c r="AV319" s="103">
        <f t="shared" ca="1" si="188"/>
        <v>0.25798964035355154</v>
      </c>
      <c r="AW319" s="103">
        <f t="shared" ca="1" si="189"/>
        <v>0.81353661068309946</v>
      </c>
      <c r="AX319" s="91">
        <f t="shared" ca="1" si="190"/>
        <v>55.72006433646834</v>
      </c>
      <c r="AY319" s="103">
        <f t="shared" ca="1" si="191"/>
        <v>0.25393906230986085</v>
      </c>
      <c r="AZ319" s="91">
        <f t="shared" ca="1" si="192"/>
        <v>232.58676866243346</v>
      </c>
      <c r="BA319" s="91">
        <f t="shared" ca="1" si="193"/>
        <v>27.361632134702148</v>
      </c>
      <c r="BB319" s="103">
        <f t="shared" ca="1" si="194"/>
        <v>0.3861826166449055</v>
      </c>
      <c r="BC319" s="103">
        <f t="shared" ca="1" si="195"/>
        <v>0.88786970069054783</v>
      </c>
      <c r="BD319" s="91">
        <f t="shared" ca="1" si="196"/>
        <v>7.6273596404079953</v>
      </c>
      <c r="BE319" s="103">
        <f t="shared" ca="1" si="197"/>
        <v>0.23473340562470038</v>
      </c>
      <c r="BF319" s="91">
        <f t="shared" ca="1" si="198"/>
        <v>36.091532194897553</v>
      </c>
      <c r="BG319" s="91">
        <f t="shared" ca="1" si="199"/>
        <v>73.011571285222473</v>
      </c>
    </row>
    <row r="320" spans="36:59">
      <c r="AJ320" s="1">
        <f t="shared" si="177"/>
        <v>315</v>
      </c>
      <c r="AL320" s="103">
        <f t="shared" ca="1" si="178"/>
        <v>0.11909962517968831</v>
      </c>
      <c r="AM320" s="91">
        <f t="shared" ca="1" si="179"/>
        <v>257.4286797198418</v>
      </c>
      <c r="AN320" s="103">
        <f t="shared" ca="1" si="180"/>
        <v>0.64763867277671083</v>
      </c>
      <c r="AO320" s="92">
        <f t="shared" ca="1" si="181"/>
        <v>3.8433493253817859</v>
      </c>
      <c r="AP320" s="91">
        <f t="shared" ca="1" si="182"/>
        <v>0.78285381717062541</v>
      </c>
      <c r="AQ320" s="103">
        <f t="shared" ca="1" si="183"/>
        <v>43.203395976615539</v>
      </c>
      <c r="AR320" s="103">
        <f t="shared" ca="1" si="184"/>
        <v>0.26272779043580052</v>
      </c>
      <c r="AS320" s="103">
        <f t="shared" ca="1" si="185"/>
        <v>6.9637176943708023E-2</v>
      </c>
      <c r="AT320" s="91">
        <f t="shared" ca="1" si="186"/>
        <v>195.66867111948679</v>
      </c>
      <c r="AU320" s="91">
        <f t="shared" ca="1" si="187"/>
        <v>73.715964129147338</v>
      </c>
      <c r="AV320" s="103">
        <f t="shared" ca="1" si="188"/>
        <v>0.14236084004540114</v>
      </c>
      <c r="AW320" s="103">
        <f t="shared" ca="1" si="189"/>
        <v>0.81181965714898752</v>
      </c>
      <c r="AX320" s="91">
        <f t="shared" ca="1" si="190"/>
        <v>45.6255900805685</v>
      </c>
      <c r="AY320" s="103">
        <f t="shared" ca="1" si="191"/>
        <v>0.28427579311714868</v>
      </c>
      <c r="AZ320" s="91">
        <f t="shared" ca="1" si="192"/>
        <v>160.94409736235559</v>
      </c>
      <c r="BA320" s="91">
        <f t="shared" ca="1" si="193"/>
        <v>18.048171789717969</v>
      </c>
      <c r="BB320" s="103">
        <f t="shared" ca="1" si="194"/>
        <v>0.41817402948826188</v>
      </c>
      <c r="BC320" s="103">
        <f t="shared" ca="1" si="195"/>
        <v>0.92728561874870863</v>
      </c>
      <c r="BD320" s="91">
        <f t="shared" ca="1" si="196"/>
        <v>12.832846376260655</v>
      </c>
      <c r="BE320" s="103">
        <f t="shared" ca="1" si="197"/>
        <v>0.18439150162530976</v>
      </c>
      <c r="BF320" s="91">
        <f t="shared" ca="1" si="198"/>
        <v>34.226653284066678</v>
      </c>
      <c r="BG320" s="91">
        <f t="shared" ca="1" si="199"/>
        <v>55.574080397417177</v>
      </c>
    </row>
    <row r="321" spans="36:59">
      <c r="AJ321" s="1">
        <f t="shared" si="177"/>
        <v>316</v>
      </c>
      <c r="AL321" s="103">
        <f t="shared" ca="1" si="178"/>
        <v>0.14471999250896259</v>
      </c>
      <c r="AM321" s="91">
        <f t="shared" ca="1" si="179"/>
        <v>198.2736603719668</v>
      </c>
      <c r="AN321" s="103">
        <f t="shared" ca="1" si="180"/>
        <v>0.74814350310109479</v>
      </c>
      <c r="AO321" s="92">
        <f t="shared" ca="1" si="181"/>
        <v>3.461942389916739</v>
      </c>
      <c r="AP321" s="91">
        <f t="shared" ca="1" si="182"/>
        <v>1.9521993340493728</v>
      </c>
      <c r="AQ321" s="103">
        <f t="shared" ca="1" si="183"/>
        <v>10.628801988367957</v>
      </c>
      <c r="AR321" s="103">
        <f t="shared" ca="1" si="184"/>
        <v>0.29355604942868851</v>
      </c>
      <c r="AS321" s="103">
        <f t="shared" ca="1" si="185"/>
        <v>6.6370483610498021E-2</v>
      </c>
      <c r="AT321" s="91">
        <f t="shared" ca="1" si="186"/>
        <v>200.22905700897635</v>
      </c>
      <c r="AU321" s="91">
        <f t="shared" ca="1" si="187"/>
        <v>57.864822796993536</v>
      </c>
      <c r="AV321" s="103">
        <f t="shared" ca="1" si="188"/>
        <v>0.18738096959884082</v>
      </c>
      <c r="AW321" s="103">
        <f t="shared" ca="1" si="189"/>
        <v>0.74638529824166655</v>
      </c>
      <c r="AX321" s="91">
        <f t="shared" ca="1" si="190"/>
        <v>59.008836933792082</v>
      </c>
      <c r="AY321" s="103">
        <f t="shared" ca="1" si="191"/>
        <v>0.22519831020619524</v>
      </c>
      <c r="AZ321" s="91">
        <f t="shared" ca="1" si="192"/>
        <v>221.32005930139661</v>
      </c>
      <c r="BA321" s="91">
        <f t="shared" ca="1" si="193"/>
        <v>20.481561345042135</v>
      </c>
      <c r="BB321" s="103">
        <f t="shared" ca="1" si="194"/>
        <v>0.43818082093877547</v>
      </c>
      <c r="BC321" s="103">
        <f t="shared" ca="1" si="195"/>
        <v>0.942312604470952</v>
      </c>
      <c r="BD321" s="91">
        <f t="shared" ca="1" si="196"/>
        <v>10.054091172563972</v>
      </c>
      <c r="BE321" s="103">
        <f t="shared" ca="1" si="197"/>
        <v>0.32950441373459544</v>
      </c>
      <c r="BF321" s="91">
        <f t="shared" ca="1" si="198"/>
        <v>34.808320041101254</v>
      </c>
      <c r="BG321" s="91">
        <f t="shared" ca="1" si="199"/>
        <v>50.71148935178342</v>
      </c>
    </row>
    <row r="322" spans="36:59">
      <c r="AJ322" s="1">
        <f t="shared" si="177"/>
        <v>317</v>
      </c>
      <c r="AL322" s="103">
        <f t="shared" ca="1" si="178"/>
        <v>0.11857459668431822</v>
      </c>
      <c r="AM322" s="91">
        <f t="shared" ca="1" si="179"/>
        <v>237.24956925586588</v>
      </c>
      <c r="AN322" s="103">
        <f t="shared" ca="1" si="180"/>
        <v>0.74848376073861433</v>
      </c>
      <c r="AO322" s="92">
        <f t="shared" ca="1" si="181"/>
        <v>4.2747037908439509</v>
      </c>
      <c r="AP322" s="91">
        <f t="shared" ca="1" si="182"/>
        <v>1.9690087686874531</v>
      </c>
      <c r="AQ322" s="103">
        <f t="shared" ca="1" si="183"/>
        <v>13.720643044941919</v>
      </c>
      <c r="AR322" s="103">
        <f t="shared" ca="1" si="184"/>
        <v>0.23326858447901977</v>
      </c>
      <c r="AS322" s="103">
        <f t="shared" ca="1" si="185"/>
        <v>7.2518923596740364E-2</v>
      </c>
      <c r="AT322" s="91">
        <f t="shared" ca="1" si="186"/>
        <v>226.52905169034696</v>
      </c>
      <c r="AU322" s="91">
        <f t="shared" ca="1" si="187"/>
        <v>55.301462225509766</v>
      </c>
      <c r="AV322" s="103">
        <f t="shared" ca="1" si="188"/>
        <v>0.31418438728516018</v>
      </c>
      <c r="AW322" s="103">
        <f t="shared" ca="1" si="189"/>
        <v>0.79112080561464082</v>
      </c>
      <c r="AX322" s="91">
        <f t="shared" ca="1" si="190"/>
        <v>78.48430552806964</v>
      </c>
      <c r="AY322" s="103">
        <f t="shared" ca="1" si="191"/>
        <v>0.24075262858781793</v>
      </c>
      <c r="AZ322" s="91">
        <f t="shared" ca="1" si="192"/>
        <v>180.76672641497555</v>
      </c>
      <c r="BA322" s="91">
        <f t="shared" ca="1" si="193"/>
        <v>20.629867298020653</v>
      </c>
      <c r="BB322" s="103">
        <f t="shared" ca="1" si="194"/>
        <v>0.49732107994066976</v>
      </c>
      <c r="BC322" s="103">
        <f t="shared" ca="1" si="195"/>
        <v>0.97079695404672817</v>
      </c>
      <c r="BD322" s="91">
        <f t="shared" ca="1" si="196"/>
        <v>9.8961495816100573</v>
      </c>
      <c r="BE322" s="103">
        <f t="shared" ca="1" si="197"/>
        <v>0.21810531369565289</v>
      </c>
      <c r="BF322" s="91">
        <f t="shared" ca="1" si="198"/>
        <v>33.072409405562311</v>
      </c>
      <c r="BG322" s="91">
        <f t="shared" ca="1" si="199"/>
        <v>60.000155822238341</v>
      </c>
    </row>
    <row r="323" spans="36:59">
      <c r="AJ323" s="1">
        <f t="shared" si="177"/>
        <v>318</v>
      </c>
      <c r="AL323" s="103">
        <f t="shared" ca="1" si="178"/>
        <v>0.12598753753405598</v>
      </c>
      <c r="AM323" s="91">
        <f t="shared" ca="1" si="179"/>
        <v>242.88095723236148</v>
      </c>
      <c r="AN323" s="103">
        <f t="shared" ca="1" si="180"/>
        <v>0.49643002333900854</v>
      </c>
      <c r="AO323" s="92">
        <f t="shared" ca="1" si="181"/>
        <v>4.8594410439949627</v>
      </c>
      <c r="AP323" s="91">
        <f t="shared" ca="1" si="182"/>
        <v>1.8878381746771782</v>
      </c>
      <c r="AQ323" s="103">
        <f t="shared" ca="1" si="183"/>
        <v>25.786876767052807</v>
      </c>
      <c r="AR323" s="103">
        <f t="shared" ca="1" si="184"/>
        <v>0.19305666316312381</v>
      </c>
      <c r="AS323" s="103">
        <f t="shared" ca="1" si="185"/>
        <v>5.1972680458041688E-2</v>
      </c>
      <c r="AT323" s="91">
        <f t="shared" ca="1" si="186"/>
        <v>204.70314028809125</v>
      </c>
      <c r="AU323" s="91">
        <f t="shared" ca="1" si="187"/>
        <v>94.840179190371373</v>
      </c>
      <c r="AV323" s="103">
        <f t="shared" ca="1" si="188"/>
        <v>0.31179605798134241</v>
      </c>
      <c r="AW323" s="103">
        <f t="shared" ca="1" si="189"/>
        <v>0.83760655387802063</v>
      </c>
      <c r="AX323" s="91">
        <f t="shared" ca="1" si="190"/>
        <v>70.484323349303992</v>
      </c>
      <c r="AY323" s="103">
        <f t="shared" ca="1" si="191"/>
        <v>0.15978022511021336</v>
      </c>
      <c r="AZ323" s="91">
        <f t="shared" ca="1" si="192"/>
        <v>165.54280094046405</v>
      </c>
      <c r="BA323" s="91">
        <f t="shared" ca="1" si="193"/>
        <v>20.499289439943357</v>
      </c>
      <c r="BB323" s="103">
        <f t="shared" ca="1" si="194"/>
        <v>0.4750963996578742</v>
      </c>
      <c r="BC323" s="103">
        <f t="shared" ca="1" si="195"/>
        <v>0.95589329179947102</v>
      </c>
      <c r="BD323" s="91">
        <f t="shared" ca="1" si="196"/>
        <v>7.3376923244115169</v>
      </c>
      <c r="BE323" s="103">
        <f t="shared" ca="1" si="197"/>
        <v>0.18507187264511121</v>
      </c>
      <c r="BF323" s="91">
        <f t="shared" ca="1" si="198"/>
        <v>44.538074831189846</v>
      </c>
      <c r="BG323" s="91">
        <f t="shared" ca="1" si="199"/>
        <v>74.037166921399859</v>
      </c>
    </row>
    <row r="324" spans="36:59">
      <c r="AJ324" s="1">
        <f t="shared" si="177"/>
        <v>319</v>
      </c>
      <c r="AL324" s="103">
        <f t="shared" ca="1" si="178"/>
        <v>0.13413757315514835</v>
      </c>
      <c r="AM324" s="91">
        <f t="shared" ca="1" si="179"/>
        <v>244.44119512761063</v>
      </c>
      <c r="AN324" s="103">
        <f t="shared" ca="1" si="180"/>
        <v>0.54135478456021158</v>
      </c>
      <c r="AO324" s="92">
        <f t="shared" ca="1" si="181"/>
        <v>5.4168573620890577</v>
      </c>
      <c r="AP324" s="91">
        <f t="shared" ca="1" si="182"/>
        <v>0.83993675877903162</v>
      </c>
      <c r="AQ324" s="103">
        <f t="shared" ca="1" si="183"/>
        <v>37.633657643989537</v>
      </c>
      <c r="AR324" s="103">
        <f t="shared" ca="1" si="184"/>
        <v>0.21012046082014185</v>
      </c>
      <c r="AS324" s="103">
        <f t="shared" ca="1" si="185"/>
        <v>6.0401852443550411E-2</v>
      </c>
      <c r="AT324" s="91">
        <f t="shared" ca="1" si="186"/>
        <v>242.30841698830633</v>
      </c>
      <c r="AU324" s="91">
        <f t="shared" ca="1" si="187"/>
        <v>48.357082609033895</v>
      </c>
      <c r="AV324" s="103">
        <f t="shared" ca="1" si="188"/>
        <v>0.1906644420300744</v>
      </c>
      <c r="AW324" s="103">
        <f t="shared" ca="1" si="189"/>
        <v>0.79955305708086866</v>
      </c>
      <c r="AX324" s="91">
        <f t="shared" ca="1" si="190"/>
        <v>74.677257771692226</v>
      </c>
      <c r="AY324" s="103">
        <f t="shared" ca="1" si="191"/>
        <v>0.28708028691126525</v>
      </c>
      <c r="AZ324" s="91">
        <f t="shared" ca="1" si="192"/>
        <v>212.85778942276991</v>
      </c>
      <c r="BA324" s="91">
        <f t="shared" ca="1" si="193"/>
        <v>17.427709562250005</v>
      </c>
      <c r="BB324" s="103">
        <f t="shared" ca="1" si="194"/>
        <v>0.43545115241270499</v>
      </c>
      <c r="BC324" s="103">
        <f t="shared" ca="1" si="195"/>
        <v>0.86545754611329662</v>
      </c>
      <c r="BD324" s="91">
        <f t="shared" ca="1" si="196"/>
        <v>14.249412370714749</v>
      </c>
      <c r="BE324" s="103">
        <f t="shared" ca="1" si="197"/>
        <v>0.17899503961742841</v>
      </c>
      <c r="BF324" s="91">
        <f t="shared" ca="1" si="198"/>
        <v>42.048711712462719</v>
      </c>
      <c r="BG324" s="91">
        <f t="shared" ca="1" si="199"/>
        <v>52.813114919314444</v>
      </c>
    </row>
    <row r="325" spans="36:59">
      <c r="AJ325" s="1">
        <f t="shared" si="177"/>
        <v>320</v>
      </c>
      <c r="AL325" s="103">
        <f t="shared" ca="1" si="178"/>
        <v>0.12604607955162073</v>
      </c>
      <c r="AM325" s="91">
        <f t="shared" ca="1" si="179"/>
        <v>232.61203835895796</v>
      </c>
      <c r="AN325" s="103">
        <f t="shared" ca="1" si="180"/>
        <v>0.51036063641539842</v>
      </c>
      <c r="AO325" s="92">
        <f t="shared" ca="1" si="181"/>
        <v>3.3764353455474052</v>
      </c>
      <c r="AP325" s="91">
        <f t="shared" ca="1" si="182"/>
        <v>1.3819519049816686</v>
      </c>
      <c r="AQ325" s="103">
        <f t="shared" ca="1" si="183"/>
        <v>11.024900129396675</v>
      </c>
      <c r="AR325" s="103">
        <f t="shared" ca="1" si="184"/>
        <v>0.18019641648769413</v>
      </c>
      <c r="AS325" s="103">
        <f t="shared" ca="1" si="185"/>
        <v>5.2483315957218349E-2</v>
      </c>
      <c r="AT325" s="91">
        <f t="shared" ca="1" si="186"/>
        <v>198.94137007134088</v>
      </c>
      <c r="AU325" s="91">
        <f t="shared" ca="1" si="187"/>
        <v>88.979941302388653</v>
      </c>
      <c r="AV325" s="103">
        <f t="shared" ca="1" si="188"/>
        <v>0.25002127374381078</v>
      </c>
      <c r="AW325" s="103">
        <f t="shared" ca="1" si="189"/>
        <v>0.81730690425715402</v>
      </c>
      <c r="AX325" s="91">
        <f t="shared" ca="1" si="190"/>
        <v>75.730041335061429</v>
      </c>
      <c r="AY325" s="103">
        <f t="shared" ca="1" si="191"/>
        <v>0.19608640937379557</v>
      </c>
      <c r="AZ325" s="91">
        <f t="shared" ca="1" si="192"/>
        <v>197.13069616007169</v>
      </c>
      <c r="BA325" s="91">
        <f t="shared" ca="1" si="193"/>
        <v>22.690725139709251</v>
      </c>
      <c r="BB325" s="103">
        <f t="shared" ca="1" si="194"/>
        <v>0.57252443315354073</v>
      </c>
      <c r="BC325" s="103">
        <f t="shared" ca="1" si="195"/>
        <v>0.99979017986166208</v>
      </c>
      <c r="BD325" s="91">
        <f t="shared" ca="1" si="196"/>
        <v>12.439689110822334</v>
      </c>
      <c r="BE325" s="103">
        <f t="shared" ca="1" si="197"/>
        <v>0.20897431846203623</v>
      </c>
      <c r="BF325" s="91">
        <f t="shared" ca="1" si="198"/>
        <v>40.677481204642987</v>
      </c>
      <c r="BG325" s="91">
        <f t="shared" ca="1" si="199"/>
        <v>60.202234017033163</v>
      </c>
    </row>
    <row r="326" spans="36:59">
      <c r="AJ326" s="1">
        <f t="shared" si="177"/>
        <v>321</v>
      </c>
      <c r="AL326" s="103">
        <f t="shared" ca="1" si="178"/>
        <v>0.10514526750627542</v>
      </c>
      <c r="AM326" s="91">
        <f t="shared" ca="1" si="179"/>
        <v>228.66547300708493</v>
      </c>
      <c r="AN326" s="103">
        <f t="shared" ca="1" si="180"/>
        <v>0.40014845034371382</v>
      </c>
      <c r="AO326" s="92">
        <f t="shared" ca="1" si="181"/>
        <v>3.0122997014130068</v>
      </c>
      <c r="AP326" s="91">
        <f t="shared" ca="1" si="182"/>
        <v>0.64110612375480258</v>
      </c>
      <c r="AQ326" s="103">
        <f t="shared" ca="1" si="183"/>
        <v>10.439882664868808</v>
      </c>
      <c r="AR326" s="103">
        <f t="shared" ca="1" si="184"/>
        <v>0.28844118894894727</v>
      </c>
      <c r="AS326" s="103">
        <f t="shared" ca="1" si="185"/>
        <v>7.72345346160873E-2</v>
      </c>
      <c r="AT326" s="91">
        <f t="shared" ca="1" si="186"/>
        <v>204.30491586577782</v>
      </c>
      <c r="AU326" s="91">
        <f t="shared" ca="1" si="187"/>
        <v>39.092563700056786</v>
      </c>
      <c r="AV326" s="103">
        <f t="shared" ca="1" si="188"/>
        <v>0.21810004212682388</v>
      </c>
      <c r="AW326" s="103">
        <f t="shared" ca="1" si="189"/>
        <v>0.8429807858367161</v>
      </c>
      <c r="AX326" s="91">
        <f t="shared" ca="1" si="190"/>
        <v>82.568919486056146</v>
      </c>
      <c r="AY326" s="103">
        <f t="shared" ca="1" si="191"/>
        <v>0.21721466161206893</v>
      </c>
      <c r="AZ326" s="91">
        <f t="shared" ca="1" si="192"/>
        <v>225.56222988298413</v>
      </c>
      <c r="BA326" s="91">
        <f t="shared" ca="1" si="193"/>
        <v>24.256694682383088</v>
      </c>
      <c r="BB326" s="103">
        <f t="shared" ca="1" si="194"/>
        <v>0.44699037677300679</v>
      </c>
      <c r="BC326" s="103">
        <f t="shared" ca="1" si="195"/>
        <v>0.90545769178491942</v>
      </c>
      <c r="BD326" s="91">
        <f t="shared" ca="1" si="196"/>
        <v>14.692080106684614</v>
      </c>
      <c r="BE326" s="103">
        <f t="shared" ca="1" si="197"/>
        <v>0.27640061016366912</v>
      </c>
      <c r="BF326" s="91">
        <f t="shared" ca="1" si="198"/>
        <v>40.225833158716938</v>
      </c>
      <c r="BG326" s="91">
        <f t="shared" ca="1" si="199"/>
        <v>57.49081778470471</v>
      </c>
    </row>
    <row r="327" spans="36:59">
      <c r="AJ327" s="1">
        <f t="shared" si="177"/>
        <v>322</v>
      </c>
      <c r="AL327" s="103">
        <f t="shared" ca="1" si="178"/>
        <v>0.13960159930247504</v>
      </c>
      <c r="AM327" s="91">
        <f t="shared" ca="1" si="179"/>
        <v>218.46328803367734</v>
      </c>
      <c r="AN327" s="103">
        <f t="shared" ca="1" si="180"/>
        <v>0.31139340660149295</v>
      </c>
      <c r="AO327" s="92">
        <f t="shared" ca="1" si="181"/>
        <v>4.3404457999667674</v>
      </c>
      <c r="AP327" s="91">
        <f t="shared" ca="1" si="182"/>
        <v>1.7917077439363105</v>
      </c>
      <c r="AQ327" s="103">
        <f t="shared" ca="1" si="183"/>
        <v>20.568709341957248</v>
      </c>
      <c r="AR327" s="103">
        <f t="shared" ca="1" si="184"/>
        <v>0.25301261012616788</v>
      </c>
      <c r="AS327" s="103">
        <f t="shared" ca="1" si="185"/>
        <v>6.899917246062072E-2</v>
      </c>
      <c r="AT327" s="91">
        <f t="shared" ca="1" si="186"/>
        <v>231.76524793406048</v>
      </c>
      <c r="AU327" s="91">
        <f t="shared" ca="1" si="187"/>
        <v>59.29806347356579</v>
      </c>
      <c r="AV327" s="103">
        <f t="shared" ca="1" si="188"/>
        <v>0.2190847594033874</v>
      </c>
      <c r="AW327" s="103">
        <f t="shared" ca="1" si="189"/>
        <v>0.79779369590303717</v>
      </c>
      <c r="AX327" s="91">
        <f t="shared" ca="1" si="190"/>
        <v>75.226162049888529</v>
      </c>
      <c r="AY327" s="103">
        <f t="shared" ca="1" si="191"/>
        <v>0.15115439336059075</v>
      </c>
      <c r="AZ327" s="91">
        <f t="shared" ca="1" si="192"/>
        <v>183.23237463365717</v>
      </c>
      <c r="BA327" s="91">
        <f t="shared" ca="1" si="193"/>
        <v>15.889664633948753</v>
      </c>
      <c r="BB327" s="103">
        <f t="shared" ca="1" si="194"/>
        <v>0.55897540969745596</v>
      </c>
      <c r="BC327" s="103">
        <f t="shared" ca="1" si="195"/>
        <v>0.93085241656900808</v>
      </c>
      <c r="BD327" s="91">
        <f t="shared" ca="1" si="196"/>
        <v>13.120072756293013</v>
      </c>
      <c r="BE327" s="103">
        <f t="shared" ca="1" si="197"/>
        <v>0.26197265020560812</v>
      </c>
      <c r="BF327" s="91">
        <f t="shared" ca="1" si="198"/>
        <v>33.004077226775586</v>
      </c>
      <c r="BG327" s="91">
        <f t="shared" ca="1" si="199"/>
        <v>60.443189026910403</v>
      </c>
    </row>
    <row r="328" spans="36:59">
      <c r="AJ328" s="1">
        <f t="shared" ref="AJ328:AJ391" si="200">AJ327+1</f>
        <v>323</v>
      </c>
      <c r="AL328" s="103">
        <f t="shared" ref="AL328:AL391" ca="1" si="201">RAND()*($P$6-$R$6)+$R$6</f>
        <v>0.1052510518204807</v>
      </c>
      <c r="AM328" s="91">
        <f t="shared" ref="AM328:AM391" ca="1" si="202">RAND()*($P$8-$R$8)+$R$8</f>
        <v>203.24876858257107</v>
      </c>
      <c r="AN328" s="103">
        <f t="shared" ref="AN328:AN391" ca="1" si="203">RAND()*($R$10-$P$10)+$P$10</f>
        <v>0.4218351093196504</v>
      </c>
      <c r="AO328" s="92">
        <f t="shared" ref="AO328:AO391" ca="1" si="204">RAND()*($R$12-$P$12)+$P$12</f>
        <v>6.3592573515434943</v>
      </c>
      <c r="AP328" s="91">
        <f t="shared" ref="AP328:AP391" ca="1" si="205">RAND()*($R$14-$P$14)+$P$14</f>
        <v>0.76248844183461983</v>
      </c>
      <c r="AQ328" s="103">
        <f t="shared" ref="AQ328:AQ391" ca="1" si="206">RAND()*($R$16-$P$16)+$P$16</f>
        <v>10.889582928672841</v>
      </c>
      <c r="AR328" s="103">
        <f t="shared" ref="AR328:AR391" ca="1" si="207">RAND()*($R$18-$P$18)+$P$18</f>
        <v>0.32966543463210346</v>
      </c>
      <c r="AS328" s="103">
        <f t="shared" ref="AS328:AS391" ca="1" si="208">RAND()*($R$20-$P$20)+$P$20</f>
        <v>6.7701565285610665E-2</v>
      </c>
      <c r="AT328" s="91">
        <f t="shared" ref="AT328:AT391" ca="1" si="209">RAND()*($R$22-$P$22)+$P$22</f>
        <v>204.7767001615187</v>
      </c>
      <c r="AU328" s="91">
        <f t="shared" ref="AU328:AU391" ca="1" si="210">RAND()*($R$24-$P$24)+$P$24</f>
        <v>65.882080258126081</v>
      </c>
      <c r="AV328" s="103">
        <f t="shared" ref="AV328:AV391" ca="1" si="211">RAND()*($P$26-$R$26)+$R$26</f>
        <v>0.23597288386850193</v>
      </c>
      <c r="AW328" s="103">
        <f t="shared" ref="AW328:AW391" ca="1" si="212">RAND()*($P$28-$R$28)+$R$28</f>
        <v>0.83410885056576822</v>
      </c>
      <c r="AX328" s="91">
        <f t="shared" ref="AX328:AX391" ca="1" si="213">RAND()*($R$30-$P$30)+$P$30</f>
        <v>60.44242732203913</v>
      </c>
      <c r="AY328" s="103">
        <f t="shared" ref="AY328:AY391" ca="1" si="214">RAND()*($P$32-$R$32)+$R$32</f>
        <v>0.15486812580150669</v>
      </c>
      <c r="AZ328" s="91">
        <f t="shared" ref="AZ328:AZ391" ca="1" si="215">RAND()*($P$34-$R$34)+$R$34</f>
        <v>161.20908535986186</v>
      </c>
      <c r="BA328" s="91">
        <f t="shared" ref="BA328:BA391" ca="1" si="216">RAND()*($P$36-$R$36)+$R$36</f>
        <v>17.491253446962006</v>
      </c>
      <c r="BB328" s="103">
        <f t="shared" ref="BB328:BB391" ca="1" si="217">RAND()*($P$38-$R$38)+$R$38</f>
        <v>0.41887403341064722</v>
      </c>
      <c r="BC328" s="103">
        <f t="shared" ref="BC328:BC391" ca="1" si="218">RAND()*($P$40-$R$40)+$R$40</f>
        <v>0.85405570206575754</v>
      </c>
      <c r="BD328" s="91">
        <f t="shared" ref="BD328:BD391" ca="1" si="219">RAND()*($P$42-$R$42)+$R$42</f>
        <v>12.030837637992079</v>
      </c>
      <c r="BE328" s="103">
        <f t="shared" ref="BE328:BE391" ca="1" si="220">RAND()*($R$44-$P$44)+$P$44</f>
        <v>0.16266660568275512</v>
      </c>
      <c r="BF328" s="91">
        <f t="shared" ref="BF328:BF391" ca="1" si="221">RAND()*($P$46-$R$46)+$R$46</f>
        <v>39.24341338474045</v>
      </c>
      <c r="BG328" s="91">
        <f t="shared" ref="BG328:BG391" ca="1" si="222">RAND()*($R$48-$P$48)+$P$48</f>
        <v>58.595770731040687</v>
      </c>
    </row>
    <row r="329" spans="36:59">
      <c r="AJ329" s="1">
        <f t="shared" si="200"/>
        <v>324</v>
      </c>
      <c r="AL329" s="103">
        <f t="shared" ca="1" si="201"/>
        <v>9.6497070780013433E-2</v>
      </c>
      <c r="AM329" s="91">
        <f t="shared" ca="1" si="202"/>
        <v>223.07455868929972</v>
      </c>
      <c r="AN329" s="103">
        <f t="shared" ca="1" si="203"/>
        <v>0.60687594540465262</v>
      </c>
      <c r="AO329" s="92">
        <f t="shared" ca="1" si="204"/>
        <v>5.5652857529846091</v>
      </c>
      <c r="AP329" s="91">
        <f t="shared" ca="1" si="205"/>
        <v>1.6624410736123743</v>
      </c>
      <c r="AQ329" s="103">
        <f t="shared" ca="1" si="206"/>
        <v>23.95463982763092</v>
      </c>
      <c r="AR329" s="103">
        <f t="shared" ca="1" si="207"/>
        <v>0.25435886394045187</v>
      </c>
      <c r="AS329" s="103">
        <f t="shared" ca="1" si="208"/>
        <v>4.8381512960832269E-2</v>
      </c>
      <c r="AT329" s="91">
        <f t="shared" ca="1" si="209"/>
        <v>196.58102426730633</v>
      </c>
      <c r="AU329" s="91">
        <f t="shared" ca="1" si="210"/>
        <v>75.042861908300523</v>
      </c>
      <c r="AV329" s="103">
        <f t="shared" ca="1" si="211"/>
        <v>0.21343644985097629</v>
      </c>
      <c r="AW329" s="103">
        <f t="shared" ca="1" si="212"/>
        <v>0.80956196694344784</v>
      </c>
      <c r="AX329" s="91">
        <f t="shared" ca="1" si="213"/>
        <v>73.166494329816757</v>
      </c>
      <c r="AY329" s="103">
        <f t="shared" ca="1" si="214"/>
        <v>0.29220211553361131</v>
      </c>
      <c r="AZ329" s="91">
        <f t="shared" ca="1" si="215"/>
        <v>211.1460092820501</v>
      </c>
      <c r="BA329" s="91">
        <f t="shared" ca="1" si="216"/>
        <v>24.760206159517445</v>
      </c>
      <c r="BB329" s="103">
        <f t="shared" ca="1" si="217"/>
        <v>0.3835217651155528</v>
      </c>
      <c r="BC329" s="103">
        <f t="shared" ca="1" si="218"/>
        <v>0.86334201512561015</v>
      </c>
      <c r="BD329" s="91">
        <f t="shared" ca="1" si="219"/>
        <v>9.9430774250541383</v>
      </c>
      <c r="BE329" s="103">
        <f t="shared" ca="1" si="220"/>
        <v>0.20402258024799413</v>
      </c>
      <c r="BF329" s="91">
        <f t="shared" ca="1" si="221"/>
        <v>32.811061657215319</v>
      </c>
      <c r="BG329" s="91">
        <f t="shared" ca="1" si="222"/>
        <v>57.315281624736691</v>
      </c>
    </row>
    <row r="330" spans="36:59">
      <c r="AJ330" s="1">
        <f t="shared" si="200"/>
        <v>325</v>
      </c>
      <c r="AL330" s="103">
        <f t="shared" ca="1" si="201"/>
        <v>9.6151575644812623E-2</v>
      </c>
      <c r="AM330" s="91">
        <f t="shared" ca="1" si="202"/>
        <v>225.31219467459113</v>
      </c>
      <c r="AN330" s="103">
        <f t="shared" ca="1" si="203"/>
        <v>0.6541856516421416</v>
      </c>
      <c r="AO330" s="92">
        <f t="shared" ca="1" si="204"/>
        <v>5.0106798934435863</v>
      </c>
      <c r="AP330" s="91">
        <f t="shared" ca="1" si="205"/>
        <v>1.4789601355095339</v>
      </c>
      <c r="AQ330" s="103">
        <f t="shared" ca="1" si="206"/>
        <v>22.260451472208981</v>
      </c>
      <c r="AR330" s="103">
        <f t="shared" ca="1" si="207"/>
        <v>0.21525513193624657</v>
      </c>
      <c r="AS330" s="103">
        <f t="shared" ca="1" si="208"/>
        <v>4.3297796956202457E-2</v>
      </c>
      <c r="AT330" s="91">
        <f t="shared" ca="1" si="209"/>
        <v>227.59065940199972</v>
      </c>
      <c r="AU330" s="91">
        <f t="shared" ca="1" si="210"/>
        <v>50.412146415218785</v>
      </c>
      <c r="AV330" s="103">
        <f t="shared" ca="1" si="211"/>
        <v>0.26668464921321244</v>
      </c>
      <c r="AW330" s="103">
        <f t="shared" ca="1" si="212"/>
        <v>0.83939287926656769</v>
      </c>
      <c r="AX330" s="91">
        <f t="shared" ca="1" si="213"/>
        <v>62.431203459911607</v>
      </c>
      <c r="AY330" s="103">
        <f t="shared" ca="1" si="214"/>
        <v>0.26168857187642253</v>
      </c>
      <c r="AZ330" s="91">
        <f t="shared" ca="1" si="215"/>
        <v>242.71440979478047</v>
      </c>
      <c r="BA330" s="91">
        <f t="shared" ca="1" si="216"/>
        <v>16.117876480294726</v>
      </c>
      <c r="BB330" s="103">
        <f t="shared" ca="1" si="217"/>
        <v>0.47244080172705932</v>
      </c>
      <c r="BC330" s="103">
        <f t="shared" ca="1" si="218"/>
        <v>0.91103823331334688</v>
      </c>
      <c r="BD330" s="91">
        <f t="shared" ca="1" si="219"/>
        <v>8.2899863089321322</v>
      </c>
      <c r="BE330" s="103">
        <f t="shared" ca="1" si="220"/>
        <v>0.26713010026828871</v>
      </c>
      <c r="BF330" s="91">
        <f t="shared" ca="1" si="221"/>
        <v>39.466964905362786</v>
      </c>
      <c r="BG330" s="91">
        <f t="shared" ca="1" si="222"/>
        <v>52.50993051357996</v>
      </c>
    </row>
    <row r="331" spans="36:59">
      <c r="AJ331" s="1">
        <f t="shared" si="200"/>
        <v>326</v>
      </c>
      <c r="AL331" s="103">
        <f t="shared" ca="1" si="201"/>
        <v>9.8401149786783645E-2</v>
      </c>
      <c r="AM331" s="91">
        <f t="shared" ca="1" si="202"/>
        <v>193.06880507125399</v>
      </c>
      <c r="AN331" s="103">
        <f t="shared" ca="1" si="203"/>
        <v>0.46675432709512193</v>
      </c>
      <c r="AO331" s="92">
        <f t="shared" ca="1" si="204"/>
        <v>5.9736299616950532</v>
      </c>
      <c r="AP331" s="91">
        <f t="shared" ca="1" si="205"/>
        <v>0.66295872621370844</v>
      </c>
      <c r="AQ331" s="103">
        <f t="shared" ca="1" si="206"/>
        <v>29.449795898609278</v>
      </c>
      <c r="AR331" s="103">
        <f t="shared" ca="1" si="207"/>
        <v>0.20801411348067522</v>
      </c>
      <c r="AS331" s="103">
        <f t="shared" ca="1" si="208"/>
        <v>5.2368380767295476E-2</v>
      </c>
      <c r="AT331" s="91">
        <f t="shared" ca="1" si="209"/>
        <v>197.6855092533977</v>
      </c>
      <c r="AU331" s="91">
        <f t="shared" ca="1" si="210"/>
        <v>84.854973224381141</v>
      </c>
      <c r="AV331" s="103">
        <f t="shared" ca="1" si="211"/>
        <v>0.13792875233387211</v>
      </c>
      <c r="AW331" s="103">
        <f t="shared" ca="1" si="212"/>
        <v>0.83176566777507943</v>
      </c>
      <c r="AX331" s="91">
        <f t="shared" ca="1" si="213"/>
        <v>62.268560759426947</v>
      </c>
      <c r="AY331" s="103">
        <f t="shared" ca="1" si="214"/>
        <v>0.23910270851138676</v>
      </c>
      <c r="AZ331" s="91">
        <f t="shared" ca="1" si="215"/>
        <v>150.00795190212767</v>
      </c>
      <c r="BA331" s="91">
        <f t="shared" ca="1" si="216"/>
        <v>28.904848124101537</v>
      </c>
      <c r="BB331" s="103">
        <f t="shared" ca="1" si="217"/>
        <v>0.41247953124941061</v>
      </c>
      <c r="BC331" s="103">
        <f t="shared" ca="1" si="218"/>
        <v>0.8547899699893593</v>
      </c>
      <c r="BD331" s="91">
        <f t="shared" ca="1" si="219"/>
        <v>8.6922599193233356</v>
      </c>
      <c r="BE331" s="103">
        <f t="shared" ca="1" si="220"/>
        <v>0.22374357864751038</v>
      </c>
      <c r="BF331" s="91">
        <f t="shared" ca="1" si="221"/>
        <v>42.73021128315257</v>
      </c>
      <c r="BG331" s="91">
        <f t="shared" ca="1" si="222"/>
        <v>57.15242884419353</v>
      </c>
    </row>
    <row r="332" spans="36:59">
      <c r="AJ332" s="1">
        <f t="shared" si="200"/>
        <v>327</v>
      </c>
      <c r="AL332" s="103">
        <f t="shared" ca="1" si="201"/>
        <v>0.10414008517530085</v>
      </c>
      <c r="AM332" s="91">
        <f t="shared" ca="1" si="202"/>
        <v>259.16760390371553</v>
      </c>
      <c r="AN332" s="103">
        <f t="shared" ca="1" si="203"/>
        <v>0.47040617905405591</v>
      </c>
      <c r="AO332" s="92">
        <f t="shared" ca="1" si="204"/>
        <v>3.7047834908787944</v>
      </c>
      <c r="AP332" s="91">
        <f t="shared" ca="1" si="205"/>
        <v>0.69671156482923757</v>
      </c>
      <c r="AQ332" s="103">
        <f t="shared" ca="1" si="206"/>
        <v>49.509152601619391</v>
      </c>
      <c r="AR332" s="103">
        <f t="shared" ca="1" si="207"/>
        <v>0.32488364738025766</v>
      </c>
      <c r="AS332" s="103">
        <f t="shared" ca="1" si="208"/>
        <v>2.7514876782686958E-2</v>
      </c>
      <c r="AT332" s="91">
        <f t="shared" ca="1" si="209"/>
        <v>196.65690017912817</v>
      </c>
      <c r="AU332" s="91">
        <f t="shared" ca="1" si="210"/>
        <v>80.582117312561635</v>
      </c>
      <c r="AV332" s="103">
        <f t="shared" ca="1" si="211"/>
        <v>0.21942308525053356</v>
      </c>
      <c r="AW332" s="103">
        <f t="shared" ca="1" si="212"/>
        <v>0.75319538872261527</v>
      </c>
      <c r="AX332" s="91">
        <f t="shared" ca="1" si="213"/>
        <v>49.059064057436302</v>
      </c>
      <c r="AY332" s="103">
        <f t="shared" ca="1" si="214"/>
        <v>0.29760176668626381</v>
      </c>
      <c r="AZ332" s="91">
        <f t="shared" ca="1" si="215"/>
        <v>217.26508829431265</v>
      </c>
      <c r="BA332" s="91">
        <f t="shared" ca="1" si="216"/>
        <v>26.729631015076738</v>
      </c>
      <c r="BB332" s="103">
        <f t="shared" ca="1" si="217"/>
        <v>0.5537753373037948</v>
      </c>
      <c r="BC332" s="103">
        <f t="shared" ca="1" si="218"/>
        <v>0.85555183023520087</v>
      </c>
      <c r="BD332" s="91">
        <f t="shared" ca="1" si="219"/>
        <v>7.0828220661126764</v>
      </c>
      <c r="BE332" s="103">
        <f t="shared" ca="1" si="220"/>
        <v>0.28896076109929902</v>
      </c>
      <c r="BF332" s="91">
        <f t="shared" ca="1" si="221"/>
        <v>32.51386357905141</v>
      </c>
      <c r="BG332" s="91">
        <f t="shared" ca="1" si="222"/>
        <v>74.566698324531004</v>
      </c>
    </row>
    <row r="333" spans="36:59">
      <c r="AJ333" s="1">
        <f t="shared" si="200"/>
        <v>328</v>
      </c>
      <c r="AL333" s="103">
        <f t="shared" ca="1" si="201"/>
        <v>0.11850896980026079</v>
      </c>
      <c r="AM333" s="91">
        <f t="shared" ca="1" si="202"/>
        <v>269.90601385806076</v>
      </c>
      <c r="AN333" s="103">
        <f t="shared" ca="1" si="203"/>
        <v>0.44860388773183546</v>
      </c>
      <c r="AO333" s="92">
        <f t="shared" ca="1" si="204"/>
        <v>4.9508598658183063</v>
      </c>
      <c r="AP333" s="91">
        <f t="shared" ca="1" si="205"/>
        <v>1.9707010037838881</v>
      </c>
      <c r="AQ333" s="103">
        <f t="shared" ca="1" si="206"/>
        <v>24.300516639109624</v>
      </c>
      <c r="AR333" s="103">
        <f t="shared" ca="1" si="207"/>
        <v>0.29015455626719544</v>
      </c>
      <c r="AS333" s="103">
        <f t="shared" ca="1" si="208"/>
        <v>3.361035314496514E-2</v>
      </c>
      <c r="AT333" s="91">
        <f t="shared" ca="1" si="209"/>
        <v>188.51535732507588</v>
      </c>
      <c r="AU333" s="91">
        <f t="shared" ca="1" si="210"/>
        <v>59.489895122775636</v>
      </c>
      <c r="AV333" s="103">
        <f t="shared" ca="1" si="211"/>
        <v>0.24201797668731026</v>
      </c>
      <c r="AW333" s="103">
        <f t="shared" ca="1" si="212"/>
        <v>0.81250252347863683</v>
      </c>
      <c r="AX333" s="91">
        <f t="shared" ca="1" si="213"/>
        <v>54.71261298316459</v>
      </c>
      <c r="AY333" s="103">
        <f t="shared" ca="1" si="214"/>
        <v>0.25638717177369652</v>
      </c>
      <c r="AZ333" s="91">
        <f t="shared" ca="1" si="215"/>
        <v>212.96715174263647</v>
      </c>
      <c r="BA333" s="91">
        <f t="shared" ca="1" si="216"/>
        <v>25.358055163198387</v>
      </c>
      <c r="BB333" s="103">
        <f t="shared" ca="1" si="217"/>
        <v>0.55367944406684155</v>
      </c>
      <c r="BC333" s="103">
        <f t="shared" ca="1" si="218"/>
        <v>0.97615779013136839</v>
      </c>
      <c r="BD333" s="91">
        <f t="shared" ca="1" si="219"/>
        <v>9.1300614297901941</v>
      </c>
      <c r="BE333" s="103">
        <f t="shared" ca="1" si="220"/>
        <v>0.27158652403770378</v>
      </c>
      <c r="BF333" s="91">
        <f t="shared" ca="1" si="221"/>
        <v>33.993207789563897</v>
      </c>
      <c r="BG333" s="91">
        <f t="shared" ca="1" si="222"/>
        <v>53.273900878219983</v>
      </c>
    </row>
    <row r="334" spans="36:59">
      <c r="AJ334" s="1">
        <f t="shared" si="200"/>
        <v>329</v>
      </c>
      <c r="AL334" s="103">
        <f t="shared" ca="1" si="201"/>
        <v>0.13165208232384745</v>
      </c>
      <c r="AM334" s="91">
        <f t="shared" ca="1" si="202"/>
        <v>257.65637156432155</v>
      </c>
      <c r="AN334" s="103">
        <f t="shared" ca="1" si="203"/>
        <v>0.37637621431784951</v>
      </c>
      <c r="AO334" s="92">
        <f t="shared" ca="1" si="204"/>
        <v>3.4536322410178109</v>
      </c>
      <c r="AP334" s="91">
        <f t="shared" ca="1" si="205"/>
        <v>0.88056654125249145</v>
      </c>
      <c r="AQ334" s="103">
        <f t="shared" ca="1" si="206"/>
        <v>29.708144420441201</v>
      </c>
      <c r="AR334" s="103">
        <f t="shared" ca="1" si="207"/>
        <v>0.22887972147219826</v>
      </c>
      <c r="AS334" s="103">
        <f t="shared" ca="1" si="208"/>
        <v>6.0713307610072577E-2</v>
      </c>
      <c r="AT334" s="91">
        <f t="shared" ca="1" si="209"/>
        <v>180.13971477020075</v>
      </c>
      <c r="AU334" s="91">
        <f t="shared" ca="1" si="210"/>
        <v>27.949348487690845</v>
      </c>
      <c r="AV334" s="103">
        <f t="shared" ca="1" si="211"/>
        <v>0.30446880263026621</v>
      </c>
      <c r="AW334" s="103">
        <f t="shared" ca="1" si="212"/>
        <v>0.76527637410492799</v>
      </c>
      <c r="AX334" s="91">
        <f t="shared" ca="1" si="213"/>
        <v>75.442103209921228</v>
      </c>
      <c r="AY334" s="103">
        <f t="shared" ca="1" si="214"/>
        <v>0.23500672131204198</v>
      </c>
      <c r="AZ334" s="91">
        <f t="shared" ca="1" si="215"/>
        <v>193.90247724486701</v>
      </c>
      <c r="BA334" s="91">
        <f t="shared" ca="1" si="216"/>
        <v>22.036453946971331</v>
      </c>
      <c r="BB334" s="103">
        <f t="shared" ca="1" si="217"/>
        <v>0.35692732166759367</v>
      </c>
      <c r="BC334" s="103">
        <f t="shared" ca="1" si="218"/>
        <v>0.95084058405019867</v>
      </c>
      <c r="BD334" s="91">
        <f t="shared" ca="1" si="219"/>
        <v>7.2593372328449695</v>
      </c>
      <c r="BE334" s="103">
        <f t="shared" ca="1" si="220"/>
        <v>0.21055670976084753</v>
      </c>
      <c r="BF334" s="91">
        <f t="shared" ca="1" si="221"/>
        <v>41.094285808201548</v>
      </c>
      <c r="BG334" s="91">
        <f t="shared" ca="1" si="222"/>
        <v>52.29016094930374</v>
      </c>
    </row>
    <row r="335" spans="36:59">
      <c r="AJ335" s="1">
        <f t="shared" si="200"/>
        <v>330</v>
      </c>
      <c r="AL335" s="103">
        <f t="shared" ca="1" si="201"/>
        <v>0.11028366122109297</v>
      </c>
      <c r="AM335" s="91">
        <f t="shared" ca="1" si="202"/>
        <v>260.68399812976611</v>
      </c>
      <c r="AN335" s="103">
        <f t="shared" ca="1" si="203"/>
        <v>0.59470710898970802</v>
      </c>
      <c r="AO335" s="92">
        <f t="shared" ca="1" si="204"/>
        <v>6.0068948367965538</v>
      </c>
      <c r="AP335" s="91">
        <f t="shared" ca="1" si="205"/>
        <v>0.73041762459036086</v>
      </c>
      <c r="AQ335" s="103">
        <f t="shared" ca="1" si="206"/>
        <v>14.504665282288016</v>
      </c>
      <c r="AR335" s="103">
        <f t="shared" ca="1" si="207"/>
        <v>0.27090403197727903</v>
      </c>
      <c r="AS335" s="103">
        <f t="shared" ca="1" si="208"/>
        <v>2.9822000564655192E-2</v>
      </c>
      <c r="AT335" s="91">
        <f t="shared" ca="1" si="209"/>
        <v>185.34196581411271</v>
      </c>
      <c r="AU335" s="91">
        <f t="shared" ca="1" si="210"/>
        <v>60.629405899456955</v>
      </c>
      <c r="AV335" s="103">
        <f t="shared" ca="1" si="211"/>
        <v>0.31404693745867507</v>
      </c>
      <c r="AW335" s="103">
        <f t="shared" ca="1" si="212"/>
        <v>0.78533563654601424</v>
      </c>
      <c r="AX335" s="91">
        <f t="shared" ca="1" si="213"/>
        <v>48.62400311449435</v>
      </c>
      <c r="AY335" s="103">
        <f t="shared" ca="1" si="214"/>
        <v>0.20738614865087657</v>
      </c>
      <c r="AZ335" s="91">
        <f t="shared" ca="1" si="215"/>
        <v>208.43102169925027</v>
      </c>
      <c r="BA335" s="91">
        <f t="shared" ca="1" si="216"/>
        <v>18.761639323566008</v>
      </c>
      <c r="BB335" s="103">
        <f t="shared" ca="1" si="217"/>
        <v>0.53260485342398223</v>
      </c>
      <c r="BC335" s="103">
        <f t="shared" ca="1" si="218"/>
        <v>0.86740037447528862</v>
      </c>
      <c r="BD335" s="91">
        <f t="shared" ca="1" si="219"/>
        <v>6.4019866565576189</v>
      </c>
      <c r="BE335" s="103">
        <f t="shared" ca="1" si="220"/>
        <v>0.18734140201258703</v>
      </c>
      <c r="BF335" s="91">
        <f t="shared" ca="1" si="221"/>
        <v>41.314219236209446</v>
      </c>
      <c r="BG335" s="91">
        <f t="shared" ca="1" si="222"/>
        <v>57.352416787658015</v>
      </c>
    </row>
    <row r="336" spans="36:59">
      <c r="AJ336" s="1">
        <f t="shared" si="200"/>
        <v>331</v>
      </c>
      <c r="AL336" s="103">
        <f t="shared" ca="1" si="201"/>
        <v>0.10969740877468989</v>
      </c>
      <c r="AM336" s="91">
        <f t="shared" ca="1" si="202"/>
        <v>194.88988254927258</v>
      </c>
      <c r="AN336" s="103">
        <f t="shared" ca="1" si="203"/>
        <v>0.5615277685596598</v>
      </c>
      <c r="AO336" s="92">
        <f t="shared" ca="1" si="204"/>
        <v>6.7797916223056216</v>
      </c>
      <c r="AP336" s="91">
        <f t="shared" ca="1" si="205"/>
        <v>1.3843580166074687</v>
      </c>
      <c r="AQ336" s="103">
        <f t="shared" ca="1" si="206"/>
        <v>44.205856281531688</v>
      </c>
      <c r="AR336" s="103">
        <f t="shared" ca="1" si="207"/>
        <v>0.16043436262580749</v>
      </c>
      <c r="AS336" s="103">
        <f t="shared" ca="1" si="208"/>
        <v>2.0610800096072197E-2</v>
      </c>
      <c r="AT336" s="91">
        <f t="shared" ca="1" si="209"/>
        <v>236.26935143200956</v>
      </c>
      <c r="AU336" s="91">
        <f t="shared" ca="1" si="210"/>
        <v>55.37599824654464</v>
      </c>
      <c r="AV336" s="103">
        <f t="shared" ca="1" si="211"/>
        <v>0.34899895476927106</v>
      </c>
      <c r="AW336" s="103">
        <f t="shared" ca="1" si="212"/>
        <v>0.8107247539182062</v>
      </c>
      <c r="AX336" s="91">
        <f t="shared" ca="1" si="213"/>
        <v>72.246747402871563</v>
      </c>
      <c r="AY336" s="103">
        <f t="shared" ca="1" si="214"/>
        <v>0.15239581411471678</v>
      </c>
      <c r="AZ336" s="91">
        <f t="shared" ca="1" si="215"/>
        <v>226.4699852211956</v>
      </c>
      <c r="BA336" s="91">
        <f t="shared" ca="1" si="216"/>
        <v>21.191961565705327</v>
      </c>
      <c r="BB336" s="103">
        <f t="shared" ca="1" si="217"/>
        <v>0.46760124805826386</v>
      </c>
      <c r="BC336" s="103">
        <f t="shared" ca="1" si="218"/>
        <v>0.87394800525227101</v>
      </c>
      <c r="BD336" s="91">
        <f t="shared" ca="1" si="219"/>
        <v>11.934353459407417</v>
      </c>
      <c r="BE336" s="103">
        <f t="shared" ca="1" si="220"/>
        <v>0.28061513783307651</v>
      </c>
      <c r="BF336" s="91">
        <f t="shared" ca="1" si="221"/>
        <v>37.040471498268019</v>
      </c>
      <c r="BG336" s="91">
        <f t="shared" ca="1" si="222"/>
        <v>66.1038252569451</v>
      </c>
    </row>
    <row r="337" spans="36:59">
      <c r="AJ337" s="1">
        <f t="shared" si="200"/>
        <v>332</v>
      </c>
      <c r="AL337" s="103">
        <f t="shared" ca="1" si="201"/>
        <v>9.6840615346072717E-2</v>
      </c>
      <c r="AM337" s="91">
        <f t="shared" ca="1" si="202"/>
        <v>260.47791540176155</v>
      </c>
      <c r="AN337" s="103">
        <f t="shared" ca="1" si="203"/>
        <v>0.5226604387760001</v>
      </c>
      <c r="AO337" s="92">
        <f t="shared" ca="1" si="204"/>
        <v>5.0845432042879484</v>
      </c>
      <c r="AP337" s="91">
        <f t="shared" ca="1" si="205"/>
        <v>1.0764584651686242</v>
      </c>
      <c r="AQ337" s="103">
        <f t="shared" ca="1" si="206"/>
        <v>12.031839181741887</v>
      </c>
      <c r="AR337" s="103">
        <f t="shared" ca="1" si="207"/>
        <v>0.25603340401439345</v>
      </c>
      <c r="AS337" s="103">
        <f t="shared" ca="1" si="208"/>
        <v>3.6996744013102351E-2</v>
      </c>
      <c r="AT337" s="91">
        <f t="shared" ca="1" si="209"/>
        <v>232.96690864476483</v>
      </c>
      <c r="AU337" s="91">
        <f t="shared" ca="1" si="210"/>
        <v>48.603792087897077</v>
      </c>
      <c r="AV337" s="103">
        <f t="shared" ca="1" si="211"/>
        <v>0.29534099020868654</v>
      </c>
      <c r="AW337" s="103">
        <f t="shared" ca="1" si="212"/>
        <v>0.83727452560049831</v>
      </c>
      <c r="AX337" s="91">
        <f t="shared" ca="1" si="213"/>
        <v>55.343825004031075</v>
      </c>
      <c r="AY337" s="103">
        <f t="shared" ca="1" si="214"/>
        <v>0.25433316214801449</v>
      </c>
      <c r="AZ337" s="91">
        <f t="shared" ca="1" si="215"/>
        <v>215.47085699654022</v>
      </c>
      <c r="BA337" s="91">
        <f t="shared" ca="1" si="216"/>
        <v>24.963841001627333</v>
      </c>
      <c r="BB337" s="103">
        <f t="shared" ca="1" si="217"/>
        <v>0.35878498713547147</v>
      </c>
      <c r="BC337" s="103">
        <f t="shared" ca="1" si="218"/>
        <v>0.92089372911285539</v>
      </c>
      <c r="BD337" s="91">
        <f t="shared" ca="1" si="219"/>
        <v>12.571499039159566</v>
      </c>
      <c r="BE337" s="103">
        <f t="shared" ca="1" si="220"/>
        <v>0.29170848055892795</v>
      </c>
      <c r="BF337" s="91">
        <f t="shared" ca="1" si="221"/>
        <v>35.20414744534785</v>
      </c>
      <c r="BG337" s="91">
        <f t="shared" ca="1" si="222"/>
        <v>55.82065844043035</v>
      </c>
    </row>
    <row r="338" spans="36:59">
      <c r="AJ338" s="1">
        <f t="shared" si="200"/>
        <v>333</v>
      </c>
      <c r="AL338" s="103">
        <f t="shared" ca="1" si="201"/>
        <v>0.11902340388258829</v>
      </c>
      <c r="AM338" s="91">
        <f t="shared" ca="1" si="202"/>
        <v>267.93821034027002</v>
      </c>
      <c r="AN338" s="103">
        <f t="shared" ca="1" si="203"/>
        <v>0.47070953251165348</v>
      </c>
      <c r="AO338" s="92">
        <f t="shared" ca="1" si="204"/>
        <v>6.5989149886564853</v>
      </c>
      <c r="AP338" s="91">
        <f t="shared" ca="1" si="205"/>
        <v>1.910787790436856</v>
      </c>
      <c r="AQ338" s="103">
        <f t="shared" ca="1" si="206"/>
        <v>30.672168373079877</v>
      </c>
      <c r="AR338" s="103">
        <f t="shared" ca="1" si="207"/>
        <v>0.3394517057186498</v>
      </c>
      <c r="AS338" s="103">
        <f t="shared" ca="1" si="208"/>
        <v>1.004017720548561E-2</v>
      </c>
      <c r="AT338" s="91">
        <f t="shared" ca="1" si="209"/>
        <v>238.08000583651662</v>
      </c>
      <c r="AU338" s="91">
        <f t="shared" ca="1" si="210"/>
        <v>45.821867971252161</v>
      </c>
      <c r="AV338" s="103">
        <f t="shared" ca="1" si="211"/>
        <v>0.30573227845990641</v>
      </c>
      <c r="AW338" s="103">
        <f t="shared" ca="1" si="212"/>
        <v>0.82463517653517571</v>
      </c>
      <c r="AX338" s="91">
        <f t="shared" ca="1" si="213"/>
        <v>83.249109884554869</v>
      </c>
      <c r="AY338" s="103">
        <f t="shared" ca="1" si="214"/>
        <v>0.23496110671007819</v>
      </c>
      <c r="AZ338" s="91">
        <f t="shared" ca="1" si="215"/>
        <v>156.73310996980447</v>
      </c>
      <c r="BA338" s="91">
        <f t="shared" ca="1" si="216"/>
        <v>22.912807847392113</v>
      </c>
      <c r="BB338" s="103">
        <f t="shared" ca="1" si="217"/>
        <v>0.51900169230591864</v>
      </c>
      <c r="BC338" s="103">
        <f t="shared" ca="1" si="218"/>
        <v>0.99891082672893117</v>
      </c>
      <c r="BD338" s="91">
        <f t="shared" ca="1" si="219"/>
        <v>9.9384817960059308</v>
      </c>
      <c r="BE338" s="103">
        <f t="shared" ca="1" si="220"/>
        <v>0.32984137575132422</v>
      </c>
      <c r="BF338" s="91">
        <f t="shared" ca="1" si="221"/>
        <v>32.031338527358926</v>
      </c>
      <c r="BG338" s="91">
        <f t="shared" ca="1" si="222"/>
        <v>60.154252700534371</v>
      </c>
    </row>
    <row r="339" spans="36:59">
      <c r="AJ339" s="1">
        <f t="shared" si="200"/>
        <v>334</v>
      </c>
      <c r="AL339" s="103">
        <f t="shared" ca="1" si="201"/>
        <v>0.11023615312333228</v>
      </c>
      <c r="AM339" s="91">
        <f t="shared" ca="1" si="202"/>
        <v>246.48844388362119</v>
      </c>
      <c r="AN339" s="103">
        <f t="shared" ca="1" si="203"/>
        <v>0.56922478739946036</v>
      </c>
      <c r="AO339" s="92">
        <f t="shared" ca="1" si="204"/>
        <v>4.7298276956687761</v>
      </c>
      <c r="AP339" s="91">
        <f t="shared" ca="1" si="205"/>
        <v>1.340171082939801</v>
      </c>
      <c r="AQ339" s="103">
        <f t="shared" ca="1" si="206"/>
        <v>19.910212244718622</v>
      </c>
      <c r="AR339" s="103">
        <f t="shared" ca="1" si="207"/>
        <v>0.24643254675140308</v>
      </c>
      <c r="AS339" s="103">
        <f t="shared" ca="1" si="208"/>
        <v>3.7069019947459557E-2</v>
      </c>
      <c r="AT339" s="91">
        <f t="shared" ca="1" si="209"/>
        <v>232.83828933024972</v>
      </c>
      <c r="AU339" s="91">
        <f t="shared" ca="1" si="210"/>
        <v>86.452075196174945</v>
      </c>
      <c r="AV339" s="103">
        <f t="shared" ca="1" si="211"/>
        <v>0.29062068397026236</v>
      </c>
      <c r="AW339" s="103">
        <f t="shared" ca="1" si="212"/>
        <v>0.76987083021841785</v>
      </c>
      <c r="AX339" s="91">
        <f t="shared" ca="1" si="213"/>
        <v>46.490808248348323</v>
      </c>
      <c r="AY339" s="103">
        <f t="shared" ca="1" si="214"/>
        <v>0.28299851483067862</v>
      </c>
      <c r="AZ339" s="91">
        <f t="shared" ca="1" si="215"/>
        <v>180.18594406679154</v>
      </c>
      <c r="BA339" s="91">
        <f t="shared" ca="1" si="216"/>
        <v>17.181155059903691</v>
      </c>
      <c r="BB339" s="103">
        <f t="shared" ca="1" si="217"/>
        <v>0.38042305312256963</v>
      </c>
      <c r="BC339" s="103">
        <f t="shared" ca="1" si="218"/>
        <v>0.9790039355113267</v>
      </c>
      <c r="BD339" s="91">
        <f t="shared" ca="1" si="219"/>
        <v>8.8316151832698395</v>
      </c>
      <c r="BE339" s="103">
        <f t="shared" ca="1" si="220"/>
        <v>0.15307041654272882</v>
      </c>
      <c r="BF339" s="91">
        <f t="shared" ca="1" si="221"/>
        <v>37.345587866323733</v>
      </c>
      <c r="BG339" s="91">
        <f t="shared" ca="1" si="222"/>
        <v>57.66637088396913</v>
      </c>
    </row>
    <row r="340" spans="36:59">
      <c r="AJ340" s="1">
        <f t="shared" si="200"/>
        <v>335</v>
      </c>
      <c r="AL340" s="103">
        <f t="shared" ca="1" si="201"/>
        <v>0.14146095297007164</v>
      </c>
      <c r="AM340" s="91">
        <f t="shared" ca="1" si="202"/>
        <v>214.83229230694729</v>
      </c>
      <c r="AN340" s="103">
        <f t="shared" ca="1" si="203"/>
        <v>0.47098001870683975</v>
      </c>
      <c r="AO340" s="92">
        <f t="shared" ca="1" si="204"/>
        <v>4.2433479579635041</v>
      </c>
      <c r="AP340" s="91">
        <f t="shared" ca="1" si="205"/>
        <v>1.6575535723241763</v>
      </c>
      <c r="AQ340" s="103">
        <f t="shared" ca="1" si="206"/>
        <v>22.503680137383366</v>
      </c>
      <c r="AR340" s="103">
        <f t="shared" ca="1" si="207"/>
        <v>0.20933449236964075</v>
      </c>
      <c r="AS340" s="103">
        <f t="shared" ca="1" si="208"/>
        <v>3.691225930358473E-2</v>
      </c>
      <c r="AT340" s="91">
        <f t="shared" ca="1" si="209"/>
        <v>236.86791942762233</v>
      </c>
      <c r="AU340" s="91">
        <f t="shared" ca="1" si="210"/>
        <v>46.257644708553556</v>
      </c>
      <c r="AV340" s="103">
        <f t="shared" ca="1" si="211"/>
        <v>0.33616407002282389</v>
      </c>
      <c r="AW340" s="103">
        <f t="shared" ca="1" si="212"/>
        <v>0.84168894274238593</v>
      </c>
      <c r="AX340" s="91">
        <f t="shared" ca="1" si="213"/>
        <v>59.303285362390994</v>
      </c>
      <c r="AY340" s="103">
        <f t="shared" ca="1" si="214"/>
        <v>0.15964621863711675</v>
      </c>
      <c r="AZ340" s="91">
        <f t="shared" ca="1" si="215"/>
        <v>190.25285141774322</v>
      </c>
      <c r="BA340" s="91">
        <f t="shared" ca="1" si="216"/>
        <v>17.808050946070768</v>
      </c>
      <c r="BB340" s="103">
        <f t="shared" ca="1" si="217"/>
        <v>0.51741932320790418</v>
      </c>
      <c r="BC340" s="103">
        <f t="shared" ca="1" si="218"/>
        <v>0.8666858534052363</v>
      </c>
      <c r="BD340" s="91">
        <f t="shared" ca="1" si="219"/>
        <v>7.8575253795681199</v>
      </c>
      <c r="BE340" s="103">
        <f t="shared" ca="1" si="220"/>
        <v>0.1683179383999277</v>
      </c>
      <c r="BF340" s="91">
        <f t="shared" ca="1" si="221"/>
        <v>32.746242421675852</v>
      </c>
      <c r="BG340" s="91">
        <f t="shared" ca="1" si="222"/>
        <v>62.488187449601639</v>
      </c>
    </row>
    <row r="341" spans="36:59">
      <c r="AJ341" s="1">
        <f t="shared" si="200"/>
        <v>336</v>
      </c>
      <c r="AL341" s="103">
        <f t="shared" ca="1" si="201"/>
        <v>0.13875356044772344</v>
      </c>
      <c r="AM341" s="91">
        <f t="shared" ca="1" si="202"/>
        <v>256.60596335610592</v>
      </c>
      <c r="AN341" s="103">
        <f t="shared" ca="1" si="203"/>
        <v>0.51193113380357302</v>
      </c>
      <c r="AO341" s="92">
        <f t="shared" ca="1" si="204"/>
        <v>6.8771825036491645</v>
      </c>
      <c r="AP341" s="91">
        <f t="shared" ca="1" si="205"/>
        <v>1.2369236714087104</v>
      </c>
      <c r="AQ341" s="103">
        <f t="shared" ca="1" si="206"/>
        <v>38.370964433565092</v>
      </c>
      <c r="AR341" s="103">
        <f t="shared" ca="1" si="207"/>
        <v>0.24070877885058661</v>
      </c>
      <c r="AS341" s="103">
        <f t="shared" ca="1" si="208"/>
        <v>6.3427201179935555E-2</v>
      </c>
      <c r="AT341" s="91">
        <f t="shared" ca="1" si="209"/>
        <v>227.80824028266747</v>
      </c>
      <c r="AU341" s="91">
        <f t="shared" ca="1" si="210"/>
        <v>67.923421111634539</v>
      </c>
      <c r="AV341" s="103">
        <f t="shared" ca="1" si="211"/>
        <v>0.32407015090266766</v>
      </c>
      <c r="AW341" s="103">
        <f t="shared" ca="1" si="212"/>
        <v>0.76636989078344753</v>
      </c>
      <c r="AX341" s="91">
        <f t="shared" ca="1" si="213"/>
        <v>83.546247915545592</v>
      </c>
      <c r="AY341" s="103">
        <f t="shared" ca="1" si="214"/>
        <v>0.19215105876409236</v>
      </c>
      <c r="AZ341" s="91">
        <f t="shared" ca="1" si="215"/>
        <v>237.40483844650174</v>
      </c>
      <c r="BA341" s="91">
        <f t="shared" ca="1" si="216"/>
        <v>27.312826287279957</v>
      </c>
      <c r="BB341" s="103">
        <f t="shared" ca="1" si="217"/>
        <v>0.55437455875154495</v>
      </c>
      <c r="BC341" s="103">
        <f t="shared" ca="1" si="218"/>
        <v>0.87932558700555541</v>
      </c>
      <c r="BD341" s="91">
        <f t="shared" ca="1" si="219"/>
        <v>12.610937695140287</v>
      </c>
      <c r="BE341" s="103">
        <f t="shared" ca="1" si="220"/>
        <v>0.20358090436739984</v>
      </c>
      <c r="BF341" s="91">
        <f t="shared" ca="1" si="221"/>
        <v>38.605687915168005</v>
      </c>
      <c r="BG341" s="91">
        <f t="shared" ca="1" si="222"/>
        <v>64.468276876425975</v>
      </c>
    </row>
    <row r="342" spans="36:59">
      <c r="AJ342" s="1">
        <f t="shared" si="200"/>
        <v>337</v>
      </c>
      <c r="AL342" s="103">
        <f t="shared" ca="1" si="201"/>
        <v>0.10355612756660308</v>
      </c>
      <c r="AM342" s="91">
        <f t="shared" ca="1" si="202"/>
        <v>278.72796670310993</v>
      </c>
      <c r="AN342" s="103">
        <f t="shared" ca="1" si="203"/>
        <v>0.30890033677825085</v>
      </c>
      <c r="AO342" s="92">
        <f t="shared" ca="1" si="204"/>
        <v>6.5851802119748513</v>
      </c>
      <c r="AP342" s="91">
        <f t="shared" ca="1" si="205"/>
        <v>1.7675204802704652</v>
      </c>
      <c r="AQ342" s="103">
        <f t="shared" ca="1" si="206"/>
        <v>38.256861399432843</v>
      </c>
      <c r="AR342" s="103">
        <f t="shared" ca="1" si="207"/>
        <v>0.21547256856811103</v>
      </c>
      <c r="AS342" s="103">
        <f t="shared" ca="1" si="208"/>
        <v>7.2004404861079327E-2</v>
      </c>
      <c r="AT342" s="91">
        <f t="shared" ca="1" si="209"/>
        <v>208.67604143646645</v>
      </c>
      <c r="AU342" s="91">
        <f t="shared" ca="1" si="210"/>
        <v>25.05811842516227</v>
      </c>
      <c r="AV342" s="103">
        <f t="shared" ca="1" si="211"/>
        <v>0.33917945914752889</v>
      </c>
      <c r="AW342" s="103">
        <f t="shared" ca="1" si="212"/>
        <v>0.79422174257253375</v>
      </c>
      <c r="AX342" s="91">
        <f t="shared" ca="1" si="213"/>
        <v>68.560768991992859</v>
      </c>
      <c r="AY342" s="103">
        <f t="shared" ca="1" si="214"/>
        <v>0.23946556865174667</v>
      </c>
      <c r="AZ342" s="91">
        <f t="shared" ca="1" si="215"/>
        <v>172.30316130394743</v>
      </c>
      <c r="BA342" s="91">
        <f t="shared" ca="1" si="216"/>
        <v>17.90003929508191</v>
      </c>
      <c r="BB342" s="103">
        <f t="shared" ca="1" si="217"/>
        <v>0.5312996490963231</v>
      </c>
      <c r="BC342" s="103">
        <f t="shared" ca="1" si="218"/>
        <v>0.97228145809031108</v>
      </c>
      <c r="BD342" s="91">
        <f t="shared" ca="1" si="219"/>
        <v>9.3442610959050771</v>
      </c>
      <c r="BE342" s="103">
        <f t="shared" ca="1" si="220"/>
        <v>0.17189066889384227</v>
      </c>
      <c r="BF342" s="91">
        <f t="shared" ca="1" si="221"/>
        <v>40.014897873195508</v>
      </c>
      <c r="BG342" s="91">
        <f t="shared" ca="1" si="222"/>
        <v>54.193440429251176</v>
      </c>
    </row>
    <row r="343" spans="36:59">
      <c r="AJ343" s="1">
        <f t="shared" si="200"/>
        <v>338</v>
      </c>
      <c r="AL343" s="103">
        <f t="shared" ca="1" si="201"/>
        <v>0.14806494682868704</v>
      </c>
      <c r="AM343" s="91">
        <f t="shared" ca="1" si="202"/>
        <v>199.18664952017522</v>
      </c>
      <c r="AN343" s="103">
        <f t="shared" ca="1" si="203"/>
        <v>0.41334874103260744</v>
      </c>
      <c r="AO343" s="92">
        <f t="shared" ca="1" si="204"/>
        <v>5.045357269823004</v>
      </c>
      <c r="AP343" s="91">
        <f t="shared" ca="1" si="205"/>
        <v>0.50166460106740973</v>
      </c>
      <c r="AQ343" s="103">
        <f t="shared" ca="1" si="206"/>
        <v>26.502100194005966</v>
      </c>
      <c r="AR343" s="103">
        <f t="shared" ca="1" si="207"/>
        <v>0.27810985402084737</v>
      </c>
      <c r="AS343" s="103">
        <f t="shared" ca="1" si="208"/>
        <v>1.0749770174282235E-2</v>
      </c>
      <c r="AT343" s="91">
        <f t="shared" ca="1" si="209"/>
        <v>207.34930877454798</v>
      </c>
      <c r="AU343" s="91">
        <f t="shared" ca="1" si="210"/>
        <v>75.049548636934531</v>
      </c>
      <c r="AV343" s="103">
        <f t="shared" ca="1" si="211"/>
        <v>0.18287650048971854</v>
      </c>
      <c r="AW343" s="103">
        <f t="shared" ca="1" si="212"/>
        <v>0.78024083101566788</v>
      </c>
      <c r="AX343" s="91">
        <f t="shared" ca="1" si="213"/>
        <v>59.08362530726842</v>
      </c>
      <c r="AY343" s="103">
        <f t="shared" ca="1" si="214"/>
        <v>0.27287905349913311</v>
      </c>
      <c r="AZ343" s="91">
        <f t="shared" ca="1" si="215"/>
        <v>236.17329417706495</v>
      </c>
      <c r="BA343" s="91">
        <f t="shared" ca="1" si="216"/>
        <v>15.656869963218023</v>
      </c>
      <c r="BB343" s="103">
        <f t="shared" ca="1" si="217"/>
        <v>0.59499512566097845</v>
      </c>
      <c r="BC343" s="103">
        <f t="shared" ca="1" si="218"/>
        <v>0.94349582118585162</v>
      </c>
      <c r="BD343" s="91">
        <f t="shared" ca="1" si="219"/>
        <v>9.4999191861869736</v>
      </c>
      <c r="BE343" s="103">
        <f t="shared" ca="1" si="220"/>
        <v>0.3032896084756137</v>
      </c>
      <c r="BF343" s="91">
        <f t="shared" ca="1" si="221"/>
        <v>40.153279237546329</v>
      </c>
      <c r="BG343" s="91">
        <f t="shared" ca="1" si="222"/>
        <v>58.628802999676552</v>
      </c>
    </row>
    <row r="344" spans="36:59">
      <c r="AJ344" s="1">
        <f t="shared" si="200"/>
        <v>339</v>
      </c>
      <c r="AL344" s="103">
        <f t="shared" ca="1" si="201"/>
        <v>0.14523154070921265</v>
      </c>
      <c r="AM344" s="91">
        <f t="shared" ca="1" si="202"/>
        <v>277.90012334880231</v>
      </c>
      <c r="AN344" s="103">
        <f t="shared" ca="1" si="203"/>
        <v>0.52241690287972686</v>
      </c>
      <c r="AO344" s="92">
        <f t="shared" ca="1" si="204"/>
        <v>4.7141406943531461</v>
      </c>
      <c r="AP344" s="91">
        <f t="shared" ca="1" si="205"/>
        <v>1.8146592888788957</v>
      </c>
      <c r="AQ344" s="103">
        <f t="shared" ca="1" si="206"/>
        <v>21.328133048241416</v>
      </c>
      <c r="AR344" s="103">
        <f t="shared" ca="1" si="207"/>
        <v>0.26411535629437838</v>
      </c>
      <c r="AS344" s="103">
        <f t="shared" ca="1" si="208"/>
        <v>2.4393559512680997E-2</v>
      </c>
      <c r="AT344" s="91">
        <f t="shared" ca="1" si="209"/>
        <v>204.91209260363925</v>
      </c>
      <c r="AU344" s="91">
        <f t="shared" ca="1" si="210"/>
        <v>27.940676851059521</v>
      </c>
      <c r="AV344" s="103">
        <f t="shared" ca="1" si="211"/>
        <v>0.21030356039972059</v>
      </c>
      <c r="AW344" s="103">
        <f t="shared" ca="1" si="212"/>
        <v>0.77785352843904387</v>
      </c>
      <c r="AX344" s="91">
        <f t="shared" ca="1" si="213"/>
        <v>57.250062358732805</v>
      </c>
      <c r="AY344" s="103">
        <f t="shared" ca="1" si="214"/>
        <v>0.21191247834433818</v>
      </c>
      <c r="AZ344" s="91">
        <f t="shared" ca="1" si="215"/>
        <v>199.9906903235786</v>
      </c>
      <c r="BA344" s="91">
        <f t="shared" ca="1" si="216"/>
        <v>19.507669387536968</v>
      </c>
      <c r="BB344" s="103">
        <f t="shared" ca="1" si="217"/>
        <v>0.47580111420698712</v>
      </c>
      <c r="BC344" s="103">
        <f t="shared" ca="1" si="218"/>
        <v>0.907213019528613</v>
      </c>
      <c r="BD344" s="91">
        <f t="shared" ca="1" si="219"/>
        <v>10.461058051032627</v>
      </c>
      <c r="BE344" s="103">
        <f t="shared" ca="1" si="220"/>
        <v>0.19422142951140428</v>
      </c>
      <c r="BF344" s="91">
        <f t="shared" ca="1" si="221"/>
        <v>40.619522209926998</v>
      </c>
      <c r="BG344" s="91">
        <f t="shared" ca="1" si="222"/>
        <v>64.181202754830636</v>
      </c>
    </row>
    <row r="345" spans="36:59">
      <c r="AJ345" s="1">
        <f t="shared" si="200"/>
        <v>340</v>
      </c>
      <c r="AL345" s="103">
        <f t="shared" ca="1" si="201"/>
        <v>0.11085320619807</v>
      </c>
      <c r="AM345" s="91">
        <f t="shared" ca="1" si="202"/>
        <v>249.5067486206928</v>
      </c>
      <c r="AN345" s="103">
        <f t="shared" ca="1" si="203"/>
        <v>0.37285951941670398</v>
      </c>
      <c r="AO345" s="92">
        <f t="shared" ca="1" si="204"/>
        <v>4.7262576888609216</v>
      </c>
      <c r="AP345" s="91">
        <f t="shared" ca="1" si="205"/>
        <v>1.7495099108029055</v>
      </c>
      <c r="AQ345" s="103">
        <f t="shared" ca="1" si="206"/>
        <v>27.907472847712548</v>
      </c>
      <c r="AR345" s="103">
        <f t="shared" ca="1" si="207"/>
        <v>0.3353702436303917</v>
      </c>
      <c r="AS345" s="103">
        <f t="shared" ca="1" si="208"/>
        <v>5.8596430271814305E-2</v>
      </c>
      <c r="AT345" s="91">
        <f t="shared" ca="1" si="209"/>
        <v>181.22418184457842</v>
      </c>
      <c r="AU345" s="91">
        <f t="shared" ca="1" si="210"/>
        <v>32.957113439365585</v>
      </c>
      <c r="AV345" s="103">
        <f t="shared" ca="1" si="211"/>
        <v>0.24653618177941045</v>
      </c>
      <c r="AW345" s="103">
        <f t="shared" ca="1" si="212"/>
        <v>0.77143320504706547</v>
      </c>
      <c r="AX345" s="91">
        <f t="shared" ca="1" si="213"/>
        <v>45.983634141868514</v>
      </c>
      <c r="AY345" s="103">
        <f t="shared" ca="1" si="214"/>
        <v>0.15235373470291957</v>
      </c>
      <c r="AZ345" s="91">
        <f t="shared" ca="1" si="215"/>
        <v>230.74965340280434</v>
      </c>
      <c r="BA345" s="91">
        <f t="shared" ca="1" si="216"/>
        <v>21.763889072829951</v>
      </c>
      <c r="BB345" s="103">
        <f t="shared" ca="1" si="217"/>
        <v>0.37767671832764138</v>
      </c>
      <c r="BC345" s="103">
        <f t="shared" ca="1" si="218"/>
        <v>0.93966221538754979</v>
      </c>
      <c r="BD345" s="91">
        <f t="shared" ca="1" si="219"/>
        <v>12.29486991136061</v>
      </c>
      <c r="BE345" s="103">
        <f t="shared" ca="1" si="220"/>
        <v>0.21450038849515465</v>
      </c>
      <c r="BF345" s="91">
        <f t="shared" ca="1" si="221"/>
        <v>40.880336225559098</v>
      </c>
      <c r="BG345" s="91">
        <f t="shared" ca="1" si="222"/>
        <v>54.945371136252902</v>
      </c>
    </row>
    <row r="346" spans="36:59">
      <c r="AJ346" s="1">
        <f t="shared" si="200"/>
        <v>341</v>
      </c>
      <c r="AL346" s="103">
        <f t="shared" ca="1" si="201"/>
        <v>0.13032476662769005</v>
      </c>
      <c r="AM346" s="91">
        <f t="shared" ca="1" si="202"/>
        <v>237.6626738722112</v>
      </c>
      <c r="AN346" s="103">
        <f t="shared" ca="1" si="203"/>
        <v>0.36500142807800945</v>
      </c>
      <c r="AO346" s="92">
        <f t="shared" ca="1" si="204"/>
        <v>3.0165570797771863</v>
      </c>
      <c r="AP346" s="91">
        <f t="shared" ca="1" si="205"/>
        <v>1.8298180416057632</v>
      </c>
      <c r="AQ346" s="103">
        <f t="shared" ca="1" si="206"/>
        <v>34.032201908979559</v>
      </c>
      <c r="AR346" s="103">
        <f t="shared" ca="1" si="207"/>
        <v>0.21925824965017876</v>
      </c>
      <c r="AS346" s="103">
        <f t="shared" ca="1" si="208"/>
        <v>5.8090723627208865E-2</v>
      </c>
      <c r="AT346" s="91">
        <f t="shared" ca="1" si="209"/>
        <v>180.93600342650285</v>
      </c>
      <c r="AU346" s="91">
        <f t="shared" ca="1" si="210"/>
        <v>30.940723735748733</v>
      </c>
      <c r="AV346" s="103">
        <f t="shared" ca="1" si="211"/>
        <v>0.34621947450421053</v>
      </c>
      <c r="AW346" s="103">
        <f t="shared" ca="1" si="212"/>
        <v>0.82862056417611274</v>
      </c>
      <c r="AX346" s="91">
        <f t="shared" ca="1" si="213"/>
        <v>74.259716461086654</v>
      </c>
      <c r="AY346" s="103">
        <f t="shared" ca="1" si="214"/>
        <v>0.19819141091072406</v>
      </c>
      <c r="AZ346" s="91">
        <f t="shared" ca="1" si="215"/>
        <v>221.28085959569108</v>
      </c>
      <c r="BA346" s="91">
        <f t="shared" ca="1" si="216"/>
        <v>26.319162234071911</v>
      </c>
      <c r="BB346" s="103">
        <f t="shared" ca="1" si="217"/>
        <v>0.59296639656476702</v>
      </c>
      <c r="BC346" s="103">
        <f t="shared" ca="1" si="218"/>
        <v>0.91926208597816461</v>
      </c>
      <c r="BD346" s="91">
        <f t="shared" ca="1" si="219"/>
        <v>13.586327604498805</v>
      </c>
      <c r="BE346" s="103">
        <f t="shared" ca="1" si="220"/>
        <v>0.15203707744562914</v>
      </c>
      <c r="BF346" s="91">
        <f t="shared" ca="1" si="221"/>
        <v>34.691927290454352</v>
      </c>
      <c r="BG346" s="91">
        <f t="shared" ca="1" si="222"/>
        <v>56.005967555302085</v>
      </c>
    </row>
    <row r="347" spans="36:59">
      <c r="AJ347" s="1">
        <f t="shared" si="200"/>
        <v>342</v>
      </c>
      <c r="AL347" s="103">
        <f t="shared" ca="1" si="201"/>
        <v>0.13630419050946652</v>
      </c>
      <c r="AM347" s="91">
        <f t="shared" ca="1" si="202"/>
        <v>273.80222176900941</v>
      </c>
      <c r="AN347" s="103">
        <f t="shared" ca="1" si="203"/>
        <v>0.30850428902622362</v>
      </c>
      <c r="AO347" s="92">
        <f t="shared" ca="1" si="204"/>
        <v>5.5268690846359769</v>
      </c>
      <c r="AP347" s="91">
        <f t="shared" ca="1" si="205"/>
        <v>1.8256009982289414</v>
      </c>
      <c r="AQ347" s="103">
        <f t="shared" ca="1" si="206"/>
        <v>26.221872746062136</v>
      </c>
      <c r="AR347" s="103">
        <f t="shared" ca="1" si="207"/>
        <v>0.21639906624377073</v>
      </c>
      <c r="AS347" s="103">
        <f t="shared" ca="1" si="208"/>
        <v>7.9404170425093637E-2</v>
      </c>
      <c r="AT347" s="91">
        <f t="shared" ca="1" si="209"/>
        <v>233.9021003780075</v>
      </c>
      <c r="AU347" s="91">
        <f t="shared" ca="1" si="210"/>
        <v>93.6165782683251</v>
      </c>
      <c r="AV347" s="103">
        <f t="shared" ca="1" si="211"/>
        <v>0.1547055289669596</v>
      </c>
      <c r="AW347" s="103">
        <f t="shared" ca="1" si="212"/>
        <v>0.83520719845608093</v>
      </c>
      <c r="AX347" s="91">
        <f t="shared" ca="1" si="213"/>
        <v>79.950956136325686</v>
      </c>
      <c r="AY347" s="103">
        <f t="shared" ca="1" si="214"/>
        <v>0.20303949900054763</v>
      </c>
      <c r="AZ347" s="91">
        <f t="shared" ca="1" si="215"/>
        <v>193.81154865254737</v>
      </c>
      <c r="BA347" s="91">
        <f t="shared" ca="1" si="216"/>
        <v>29.950615079089633</v>
      </c>
      <c r="BB347" s="103">
        <f t="shared" ca="1" si="217"/>
        <v>0.4904274288213577</v>
      </c>
      <c r="BC347" s="103">
        <f t="shared" ca="1" si="218"/>
        <v>0.98131486710172311</v>
      </c>
      <c r="BD347" s="91">
        <f t="shared" ca="1" si="219"/>
        <v>14.104223567215294</v>
      </c>
      <c r="BE347" s="103">
        <f t="shared" ca="1" si="220"/>
        <v>0.15804052777913105</v>
      </c>
      <c r="BF347" s="91">
        <f t="shared" ca="1" si="221"/>
        <v>41.187595465166396</v>
      </c>
      <c r="BG347" s="91">
        <f t="shared" ca="1" si="222"/>
        <v>60.803943299791861</v>
      </c>
    </row>
    <row r="348" spans="36:59">
      <c r="AJ348" s="1">
        <f t="shared" si="200"/>
        <v>343</v>
      </c>
      <c r="AL348" s="103">
        <f t="shared" ca="1" si="201"/>
        <v>0.12145301728950145</v>
      </c>
      <c r="AM348" s="91">
        <f t="shared" ca="1" si="202"/>
        <v>272.12188812166403</v>
      </c>
      <c r="AN348" s="103">
        <f t="shared" ca="1" si="203"/>
        <v>0.41937254090991521</v>
      </c>
      <c r="AO348" s="92">
        <f t="shared" ca="1" si="204"/>
        <v>4.2862440257010448</v>
      </c>
      <c r="AP348" s="91">
        <f t="shared" ca="1" si="205"/>
        <v>0.61531844755089971</v>
      </c>
      <c r="AQ348" s="103">
        <f t="shared" ca="1" si="206"/>
        <v>11.443891987759315</v>
      </c>
      <c r="AR348" s="103">
        <f t="shared" ca="1" si="207"/>
        <v>0.15661555528382917</v>
      </c>
      <c r="AS348" s="103">
        <f t="shared" ca="1" si="208"/>
        <v>5.1195786789005368E-2</v>
      </c>
      <c r="AT348" s="91">
        <f t="shared" ca="1" si="209"/>
        <v>231.51185727960751</v>
      </c>
      <c r="AU348" s="91">
        <f t="shared" ca="1" si="210"/>
        <v>36.548466753114788</v>
      </c>
      <c r="AV348" s="103">
        <f t="shared" ca="1" si="211"/>
        <v>0.20377516854597244</v>
      </c>
      <c r="AW348" s="103">
        <f t="shared" ca="1" si="212"/>
        <v>0.77136816903457428</v>
      </c>
      <c r="AX348" s="91">
        <f t="shared" ca="1" si="213"/>
        <v>74.389966866299375</v>
      </c>
      <c r="AY348" s="103">
        <f t="shared" ca="1" si="214"/>
        <v>0.15263646012838261</v>
      </c>
      <c r="AZ348" s="91">
        <f t="shared" ca="1" si="215"/>
        <v>229.58726826827109</v>
      </c>
      <c r="BA348" s="91">
        <f t="shared" ca="1" si="216"/>
        <v>25.573417327298248</v>
      </c>
      <c r="BB348" s="103">
        <f t="shared" ca="1" si="217"/>
        <v>0.52244275533253393</v>
      </c>
      <c r="BC348" s="103">
        <f t="shared" ca="1" si="218"/>
        <v>0.85082265397339796</v>
      </c>
      <c r="BD348" s="91">
        <f t="shared" ca="1" si="219"/>
        <v>7.4501178665890784</v>
      </c>
      <c r="BE348" s="103">
        <f t="shared" ca="1" si="220"/>
        <v>0.28531828825316607</v>
      </c>
      <c r="BF348" s="91">
        <f t="shared" ca="1" si="221"/>
        <v>39.324718036040842</v>
      </c>
      <c r="BG348" s="91">
        <f t="shared" ca="1" si="222"/>
        <v>56.012452304209752</v>
      </c>
    </row>
    <row r="349" spans="36:59">
      <c r="AJ349" s="1">
        <f t="shared" si="200"/>
        <v>344</v>
      </c>
      <c r="AL349" s="103">
        <f t="shared" ca="1" si="201"/>
        <v>0.14113923275271612</v>
      </c>
      <c r="AM349" s="91">
        <f t="shared" ca="1" si="202"/>
        <v>210.49790281835661</v>
      </c>
      <c r="AN349" s="103">
        <f t="shared" ca="1" si="203"/>
        <v>0.6778488668590521</v>
      </c>
      <c r="AO349" s="92">
        <f t="shared" ca="1" si="204"/>
        <v>3.2381280572856892</v>
      </c>
      <c r="AP349" s="91">
        <f t="shared" ca="1" si="205"/>
        <v>1.8268695098044476</v>
      </c>
      <c r="AQ349" s="103">
        <f t="shared" ca="1" si="206"/>
        <v>24.529838794890985</v>
      </c>
      <c r="AR349" s="103">
        <f t="shared" ca="1" si="207"/>
        <v>0.24480948096948107</v>
      </c>
      <c r="AS349" s="103">
        <f t="shared" ca="1" si="208"/>
        <v>6.1311976099036325E-2</v>
      </c>
      <c r="AT349" s="91">
        <f t="shared" ca="1" si="209"/>
        <v>193.39625471431836</v>
      </c>
      <c r="AU349" s="91">
        <f t="shared" ca="1" si="210"/>
        <v>71.938772315434136</v>
      </c>
      <c r="AV349" s="103">
        <f t="shared" ca="1" si="211"/>
        <v>0.19422069277729112</v>
      </c>
      <c r="AW349" s="103">
        <f t="shared" ca="1" si="212"/>
        <v>0.77521365462831548</v>
      </c>
      <c r="AX349" s="91">
        <f t="shared" ca="1" si="213"/>
        <v>61.199921875384923</v>
      </c>
      <c r="AY349" s="103">
        <f t="shared" ca="1" si="214"/>
        <v>0.24381780592731794</v>
      </c>
      <c r="AZ349" s="91">
        <f t="shared" ca="1" si="215"/>
        <v>159.23972099090125</v>
      </c>
      <c r="BA349" s="91">
        <f t="shared" ca="1" si="216"/>
        <v>17.242313525921077</v>
      </c>
      <c r="BB349" s="103">
        <f t="shared" ca="1" si="217"/>
        <v>0.42869088993491855</v>
      </c>
      <c r="BC349" s="103">
        <f t="shared" ca="1" si="218"/>
        <v>0.94660407353785336</v>
      </c>
      <c r="BD349" s="91">
        <f t="shared" ca="1" si="219"/>
        <v>10.027526449576957</v>
      </c>
      <c r="BE349" s="103">
        <f t="shared" ca="1" si="220"/>
        <v>0.32657195923421523</v>
      </c>
      <c r="BF349" s="91">
        <f t="shared" ca="1" si="221"/>
        <v>38.804928314215005</v>
      </c>
      <c r="BG349" s="91">
        <f t="shared" ca="1" si="222"/>
        <v>62.690071402623744</v>
      </c>
    </row>
    <row r="350" spans="36:59">
      <c r="AJ350" s="1">
        <f t="shared" si="200"/>
        <v>345</v>
      </c>
      <c r="AL350" s="103">
        <f t="shared" ca="1" si="201"/>
        <v>0.14672923334865628</v>
      </c>
      <c r="AM350" s="91">
        <f t="shared" ca="1" si="202"/>
        <v>242.22535222518695</v>
      </c>
      <c r="AN350" s="103">
        <f t="shared" ca="1" si="203"/>
        <v>0.50438546543480378</v>
      </c>
      <c r="AO350" s="92">
        <f t="shared" ca="1" si="204"/>
        <v>3.2905081269397676</v>
      </c>
      <c r="AP350" s="91">
        <f t="shared" ca="1" si="205"/>
        <v>1.0896762894297591</v>
      </c>
      <c r="AQ350" s="103">
        <f t="shared" ca="1" si="206"/>
        <v>17.499222331076179</v>
      </c>
      <c r="AR350" s="103">
        <f t="shared" ca="1" si="207"/>
        <v>0.31214303338585547</v>
      </c>
      <c r="AS350" s="103">
        <f t="shared" ca="1" si="208"/>
        <v>6.8757829073938931E-2</v>
      </c>
      <c r="AT350" s="91">
        <f t="shared" ca="1" si="209"/>
        <v>180.31580204241988</v>
      </c>
      <c r="AU350" s="91">
        <f t="shared" ca="1" si="210"/>
        <v>42.289162974544546</v>
      </c>
      <c r="AV350" s="103">
        <f t="shared" ca="1" si="211"/>
        <v>0.23992678849806676</v>
      </c>
      <c r="AW350" s="103">
        <f t="shared" ca="1" si="212"/>
        <v>0.79137886938712765</v>
      </c>
      <c r="AX350" s="91">
        <f t="shared" ca="1" si="213"/>
        <v>77.885839120622975</v>
      </c>
      <c r="AY350" s="103">
        <f t="shared" ca="1" si="214"/>
        <v>0.28611430133420918</v>
      </c>
      <c r="AZ350" s="91">
        <f t="shared" ca="1" si="215"/>
        <v>164.44871546501599</v>
      </c>
      <c r="BA350" s="91">
        <f t="shared" ca="1" si="216"/>
        <v>25.401019642775861</v>
      </c>
      <c r="BB350" s="103">
        <f t="shared" ca="1" si="217"/>
        <v>0.35789623311991309</v>
      </c>
      <c r="BC350" s="103">
        <f t="shared" ca="1" si="218"/>
        <v>0.85361410779543512</v>
      </c>
      <c r="BD350" s="91">
        <f t="shared" ca="1" si="219"/>
        <v>13.058558617943611</v>
      </c>
      <c r="BE350" s="103">
        <f t="shared" ca="1" si="220"/>
        <v>0.17565244881523068</v>
      </c>
      <c r="BF350" s="91">
        <f t="shared" ca="1" si="221"/>
        <v>41.612951357426631</v>
      </c>
      <c r="BG350" s="91">
        <f t="shared" ca="1" si="222"/>
        <v>65.49257987475589</v>
      </c>
    </row>
    <row r="351" spans="36:59">
      <c r="AJ351" s="1">
        <f t="shared" si="200"/>
        <v>346</v>
      </c>
      <c r="AL351" s="103">
        <f t="shared" ca="1" si="201"/>
        <v>0.13824115681429178</v>
      </c>
      <c r="AM351" s="91">
        <f t="shared" ca="1" si="202"/>
        <v>261.53077269511903</v>
      </c>
      <c r="AN351" s="103">
        <f t="shared" ca="1" si="203"/>
        <v>0.52028531971522152</v>
      </c>
      <c r="AO351" s="92">
        <f t="shared" ca="1" si="204"/>
        <v>4.2364047842013708</v>
      </c>
      <c r="AP351" s="91">
        <f t="shared" ca="1" si="205"/>
        <v>0.57600242831854098</v>
      </c>
      <c r="AQ351" s="103">
        <f t="shared" ca="1" si="206"/>
        <v>48.504249829616825</v>
      </c>
      <c r="AR351" s="103">
        <f t="shared" ca="1" si="207"/>
        <v>0.27700588614428567</v>
      </c>
      <c r="AS351" s="103">
        <f t="shared" ca="1" si="208"/>
        <v>6.8134698891435447E-2</v>
      </c>
      <c r="AT351" s="91">
        <f t="shared" ca="1" si="209"/>
        <v>249.81978810040241</v>
      </c>
      <c r="AU351" s="91">
        <f t="shared" ca="1" si="210"/>
        <v>98.748646438773932</v>
      </c>
      <c r="AV351" s="103">
        <f t="shared" ca="1" si="211"/>
        <v>0.16714009245408312</v>
      </c>
      <c r="AW351" s="103">
        <f t="shared" ca="1" si="212"/>
        <v>0.78610151826377572</v>
      </c>
      <c r="AX351" s="91">
        <f t="shared" ca="1" si="213"/>
        <v>77.618419194336226</v>
      </c>
      <c r="AY351" s="103">
        <f t="shared" ca="1" si="214"/>
        <v>0.20338379242867066</v>
      </c>
      <c r="AZ351" s="91">
        <f t="shared" ca="1" si="215"/>
        <v>205.74213342941397</v>
      </c>
      <c r="BA351" s="91">
        <f t="shared" ca="1" si="216"/>
        <v>22.449575504561068</v>
      </c>
      <c r="BB351" s="103">
        <f t="shared" ca="1" si="217"/>
        <v>0.41636095620029367</v>
      </c>
      <c r="BC351" s="103">
        <f t="shared" ca="1" si="218"/>
        <v>0.97509123405195053</v>
      </c>
      <c r="BD351" s="91">
        <f t="shared" ca="1" si="219"/>
        <v>12.74008865864403</v>
      </c>
      <c r="BE351" s="103">
        <f t="shared" ca="1" si="220"/>
        <v>0.27500535129046411</v>
      </c>
      <c r="BF351" s="91">
        <f t="shared" ca="1" si="221"/>
        <v>43.940122157801845</v>
      </c>
      <c r="BG351" s="91">
        <f t="shared" ca="1" si="222"/>
        <v>72.201031092132411</v>
      </c>
    </row>
    <row r="352" spans="36:59">
      <c r="AJ352" s="1">
        <f t="shared" si="200"/>
        <v>347</v>
      </c>
      <c r="AL352" s="103">
        <f t="shared" ca="1" si="201"/>
        <v>0.14746092276658571</v>
      </c>
      <c r="AM352" s="91">
        <f t="shared" ca="1" si="202"/>
        <v>281.78995182690193</v>
      </c>
      <c r="AN352" s="103">
        <f t="shared" ca="1" si="203"/>
        <v>0.52986236187284597</v>
      </c>
      <c r="AO352" s="92">
        <f t="shared" ca="1" si="204"/>
        <v>4.1420657252289779</v>
      </c>
      <c r="AP352" s="91">
        <f t="shared" ca="1" si="205"/>
        <v>1.0021286850370752</v>
      </c>
      <c r="AQ352" s="103">
        <f t="shared" ca="1" si="206"/>
        <v>49.030138892129251</v>
      </c>
      <c r="AR352" s="103">
        <f t="shared" ca="1" si="207"/>
        <v>0.20481301558639775</v>
      </c>
      <c r="AS352" s="103">
        <f t="shared" ca="1" si="208"/>
        <v>7.3940535739776048E-2</v>
      </c>
      <c r="AT352" s="91">
        <f t="shared" ca="1" si="209"/>
        <v>181.8099879477702</v>
      </c>
      <c r="AU352" s="91">
        <f t="shared" ca="1" si="210"/>
        <v>71.92918415986891</v>
      </c>
      <c r="AV352" s="103">
        <f t="shared" ca="1" si="211"/>
        <v>0.20741170223057592</v>
      </c>
      <c r="AW352" s="103">
        <f t="shared" ca="1" si="212"/>
        <v>0.79897211582213057</v>
      </c>
      <c r="AX352" s="91">
        <f t="shared" ca="1" si="213"/>
        <v>61.035132651569349</v>
      </c>
      <c r="AY352" s="103">
        <f t="shared" ca="1" si="214"/>
        <v>0.21631874949406854</v>
      </c>
      <c r="AZ352" s="91">
        <f t="shared" ca="1" si="215"/>
        <v>241.39890342649102</v>
      </c>
      <c r="BA352" s="91">
        <f t="shared" ca="1" si="216"/>
        <v>28.218632851711273</v>
      </c>
      <c r="BB352" s="103">
        <f t="shared" ca="1" si="217"/>
        <v>0.43378445741342742</v>
      </c>
      <c r="BC352" s="103">
        <f t="shared" ca="1" si="218"/>
        <v>0.98139064027271261</v>
      </c>
      <c r="BD352" s="91">
        <f t="shared" ca="1" si="219"/>
        <v>11.62229809554889</v>
      </c>
      <c r="BE352" s="103">
        <f t="shared" ca="1" si="220"/>
        <v>0.19180834999681992</v>
      </c>
      <c r="BF352" s="91">
        <f t="shared" ca="1" si="221"/>
        <v>43.239895045480488</v>
      </c>
      <c r="BG352" s="91">
        <f t="shared" ca="1" si="222"/>
        <v>70.722158214158327</v>
      </c>
    </row>
    <row r="353" spans="36:59">
      <c r="AJ353" s="1">
        <f t="shared" si="200"/>
        <v>348</v>
      </c>
      <c r="AL353" s="103">
        <f t="shared" ca="1" si="201"/>
        <v>0.13133693060039092</v>
      </c>
      <c r="AM353" s="91">
        <f t="shared" ca="1" si="202"/>
        <v>238.68286768133129</v>
      </c>
      <c r="AN353" s="103">
        <f t="shared" ca="1" si="203"/>
        <v>0.35806655917403296</v>
      </c>
      <c r="AO353" s="92">
        <f t="shared" ca="1" si="204"/>
        <v>6.9368099713027993</v>
      </c>
      <c r="AP353" s="91">
        <f t="shared" ca="1" si="205"/>
        <v>1.2354847764942471</v>
      </c>
      <c r="AQ353" s="103">
        <f t="shared" ca="1" si="206"/>
        <v>39.633186156654951</v>
      </c>
      <c r="AR353" s="103">
        <f t="shared" ca="1" si="207"/>
        <v>0.16796365457487278</v>
      </c>
      <c r="AS353" s="103">
        <f t="shared" ca="1" si="208"/>
        <v>4.4049679931843777E-2</v>
      </c>
      <c r="AT353" s="91">
        <f t="shared" ca="1" si="209"/>
        <v>200.33103219392794</v>
      </c>
      <c r="AU353" s="91">
        <f t="shared" ca="1" si="210"/>
        <v>87.877285825674761</v>
      </c>
      <c r="AV353" s="103">
        <f t="shared" ca="1" si="211"/>
        <v>0.22772513062465854</v>
      </c>
      <c r="AW353" s="103">
        <f t="shared" ca="1" si="212"/>
        <v>0.83662413405083036</v>
      </c>
      <c r="AX353" s="91">
        <f t="shared" ca="1" si="213"/>
        <v>56.305485789445001</v>
      </c>
      <c r="AY353" s="103">
        <f t="shared" ca="1" si="214"/>
        <v>0.28946024366634576</v>
      </c>
      <c r="AZ353" s="91">
        <f t="shared" ca="1" si="215"/>
        <v>179.56071789438741</v>
      </c>
      <c r="BA353" s="91">
        <f t="shared" ca="1" si="216"/>
        <v>21.39760168497601</v>
      </c>
      <c r="BB353" s="103">
        <f t="shared" ca="1" si="217"/>
        <v>0.59247285926467663</v>
      </c>
      <c r="BC353" s="103">
        <f t="shared" ca="1" si="218"/>
        <v>0.94414481357698721</v>
      </c>
      <c r="BD353" s="91">
        <f t="shared" ca="1" si="219"/>
        <v>6.840913499650541</v>
      </c>
      <c r="BE353" s="103">
        <f t="shared" ca="1" si="220"/>
        <v>0.18567448967099501</v>
      </c>
      <c r="BF353" s="91">
        <f t="shared" ca="1" si="221"/>
        <v>42.785017113590278</v>
      </c>
      <c r="BG353" s="91">
        <f t="shared" ca="1" si="222"/>
        <v>71.469582435082032</v>
      </c>
    </row>
    <row r="354" spans="36:59">
      <c r="AJ354" s="1">
        <f t="shared" si="200"/>
        <v>349</v>
      </c>
      <c r="AL354" s="103">
        <f t="shared" ca="1" si="201"/>
        <v>0.10785789502649853</v>
      </c>
      <c r="AM354" s="91">
        <f t="shared" ca="1" si="202"/>
        <v>279.7894317498517</v>
      </c>
      <c r="AN354" s="103">
        <f t="shared" ca="1" si="203"/>
        <v>0.45252088514607036</v>
      </c>
      <c r="AO354" s="92">
        <f t="shared" ca="1" si="204"/>
        <v>5.9975145261228082</v>
      </c>
      <c r="AP354" s="91">
        <f t="shared" ca="1" si="205"/>
        <v>0.83920545509955113</v>
      </c>
      <c r="AQ354" s="103">
        <f t="shared" ca="1" si="206"/>
        <v>42.035057463912317</v>
      </c>
      <c r="AR354" s="103">
        <f t="shared" ca="1" si="207"/>
        <v>0.28469594935585918</v>
      </c>
      <c r="AS354" s="103">
        <f t="shared" ca="1" si="208"/>
        <v>1.720159502291748E-2</v>
      </c>
      <c r="AT354" s="91">
        <f t="shared" ca="1" si="209"/>
        <v>240.81019304145877</v>
      </c>
      <c r="AU354" s="91">
        <f t="shared" ca="1" si="210"/>
        <v>47.296023574426769</v>
      </c>
      <c r="AV354" s="103">
        <f t="shared" ca="1" si="211"/>
        <v>0.14133376051782648</v>
      </c>
      <c r="AW354" s="103">
        <f t="shared" ca="1" si="212"/>
        <v>0.8286351668637475</v>
      </c>
      <c r="AX354" s="91">
        <f t="shared" ca="1" si="213"/>
        <v>73.008255276555673</v>
      </c>
      <c r="AY354" s="103">
        <f t="shared" ca="1" si="214"/>
        <v>0.17431899672163476</v>
      </c>
      <c r="AZ354" s="91">
        <f t="shared" ca="1" si="215"/>
        <v>230.60892008002031</v>
      </c>
      <c r="BA354" s="91">
        <f t="shared" ca="1" si="216"/>
        <v>23.452025409637475</v>
      </c>
      <c r="BB354" s="103">
        <f t="shared" ca="1" si="217"/>
        <v>0.41878440808548945</v>
      </c>
      <c r="BC354" s="103">
        <f t="shared" ca="1" si="218"/>
        <v>0.9283842270596534</v>
      </c>
      <c r="BD354" s="91">
        <f t="shared" ca="1" si="219"/>
        <v>12.918847624608379</v>
      </c>
      <c r="BE354" s="103">
        <f t="shared" ca="1" si="220"/>
        <v>0.28187889595804339</v>
      </c>
      <c r="BF354" s="91">
        <f t="shared" ca="1" si="221"/>
        <v>34.49710635585209</v>
      </c>
      <c r="BG354" s="91">
        <f t="shared" ca="1" si="222"/>
        <v>72.440357399477747</v>
      </c>
    </row>
    <row r="355" spans="36:59">
      <c r="AJ355" s="1">
        <f t="shared" si="200"/>
        <v>350</v>
      </c>
      <c r="AL355" s="103">
        <f t="shared" ca="1" si="201"/>
        <v>0.11030104980307494</v>
      </c>
      <c r="AM355" s="91">
        <f t="shared" ca="1" si="202"/>
        <v>247.07996349988792</v>
      </c>
      <c r="AN355" s="103">
        <f t="shared" ca="1" si="203"/>
        <v>0.53852935628004173</v>
      </c>
      <c r="AO355" s="92">
        <f t="shared" ca="1" si="204"/>
        <v>4.9722859894227316</v>
      </c>
      <c r="AP355" s="91">
        <f t="shared" ca="1" si="205"/>
        <v>1.7801037079258517</v>
      </c>
      <c r="AQ355" s="103">
        <f t="shared" ca="1" si="206"/>
        <v>10.827781446631519</v>
      </c>
      <c r="AR355" s="103">
        <f t="shared" ca="1" si="207"/>
        <v>0.34444526844652351</v>
      </c>
      <c r="AS355" s="103">
        <f t="shared" ca="1" si="208"/>
        <v>6.9913734681154235E-2</v>
      </c>
      <c r="AT355" s="91">
        <f t="shared" ca="1" si="209"/>
        <v>235.87960051925972</v>
      </c>
      <c r="AU355" s="91">
        <f t="shared" ca="1" si="210"/>
        <v>58.860212507953378</v>
      </c>
      <c r="AV355" s="103">
        <f t="shared" ca="1" si="211"/>
        <v>0.23653249152400699</v>
      </c>
      <c r="AW355" s="103">
        <f t="shared" ca="1" si="212"/>
        <v>0.83838284397205431</v>
      </c>
      <c r="AX355" s="91">
        <f t="shared" ca="1" si="213"/>
        <v>78.474700078549418</v>
      </c>
      <c r="AY355" s="103">
        <f t="shared" ca="1" si="214"/>
        <v>0.24326215363518627</v>
      </c>
      <c r="AZ355" s="91">
        <f t="shared" ca="1" si="215"/>
        <v>195.89118805251817</v>
      </c>
      <c r="BA355" s="91">
        <f t="shared" ca="1" si="216"/>
        <v>17.754400745298305</v>
      </c>
      <c r="BB355" s="103">
        <f t="shared" ca="1" si="217"/>
        <v>0.43569898784953076</v>
      </c>
      <c r="BC355" s="103">
        <f t="shared" ca="1" si="218"/>
        <v>0.88714173978383637</v>
      </c>
      <c r="BD355" s="91">
        <f t="shared" ca="1" si="219"/>
        <v>14.376252762145501</v>
      </c>
      <c r="BE355" s="103">
        <f t="shared" ca="1" si="220"/>
        <v>0.26118009520101987</v>
      </c>
      <c r="BF355" s="91">
        <f t="shared" ca="1" si="221"/>
        <v>36.776098921595178</v>
      </c>
      <c r="BG355" s="91">
        <f t="shared" ca="1" si="222"/>
        <v>61.848433576870789</v>
      </c>
    </row>
    <row r="356" spans="36:59">
      <c r="AJ356" s="1">
        <f t="shared" si="200"/>
        <v>351</v>
      </c>
      <c r="AL356" s="103">
        <f t="shared" ca="1" si="201"/>
        <v>0.13612109588520521</v>
      </c>
      <c r="AM356" s="91">
        <f t="shared" ca="1" si="202"/>
        <v>254.80446197659222</v>
      </c>
      <c r="AN356" s="103">
        <f t="shared" ca="1" si="203"/>
        <v>0.34142880978266482</v>
      </c>
      <c r="AO356" s="92">
        <f t="shared" ca="1" si="204"/>
        <v>4.1532251055649088</v>
      </c>
      <c r="AP356" s="91">
        <f t="shared" ca="1" si="205"/>
        <v>0.5674938802097389</v>
      </c>
      <c r="AQ356" s="103">
        <f t="shared" ca="1" si="206"/>
        <v>36.27299600324838</v>
      </c>
      <c r="AR356" s="103">
        <f t="shared" ca="1" si="207"/>
        <v>0.29085403775399188</v>
      </c>
      <c r="AS356" s="103">
        <f t="shared" ca="1" si="208"/>
        <v>6.5906619574561537E-2</v>
      </c>
      <c r="AT356" s="91">
        <f t="shared" ca="1" si="209"/>
        <v>228.25923760590663</v>
      </c>
      <c r="AU356" s="91">
        <f t="shared" ca="1" si="210"/>
        <v>51.509986964851805</v>
      </c>
      <c r="AV356" s="103">
        <f t="shared" ca="1" si="211"/>
        <v>0.25662491993930259</v>
      </c>
      <c r="AW356" s="103">
        <f t="shared" ca="1" si="212"/>
        <v>0.83433730238706694</v>
      </c>
      <c r="AX356" s="91">
        <f t="shared" ca="1" si="213"/>
        <v>67.941889007945989</v>
      </c>
      <c r="AY356" s="103">
        <f t="shared" ca="1" si="214"/>
        <v>0.29790462882922242</v>
      </c>
      <c r="AZ356" s="91">
        <f t="shared" ca="1" si="215"/>
        <v>189.23790296716038</v>
      </c>
      <c r="BA356" s="91">
        <f t="shared" ca="1" si="216"/>
        <v>16.14649620964386</v>
      </c>
      <c r="BB356" s="103">
        <f t="shared" ca="1" si="217"/>
        <v>0.39292689981211282</v>
      </c>
      <c r="BC356" s="103">
        <f t="shared" ca="1" si="218"/>
        <v>0.97135961088990086</v>
      </c>
      <c r="BD356" s="91">
        <f t="shared" ca="1" si="219"/>
        <v>7.8181330061971277</v>
      </c>
      <c r="BE356" s="103">
        <f t="shared" ca="1" si="220"/>
        <v>0.29007760657871329</v>
      </c>
      <c r="BF356" s="91">
        <f t="shared" ca="1" si="221"/>
        <v>32.606004889886258</v>
      </c>
      <c r="BG356" s="91">
        <f t="shared" ca="1" si="222"/>
        <v>52.426545161370726</v>
      </c>
    </row>
    <row r="357" spans="36:59">
      <c r="AJ357" s="1">
        <f t="shared" si="200"/>
        <v>352</v>
      </c>
      <c r="AL357" s="103">
        <f t="shared" ca="1" si="201"/>
        <v>0.1019885173136186</v>
      </c>
      <c r="AM357" s="91">
        <f t="shared" ca="1" si="202"/>
        <v>252.6532481664093</v>
      </c>
      <c r="AN357" s="103">
        <f t="shared" ca="1" si="203"/>
        <v>0.54532646035512766</v>
      </c>
      <c r="AO357" s="92">
        <f t="shared" ca="1" si="204"/>
        <v>6.3949821454222171</v>
      </c>
      <c r="AP357" s="91">
        <f t="shared" ca="1" si="205"/>
        <v>1.4412906947399073</v>
      </c>
      <c r="AQ357" s="103">
        <f t="shared" ca="1" si="206"/>
        <v>19.966472487850982</v>
      </c>
      <c r="AR357" s="103">
        <f t="shared" ca="1" si="207"/>
        <v>0.20173250714282126</v>
      </c>
      <c r="AS357" s="103">
        <f t="shared" ca="1" si="208"/>
        <v>2.3169639717191985E-2</v>
      </c>
      <c r="AT357" s="91">
        <f t="shared" ca="1" si="209"/>
        <v>229.75674136882628</v>
      </c>
      <c r="AU357" s="91">
        <f t="shared" ca="1" si="210"/>
        <v>59.758748724146045</v>
      </c>
      <c r="AV357" s="103">
        <f t="shared" ca="1" si="211"/>
        <v>0.31632362741133263</v>
      </c>
      <c r="AW357" s="103">
        <f t="shared" ca="1" si="212"/>
        <v>0.80861618556426507</v>
      </c>
      <c r="AX357" s="91">
        <f t="shared" ca="1" si="213"/>
        <v>69.915937530828828</v>
      </c>
      <c r="AY357" s="103">
        <f t="shared" ca="1" si="214"/>
        <v>0.15339331326395547</v>
      </c>
      <c r="AZ357" s="91">
        <f t="shared" ca="1" si="215"/>
        <v>231.54038012242756</v>
      </c>
      <c r="BA357" s="91">
        <f t="shared" ca="1" si="216"/>
        <v>23.164224884389945</v>
      </c>
      <c r="BB357" s="103">
        <f t="shared" ca="1" si="217"/>
        <v>0.51669557932179599</v>
      </c>
      <c r="BC357" s="103">
        <f t="shared" ca="1" si="218"/>
        <v>0.92229715198781914</v>
      </c>
      <c r="BD357" s="91">
        <f t="shared" ca="1" si="219"/>
        <v>13.036850701144793</v>
      </c>
      <c r="BE357" s="103">
        <f t="shared" ca="1" si="220"/>
        <v>0.27871129823361129</v>
      </c>
      <c r="BF357" s="91">
        <f t="shared" ca="1" si="221"/>
        <v>35.926790288942527</v>
      </c>
      <c r="BG357" s="91">
        <f t="shared" ca="1" si="222"/>
        <v>73.488977241624923</v>
      </c>
    </row>
    <row r="358" spans="36:59">
      <c r="AJ358" s="1">
        <f t="shared" si="200"/>
        <v>353</v>
      </c>
      <c r="AL358" s="103">
        <f t="shared" ca="1" si="201"/>
        <v>0.14130548162104634</v>
      </c>
      <c r="AM358" s="91">
        <f t="shared" ca="1" si="202"/>
        <v>242.92434107172528</v>
      </c>
      <c r="AN358" s="103">
        <f t="shared" ca="1" si="203"/>
        <v>0.52937753466745674</v>
      </c>
      <c r="AO358" s="92">
        <f t="shared" ca="1" si="204"/>
        <v>4.3647133166099383</v>
      </c>
      <c r="AP358" s="91">
        <f t="shared" ca="1" si="205"/>
        <v>0.78158670112051765</v>
      </c>
      <c r="AQ358" s="103">
        <f t="shared" ca="1" si="206"/>
        <v>46.331355001654337</v>
      </c>
      <c r="AR358" s="103">
        <f t="shared" ca="1" si="207"/>
        <v>0.19500357034697277</v>
      </c>
      <c r="AS358" s="103">
        <f t="shared" ca="1" si="208"/>
        <v>1.1900672904220252E-2</v>
      </c>
      <c r="AT358" s="91">
        <f t="shared" ca="1" si="209"/>
        <v>203.07447834884641</v>
      </c>
      <c r="AU358" s="91">
        <f t="shared" ca="1" si="210"/>
        <v>75.499942977162192</v>
      </c>
      <c r="AV358" s="103">
        <f t="shared" ca="1" si="211"/>
        <v>0.14566395282255329</v>
      </c>
      <c r="AW358" s="103">
        <f t="shared" ca="1" si="212"/>
        <v>0.82065394617101639</v>
      </c>
      <c r="AX358" s="91">
        <f t="shared" ca="1" si="213"/>
        <v>54.944525303609694</v>
      </c>
      <c r="AY358" s="103">
        <f t="shared" ca="1" si="214"/>
        <v>0.17618071912082148</v>
      </c>
      <c r="AZ358" s="91">
        <f t="shared" ca="1" si="215"/>
        <v>209.18060263929507</v>
      </c>
      <c r="BA358" s="91">
        <f t="shared" ca="1" si="216"/>
        <v>15.307850538012341</v>
      </c>
      <c r="BB358" s="103">
        <f t="shared" ca="1" si="217"/>
        <v>0.39058739946967724</v>
      </c>
      <c r="BC358" s="103">
        <f t="shared" ca="1" si="218"/>
        <v>0.93935653424377696</v>
      </c>
      <c r="BD358" s="91">
        <f t="shared" ca="1" si="219"/>
        <v>14.468097877294765</v>
      </c>
      <c r="BE358" s="103">
        <f t="shared" ca="1" si="220"/>
        <v>0.22071171528953826</v>
      </c>
      <c r="BF358" s="91">
        <f t="shared" ca="1" si="221"/>
        <v>40.341759981104346</v>
      </c>
      <c r="BG358" s="91">
        <f t="shared" ca="1" si="222"/>
        <v>53.851394690007162</v>
      </c>
    </row>
    <row r="359" spans="36:59">
      <c r="AJ359" s="1">
        <f t="shared" si="200"/>
        <v>354</v>
      </c>
      <c r="AL359" s="103">
        <f t="shared" ca="1" si="201"/>
        <v>0.12363238251802154</v>
      </c>
      <c r="AM359" s="91">
        <f t="shared" ca="1" si="202"/>
        <v>225.12380071215216</v>
      </c>
      <c r="AN359" s="103">
        <f t="shared" ca="1" si="203"/>
        <v>0.67893345847698949</v>
      </c>
      <c r="AO359" s="92">
        <f t="shared" ca="1" si="204"/>
        <v>6.6997571249041696</v>
      </c>
      <c r="AP359" s="91">
        <f t="shared" ca="1" si="205"/>
        <v>0.85477740990258855</v>
      </c>
      <c r="AQ359" s="103">
        <f t="shared" ca="1" si="206"/>
        <v>28.810444831086745</v>
      </c>
      <c r="AR359" s="103">
        <f t="shared" ca="1" si="207"/>
        <v>0.22744514440321698</v>
      </c>
      <c r="AS359" s="103">
        <f t="shared" ca="1" si="208"/>
        <v>5.5597016254705506E-2</v>
      </c>
      <c r="AT359" s="91">
        <f t="shared" ca="1" si="209"/>
        <v>192.89160314732857</v>
      </c>
      <c r="AU359" s="91">
        <f t="shared" ca="1" si="210"/>
        <v>69.666387299101814</v>
      </c>
      <c r="AV359" s="103">
        <f t="shared" ca="1" si="211"/>
        <v>0.1999408298807249</v>
      </c>
      <c r="AW359" s="103">
        <f t="shared" ca="1" si="212"/>
        <v>0.81953925267467964</v>
      </c>
      <c r="AX359" s="91">
        <f t="shared" ca="1" si="213"/>
        <v>56.985226574367914</v>
      </c>
      <c r="AY359" s="103">
        <f t="shared" ca="1" si="214"/>
        <v>0.28732407880816813</v>
      </c>
      <c r="AZ359" s="91">
        <f t="shared" ca="1" si="215"/>
        <v>248.14532459954626</v>
      </c>
      <c r="BA359" s="91">
        <f t="shared" ca="1" si="216"/>
        <v>23.428793804598143</v>
      </c>
      <c r="BB359" s="103">
        <f t="shared" ca="1" si="217"/>
        <v>0.46511808135466026</v>
      </c>
      <c r="BC359" s="103">
        <f t="shared" ca="1" si="218"/>
        <v>0.89803996306420741</v>
      </c>
      <c r="BD359" s="91">
        <f t="shared" ca="1" si="219"/>
        <v>9.2098352787912283</v>
      </c>
      <c r="BE359" s="103">
        <f t="shared" ca="1" si="220"/>
        <v>0.31579913757740358</v>
      </c>
      <c r="BF359" s="91">
        <f t="shared" ca="1" si="221"/>
        <v>33.587707641845071</v>
      </c>
      <c r="BG359" s="91">
        <f t="shared" ca="1" si="222"/>
        <v>69.392820496386065</v>
      </c>
    </row>
    <row r="360" spans="36:59">
      <c r="AJ360" s="1">
        <f t="shared" si="200"/>
        <v>355</v>
      </c>
      <c r="AL360" s="103">
        <f t="shared" ca="1" si="201"/>
        <v>0.11170024004980415</v>
      </c>
      <c r="AM360" s="91">
        <f t="shared" ca="1" si="202"/>
        <v>239.24805830383895</v>
      </c>
      <c r="AN360" s="103">
        <f t="shared" ca="1" si="203"/>
        <v>0.66247078133942416</v>
      </c>
      <c r="AO360" s="92">
        <f t="shared" ca="1" si="204"/>
        <v>3.3495265473292046</v>
      </c>
      <c r="AP360" s="91">
        <f t="shared" ca="1" si="205"/>
        <v>1.1996832604023053</v>
      </c>
      <c r="AQ360" s="103">
        <f t="shared" ca="1" si="206"/>
        <v>32.902762870332097</v>
      </c>
      <c r="AR360" s="103">
        <f t="shared" ca="1" si="207"/>
        <v>0.26341450593638061</v>
      </c>
      <c r="AS360" s="103">
        <f t="shared" ca="1" si="208"/>
        <v>4.5154234603249223E-2</v>
      </c>
      <c r="AT360" s="91">
        <f t="shared" ca="1" si="209"/>
        <v>216.35120229900755</v>
      </c>
      <c r="AU360" s="91">
        <f t="shared" ca="1" si="210"/>
        <v>82.094406765439999</v>
      </c>
      <c r="AV360" s="103">
        <f t="shared" ca="1" si="211"/>
        <v>0.15560565081853031</v>
      </c>
      <c r="AW360" s="103">
        <f t="shared" ca="1" si="212"/>
        <v>0.82736681833503334</v>
      </c>
      <c r="AX360" s="91">
        <f t="shared" ca="1" si="213"/>
        <v>72.870921767856274</v>
      </c>
      <c r="AY360" s="103">
        <f t="shared" ca="1" si="214"/>
        <v>0.26019498733941027</v>
      </c>
      <c r="AZ360" s="91">
        <f t="shared" ca="1" si="215"/>
        <v>232.63110186498415</v>
      </c>
      <c r="BA360" s="91">
        <f t="shared" ca="1" si="216"/>
        <v>22.590872267766045</v>
      </c>
      <c r="BB360" s="103">
        <f t="shared" ca="1" si="217"/>
        <v>0.38998077792725305</v>
      </c>
      <c r="BC360" s="103">
        <f t="shared" ca="1" si="218"/>
        <v>0.89373804961080194</v>
      </c>
      <c r="BD360" s="91">
        <f t="shared" ca="1" si="219"/>
        <v>12.322359735392787</v>
      </c>
      <c r="BE360" s="103">
        <f t="shared" ca="1" si="220"/>
        <v>0.21451605913959781</v>
      </c>
      <c r="BF360" s="91">
        <f t="shared" ca="1" si="221"/>
        <v>39.188535158331476</v>
      </c>
      <c r="BG360" s="91">
        <f t="shared" ca="1" si="222"/>
        <v>73.943254225054858</v>
      </c>
    </row>
    <row r="361" spans="36:59">
      <c r="AJ361" s="1">
        <f t="shared" si="200"/>
        <v>356</v>
      </c>
      <c r="AL361" s="103">
        <f t="shared" ca="1" si="201"/>
        <v>0.11689913002460572</v>
      </c>
      <c r="AM361" s="91">
        <f t="shared" ca="1" si="202"/>
        <v>265.62760789061542</v>
      </c>
      <c r="AN361" s="103">
        <f t="shared" ca="1" si="203"/>
        <v>0.40524071296184061</v>
      </c>
      <c r="AO361" s="92">
        <f t="shared" ca="1" si="204"/>
        <v>6.826155217939351</v>
      </c>
      <c r="AP361" s="91">
        <f t="shared" ca="1" si="205"/>
        <v>0.74222752468567177</v>
      </c>
      <c r="AQ361" s="103">
        <f t="shared" ca="1" si="206"/>
        <v>33.149496534096485</v>
      </c>
      <c r="AR361" s="103">
        <f t="shared" ca="1" si="207"/>
        <v>0.20148488819555432</v>
      </c>
      <c r="AS361" s="103">
        <f t="shared" ca="1" si="208"/>
        <v>5.8169474295930827E-2</v>
      </c>
      <c r="AT361" s="91">
        <f t="shared" ca="1" si="209"/>
        <v>244.78093875454567</v>
      </c>
      <c r="AU361" s="91">
        <f t="shared" ca="1" si="210"/>
        <v>61.663102042565825</v>
      </c>
      <c r="AV361" s="103">
        <f t="shared" ca="1" si="211"/>
        <v>0.33752893080979374</v>
      </c>
      <c r="AW361" s="103">
        <f t="shared" ca="1" si="212"/>
        <v>0.75095663351893549</v>
      </c>
      <c r="AX361" s="91">
        <f t="shared" ca="1" si="213"/>
        <v>49.49057974311804</v>
      </c>
      <c r="AY361" s="103">
        <f t="shared" ca="1" si="214"/>
        <v>0.25440974342572092</v>
      </c>
      <c r="AZ361" s="91">
        <f t="shared" ca="1" si="215"/>
        <v>191.73109698044951</v>
      </c>
      <c r="BA361" s="91">
        <f t="shared" ca="1" si="216"/>
        <v>27.994056633264108</v>
      </c>
      <c r="BB361" s="103">
        <f t="shared" ca="1" si="217"/>
        <v>0.5367734792531812</v>
      </c>
      <c r="BC361" s="103">
        <f t="shared" ca="1" si="218"/>
        <v>0.85016544241758096</v>
      </c>
      <c r="BD361" s="91">
        <f t="shared" ca="1" si="219"/>
        <v>13.528077019573669</v>
      </c>
      <c r="BE361" s="103">
        <f t="shared" ca="1" si="220"/>
        <v>0.20574060834592478</v>
      </c>
      <c r="BF361" s="91">
        <f t="shared" ca="1" si="221"/>
        <v>31.845361376035392</v>
      </c>
      <c r="BG361" s="91">
        <f t="shared" ca="1" si="222"/>
        <v>50.789805286089994</v>
      </c>
    </row>
    <row r="362" spans="36:59">
      <c r="AJ362" s="1">
        <f t="shared" si="200"/>
        <v>357</v>
      </c>
      <c r="AL362" s="103">
        <f t="shared" ca="1" si="201"/>
        <v>0.14966354051029174</v>
      </c>
      <c r="AM362" s="91">
        <f t="shared" ca="1" si="202"/>
        <v>190.44378155920151</v>
      </c>
      <c r="AN362" s="103">
        <f t="shared" ca="1" si="203"/>
        <v>0.52373103676291632</v>
      </c>
      <c r="AO362" s="92">
        <f t="shared" ca="1" si="204"/>
        <v>4.7017242371689054</v>
      </c>
      <c r="AP362" s="91">
        <f t="shared" ca="1" si="205"/>
        <v>1.4212423974870338</v>
      </c>
      <c r="AQ362" s="103">
        <f t="shared" ca="1" si="206"/>
        <v>49.165427703933851</v>
      </c>
      <c r="AR362" s="103">
        <f t="shared" ca="1" si="207"/>
        <v>0.17562615598984688</v>
      </c>
      <c r="AS362" s="103">
        <f t="shared" ca="1" si="208"/>
        <v>3.495118762404046E-2</v>
      </c>
      <c r="AT362" s="91">
        <f t="shared" ca="1" si="209"/>
        <v>244.5109921573374</v>
      </c>
      <c r="AU362" s="91">
        <f t="shared" ca="1" si="210"/>
        <v>97.8464120550193</v>
      </c>
      <c r="AV362" s="103">
        <f t="shared" ca="1" si="211"/>
        <v>0.34427437297769459</v>
      </c>
      <c r="AW362" s="103">
        <f t="shared" ca="1" si="212"/>
        <v>0.82026653160616592</v>
      </c>
      <c r="AX362" s="91">
        <f t="shared" ca="1" si="213"/>
        <v>69.99650767964863</v>
      </c>
      <c r="AY362" s="103">
        <f t="shared" ca="1" si="214"/>
        <v>0.17502695566305559</v>
      </c>
      <c r="AZ362" s="91">
        <f t="shared" ca="1" si="215"/>
        <v>179.71943634751949</v>
      </c>
      <c r="BA362" s="91">
        <f t="shared" ca="1" si="216"/>
        <v>28.35560487000356</v>
      </c>
      <c r="BB362" s="103">
        <f t="shared" ca="1" si="217"/>
        <v>0.40794051868302628</v>
      </c>
      <c r="BC362" s="103">
        <f t="shared" ca="1" si="218"/>
        <v>0.89218822297026812</v>
      </c>
      <c r="BD362" s="91">
        <f t="shared" ca="1" si="219"/>
        <v>13.75935314925403</v>
      </c>
      <c r="BE362" s="103">
        <f t="shared" ca="1" si="220"/>
        <v>0.18654687003558629</v>
      </c>
      <c r="BF362" s="91">
        <f t="shared" ca="1" si="221"/>
        <v>41.747765644482925</v>
      </c>
      <c r="BG362" s="91">
        <f t="shared" ca="1" si="222"/>
        <v>70.047264398151626</v>
      </c>
    </row>
    <row r="363" spans="36:59">
      <c r="AJ363" s="1">
        <f t="shared" si="200"/>
        <v>358</v>
      </c>
      <c r="AL363" s="103">
        <f t="shared" ca="1" si="201"/>
        <v>0.11057426619341085</v>
      </c>
      <c r="AM363" s="91">
        <f t="shared" ca="1" si="202"/>
        <v>269.83230860041726</v>
      </c>
      <c r="AN363" s="103">
        <f t="shared" ca="1" si="203"/>
        <v>0.43736803153799009</v>
      </c>
      <c r="AO363" s="92">
        <f t="shared" ca="1" si="204"/>
        <v>5.8086155403443165</v>
      </c>
      <c r="AP363" s="91">
        <f t="shared" ca="1" si="205"/>
        <v>1.0376800103470833</v>
      </c>
      <c r="AQ363" s="103">
        <f t="shared" ca="1" si="206"/>
        <v>22.004980447099513</v>
      </c>
      <c r="AR363" s="103">
        <f t="shared" ca="1" si="207"/>
        <v>0.25805920742095595</v>
      </c>
      <c r="AS363" s="103">
        <f t="shared" ca="1" si="208"/>
        <v>5.1906184099280807E-2</v>
      </c>
      <c r="AT363" s="91">
        <f t="shared" ca="1" si="209"/>
        <v>175.94364597407855</v>
      </c>
      <c r="AU363" s="91">
        <f t="shared" ca="1" si="210"/>
        <v>50.601227992226228</v>
      </c>
      <c r="AV363" s="103">
        <f t="shared" ca="1" si="211"/>
        <v>0.14464283637801537</v>
      </c>
      <c r="AW363" s="103">
        <f t="shared" ca="1" si="212"/>
        <v>0.80793119361742838</v>
      </c>
      <c r="AX363" s="91">
        <f t="shared" ca="1" si="213"/>
        <v>63.745126650623966</v>
      </c>
      <c r="AY363" s="103">
        <f t="shared" ca="1" si="214"/>
        <v>0.29453993717216786</v>
      </c>
      <c r="AZ363" s="91">
        <f t="shared" ca="1" si="215"/>
        <v>177.85616525988075</v>
      </c>
      <c r="BA363" s="91">
        <f t="shared" ca="1" si="216"/>
        <v>24.413358690360162</v>
      </c>
      <c r="BB363" s="103">
        <f t="shared" ca="1" si="217"/>
        <v>0.39801654992015756</v>
      </c>
      <c r="BC363" s="103">
        <f t="shared" ca="1" si="218"/>
        <v>0.95899754939065351</v>
      </c>
      <c r="BD363" s="91">
        <f t="shared" ca="1" si="219"/>
        <v>14.31083864504679</v>
      </c>
      <c r="BE363" s="103">
        <f t="shared" ca="1" si="220"/>
        <v>0.23140022268695148</v>
      </c>
      <c r="BF363" s="91">
        <f t="shared" ca="1" si="221"/>
        <v>34.843708869125436</v>
      </c>
      <c r="BG363" s="91">
        <f t="shared" ca="1" si="222"/>
        <v>51.526969443324454</v>
      </c>
    </row>
    <row r="364" spans="36:59">
      <c r="AJ364" s="1">
        <f t="shared" si="200"/>
        <v>359</v>
      </c>
      <c r="AL364" s="103">
        <f t="shared" ca="1" si="201"/>
        <v>0.11563047623034139</v>
      </c>
      <c r="AM364" s="91">
        <f t="shared" ca="1" si="202"/>
        <v>251.70907884946411</v>
      </c>
      <c r="AN364" s="103">
        <f t="shared" ca="1" si="203"/>
        <v>0.69755593997858845</v>
      </c>
      <c r="AO364" s="92">
        <f t="shared" ca="1" si="204"/>
        <v>5.9750199127020771</v>
      </c>
      <c r="AP364" s="91">
        <f t="shared" ca="1" si="205"/>
        <v>1.9477273131331425</v>
      </c>
      <c r="AQ364" s="103">
        <f t="shared" ca="1" si="206"/>
        <v>29.215475709007386</v>
      </c>
      <c r="AR364" s="103">
        <f t="shared" ca="1" si="207"/>
        <v>0.25848312895632947</v>
      </c>
      <c r="AS364" s="103">
        <f t="shared" ca="1" si="208"/>
        <v>6.810870454061399E-2</v>
      </c>
      <c r="AT364" s="91">
        <f t="shared" ca="1" si="209"/>
        <v>202.91222026401815</v>
      </c>
      <c r="AU364" s="91">
        <f t="shared" ca="1" si="210"/>
        <v>42.822227144581639</v>
      </c>
      <c r="AV364" s="103">
        <f t="shared" ca="1" si="211"/>
        <v>0.1890778846531373</v>
      </c>
      <c r="AW364" s="103">
        <f t="shared" ca="1" si="212"/>
        <v>0.77047451308549186</v>
      </c>
      <c r="AX364" s="91">
        <f t="shared" ca="1" si="213"/>
        <v>82.952169109764924</v>
      </c>
      <c r="AY364" s="103">
        <f t="shared" ca="1" si="214"/>
        <v>0.17031502955609279</v>
      </c>
      <c r="AZ364" s="91">
        <f t="shared" ca="1" si="215"/>
        <v>248.68698509575648</v>
      </c>
      <c r="BA364" s="91">
        <f t="shared" ca="1" si="216"/>
        <v>16.268586826781682</v>
      </c>
      <c r="BB364" s="103">
        <f t="shared" ca="1" si="217"/>
        <v>0.51448395646362122</v>
      </c>
      <c r="BC364" s="103">
        <f t="shared" ca="1" si="218"/>
        <v>0.93691339138191043</v>
      </c>
      <c r="BD364" s="91">
        <f t="shared" ca="1" si="219"/>
        <v>13.764865850353484</v>
      </c>
      <c r="BE364" s="103">
        <f t="shared" ca="1" si="220"/>
        <v>0.27641044949098736</v>
      </c>
      <c r="BF364" s="91">
        <f t="shared" ca="1" si="221"/>
        <v>30.079974396383268</v>
      </c>
      <c r="BG364" s="91">
        <f t="shared" ca="1" si="222"/>
        <v>60.753475618930764</v>
      </c>
    </row>
    <row r="365" spans="36:59">
      <c r="AJ365" s="1">
        <f t="shared" si="200"/>
        <v>360</v>
      </c>
      <c r="AL365" s="103">
        <f t="shared" ca="1" si="201"/>
        <v>0.14537590138941997</v>
      </c>
      <c r="AM365" s="91">
        <f t="shared" ca="1" si="202"/>
        <v>226.15275004577421</v>
      </c>
      <c r="AN365" s="103">
        <f t="shared" ca="1" si="203"/>
        <v>0.72290150665539477</v>
      </c>
      <c r="AO365" s="92">
        <f t="shared" ca="1" si="204"/>
        <v>6.9372790099842367</v>
      </c>
      <c r="AP365" s="91">
        <f t="shared" ca="1" si="205"/>
        <v>1.0056758495651108</v>
      </c>
      <c r="AQ365" s="103">
        <f t="shared" ca="1" si="206"/>
        <v>34.945131415954677</v>
      </c>
      <c r="AR365" s="103">
        <f t="shared" ca="1" si="207"/>
        <v>0.18887933299661241</v>
      </c>
      <c r="AS365" s="103">
        <f t="shared" ca="1" si="208"/>
        <v>6.3091346625158792E-2</v>
      </c>
      <c r="AT365" s="91">
        <f t="shared" ca="1" si="209"/>
        <v>215.86511887092189</v>
      </c>
      <c r="AU365" s="91">
        <f t="shared" ca="1" si="210"/>
        <v>77.958856273240627</v>
      </c>
      <c r="AV365" s="103">
        <f t="shared" ca="1" si="211"/>
        <v>0.34371040994579727</v>
      </c>
      <c r="AW365" s="103">
        <f t="shared" ca="1" si="212"/>
        <v>0.80060760708799794</v>
      </c>
      <c r="AX365" s="91">
        <f t="shared" ca="1" si="213"/>
        <v>77.646951855481959</v>
      </c>
      <c r="AY365" s="103">
        <f t="shared" ca="1" si="214"/>
        <v>0.29051308798016462</v>
      </c>
      <c r="AZ365" s="91">
        <f t="shared" ca="1" si="215"/>
        <v>249.79326053230847</v>
      </c>
      <c r="BA365" s="91">
        <f t="shared" ca="1" si="216"/>
        <v>19.664913874127542</v>
      </c>
      <c r="BB365" s="103">
        <f t="shared" ca="1" si="217"/>
        <v>0.56260009496345298</v>
      </c>
      <c r="BC365" s="103">
        <f t="shared" ca="1" si="218"/>
        <v>0.90163066808332681</v>
      </c>
      <c r="BD365" s="91">
        <f t="shared" ca="1" si="219"/>
        <v>6.0220884796638483</v>
      </c>
      <c r="BE365" s="103">
        <f t="shared" ca="1" si="220"/>
        <v>0.19196114886217619</v>
      </c>
      <c r="BF365" s="91">
        <f t="shared" ca="1" si="221"/>
        <v>41.019555328345881</v>
      </c>
      <c r="BG365" s="91">
        <f t="shared" ca="1" si="222"/>
        <v>53.213028648958854</v>
      </c>
    </row>
    <row r="366" spans="36:59">
      <c r="AJ366" s="1">
        <f t="shared" si="200"/>
        <v>361</v>
      </c>
      <c r="AL366" s="103">
        <f t="shared" ca="1" si="201"/>
        <v>0.13603842226984772</v>
      </c>
      <c r="AM366" s="91">
        <f t="shared" ca="1" si="202"/>
        <v>191.35522649354135</v>
      </c>
      <c r="AN366" s="103">
        <f t="shared" ca="1" si="203"/>
        <v>0.30763078209209582</v>
      </c>
      <c r="AO366" s="92">
        <f t="shared" ca="1" si="204"/>
        <v>4.3541169064861123</v>
      </c>
      <c r="AP366" s="91">
        <f t="shared" ca="1" si="205"/>
        <v>1.8537233743785557</v>
      </c>
      <c r="AQ366" s="103">
        <f t="shared" ca="1" si="206"/>
        <v>19.805829573261459</v>
      </c>
      <c r="AR366" s="103">
        <f t="shared" ca="1" si="207"/>
        <v>0.20406747696522506</v>
      </c>
      <c r="AS366" s="103">
        <f t="shared" ca="1" si="208"/>
        <v>5.8366502343336485E-2</v>
      </c>
      <c r="AT366" s="91">
        <f t="shared" ca="1" si="209"/>
        <v>245.48579282695002</v>
      </c>
      <c r="AU366" s="91">
        <f t="shared" ca="1" si="210"/>
        <v>45.240544267447362</v>
      </c>
      <c r="AV366" s="103">
        <f t="shared" ca="1" si="211"/>
        <v>0.20908651003580608</v>
      </c>
      <c r="AW366" s="103">
        <f t="shared" ca="1" si="212"/>
        <v>0.79487644720626494</v>
      </c>
      <c r="AX366" s="91">
        <f t="shared" ca="1" si="213"/>
        <v>49.690370683374596</v>
      </c>
      <c r="AY366" s="103">
        <f t="shared" ca="1" si="214"/>
        <v>0.27614193704558393</v>
      </c>
      <c r="AZ366" s="91">
        <f t="shared" ca="1" si="215"/>
        <v>219.30522968987964</v>
      </c>
      <c r="BA366" s="91">
        <f t="shared" ca="1" si="216"/>
        <v>28.834863917533909</v>
      </c>
      <c r="BB366" s="103">
        <f t="shared" ca="1" si="217"/>
        <v>0.41823122594452955</v>
      </c>
      <c r="BC366" s="103">
        <f t="shared" ca="1" si="218"/>
        <v>0.98036827802403614</v>
      </c>
      <c r="BD366" s="91">
        <f t="shared" ca="1" si="219"/>
        <v>12.362179008346661</v>
      </c>
      <c r="BE366" s="103">
        <f t="shared" ca="1" si="220"/>
        <v>0.15117112760174348</v>
      </c>
      <c r="BF366" s="91">
        <f t="shared" ca="1" si="221"/>
        <v>42.669092364904117</v>
      </c>
      <c r="BG366" s="91">
        <f t="shared" ca="1" si="222"/>
        <v>63.35435195929125</v>
      </c>
    </row>
    <row r="367" spans="36:59">
      <c r="AJ367" s="1">
        <f t="shared" si="200"/>
        <v>362</v>
      </c>
      <c r="AL367" s="103">
        <f t="shared" ca="1" si="201"/>
        <v>0.13319845364573518</v>
      </c>
      <c r="AM367" s="91">
        <f t="shared" ca="1" si="202"/>
        <v>188.36718902054878</v>
      </c>
      <c r="AN367" s="103">
        <f t="shared" ca="1" si="203"/>
        <v>0.31029212853266075</v>
      </c>
      <c r="AO367" s="92">
        <f t="shared" ca="1" si="204"/>
        <v>3.949892701058396</v>
      </c>
      <c r="AP367" s="91">
        <f t="shared" ca="1" si="205"/>
        <v>1.7144283534704492</v>
      </c>
      <c r="AQ367" s="103">
        <f t="shared" ca="1" si="206"/>
        <v>25.971329256545395</v>
      </c>
      <c r="AR367" s="103">
        <f t="shared" ca="1" si="207"/>
        <v>0.19407663599049504</v>
      </c>
      <c r="AS367" s="103">
        <f t="shared" ca="1" si="208"/>
        <v>1.8150410264784398E-2</v>
      </c>
      <c r="AT367" s="91">
        <f t="shared" ca="1" si="209"/>
        <v>236.3128141520412</v>
      </c>
      <c r="AU367" s="91">
        <f t="shared" ca="1" si="210"/>
        <v>26.198418785365305</v>
      </c>
      <c r="AV367" s="103">
        <f t="shared" ca="1" si="211"/>
        <v>0.28180003950266519</v>
      </c>
      <c r="AW367" s="103">
        <f t="shared" ca="1" si="212"/>
        <v>0.75389500463767845</v>
      </c>
      <c r="AX367" s="91">
        <f t="shared" ca="1" si="213"/>
        <v>76.371121424775311</v>
      </c>
      <c r="AY367" s="103">
        <f t="shared" ca="1" si="214"/>
        <v>0.21879247473140306</v>
      </c>
      <c r="AZ367" s="91">
        <f t="shared" ca="1" si="215"/>
        <v>188.19383821505988</v>
      </c>
      <c r="BA367" s="91">
        <f t="shared" ca="1" si="216"/>
        <v>24.405261891658569</v>
      </c>
      <c r="BB367" s="103">
        <f t="shared" ca="1" si="217"/>
        <v>0.48497092736306058</v>
      </c>
      <c r="BC367" s="103">
        <f t="shared" ca="1" si="218"/>
        <v>0.9023241365090896</v>
      </c>
      <c r="BD367" s="91">
        <f t="shared" ca="1" si="219"/>
        <v>10.232708034219003</v>
      </c>
      <c r="BE367" s="103">
        <f t="shared" ca="1" si="220"/>
        <v>0.20513365836300773</v>
      </c>
      <c r="BF367" s="91">
        <f t="shared" ca="1" si="221"/>
        <v>31.382286058027827</v>
      </c>
      <c r="BG367" s="91">
        <f t="shared" ca="1" si="222"/>
        <v>50.213808183031375</v>
      </c>
    </row>
    <row r="368" spans="36:59">
      <c r="AJ368" s="1">
        <f t="shared" si="200"/>
        <v>363</v>
      </c>
      <c r="AL368" s="103">
        <f t="shared" ca="1" si="201"/>
        <v>0.10710329620497533</v>
      </c>
      <c r="AM368" s="91">
        <f t="shared" ca="1" si="202"/>
        <v>193.38977430721658</v>
      </c>
      <c r="AN368" s="103">
        <f t="shared" ca="1" si="203"/>
        <v>0.32435879143320129</v>
      </c>
      <c r="AO368" s="92">
        <f t="shared" ca="1" si="204"/>
        <v>3.4109958706166048</v>
      </c>
      <c r="AP368" s="91">
        <f t="shared" ca="1" si="205"/>
        <v>1.6347014941990463</v>
      </c>
      <c r="AQ368" s="103">
        <f t="shared" ca="1" si="206"/>
        <v>22.930745365958693</v>
      </c>
      <c r="AR368" s="103">
        <f t="shared" ca="1" si="207"/>
        <v>0.33974831877263917</v>
      </c>
      <c r="AS368" s="103">
        <f t="shared" ca="1" si="208"/>
        <v>6.3253371398049499E-2</v>
      </c>
      <c r="AT368" s="91">
        <f t="shared" ca="1" si="209"/>
        <v>234.66968839393439</v>
      </c>
      <c r="AU368" s="91">
        <f t="shared" ca="1" si="210"/>
        <v>96.992401979418844</v>
      </c>
      <c r="AV368" s="103">
        <f t="shared" ca="1" si="211"/>
        <v>0.29221393644090193</v>
      </c>
      <c r="AW368" s="103">
        <f t="shared" ca="1" si="212"/>
        <v>0.79758553743533322</v>
      </c>
      <c r="AX368" s="91">
        <f t="shared" ca="1" si="213"/>
        <v>75.665899116587596</v>
      </c>
      <c r="AY368" s="103">
        <f t="shared" ca="1" si="214"/>
        <v>0.24829499704812713</v>
      </c>
      <c r="AZ368" s="91">
        <f t="shared" ca="1" si="215"/>
        <v>175.76992398323765</v>
      </c>
      <c r="BA368" s="91">
        <f t="shared" ca="1" si="216"/>
        <v>18.740375325795306</v>
      </c>
      <c r="BB368" s="103">
        <f t="shared" ca="1" si="217"/>
        <v>0.48930809970973987</v>
      </c>
      <c r="BC368" s="103">
        <f t="shared" ca="1" si="218"/>
        <v>0.884258315249008</v>
      </c>
      <c r="BD368" s="91">
        <f t="shared" ca="1" si="219"/>
        <v>7.3192942230852118</v>
      </c>
      <c r="BE368" s="103">
        <f t="shared" ca="1" si="220"/>
        <v>0.17052023653768081</v>
      </c>
      <c r="BF368" s="91">
        <f t="shared" ca="1" si="221"/>
        <v>34.117941401382382</v>
      </c>
      <c r="BG368" s="91">
        <f t="shared" ca="1" si="222"/>
        <v>60.904144972098692</v>
      </c>
    </row>
    <row r="369" spans="36:59">
      <c r="AJ369" s="1">
        <f t="shared" si="200"/>
        <v>364</v>
      </c>
      <c r="AL369" s="103">
        <f t="shared" ca="1" si="201"/>
        <v>0.14938077024286428</v>
      </c>
      <c r="AM369" s="91">
        <f t="shared" ca="1" si="202"/>
        <v>265.36764141654612</v>
      </c>
      <c r="AN369" s="103">
        <f t="shared" ca="1" si="203"/>
        <v>0.71126552186989755</v>
      </c>
      <c r="AO369" s="92">
        <f t="shared" ca="1" si="204"/>
        <v>4.818159609290853</v>
      </c>
      <c r="AP369" s="91">
        <f t="shared" ca="1" si="205"/>
        <v>1.5417762992056392</v>
      </c>
      <c r="AQ369" s="103">
        <f t="shared" ca="1" si="206"/>
        <v>10.467967236636246</v>
      </c>
      <c r="AR369" s="103">
        <f t="shared" ca="1" si="207"/>
        <v>0.16285467894894809</v>
      </c>
      <c r="AS369" s="103">
        <f t="shared" ca="1" si="208"/>
        <v>4.270279703931066E-2</v>
      </c>
      <c r="AT369" s="91">
        <f t="shared" ca="1" si="209"/>
        <v>232.99123251481481</v>
      </c>
      <c r="AU369" s="91">
        <f t="shared" ca="1" si="210"/>
        <v>27.934090035227658</v>
      </c>
      <c r="AV369" s="103">
        <f t="shared" ca="1" si="211"/>
        <v>0.24900259638470082</v>
      </c>
      <c r="AW369" s="103">
        <f t="shared" ca="1" si="212"/>
        <v>0.79356021286387257</v>
      </c>
      <c r="AX369" s="91">
        <f t="shared" ca="1" si="213"/>
        <v>62.481906424963348</v>
      </c>
      <c r="AY369" s="103">
        <f t="shared" ca="1" si="214"/>
        <v>0.16143636456224156</v>
      </c>
      <c r="AZ369" s="91">
        <f t="shared" ca="1" si="215"/>
        <v>196.51125948083796</v>
      </c>
      <c r="BA369" s="91">
        <f t="shared" ca="1" si="216"/>
        <v>16.636425613542297</v>
      </c>
      <c r="BB369" s="103">
        <f t="shared" ca="1" si="217"/>
        <v>0.36477870256693157</v>
      </c>
      <c r="BC369" s="103">
        <f t="shared" ca="1" si="218"/>
        <v>0.92567286395816539</v>
      </c>
      <c r="BD369" s="91">
        <f t="shared" ca="1" si="219"/>
        <v>12.273176355281578</v>
      </c>
      <c r="BE369" s="103">
        <f t="shared" ca="1" si="220"/>
        <v>0.16378948770386015</v>
      </c>
      <c r="BF369" s="91">
        <f t="shared" ca="1" si="221"/>
        <v>40.62913595779969</v>
      </c>
      <c r="BG369" s="91">
        <f t="shared" ca="1" si="222"/>
        <v>68.303861608741911</v>
      </c>
    </row>
    <row r="370" spans="36:59">
      <c r="AJ370" s="1">
        <f t="shared" si="200"/>
        <v>365</v>
      </c>
      <c r="AL370" s="103">
        <f t="shared" ca="1" si="201"/>
        <v>0.12879924504159407</v>
      </c>
      <c r="AM370" s="91">
        <f t="shared" ca="1" si="202"/>
        <v>230.36220049670121</v>
      </c>
      <c r="AN370" s="103">
        <f t="shared" ca="1" si="203"/>
        <v>0.73937327482522974</v>
      </c>
      <c r="AO370" s="92">
        <f t="shared" ca="1" si="204"/>
        <v>6.6264901919694124</v>
      </c>
      <c r="AP370" s="91">
        <f t="shared" ca="1" si="205"/>
        <v>1.6360992965293042</v>
      </c>
      <c r="AQ370" s="103">
        <f t="shared" ca="1" si="206"/>
        <v>18.085293874749468</v>
      </c>
      <c r="AR370" s="103">
        <f t="shared" ca="1" si="207"/>
        <v>0.20824712697465575</v>
      </c>
      <c r="AS370" s="103">
        <f t="shared" ca="1" si="208"/>
        <v>1.9617749027344401E-2</v>
      </c>
      <c r="AT370" s="91">
        <f t="shared" ca="1" si="209"/>
        <v>190.49166327239124</v>
      </c>
      <c r="AU370" s="91">
        <f t="shared" ca="1" si="210"/>
        <v>44.281932952244077</v>
      </c>
      <c r="AV370" s="103">
        <f t="shared" ca="1" si="211"/>
        <v>0.2293561611523596</v>
      </c>
      <c r="AW370" s="103">
        <f t="shared" ca="1" si="212"/>
        <v>0.83273104489477201</v>
      </c>
      <c r="AX370" s="91">
        <f t="shared" ca="1" si="213"/>
        <v>73.364197375120185</v>
      </c>
      <c r="AY370" s="103">
        <f t="shared" ca="1" si="214"/>
        <v>0.24443161388196499</v>
      </c>
      <c r="AZ370" s="91">
        <f t="shared" ca="1" si="215"/>
        <v>180.89407341098408</v>
      </c>
      <c r="BA370" s="91">
        <f t="shared" ca="1" si="216"/>
        <v>22.914372209437726</v>
      </c>
      <c r="BB370" s="103">
        <f t="shared" ca="1" si="217"/>
        <v>0.54966796954094421</v>
      </c>
      <c r="BC370" s="103">
        <f t="shared" ca="1" si="218"/>
        <v>0.95301395308454828</v>
      </c>
      <c r="BD370" s="91">
        <f t="shared" ca="1" si="219"/>
        <v>9.6776184520349968</v>
      </c>
      <c r="BE370" s="103">
        <f t="shared" ca="1" si="220"/>
        <v>0.20892950233454466</v>
      </c>
      <c r="BF370" s="91">
        <f t="shared" ca="1" si="221"/>
        <v>30.608532388606207</v>
      </c>
      <c r="BG370" s="91">
        <f t="shared" ca="1" si="222"/>
        <v>56.384716730850144</v>
      </c>
    </row>
    <row r="371" spans="36:59">
      <c r="AJ371" s="1">
        <f t="shared" si="200"/>
        <v>366</v>
      </c>
      <c r="AL371" s="103">
        <f t="shared" ca="1" si="201"/>
        <v>0.148538970122154</v>
      </c>
      <c r="AM371" s="91">
        <f t="shared" ca="1" si="202"/>
        <v>223.49693028029344</v>
      </c>
      <c r="AN371" s="103">
        <f t="shared" ca="1" si="203"/>
        <v>0.3131264835908138</v>
      </c>
      <c r="AO371" s="92">
        <f t="shared" ca="1" si="204"/>
        <v>6.9838156999702381</v>
      </c>
      <c r="AP371" s="91">
        <f t="shared" ca="1" si="205"/>
        <v>1.3290489037427535</v>
      </c>
      <c r="AQ371" s="103">
        <f t="shared" ca="1" si="206"/>
        <v>43.632052848209455</v>
      </c>
      <c r="AR371" s="103">
        <f t="shared" ca="1" si="207"/>
        <v>0.30123822398461231</v>
      </c>
      <c r="AS371" s="103">
        <f t="shared" ca="1" si="208"/>
        <v>4.6237131967968512E-2</v>
      </c>
      <c r="AT371" s="91">
        <f t="shared" ca="1" si="209"/>
        <v>224.93904529501836</v>
      </c>
      <c r="AU371" s="91">
        <f t="shared" ca="1" si="210"/>
        <v>47.421205285419504</v>
      </c>
      <c r="AV371" s="103">
        <f t="shared" ca="1" si="211"/>
        <v>0.18718790253130504</v>
      </c>
      <c r="AW371" s="103">
        <f t="shared" ca="1" si="212"/>
        <v>0.83019003467550478</v>
      </c>
      <c r="AX371" s="91">
        <f t="shared" ca="1" si="213"/>
        <v>82.137363838252242</v>
      </c>
      <c r="AY371" s="103">
        <f t="shared" ca="1" si="214"/>
        <v>0.19335736839441534</v>
      </c>
      <c r="AZ371" s="91">
        <f t="shared" ca="1" si="215"/>
        <v>159.32643709883325</v>
      </c>
      <c r="BA371" s="91">
        <f t="shared" ca="1" si="216"/>
        <v>16.117605576456274</v>
      </c>
      <c r="BB371" s="103">
        <f t="shared" ca="1" si="217"/>
        <v>0.41603910245924658</v>
      </c>
      <c r="BC371" s="103">
        <f t="shared" ca="1" si="218"/>
        <v>0.96820382493417656</v>
      </c>
      <c r="BD371" s="91">
        <f t="shared" ca="1" si="219"/>
        <v>11.896228853490001</v>
      </c>
      <c r="BE371" s="103">
        <f t="shared" ca="1" si="220"/>
        <v>0.23493303698652762</v>
      </c>
      <c r="BF371" s="91">
        <f t="shared" ca="1" si="221"/>
        <v>35.411825744688109</v>
      </c>
      <c r="BG371" s="91">
        <f t="shared" ca="1" si="222"/>
        <v>52.53829566627045</v>
      </c>
    </row>
    <row r="372" spans="36:59">
      <c r="AJ372" s="1">
        <f t="shared" si="200"/>
        <v>367</v>
      </c>
      <c r="AL372" s="103">
        <f t="shared" ca="1" si="201"/>
        <v>0.14117585297830648</v>
      </c>
      <c r="AM372" s="91">
        <f t="shared" ca="1" si="202"/>
        <v>192.4390862517786</v>
      </c>
      <c r="AN372" s="103">
        <f t="shared" ca="1" si="203"/>
        <v>0.39122845014468605</v>
      </c>
      <c r="AO372" s="92">
        <f t="shared" ca="1" si="204"/>
        <v>4.1122275086938274</v>
      </c>
      <c r="AP372" s="91">
        <f t="shared" ca="1" si="205"/>
        <v>1.1253423137963716</v>
      </c>
      <c r="AQ372" s="103">
        <f t="shared" ca="1" si="206"/>
        <v>48.323707382438265</v>
      </c>
      <c r="AR372" s="103">
        <f t="shared" ca="1" si="207"/>
        <v>0.34867937372675073</v>
      </c>
      <c r="AS372" s="103">
        <f t="shared" ca="1" si="208"/>
        <v>5.5145031302919152E-2</v>
      </c>
      <c r="AT372" s="91">
        <f t="shared" ca="1" si="209"/>
        <v>202.34664106781275</v>
      </c>
      <c r="AU372" s="91">
        <f t="shared" ca="1" si="210"/>
        <v>26.479770389721434</v>
      </c>
      <c r="AV372" s="103">
        <f t="shared" ca="1" si="211"/>
        <v>0.151637973371024</v>
      </c>
      <c r="AW372" s="103">
        <f t="shared" ca="1" si="212"/>
        <v>0.82753213839054618</v>
      </c>
      <c r="AX372" s="91">
        <f t="shared" ca="1" si="213"/>
        <v>51.669311083733653</v>
      </c>
      <c r="AY372" s="103">
        <f t="shared" ca="1" si="214"/>
        <v>0.20977445836150538</v>
      </c>
      <c r="AZ372" s="91">
        <f t="shared" ca="1" si="215"/>
        <v>249.04159615293977</v>
      </c>
      <c r="BA372" s="91">
        <f t="shared" ca="1" si="216"/>
        <v>28.559092381940459</v>
      </c>
      <c r="BB372" s="103">
        <f t="shared" ca="1" si="217"/>
        <v>0.56504131072213326</v>
      </c>
      <c r="BC372" s="103">
        <f t="shared" ca="1" si="218"/>
        <v>0.93054243844863505</v>
      </c>
      <c r="BD372" s="91">
        <f t="shared" ca="1" si="219"/>
        <v>9.0491376594093538</v>
      </c>
      <c r="BE372" s="103">
        <f t="shared" ca="1" si="220"/>
        <v>0.18062685855765293</v>
      </c>
      <c r="BF372" s="91">
        <f t="shared" ca="1" si="221"/>
        <v>35.580307390252869</v>
      </c>
      <c r="BG372" s="91">
        <f t="shared" ca="1" si="222"/>
        <v>70.236358650202277</v>
      </c>
    </row>
    <row r="373" spans="36:59">
      <c r="AJ373" s="1">
        <f t="shared" si="200"/>
        <v>368</v>
      </c>
      <c r="AL373" s="103">
        <f t="shared" ca="1" si="201"/>
        <v>9.6504179437746501E-2</v>
      </c>
      <c r="AM373" s="91">
        <f t="shared" ca="1" si="202"/>
        <v>241.13692373486901</v>
      </c>
      <c r="AN373" s="103">
        <f t="shared" ca="1" si="203"/>
        <v>0.62639278110409935</v>
      </c>
      <c r="AO373" s="92">
        <f t="shared" ca="1" si="204"/>
        <v>6.8088691102535499</v>
      </c>
      <c r="AP373" s="91">
        <f t="shared" ca="1" si="205"/>
        <v>0.63163770639809536</v>
      </c>
      <c r="AQ373" s="103">
        <f t="shared" ca="1" si="206"/>
        <v>37.718282249954733</v>
      </c>
      <c r="AR373" s="103">
        <f t="shared" ca="1" si="207"/>
        <v>0.174296523246917</v>
      </c>
      <c r="AS373" s="103">
        <f t="shared" ca="1" si="208"/>
        <v>1.2057051704472974E-2</v>
      </c>
      <c r="AT373" s="91">
        <f t="shared" ca="1" si="209"/>
        <v>223.82172791929159</v>
      </c>
      <c r="AU373" s="91">
        <f t="shared" ca="1" si="210"/>
        <v>50.360974062753655</v>
      </c>
      <c r="AV373" s="103">
        <f t="shared" ca="1" si="211"/>
        <v>0.15628823504738373</v>
      </c>
      <c r="AW373" s="103">
        <f t="shared" ca="1" si="212"/>
        <v>0.8039430138548499</v>
      </c>
      <c r="AX373" s="91">
        <f t="shared" ca="1" si="213"/>
        <v>71.288963533713655</v>
      </c>
      <c r="AY373" s="103">
        <f t="shared" ca="1" si="214"/>
        <v>0.29478543522476053</v>
      </c>
      <c r="AZ373" s="91">
        <f t="shared" ca="1" si="215"/>
        <v>199.73784736977686</v>
      </c>
      <c r="BA373" s="91">
        <f t="shared" ca="1" si="216"/>
        <v>16.708224049575588</v>
      </c>
      <c r="BB373" s="103">
        <f t="shared" ca="1" si="217"/>
        <v>0.44200068183926206</v>
      </c>
      <c r="BC373" s="103">
        <f t="shared" ca="1" si="218"/>
        <v>0.94326415694439214</v>
      </c>
      <c r="BD373" s="91">
        <f t="shared" ca="1" si="219"/>
        <v>13.216604993690844</v>
      </c>
      <c r="BE373" s="103">
        <f t="shared" ca="1" si="220"/>
        <v>0.22522855234619418</v>
      </c>
      <c r="BF373" s="91">
        <f t="shared" ca="1" si="221"/>
        <v>31.693966203346541</v>
      </c>
      <c r="BG373" s="91">
        <f t="shared" ca="1" si="222"/>
        <v>63.174314475354052</v>
      </c>
    </row>
    <row r="374" spans="36:59">
      <c r="AJ374" s="1">
        <f t="shared" si="200"/>
        <v>369</v>
      </c>
      <c r="AL374" s="103">
        <f t="shared" ca="1" si="201"/>
        <v>9.6752530504108744E-2</v>
      </c>
      <c r="AM374" s="91">
        <f t="shared" ca="1" si="202"/>
        <v>251.00234352528673</v>
      </c>
      <c r="AN374" s="103">
        <f t="shared" ca="1" si="203"/>
        <v>0.69709448188712886</v>
      </c>
      <c r="AO374" s="92">
        <f t="shared" ca="1" si="204"/>
        <v>6.8732260543038777</v>
      </c>
      <c r="AP374" s="91">
        <f t="shared" ca="1" si="205"/>
        <v>1.5330941477522939</v>
      </c>
      <c r="AQ374" s="103">
        <f t="shared" ca="1" si="206"/>
        <v>33.592164342765741</v>
      </c>
      <c r="AR374" s="103">
        <f t="shared" ca="1" si="207"/>
        <v>0.15459714031389996</v>
      </c>
      <c r="AS374" s="103">
        <f t="shared" ca="1" si="208"/>
        <v>5.3121976336151837E-2</v>
      </c>
      <c r="AT374" s="91">
        <f t="shared" ca="1" si="209"/>
        <v>220.02999222920727</v>
      </c>
      <c r="AU374" s="91">
        <f t="shared" ca="1" si="210"/>
        <v>73.019659822615026</v>
      </c>
      <c r="AV374" s="103">
        <f t="shared" ca="1" si="211"/>
        <v>0.32642270665703121</v>
      </c>
      <c r="AW374" s="103">
        <f t="shared" ca="1" si="212"/>
        <v>0.77257504572102265</v>
      </c>
      <c r="AX374" s="91">
        <f t="shared" ca="1" si="213"/>
        <v>67.013859843491417</v>
      </c>
      <c r="AY374" s="103">
        <f t="shared" ca="1" si="214"/>
        <v>0.17645356957242581</v>
      </c>
      <c r="AZ374" s="91">
        <f t="shared" ca="1" si="215"/>
        <v>212.91784407845583</v>
      </c>
      <c r="BA374" s="91">
        <f t="shared" ca="1" si="216"/>
        <v>25.235785094734378</v>
      </c>
      <c r="BB374" s="103">
        <f t="shared" ca="1" si="217"/>
        <v>0.41962853657025911</v>
      </c>
      <c r="BC374" s="103">
        <f t="shared" ca="1" si="218"/>
        <v>0.98719927356374781</v>
      </c>
      <c r="BD374" s="91">
        <f t="shared" ca="1" si="219"/>
        <v>12.539423233966701</v>
      </c>
      <c r="BE374" s="103">
        <f t="shared" ca="1" si="220"/>
        <v>0.22994384952151203</v>
      </c>
      <c r="BF374" s="91">
        <f t="shared" ca="1" si="221"/>
        <v>41.675262896548695</v>
      </c>
      <c r="BG374" s="91">
        <f t="shared" ca="1" si="222"/>
        <v>66.119711601879118</v>
      </c>
    </row>
    <row r="375" spans="36:59">
      <c r="AJ375" s="1">
        <f t="shared" si="200"/>
        <v>370</v>
      </c>
      <c r="AL375" s="103">
        <f t="shared" ca="1" si="201"/>
        <v>9.7386488419138453E-2</v>
      </c>
      <c r="AM375" s="91">
        <f t="shared" ca="1" si="202"/>
        <v>211.9233429444082</v>
      </c>
      <c r="AN375" s="103">
        <f t="shared" ca="1" si="203"/>
        <v>0.59634005389711131</v>
      </c>
      <c r="AO375" s="92">
        <f t="shared" ca="1" si="204"/>
        <v>5.6102923385929406</v>
      </c>
      <c r="AP375" s="91">
        <f t="shared" ca="1" si="205"/>
        <v>0.587395900913671</v>
      </c>
      <c r="AQ375" s="103">
        <f t="shared" ca="1" si="206"/>
        <v>13.490071623065884</v>
      </c>
      <c r="AR375" s="103">
        <f t="shared" ca="1" si="207"/>
        <v>0.16919345103723193</v>
      </c>
      <c r="AS375" s="103">
        <f t="shared" ca="1" si="208"/>
        <v>6.9359946307834944E-2</v>
      </c>
      <c r="AT375" s="91">
        <f t="shared" ca="1" si="209"/>
        <v>204.28167066644855</v>
      </c>
      <c r="AU375" s="91">
        <f t="shared" ca="1" si="210"/>
        <v>61.761296790402227</v>
      </c>
      <c r="AV375" s="103">
        <f t="shared" ca="1" si="211"/>
        <v>0.1537388639164361</v>
      </c>
      <c r="AW375" s="103">
        <f t="shared" ca="1" si="212"/>
        <v>0.79589826497655425</v>
      </c>
      <c r="AX375" s="91">
        <f t="shared" ca="1" si="213"/>
        <v>76.566510006696745</v>
      </c>
      <c r="AY375" s="103">
        <f t="shared" ca="1" si="214"/>
        <v>0.15178796346069401</v>
      </c>
      <c r="AZ375" s="91">
        <f t="shared" ca="1" si="215"/>
        <v>166.11945516477164</v>
      </c>
      <c r="BA375" s="91">
        <f t="shared" ca="1" si="216"/>
        <v>25.901857575112132</v>
      </c>
      <c r="BB375" s="103">
        <f t="shared" ca="1" si="217"/>
        <v>0.42068701124651858</v>
      </c>
      <c r="BC375" s="103">
        <f t="shared" ca="1" si="218"/>
        <v>0.98283349644368267</v>
      </c>
      <c r="BD375" s="91">
        <f t="shared" ca="1" si="219"/>
        <v>9.1343180778942603</v>
      </c>
      <c r="BE375" s="103">
        <f t="shared" ca="1" si="220"/>
        <v>0.20813575151121902</v>
      </c>
      <c r="BF375" s="91">
        <f t="shared" ca="1" si="221"/>
        <v>30.884084119778382</v>
      </c>
      <c r="BG375" s="91">
        <f t="shared" ca="1" si="222"/>
        <v>62.738747333604628</v>
      </c>
    </row>
    <row r="376" spans="36:59">
      <c r="AJ376" s="1">
        <f t="shared" si="200"/>
        <v>371</v>
      </c>
      <c r="AL376" s="103">
        <f t="shared" ca="1" si="201"/>
        <v>0.13347789497377893</v>
      </c>
      <c r="AM376" s="91">
        <f t="shared" ca="1" si="202"/>
        <v>186.42731870512469</v>
      </c>
      <c r="AN376" s="103">
        <f t="shared" ca="1" si="203"/>
        <v>0.38287169365336715</v>
      </c>
      <c r="AO376" s="92">
        <f t="shared" ca="1" si="204"/>
        <v>6.793865491543249</v>
      </c>
      <c r="AP376" s="91">
        <f t="shared" ca="1" si="205"/>
        <v>1.2216310716588434</v>
      </c>
      <c r="AQ376" s="103">
        <f t="shared" ca="1" si="206"/>
        <v>25.423587327944382</v>
      </c>
      <c r="AR376" s="103">
        <f t="shared" ca="1" si="207"/>
        <v>0.16384334113269911</v>
      </c>
      <c r="AS376" s="103">
        <f t="shared" ca="1" si="208"/>
        <v>1.3598456843058817E-2</v>
      </c>
      <c r="AT376" s="91">
        <f t="shared" ca="1" si="209"/>
        <v>223.93198966245825</v>
      </c>
      <c r="AU376" s="91">
        <f t="shared" ca="1" si="210"/>
        <v>35.213559546070918</v>
      </c>
      <c r="AV376" s="103">
        <f t="shared" ca="1" si="211"/>
        <v>0.24749414195072378</v>
      </c>
      <c r="AW376" s="103">
        <f t="shared" ca="1" si="212"/>
        <v>0.80060248552743163</v>
      </c>
      <c r="AX376" s="91">
        <f t="shared" ca="1" si="213"/>
        <v>60.296487698163681</v>
      </c>
      <c r="AY376" s="103">
        <f t="shared" ca="1" si="214"/>
        <v>0.17366685808932844</v>
      </c>
      <c r="AZ376" s="91">
        <f t="shared" ca="1" si="215"/>
        <v>192.70591545778336</v>
      </c>
      <c r="BA376" s="91">
        <f t="shared" ca="1" si="216"/>
        <v>29.594086451764333</v>
      </c>
      <c r="BB376" s="103">
        <f t="shared" ca="1" si="217"/>
        <v>0.3845939544347925</v>
      </c>
      <c r="BC376" s="103">
        <f t="shared" ca="1" si="218"/>
        <v>0.92365543233669489</v>
      </c>
      <c r="BD376" s="91">
        <f t="shared" ca="1" si="219"/>
        <v>6.9349892278731335</v>
      </c>
      <c r="BE376" s="103">
        <f t="shared" ca="1" si="220"/>
        <v>0.34057553884031194</v>
      </c>
      <c r="BF376" s="91">
        <f t="shared" ca="1" si="221"/>
        <v>35.823660044913026</v>
      </c>
      <c r="BG376" s="91">
        <f t="shared" ca="1" si="222"/>
        <v>61.743220249626759</v>
      </c>
    </row>
    <row r="377" spans="36:59">
      <c r="AJ377" s="1">
        <f t="shared" si="200"/>
        <v>372</v>
      </c>
      <c r="AL377" s="103">
        <f t="shared" ca="1" si="201"/>
        <v>0.1173516519589085</v>
      </c>
      <c r="AM377" s="91">
        <f t="shared" ca="1" si="202"/>
        <v>204.75341707485572</v>
      </c>
      <c r="AN377" s="103">
        <f t="shared" ca="1" si="203"/>
        <v>0.58088915181192802</v>
      </c>
      <c r="AO377" s="92">
        <f t="shared" ca="1" si="204"/>
        <v>3.9300231295780708</v>
      </c>
      <c r="AP377" s="91">
        <f t="shared" ca="1" si="205"/>
        <v>1.5581158323164106</v>
      </c>
      <c r="AQ377" s="103">
        <f t="shared" ca="1" si="206"/>
        <v>23.523396119558608</v>
      </c>
      <c r="AR377" s="103">
        <f t="shared" ca="1" si="207"/>
        <v>0.23248021673165431</v>
      </c>
      <c r="AS377" s="103">
        <f t="shared" ca="1" si="208"/>
        <v>4.0909962075649398E-2</v>
      </c>
      <c r="AT377" s="91">
        <f t="shared" ca="1" si="209"/>
        <v>217.4838183099578</v>
      </c>
      <c r="AU377" s="91">
        <f t="shared" ca="1" si="210"/>
        <v>44.735565361569954</v>
      </c>
      <c r="AV377" s="103">
        <f t="shared" ca="1" si="211"/>
        <v>0.24016106757771699</v>
      </c>
      <c r="AW377" s="103">
        <f t="shared" ca="1" si="212"/>
        <v>0.74506256358589162</v>
      </c>
      <c r="AX377" s="91">
        <f t="shared" ca="1" si="213"/>
        <v>46.033659229449903</v>
      </c>
      <c r="AY377" s="103">
        <f t="shared" ca="1" si="214"/>
        <v>0.25806325148552017</v>
      </c>
      <c r="AZ377" s="91">
        <f t="shared" ca="1" si="215"/>
        <v>166.34217968017899</v>
      </c>
      <c r="BA377" s="91">
        <f t="shared" ca="1" si="216"/>
        <v>23.223241921780136</v>
      </c>
      <c r="BB377" s="103">
        <f t="shared" ca="1" si="217"/>
        <v>0.55490262442611871</v>
      </c>
      <c r="BC377" s="103">
        <f t="shared" ca="1" si="218"/>
        <v>0.94866034591814075</v>
      </c>
      <c r="BD377" s="91">
        <f t="shared" ca="1" si="219"/>
        <v>10.495481114633785</v>
      </c>
      <c r="BE377" s="103">
        <f t="shared" ca="1" si="220"/>
        <v>0.18794445129044707</v>
      </c>
      <c r="BF377" s="91">
        <f t="shared" ca="1" si="221"/>
        <v>32.307715278841385</v>
      </c>
      <c r="BG377" s="91">
        <f t="shared" ca="1" si="222"/>
        <v>68.597702319151523</v>
      </c>
    </row>
    <row r="378" spans="36:59">
      <c r="AJ378" s="1">
        <f t="shared" si="200"/>
        <v>373</v>
      </c>
      <c r="AL378" s="103">
        <f t="shared" ca="1" si="201"/>
        <v>0.11034502152735139</v>
      </c>
      <c r="AM378" s="91">
        <f t="shared" ca="1" si="202"/>
        <v>207.77239820125322</v>
      </c>
      <c r="AN378" s="103">
        <f t="shared" ca="1" si="203"/>
        <v>0.73720118526929612</v>
      </c>
      <c r="AO378" s="92">
        <f t="shared" ca="1" si="204"/>
        <v>3.2349236968626114</v>
      </c>
      <c r="AP378" s="91">
        <f t="shared" ca="1" si="205"/>
        <v>1.1581028579492298</v>
      </c>
      <c r="AQ378" s="103">
        <f t="shared" ca="1" si="206"/>
        <v>18.209369745737423</v>
      </c>
      <c r="AR378" s="103">
        <f t="shared" ca="1" si="207"/>
        <v>0.34891205272288189</v>
      </c>
      <c r="AS378" s="103">
        <f t="shared" ca="1" si="208"/>
        <v>4.3480859423717155E-2</v>
      </c>
      <c r="AT378" s="91">
        <f t="shared" ca="1" si="209"/>
        <v>230.51981794401686</v>
      </c>
      <c r="AU378" s="91">
        <f t="shared" ca="1" si="210"/>
        <v>34.420951587261484</v>
      </c>
      <c r="AV378" s="103">
        <f t="shared" ca="1" si="211"/>
        <v>0.28037609029275057</v>
      </c>
      <c r="AW378" s="103">
        <f t="shared" ca="1" si="212"/>
        <v>0.82062431730279073</v>
      </c>
      <c r="AX378" s="91">
        <f t="shared" ca="1" si="213"/>
        <v>67.173037686014183</v>
      </c>
      <c r="AY378" s="103">
        <f t="shared" ca="1" si="214"/>
        <v>0.22103146452727906</v>
      </c>
      <c r="AZ378" s="91">
        <f t="shared" ca="1" si="215"/>
        <v>198.89922473710101</v>
      </c>
      <c r="BA378" s="91">
        <f t="shared" ca="1" si="216"/>
        <v>28.456103614238899</v>
      </c>
      <c r="BB378" s="103">
        <f t="shared" ca="1" si="217"/>
        <v>0.49402756381254753</v>
      </c>
      <c r="BC378" s="103">
        <f t="shared" ca="1" si="218"/>
        <v>0.99997538054167823</v>
      </c>
      <c r="BD378" s="91">
        <f t="shared" ca="1" si="219"/>
        <v>14.902098817792803</v>
      </c>
      <c r="BE378" s="103">
        <f t="shared" ca="1" si="220"/>
        <v>0.23891641371843764</v>
      </c>
      <c r="BF378" s="91">
        <f t="shared" ca="1" si="221"/>
        <v>43.039841356520164</v>
      </c>
      <c r="BG378" s="91">
        <f t="shared" ca="1" si="222"/>
        <v>62.101904374433389</v>
      </c>
    </row>
    <row r="379" spans="36:59">
      <c r="AJ379" s="1">
        <f t="shared" si="200"/>
        <v>374</v>
      </c>
      <c r="AL379" s="103">
        <f t="shared" ca="1" si="201"/>
        <v>0.14807318339433417</v>
      </c>
      <c r="AM379" s="91">
        <f t="shared" ca="1" si="202"/>
        <v>252.99449350457326</v>
      </c>
      <c r="AN379" s="103">
        <f t="shared" ca="1" si="203"/>
        <v>0.37435072365789779</v>
      </c>
      <c r="AO379" s="92">
        <f t="shared" ca="1" si="204"/>
        <v>3.4387006812764458</v>
      </c>
      <c r="AP379" s="91">
        <f t="shared" ca="1" si="205"/>
        <v>1.6259001869062213</v>
      </c>
      <c r="AQ379" s="103">
        <f t="shared" ca="1" si="206"/>
        <v>27.375640798830773</v>
      </c>
      <c r="AR379" s="103">
        <f t="shared" ca="1" si="207"/>
        <v>0.16658682566094252</v>
      </c>
      <c r="AS379" s="103">
        <f t="shared" ca="1" si="208"/>
        <v>2.1426481987725815E-2</v>
      </c>
      <c r="AT379" s="91">
        <f t="shared" ca="1" si="209"/>
        <v>206.22078489243367</v>
      </c>
      <c r="AU379" s="91">
        <f t="shared" ca="1" si="210"/>
        <v>25.138644579877102</v>
      </c>
      <c r="AV379" s="103">
        <f t="shared" ca="1" si="211"/>
        <v>0.1368936121157236</v>
      </c>
      <c r="AW379" s="103">
        <f t="shared" ca="1" si="212"/>
        <v>0.77168226978384336</v>
      </c>
      <c r="AX379" s="91">
        <f t="shared" ca="1" si="213"/>
        <v>47.378083300315829</v>
      </c>
      <c r="AY379" s="103">
        <f t="shared" ca="1" si="214"/>
        <v>0.16296184221309659</v>
      </c>
      <c r="AZ379" s="91">
        <f t="shared" ca="1" si="215"/>
        <v>242.11253059058544</v>
      </c>
      <c r="BA379" s="91">
        <f t="shared" ca="1" si="216"/>
        <v>17.310449536065569</v>
      </c>
      <c r="BB379" s="103">
        <f t="shared" ca="1" si="217"/>
        <v>0.57239415801323079</v>
      </c>
      <c r="BC379" s="103">
        <f t="shared" ca="1" si="218"/>
        <v>0.98569279297522039</v>
      </c>
      <c r="BD379" s="91">
        <f t="shared" ca="1" si="219"/>
        <v>8.352895311228032</v>
      </c>
      <c r="BE379" s="103">
        <f t="shared" ca="1" si="220"/>
        <v>0.30610322185248517</v>
      </c>
      <c r="BF379" s="91">
        <f t="shared" ca="1" si="221"/>
        <v>32.330131820578025</v>
      </c>
      <c r="BG379" s="91">
        <f t="shared" ca="1" si="222"/>
        <v>71.113704872411432</v>
      </c>
    </row>
    <row r="380" spans="36:59">
      <c r="AJ380" s="1">
        <f t="shared" si="200"/>
        <v>375</v>
      </c>
      <c r="AL380" s="103">
        <f t="shared" ca="1" si="201"/>
        <v>0.1490125096747501</v>
      </c>
      <c r="AM380" s="91">
        <f t="shared" ca="1" si="202"/>
        <v>227.7838783675364</v>
      </c>
      <c r="AN380" s="103">
        <f t="shared" ca="1" si="203"/>
        <v>0.40441051973239756</v>
      </c>
      <c r="AO380" s="92">
        <f t="shared" ca="1" si="204"/>
        <v>4.748687513099858</v>
      </c>
      <c r="AP380" s="91">
        <f t="shared" ca="1" si="205"/>
        <v>1.3210111932241906</v>
      </c>
      <c r="AQ380" s="103">
        <f t="shared" ca="1" si="206"/>
        <v>31.448049727351119</v>
      </c>
      <c r="AR380" s="103">
        <f t="shared" ca="1" si="207"/>
        <v>0.16239605925936726</v>
      </c>
      <c r="AS380" s="103">
        <f t="shared" ca="1" si="208"/>
        <v>5.06109014402331E-2</v>
      </c>
      <c r="AT380" s="91">
        <f t="shared" ca="1" si="209"/>
        <v>184.8627194086325</v>
      </c>
      <c r="AU380" s="91">
        <f t="shared" ca="1" si="210"/>
        <v>57.714031878352699</v>
      </c>
      <c r="AV380" s="103">
        <f t="shared" ca="1" si="211"/>
        <v>0.17391044772978465</v>
      </c>
      <c r="AW380" s="103">
        <f t="shared" ca="1" si="212"/>
        <v>0.74667981536972228</v>
      </c>
      <c r="AX380" s="91">
        <f t="shared" ca="1" si="213"/>
        <v>61.950975918706135</v>
      </c>
      <c r="AY380" s="103">
        <f t="shared" ca="1" si="214"/>
        <v>0.24013032033675538</v>
      </c>
      <c r="AZ380" s="91">
        <f t="shared" ca="1" si="215"/>
        <v>229.51652693334054</v>
      </c>
      <c r="BA380" s="91">
        <f t="shared" ca="1" si="216"/>
        <v>21.688691152003539</v>
      </c>
      <c r="BB380" s="103">
        <f t="shared" ca="1" si="217"/>
        <v>0.51131797220701414</v>
      </c>
      <c r="BC380" s="103">
        <f t="shared" ca="1" si="218"/>
        <v>0.85350755393633049</v>
      </c>
      <c r="BD380" s="91">
        <f t="shared" ca="1" si="219"/>
        <v>13.070458262805294</v>
      </c>
      <c r="BE380" s="103">
        <f t="shared" ca="1" si="220"/>
        <v>0.34869708978498043</v>
      </c>
      <c r="BF380" s="91">
        <f t="shared" ca="1" si="221"/>
        <v>32.214383703675786</v>
      </c>
      <c r="BG380" s="91">
        <f t="shared" ca="1" si="222"/>
        <v>72.558232781663264</v>
      </c>
    </row>
    <row r="381" spans="36:59">
      <c r="AJ381" s="1">
        <f t="shared" si="200"/>
        <v>376</v>
      </c>
      <c r="AL381" s="103">
        <f t="shared" ca="1" si="201"/>
        <v>9.8627508373505812E-2</v>
      </c>
      <c r="AM381" s="91">
        <f t="shared" ca="1" si="202"/>
        <v>246.78016238393792</v>
      </c>
      <c r="AN381" s="103">
        <f t="shared" ca="1" si="203"/>
        <v>0.68303357977806112</v>
      </c>
      <c r="AO381" s="92">
        <f t="shared" ca="1" si="204"/>
        <v>4.5964272887284832</v>
      </c>
      <c r="AP381" s="91">
        <f t="shared" ca="1" si="205"/>
        <v>0.69471817665013735</v>
      </c>
      <c r="AQ381" s="103">
        <f t="shared" ca="1" si="206"/>
        <v>20.083248829703926</v>
      </c>
      <c r="AR381" s="103">
        <f t="shared" ca="1" si="207"/>
        <v>0.19711322520172767</v>
      </c>
      <c r="AS381" s="103">
        <f t="shared" ca="1" si="208"/>
        <v>5.774123175031818E-2</v>
      </c>
      <c r="AT381" s="91">
        <f t="shared" ca="1" si="209"/>
        <v>210.27120640005623</v>
      </c>
      <c r="AU381" s="91">
        <f t="shared" ca="1" si="210"/>
        <v>94.110500796531298</v>
      </c>
      <c r="AV381" s="103">
        <f t="shared" ca="1" si="211"/>
        <v>0.28600338014306037</v>
      </c>
      <c r="AW381" s="103">
        <f t="shared" ca="1" si="212"/>
        <v>0.7595317660119757</v>
      </c>
      <c r="AX381" s="91">
        <f t="shared" ca="1" si="213"/>
        <v>46.036997695821022</v>
      </c>
      <c r="AY381" s="103">
        <f t="shared" ca="1" si="214"/>
        <v>0.2192171621062117</v>
      </c>
      <c r="AZ381" s="91">
        <f t="shared" ca="1" si="215"/>
        <v>188.17198001815541</v>
      </c>
      <c r="BA381" s="91">
        <f t="shared" ca="1" si="216"/>
        <v>15.046279706305924</v>
      </c>
      <c r="BB381" s="103">
        <f t="shared" ca="1" si="217"/>
        <v>0.41146213072987803</v>
      </c>
      <c r="BC381" s="103">
        <f t="shared" ca="1" si="218"/>
        <v>0.87730938445590023</v>
      </c>
      <c r="BD381" s="91">
        <f t="shared" ca="1" si="219"/>
        <v>6.1681088349133297</v>
      </c>
      <c r="BE381" s="103">
        <f t="shared" ca="1" si="220"/>
        <v>0.22825103510655409</v>
      </c>
      <c r="BF381" s="91">
        <f t="shared" ca="1" si="221"/>
        <v>42.857886289916422</v>
      </c>
      <c r="BG381" s="91">
        <f t="shared" ca="1" si="222"/>
        <v>64.039709715061164</v>
      </c>
    </row>
    <row r="382" spans="36:59">
      <c r="AJ382" s="1">
        <f t="shared" si="200"/>
        <v>377</v>
      </c>
      <c r="AL382" s="103">
        <f t="shared" ca="1" si="201"/>
        <v>0.11495013522843586</v>
      </c>
      <c r="AM382" s="91">
        <f t="shared" ca="1" si="202"/>
        <v>209.78561804806415</v>
      </c>
      <c r="AN382" s="103">
        <f t="shared" ca="1" si="203"/>
        <v>0.4007804525833063</v>
      </c>
      <c r="AO382" s="92">
        <f t="shared" ca="1" si="204"/>
        <v>5.9669961172757695</v>
      </c>
      <c r="AP382" s="91">
        <f t="shared" ca="1" si="205"/>
        <v>1.3203498880355251</v>
      </c>
      <c r="AQ382" s="103">
        <f t="shared" ca="1" si="206"/>
        <v>43.81523377105627</v>
      </c>
      <c r="AR382" s="103">
        <f t="shared" ca="1" si="207"/>
        <v>0.31791195802046646</v>
      </c>
      <c r="AS382" s="103">
        <f t="shared" ca="1" si="208"/>
        <v>1.7561051217278394E-2</v>
      </c>
      <c r="AT382" s="91">
        <f t="shared" ca="1" si="209"/>
        <v>224.66537108545526</v>
      </c>
      <c r="AU382" s="91">
        <f t="shared" ca="1" si="210"/>
        <v>43.637782070644704</v>
      </c>
      <c r="AV382" s="103">
        <f t="shared" ca="1" si="211"/>
        <v>0.21008771332277898</v>
      </c>
      <c r="AW382" s="103">
        <f t="shared" ca="1" si="212"/>
        <v>0.79188307944951131</v>
      </c>
      <c r="AX382" s="91">
        <f t="shared" ca="1" si="213"/>
        <v>81.737940641649104</v>
      </c>
      <c r="AY382" s="103">
        <f t="shared" ca="1" si="214"/>
        <v>0.18657136826994858</v>
      </c>
      <c r="AZ382" s="91">
        <f t="shared" ca="1" si="215"/>
        <v>245.47565675226835</v>
      </c>
      <c r="BA382" s="91">
        <f t="shared" ca="1" si="216"/>
        <v>23.672616386841391</v>
      </c>
      <c r="BB382" s="103">
        <f t="shared" ca="1" si="217"/>
        <v>0.39666535217519161</v>
      </c>
      <c r="BC382" s="103">
        <f t="shared" ca="1" si="218"/>
        <v>0.89808978328418787</v>
      </c>
      <c r="BD382" s="91">
        <f t="shared" ca="1" si="219"/>
        <v>14.073146026582613</v>
      </c>
      <c r="BE382" s="103">
        <f t="shared" ca="1" si="220"/>
        <v>0.25522285917276405</v>
      </c>
      <c r="BF382" s="91">
        <f t="shared" ca="1" si="221"/>
        <v>38.101541952517564</v>
      </c>
      <c r="BG382" s="91">
        <f t="shared" ca="1" si="222"/>
        <v>52.460545180149069</v>
      </c>
    </row>
    <row r="383" spans="36:59">
      <c r="AJ383" s="1">
        <f t="shared" si="200"/>
        <v>378</v>
      </c>
      <c r="AL383" s="103">
        <f t="shared" ca="1" si="201"/>
        <v>0.13833535623438392</v>
      </c>
      <c r="AM383" s="91">
        <f t="shared" ca="1" si="202"/>
        <v>215.89573433530521</v>
      </c>
      <c r="AN383" s="103">
        <f t="shared" ca="1" si="203"/>
        <v>0.67477438383379984</v>
      </c>
      <c r="AO383" s="92">
        <f t="shared" ca="1" si="204"/>
        <v>5.5567876340475237</v>
      </c>
      <c r="AP383" s="91">
        <f t="shared" ca="1" si="205"/>
        <v>1.2597156844641721</v>
      </c>
      <c r="AQ383" s="103">
        <f t="shared" ca="1" si="206"/>
        <v>39.424856998889659</v>
      </c>
      <c r="AR383" s="103">
        <f t="shared" ca="1" si="207"/>
        <v>0.30231888507592641</v>
      </c>
      <c r="AS383" s="103">
        <f t="shared" ca="1" si="208"/>
        <v>6.7865748375523102E-2</v>
      </c>
      <c r="AT383" s="91">
        <f t="shared" ca="1" si="209"/>
        <v>202.67239533681575</v>
      </c>
      <c r="AU383" s="91">
        <f t="shared" ca="1" si="210"/>
        <v>58.407518887349269</v>
      </c>
      <c r="AV383" s="103">
        <f t="shared" ca="1" si="211"/>
        <v>0.15298830992699952</v>
      </c>
      <c r="AW383" s="103">
        <f t="shared" ca="1" si="212"/>
        <v>0.83458239753809016</v>
      </c>
      <c r="AX383" s="91">
        <f t="shared" ca="1" si="213"/>
        <v>81.158225725506938</v>
      </c>
      <c r="AY383" s="103">
        <f t="shared" ca="1" si="214"/>
        <v>0.24007303233810098</v>
      </c>
      <c r="AZ383" s="91">
        <f t="shared" ca="1" si="215"/>
        <v>241.38333844832508</v>
      </c>
      <c r="BA383" s="91">
        <f t="shared" ca="1" si="216"/>
        <v>21.248937015198152</v>
      </c>
      <c r="BB383" s="103">
        <f t="shared" ca="1" si="217"/>
        <v>0.51434743518928094</v>
      </c>
      <c r="BC383" s="103">
        <f t="shared" ca="1" si="218"/>
        <v>0.91165300757916956</v>
      </c>
      <c r="BD383" s="91">
        <f t="shared" ca="1" si="219"/>
        <v>7.3944901129673397</v>
      </c>
      <c r="BE383" s="103">
        <f t="shared" ca="1" si="220"/>
        <v>0.22531664833500636</v>
      </c>
      <c r="BF383" s="91">
        <f t="shared" ca="1" si="221"/>
        <v>36.182856304092986</v>
      </c>
      <c r="BG383" s="91">
        <f t="shared" ca="1" si="222"/>
        <v>50.645689000377025</v>
      </c>
    </row>
    <row r="384" spans="36:59">
      <c r="AJ384" s="1">
        <f t="shared" si="200"/>
        <v>379</v>
      </c>
      <c r="AL384" s="103">
        <f t="shared" ca="1" si="201"/>
        <v>0.11253062579156592</v>
      </c>
      <c r="AM384" s="91">
        <f t="shared" ca="1" si="202"/>
        <v>213.60114650896202</v>
      </c>
      <c r="AN384" s="103">
        <f t="shared" ca="1" si="203"/>
        <v>0.43800362858292474</v>
      </c>
      <c r="AO384" s="92">
        <f t="shared" ca="1" si="204"/>
        <v>3.7828696988681796</v>
      </c>
      <c r="AP384" s="91">
        <f t="shared" ca="1" si="205"/>
        <v>0.96825124071645408</v>
      </c>
      <c r="AQ384" s="103">
        <f t="shared" ca="1" si="206"/>
        <v>15.059257069485813</v>
      </c>
      <c r="AR384" s="103">
        <f t="shared" ca="1" si="207"/>
        <v>0.28887014778371722</v>
      </c>
      <c r="AS384" s="103">
        <f t="shared" ca="1" si="208"/>
        <v>6.8332140702724101E-2</v>
      </c>
      <c r="AT384" s="91">
        <f t="shared" ca="1" si="209"/>
        <v>186.97507577799223</v>
      </c>
      <c r="AU384" s="91">
        <f t="shared" ca="1" si="210"/>
        <v>78.1289445993187</v>
      </c>
      <c r="AV384" s="103">
        <f t="shared" ca="1" si="211"/>
        <v>0.28465522325013171</v>
      </c>
      <c r="AW384" s="103">
        <f t="shared" ca="1" si="212"/>
        <v>0.79660855237263994</v>
      </c>
      <c r="AX384" s="91">
        <f t="shared" ca="1" si="213"/>
        <v>62.186574616958751</v>
      </c>
      <c r="AY384" s="103">
        <f t="shared" ca="1" si="214"/>
        <v>0.19105966071056971</v>
      </c>
      <c r="AZ384" s="91">
        <f t="shared" ca="1" si="215"/>
        <v>165.68736155349282</v>
      </c>
      <c r="BA384" s="91">
        <f t="shared" ca="1" si="216"/>
        <v>19.973668862000345</v>
      </c>
      <c r="BB384" s="103">
        <f t="shared" ca="1" si="217"/>
        <v>0.38733201351769353</v>
      </c>
      <c r="BC384" s="103">
        <f t="shared" ca="1" si="218"/>
        <v>0.95510387305302369</v>
      </c>
      <c r="BD384" s="91">
        <f t="shared" ca="1" si="219"/>
        <v>8.2336303115429246</v>
      </c>
      <c r="BE384" s="103">
        <f t="shared" ca="1" si="220"/>
        <v>0.16243173932825039</v>
      </c>
      <c r="BF384" s="91">
        <f t="shared" ca="1" si="221"/>
        <v>33.854438159782234</v>
      </c>
      <c r="BG384" s="91">
        <f t="shared" ca="1" si="222"/>
        <v>60.361942988844255</v>
      </c>
    </row>
    <row r="385" spans="36:59">
      <c r="AJ385" s="1">
        <f t="shared" si="200"/>
        <v>380</v>
      </c>
      <c r="AL385" s="103">
        <f t="shared" ca="1" si="201"/>
        <v>0.10708443770673456</v>
      </c>
      <c r="AM385" s="91">
        <f t="shared" ca="1" si="202"/>
        <v>216.75777503829784</v>
      </c>
      <c r="AN385" s="103">
        <f t="shared" ca="1" si="203"/>
        <v>0.44562312001730642</v>
      </c>
      <c r="AO385" s="92">
        <f t="shared" ca="1" si="204"/>
        <v>4.6737033607661616</v>
      </c>
      <c r="AP385" s="91">
        <f t="shared" ca="1" si="205"/>
        <v>0.5535018025398335</v>
      </c>
      <c r="AQ385" s="103">
        <f t="shared" ca="1" si="206"/>
        <v>39.807283892444552</v>
      </c>
      <c r="AR385" s="103">
        <f t="shared" ca="1" si="207"/>
        <v>0.2158890664251033</v>
      </c>
      <c r="AS385" s="103">
        <f t="shared" ca="1" si="208"/>
        <v>3.2344540772448867E-2</v>
      </c>
      <c r="AT385" s="91">
        <f t="shared" ca="1" si="209"/>
        <v>217.22713723091641</v>
      </c>
      <c r="AU385" s="91">
        <f t="shared" ca="1" si="210"/>
        <v>54.550406152919777</v>
      </c>
      <c r="AV385" s="103">
        <f t="shared" ca="1" si="211"/>
        <v>0.33495507255890855</v>
      </c>
      <c r="AW385" s="103">
        <f t="shared" ca="1" si="212"/>
        <v>0.81939698796550986</v>
      </c>
      <c r="AX385" s="91">
        <f t="shared" ca="1" si="213"/>
        <v>48.997758037015309</v>
      </c>
      <c r="AY385" s="103">
        <f t="shared" ca="1" si="214"/>
        <v>0.2899869859707277</v>
      </c>
      <c r="AZ385" s="91">
        <f t="shared" ca="1" si="215"/>
        <v>223.19139064320984</v>
      </c>
      <c r="BA385" s="91">
        <f t="shared" ca="1" si="216"/>
        <v>23.505050652948228</v>
      </c>
      <c r="BB385" s="103">
        <f t="shared" ca="1" si="217"/>
        <v>0.51276534401429641</v>
      </c>
      <c r="BC385" s="103">
        <f t="shared" ca="1" si="218"/>
        <v>0.90808244925353276</v>
      </c>
      <c r="BD385" s="91">
        <f t="shared" ca="1" si="219"/>
        <v>7.4371715246887415</v>
      </c>
      <c r="BE385" s="103">
        <f t="shared" ca="1" si="220"/>
        <v>0.16204419289881139</v>
      </c>
      <c r="BF385" s="91">
        <f t="shared" ca="1" si="221"/>
        <v>35.152245927607069</v>
      </c>
      <c r="BG385" s="91">
        <f t="shared" ca="1" si="222"/>
        <v>61.523116802178833</v>
      </c>
    </row>
    <row r="386" spans="36:59">
      <c r="AJ386" s="1">
        <f t="shared" si="200"/>
        <v>381</v>
      </c>
      <c r="AL386" s="103">
        <f t="shared" ca="1" si="201"/>
        <v>0.14800525733652428</v>
      </c>
      <c r="AM386" s="91">
        <f t="shared" ca="1" si="202"/>
        <v>261.17955112066778</v>
      </c>
      <c r="AN386" s="103">
        <f t="shared" ca="1" si="203"/>
        <v>0.42903072305187395</v>
      </c>
      <c r="AO386" s="92">
        <f t="shared" ca="1" si="204"/>
        <v>6.096615108376584</v>
      </c>
      <c r="AP386" s="91">
        <f t="shared" ca="1" si="205"/>
        <v>1.9454756739591796</v>
      </c>
      <c r="AQ386" s="103">
        <f t="shared" ca="1" si="206"/>
        <v>35.857334935326335</v>
      </c>
      <c r="AR386" s="103">
        <f t="shared" ca="1" si="207"/>
        <v>0.32933091873465953</v>
      </c>
      <c r="AS386" s="103">
        <f t="shared" ca="1" si="208"/>
        <v>7.392244041879413E-2</v>
      </c>
      <c r="AT386" s="91">
        <f t="shared" ca="1" si="209"/>
        <v>205.05560700346544</v>
      </c>
      <c r="AU386" s="91">
        <f t="shared" ca="1" si="210"/>
        <v>74.394705138481854</v>
      </c>
      <c r="AV386" s="103">
        <f t="shared" ca="1" si="211"/>
        <v>0.22320700442675045</v>
      </c>
      <c r="AW386" s="103">
        <f t="shared" ca="1" si="212"/>
        <v>0.83300206491247786</v>
      </c>
      <c r="AX386" s="91">
        <f t="shared" ca="1" si="213"/>
        <v>55.848657105663229</v>
      </c>
      <c r="AY386" s="103">
        <f t="shared" ca="1" si="214"/>
        <v>0.26140735768649798</v>
      </c>
      <c r="AZ386" s="91">
        <f t="shared" ca="1" si="215"/>
        <v>170.45696658578319</v>
      </c>
      <c r="BA386" s="91">
        <f t="shared" ca="1" si="216"/>
        <v>18.805058423393451</v>
      </c>
      <c r="BB386" s="103">
        <f t="shared" ca="1" si="217"/>
        <v>0.58507361973973715</v>
      </c>
      <c r="BC386" s="103">
        <f t="shared" ca="1" si="218"/>
        <v>0.99569967864810027</v>
      </c>
      <c r="BD386" s="91">
        <f t="shared" ca="1" si="219"/>
        <v>12.564951679523762</v>
      </c>
      <c r="BE386" s="103">
        <f t="shared" ca="1" si="220"/>
        <v>0.32592458574137367</v>
      </c>
      <c r="BF386" s="91">
        <f t="shared" ca="1" si="221"/>
        <v>35.392218079894612</v>
      </c>
      <c r="BG386" s="91">
        <f t="shared" ca="1" si="222"/>
        <v>69.531832981050371</v>
      </c>
    </row>
    <row r="387" spans="36:59">
      <c r="AJ387" s="1">
        <f t="shared" si="200"/>
        <v>382</v>
      </c>
      <c r="AL387" s="103">
        <f t="shared" ca="1" si="201"/>
        <v>0.12274725232874498</v>
      </c>
      <c r="AM387" s="91">
        <f t="shared" ca="1" si="202"/>
        <v>193.12332376249134</v>
      </c>
      <c r="AN387" s="103">
        <f t="shared" ca="1" si="203"/>
        <v>0.68048840079082096</v>
      </c>
      <c r="AO387" s="92">
        <f t="shared" ca="1" si="204"/>
        <v>4.7955678895398837</v>
      </c>
      <c r="AP387" s="91">
        <f t="shared" ca="1" si="205"/>
        <v>0.58122369672671814</v>
      </c>
      <c r="AQ387" s="103">
        <f t="shared" ca="1" si="206"/>
        <v>32.568875856845132</v>
      </c>
      <c r="AR387" s="103">
        <f t="shared" ca="1" si="207"/>
        <v>0.20123733691755397</v>
      </c>
      <c r="AS387" s="103">
        <f t="shared" ca="1" si="208"/>
        <v>2.0620200869410885E-2</v>
      </c>
      <c r="AT387" s="91">
        <f t="shared" ca="1" si="209"/>
        <v>201.96018337422652</v>
      </c>
      <c r="AU387" s="91">
        <f t="shared" ca="1" si="210"/>
        <v>97.120202916295298</v>
      </c>
      <c r="AV387" s="103">
        <f t="shared" ca="1" si="211"/>
        <v>0.29982915868342286</v>
      </c>
      <c r="AW387" s="103">
        <f t="shared" ca="1" si="212"/>
        <v>0.81871431164258024</v>
      </c>
      <c r="AX387" s="91">
        <f t="shared" ca="1" si="213"/>
        <v>56.9200233911398</v>
      </c>
      <c r="AY387" s="103">
        <f t="shared" ca="1" si="214"/>
        <v>0.18062449979316547</v>
      </c>
      <c r="AZ387" s="91">
        <f t="shared" ca="1" si="215"/>
        <v>246.75904960899004</v>
      </c>
      <c r="BA387" s="91">
        <f t="shared" ca="1" si="216"/>
        <v>15.173255712232786</v>
      </c>
      <c r="BB387" s="103">
        <f t="shared" ca="1" si="217"/>
        <v>0.44622413466124616</v>
      </c>
      <c r="BC387" s="103">
        <f t="shared" ca="1" si="218"/>
        <v>0.9938235090124008</v>
      </c>
      <c r="BD387" s="91">
        <f t="shared" ca="1" si="219"/>
        <v>11.873991882642418</v>
      </c>
      <c r="BE387" s="103">
        <f t="shared" ca="1" si="220"/>
        <v>0.34004221706154503</v>
      </c>
      <c r="BF387" s="91">
        <f t="shared" ca="1" si="221"/>
        <v>37.066431539169685</v>
      </c>
      <c r="BG387" s="91">
        <f t="shared" ca="1" si="222"/>
        <v>55.984909146326899</v>
      </c>
    </row>
    <row r="388" spans="36:59">
      <c r="AJ388" s="1">
        <f t="shared" si="200"/>
        <v>383</v>
      </c>
      <c r="AL388" s="103">
        <f t="shared" ca="1" si="201"/>
        <v>0.12215448374150166</v>
      </c>
      <c r="AM388" s="91">
        <f t="shared" ca="1" si="202"/>
        <v>224.72296929524566</v>
      </c>
      <c r="AN388" s="103">
        <f t="shared" ca="1" si="203"/>
        <v>0.65411825678584978</v>
      </c>
      <c r="AO388" s="92">
        <f t="shared" ca="1" si="204"/>
        <v>5.9176127374256824</v>
      </c>
      <c r="AP388" s="91">
        <f t="shared" ca="1" si="205"/>
        <v>1.6134744428772072</v>
      </c>
      <c r="AQ388" s="103">
        <f t="shared" ca="1" si="206"/>
        <v>46.740436049033228</v>
      </c>
      <c r="AR388" s="103">
        <f t="shared" ca="1" si="207"/>
        <v>0.25369141409312357</v>
      </c>
      <c r="AS388" s="103">
        <f t="shared" ca="1" si="208"/>
        <v>4.0322791140136073E-2</v>
      </c>
      <c r="AT388" s="91">
        <f t="shared" ca="1" si="209"/>
        <v>227.63030649422373</v>
      </c>
      <c r="AU388" s="91">
        <f t="shared" ca="1" si="210"/>
        <v>36.10815835935837</v>
      </c>
      <c r="AV388" s="103">
        <f t="shared" ca="1" si="211"/>
        <v>0.23978753152600069</v>
      </c>
      <c r="AW388" s="103">
        <f t="shared" ca="1" si="212"/>
        <v>0.7629743887230116</v>
      </c>
      <c r="AX388" s="91">
        <f t="shared" ca="1" si="213"/>
        <v>66.340656688394205</v>
      </c>
      <c r="AY388" s="103">
        <f t="shared" ca="1" si="214"/>
        <v>0.2571799327789554</v>
      </c>
      <c r="AZ388" s="91">
        <f t="shared" ca="1" si="215"/>
        <v>157.26099400821658</v>
      </c>
      <c r="BA388" s="91">
        <f t="shared" ca="1" si="216"/>
        <v>21.900333548665305</v>
      </c>
      <c r="BB388" s="103">
        <f t="shared" ca="1" si="217"/>
        <v>0.59555115070840814</v>
      </c>
      <c r="BC388" s="103">
        <f t="shared" ca="1" si="218"/>
        <v>0.89435599081198536</v>
      </c>
      <c r="BD388" s="91">
        <f t="shared" ca="1" si="219"/>
        <v>12.837519638671367</v>
      </c>
      <c r="BE388" s="103">
        <f t="shared" ca="1" si="220"/>
        <v>0.34807192218397787</v>
      </c>
      <c r="BF388" s="91">
        <f t="shared" ca="1" si="221"/>
        <v>33.595707973490072</v>
      </c>
      <c r="BG388" s="91">
        <f t="shared" ca="1" si="222"/>
        <v>61.022884110319637</v>
      </c>
    </row>
    <row r="389" spans="36:59">
      <c r="AJ389" s="1">
        <f t="shared" si="200"/>
        <v>384</v>
      </c>
      <c r="AL389" s="103">
        <f t="shared" ca="1" si="201"/>
        <v>0.14726515472021282</v>
      </c>
      <c r="AM389" s="91">
        <f t="shared" ca="1" si="202"/>
        <v>268.10802829644604</v>
      </c>
      <c r="AN389" s="103">
        <f t="shared" ca="1" si="203"/>
        <v>0.4306046661070384</v>
      </c>
      <c r="AO389" s="92">
        <f t="shared" ca="1" si="204"/>
        <v>4.4235673666956874</v>
      </c>
      <c r="AP389" s="91">
        <f t="shared" ca="1" si="205"/>
        <v>1.6650722564148688</v>
      </c>
      <c r="AQ389" s="103">
        <f t="shared" ca="1" si="206"/>
        <v>16.112542233707586</v>
      </c>
      <c r="AR389" s="103">
        <f t="shared" ca="1" si="207"/>
        <v>0.19299351563317643</v>
      </c>
      <c r="AS389" s="103">
        <f t="shared" ca="1" si="208"/>
        <v>3.4952736758132506E-2</v>
      </c>
      <c r="AT389" s="91">
        <f t="shared" ca="1" si="209"/>
        <v>221.80973613358171</v>
      </c>
      <c r="AU389" s="91">
        <f t="shared" ca="1" si="210"/>
        <v>31.972740092112161</v>
      </c>
      <c r="AV389" s="103">
        <f t="shared" ca="1" si="211"/>
        <v>0.29469937238496313</v>
      </c>
      <c r="AW389" s="103">
        <f t="shared" ca="1" si="212"/>
        <v>0.77782202829268399</v>
      </c>
      <c r="AX389" s="91">
        <f t="shared" ca="1" si="213"/>
        <v>76.485913289828119</v>
      </c>
      <c r="AY389" s="103">
        <f t="shared" ca="1" si="214"/>
        <v>0.21321214223878188</v>
      </c>
      <c r="AZ389" s="91">
        <f t="shared" ca="1" si="215"/>
        <v>238.71431197289215</v>
      </c>
      <c r="BA389" s="91">
        <f t="shared" ca="1" si="216"/>
        <v>23.036453952120937</v>
      </c>
      <c r="BB389" s="103">
        <f t="shared" ca="1" si="217"/>
        <v>0.40869181947777256</v>
      </c>
      <c r="BC389" s="103">
        <f t="shared" ca="1" si="218"/>
        <v>0.89743430629786658</v>
      </c>
      <c r="BD389" s="91">
        <f t="shared" ca="1" si="219"/>
        <v>8.263682539434468</v>
      </c>
      <c r="BE389" s="103">
        <f t="shared" ca="1" si="220"/>
        <v>0.24497328921238326</v>
      </c>
      <c r="BF389" s="91">
        <f t="shared" ca="1" si="221"/>
        <v>33.268576499603789</v>
      </c>
      <c r="BG389" s="91">
        <f t="shared" ca="1" si="222"/>
        <v>70.027328960677238</v>
      </c>
    </row>
    <row r="390" spans="36:59">
      <c r="AJ390" s="1">
        <f t="shared" si="200"/>
        <v>385</v>
      </c>
      <c r="AL390" s="103">
        <f t="shared" ca="1" si="201"/>
        <v>0.10031102512187454</v>
      </c>
      <c r="AM390" s="91">
        <f t="shared" ca="1" si="202"/>
        <v>222.31300636851196</v>
      </c>
      <c r="AN390" s="103">
        <f t="shared" ca="1" si="203"/>
        <v>0.70180335661907312</v>
      </c>
      <c r="AO390" s="92">
        <f t="shared" ca="1" si="204"/>
        <v>4.075704456270552</v>
      </c>
      <c r="AP390" s="91">
        <f t="shared" ca="1" si="205"/>
        <v>1.5821917028963002</v>
      </c>
      <c r="AQ390" s="103">
        <f t="shared" ca="1" si="206"/>
        <v>27.57376216517585</v>
      </c>
      <c r="AR390" s="103">
        <f t="shared" ca="1" si="207"/>
        <v>0.2477329589497812</v>
      </c>
      <c r="AS390" s="103">
        <f t="shared" ca="1" si="208"/>
        <v>2.1475359599206406E-2</v>
      </c>
      <c r="AT390" s="91">
        <f t="shared" ca="1" si="209"/>
        <v>188.1432657581062</v>
      </c>
      <c r="AU390" s="91">
        <f t="shared" ca="1" si="210"/>
        <v>77.299773413828134</v>
      </c>
      <c r="AV390" s="103">
        <f t="shared" ca="1" si="211"/>
        <v>0.15597399040347304</v>
      </c>
      <c r="AW390" s="103">
        <f t="shared" ca="1" si="212"/>
        <v>0.80632615594123203</v>
      </c>
      <c r="AX390" s="91">
        <f t="shared" ca="1" si="213"/>
        <v>69.816782698515354</v>
      </c>
      <c r="AY390" s="103">
        <f t="shared" ca="1" si="214"/>
        <v>0.29048430679497239</v>
      </c>
      <c r="AZ390" s="91">
        <f t="shared" ca="1" si="215"/>
        <v>187.8225035762286</v>
      </c>
      <c r="BA390" s="91">
        <f t="shared" ca="1" si="216"/>
        <v>15.578544262636241</v>
      </c>
      <c r="BB390" s="103">
        <f t="shared" ca="1" si="217"/>
        <v>0.40820756301966532</v>
      </c>
      <c r="BC390" s="103">
        <f t="shared" ca="1" si="218"/>
        <v>0.8875174319881376</v>
      </c>
      <c r="BD390" s="91">
        <f t="shared" ca="1" si="219"/>
        <v>11.712382378759671</v>
      </c>
      <c r="BE390" s="103">
        <f t="shared" ca="1" si="220"/>
        <v>0.301577280486576</v>
      </c>
      <c r="BF390" s="91">
        <f t="shared" ca="1" si="221"/>
        <v>41.520895697416883</v>
      </c>
      <c r="BG390" s="91">
        <f t="shared" ca="1" si="222"/>
        <v>73.832555795123952</v>
      </c>
    </row>
    <row r="391" spans="36:59">
      <c r="AJ391" s="1">
        <f t="shared" si="200"/>
        <v>386</v>
      </c>
      <c r="AL391" s="103">
        <f t="shared" ca="1" si="201"/>
        <v>0.1467617402073722</v>
      </c>
      <c r="AM391" s="91">
        <f t="shared" ca="1" si="202"/>
        <v>248.58900016456332</v>
      </c>
      <c r="AN391" s="103">
        <f t="shared" ca="1" si="203"/>
        <v>0.55739454248387743</v>
      </c>
      <c r="AO391" s="92">
        <f t="shared" ca="1" si="204"/>
        <v>5.4079724172364187</v>
      </c>
      <c r="AP391" s="91">
        <f t="shared" ca="1" si="205"/>
        <v>0.95743512201788339</v>
      </c>
      <c r="AQ391" s="103">
        <f t="shared" ca="1" si="206"/>
        <v>19.007088630704349</v>
      </c>
      <c r="AR391" s="103">
        <f t="shared" ca="1" si="207"/>
        <v>0.26700713387530256</v>
      </c>
      <c r="AS391" s="103">
        <f t="shared" ca="1" si="208"/>
        <v>6.6483145736751403E-2</v>
      </c>
      <c r="AT391" s="91">
        <f t="shared" ca="1" si="209"/>
        <v>185.36625755743574</v>
      </c>
      <c r="AU391" s="91">
        <f t="shared" ca="1" si="210"/>
        <v>96.870774322158198</v>
      </c>
      <c r="AV391" s="103">
        <f t="shared" ca="1" si="211"/>
        <v>0.33317782120524841</v>
      </c>
      <c r="AW391" s="103">
        <f t="shared" ca="1" si="212"/>
        <v>0.75245508124241978</v>
      </c>
      <c r="AX391" s="91">
        <f t="shared" ca="1" si="213"/>
        <v>48.082910112969785</v>
      </c>
      <c r="AY391" s="103">
        <f t="shared" ca="1" si="214"/>
        <v>0.25458898822868981</v>
      </c>
      <c r="AZ391" s="91">
        <f t="shared" ca="1" si="215"/>
        <v>198.85719189038144</v>
      </c>
      <c r="BA391" s="91">
        <f t="shared" ca="1" si="216"/>
        <v>20.185383770689374</v>
      </c>
      <c r="BB391" s="103">
        <f t="shared" ca="1" si="217"/>
        <v>0.55207571477864081</v>
      </c>
      <c r="BC391" s="103">
        <f t="shared" ca="1" si="218"/>
        <v>0.8589983103109694</v>
      </c>
      <c r="BD391" s="91">
        <f t="shared" ca="1" si="219"/>
        <v>7.8184335436616488</v>
      </c>
      <c r="BE391" s="103">
        <f t="shared" ca="1" si="220"/>
        <v>0.29233115015016009</v>
      </c>
      <c r="BF391" s="91">
        <f t="shared" ca="1" si="221"/>
        <v>40.91719241985485</v>
      </c>
      <c r="BG391" s="91">
        <f t="shared" ca="1" si="222"/>
        <v>53.793975392237883</v>
      </c>
    </row>
    <row r="392" spans="36:59">
      <c r="AJ392" s="1">
        <f t="shared" ref="AJ392:AJ455" si="223">AJ391+1</f>
        <v>387</v>
      </c>
      <c r="AL392" s="103">
        <f t="shared" ref="AL392:AL455" ca="1" si="224">RAND()*($P$6-$R$6)+$R$6</f>
        <v>0.147166051768751</v>
      </c>
      <c r="AM392" s="91">
        <f t="shared" ref="AM392:AM455" ca="1" si="225">RAND()*($P$8-$R$8)+$R$8</f>
        <v>241.58885211878686</v>
      </c>
      <c r="AN392" s="103">
        <f t="shared" ref="AN392:AN455" ca="1" si="226">RAND()*($R$10-$P$10)+$P$10</f>
        <v>0.74492250904518609</v>
      </c>
      <c r="AO392" s="92">
        <f t="shared" ref="AO392:AO455" ca="1" si="227">RAND()*($R$12-$P$12)+$P$12</f>
        <v>3.4394529131576923</v>
      </c>
      <c r="AP392" s="91">
        <f t="shared" ref="AP392:AP455" ca="1" si="228">RAND()*($R$14-$P$14)+$P$14</f>
        <v>1.3864530893745799</v>
      </c>
      <c r="AQ392" s="103">
        <f t="shared" ref="AQ392:AQ455" ca="1" si="229">RAND()*($R$16-$P$16)+$P$16</f>
        <v>21.00733805361914</v>
      </c>
      <c r="AR392" s="103">
        <f t="shared" ref="AR392:AR455" ca="1" si="230">RAND()*($R$18-$P$18)+$P$18</f>
        <v>0.34246677285136573</v>
      </c>
      <c r="AS392" s="103">
        <f t="shared" ref="AS392:AS455" ca="1" si="231">RAND()*($R$20-$P$20)+$P$20</f>
        <v>7.5773339692465524E-2</v>
      </c>
      <c r="AT392" s="91">
        <f t="shared" ref="AT392:AT455" ca="1" si="232">RAND()*($R$22-$P$22)+$P$22</f>
        <v>225.20834282632774</v>
      </c>
      <c r="AU392" s="91">
        <f t="shared" ref="AU392:AU455" ca="1" si="233">RAND()*($R$24-$P$24)+$P$24</f>
        <v>59.010813254505862</v>
      </c>
      <c r="AV392" s="103">
        <f t="shared" ref="AV392:AV455" ca="1" si="234">RAND()*($P$26-$R$26)+$R$26</f>
        <v>0.17105727022218203</v>
      </c>
      <c r="AW392" s="103">
        <f t="shared" ref="AW392:AW455" ca="1" si="235">RAND()*($P$28-$R$28)+$R$28</f>
        <v>0.8348129231425212</v>
      </c>
      <c r="AX392" s="91">
        <f t="shared" ref="AX392:AX455" ca="1" si="236">RAND()*($R$30-$P$30)+$P$30</f>
        <v>71.211416121850121</v>
      </c>
      <c r="AY392" s="103">
        <f t="shared" ref="AY392:AY455" ca="1" si="237">RAND()*($P$32-$R$32)+$R$32</f>
        <v>0.26347463098902113</v>
      </c>
      <c r="AZ392" s="91">
        <f t="shared" ref="AZ392:AZ455" ca="1" si="238">RAND()*($P$34-$R$34)+$R$34</f>
        <v>239.98413943370809</v>
      </c>
      <c r="BA392" s="91">
        <f t="shared" ref="BA392:BA455" ca="1" si="239">RAND()*($P$36-$R$36)+$R$36</f>
        <v>20.759556350029655</v>
      </c>
      <c r="BB392" s="103">
        <f t="shared" ref="BB392:BB455" ca="1" si="240">RAND()*($P$38-$R$38)+$R$38</f>
        <v>0.44532354300474264</v>
      </c>
      <c r="BC392" s="103">
        <f t="shared" ref="BC392:BC455" ca="1" si="241">RAND()*($P$40-$R$40)+$R$40</f>
        <v>0.97628451689501061</v>
      </c>
      <c r="BD392" s="91">
        <f t="shared" ref="BD392:BD455" ca="1" si="242">RAND()*($P$42-$R$42)+$R$42</f>
        <v>10.168682894540996</v>
      </c>
      <c r="BE392" s="103">
        <f t="shared" ref="BE392:BE455" ca="1" si="243">RAND()*($R$44-$P$44)+$P$44</f>
        <v>0.21118704885937156</v>
      </c>
      <c r="BF392" s="91">
        <f t="shared" ref="BF392:BF455" ca="1" si="244">RAND()*($P$46-$R$46)+$R$46</f>
        <v>41.255842865771243</v>
      </c>
      <c r="BG392" s="91">
        <f t="shared" ref="BG392:BG455" ca="1" si="245">RAND()*($R$48-$P$48)+$P$48</f>
        <v>61.272215609209006</v>
      </c>
    </row>
    <row r="393" spans="36:59">
      <c r="AJ393" s="1">
        <f t="shared" si="223"/>
        <v>388</v>
      </c>
      <c r="AL393" s="103">
        <f t="shared" ca="1" si="224"/>
        <v>0.10641357254793626</v>
      </c>
      <c r="AM393" s="91">
        <f t="shared" ca="1" si="225"/>
        <v>236.38389700476421</v>
      </c>
      <c r="AN393" s="103">
        <f t="shared" ca="1" si="226"/>
        <v>0.58564015234140654</v>
      </c>
      <c r="AO393" s="92">
        <f t="shared" ca="1" si="227"/>
        <v>6.013119320456374</v>
      </c>
      <c r="AP393" s="91">
        <f t="shared" ca="1" si="228"/>
        <v>1.0199240429537508</v>
      </c>
      <c r="AQ393" s="103">
        <f t="shared" ca="1" si="229"/>
        <v>35.095075418111932</v>
      </c>
      <c r="AR393" s="103">
        <f t="shared" ca="1" si="230"/>
        <v>0.28604302390948089</v>
      </c>
      <c r="AS393" s="103">
        <f t="shared" ca="1" si="231"/>
        <v>3.7231606013213618E-2</v>
      </c>
      <c r="AT393" s="91">
        <f t="shared" ca="1" si="232"/>
        <v>184.28339970866764</v>
      </c>
      <c r="AU393" s="91">
        <f t="shared" ca="1" si="233"/>
        <v>90.836252570360344</v>
      </c>
      <c r="AV393" s="103">
        <f t="shared" ca="1" si="234"/>
        <v>0.2146263178826226</v>
      </c>
      <c r="AW393" s="103">
        <f t="shared" ca="1" si="235"/>
        <v>0.78151145294084834</v>
      </c>
      <c r="AX393" s="91">
        <f t="shared" ca="1" si="236"/>
        <v>64.342313358203342</v>
      </c>
      <c r="AY393" s="103">
        <f t="shared" ca="1" si="237"/>
        <v>0.16502788544125127</v>
      </c>
      <c r="AZ393" s="91">
        <f t="shared" ca="1" si="238"/>
        <v>211.86407974053691</v>
      </c>
      <c r="BA393" s="91">
        <f t="shared" ca="1" si="239"/>
        <v>17.186726743503506</v>
      </c>
      <c r="BB393" s="103">
        <f t="shared" ca="1" si="240"/>
        <v>0.43758511095760716</v>
      </c>
      <c r="BC393" s="103">
        <f t="shared" ca="1" si="241"/>
        <v>0.8756003470026581</v>
      </c>
      <c r="BD393" s="91">
        <f t="shared" ca="1" si="242"/>
        <v>13.332379678231201</v>
      </c>
      <c r="BE393" s="103">
        <f t="shared" ca="1" si="243"/>
        <v>0.28805488462331047</v>
      </c>
      <c r="BF393" s="91">
        <f t="shared" ca="1" si="244"/>
        <v>30.018802504370925</v>
      </c>
      <c r="BG393" s="91">
        <f t="shared" ca="1" si="245"/>
        <v>57.094476602465065</v>
      </c>
    </row>
    <row r="394" spans="36:59">
      <c r="AJ394" s="1">
        <f t="shared" si="223"/>
        <v>389</v>
      </c>
      <c r="AL394" s="103">
        <f t="shared" ca="1" si="224"/>
        <v>0.1072473569401486</v>
      </c>
      <c r="AM394" s="91">
        <f t="shared" ca="1" si="225"/>
        <v>280.73658525767524</v>
      </c>
      <c r="AN394" s="103">
        <f t="shared" ca="1" si="226"/>
        <v>0.49070731513942595</v>
      </c>
      <c r="AO394" s="92">
        <f t="shared" ca="1" si="227"/>
        <v>3.6914608073033195</v>
      </c>
      <c r="AP394" s="91">
        <f t="shared" ca="1" si="228"/>
        <v>1.3692829295563018</v>
      </c>
      <c r="AQ394" s="103">
        <f t="shared" ca="1" si="229"/>
        <v>33.248129752965035</v>
      </c>
      <c r="AR394" s="103">
        <f t="shared" ca="1" si="230"/>
        <v>0.19067730016591444</v>
      </c>
      <c r="AS394" s="103">
        <f t="shared" ca="1" si="231"/>
        <v>2.5984788653774564E-2</v>
      </c>
      <c r="AT394" s="91">
        <f t="shared" ca="1" si="232"/>
        <v>187.28063913343274</v>
      </c>
      <c r="AU394" s="91">
        <f t="shared" ca="1" si="233"/>
        <v>28.097666895061359</v>
      </c>
      <c r="AV394" s="103">
        <f t="shared" ca="1" si="234"/>
        <v>0.26505273560907672</v>
      </c>
      <c r="AW394" s="103">
        <f t="shared" ca="1" si="235"/>
        <v>0.81637135004449257</v>
      </c>
      <c r="AX394" s="91">
        <f t="shared" ca="1" si="236"/>
        <v>59.664089049394427</v>
      </c>
      <c r="AY394" s="103">
        <f t="shared" ca="1" si="237"/>
        <v>0.20868966079623424</v>
      </c>
      <c r="AZ394" s="91">
        <f t="shared" ca="1" si="238"/>
        <v>246.16639857945313</v>
      </c>
      <c r="BA394" s="91">
        <f t="shared" ca="1" si="239"/>
        <v>26.892078058723264</v>
      </c>
      <c r="BB394" s="103">
        <f t="shared" ca="1" si="240"/>
        <v>0.47798304496675398</v>
      </c>
      <c r="BC394" s="103">
        <f t="shared" ca="1" si="241"/>
        <v>0.88321860624036408</v>
      </c>
      <c r="BD394" s="91">
        <f t="shared" ca="1" si="242"/>
        <v>9.0544495520532564</v>
      </c>
      <c r="BE394" s="103">
        <f t="shared" ca="1" si="243"/>
        <v>0.1761431329496978</v>
      </c>
      <c r="BF394" s="91">
        <f t="shared" ca="1" si="244"/>
        <v>31.07304190801359</v>
      </c>
      <c r="BG394" s="91">
        <f t="shared" ca="1" si="245"/>
        <v>55.482948574457545</v>
      </c>
    </row>
    <row r="395" spans="36:59">
      <c r="AJ395" s="1">
        <f t="shared" si="223"/>
        <v>390</v>
      </c>
      <c r="AL395" s="103">
        <f t="shared" ca="1" si="224"/>
        <v>0.12956880074980281</v>
      </c>
      <c r="AM395" s="91">
        <f t="shared" ca="1" si="225"/>
        <v>199.60827519062045</v>
      </c>
      <c r="AN395" s="103">
        <f t="shared" ca="1" si="226"/>
        <v>0.32637895739502554</v>
      </c>
      <c r="AO395" s="92">
        <f t="shared" ca="1" si="227"/>
        <v>4.2183588893649633</v>
      </c>
      <c r="AP395" s="91">
        <f t="shared" ca="1" si="228"/>
        <v>0.89553021873050787</v>
      </c>
      <c r="AQ395" s="103">
        <f t="shared" ca="1" si="229"/>
        <v>21.673858478772196</v>
      </c>
      <c r="AR395" s="103">
        <f t="shared" ca="1" si="230"/>
        <v>0.3232445818130748</v>
      </c>
      <c r="AS395" s="103">
        <f t="shared" ca="1" si="231"/>
        <v>3.3514603190714948E-2</v>
      </c>
      <c r="AT395" s="91">
        <f t="shared" ca="1" si="232"/>
        <v>226.42998182193571</v>
      </c>
      <c r="AU395" s="91">
        <f t="shared" ca="1" si="233"/>
        <v>90.595769345396263</v>
      </c>
      <c r="AV395" s="103">
        <f t="shared" ca="1" si="234"/>
        <v>0.1471744691569527</v>
      </c>
      <c r="AW395" s="103">
        <f t="shared" ca="1" si="235"/>
        <v>0.75092649695084468</v>
      </c>
      <c r="AX395" s="91">
        <f t="shared" ca="1" si="236"/>
        <v>52.368902011670514</v>
      </c>
      <c r="AY395" s="103">
        <f t="shared" ca="1" si="237"/>
        <v>0.29273922925827051</v>
      </c>
      <c r="AZ395" s="91">
        <f t="shared" ca="1" si="238"/>
        <v>171.93959045984485</v>
      </c>
      <c r="BA395" s="91">
        <f t="shared" ca="1" si="239"/>
        <v>19.687395997314738</v>
      </c>
      <c r="BB395" s="103">
        <f t="shared" ca="1" si="240"/>
        <v>0.52503464980147085</v>
      </c>
      <c r="BC395" s="103">
        <f t="shared" ca="1" si="241"/>
        <v>0.98927186710246162</v>
      </c>
      <c r="BD395" s="91">
        <f t="shared" ca="1" si="242"/>
        <v>10.907722668700176</v>
      </c>
      <c r="BE395" s="103">
        <f t="shared" ca="1" si="243"/>
        <v>0.30194024994934604</v>
      </c>
      <c r="BF395" s="91">
        <f t="shared" ca="1" si="244"/>
        <v>30.548313425331482</v>
      </c>
      <c r="BG395" s="91">
        <f t="shared" ca="1" si="245"/>
        <v>63.141799090939614</v>
      </c>
    </row>
    <row r="396" spans="36:59">
      <c r="AJ396" s="1">
        <f t="shared" si="223"/>
        <v>391</v>
      </c>
      <c r="AL396" s="103">
        <f t="shared" ca="1" si="224"/>
        <v>0.12251990966405996</v>
      </c>
      <c r="AM396" s="91">
        <f t="shared" ca="1" si="225"/>
        <v>269.79809174003304</v>
      </c>
      <c r="AN396" s="103">
        <f t="shared" ca="1" si="226"/>
        <v>0.39315019605358603</v>
      </c>
      <c r="AO396" s="92">
        <f t="shared" ca="1" si="227"/>
        <v>6.9630214895177449</v>
      </c>
      <c r="AP396" s="91">
        <f t="shared" ca="1" si="228"/>
        <v>1.4434154130005727</v>
      </c>
      <c r="AQ396" s="103">
        <f t="shared" ca="1" si="229"/>
        <v>26.033956380959786</v>
      </c>
      <c r="AR396" s="103">
        <f t="shared" ca="1" si="230"/>
        <v>0.32598023079123073</v>
      </c>
      <c r="AS396" s="103">
        <f t="shared" ca="1" si="231"/>
        <v>6.3030377234425852E-2</v>
      </c>
      <c r="AT396" s="91">
        <f t="shared" ca="1" si="232"/>
        <v>193.20347513908166</v>
      </c>
      <c r="AU396" s="91">
        <f t="shared" ca="1" si="233"/>
        <v>63.054740506108971</v>
      </c>
      <c r="AV396" s="103">
        <f t="shared" ca="1" si="234"/>
        <v>0.33948245108213559</v>
      </c>
      <c r="AW396" s="103">
        <f t="shared" ca="1" si="235"/>
        <v>0.82855897684403346</v>
      </c>
      <c r="AX396" s="91">
        <f t="shared" ca="1" si="236"/>
        <v>49.151635730015116</v>
      </c>
      <c r="AY396" s="103">
        <f t="shared" ca="1" si="237"/>
        <v>0.24668101649262619</v>
      </c>
      <c r="AZ396" s="91">
        <f t="shared" ca="1" si="238"/>
        <v>170.14105745999268</v>
      </c>
      <c r="BA396" s="91">
        <f t="shared" ca="1" si="239"/>
        <v>16.054219302974541</v>
      </c>
      <c r="BB396" s="103">
        <f t="shared" ca="1" si="240"/>
        <v>0.59100766779898939</v>
      </c>
      <c r="BC396" s="103">
        <f t="shared" ca="1" si="241"/>
        <v>0.88641478751982627</v>
      </c>
      <c r="BD396" s="91">
        <f t="shared" ca="1" si="242"/>
        <v>11.398769328030287</v>
      </c>
      <c r="BE396" s="103">
        <f t="shared" ca="1" si="243"/>
        <v>0.27508410892761304</v>
      </c>
      <c r="BF396" s="91">
        <f t="shared" ca="1" si="244"/>
        <v>43.769943030635012</v>
      </c>
      <c r="BG396" s="91">
        <f t="shared" ca="1" si="245"/>
        <v>64.019452077876878</v>
      </c>
    </row>
    <row r="397" spans="36:59">
      <c r="AJ397" s="1">
        <f t="shared" si="223"/>
        <v>392</v>
      </c>
      <c r="AL397" s="103">
        <f t="shared" ca="1" si="224"/>
        <v>0.1267438041669951</v>
      </c>
      <c r="AM397" s="91">
        <f t="shared" ca="1" si="225"/>
        <v>209.75185602081777</v>
      </c>
      <c r="AN397" s="103">
        <f t="shared" ca="1" si="226"/>
        <v>0.4092400180496587</v>
      </c>
      <c r="AO397" s="92">
        <f t="shared" ca="1" si="227"/>
        <v>6.1963258826903385</v>
      </c>
      <c r="AP397" s="91">
        <f t="shared" ca="1" si="228"/>
        <v>1.5052584027372529</v>
      </c>
      <c r="AQ397" s="103">
        <f t="shared" ca="1" si="229"/>
        <v>26.738633916429468</v>
      </c>
      <c r="AR397" s="103">
        <f t="shared" ca="1" si="230"/>
        <v>0.34108665322745035</v>
      </c>
      <c r="AS397" s="103">
        <f t="shared" ca="1" si="231"/>
        <v>1.1893347670305299E-2</v>
      </c>
      <c r="AT397" s="91">
        <f t="shared" ca="1" si="232"/>
        <v>201.07040116283767</v>
      </c>
      <c r="AU397" s="91">
        <f t="shared" ca="1" si="233"/>
        <v>84.723503905342042</v>
      </c>
      <c r="AV397" s="103">
        <f t="shared" ca="1" si="234"/>
        <v>0.34753979604824736</v>
      </c>
      <c r="AW397" s="103">
        <f t="shared" ca="1" si="235"/>
        <v>0.76892334402614892</v>
      </c>
      <c r="AX397" s="91">
        <f t="shared" ca="1" si="236"/>
        <v>68.054266016524664</v>
      </c>
      <c r="AY397" s="103">
        <f t="shared" ca="1" si="237"/>
        <v>0.1888920609383038</v>
      </c>
      <c r="AZ397" s="91">
        <f t="shared" ca="1" si="238"/>
        <v>194.45647947533033</v>
      </c>
      <c r="BA397" s="91">
        <f t="shared" ca="1" si="239"/>
        <v>19.359943566627567</v>
      </c>
      <c r="BB397" s="103">
        <f t="shared" ca="1" si="240"/>
        <v>0.59977613286170706</v>
      </c>
      <c r="BC397" s="103">
        <f t="shared" ca="1" si="241"/>
        <v>0.99303002797513351</v>
      </c>
      <c r="BD397" s="91">
        <f t="shared" ca="1" si="242"/>
        <v>12.942170664228591</v>
      </c>
      <c r="BE397" s="103">
        <f t="shared" ca="1" si="243"/>
        <v>0.32225243763804251</v>
      </c>
      <c r="BF397" s="91">
        <f t="shared" ca="1" si="244"/>
        <v>42.102277282359779</v>
      </c>
      <c r="BG397" s="91">
        <f t="shared" ca="1" si="245"/>
        <v>52.17124968558219</v>
      </c>
    </row>
    <row r="398" spans="36:59">
      <c r="AJ398" s="1">
        <f t="shared" si="223"/>
        <v>393</v>
      </c>
      <c r="AL398" s="103">
        <f t="shared" ca="1" si="224"/>
        <v>0.12931420157144519</v>
      </c>
      <c r="AM398" s="91">
        <f t="shared" ca="1" si="225"/>
        <v>190.00452481107698</v>
      </c>
      <c r="AN398" s="103">
        <f t="shared" ca="1" si="226"/>
        <v>0.74321712583616661</v>
      </c>
      <c r="AO398" s="92">
        <f t="shared" ca="1" si="227"/>
        <v>4.9725352546395811</v>
      </c>
      <c r="AP398" s="91">
        <f t="shared" ca="1" si="228"/>
        <v>0.96189661159507844</v>
      </c>
      <c r="AQ398" s="103">
        <f t="shared" ca="1" si="229"/>
        <v>23.853801697352029</v>
      </c>
      <c r="AR398" s="103">
        <f t="shared" ca="1" si="230"/>
        <v>0.31013048719609426</v>
      </c>
      <c r="AS398" s="103">
        <f t="shared" ca="1" si="231"/>
        <v>3.1096229570254298E-2</v>
      </c>
      <c r="AT398" s="91">
        <f t="shared" ca="1" si="232"/>
        <v>231.33097996080437</v>
      </c>
      <c r="AU398" s="91">
        <f t="shared" ca="1" si="233"/>
        <v>56.016129173472386</v>
      </c>
      <c r="AV398" s="103">
        <f t="shared" ca="1" si="234"/>
        <v>0.30013411394610945</v>
      </c>
      <c r="AW398" s="103">
        <f t="shared" ca="1" si="235"/>
        <v>0.81403782704875893</v>
      </c>
      <c r="AX398" s="91">
        <f t="shared" ca="1" si="236"/>
        <v>66.946242720200388</v>
      </c>
      <c r="AY398" s="103">
        <f t="shared" ca="1" si="237"/>
        <v>0.26138926003655549</v>
      </c>
      <c r="AZ398" s="91">
        <f t="shared" ca="1" si="238"/>
        <v>158.49507233386396</v>
      </c>
      <c r="BA398" s="91">
        <f t="shared" ca="1" si="239"/>
        <v>19.688166429890721</v>
      </c>
      <c r="BB398" s="103">
        <f t="shared" ca="1" si="240"/>
        <v>0.44135466265896556</v>
      </c>
      <c r="BC398" s="103">
        <f t="shared" ca="1" si="241"/>
        <v>0.88441383214773195</v>
      </c>
      <c r="BD398" s="91">
        <f t="shared" ca="1" si="242"/>
        <v>6.6570464740823994</v>
      </c>
      <c r="BE398" s="103">
        <f t="shared" ca="1" si="243"/>
        <v>0.24587956415243284</v>
      </c>
      <c r="BF398" s="91">
        <f t="shared" ca="1" si="244"/>
        <v>41.174677534870959</v>
      </c>
      <c r="BG398" s="91">
        <f t="shared" ca="1" si="245"/>
        <v>51.882359451846234</v>
      </c>
    </row>
    <row r="399" spans="36:59">
      <c r="AJ399" s="1">
        <f t="shared" si="223"/>
        <v>394</v>
      </c>
      <c r="AL399" s="103">
        <f t="shared" ca="1" si="224"/>
        <v>0.12985342717633122</v>
      </c>
      <c r="AM399" s="91">
        <f t="shared" ca="1" si="225"/>
        <v>282.67134450130652</v>
      </c>
      <c r="AN399" s="103">
        <f t="shared" ca="1" si="226"/>
        <v>0.70298807796581231</v>
      </c>
      <c r="AO399" s="92">
        <f t="shared" ca="1" si="227"/>
        <v>6.3716196215299501</v>
      </c>
      <c r="AP399" s="91">
        <f t="shared" ca="1" si="228"/>
        <v>1.3805322840076866</v>
      </c>
      <c r="AQ399" s="103">
        <f t="shared" ca="1" si="229"/>
        <v>39.567944415085464</v>
      </c>
      <c r="AR399" s="103">
        <f t="shared" ca="1" si="230"/>
        <v>0.29055066327783879</v>
      </c>
      <c r="AS399" s="103">
        <f t="shared" ca="1" si="231"/>
        <v>5.6363856924051339E-2</v>
      </c>
      <c r="AT399" s="91">
        <f t="shared" ca="1" si="232"/>
        <v>205.36064883917521</v>
      </c>
      <c r="AU399" s="91">
        <f t="shared" ca="1" si="233"/>
        <v>36.991176331172795</v>
      </c>
      <c r="AV399" s="103">
        <f t="shared" ca="1" si="234"/>
        <v>0.1656070661739325</v>
      </c>
      <c r="AW399" s="103">
        <f t="shared" ca="1" si="235"/>
        <v>0.77855481537180937</v>
      </c>
      <c r="AX399" s="91">
        <f t="shared" ca="1" si="236"/>
        <v>75.955764778703553</v>
      </c>
      <c r="AY399" s="103">
        <f t="shared" ca="1" si="237"/>
        <v>0.17570941541170201</v>
      </c>
      <c r="AZ399" s="91">
        <f t="shared" ca="1" si="238"/>
        <v>157.21330367296233</v>
      </c>
      <c r="BA399" s="91">
        <f t="shared" ca="1" si="239"/>
        <v>27.554706733982666</v>
      </c>
      <c r="BB399" s="103">
        <f t="shared" ca="1" si="240"/>
        <v>0.5680871833539578</v>
      </c>
      <c r="BC399" s="103">
        <f t="shared" ca="1" si="241"/>
        <v>0.88407568122308766</v>
      </c>
      <c r="BD399" s="91">
        <f t="shared" ca="1" si="242"/>
        <v>12.25352695035852</v>
      </c>
      <c r="BE399" s="103">
        <f t="shared" ca="1" si="243"/>
        <v>0.33528662208379678</v>
      </c>
      <c r="BF399" s="91">
        <f t="shared" ca="1" si="244"/>
        <v>32.020005795227696</v>
      </c>
      <c r="BG399" s="91">
        <f t="shared" ca="1" si="245"/>
        <v>57.608586679037799</v>
      </c>
    </row>
    <row r="400" spans="36:59">
      <c r="AJ400" s="1">
        <f t="shared" si="223"/>
        <v>395</v>
      </c>
      <c r="AL400" s="103">
        <f t="shared" ca="1" si="224"/>
        <v>9.7877516721124727E-2</v>
      </c>
      <c r="AM400" s="91">
        <f t="shared" ca="1" si="225"/>
        <v>266.63145458123995</v>
      </c>
      <c r="AN400" s="103">
        <f t="shared" ca="1" si="226"/>
        <v>0.54753335733610697</v>
      </c>
      <c r="AO400" s="92">
        <f t="shared" ca="1" si="227"/>
        <v>3.0305506845112076</v>
      </c>
      <c r="AP400" s="91">
        <f t="shared" ca="1" si="228"/>
        <v>0.69636719550191506</v>
      </c>
      <c r="AQ400" s="103">
        <f t="shared" ca="1" si="229"/>
        <v>30.820499577285553</v>
      </c>
      <c r="AR400" s="103">
        <f t="shared" ca="1" si="230"/>
        <v>0.26003900654790285</v>
      </c>
      <c r="AS400" s="103">
        <f t="shared" ca="1" si="231"/>
        <v>7.7454215327721995E-2</v>
      </c>
      <c r="AT400" s="91">
        <f t="shared" ca="1" si="232"/>
        <v>216.00385072553411</v>
      </c>
      <c r="AU400" s="91">
        <f t="shared" ca="1" si="233"/>
        <v>45.156494343006912</v>
      </c>
      <c r="AV400" s="103">
        <f t="shared" ca="1" si="234"/>
        <v>0.2066817246881007</v>
      </c>
      <c r="AW400" s="103">
        <f t="shared" ca="1" si="235"/>
        <v>0.81755225634962247</v>
      </c>
      <c r="AX400" s="91">
        <f t="shared" ca="1" si="236"/>
        <v>50.27926310889476</v>
      </c>
      <c r="AY400" s="103">
        <f t="shared" ca="1" si="237"/>
        <v>0.24445100718319779</v>
      </c>
      <c r="AZ400" s="91">
        <f t="shared" ca="1" si="238"/>
        <v>217.19832356865487</v>
      </c>
      <c r="BA400" s="91">
        <f t="shared" ca="1" si="239"/>
        <v>19.199680963994712</v>
      </c>
      <c r="BB400" s="103">
        <f t="shared" ca="1" si="240"/>
        <v>0.59831212393292887</v>
      </c>
      <c r="BC400" s="103">
        <f t="shared" ca="1" si="241"/>
        <v>0.87965282305380055</v>
      </c>
      <c r="BD400" s="91">
        <f t="shared" ca="1" si="242"/>
        <v>12.120108493875403</v>
      </c>
      <c r="BE400" s="103">
        <f t="shared" ca="1" si="243"/>
        <v>0.29461590554423683</v>
      </c>
      <c r="BF400" s="91">
        <f t="shared" ca="1" si="244"/>
        <v>31.17078783356817</v>
      </c>
      <c r="BG400" s="91">
        <f t="shared" ca="1" si="245"/>
        <v>56.536828374630936</v>
      </c>
    </row>
    <row r="401" spans="36:59">
      <c r="AJ401" s="1">
        <f t="shared" si="223"/>
        <v>396</v>
      </c>
      <c r="AL401" s="103">
        <f t="shared" ca="1" si="224"/>
        <v>0.13382993027413784</v>
      </c>
      <c r="AM401" s="91">
        <f t="shared" ca="1" si="225"/>
        <v>222.67091093988464</v>
      </c>
      <c r="AN401" s="103">
        <f t="shared" ca="1" si="226"/>
        <v>0.73751528396632238</v>
      </c>
      <c r="AO401" s="92">
        <f t="shared" ca="1" si="227"/>
        <v>5.1076013601468624</v>
      </c>
      <c r="AP401" s="91">
        <f t="shared" ca="1" si="228"/>
        <v>1.3413700548850216</v>
      </c>
      <c r="AQ401" s="103">
        <f t="shared" ca="1" si="229"/>
        <v>20.801501205167359</v>
      </c>
      <c r="AR401" s="103">
        <f t="shared" ca="1" si="230"/>
        <v>0.21979756114043308</v>
      </c>
      <c r="AS401" s="103">
        <f t="shared" ca="1" si="231"/>
        <v>1.5948917225880217E-2</v>
      </c>
      <c r="AT401" s="91">
        <f t="shared" ca="1" si="232"/>
        <v>203.12284852068103</v>
      </c>
      <c r="AU401" s="91">
        <f t="shared" ca="1" si="233"/>
        <v>25.259722461119434</v>
      </c>
      <c r="AV401" s="103">
        <f t="shared" ca="1" si="234"/>
        <v>0.17956121155241356</v>
      </c>
      <c r="AW401" s="103">
        <f t="shared" ca="1" si="235"/>
        <v>0.75569750913303946</v>
      </c>
      <c r="AX401" s="91">
        <f t="shared" ca="1" si="236"/>
        <v>52.319686576287147</v>
      </c>
      <c r="AY401" s="103">
        <f t="shared" ca="1" si="237"/>
        <v>0.19327474309314399</v>
      </c>
      <c r="AZ401" s="91">
        <f t="shared" ca="1" si="238"/>
        <v>179.38037616004104</v>
      </c>
      <c r="BA401" s="91">
        <f t="shared" ca="1" si="239"/>
        <v>21.834316569334</v>
      </c>
      <c r="BB401" s="103">
        <f t="shared" ca="1" si="240"/>
        <v>0.4371774266660966</v>
      </c>
      <c r="BC401" s="103">
        <f t="shared" ca="1" si="241"/>
        <v>0.94874993216135883</v>
      </c>
      <c r="BD401" s="91">
        <f t="shared" ca="1" si="242"/>
        <v>12.186386323182562</v>
      </c>
      <c r="BE401" s="103">
        <f t="shared" ca="1" si="243"/>
        <v>0.3276558379001171</v>
      </c>
      <c r="BF401" s="91">
        <f t="shared" ca="1" si="244"/>
        <v>32.435874783135581</v>
      </c>
      <c r="BG401" s="91">
        <f t="shared" ca="1" si="245"/>
        <v>71.536635728057519</v>
      </c>
    </row>
    <row r="402" spans="36:59">
      <c r="AJ402" s="1">
        <f t="shared" si="223"/>
        <v>397</v>
      </c>
      <c r="AL402" s="103">
        <f t="shared" ca="1" si="224"/>
        <v>0.12327059072327431</v>
      </c>
      <c r="AM402" s="91">
        <f t="shared" ca="1" si="225"/>
        <v>267.78947900984906</v>
      </c>
      <c r="AN402" s="103">
        <f t="shared" ca="1" si="226"/>
        <v>0.45412201225540716</v>
      </c>
      <c r="AO402" s="92">
        <f t="shared" ca="1" si="227"/>
        <v>3.5626420244347075</v>
      </c>
      <c r="AP402" s="91">
        <f t="shared" ca="1" si="228"/>
        <v>1.7520072180821404</v>
      </c>
      <c r="AQ402" s="103">
        <f t="shared" ca="1" si="229"/>
        <v>28.849344491782077</v>
      </c>
      <c r="AR402" s="103">
        <f t="shared" ca="1" si="230"/>
        <v>0.16570297366124176</v>
      </c>
      <c r="AS402" s="103">
        <f t="shared" ca="1" si="231"/>
        <v>7.2913448214792995E-2</v>
      </c>
      <c r="AT402" s="91">
        <f t="shared" ca="1" si="232"/>
        <v>216.14971591905405</v>
      </c>
      <c r="AU402" s="91">
        <f t="shared" ca="1" si="233"/>
        <v>56.3442526456857</v>
      </c>
      <c r="AV402" s="103">
        <f t="shared" ca="1" si="234"/>
        <v>0.30614139385742473</v>
      </c>
      <c r="AW402" s="103">
        <f t="shared" ca="1" si="235"/>
        <v>0.79586364221767281</v>
      </c>
      <c r="AX402" s="91">
        <f t="shared" ca="1" si="236"/>
        <v>60.923753293049316</v>
      </c>
      <c r="AY402" s="103">
        <f t="shared" ca="1" si="237"/>
        <v>0.23515450018358355</v>
      </c>
      <c r="AZ402" s="91">
        <f t="shared" ca="1" si="238"/>
        <v>222.57227322516792</v>
      </c>
      <c r="BA402" s="91">
        <f t="shared" ca="1" si="239"/>
        <v>18.656856060303884</v>
      </c>
      <c r="BB402" s="103">
        <f t="shared" ca="1" si="240"/>
        <v>0.42707373049482911</v>
      </c>
      <c r="BC402" s="103">
        <f t="shared" ca="1" si="241"/>
        <v>0.9233480343558903</v>
      </c>
      <c r="BD402" s="91">
        <f t="shared" ca="1" si="242"/>
        <v>13.741532445527938</v>
      </c>
      <c r="BE402" s="103">
        <f t="shared" ca="1" si="243"/>
        <v>0.2405933127314514</v>
      </c>
      <c r="BF402" s="91">
        <f t="shared" ca="1" si="244"/>
        <v>30.81471627125411</v>
      </c>
      <c r="BG402" s="91">
        <f t="shared" ca="1" si="245"/>
        <v>60.724418651553066</v>
      </c>
    </row>
    <row r="403" spans="36:59">
      <c r="AJ403" s="1">
        <f t="shared" si="223"/>
        <v>398</v>
      </c>
      <c r="AL403" s="103">
        <f t="shared" ca="1" si="224"/>
        <v>0.14145912188147558</v>
      </c>
      <c r="AM403" s="91">
        <f t="shared" ca="1" si="225"/>
        <v>217.5404236718617</v>
      </c>
      <c r="AN403" s="103">
        <f t="shared" ca="1" si="226"/>
        <v>0.5385522380864709</v>
      </c>
      <c r="AO403" s="92">
        <f t="shared" ca="1" si="227"/>
        <v>4.8957197470589371</v>
      </c>
      <c r="AP403" s="91">
        <f t="shared" ca="1" si="228"/>
        <v>1.5042552592177165</v>
      </c>
      <c r="AQ403" s="103">
        <f t="shared" ca="1" si="229"/>
        <v>30.188312457506619</v>
      </c>
      <c r="AR403" s="103">
        <f t="shared" ca="1" si="230"/>
        <v>0.26016994232316926</v>
      </c>
      <c r="AS403" s="103">
        <f t="shared" ca="1" si="231"/>
        <v>2.4360807834149227E-2</v>
      </c>
      <c r="AT403" s="91">
        <f t="shared" ca="1" si="232"/>
        <v>217.57270739519495</v>
      </c>
      <c r="AU403" s="91">
        <f t="shared" ca="1" si="233"/>
        <v>58.157525750627329</v>
      </c>
      <c r="AV403" s="103">
        <f t="shared" ca="1" si="234"/>
        <v>0.22671421690716803</v>
      </c>
      <c r="AW403" s="103">
        <f t="shared" ca="1" si="235"/>
        <v>0.75377955272888364</v>
      </c>
      <c r="AX403" s="91">
        <f t="shared" ca="1" si="236"/>
        <v>68.970883966795327</v>
      </c>
      <c r="AY403" s="103">
        <f t="shared" ca="1" si="237"/>
        <v>0.24327287092070252</v>
      </c>
      <c r="AZ403" s="91">
        <f t="shared" ca="1" si="238"/>
        <v>155.90245449454628</v>
      </c>
      <c r="BA403" s="91">
        <f t="shared" ca="1" si="239"/>
        <v>26.150745134044051</v>
      </c>
      <c r="BB403" s="103">
        <f t="shared" ca="1" si="240"/>
        <v>0.40035177905818209</v>
      </c>
      <c r="BC403" s="103">
        <f t="shared" ca="1" si="241"/>
        <v>0.90320905327288914</v>
      </c>
      <c r="BD403" s="91">
        <f t="shared" ca="1" si="242"/>
        <v>9.5542870384267395</v>
      </c>
      <c r="BE403" s="103">
        <f t="shared" ca="1" si="243"/>
        <v>0.1659591162293011</v>
      </c>
      <c r="BF403" s="91">
        <f t="shared" ca="1" si="244"/>
        <v>42.031181161324781</v>
      </c>
      <c r="BG403" s="91">
        <f t="shared" ca="1" si="245"/>
        <v>58.802345838640214</v>
      </c>
    </row>
    <row r="404" spans="36:59">
      <c r="AJ404" s="1">
        <f t="shared" si="223"/>
        <v>399</v>
      </c>
      <c r="AL404" s="103">
        <f t="shared" ca="1" si="224"/>
        <v>0.1078262682031359</v>
      </c>
      <c r="AM404" s="91">
        <f t="shared" ca="1" si="225"/>
        <v>283.8366294122186</v>
      </c>
      <c r="AN404" s="103">
        <f t="shared" ca="1" si="226"/>
        <v>0.38904989950745628</v>
      </c>
      <c r="AO404" s="92">
        <f t="shared" ca="1" si="227"/>
        <v>3.5482510911240288</v>
      </c>
      <c r="AP404" s="91">
        <f t="shared" ca="1" si="228"/>
        <v>0.86917093053917993</v>
      </c>
      <c r="AQ404" s="103">
        <f t="shared" ca="1" si="229"/>
        <v>30.683663782969937</v>
      </c>
      <c r="AR404" s="103">
        <f t="shared" ca="1" si="230"/>
        <v>0.21610758277631836</v>
      </c>
      <c r="AS404" s="103">
        <f t="shared" ca="1" si="231"/>
        <v>1.6218791445117075E-2</v>
      </c>
      <c r="AT404" s="91">
        <f t="shared" ca="1" si="232"/>
        <v>214.94980209709189</v>
      </c>
      <c r="AU404" s="91">
        <f t="shared" ca="1" si="233"/>
        <v>81.374943834410857</v>
      </c>
      <c r="AV404" s="103">
        <f t="shared" ca="1" si="234"/>
        <v>0.19358968495171996</v>
      </c>
      <c r="AW404" s="103">
        <f t="shared" ca="1" si="235"/>
        <v>0.75487862772078995</v>
      </c>
      <c r="AX404" s="91">
        <f t="shared" ca="1" si="236"/>
        <v>56.544383424550894</v>
      </c>
      <c r="AY404" s="103">
        <f t="shared" ca="1" si="237"/>
        <v>0.25086076538011542</v>
      </c>
      <c r="AZ404" s="91">
        <f t="shared" ca="1" si="238"/>
        <v>164.79238884972079</v>
      </c>
      <c r="BA404" s="91">
        <f t="shared" ca="1" si="239"/>
        <v>28.309208348337535</v>
      </c>
      <c r="BB404" s="103">
        <f t="shared" ca="1" si="240"/>
        <v>0.55796317284794483</v>
      </c>
      <c r="BC404" s="103">
        <f t="shared" ca="1" si="241"/>
        <v>0.88783138529744465</v>
      </c>
      <c r="BD404" s="91">
        <f t="shared" ca="1" si="242"/>
        <v>8.8289571549059396</v>
      </c>
      <c r="BE404" s="103">
        <f t="shared" ca="1" si="243"/>
        <v>0.28537067827152773</v>
      </c>
      <c r="BF404" s="91">
        <f t="shared" ca="1" si="244"/>
        <v>37.446192600669164</v>
      </c>
      <c r="BG404" s="91">
        <f t="shared" ca="1" si="245"/>
        <v>74.659825476830719</v>
      </c>
    </row>
    <row r="405" spans="36:59">
      <c r="AJ405" s="1">
        <f t="shared" si="223"/>
        <v>400</v>
      </c>
      <c r="AL405" s="103">
        <f t="shared" ca="1" si="224"/>
        <v>0.1072794695733955</v>
      </c>
      <c r="AM405" s="91">
        <f t="shared" ca="1" si="225"/>
        <v>224.7456697736684</v>
      </c>
      <c r="AN405" s="103">
        <f t="shared" ca="1" si="226"/>
        <v>0.31627159672019245</v>
      </c>
      <c r="AO405" s="92">
        <f t="shared" ca="1" si="227"/>
        <v>3.6813918012022158</v>
      </c>
      <c r="AP405" s="91">
        <f t="shared" ca="1" si="228"/>
        <v>1.5435728099219175</v>
      </c>
      <c r="AQ405" s="103">
        <f t="shared" ca="1" si="229"/>
        <v>16.593134861532242</v>
      </c>
      <c r="AR405" s="103">
        <f t="shared" ca="1" si="230"/>
        <v>0.19827677461701865</v>
      </c>
      <c r="AS405" s="103">
        <f t="shared" ca="1" si="231"/>
        <v>6.9246127012105932E-2</v>
      </c>
      <c r="AT405" s="91">
        <f t="shared" ca="1" si="232"/>
        <v>194.19765207831915</v>
      </c>
      <c r="AU405" s="91">
        <f t="shared" ca="1" si="233"/>
        <v>90.831869151239971</v>
      </c>
      <c r="AV405" s="103">
        <f t="shared" ca="1" si="234"/>
        <v>0.32111950284905377</v>
      </c>
      <c r="AW405" s="103">
        <f t="shared" ca="1" si="235"/>
        <v>0.76389027630573614</v>
      </c>
      <c r="AX405" s="91">
        <f t="shared" ca="1" si="236"/>
        <v>53.31393819900093</v>
      </c>
      <c r="AY405" s="103">
        <f t="shared" ca="1" si="237"/>
        <v>0.25075949454885077</v>
      </c>
      <c r="AZ405" s="91">
        <f t="shared" ca="1" si="238"/>
        <v>229.25698243867623</v>
      </c>
      <c r="BA405" s="91">
        <f t="shared" ca="1" si="239"/>
        <v>15.202164777140069</v>
      </c>
      <c r="BB405" s="103">
        <f t="shared" ca="1" si="240"/>
        <v>0.55891484423171256</v>
      </c>
      <c r="BC405" s="103">
        <f t="shared" ca="1" si="241"/>
        <v>0.86185201804802491</v>
      </c>
      <c r="BD405" s="91">
        <f t="shared" ca="1" si="242"/>
        <v>6.9805816655431245</v>
      </c>
      <c r="BE405" s="103">
        <f t="shared" ca="1" si="243"/>
        <v>0.24513538489477776</v>
      </c>
      <c r="BF405" s="91">
        <f t="shared" ca="1" si="244"/>
        <v>38.29771946447655</v>
      </c>
      <c r="BG405" s="91">
        <f t="shared" ca="1" si="245"/>
        <v>62.156025515316635</v>
      </c>
    </row>
    <row r="406" spans="36:59">
      <c r="AJ406" s="1">
        <f t="shared" si="223"/>
        <v>401</v>
      </c>
      <c r="AL406" s="103">
        <f t="shared" ca="1" si="224"/>
        <v>9.9032524609001707E-2</v>
      </c>
      <c r="AM406" s="91">
        <f t="shared" ca="1" si="225"/>
        <v>264.83073872017115</v>
      </c>
      <c r="AN406" s="103">
        <f t="shared" ca="1" si="226"/>
        <v>0.60535709087017453</v>
      </c>
      <c r="AO406" s="92">
        <f t="shared" ca="1" si="227"/>
        <v>5.5214788671851078</v>
      </c>
      <c r="AP406" s="91">
        <f t="shared" ca="1" si="228"/>
        <v>1.3634505891658288</v>
      </c>
      <c r="AQ406" s="103">
        <f t="shared" ca="1" si="229"/>
        <v>21.64926761844773</v>
      </c>
      <c r="AR406" s="103">
        <f t="shared" ca="1" si="230"/>
        <v>0.17267520136802383</v>
      </c>
      <c r="AS406" s="103">
        <f t="shared" ca="1" si="231"/>
        <v>6.3272411794769529E-2</v>
      </c>
      <c r="AT406" s="91">
        <f t="shared" ca="1" si="232"/>
        <v>187.6574786731187</v>
      </c>
      <c r="AU406" s="91">
        <f t="shared" ca="1" si="233"/>
        <v>92.891473808364026</v>
      </c>
      <c r="AV406" s="103">
        <f t="shared" ca="1" si="234"/>
        <v>0.23282264939612626</v>
      </c>
      <c r="AW406" s="103">
        <f t="shared" ca="1" si="235"/>
        <v>0.80402747278193654</v>
      </c>
      <c r="AX406" s="91">
        <f t="shared" ca="1" si="236"/>
        <v>54.832508219062575</v>
      </c>
      <c r="AY406" s="103">
        <f t="shared" ca="1" si="237"/>
        <v>0.17466347086920392</v>
      </c>
      <c r="AZ406" s="91">
        <f t="shared" ca="1" si="238"/>
        <v>164.43522219905122</v>
      </c>
      <c r="BA406" s="91">
        <f t="shared" ca="1" si="239"/>
        <v>25.328483585076441</v>
      </c>
      <c r="BB406" s="103">
        <f t="shared" ca="1" si="240"/>
        <v>0.56416346861612499</v>
      </c>
      <c r="BC406" s="103">
        <f t="shared" ca="1" si="241"/>
        <v>0.96088127799952683</v>
      </c>
      <c r="BD406" s="91">
        <f t="shared" ca="1" si="242"/>
        <v>12.197206589425404</v>
      </c>
      <c r="BE406" s="103">
        <f t="shared" ca="1" si="243"/>
        <v>0.22288326477590281</v>
      </c>
      <c r="BF406" s="91">
        <f t="shared" ca="1" si="244"/>
        <v>32.920194470254501</v>
      </c>
      <c r="BG406" s="91">
        <f t="shared" ca="1" si="245"/>
        <v>73.516937438869462</v>
      </c>
    </row>
    <row r="407" spans="36:59">
      <c r="AJ407" s="1">
        <f t="shared" si="223"/>
        <v>402</v>
      </c>
      <c r="AL407" s="103">
        <f t="shared" ca="1" si="224"/>
        <v>0.1363202942180993</v>
      </c>
      <c r="AM407" s="91">
        <f t="shared" ca="1" si="225"/>
        <v>236.70386947102554</v>
      </c>
      <c r="AN407" s="103">
        <f t="shared" ca="1" si="226"/>
        <v>0.69000354946413167</v>
      </c>
      <c r="AO407" s="92">
        <f t="shared" ca="1" si="227"/>
        <v>4.968157244415262</v>
      </c>
      <c r="AP407" s="91">
        <f t="shared" ca="1" si="228"/>
        <v>1.5534441631104339</v>
      </c>
      <c r="AQ407" s="103">
        <f t="shared" ca="1" si="229"/>
        <v>36.518930937868788</v>
      </c>
      <c r="AR407" s="103">
        <f t="shared" ca="1" si="230"/>
        <v>0.32055108618598027</v>
      </c>
      <c r="AS407" s="103">
        <f t="shared" ca="1" si="231"/>
        <v>7.6054943196998709E-2</v>
      </c>
      <c r="AT407" s="91">
        <f t="shared" ca="1" si="232"/>
        <v>225.35009248676306</v>
      </c>
      <c r="AU407" s="91">
        <f t="shared" ca="1" si="233"/>
        <v>53.658928388055187</v>
      </c>
      <c r="AV407" s="103">
        <f t="shared" ca="1" si="234"/>
        <v>0.21763058461509022</v>
      </c>
      <c r="AW407" s="103">
        <f t="shared" ca="1" si="235"/>
        <v>0.83693462281547137</v>
      </c>
      <c r="AX407" s="91">
        <f t="shared" ca="1" si="236"/>
        <v>72.386572802898428</v>
      </c>
      <c r="AY407" s="103">
        <f t="shared" ca="1" si="237"/>
        <v>0.28509695477976416</v>
      </c>
      <c r="AZ407" s="91">
        <f t="shared" ca="1" si="238"/>
        <v>230.05160200295097</v>
      </c>
      <c r="BA407" s="91">
        <f t="shared" ca="1" si="239"/>
        <v>24.3478838981219</v>
      </c>
      <c r="BB407" s="103">
        <f t="shared" ca="1" si="240"/>
        <v>0.58710377806054481</v>
      </c>
      <c r="BC407" s="103">
        <f t="shared" ca="1" si="241"/>
        <v>0.85488705543980648</v>
      </c>
      <c r="BD407" s="91">
        <f t="shared" ca="1" si="242"/>
        <v>6.6148143704409899</v>
      </c>
      <c r="BE407" s="103">
        <f t="shared" ca="1" si="243"/>
        <v>0.27698044573158742</v>
      </c>
      <c r="BF407" s="91">
        <f t="shared" ca="1" si="244"/>
        <v>41.468247808864987</v>
      </c>
      <c r="BG407" s="91">
        <f t="shared" ca="1" si="245"/>
        <v>74.763758970130112</v>
      </c>
    </row>
    <row r="408" spans="36:59">
      <c r="AJ408" s="1">
        <f t="shared" si="223"/>
        <v>403</v>
      </c>
      <c r="AL408" s="103">
        <f t="shared" ca="1" si="224"/>
        <v>0.13332344473221575</v>
      </c>
      <c r="AM408" s="91">
        <f t="shared" ca="1" si="225"/>
        <v>228.64587990313697</v>
      </c>
      <c r="AN408" s="103">
        <f t="shared" ca="1" si="226"/>
        <v>0.65100333954157708</v>
      </c>
      <c r="AO408" s="92">
        <f t="shared" ca="1" si="227"/>
        <v>5.273032226635447</v>
      </c>
      <c r="AP408" s="91">
        <f t="shared" ca="1" si="228"/>
        <v>0.99365668104564198</v>
      </c>
      <c r="AQ408" s="103">
        <f t="shared" ca="1" si="229"/>
        <v>23.255507570412</v>
      </c>
      <c r="AR408" s="103">
        <f t="shared" ca="1" si="230"/>
        <v>0.27061686396567985</v>
      </c>
      <c r="AS408" s="103">
        <f t="shared" ca="1" si="231"/>
        <v>5.5228728911099624E-2</v>
      </c>
      <c r="AT408" s="91">
        <f t="shared" ca="1" si="232"/>
        <v>203.67619690322275</v>
      </c>
      <c r="AU408" s="91">
        <f t="shared" ca="1" si="233"/>
        <v>73.478471735377894</v>
      </c>
      <c r="AV408" s="103">
        <f t="shared" ca="1" si="234"/>
        <v>0.17261789760332777</v>
      </c>
      <c r="AW408" s="103">
        <f t="shared" ca="1" si="235"/>
        <v>0.76867007107982122</v>
      </c>
      <c r="AX408" s="91">
        <f t="shared" ca="1" si="236"/>
        <v>52.949887538476347</v>
      </c>
      <c r="AY408" s="103">
        <f t="shared" ca="1" si="237"/>
        <v>0.29777352299301352</v>
      </c>
      <c r="AZ408" s="91">
        <f t="shared" ca="1" si="238"/>
        <v>228.07379769350422</v>
      </c>
      <c r="BA408" s="91">
        <f t="shared" ca="1" si="239"/>
        <v>25.134904892446002</v>
      </c>
      <c r="BB408" s="103">
        <f t="shared" ca="1" si="240"/>
        <v>0.52038284528684409</v>
      </c>
      <c r="BC408" s="103">
        <f t="shared" ca="1" si="241"/>
        <v>0.96764066570901641</v>
      </c>
      <c r="BD408" s="91">
        <f t="shared" ca="1" si="242"/>
        <v>7.9737580076178025</v>
      </c>
      <c r="BE408" s="103">
        <f t="shared" ca="1" si="243"/>
        <v>0.18562494322834366</v>
      </c>
      <c r="BF408" s="91">
        <f t="shared" ca="1" si="244"/>
        <v>43.315293263160839</v>
      </c>
      <c r="BG408" s="91">
        <f t="shared" ca="1" si="245"/>
        <v>72.8930869694737</v>
      </c>
    </row>
    <row r="409" spans="36:59">
      <c r="AJ409" s="1">
        <f t="shared" si="223"/>
        <v>404</v>
      </c>
      <c r="AL409" s="103">
        <f t="shared" ca="1" si="224"/>
        <v>0.12640586959222438</v>
      </c>
      <c r="AM409" s="91">
        <f t="shared" ca="1" si="225"/>
        <v>237.79723286141143</v>
      </c>
      <c r="AN409" s="103">
        <f t="shared" ca="1" si="226"/>
        <v>0.315212319529173</v>
      </c>
      <c r="AO409" s="92">
        <f t="shared" ca="1" si="227"/>
        <v>6.4374750670151784</v>
      </c>
      <c r="AP409" s="91">
        <f t="shared" ca="1" si="228"/>
        <v>1.1170192552053733</v>
      </c>
      <c r="AQ409" s="103">
        <f t="shared" ca="1" si="229"/>
        <v>17.628523168293437</v>
      </c>
      <c r="AR409" s="103">
        <f t="shared" ca="1" si="230"/>
        <v>0.33675700807040743</v>
      </c>
      <c r="AS409" s="103">
        <f t="shared" ca="1" si="231"/>
        <v>7.5775447013927771E-2</v>
      </c>
      <c r="AT409" s="91">
        <f t="shared" ca="1" si="232"/>
        <v>209.89357432319056</v>
      </c>
      <c r="AU409" s="91">
        <f t="shared" ca="1" si="233"/>
        <v>56.931384235223739</v>
      </c>
      <c r="AV409" s="103">
        <f t="shared" ca="1" si="234"/>
        <v>0.19851953618857349</v>
      </c>
      <c r="AW409" s="103">
        <f t="shared" ca="1" si="235"/>
        <v>0.81900199254620498</v>
      </c>
      <c r="AX409" s="91">
        <f t="shared" ca="1" si="236"/>
        <v>64.428067667545008</v>
      </c>
      <c r="AY409" s="103">
        <f t="shared" ca="1" si="237"/>
        <v>0.23176434937891061</v>
      </c>
      <c r="AZ409" s="91">
        <f t="shared" ca="1" si="238"/>
        <v>225.53203743195536</v>
      </c>
      <c r="BA409" s="91">
        <f t="shared" ca="1" si="239"/>
        <v>17.967846819452109</v>
      </c>
      <c r="BB409" s="103">
        <f t="shared" ca="1" si="240"/>
        <v>0.56459443518846153</v>
      </c>
      <c r="BC409" s="103">
        <f t="shared" ca="1" si="241"/>
        <v>0.90851997809724738</v>
      </c>
      <c r="BD409" s="91">
        <f t="shared" ca="1" si="242"/>
        <v>7.1528599658659289</v>
      </c>
      <c r="BE409" s="103">
        <f t="shared" ca="1" si="243"/>
        <v>0.17072144091139485</v>
      </c>
      <c r="BF409" s="91">
        <f t="shared" ca="1" si="244"/>
        <v>42.187069806613302</v>
      </c>
      <c r="BG409" s="91">
        <f t="shared" ca="1" si="245"/>
        <v>72.272418954767346</v>
      </c>
    </row>
    <row r="410" spans="36:59">
      <c r="AJ410" s="1">
        <f t="shared" si="223"/>
        <v>405</v>
      </c>
      <c r="AL410" s="103">
        <f t="shared" ca="1" si="224"/>
        <v>0.10352466742584279</v>
      </c>
      <c r="AM410" s="91">
        <f t="shared" ca="1" si="225"/>
        <v>262.50294521951508</v>
      </c>
      <c r="AN410" s="103">
        <f t="shared" ca="1" si="226"/>
        <v>0.72596718863414189</v>
      </c>
      <c r="AO410" s="92">
        <f t="shared" ca="1" si="227"/>
        <v>6.7094842597052233</v>
      </c>
      <c r="AP410" s="91">
        <f t="shared" ca="1" si="228"/>
        <v>0.83919135866459438</v>
      </c>
      <c r="AQ410" s="103">
        <f t="shared" ca="1" si="229"/>
        <v>43.080699264910059</v>
      </c>
      <c r="AR410" s="103">
        <f t="shared" ca="1" si="230"/>
        <v>0.24130840640932077</v>
      </c>
      <c r="AS410" s="103">
        <f t="shared" ca="1" si="231"/>
        <v>7.7140176114012776E-2</v>
      </c>
      <c r="AT410" s="91">
        <f t="shared" ca="1" si="232"/>
        <v>188.52026435905023</v>
      </c>
      <c r="AU410" s="91">
        <f t="shared" ca="1" si="233"/>
        <v>93.812427634872165</v>
      </c>
      <c r="AV410" s="103">
        <f t="shared" ca="1" si="234"/>
        <v>0.26857503316832487</v>
      </c>
      <c r="AW410" s="103">
        <f t="shared" ca="1" si="235"/>
        <v>0.80633404541712794</v>
      </c>
      <c r="AX410" s="91">
        <f t="shared" ca="1" si="236"/>
        <v>73.674430277278461</v>
      </c>
      <c r="AY410" s="103">
        <f t="shared" ca="1" si="237"/>
        <v>0.26443718625559143</v>
      </c>
      <c r="AZ410" s="91">
        <f t="shared" ca="1" si="238"/>
        <v>186.91235008322269</v>
      </c>
      <c r="BA410" s="91">
        <f t="shared" ca="1" si="239"/>
        <v>21.645493070374954</v>
      </c>
      <c r="BB410" s="103">
        <f t="shared" ca="1" si="240"/>
        <v>0.41197632975539833</v>
      </c>
      <c r="BC410" s="103">
        <f t="shared" ca="1" si="241"/>
        <v>0.91392047276495314</v>
      </c>
      <c r="BD410" s="91">
        <f t="shared" ca="1" si="242"/>
        <v>11.007978485361637</v>
      </c>
      <c r="BE410" s="103">
        <f t="shared" ca="1" si="243"/>
        <v>0.34056078544165513</v>
      </c>
      <c r="BF410" s="91">
        <f t="shared" ca="1" si="244"/>
        <v>35.382495191760341</v>
      </c>
      <c r="BG410" s="91">
        <f t="shared" ca="1" si="245"/>
        <v>50.899861500233094</v>
      </c>
    </row>
    <row r="411" spans="36:59">
      <c r="AJ411" s="1">
        <f t="shared" si="223"/>
        <v>406</v>
      </c>
      <c r="AL411" s="103">
        <f t="shared" ca="1" si="224"/>
        <v>0.13392747737580968</v>
      </c>
      <c r="AM411" s="91">
        <f t="shared" ca="1" si="225"/>
        <v>189.79885920555486</v>
      </c>
      <c r="AN411" s="103">
        <f t="shared" ca="1" si="226"/>
        <v>0.3848712420164887</v>
      </c>
      <c r="AO411" s="92">
        <f t="shared" ca="1" si="227"/>
        <v>3.5316979492085108</v>
      </c>
      <c r="AP411" s="91">
        <f t="shared" ca="1" si="228"/>
        <v>1.1954864543157706</v>
      </c>
      <c r="AQ411" s="103">
        <f t="shared" ca="1" si="229"/>
        <v>49.843821606513444</v>
      </c>
      <c r="AR411" s="103">
        <f t="shared" ca="1" si="230"/>
        <v>0.16407880311361359</v>
      </c>
      <c r="AS411" s="103">
        <f t="shared" ca="1" si="231"/>
        <v>4.396738787500036E-2</v>
      </c>
      <c r="AT411" s="91">
        <f t="shared" ca="1" si="232"/>
        <v>205.46272023343573</v>
      </c>
      <c r="AU411" s="91">
        <f t="shared" ca="1" si="233"/>
        <v>41.902108331759344</v>
      </c>
      <c r="AV411" s="103">
        <f t="shared" ca="1" si="234"/>
        <v>0.17876543097847761</v>
      </c>
      <c r="AW411" s="103">
        <f t="shared" ca="1" si="235"/>
        <v>0.7802285595213182</v>
      </c>
      <c r="AX411" s="91">
        <f t="shared" ca="1" si="236"/>
        <v>80.392051817012984</v>
      </c>
      <c r="AY411" s="103">
        <f t="shared" ca="1" si="237"/>
        <v>0.15820231026700382</v>
      </c>
      <c r="AZ411" s="91">
        <f t="shared" ca="1" si="238"/>
        <v>243.10574059950869</v>
      </c>
      <c r="BA411" s="91">
        <f t="shared" ca="1" si="239"/>
        <v>27.624876375026105</v>
      </c>
      <c r="BB411" s="103">
        <f t="shared" ca="1" si="240"/>
        <v>0.45728372919818205</v>
      </c>
      <c r="BC411" s="103">
        <f t="shared" ca="1" si="241"/>
        <v>0.89630487726578167</v>
      </c>
      <c r="BD411" s="91">
        <f t="shared" ca="1" si="242"/>
        <v>6.2301941107444758</v>
      </c>
      <c r="BE411" s="103">
        <f t="shared" ca="1" si="243"/>
        <v>0.21259825035852192</v>
      </c>
      <c r="BF411" s="91">
        <f t="shared" ca="1" si="244"/>
        <v>39.901305649074693</v>
      </c>
      <c r="BG411" s="91">
        <f t="shared" ca="1" si="245"/>
        <v>50.536387689574006</v>
      </c>
    </row>
    <row r="412" spans="36:59">
      <c r="AJ412" s="1">
        <f t="shared" si="223"/>
        <v>407</v>
      </c>
      <c r="AL412" s="103">
        <f t="shared" ca="1" si="224"/>
        <v>0.10643045202277249</v>
      </c>
      <c r="AM412" s="91">
        <f t="shared" ca="1" si="225"/>
        <v>247.4661088717564</v>
      </c>
      <c r="AN412" s="103">
        <f t="shared" ca="1" si="226"/>
        <v>0.69728481582918445</v>
      </c>
      <c r="AO412" s="92">
        <f t="shared" ca="1" si="227"/>
        <v>6.4888731502975254</v>
      </c>
      <c r="AP412" s="91">
        <f t="shared" ca="1" si="228"/>
        <v>0.60404179652374013</v>
      </c>
      <c r="AQ412" s="103">
        <f t="shared" ca="1" si="229"/>
        <v>24.4473821979538</v>
      </c>
      <c r="AR412" s="103">
        <f t="shared" ca="1" si="230"/>
        <v>0.17434471886596542</v>
      </c>
      <c r="AS412" s="103">
        <f t="shared" ca="1" si="231"/>
        <v>5.260993222068603E-2</v>
      </c>
      <c r="AT412" s="91">
        <f t="shared" ca="1" si="232"/>
        <v>238.12490894098164</v>
      </c>
      <c r="AU412" s="91">
        <f t="shared" ca="1" si="233"/>
        <v>82.15863243179156</v>
      </c>
      <c r="AV412" s="103">
        <f t="shared" ca="1" si="234"/>
        <v>0.34742218631435784</v>
      </c>
      <c r="AW412" s="103">
        <f t="shared" ca="1" si="235"/>
        <v>0.84014653532002148</v>
      </c>
      <c r="AX412" s="91">
        <f t="shared" ca="1" si="236"/>
        <v>56.312107419279783</v>
      </c>
      <c r="AY412" s="103">
        <f t="shared" ca="1" si="237"/>
        <v>0.21710957497451372</v>
      </c>
      <c r="AZ412" s="91">
        <f t="shared" ca="1" si="238"/>
        <v>249.68912234525456</v>
      </c>
      <c r="BA412" s="91">
        <f t="shared" ca="1" si="239"/>
        <v>24.484405438799381</v>
      </c>
      <c r="BB412" s="103">
        <f t="shared" ca="1" si="240"/>
        <v>0.56036881448290854</v>
      </c>
      <c r="BC412" s="103">
        <f t="shared" ca="1" si="241"/>
        <v>0.90153341517479235</v>
      </c>
      <c r="BD412" s="91">
        <f t="shared" ca="1" si="242"/>
        <v>14.671295600058976</v>
      </c>
      <c r="BE412" s="103">
        <f t="shared" ca="1" si="243"/>
        <v>0.29708642612850406</v>
      </c>
      <c r="BF412" s="91">
        <f t="shared" ca="1" si="244"/>
        <v>31.536123627280208</v>
      </c>
      <c r="BG412" s="91">
        <f t="shared" ca="1" si="245"/>
        <v>57.44665221961651</v>
      </c>
    </row>
    <row r="413" spans="36:59">
      <c r="AJ413" s="1">
        <f t="shared" si="223"/>
        <v>408</v>
      </c>
      <c r="AL413" s="103">
        <f t="shared" ca="1" si="224"/>
        <v>9.6814807629548083E-2</v>
      </c>
      <c r="AM413" s="91">
        <f t="shared" ca="1" si="225"/>
        <v>259.27301117676234</v>
      </c>
      <c r="AN413" s="103">
        <f t="shared" ca="1" si="226"/>
        <v>0.32944516028535725</v>
      </c>
      <c r="AO413" s="92">
        <f t="shared" ca="1" si="227"/>
        <v>3.6855508143847366</v>
      </c>
      <c r="AP413" s="91">
        <f t="shared" ca="1" si="228"/>
        <v>0.74039988727048067</v>
      </c>
      <c r="AQ413" s="103">
        <f t="shared" ca="1" si="229"/>
        <v>36.957665714296731</v>
      </c>
      <c r="AR413" s="103">
        <f t="shared" ca="1" si="230"/>
        <v>0.18023759417790131</v>
      </c>
      <c r="AS413" s="103">
        <f t="shared" ca="1" si="231"/>
        <v>2.6839357633579648E-2</v>
      </c>
      <c r="AT413" s="91">
        <f t="shared" ca="1" si="232"/>
        <v>196.8813903992436</v>
      </c>
      <c r="AU413" s="91">
        <f t="shared" ca="1" si="233"/>
        <v>47.528852155886483</v>
      </c>
      <c r="AV413" s="103">
        <f t="shared" ca="1" si="234"/>
        <v>0.32572325389375723</v>
      </c>
      <c r="AW413" s="103">
        <f t="shared" ca="1" si="235"/>
        <v>0.82458964200778251</v>
      </c>
      <c r="AX413" s="91">
        <f t="shared" ca="1" si="236"/>
        <v>58.378022926696353</v>
      </c>
      <c r="AY413" s="103">
        <f t="shared" ca="1" si="237"/>
        <v>0.1517340958297573</v>
      </c>
      <c r="AZ413" s="91">
        <f t="shared" ca="1" si="238"/>
        <v>175.90794123517787</v>
      </c>
      <c r="BA413" s="91">
        <f t="shared" ca="1" si="239"/>
        <v>17.033138459822389</v>
      </c>
      <c r="BB413" s="103">
        <f t="shared" ca="1" si="240"/>
        <v>0.43533010482719681</v>
      </c>
      <c r="BC413" s="103">
        <f t="shared" ca="1" si="241"/>
        <v>0.98582918359559701</v>
      </c>
      <c r="BD413" s="91">
        <f t="shared" ca="1" si="242"/>
        <v>14.131268479217248</v>
      </c>
      <c r="BE413" s="103">
        <f t="shared" ca="1" si="243"/>
        <v>0.32612280466572724</v>
      </c>
      <c r="BF413" s="91">
        <f t="shared" ca="1" si="244"/>
        <v>30.531653916935561</v>
      </c>
      <c r="BG413" s="91">
        <f t="shared" ca="1" si="245"/>
        <v>59.429281489201195</v>
      </c>
    </row>
    <row r="414" spans="36:59">
      <c r="AJ414" s="1">
        <f t="shared" si="223"/>
        <v>409</v>
      </c>
      <c r="AL414" s="103">
        <f t="shared" ca="1" si="224"/>
        <v>0.1011429885122988</v>
      </c>
      <c r="AM414" s="91">
        <f t="shared" ca="1" si="225"/>
        <v>263.62875184385712</v>
      </c>
      <c r="AN414" s="103">
        <f t="shared" ca="1" si="226"/>
        <v>0.48037815157504593</v>
      </c>
      <c r="AO414" s="92">
        <f t="shared" ca="1" si="227"/>
        <v>6.2760927876330932</v>
      </c>
      <c r="AP414" s="91">
        <f t="shared" ca="1" si="228"/>
        <v>0.53275954134811188</v>
      </c>
      <c r="AQ414" s="103">
        <f t="shared" ca="1" si="229"/>
        <v>13.64899229276427</v>
      </c>
      <c r="AR414" s="103">
        <f t="shared" ca="1" si="230"/>
        <v>0.29796735830180165</v>
      </c>
      <c r="AS414" s="103">
        <f t="shared" ca="1" si="231"/>
        <v>4.3908991578978949E-2</v>
      </c>
      <c r="AT414" s="91">
        <f t="shared" ca="1" si="232"/>
        <v>245.94490968441849</v>
      </c>
      <c r="AU414" s="91">
        <f t="shared" ca="1" si="233"/>
        <v>73.381482461228188</v>
      </c>
      <c r="AV414" s="103">
        <f t="shared" ca="1" si="234"/>
        <v>0.34153362687662137</v>
      </c>
      <c r="AW414" s="103">
        <f t="shared" ca="1" si="235"/>
        <v>0.77842431550251079</v>
      </c>
      <c r="AX414" s="91">
        <f t="shared" ca="1" si="236"/>
        <v>68.988717451633079</v>
      </c>
      <c r="AY414" s="103">
        <f t="shared" ca="1" si="237"/>
        <v>0.20112639235163943</v>
      </c>
      <c r="AZ414" s="91">
        <f t="shared" ca="1" si="238"/>
        <v>172.84399197375717</v>
      </c>
      <c r="BA414" s="91">
        <f t="shared" ca="1" si="239"/>
        <v>24.272057494310673</v>
      </c>
      <c r="BB414" s="103">
        <f t="shared" ca="1" si="240"/>
        <v>0.35791363842547264</v>
      </c>
      <c r="BC414" s="103">
        <f t="shared" ca="1" si="241"/>
        <v>0.86163835279608358</v>
      </c>
      <c r="BD414" s="91">
        <f t="shared" ca="1" si="242"/>
        <v>12.386255284078285</v>
      </c>
      <c r="BE414" s="103">
        <f t="shared" ca="1" si="243"/>
        <v>0.28249637619731016</v>
      </c>
      <c r="BF414" s="91">
        <f t="shared" ca="1" si="244"/>
        <v>35.540800632096541</v>
      </c>
      <c r="BG414" s="91">
        <f t="shared" ca="1" si="245"/>
        <v>57.992364403847446</v>
      </c>
    </row>
    <row r="415" spans="36:59">
      <c r="AJ415" s="1">
        <f t="shared" si="223"/>
        <v>410</v>
      </c>
      <c r="AL415" s="103">
        <f t="shared" ca="1" si="224"/>
        <v>0.1327143872291712</v>
      </c>
      <c r="AM415" s="91">
        <f t="shared" ca="1" si="225"/>
        <v>253.77847741272279</v>
      </c>
      <c r="AN415" s="103">
        <f t="shared" ca="1" si="226"/>
        <v>0.47690418035531679</v>
      </c>
      <c r="AO415" s="92">
        <f t="shared" ca="1" si="227"/>
        <v>4.2667864366688928</v>
      </c>
      <c r="AP415" s="91">
        <f t="shared" ca="1" si="228"/>
        <v>0.61351347585720994</v>
      </c>
      <c r="AQ415" s="103">
        <f t="shared" ca="1" si="229"/>
        <v>13.112455634414392</v>
      </c>
      <c r="AR415" s="103">
        <f t="shared" ca="1" si="230"/>
        <v>0.24647913154826062</v>
      </c>
      <c r="AS415" s="103">
        <f t="shared" ca="1" si="231"/>
        <v>2.2087383464854969E-2</v>
      </c>
      <c r="AT415" s="91">
        <f t="shared" ca="1" si="232"/>
        <v>222.4571856814658</v>
      </c>
      <c r="AU415" s="91">
        <f t="shared" ca="1" si="233"/>
        <v>62.2785987700384</v>
      </c>
      <c r="AV415" s="103">
        <f t="shared" ca="1" si="234"/>
        <v>0.15411692715401654</v>
      </c>
      <c r="AW415" s="103">
        <f t="shared" ca="1" si="235"/>
        <v>0.77481626610618348</v>
      </c>
      <c r="AX415" s="91">
        <f t="shared" ca="1" si="236"/>
        <v>72.060157179623246</v>
      </c>
      <c r="AY415" s="103">
        <f t="shared" ca="1" si="237"/>
        <v>0.22845483803313679</v>
      </c>
      <c r="AZ415" s="91">
        <f t="shared" ca="1" si="238"/>
        <v>203.48352052085767</v>
      </c>
      <c r="BA415" s="91">
        <f t="shared" ca="1" si="239"/>
        <v>19.224448770980029</v>
      </c>
      <c r="BB415" s="103">
        <f t="shared" ca="1" si="240"/>
        <v>0.54024574810357806</v>
      </c>
      <c r="BC415" s="103">
        <f t="shared" ca="1" si="241"/>
        <v>0.95613984122753104</v>
      </c>
      <c r="BD415" s="91">
        <f t="shared" ca="1" si="242"/>
        <v>13.796508007731731</v>
      </c>
      <c r="BE415" s="103">
        <f t="shared" ca="1" si="243"/>
        <v>0.24156128239153862</v>
      </c>
      <c r="BF415" s="91">
        <f t="shared" ca="1" si="244"/>
        <v>30.759954887379603</v>
      </c>
      <c r="BG415" s="91">
        <f t="shared" ca="1" si="245"/>
        <v>52.400375635182684</v>
      </c>
    </row>
    <row r="416" spans="36:59">
      <c r="AJ416" s="1">
        <f t="shared" si="223"/>
        <v>411</v>
      </c>
      <c r="AL416" s="103">
        <f t="shared" ca="1" si="224"/>
        <v>0.13989684405384389</v>
      </c>
      <c r="AM416" s="91">
        <f t="shared" ca="1" si="225"/>
        <v>220.08214321916518</v>
      </c>
      <c r="AN416" s="103">
        <f t="shared" ca="1" si="226"/>
        <v>0.51156237322250586</v>
      </c>
      <c r="AO416" s="92">
        <f t="shared" ca="1" si="227"/>
        <v>4.8378646458605434</v>
      </c>
      <c r="AP416" s="91">
        <f t="shared" ca="1" si="228"/>
        <v>1.407750562774523</v>
      </c>
      <c r="AQ416" s="103">
        <f t="shared" ca="1" si="229"/>
        <v>38.136950479564788</v>
      </c>
      <c r="AR416" s="103">
        <f t="shared" ca="1" si="230"/>
        <v>0.2920743503823679</v>
      </c>
      <c r="AS416" s="103">
        <f t="shared" ca="1" si="231"/>
        <v>6.5165265613643761E-2</v>
      </c>
      <c r="AT416" s="91">
        <f t="shared" ca="1" si="232"/>
        <v>189.0511724272117</v>
      </c>
      <c r="AU416" s="91">
        <f t="shared" ca="1" si="233"/>
        <v>59.584948656537648</v>
      </c>
      <c r="AV416" s="103">
        <f t="shared" ca="1" si="234"/>
        <v>0.1308755468724429</v>
      </c>
      <c r="AW416" s="103">
        <f t="shared" ca="1" si="235"/>
        <v>0.7574530517983763</v>
      </c>
      <c r="AX416" s="91">
        <f t="shared" ca="1" si="236"/>
        <v>81.847862926571892</v>
      </c>
      <c r="AY416" s="103">
        <f t="shared" ca="1" si="237"/>
        <v>0.1891858490958063</v>
      </c>
      <c r="AZ416" s="91">
        <f t="shared" ca="1" si="238"/>
        <v>226.08122700284645</v>
      </c>
      <c r="BA416" s="91">
        <f t="shared" ca="1" si="239"/>
        <v>15.807031038336644</v>
      </c>
      <c r="BB416" s="103">
        <f t="shared" ca="1" si="240"/>
        <v>0.43123620480804714</v>
      </c>
      <c r="BC416" s="103">
        <f t="shared" ca="1" si="241"/>
        <v>0.98355155251216497</v>
      </c>
      <c r="BD416" s="91">
        <f t="shared" ca="1" si="242"/>
        <v>11.959467178389126</v>
      </c>
      <c r="BE416" s="103">
        <f t="shared" ca="1" si="243"/>
        <v>0.1611240298263005</v>
      </c>
      <c r="BF416" s="91">
        <f t="shared" ca="1" si="244"/>
        <v>43.05888943941541</v>
      </c>
      <c r="BG416" s="91">
        <f t="shared" ca="1" si="245"/>
        <v>72.366169374948285</v>
      </c>
    </row>
    <row r="417" spans="36:59">
      <c r="AJ417" s="1">
        <f t="shared" si="223"/>
        <v>412</v>
      </c>
      <c r="AL417" s="103">
        <f t="shared" ca="1" si="224"/>
        <v>0.14130577576482048</v>
      </c>
      <c r="AM417" s="91">
        <f t="shared" ca="1" si="225"/>
        <v>245.81472757068221</v>
      </c>
      <c r="AN417" s="103">
        <f t="shared" ca="1" si="226"/>
        <v>0.43092316439527878</v>
      </c>
      <c r="AO417" s="92">
        <f t="shared" ca="1" si="227"/>
        <v>5.5140557231287168</v>
      </c>
      <c r="AP417" s="91">
        <f t="shared" ca="1" si="228"/>
        <v>1.36004334929274</v>
      </c>
      <c r="AQ417" s="103">
        <f t="shared" ca="1" si="229"/>
        <v>30.202028971607948</v>
      </c>
      <c r="AR417" s="103">
        <f t="shared" ca="1" si="230"/>
        <v>0.25368036968167473</v>
      </c>
      <c r="AS417" s="103">
        <f t="shared" ca="1" si="231"/>
        <v>3.7297510012073945E-2</v>
      </c>
      <c r="AT417" s="91">
        <f t="shared" ca="1" si="232"/>
        <v>239.19444351335585</v>
      </c>
      <c r="AU417" s="91">
        <f t="shared" ca="1" si="233"/>
        <v>61.824014396425696</v>
      </c>
      <c r="AV417" s="103">
        <f t="shared" ca="1" si="234"/>
        <v>0.14742765779643183</v>
      </c>
      <c r="AW417" s="103">
        <f t="shared" ca="1" si="235"/>
        <v>0.81003416331568245</v>
      </c>
      <c r="AX417" s="91">
        <f t="shared" ca="1" si="236"/>
        <v>60.802146685698311</v>
      </c>
      <c r="AY417" s="103">
        <f t="shared" ca="1" si="237"/>
        <v>0.20362440675054408</v>
      </c>
      <c r="AZ417" s="91">
        <f t="shared" ca="1" si="238"/>
        <v>205.66901718532682</v>
      </c>
      <c r="BA417" s="91">
        <f t="shared" ca="1" si="239"/>
        <v>29.000861765501718</v>
      </c>
      <c r="BB417" s="103">
        <f t="shared" ca="1" si="240"/>
        <v>0.51593542515813995</v>
      </c>
      <c r="BC417" s="103">
        <f t="shared" ca="1" si="241"/>
        <v>0.88517621309660244</v>
      </c>
      <c r="BD417" s="91">
        <f t="shared" ca="1" si="242"/>
        <v>11.204389784969027</v>
      </c>
      <c r="BE417" s="103">
        <f t="shared" ca="1" si="243"/>
        <v>0.258517390073079</v>
      </c>
      <c r="BF417" s="91">
        <f t="shared" ca="1" si="244"/>
        <v>30.931439749927492</v>
      </c>
      <c r="BG417" s="91">
        <f t="shared" ca="1" si="245"/>
        <v>54.154676621750255</v>
      </c>
    </row>
    <row r="418" spans="36:59">
      <c r="AJ418" s="1">
        <f t="shared" si="223"/>
        <v>413</v>
      </c>
      <c r="AL418" s="103">
        <f t="shared" ca="1" si="224"/>
        <v>0.11064243846237931</v>
      </c>
      <c r="AM418" s="91">
        <f t="shared" ca="1" si="225"/>
        <v>266.95525372618363</v>
      </c>
      <c r="AN418" s="103">
        <f t="shared" ca="1" si="226"/>
        <v>0.70060454757477231</v>
      </c>
      <c r="AO418" s="92">
        <f t="shared" ca="1" si="227"/>
        <v>5.3473467962125927</v>
      </c>
      <c r="AP418" s="91">
        <f t="shared" ca="1" si="228"/>
        <v>1.4790361464118786</v>
      </c>
      <c r="AQ418" s="103">
        <f t="shared" ca="1" si="229"/>
        <v>24.571523909172285</v>
      </c>
      <c r="AR418" s="103">
        <f t="shared" ca="1" si="230"/>
        <v>0.24012806708557938</v>
      </c>
      <c r="AS418" s="103">
        <f t="shared" ca="1" si="231"/>
        <v>1.1693714885878032E-2</v>
      </c>
      <c r="AT418" s="91">
        <f t="shared" ca="1" si="232"/>
        <v>241.94628201377259</v>
      </c>
      <c r="AU418" s="91">
        <f t="shared" ca="1" si="233"/>
        <v>59.584142933630773</v>
      </c>
      <c r="AV418" s="103">
        <f t="shared" ca="1" si="234"/>
        <v>0.34019191596511733</v>
      </c>
      <c r="AW418" s="103">
        <f t="shared" ca="1" si="235"/>
        <v>0.80657555674547599</v>
      </c>
      <c r="AX418" s="91">
        <f t="shared" ca="1" si="236"/>
        <v>77.848465683253664</v>
      </c>
      <c r="AY418" s="103">
        <f t="shared" ca="1" si="237"/>
        <v>0.29906127417851142</v>
      </c>
      <c r="AZ418" s="91">
        <f t="shared" ca="1" si="238"/>
        <v>211.90664244926319</v>
      </c>
      <c r="BA418" s="91">
        <f t="shared" ca="1" si="239"/>
        <v>16.913471738950751</v>
      </c>
      <c r="BB418" s="103">
        <f t="shared" ca="1" si="240"/>
        <v>0.48902516425869136</v>
      </c>
      <c r="BC418" s="103">
        <f t="shared" ca="1" si="241"/>
        <v>0.96995076219518694</v>
      </c>
      <c r="BD418" s="91">
        <f t="shared" ca="1" si="242"/>
        <v>6.1803376229382518</v>
      </c>
      <c r="BE418" s="103">
        <f t="shared" ca="1" si="243"/>
        <v>0.32138333921777446</v>
      </c>
      <c r="BF418" s="91">
        <f t="shared" ca="1" si="244"/>
        <v>35.495517977151941</v>
      </c>
      <c r="BG418" s="91">
        <f t="shared" ca="1" si="245"/>
        <v>59.375069338683886</v>
      </c>
    </row>
    <row r="419" spans="36:59">
      <c r="AJ419" s="1">
        <f t="shared" si="223"/>
        <v>414</v>
      </c>
      <c r="AL419" s="103">
        <f t="shared" ca="1" si="224"/>
        <v>0.11087962293427943</v>
      </c>
      <c r="AM419" s="91">
        <f t="shared" ca="1" si="225"/>
        <v>231.45519055117754</v>
      </c>
      <c r="AN419" s="103">
        <f t="shared" ca="1" si="226"/>
        <v>0.58047225505676903</v>
      </c>
      <c r="AO419" s="92">
        <f t="shared" ca="1" si="227"/>
        <v>6.2055574847038546</v>
      </c>
      <c r="AP419" s="91">
        <f t="shared" ca="1" si="228"/>
        <v>1.2938631154383979</v>
      </c>
      <c r="AQ419" s="103">
        <f t="shared" ca="1" si="229"/>
        <v>21.210395706058868</v>
      </c>
      <c r="AR419" s="103">
        <f t="shared" ca="1" si="230"/>
        <v>0.19130129587910827</v>
      </c>
      <c r="AS419" s="103">
        <f t="shared" ca="1" si="231"/>
        <v>3.5459439151424417E-2</v>
      </c>
      <c r="AT419" s="91">
        <f t="shared" ca="1" si="232"/>
        <v>184.11357843336725</v>
      </c>
      <c r="AU419" s="91">
        <f t="shared" ca="1" si="233"/>
        <v>28.619134137675875</v>
      </c>
      <c r="AV419" s="103">
        <f t="shared" ca="1" si="234"/>
        <v>0.13502385668881736</v>
      </c>
      <c r="AW419" s="103">
        <f t="shared" ca="1" si="235"/>
        <v>0.79953413705177501</v>
      </c>
      <c r="AX419" s="91">
        <f t="shared" ca="1" si="236"/>
        <v>81.460642969330152</v>
      </c>
      <c r="AY419" s="103">
        <f t="shared" ca="1" si="237"/>
        <v>0.16091862857337735</v>
      </c>
      <c r="AZ419" s="91">
        <f t="shared" ca="1" si="238"/>
        <v>151.19881404283024</v>
      </c>
      <c r="BA419" s="91">
        <f t="shared" ca="1" si="239"/>
        <v>25.561754357810074</v>
      </c>
      <c r="BB419" s="103">
        <f t="shared" ca="1" si="240"/>
        <v>0.44143118222738686</v>
      </c>
      <c r="BC419" s="103">
        <f t="shared" ca="1" si="241"/>
        <v>0.96907116317829911</v>
      </c>
      <c r="BD419" s="91">
        <f t="shared" ca="1" si="242"/>
        <v>13.138976241135271</v>
      </c>
      <c r="BE419" s="103">
        <f t="shared" ca="1" si="243"/>
        <v>0.34712132248370664</v>
      </c>
      <c r="BF419" s="91">
        <f t="shared" ca="1" si="244"/>
        <v>30.353104950951018</v>
      </c>
      <c r="BG419" s="91">
        <f t="shared" ca="1" si="245"/>
        <v>57.097055451434606</v>
      </c>
    </row>
    <row r="420" spans="36:59">
      <c r="AJ420" s="1">
        <f t="shared" si="223"/>
        <v>415</v>
      </c>
      <c r="AL420" s="103">
        <f t="shared" ca="1" si="224"/>
        <v>0.13530336784626018</v>
      </c>
      <c r="AM420" s="91">
        <f t="shared" ca="1" si="225"/>
        <v>245.05569281210407</v>
      </c>
      <c r="AN420" s="103">
        <f t="shared" ca="1" si="226"/>
        <v>0.46171321445356339</v>
      </c>
      <c r="AO420" s="92">
        <f t="shared" ca="1" si="227"/>
        <v>3.0796851070862852</v>
      </c>
      <c r="AP420" s="91">
        <f t="shared" ca="1" si="228"/>
        <v>0.5120808560657244</v>
      </c>
      <c r="AQ420" s="103">
        <f t="shared" ca="1" si="229"/>
        <v>18.463732715777311</v>
      </c>
      <c r="AR420" s="103">
        <f t="shared" ca="1" si="230"/>
        <v>0.30781061566066531</v>
      </c>
      <c r="AS420" s="103">
        <f t="shared" ca="1" si="231"/>
        <v>7.9221721270328324E-2</v>
      </c>
      <c r="AT420" s="91">
        <f t="shared" ca="1" si="232"/>
        <v>197.73324364514704</v>
      </c>
      <c r="AU420" s="91">
        <f t="shared" ca="1" si="233"/>
        <v>78.24521136248589</v>
      </c>
      <c r="AV420" s="103">
        <f t="shared" ca="1" si="234"/>
        <v>0.33488068858991926</v>
      </c>
      <c r="AW420" s="103">
        <f t="shared" ca="1" si="235"/>
        <v>0.75708048692750607</v>
      </c>
      <c r="AX420" s="91">
        <f t="shared" ca="1" si="236"/>
        <v>50.874494332333768</v>
      </c>
      <c r="AY420" s="103">
        <f t="shared" ca="1" si="237"/>
        <v>0.25112428917473384</v>
      </c>
      <c r="AZ420" s="91">
        <f t="shared" ca="1" si="238"/>
        <v>207.70803665953866</v>
      </c>
      <c r="BA420" s="91">
        <f t="shared" ca="1" si="239"/>
        <v>23.42482718266676</v>
      </c>
      <c r="BB420" s="103">
        <f t="shared" ca="1" si="240"/>
        <v>0.51415288954147931</v>
      </c>
      <c r="BC420" s="103">
        <f t="shared" ca="1" si="241"/>
        <v>0.86501034347246808</v>
      </c>
      <c r="BD420" s="91">
        <f t="shared" ca="1" si="242"/>
        <v>14.568675325836544</v>
      </c>
      <c r="BE420" s="103">
        <f t="shared" ca="1" si="243"/>
        <v>0.22850397594466101</v>
      </c>
      <c r="BF420" s="91">
        <f t="shared" ca="1" si="244"/>
        <v>38.919697594766077</v>
      </c>
      <c r="BG420" s="91">
        <f t="shared" ca="1" si="245"/>
        <v>51.020266192528162</v>
      </c>
    </row>
    <row r="421" spans="36:59">
      <c r="AJ421" s="1">
        <f t="shared" si="223"/>
        <v>416</v>
      </c>
      <c r="AL421" s="103">
        <f t="shared" ca="1" si="224"/>
        <v>0.14908346536514139</v>
      </c>
      <c r="AM421" s="91">
        <f t="shared" ca="1" si="225"/>
        <v>220.59110001053125</v>
      </c>
      <c r="AN421" s="103">
        <f t="shared" ca="1" si="226"/>
        <v>0.55407349184070276</v>
      </c>
      <c r="AO421" s="92">
        <f t="shared" ca="1" si="227"/>
        <v>3.8458308878494845</v>
      </c>
      <c r="AP421" s="91">
        <f t="shared" ca="1" si="228"/>
        <v>1.0507148039563132</v>
      </c>
      <c r="AQ421" s="103">
        <f t="shared" ca="1" si="229"/>
        <v>46.738575854921578</v>
      </c>
      <c r="AR421" s="103">
        <f t="shared" ca="1" si="230"/>
        <v>0.34688518788673572</v>
      </c>
      <c r="AS421" s="103">
        <f t="shared" ca="1" si="231"/>
        <v>3.8926031609093859E-2</v>
      </c>
      <c r="AT421" s="91">
        <f t="shared" ca="1" si="232"/>
        <v>209.02945004528019</v>
      </c>
      <c r="AU421" s="91">
        <f t="shared" ca="1" si="233"/>
        <v>34.444639232084512</v>
      </c>
      <c r="AV421" s="103">
        <f t="shared" ca="1" si="234"/>
        <v>0.12764342943010284</v>
      </c>
      <c r="AW421" s="103">
        <f t="shared" ca="1" si="235"/>
        <v>0.79918818006111314</v>
      </c>
      <c r="AX421" s="91">
        <f t="shared" ca="1" si="236"/>
        <v>66.168833053056829</v>
      </c>
      <c r="AY421" s="103">
        <f t="shared" ca="1" si="237"/>
        <v>0.29595376951254604</v>
      </c>
      <c r="AZ421" s="91">
        <f t="shared" ca="1" si="238"/>
        <v>177.64535344244649</v>
      </c>
      <c r="BA421" s="91">
        <f t="shared" ca="1" si="239"/>
        <v>24.783261153452607</v>
      </c>
      <c r="BB421" s="103">
        <f t="shared" ca="1" si="240"/>
        <v>0.48468731023437261</v>
      </c>
      <c r="BC421" s="103">
        <f t="shared" ca="1" si="241"/>
        <v>0.98518998650661449</v>
      </c>
      <c r="BD421" s="91">
        <f t="shared" ca="1" si="242"/>
        <v>7.6702723806237652</v>
      </c>
      <c r="BE421" s="103">
        <f t="shared" ca="1" si="243"/>
        <v>0.2091004260539554</v>
      </c>
      <c r="BF421" s="91">
        <f t="shared" ca="1" si="244"/>
        <v>43.183498721278134</v>
      </c>
      <c r="BG421" s="91">
        <f t="shared" ca="1" si="245"/>
        <v>60.221298478217712</v>
      </c>
    </row>
    <row r="422" spans="36:59">
      <c r="AJ422" s="1">
        <f t="shared" si="223"/>
        <v>417</v>
      </c>
      <c r="AL422" s="103">
        <f t="shared" ca="1" si="224"/>
        <v>0.12161598031220898</v>
      </c>
      <c r="AM422" s="91">
        <f t="shared" ca="1" si="225"/>
        <v>263.17582870682656</v>
      </c>
      <c r="AN422" s="103">
        <f t="shared" ca="1" si="226"/>
        <v>0.43455882132709289</v>
      </c>
      <c r="AO422" s="92">
        <f t="shared" ca="1" si="227"/>
        <v>3.7373398582115946</v>
      </c>
      <c r="AP422" s="91">
        <f t="shared" ca="1" si="228"/>
        <v>1.7154569659953929</v>
      </c>
      <c r="AQ422" s="103">
        <f t="shared" ca="1" si="229"/>
        <v>39.005941530395624</v>
      </c>
      <c r="AR422" s="103">
        <f t="shared" ca="1" si="230"/>
        <v>0.27216379734838198</v>
      </c>
      <c r="AS422" s="103">
        <f t="shared" ca="1" si="231"/>
        <v>5.5628120585428625E-2</v>
      </c>
      <c r="AT422" s="91">
        <f t="shared" ca="1" si="232"/>
        <v>189.89416061187114</v>
      </c>
      <c r="AU422" s="91">
        <f t="shared" ca="1" si="233"/>
        <v>88.506515305695544</v>
      </c>
      <c r="AV422" s="103">
        <f t="shared" ca="1" si="234"/>
        <v>0.25025733464557814</v>
      </c>
      <c r="AW422" s="103">
        <f t="shared" ca="1" si="235"/>
        <v>0.79959565390382625</v>
      </c>
      <c r="AX422" s="91">
        <f t="shared" ca="1" si="236"/>
        <v>78.703316811420123</v>
      </c>
      <c r="AY422" s="103">
        <f t="shared" ca="1" si="237"/>
        <v>0.18544019733048642</v>
      </c>
      <c r="AZ422" s="91">
        <f t="shared" ca="1" si="238"/>
        <v>213.4629369646465</v>
      </c>
      <c r="BA422" s="91">
        <f t="shared" ca="1" si="239"/>
        <v>28.647635214195816</v>
      </c>
      <c r="BB422" s="103">
        <f t="shared" ca="1" si="240"/>
        <v>0.48694262391652532</v>
      </c>
      <c r="BC422" s="103">
        <f t="shared" ca="1" si="241"/>
        <v>0.96895308506324884</v>
      </c>
      <c r="BD422" s="91">
        <f t="shared" ca="1" si="242"/>
        <v>7.8838542959289164</v>
      </c>
      <c r="BE422" s="103">
        <f t="shared" ca="1" si="243"/>
        <v>0.34732711683411532</v>
      </c>
      <c r="BF422" s="91">
        <f t="shared" ca="1" si="244"/>
        <v>43.915282469667218</v>
      </c>
      <c r="BG422" s="91">
        <f t="shared" ca="1" si="245"/>
        <v>65.431644085898199</v>
      </c>
    </row>
    <row r="423" spans="36:59">
      <c r="AJ423" s="1">
        <f t="shared" si="223"/>
        <v>418</v>
      </c>
      <c r="AL423" s="103">
        <f t="shared" ca="1" si="224"/>
        <v>0.10091141885787039</v>
      </c>
      <c r="AM423" s="91">
        <f t="shared" ca="1" si="225"/>
        <v>226.75129204505251</v>
      </c>
      <c r="AN423" s="103">
        <f t="shared" ca="1" si="226"/>
        <v>0.55210558928457143</v>
      </c>
      <c r="AO423" s="92">
        <f t="shared" ca="1" si="227"/>
        <v>4.1347561920750966</v>
      </c>
      <c r="AP423" s="91">
        <f t="shared" ca="1" si="228"/>
        <v>1.5100886217879406</v>
      </c>
      <c r="AQ423" s="103">
        <f t="shared" ca="1" si="229"/>
        <v>11.041487655129094</v>
      </c>
      <c r="AR423" s="103">
        <f t="shared" ca="1" si="230"/>
        <v>0.17756506654630733</v>
      </c>
      <c r="AS423" s="103">
        <f t="shared" ca="1" si="231"/>
        <v>6.2103224508088119E-2</v>
      </c>
      <c r="AT423" s="91">
        <f t="shared" ca="1" si="232"/>
        <v>199.19793697866973</v>
      </c>
      <c r="AU423" s="91">
        <f t="shared" ca="1" si="233"/>
        <v>88.595151315687815</v>
      </c>
      <c r="AV423" s="103">
        <f t="shared" ca="1" si="234"/>
        <v>0.20864114427068173</v>
      </c>
      <c r="AW423" s="103">
        <f t="shared" ca="1" si="235"/>
        <v>0.76257032085165499</v>
      </c>
      <c r="AX423" s="91">
        <f t="shared" ca="1" si="236"/>
        <v>83.786813210272555</v>
      </c>
      <c r="AY423" s="103">
        <f t="shared" ca="1" si="237"/>
        <v>0.24903390415174187</v>
      </c>
      <c r="AZ423" s="91">
        <f t="shared" ca="1" si="238"/>
        <v>155.45785406366568</v>
      </c>
      <c r="BA423" s="91">
        <f t="shared" ca="1" si="239"/>
        <v>16.62451060702076</v>
      </c>
      <c r="BB423" s="103">
        <f t="shared" ca="1" si="240"/>
        <v>0.57783503201783992</v>
      </c>
      <c r="BC423" s="103">
        <f t="shared" ca="1" si="241"/>
        <v>0.85341781289732421</v>
      </c>
      <c r="BD423" s="91">
        <f t="shared" ca="1" si="242"/>
        <v>6.2047282760351319</v>
      </c>
      <c r="BE423" s="103">
        <f t="shared" ca="1" si="243"/>
        <v>0.19623481150890076</v>
      </c>
      <c r="BF423" s="91">
        <f t="shared" ca="1" si="244"/>
        <v>40.889350576783798</v>
      </c>
      <c r="BG423" s="91">
        <f t="shared" ca="1" si="245"/>
        <v>53.20098504516821</v>
      </c>
    </row>
    <row r="424" spans="36:59">
      <c r="AJ424" s="1">
        <f t="shared" si="223"/>
        <v>419</v>
      </c>
      <c r="AL424" s="103">
        <f t="shared" ca="1" si="224"/>
        <v>0.10201526846024274</v>
      </c>
      <c r="AM424" s="91">
        <f t="shared" ca="1" si="225"/>
        <v>253.40810474461779</v>
      </c>
      <c r="AN424" s="103">
        <f t="shared" ca="1" si="226"/>
        <v>0.56641205974288322</v>
      </c>
      <c r="AO424" s="92">
        <f t="shared" ca="1" si="227"/>
        <v>5.9635056351261158</v>
      </c>
      <c r="AP424" s="91">
        <f t="shared" ca="1" si="228"/>
        <v>0.74483945184953393</v>
      </c>
      <c r="AQ424" s="103">
        <f t="shared" ca="1" si="229"/>
        <v>41.825501950326156</v>
      </c>
      <c r="AR424" s="103">
        <f t="shared" ca="1" si="230"/>
        <v>0.33617158163396582</v>
      </c>
      <c r="AS424" s="103">
        <f t="shared" ca="1" si="231"/>
        <v>5.1314485428464722E-2</v>
      </c>
      <c r="AT424" s="91">
        <f t="shared" ca="1" si="232"/>
        <v>187.30144269655071</v>
      </c>
      <c r="AU424" s="91">
        <f t="shared" ca="1" si="233"/>
        <v>63.340966698010106</v>
      </c>
      <c r="AV424" s="103">
        <f t="shared" ca="1" si="234"/>
        <v>0.15653785049926555</v>
      </c>
      <c r="AW424" s="103">
        <f t="shared" ca="1" si="235"/>
        <v>0.76672514185436347</v>
      </c>
      <c r="AX424" s="91">
        <f t="shared" ca="1" si="236"/>
        <v>52.847575365232842</v>
      </c>
      <c r="AY424" s="103">
        <f t="shared" ca="1" si="237"/>
        <v>0.22342634500583741</v>
      </c>
      <c r="AZ424" s="91">
        <f t="shared" ca="1" si="238"/>
        <v>229.37910859835341</v>
      </c>
      <c r="BA424" s="91">
        <f t="shared" ca="1" si="239"/>
        <v>23.015288610170359</v>
      </c>
      <c r="BB424" s="103">
        <f t="shared" ca="1" si="240"/>
        <v>0.59577011008535097</v>
      </c>
      <c r="BC424" s="103">
        <f t="shared" ca="1" si="241"/>
        <v>0.85524497663318022</v>
      </c>
      <c r="BD424" s="91">
        <f t="shared" ca="1" si="242"/>
        <v>9.9606612142864677</v>
      </c>
      <c r="BE424" s="103">
        <f t="shared" ca="1" si="243"/>
        <v>0.17111928021402381</v>
      </c>
      <c r="BF424" s="91">
        <f t="shared" ca="1" si="244"/>
        <v>38.959114128353391</v>
      </c>
      <c r="BG424" s="91">
        <f t="shared" ca="1" si="245"/>
        <v>54.486198960670926</v>
      </c>
    </row>
    <row r="425" spans="36:59">
      <c r="AJ425" s="1">
        <f t="shared" si="223"/>
        <v>420</v>
      </c>
      <c r="AL425" s="103">
        <f t="shared" ca="1" si="224"/>
        <v>0.13917084969422802</v>
      </c>
      <c r="AM425" s="91">
        <f t="shared" ca="1" si="225"/>
        <v>240.79732587320692</v>
      </c>
      <c r="AN425" s="103">
        <f t="shared" ca="1" si="226"/>
        <v>0.36690796535673653</v>
      </c>
      <c r="AO425" s="92">
        <f t="shared" ca="1" si="227"/>
        <v>4.5155915785654273</v>
      </c>
      <c r="AP425" s="91">
        <f t="shared" ca="1" si="228"/>
        <v>1.6817727921556107</v>
      </c>
      <c r="AQ425" s="103">
        <f t="shared" ca="1" si="229"/>
        <v>14.90413907696948</v>
      </c>
      <c r="AR425" s="103">
        <f t="shared" ca="1" si="230"/>
        <v>0.24187899619592812</v>
      </c>
      <c r="AS425" s="103">
        <f t="shared" ca="1" si="231"/>
        <v>4.2683823860399817E-2</v>
      </c>
      <c r="AT425" s="91">
        <f t="shared" ca="1" si="232"/>
        <v>234.24525176758897</v>
      </c>
      <c r="AU425" s="91">
        <f t="shared" ca="1" si="233"/>
        <v>97.715629283689353</v>
      </c>
      <c r="AV425" s="103">
        <f t="shared" ca="1" si="234"/>
        <v>0.17058395128049408</v>
      </c>
      <c r="AW425" s="103">
        <f t="shared" ca="1" si="235"/>
        <v>0.7584529294656035</v>
      </c>
      <c r="AX425" s="91">
        <f t="shared" ca="1" si="236"/>
        <v>71.348383096143465</v>
      </c>
      <c r="AY425" s="103">
        <f t="shared" ca="1" si="237"/>
        <v>0.19204060335315681</v>
      </c>
      <c r="AZ425" s="91">
        <f t="shared" ca="1" si="238"/>
        <v>168.17225669944096</v>
      </c>
      <c r="BA425" s="91">
        <f t="shared" ca="1" si="239"/>
        <v>26.762157937623137</v>
      </c>
      <c r="BB425" s="103">
        <f t="shared" ca="1" si="240"/>
        <v>0.53482666700275217</v>
      </c>
      <c r="BC425" s="103">
        <f t="shared" ca="1" si="241"/>
        <v>0.9181091233383768</v>
      </c>
      <c r="BD425" s="91">
        <f t="shared" ca="1" si="242"/>
        <v>6.0339480136419379</v>
      </c>
      <c r="BE425" s="103">
        <f t="shared" ca="1" si="243"/>
        <v>0.3034721988606176</v>
      </c>
      <c r="BF425" s="91">
        <f t="shared" ca="1" si="244"/>
        <v>44.797071555335776</v>
      </c>
      <c r="BG425" s="91">
        <f t="shared" ca="1" si="245"/>
        <v>66.580449973979043</v>
      </c>
    </row>
    <row r="426" spans="36:59">
      <c r="AJ426" s="1">
        <f t="shared" si="223"/>
        <v>421</v>
      </c>
      <c r="AL426" s="103">
        <f t="shared" ca="1" si="224"/>
        <v>0.13941517179595272</v>
      </c>
      <c r="AM426" s="91">
        <f t="shared" ca="1" si="225"/>
        <v>269.14448902625406</v>
      </c>
      <c r="AN426" s="103">
        <f t="shared" ca="1" si="226"/>
        <v>0.36469223909096704</v>
      </c>
      <c r="AO426" s="92">
        <f t="shared" ca="1" si="227"/>
        <v>3.1658770545228241</v>
      </c>
      <c r="AP426" s="91">
        <f t="shared" ca="1" si="228"/>
        <v>0.7078932775831388</v>
      </c>
      <c r="AQ426" s="103">
        <f t="shared" ca="1" si="229"/>
        <v>24.554780215344824</v>
      </c>
      <c r="AR426" s="103">
        <f t="shared" ca="1" si="230"/>
        <v>0.34508895523164296</v>
      </c>
      <c r="AS426" s="103">
        <f t="shared" ca="1" si="231"/>
        <v>6.5206556829815951E-2</v>
      </c>
      <c r="AT426" s="91">
        <f t="shared" ca="1" si="232"/>
        <v>248.80997067972879</v>
      </c>
      <c r="AU426" s="91">
        <f t="shared" ca="1" si="233"/>
        <v>28.878033831342666</v>
      </c>
      <c r="AV426" s="103">
        <f t="shared" ca="1" si="234"/>
        <v>0.21830004680410564</v>
      </c>
      <c r="AW426" s="103">
        <f t="shared" ca="1" si="235"/>
        <v>0.80047684467848768</v>
      </c>
      <c r="AX426" s="91">
        <f t="shared" ca="1" si="236"/>
        <v>75.772472085159563</v>
      </c>
      <c r="AY426" s="103">
        <f t="shared" ca="1" si="237"/>
        <v>0.24867839048967177</v>
      </c>
      <c r="AZ426" s="91">
        <f t="shared" ca="1" si="238"/>
        <v>215.81979685920334</v>
      </c>
      <c r="BA426" s="91">
        <f t="shared" ca="1" si="239"/>
        <v>17.249976324592858</v>
      </c>
      <c r="BB426" s="103">
        <f t="shared" ca="1" si="240"/>
        <v>0.44219730001813418</v>
      </c>
      <c r="BC426" s="103">
        <f t="shared" ca="1" si="241"/>
        <v>0.8877393859559447</v>
      </c>
      <c r="BD426" s="91">
        <f t="shared" ca="1" si="242"/>
        <v>14.741570209941973</v>
      </c>
      <c r="BE426" s="103">
        <f t="shared" ca="1" si="243"/>
        <v>0.2109033345629068</v>
      </c>
      <c r="BF426" s="91">
        <f t="shared" ca="1" si="244"/>
        <v>34.403943289593862</v>
      </c>
      <c r="BG426" s="91">
        <f t="shared" ca="1" si="245"/>
        <v>67.184011043838808</v>
      </c>
    </row>
    <row r="427" spans="36:59">
      <c r="AJ427" s="1">
        <f t="shared" si="223"/>
        <v>422</v>
      </c>
      <c r="AL427" s="103">
        <f t="shared" ca="1" si="224"/>
        <v>0.11885921844347316</v>
      </c>
      <c r="AM427" s="91">
        <f t="shared" ca="1" si="225"/>
        <v>206.42664292099454</v>
      </c>
      <c r="AN427" s="103">
        <f t="shared" ca="1" si="226"/>
        <v>0.59771605308266573</v>
      </c>
      <c r="AO427" s="92">
        <f t="shared" ca="1" si="227"/>
        <v>4.2402794935446257</v>
      </c>
      <c r="AP427" s="91">
        <f t="shared" ca="1" si="228"/>
        <v>1.6780748445061051</v>
      </c>
      <c r="AQ427" s="103">
        <f t="shared" ca="1" si="229"/>
        <v>38.261282646667873</v>
      </c>
      <c r="AR427" s="103">
        <f t="shared" ca="1" si="230"/>
        <v>0.24010356567392399</v>
      </c>
      <c r="AS427" s="103">
        <f t="shared" ca="1" si="231"/>
        <v>5.8336920251767142E-2</v>
      </c>
      <c r="AT427" s="91">
        <f t="shared" ca="1" si="232"/>
        <v>205.09954689268943</v>
      </c>
      <c r="AU427" s="91">
        <f t="shared" ca="1" si="233"/>
        <v>77.968592044161127</v>
      </c>
      <c r="AV427" s="103">
        <f t="shared" ca="1" si="234"/>
        <v>0.27751548779917423</v>
      </c>
      <c r="AW427" s="103">
        <f t="shared" ca="1" si="235"/>
        <v>0.76277966643433714</v>
      </c>
      <c r="AX427" s="91">
        <f t="shared" ca="1" si="236"/>
        <v>75.243786746791613</v>
      </c>
      <c r="AY427" s="103">
        <f t="shared" ca="1" si="237"/>
        <v>0.22100094299939532</v>
      </c>
      <c r="AZ427" s="91">
        <f t="shared" ca="1" si="238"/>
        <v>243.54271382588848</v>
      </c>
      <c r="BA427" s="91">
        <f t="shared" ca="1" si="239"/>
        <v>16.601777075481223</v>
      </c>
      <c r="BB427" s="103">
        <f t="shared" ca="1" si="240"/>
        <v>0.51095044187226468</v>
      </c>
      <c r="BC427" s="103">
        <f t="shared" ca="1" si="241"/>
        <v>0.89737056020292227</v>
      </c>
      <c r="BD427" s="91">
        <f t="shared" ca="1" si="242"/>
        <v>7.1876768200160148</v>
      </c>
      <c r="BE427" s="103">
        <f t="shared" ca="1" si="243"/>
        <v>0.18334345289796003</v>
      </c>
      <c r="BF427" s="91">
        <f t="shared" ca="1" si="244"/>
        <v>38.839593174166161</v>
      </c>
      <c r="BG427" s="91">
        <f t="shared" ca="1" si="245"/>
        <v>58.161195922365991</v>
      </c>
    </row>
    <row r="428" spans="36:59">
      <c r="AJ428" s="1">
        <f t="shared" si="223"/>
        <v>423</v>
      </c>
      <c r="AL428" s="103">
        <f t="shared" ca="1" si="224"/>
        <v>0.10030288720556066</v>
      </c>
      <c r="AM428" s="91">
        <f t="shared" ca="1" si="225"/>
        <v>273.2768397208954</v>
      </c>
      <c r="AN428" s="103">
        <f t="shared" ca="1" si="226"/>
        <v>0.50100991956750163</v>
      </c>
      <c r="AO428" s="92">
        <f t="shared" ca="1" si="227"/>
        <v>4.4192144384026735</v>
      </c>
      <c r="AP428" s="91">
        <f t="shared" ca="1" si="228"/>
        <v>0.74634475451839177</v>
      </c>
      <c r="AQ428" s="103">
        <f t="shared" ca="1" si="229"/>
        <v>15.451335051990904</v>
      </c>
      <c r="AR428" s="103">
        <f t="shared" ca="1" si="230"/>
        <v>0.21247823494467555</v>
      </c>
      <c r="AS428" s="103">
        <f t="shared" ca="1" si="231"/>
        <v>7.7111840368589243E-2</v>
      </c>
      <c r="AT428" s="91">
        <f t="shared" ca="1" si="232"/>
        <v>206.229862748447</v>
      </c>
      <c r="AU428" s="91">
        <f t="shared" ca="1" si="233"/>
        <v>68.334952362016779</v>
      </c>
      <c r="AV428" s="103">
        <f t="shared" ca="1" si="234"/>
        <v>0.23838897088512084</v>
      </c>
      <c r="AW428" s="103">
        <f t="shared" ca="1" si="235"/>
        <v>0.75777881176394235</v>
      </c>
      <c r="AX428" s="91">
        <f t="shared" ca="1" si="236"/>
        <v>65.171615948299205</v>
      </c>
      <c r="AY428" s="103">
        <f t="shared" ca="1" si="237"/>
        <v>0.15027615406511424</v>
      </c>
      <c r="AZ428" s="91">
        <f t="shared" ca="1" si="238"/>
        <v>169.91728584960927</v>
      </c>
      <c r="BA428" s="91">
        <f t="shared" ca="1" si="239"/>
        <v>17.616287998139846</v>
      </c>
      <c r="BB428" s="103">
        <f t="shared" ca="1" si="240"/>
        <v>0.59492545983615863</v>
      </c>
      <c r="BC428" s="103">
        <f t="shared" ca="1" si="241"/>
        <v>0.91467142852230821</v>
      </c>
      <c r="BD428" s="91">
        <f t="shared" ca="1" si="242"/>
        <v>9.1493671679290962</v>
      </c>
      <c r="BE428" s="103">
        <f t="shared" ca="1" si="243"/>
        <v>0.27529309514415778</v>
      </c>
      <c r="BF428" s="91">
        <f t="shared" ca="1" si="244"/>
        <v>34.980173784699566</v>
      </c>
      <c r="BG428" s="91">
        <f t="shared" ca="1" si="245"/>
        <v>68.46471434803415</v>
      </c>
    </row>
    <row r="429" spans="36:59">
      <c r="AJ429" s="1">
        <f t="shared" si="223"/>
        <v>424</v>
      </c>
      <c r="AL429" s="103">
        <f t="shared" ca="1" si="224"/>
        <v>0.11816631865784287</v>
      </c>
      <c r="AM429" s="91">
        <f t="shared" ca="1" si="225"/>
        <v>198.46727087925194</v>
      </c>
      <c r="AN429" s="103">
        <f t="shared" ca="1" si="226"/>
        <v>0.66364926840984118</v>
      </c>
      <c r="AO429" s="92">
        <f t="shared" ca="1" si="227"/>
        <v>4.9672616139415524</v>
      </c>
      <c r="AP429" s="91">
        <f t="shared" ca="1" si="228"/>
        <v>1.0998250702193231</v>
      </c>
      <c r="AQ429" s="103">
        <f t="shared" ca="1" si="229"/>
        <v>32.7197397024065</v>
      </c>
      <c r="AR429" s="103">
        <f t="shared" ca="1" si="230"/>
        <v>0.24794568532621755</v>
      </c>
      <c r="AS429" s="103">
        <f t="shared" ca="1" si="231"/>
        <v>7.8500060160971205E-2</v>
      </c>
      <c r="AT429" s="91">
        <f t="shared" ca="1" si="232"/>
        <v>193.29172364310361</v>
      </c>
      <c r="AU429" s="91">
        <f t="shared" ca="1" si="233"/>
        <v>25.992102894186214</v>
      </c>
      <c r="AV429" s="103">
        <f t="shared" ca="1" si="234"/>
        <v>0.29017775862055073</v>
      </c>
      <c r="AW429" s="103">
        <f t="shared" ca="1" si="235"/>
        <v>0.79768269238363099</v>
      </c>
      <c r="AX429" s="91">
        <f t="shared" ca="1" si="236"/>
        <v>73.46250727174511</v>
      </c>
      <c r="AY429" s="103">
        <f t="shared" ca="1" si="237"/>
        <v>0.29554109254736438</v>
      </c>
      <c r="AZ429" s="91">
        <f t="shared" ca="1" si="238"/>
        <v>243.12113944720846</v>
      </c>
      <c r="BA429" s="91">
        <f t="shared" ca="1" si="239"/>
        <v>27.360830581289761</v>
      </c>
      <c r="BB429" s="103">
        <f t="shared" ca="1" si="240"/>
        <v>0.56591527069464498</v>
      </c>
      <c r="BC429" s="103">
        <f t="shared" ca="1" si="241"/>
        <v>0.98246011377171794</v>
      </c>
      <c r="BD429" s="91">
        <f t="shared" ca="1" si="242"/>
        <v>6.9847549338756956</v>
      </c>
      <c r="BE429" s="103">
        <f t="shared" ca="1" si="243"/>
        <v>0.34861877637846755</v>
      </c>
      <c r="BF429" s="91">
        <f t="shared" ca="1" si="244"/>
        <v>42.565851157988959</v>
      </c>
      <c r="BG429" s="91">
        <f t="shared" ca="1" si="245"/>
        <v>66.405685402868812</v>
      </c>
    </row>
    <row r="430" spans="36:59">
      <c r="AJ430" s="1">
        <f t="shared" si="223"/>
        <v>425</v>
      </c>
      <c r="AL430" s="103">
        <f t="shared" ca="1" si="224"/>
        <v>0.12352087305496101</v>
      </c>
      <c r="AM430" s="91">
        <f t="shared" ca="1" si="225"/>
        <v>221.05942762216193</v>
      </c>
      <c r="AN430" s="103">
        <f t="shared" ca="1" si="226"/>
        <v>0.68344272472897338</v>
      </c>
      <c r="AO430" s="92">
        <f t="shared" ca="1" si="227"/>
        <v>6.6529619230485313</v>
      </c>
      <c r="AP430" s="91">
        <f t="shared" ca="1" si="228"/>
        <v>1.960830137757662</v>
      </c>
      <c r="AQ430" s="103">
        <f t="shared" ca="1" si="229"/>
        <v>41.083246751328176</v>
      </c>
      <c r="AR430" s="103">
        <f t="shared" ca="1" si="230"/>
        <v>0.24474862157774313</v>
      </c>
      <c r="AS430" s="103">
        <f t="shared" ca="1" si="231"/>
        <v>6.0884805501301952E-2</v>
      </c>
      <c r="AT430" s="91">
        <f t="shared" ca="1" si="232"/>
        <v>232.45911481516055</v>
      </c>
      <c r="AU430" s="91">
        <f t="shared" ca="1" si="233"/>
        <v>83.761305687596817</v>
      </c>
      <c r="AV430" s="103">
        <f t="shared" ca="1" si="234"/>
        <v>0.23401838465217806</v>
      </c>
      <c r="AW430" s="103">
        <f t="shared" ca="1" si="235"/>
        <v>0.80250240531729222</v>
      </c>
      <c r="AX430" s="91">
        <f t="shared" ca="1" si="236"/>
        <v>49.036475195880008</v>
      </c>
      <c r="AY430" s="103">
        <f t="shared" ca="1" si="237"/>
        <v>0.20794190135348148</v>
      </c>
      <c r="AZ430" s="91">
        <f t="shared" ca="1" si="238"/>
        <v>192.67141966493162</v>
      </c>
      <c r="BA430" s="91">
        <f t="shared" ca="1" si="239"/>
        <v>24.994241501652134</v>
      </c>
      <c r="BB430" s="103">
        <f t="shared" ca="1" si="240"/>
        <v>0.48949376154400698</v>
      </c>
      <c r="BC430" s="103">
        <f t="shared" ca="1" si="241"/>
        <v>0.93157155359304666</v>
      </c>
      <c r="BD430" s="91">
        <f t="shared" ca="1" si="242"/>
        <v>7.326824748802391</v>
      </c>
      <c r="BE430" s="103">
        <f t="shared" ca="1" si="243"/>
        <v>0.28808596500376715</v>
      </c>
      <c r="BF430" s="91">
        <f t="shared" ca="1" si="244"/>
        <v>41.951465254574245</v>
      </c>
      <c r="BG430" s="91">
        <f t="shared" ca="1" si="245"/>
        <v>57.232237232989291</v>
      </c>
    </row>
    <row r="431" spans="36:59">
      <c r="AJ431" s="1">
        <f t="shared" si="223"/>
        <v>426</v>
      </c>
      <c r="AL431" s="103">
        <f t="shared" ca="1" si="224"/>
        <v>0.11280719873846545</v>
      </c>
      <c r="AM431" s="91">
        <f t="shared" ca="1" si="225"/>
        <v>231.79796435402943</v>
      </c>
      <c r="AN431" s="103">
        <f t="shared" ca="1" si="226"/>
        <v>0.37191948366739724</v>
      </c>
      <c r="AO431" s="92">
        <f t="shared" ca="1" si="227"/>
        <v>3.1840226330038637</v>
      </c>
      <c r="AP431" s="91">
        <f t="shared" ca="1" si="228"/>
        <v>0.89022936442524148</v>
      </c>
      <c r="AQ431" s="103">
        <f t="shared" ca="1" si="229"/>
        <v>20.668184317378795</v>
      </c>
      <c r="AR431" s="103">
        <f t="shared" ca="1" si="230"/>
        <v>0.29048828415006456</v>
      </c>
      <c r="AS431" s="103">
        <f t="shared" ca="1" si="231"/>
        <v>4.6315529227069295E-2</v>
      </c>
      <c r="AT431" s="91">
        <f t="shared" ca="1" si="232"/>
        <v>187.53502752288017</v>
      </c>
      <c r="AU431" s="91">
        <f t="shared" ca="1" si="233"/>
        <v>33.737114336181676</v>
      </c>
      <c r="AV431" s="103">
        <f t="shared" ca="1" si="234"/>
        <v>0.22543838857135315</v>
      </c>
      <c r="AW431" s="103">
        <f t="shared" ca="1" si="235"/>
        <v>0.75034371271341926</v>
      </c>
      <c r="AX431" s="91">
        <f t="shared" ca="1" si="236"/>
        <v>63.820098589813497</v>
      </c>
      <c r="AY431" s="103">
        <f t="shared" ca="1" si="237"/>
        <v>0.16455152309200394</v>
      </c>
      <c r="AZ431" s="91">
        <f t="shared" ca="1" si="238"/>
        <v>212.00449209893867</v>
      </c>
      <c r="BA431" s="91">
        <f t="shared" ca="1" si="239"/>
        <v>23.489674820550221</v>
      </c>
      <c r="BB431" s="103">
        <f t="shared" ca="1" si="240"/>
        <v>0.36630037667766313</v>
      </c>
      <c r="BC431" s="103">
        <f t="shared" ca="1" si="241"/>
        <v>0.86993831384989007</v>
      </c>
      <c r="BD431" s="91">
        <f t="shared" ca="1" si="242"/>
        <v>9.9943992584389072</v>
      </c>
      <c r="BE431" s="103">
        <f t="shared" ca="1" si="243"/>
        <v>0.1825269798969355</v>
      </c>
      <c r="BF431" s="91">
        <f t="shared" ca="1" si="244"/>
        <v>41.559911139801926</v>
      </c>
      <c r="BG431" s="91">
        <f t="shared" ca="1" si="245"/>
        <v>53.321164359486822</v>
      </c>
    </row>
    <row r="432" spans="36:59">
      <c r="AJ432" s="1">
        <f t="shared" si="223"/>
        <v>427</v>
      </c>
      <c r="AL432" s="103">
        <f t="shared" ca="1" si="224"/>
        <v>0.12892129963929089</v>
      </c>
      <c r="AM432" s="91">
        <f t="shared" ca="1" si="225"/>
        <v>255.70153786106604</v>
      </c>
      <c r="AN432" s="103">
        <f t="shared" ca="1" si="226"/>
        <v>0.35417425339411285</v>
      </c>
      <c r="AO432" s="92">
        <f t="shared" ca="1" si="227"/>
        <v>5.5617559723943142</v>
      </c>
      <c r="AP432" s="91">
        <f t="shared" ca="1" si="228"/>
        <v>0.55052363123229919</v>
      </c>
      <c r="AQ432" s="103">
        <f t="shared" ca="1" si="229"/>
        <v>35.881804052783707</v>
      </c>
      <c r="AR432" s="103">
        <f t="shared" ca="1" si="230"/>
        <v>0.24162186144803111</v>
      </c>
      <c r="AS432" s="103">
        <f t="shared" ca="1" si="231"/>
        <v>3.1726004038729987E-2</v>
      </c>
      <c r="AT432" s="91">
        <f t="shared" ca="1" si="232"/>
        <v>241.93432975231212</v>
      </c>
      <c r="AU432" s="91">
        <f t="shared" ca="1" si="233"/>
        <v>99.574709406266251</v>
      </c>
      <c r="AV432" s="103">
        <f t="shared" ca="1" si="234"/>
        <v>0.32492643454297698</v>
      </c>
      <c r="AW432" s="103">
        <f t="shared" ca="1" si="235"/>
        <v>0.78681614584280979</v>
      </c>
      <c r="AX432" s="91">
        <f t="shared" ca="1" si="236"/>
        <v>57.625284366898086</v>
      </c>
      <c r="AY432" s="103">
        <f t="shared" ca="1" si="237"/>
        <v>0.26502164512358484</v>
      </c>
      <c r="AZ432" s="91">
        <f t="shared" ca="1" si="238"/>
        <v>186.85841060350953</v>
      </c>
      <c r="BA432" s="91">
        <f t="shared" ca="1" si="239"/>
        <v>27.277071878370549</v>
      </c>
      <c r="BB432" s="103">
        <f t="shared" ca="1" si="240"/>
        <v>0.52263996699183102</v>
      </c>
      <c r="BC432" s="103">
        <f t="shared" ca="1" si="241"/>
        <v>0.97926519449622695</v>
      </c>
      <c r="BD432" s="91">
        <f t="shared" ca="1" si="242"/>
        <v>6.6564120711949233</v>
      </c>
      <c r="BE432" s="103">
        <f t="shared" ca="1" si="243"/>
        <v>0.24778574377326579</v>
      </c>
      <c r="BF432" s="91">
        <f t="shared" ca="1" si="244"/>
        <v>36.468153436605377</v>
      </c>
      <c r="BG432" s="91">
        <f t="shared" ca="1" si="245"/>
        <v>57.618867076164875</v>
      </c>
    </row>
    <row r="433" spans="36:59">
      <c r="AJ433" s="1">
        <f t="shared" si="223"/>
        <v>428</v>
      </c>
      <c r="AL433" s="103">
        <f t="shared" ca="1" si="224"/>
        <v>0.10450978567496966</v>
      </c>
      <c r="AM433" s="91">
        <f t="shared" ca="1" si="225"/>
        <v>188.24758662783296</v>
      </c>
      <c r="AN433" s="103">
        <f t="shared" ca="1" si="226"/>
        <v>0.62324027895314105</v>
      </c>
      <c r="AO433" s="92">
        <f t="shared" ca="1" si="227"/>
        <v>6.3395788136019071</v>
      </c>
      <c r="AP433" s="91">
        <f t="shared" ca="1" si="228"/>
        <v>1.6048090935498669</v>
      </c>
      <c r="AQ433" s="103">
        <f t="shared" ca="1" si="229"/>
        <v>16.637072443889164</v>
      </c>
      <c r="AR433" s="103">
        <f t="shared" ca="1" si="230"/>
        <v>0.27884806202718893</v>
      </c>
      <c r="AS433" s="103">
        <f t="shared" ca="1" si="231"/>
        <v>7.6664435796182012E-2</v>
      </c>
      <c r="AT433" s="91">
        <f t="shared" ca="1" si="232"/>
        <v>181.1777450162902</v>
      </c>
      <c r="AU433" s="91">
        <f t="shared" ca="1" si="233"/>
        <v>95.123138358734096</v>
      </c>
      <c r="AV433" s="103">
        <f t="shared" ca="1" si="234"/>
        <v>0.13023993763542879</v>
      </c>
      <c r="AW433" s="103">
        <f t="shared" ca="1" si="235"/>
        <v>0.76762587952974248</v>
      </c>
      <c r="AX433" s="91">
        <f t="shared" ca="1" si="236"/>
        <v>81.766778483613123</v>
      </c>
      <c r="AY433" s="103">
        <f t="shared" ca="1" si="237"/>
        <v>0.1814993053374952</v>
      </c>
      <c r="AZ433" s="91">
        <f t="shared" ca="1" si="238"/>
        <v>209.39131829427814</v>
      </c>
      <c r="BA433" s="91">
        <f t="shared" ca="1" si="239"/>
        <v>15.468204723973672</v>
      </c>
      <c r="BB433" s="103">
        <f t="shared" ca="1" si="240"/>
        <v>0.47771044515855032</v>
      </c>
      <c r="BC433" s="103">
        <f t="shared" ca="1" si="241"/>
        <v>0.9230101849626754</v>
      </c>
      <c r="BD433" s="91">
        <f t="shared" ca="1" si="242"/>
        <v>9.5945172120931161</v>
      </c>
      <c r="BE433" s="103">
        <f t="shared" ca="1" si="243"/>
        <v>0.20402654060110167</v>
      </c>
      <c r="BF433" s="91">
        <f t="shared" ca="1" si="244"/>
        <v>32.254816015189775</v>
      </c>
      <c r="BG433" s="91">
        <f t="shared" ca="1" si="245"/>
        <v>50.156928554593527</v>
      </c>
    </row>
    <row r="434" spans="36:59">
      <c r="AJ434" s="1">
        <f t="shared" si="223"/>
        <v>429</v>
      </c>
      <c r="AL434" s="103">
        <f t="shared" ca="1" si="224"/>
        <v>0.14274839084202678</v>
      </c>
      <c r="AM434" s="91">
        <f t="shared" ca="1" si="225"/>
        <v>241.07734295737026</v>
      </c>
      <c r="AN434" s="103">
        <f t="shared" ca="1" si="226"/>
        <v>0.30602517854530853</v>
      </c>
      <c r="AO434" s="92">
        <f t="shared" ca="1" si="227"/>
        <v>4.5570050511823315</v>
      </c>
      <c r="AP434" s="91">
        <f t="shared" ca="1" si="228"/>
        <v>1.4997807343788296</v>
      </c>
      <c r="AQ434" s="103">
        <f t="shared" ca="1" si="229"/>
        <v>44.155098061837037</v>
      </c>
      <c r="AR434" s="103">
        <f t="shared" ca="1" si="230"/>
        <v>0.15184626714362581</v>
      </c>
      <c r="AS434" s="103">
        <f t="shared" ca="1" si="231"/>
        <v>5.2844410061115163E-2</v>
      </c>
      <c r="AT434" s="91">
        <f t="shared" ca="1" si="232"/>
        <v>183.44577461298479</v>
      </c>
      <c r="AU434" s="91">
        <f t="shared" ca="1" si="233"/>
        <v>96.675868036669314</v>
      </c>
      <c r="AV434" s="103">
        <f t="shared" ca="1" si="234"/>
        <v>0.12759570555547323</v>
      </c>
      <c r="AW434" s="103">
        <f t="shared" ca="1" si="235"/>
        <v>0.83776777973364958</v>
      </c>
      <c r="AX434" s="91">
        <f t="shared" ca="1" si="236"/>
        <v>69.89563032325816</v>
      </c>
      <c r="AY434" s="103">
        <f t="shared" ca="1" si="237"/>
        <v>0.24397056132236944</v>
      </c>
      <c r="AZ434" s="91">
        <f t="shared" ca="1" si="238"/>
        <v>161.55080792436229</v>
      </c>
      <c r="BA434" s="91">
        <f t="shared" ca="1" si="239"/>
        <v>17.435425677695495</v>
      </c>
      <c r="BB434" s="103">
        <f t="shared" ca="1" si="240"/>
        <v>0.44159508881150233</v>
      </c>
      <c r="BC434" s="103">
        <f t="shared" ca="1" si="241"/>
        <v>0.98695176584663147</v>
      </c>
      <c r="BD434" s="91">
        <f t="shared" ca="1" si="242"/>
        <v>14.558316051996639</v>
      </c>
      <c r="BE434" s="103">
        <f t="shared" ca="1" si="243"/>
        <v>0.18028112052291378</v>
      </c>
      <c r="BF434" s="91">
        <f t="shared" ca="1" si="244"/>
        <v>36.133837537052706</v>
      </c>
      <c r="BG434" s="91">
        <f t="shared" ca="1" si="245"/>
        <v>72.306004362956529</v>
      </c>
    </row>
    <row r="435" spans="36:59">
      <c r="AJ435" s="1">
        <f t="shared" si="223"/>
        <v>430</v>
      </c>
      <c r="AL435" s="103">
        <f t="shared" ca="1" si="224"/>
        <v>0.13628843225778808</v>
      </c>
      <c r="AM435" s="91">
        <f t="shared" ca="1" si="225"/>
        <v>240.24737777677387</v>
      </c>
      <c r="AN435" s="103">
        <f t="shared" ca="1" si="226"/>
        <v>0.32383210578542554</v>
      </c>
      <c r="AO435" s="92">
        <f t="shared" ca="1" si="227"/>
        <v>5.6914993060467998</v>
      </c>
      <c r="AP435" s="91">
        <f t="shared" ca="1" si="228"/>
        <v>0.58472545448198587</v>
      </c>
      <c r="AQ435" s="103">
        <f t="shared" ca="1" si="229"/>
        <v>31.066804632803347</v>
      </c>
      <c r="AR435" s="103">
        <f t="shared" ca="1" si="230"/>
        <v>0.256819841585889</v>
      </c>
      <c r="AS435" s="103">
        <f t="shared" ca="1" si="231"/>
        <v>4.6934716320404739E-2</v>
      </c>
      <c r="AT435" s="91">
        <f t="shared" ca="1" si="232"/>
        <v>197.77250590032034</v>
      </c>
      <c r="AU435" s="91">
        <f t="shared" ca="1" si="233"/>
        <v>45.473768960404286</v>
      </c>
      <c r="AV435" s="103">
        <f t="shared" ca="1" si="234"/>
        <v>0.27696037672096202</v>
      </c>
      <c r="AW435" s="103">
        <f t="shared" ca="1" si="235"/>
        <v>0.84262910699612914</v>
      </c>
      <c r="AX435" s="91">
        <f t="shared" ca="1" si="236"/>
        <v>59.66809425740891</v>
      </c>
      <c r="AY435" s="103">
        <f t="shared" ca="1" si="237"/>
        <v>0.15436066726940537</v>
      </c>
      <c r="AZ435" s="91">
        <f t="shared" ca="1" si="238"/>
        <v>230.66592273879112</v>
      </c>
      <c r="BA435" s="91">
        <f t="shared" ca="1" si="239"/>
        <v>19.294533438372262</v>
      </c>
      <c r="BB435" s="103">
        <f t="shared" ca="1" si="240"/>
        <v>0.52781667067559079</v>
      </c>
      <c r="BC435" s="103">
        <f t="shared" ca="1" si="241"/>
        <v>0.86803129519828304</v>
      </c>
      <c r="BD435" s="91">
        <f t="shared" ca="1" si="242"/>
        <v>13.433933337895237</v>
      </c>
      <c r="BE435" s="103">
        <f t="shared" ca="1" si="243"/>
        <v>0.2539420741097228</v>
      </c>
      <c r="BF435" s="91">
        <f t="shared" ca="1" si="244"/>
        <v>44.199412954347366</v>
      </c>
      <c r="BG435" s="91">
        <f t="shared" ca="1" si="245"/>
        <v>51.687674947788409</v>
      </c>
    </row>
    <row r="436" spans="36:59">
      <c r="AJ436" s="1">
        <f t="shared" si="223"/>
        <v>431</v>
      </c>
      <c r="AL436" s="103">
        <f t="shared" ca="1" si="224"/>
        <v>0.14810782599452155</v>
      </c>
      <c r="AM436" s="91">
        <f t="shared" ca="1" si="225"/>
        <v>264.79938162310248</v>
      </c>
      <c r="AN436" s="103">
        <f t="shared" ca="1" si="226"/>
        <v>0.69321468587584423</v>
      </c>
      <c r="AO436" s="92">
        <f t="shared" ca="1" si="227"/>
        <v>3.6203279081536195</v>
      </c>
      <c r="AP436" s="91">
        <f t="shared" ca="1" si="228"/>
        <v>1.9089811279543523</v>
      </c>
      <c r="AQ436" s="103">
        <f t="shared" ca="1" si="229"/>
        <v>42.199743980436295</v>
      </c>
      <c r="AR436" s="103">
        <f t="shared" ca="1" si="230"/>
        <v>0.26055678033008878</v>
      </c>
      <c r="AS436" s="103">
        <f t="shared" ca="1" si="231"/>
        <v>5.1317766977193389E-2</v>
      </c>
      <c r="AT436" s="91">
        <f t="shared" ca="1" si="232"/>
        <v>196.86339279138497</v>
      </c>
      <c r="AU436" s="91">
        <f t="shared" ca="1" si="233"/>
        <v>25.390182551921658</v>
      </c>
      <c r="AV436" s="103">
        <f t="shared" ca="1" si="234"/>
        <v>0.1674863273048223</v>
      </c>
      <c r="AW436" s="103">
        <f t="shared" ca="1" si="235"/>
        <v>0.80664491504866132</v>
      </c>
      <c r="AX436" s="91">
        <f t="shared" ca="1" si="236"/>
        <v>77.345419747395965</v>
      </c>
      <c r="AY436" s="103">
        <f t="shared" ca="1" si="237"/>
        <v>0.15202158791656145</v>
      </c>
      <c r="AZ436" s="91">
        <f t="shared" ca="1" si="238"/>
        <v>249.94244611457742</v>
      </c>
      <c r="BA436" s="91">
        <f t="shared" ca="1" si="239"/>
        <v>29.4132078377353</v>
      </c>
      <c r="BB436" s="103">
        <f t="shared" ca="1" si="240"/>
        <v>0.48607929989809573</v>
      </c>
      <c r="BC436" s="103">
        <f t="shared" ca="1" si="241"/>
        <v>0.9731261780269983</v>
      </c>
      <c r="BD436" s="91">
        <f t="shared" ca="1" si="242"/>
        <v>8.0072899690076458</v>
      </c>
      <c r="BE436" s="103">
        <f t="shared" ca="1" si="243"/>
        <v>0.30979808722297641</v>
      </c>
      <c r="BF436" s="91">
        <f t="shared" ca="1" si="244"/>
        <v>32.058855460543434</v>
      </c>
      <c r="BG436" s="91">
        <f t="shared" ca="1" si="245"/>
        <v>64.792549294753258</v>
      </c>
    </row>
    <row r="437" spans="36:59">
      <c r="AJ437" s="1">
        <f t="shared" si="223"/>
        <v>432</v>
      </c>
      <c r="AL437" s="103">
        <f t="shared" ca="1" si="224"/>
        <v>0.10986604032762375</v>
      </c>
      <c r="AM437" s="91">
        <f t="shared" ca="1" si="225"/>
        <v>217.96007969247904</v>
      </c>
      <c r="AN437" s="103">
        <f t="shared" ca="1" si="226"/>
        <v>0.43134067727497605</v>
      </c>
      <c r="AO437" s="92">
        <f t="shared" ca="1" si="227"/>
        <v>6.050896556910339</v>
      </c>
      <c r="AP437" s="91">
        <f t="shared" ca="1" si="228"/>
        <v>1.3347792369769171</v>
      </c>
      <c r="AQ437" s="103">
        <f t="shared" ca="1" si="229"/>
        <v>36.790520085192924</v>
      </c>
      <c r="AR437" s="103">
        <f t="shared" ca="1" si="230"/>
        <v>0.1916368326046175</v>
      </c>
      <c r="AS437" s="103">
        <f t="shared" ca="1" si="231"/>
        <v>6.6734814428746139E-2</v>
      </c>
      <c r="AT437" s="91">
        <f t="shared" ca="1" si="232"/>
        <v>198.78838393819368</v>
      </c>
      <c r="AU437" s="91">
        <f t="shared" ca="1" si="233"/>
        <v>83.507571680199092</v>
      </c>
      <c r="AV437" s="103">
        <f t="shared" ca="1" si="234"/>
        <v>0.18453464665853131</v>
      </c>
      <c r="AW437" s="103">
        <f t="shared" ca="1" si="235"/>
        <v>0.81246099427491325</v>
      </c>
      <c r="AX437" s="91">
        <f t="shared" ca="1" si="236"/>
        <v>52.488175464281881</v>
      </c>
      <c r="AY437" s="103">
        <f t="shared" ca="1" si="237"/>
        <v>0.28319588973098642</v>
      </c>
      <c r="AZ437" s="91">
        <f t="shared" ca="1" si="238"/>
        <v>161.19505739118887</v>
      </c>
      <c r="BA437" s="91">
        <f t="shared" ca="1" si="239"/>
        <v>20.656994351883192</v>
      </c>
      <c r="BB437" s="103">
        <f t="shared" ca="1" si="240"/>
        <v>0.46212621413292443</v>
      </c>
      <c r="BC437" s="103">
        <f t="shared" ca="1" si="241"/>
        <v>0.89219626778213379</v>
      </c>
      <c r="BD437" s="91">
        <f t="shared" ca="1" si="242"/>
        <v>7.867018388080167</v>
      </c>
      <c r="BE437" s="103">
        <f t="shared" ca="1" si="243"/>
        <v>0.27664199495252789</v>
      </c>
      <c r="BF437" s="91">
        <f t="shared" ca="1" si="244"/>
        <v>44.103039330665283</v>
      </c>
      <c r="BG437" s="91">
        <f t="shared" ca="1" si="245"/>
        <v>74.373538762089765</v>
      </c>
    </row>
    <row r="438" spans="36:59">
      <c r="AJ438" s="1">
        <f t="shared" si="223"/>
        <v>433</v>
      </c>
      <c r="AL438" s="103">
        <f t="shared" ca="1" si="224"/>
        <v>0.1268223585539929</v>
      </c>
      <c r="AM438" s="91">
        <f t="shared" ca="1" si="225"/>
        <v>226.30872875906479</v>
      </c>
      <c r="AN438" s="103">
        <f t="shared" ca="1" si="226"/>
        <v>0.66435018416094938</v>
      </c>
      <c r="AO438" s="92">
        <f t="shared" ca="1" si="227"/>
        <v>6.3510846021447147</v>
      </c>
      <c r="AP438" s="91">
        <f t="shared" ca="1" si="228"/>
        <v>0.668325761807531</v>
      </c>
      <c r="AQ438" s="103">
        <f t="shared" ca="1" si="229"/>
        <v>46.113200869346123</v>
      </c>
      <c r="AR438" s="103">
        <f t="shared" ca="1" si="230"/>
        <v>0.23784503846036645</v>
      </c>
      <c r="AS438" s="103">
        <f t="shared" ca="1" si="231"/>
        <v>2.3917769592186715E-2</v>
      </c>
      <c r="AT438" s="91">
        <f t="shared" ca="1" si="232"/>
        <v>186.02976100013313</v>
      </c>
      <c r="AU438" s="91">
        <f t="shared" ca="1" si="233"/>
        <v>70.892458308064704</v>
      </c>
      <c r="AV438" s="103">
        <f t="shared" ca="1" si="234"/>
        <v>0.21260302635658618</v>
      </c>
      <c r="AW438" s="103">
        <f t="shared" ca="1" si="235"/>
        <v>0.78317132948423607</v>
      </c>
      <c r="AX438" s="91">
        <f t="shared" ca="1" si="236"/>
        <v>83.674998463259996</v>
      </c>
      <c r="AY438" s="103">
        <f t="shared" ca="1" si="237"/>
        <v>0.2169349469824092</v>
      </c>
      <c r="AZ438" s="91">
        <f t="shared" ca="1" si="238"/>
        <v>156.98297508852619</v>
      </c>
      <c r="BA438" s="91">
        <f t="shared" ca="1" si="239"/>
        <v>29.456974096489581</v>
      </c>
      <c r="BB438" s="103">
        <f t="shared" ca="1" si="240"/>
        <v>0.38443519624014316</v>
      </c>
      <c r="BC438" s="103">
        <f t="shared" ca="1" si="241"/>
        <v>0.85293655350763575</v>
      </c>
      <c r="BD438" s="91">
        <f t="shared" ca="1" si="242"/>
        <v>12.87892961093433</v>
      </c>
      <c r="BE438" s="103">
        <f t="shared" ca="1" si="243"/>
        <v>0.31952600332693837</v>
      </c>
      <c r="BF438" s="91">
        <f t="shared" ca="1" si="244"/>
        <v>30.252867254875699</v>
      </c>
      <c r="BG438" s="91">
        <f t="shared" ca="1" si="245"/>
        <v>58.192710512069468</v>
      </c>
    </row>
    <row r="439" spans="36:59">
      <c r="AJ439" s="1">
        <f t="shared" si="223"/>
        <v>434</v>
      </c>
      <c r="AL439" s="103">
        <f t="shared" ca="1" si="224"/>
        <v>0.10753819298802844</v>
      </c>
      <c r="AM439" s="91">
        <f t="shared" ca="1" si="225"/>
        <v>189.27927378190367</v>
      </c>
      <c r="AN439" s="103">
        <f t="shared" ca="1" si="226"/>
        <v>0.57904618130930441</v>
      </c>
      <c r="AO439" s="92">
        <f t="shared" ca="1" si="227"/>
        <v>6.261051209104604</v>
      </c>
      <c r="AP439" s="91">
        <f t="shared" ca="1" si="228"/>
        <v>1.7894876770433397</v>
      </c>
      <c r="AQ439" s="103">
        <f t="shared" ca="1" si="229"/>
        <v>17.944744751928422</v>
      </c>
      <c r="AR439" s="103">
        <f t="shared" ca="1" si="230"/>
        <v>0.18452959248734041</v>
      </c>
      <c r="AS439" s="103">
        <f t="shared" ca="1" si="231"/>
        <v>7.7057541203408214E-2</v>
      </c>
      <c r="AT439" s="91">
        <f t="shared" ca="1" si="232"/>
        <v>243.17136102897118</v>
      </c>
      <c r="AU439" s="91">
        <f t="shared" ca="1" si="233"/>
        <v>80.697097470154191</v>
      </c>
      <c r="AV439" s="103">
        <f t="shared" ca="1" si="234"/>
        <v>0.24267776271586466</v>
      </c>
      <c r="AW439" s="103">
        <f t="shared" ca="1" si="235"/>
        <v>0.78371289364406915</v>
      </c>
      <c r="AX439" s="91">
        <f t="shared" ca="1" si="236"/>
        <v>78.598833622846414</v>
      </c>
      <c r="AY439" s="103">
        <f t="shared" ca="1" si="237"/>
        <v>0.26783528921566552</v>
      </c>
      <c r="AZ439" s="91">
        <f t="shared" ca="1" si="238"/>
        <v>168.92567360720255</v>
      </c>
      <c r="BA439" s="91">
        <f t="shared" ca="1" si="239"/>
        <v>26.731526140028812</v>
      </c>
      <c r="BB439" s="103">
        <f t="shared" ca="1" si="240"/>
        <v>0.57481395937555013</v>
      </c>
      <c r="BC439" s="103">
        <f t="shared" ca="1" si="241"/>
        <v>0.94439149032054082</v>
      </c>
      <c r="BD439" s="91">
        <f t="shared" ca="1" si="242"/>
        <v>6.8788212575181866</v>
      </c>
      <c r="BE439" s="103">
        <f t="shared" ca="1" si="243"/>
        <v>0.26136378163337765</v>
      </c>
      <c r="BF439" s="91">
        <f t="shared" ca="1" si="244"/>
        <v>39.069902887690915</v>
      </c>
      <c r="BG439" s="91">
        <f t="shared" ca="1" si="245"/>
        <v>67.071665963224206</v>
      </c>
    </row>
    <row r="440" spans="36:59">
      <c r="AJ440" s="1">
        <f t="shared" si="223"/>
        <v>435</v>
      </c>
      <c r="AL440" s="103">
        <f t="shared" ca="1" si="224"/>
        <v>0.10088202876387442</v>
      </c>
      <c r="AM440" s="91">
        <f t="shared" ca="1" si="225"/>
        <v>193.50139445304433</v>
      </c>
      <c r="AN440" s="103">
        <f t="shared" ca="1" si="226"/>
        <v>0.52282428164803796</v>
      </c>
      <c r="AO440" s="92">
        <f t="shared" ca="1" si="227"/>
        <v>5.3150502005390079</v>
      </c>
      <c r="AP440" s="91">
        <f t="shared" ca="1" si="228"/>
        <v>1.4863913570205223</v>
      </c>
      <c r="AQ440" s="103">
        <f t="shared" ca="1" si="229"/>
        <v>37.423717502509234</v>
      </c>
      <c r="AR440" s="103">
        <f t="shared" ca="1" si="230"/>
        <v>0.189276614292094</v>
      </c>
      <c r="AS440" s="103">
        <f t="shared" ca="1" si="231"/>
        <v>3.5179076536844843E-2</v>
      </c>
      <c r="AT440" s="91">
        <f t="shared" ca="1" si="232"/>
        <v>247.2426459286749</v>
      </c>
      <c r="AU440" s="91">
        <f t="shared" ca="1" si="233"/>
        <v>87.007608505902482</v>
      </c>
      <c r="AV440" s="103">
        <f t="shared" ca="1" si="234"/>
        <v>0.18905328971504637</v>
      </c>
      <c r="AW440" s="103">
        <f t="shared" ca="1" si="235"/>
        <v>0.75766491275366332</v>
      </c>
      <c r="AX440" s="91">
        <f t="shared" ca="1" si="236"/>
        <v>70.742506292086077</v>
      </c>
      <c r="AY440" s="103">
        <f t="shared" ca="1" si="237"/>
        <v>0.15698362337746846</v>
      </c>
      <c r="AZ440" s="91">
        <f t="shared" ca="1" si="238"/>
        <v>186.07827740680676</v>
      </c>
      <c r="BA440" s="91">
        <f t="shared" ca="1" si="239"/>
        <v>24.403019052165469</v>
      </c>
      <c r="BB440" s="103">
        <f t="shared" ca="1" si="240"/>
        <v>0.57785585577290011</v>
      </c>
      <c r="BC440" s="103">
        <f t="shared" ca="1" si="241"/>
        <v>0.86401343990808199</v>
      </c>
      <c r="BD440" s="91">
        <f t="shared" ca="1" si="242"/>
        <v>13.039855404236231</v>
      </c>
      <c r="BE440" s="103">
        <f t="shared" ca="1" si="243"/>
        <v>0.29538247527063438</v>
      </c>
      <c r="BF440" s="91">
        <f t="shared" ca="1" si="244"/>
        <v>30.923718101823503</v>
      </c>
      <c r="BG440" s="91">
        <f t="shared" ca="1" si="245"/>
        <v>59.380763776149244</v>
      </c>
    </row>
    <row r="441" spans="36:59">
      <c r="AJ441" s="1">
        <f t="shared" si="223"/>
        <v>436</v>
      </c>
      <c r="AL441" s="103">
        <f t="shared" ca="1" si="224"/>
        <v>0.13873916398183234</v>
      </c>
      <c r="AM441" s="91">
        <f t="shared" ca="1" si="225"/>
        <v>272.01248890585646</v>
      </c>
      <c r="AN441" s="103">
        <f t="shared" ca="1" si="226"/>
        <v>0.36383900084675103</v>
      </c>
      <c r="AO441" s="92">
        <f t="shared" ca="1" si="227"/>
        <v>5.9072131621055153</v>
      </c>
      <c r="AP441" s="91">
        <f t="shared" ca="1" si="228"/>
        <v>1.8616981067323428</v>
      </c>
      <c r="AQ441" s="103">
        <f t="shared" ca="1" si="229"/>
        <v>40.710946129304837</v>
      </c>
      <c r="AR441" s="103">
        <f t="shared" ca="1" si="230"/>
        <v>0.34795641272293654</v>
      </c>
      <c r="AS441" s="103">
        <f t="shared" ca="1" si="231"/>
        <v>4.7521759259915648E-2</v>
      </c>
      <c r="AT441" s="91">
        <f t="shared" ca="1" si="232"/>
        <v>226.23769467859827</v>
      </c>
      <c r="AU441" s="91">
        <f t="shared" ca="1" si="233"/>
        <v>29.342152523570455</v>
      </c>
      <c r="AV441" s="103">
        <f t="shared" ca="1" si="234"/>
        <v>0.15488040313368612</v>
      </c>
      <c r="AW441" s="103">
        <f t="shared" ca="1" si="235"/>
        <v>0.78811770699250017</v>
      </c>
      <c r="AX441" s="91">
        <f t="shared" ca="1" si="236"/>
        <v>50.383123324361506</v>
      </c>
      <c r="AY441" s="103">
        <f t="shared" ca="1" si="237"/>
        <v>0.2082544210669672</v>
      </c>
      <c r="AZ441" s="91">
        <f t="shared" ca="1" si="238"/>
        <v>209.54733835152464</v>
      </c>
      <c r="BA441" s="91">
        <f t="shared" ca="1" si="239"/>
        <v>26.612821364332589</v>
      </c>
      <c r="BB441" s="103">
        <f t="shared" ca="1" si="240"/>
        <v>0.49430442845379352</v>
      </c>
      <c r="BC441" s="103">
        <f t="shared" ca="1" si="241"/>
        <v>0.93936411974430412</v>
      </c>
      <c r="BD441" s="91">
        <f t="shared" ca="1" si="242"/>
        <v>14.073268652735059</v>
      </c>
      <c r="BE441" s="103">
        <f t="shared" ca="1" si="243"/>
        <v>0.31875315535444876</v>
      </c>
      <c r="BF441" s="91">
        <f t="shared" ca="1" si="244"/>
        <v>38.576246071021757</v>
      </c>
      <c r="BG441" s="91">
        <f t="shared" ca="1" si="245"/>
        <v>52.170523996974275</v>
      </c>
    </row>
    <row r="442" spans="36:59">
      <c r="AJ442" s="1">
        <f t="shared" si="223"/>
        <v>437</v>
      </c>
      <c r="AL442" s="103">
        <f t="shared" ca="1" si="224"/>
        <v>0.12254399069622543</v>
      </c>
      <c r="AM442" s="91">
        <f t="shared" ca="1" si="225"/>
        <v>255.02748060760848</v>
      </c>
      <c r="AN442" s="103">
        <f t="shared" ca="1" si="226"/>
        <v>0.65973972827537142</v>
      </c>
      <c r="AO442" s="92">
        <f t="shared" ca="1" si="227"/>
        <v>3.0974096334781556</v>
      </c>
      <c r="AP442" s="91">
        <f t="shared" ca="1" si="228"/>
        <v>1.0430053423439831</v>
      </c>
      <c r="AQ442" s="103">
        <f t="shared" ca="1" si="229"/>
        <v>29.642736972804897</v>
      </c>
      <c r="AR442" s="103">
        <f t="shared" ca="1" si="230"/>
        <v>0.34529550249542063</v>
      </c>
      <c r="AS442" s="103">
        <f t="shared" ca="1" si="231"/>
        <v>7.2037068313026503E-2</v>
      </c>
      <c r="AT442" s="91">
        <f t="shared" ca="1" si="232"/>
        <v>189.22504138456765</v>
      </c>
      <c r="AU442" s="91">
        <f t="shared" ca="1" si="233"/>
        <v>70.285879915130053</v>
      </c>
      <c r="AV442" s="103">
        <f t="shared" ca="1" si="234"/>
        <v>0.24562123387844775</v>
      </c>
      <c r="AW442" s="103">
        <f t="shared" ca="1" si="235"/>
        <v>0.80994718836663204</v>
      </c>
      <c r="AX442" s="91">
        <f t="shared" ca="1" si="236"/>
        <v>56.727183474592564</v>
      </c>
      <c r="AY442" s="103">
        <f t="shared" ca="1" si="237"/>
        <v>0.21878873418213124</v>
      </c>
      <c r="AZ442" s="91">
        <f t="shared" ca="1" si="238"/>
        <v>242.79845958837706</v>
      </c>
      <c r="BA442" s="91">
        <f t="shared" ca="1" si="239"/>
        <v>15.090369817667325</v>
      </c>
      <c r="BB442" s="103">
        <f t="shared" ca="1" si="240"/>
        <v>0.59696131402527108</v>
      </c>
      <c r="BC442" s="103">
        <f t="shared" ca="1" si="241"/>
        <v>0.92928963585515523</v>
      </c>
      <c r="BD442" s="91">
        <f t="shared" ca="1" si="242"/>
        <v>6.9549369395040141</v>
      </c>
      <c r="BE442" s="103">
        <f t="shared" ca="1" si="243"/>
        <v>0.22553176300739611</v>
      </c>
      <c r="BF442" s="91">
        <f t="shared" ca="1" si="244"/>
        <v>41.198297103851338</v>
      </c>
      <c r="BG442" s="91">
        <f t="shared" ca="1" si="245"/>
        <v>74.619725419593479</v>
      </c>
    </row>
    <row r="443" spans="36:59">
      <c r="AJ443" s="1">
        <f t="shared" si="223"/>
        <v>438</v>
      </c>
      <c r="AL443" s="103">
        <f t="shared" ca="1" si="224"/>
        <v>0.14406614440985346</v>
      </c>
      <c r="AM443" s="91">
        <f t="shared" ca="1" si="225"/>
        <v>194.49800583861401</v>
      </c>
      <c r="AN443" s="103">
        <f t="shared" ca="1" si="226"/>
        <v>0.33735803539182835</v>
      </c>
      <c r="AO443" s="92">
        <f t="shared" ca="1" si="227"/>
        <v>3.097231708230197</v>
      </c>
      <c r="AP443" s="91">
        <f t="shared" ca="1" si="228"/>
        <v>0.97479033287613515</v>
      </c>
      <c r="AQ443" s="103">
        <f t="shared" ca="1" si="229"/>
        <v>24.991471711409151</v>
      </c>
      <c r="AR443" s="103">
        <f t="shared" ca="1" si="230"/>
        <v>0.28226397655774194</v>
      </c>
      <c r="AS443" s="103">
        <f t="shared" ca="1" si="231"/>
        <v>2.7223958309117308E-2</v>
      </c>
      <c r="AT443" s="91">
        <f t="shared" ca="1" si="232"/>
        <v>181.71128769147734</v>
      </c>
      <c r="AU443" s="91">
        <f t="shared" ca="1" si="233"/>
        <v>60.381129774737772</v>
      </c>
      <c r="AV443" s="103">
        <f t="shared" ca="1" si="234"/>
        <v>0.1370014746573695</v>
      </c>
      <c r="AW443" s="103">
        <f t="shared" ca="1" si="235"/>
        <v>0.82056862953993659</v>
      </c>
      <c r="AX443" s="91">
        <f t="shared" ca="1" si="236"/>
        <v>47.334923439404008</v>
      </c>
      <c r="AY443" s="103">
        <f t="shared" ca="1" si="237"/>
        <v>0.15100951258768111</v>
      </c>
      <c r="AZ443" s="91">
        <f t="shared" ca="1" si="238"/>
        <v>183.10648118435549</v>
      </c>
      <c r="BA443" s="91">
        <f t="shared" ca="1" si="239"/>
        <v>17.796691513494764</v>
      </c>
      <c r="BB443" s="103">
        <f t="shared" ca="1" si="240"/>
        <v>0.43820998964845159</v>
      </c>
      <c r="BC443" s="103">
        <f t="shared" ca="1" si="241"/>
        <v>0.85570764758606666</v>
      </c>
      <c r="BD443" s="91">
        <f t="shared" ca="1" si="242"/>
        <v>12.22964313642623</v>
      </c>
      <c r="BE443" s="103">
        <f t="shared" ca="1" si="243"/>
        <v>0.27915359217936531</v>
      </c>
      <c r="BF443" s="91">
        <f t="shared" ca="1" si="244"/>
        <v>35.780735137856986</v>
      </c>
      <c r="BG443" s="91">
        <f t="shared" ca="1" si="245"/>
        <v>53.617615473554118</v>
      </c>
    </row>
    <row r="444" spans="36:59">
      <c r="AJ444" s="1">
        <f t="shared" si="223"/>
        <v>439</v>
      </c>
      <c r="AL444" s="103">
        <f t="shared" ca="1" si="224"/>
        <v>0.14386021402336072</v>
      </c>
      <c r="AM444" s="91">
        <f t="shared" ca="1" si="225"/>
        <v>277.70176846435788</v>
      </c>
      <c r="AN444" s="103">
        <f t="shared" ca="1" si="226"/>
        <v>0.65439137400383984</v>
      </c>
      <c r="AO444" s="92">
        <f t="shared" ca="1" si="227"/>
        <v>6.8323364829643012</v>
      </c>
      <c r="AP444" s="91">
        <f t="shared" ca="1" si="228"/>
        <v>1.7040220285473744</v>
      </c>
      <c r="AQ444" s="103">
        <f t="shared" ca="1" si="229"/>
        <v>29.057913375914978</v>
      </c>
      <c r="AR444" s="103">
        <f t="shared" ca="1" si="230"/>
        <v>0.27933428537971239</v>
      </c>
      <c r="AS444" s="103">
        <f t="shared" ca="1" si="231"/>
        <v>1.0708625097372252E-2</v>
      </c>
      <c r="AT444" s="91">
        <f t="shared" ca="1" si="232"/>
        <v>210.02699855079703</v>
      </c>
      <c r="AU444" s="91">
        <f t="shared" ca="1" si="233"/>
        <v>91.678221086264372</v>
      </c>
      <c r="AV444" s="103">
        <f t="shared" ca="1" si="234"/>
        <v>0.3253489669312038</v>
      </c>
      <c r="AW444" s="103">
        <f t="shared" ca="1" si="235"/>
        <v>0.83008173715213374</v>
      </c>
      <c r="AX444" s="91">
        <f t="shared" ca="1" si="236"/>
        <v>45.606478404532169</v>
      </c>
      <c r="AY444" s="103">
        <f t="shared" ca="1" si="237"/>
        <v>0.26271590941557393</v>
      </c>
      <c r="AZ444" s="91">
        <f t="shared" ca="1" si="238"/>
        <v>244.4834472944647</v>
      </c>
      <c r="BA444" s="91">
        <f t="shared" ca="1" si="239"/>
        <v>26.21882105410382</v>
      </c>
      <c r="BB444" s="103">
        <f t="shared" ca="1" si="240"/>
        <v>0.39786717673999905</v>
      </c>
      <c r="BC444" s="103">
        <f t="shared" ca="1" si="241"/>
        <v>0.90437022015070045</v>
      </c>
      <c r="BD444" s="91">
        <f t="shared" ca="1" si="242"/>
        <v>9.3728244044899576</v>
      </c>
      <c r="BE444" s="103">
        <f t="shared" ca="1" si="243"/>
        <v>0.27627802819268354</v>
      </c>
      <c r="BF444" s="91">
        <f t="shared" ca="1" si="244"/>
        <v>42.602408518982749</v>
      </c>
      <c r="BG444" s="91">
        <f t="shared" ca="1" si="245"/>
        <v>55.904061685583883</v>
      </c>
    </row>
    <row r="445" spans="36:59">
      <c r="AJ445" s="1">
        <f t="shared" si="223"/>
        <v>440</v>
      </c>
      <c r="AL445" s="103">
        <f t="shared" ca="1" si="224"/>
        <v>0.13907864218749147</v>
      </c>
      <c r="AM445" s="91">
        <f t="shared" ca="1" si="225"/>
        <v>217.34637071351878</v>
      </c>
      <c r="AN445" s="103">
        <f t="shared" ca="1" si="226"/>
        <v>0.6715256712699823</v>
      </c>
      <c r="AO445" s="92">
        <f t="shared" ca="1" si="227"/>
        <v>5.2322107585418047</v>
      </c>
      <c r="AP445" s="91">
        <f t="shared" ca="1" si="228"/>
        <v>1.2571780143829168</v>
      </c>
      <c r="AQ445" s="103">
        <f t="shared" ca="1" si="229"/>
        <v>44.35738212568252</v>
      </c>
      <c r="AR445" s="103">
        <f t="shared" ca="1" si="230"/>
        <v>0.28300249317869208</v>
      </c>
      <c r="AS445" s="103">
        <f t="shared" ca="1" si="231"/>
        <v>2.8131486506554615E-2</v>
      </c>
      <c r="AT445" s="91">
        <f t="shared" ca="1" si="232"/>
        <v>231.0099847606532</v>
      </c>
      <c r="AU445" s="91">
        <f t="shared" ca="1" si="233"/>
        <v>30.515213462406741</v>
      </c>
      <c r="AV445" s="103">
        <f t="shared" ca="1" si="234"/>
        <v>0.16897045804184438</v>
      </c>
      <c r="AW445" s="103">
        <f t="shared" ca="1" si="235"/>
        <v>0.74822592795006548</v>
      </c>
      <c r="AX445" s="91">
        <f t="shared" ca="1" si="236"/>
        <v>81.584209109372907</v>
      </c>
      <c r="AY445" s="103">
        <f t="shared" ca="1" si="237"/>
        <v>0.16289082840494495</v>
      </c>
      <c r="AZ445" s="91">
        <f t="shared" ca="1" si="238"/>
        <v>201.7812523965265</v>
      </c>
      <c r="BA445" s="91">
        <f t="shared" ca="1" si="239"/>
        <v>21.911912819078822</v>
      </c>
      <c r="BB445" s="103">
        <f t="shared" ca="1" si="240"/>
        <v>0.54946290315075097</v>
      </c>
      <c r="BC445" s="103">
        <f t="shared" ca="1" si="241"/>
        <v>0.85955201987298036</v>
      </c>
      <c r="BD445" s="91">
        <f t="shared" ca="1" si="242"/>
        <v>8.252399703428912</v>
      </c>
      <c r="BE445" s="103">
        <f t="shared" ca="1" si="243"/>
        <v>0.15213301614480204</v>
      </c>
      <c r="BF445" s="91">
        <f t="shared" ca="1" si="244"/>
        <v>44.789391540731643</v>
      </c>
      <c r="BG445" s="91">
        <f t="shared" ca="1" si="245"/>
        <v>62.083042041810899</v>
      </c>
    </row>
    <row r="446" spans="36:59">
      <c r="AJ446" s="1">
        <f t="shared" si="223"/>
        <v>441</v>
      </c>
      <c r="AL446" s="103">
        <f t="shared" ca="1" si="224"/>
        <v>0.11187646359906822</v>
      </c>
      <c r="AM446" s="91">
        <f t="shared" ca="1" si="225"/>
        <v>261.4032032918966</v>
      </c>
      <c r="AN446" s="103">
        <f t="shared" ca="1" si="226"/>
        <v>0.5705144079911264</v>
      </c>
      <c r="AO446" s="92">
        <f t="shared" ca="1" si="227"/>
        <v>6.5847023035227989</v>
      </c>
      <c r="AP446" s="91">
        <f t="shared" ca="1" si="228"/>
        <v>1.4526829485092774</v>
      </c>
      <c r="AQ446" s="103">
        <f t="shared" ca="1" si="229"/>
        <v>14.734629372169064</v>
      </c>
      <c r="AR446" s="103">
        <f t="shared" ca="1" si="230"/>
        <v>0.2140719571768516</v>
      </c>
      <c r="AS446" s="103">
        <f t="shared" ca="1" si="231"/>
        <v>3.4471695917190195E-2</v>
      </c>
      <c r="AT446" s="91">
        <f t="shared" ca="1" si="232"/>
        <v>194.65439662924297</v>
      </c>
      <c r="AU446" s="91">
        <f t="shared" ca="1" si="233"/>
        <v>41.278293114635517</v>
      </c>
      <c r="AV446" s="103">
        <f t="shared" ca="1" si="234"/>
        <v>0.24394251415942683</v>
      </c>
      <c r="AW446" s="103">
        <f t="shared" ca="1" si="235"/>
        <v>0.75509635283081655</v>
      </c>
      <c r="AX446" s="91">
        <f t="shared" ca="1" si="236"/>
        <v>65.63041374088516</v>
      </c>
      <c r="AY446" s="103">
        <f t="shared" ca="1" si="237"/>
        <v>0.28770311029512147</v>
      </c>
      <c r="AZ446" s="91">
        <f t="shared" ca="1" si="238"/>
        <v>186.14571295738804</v>
      </c>
      <c r="BA446" s="91">
        <f t="shared" ca="1" si="239"/>
        <v>19.617562949433257</v>
      </c>
      <c r="BB446" s="103">
        <f t="shared" ca="1" si="240"/>
        <v>0.44485876123358425</v>
      </c>
      <c r="BC446" s="103">
        <f t="shared" ca="1" si="241"/>
        <v>0.99156696489546881</v>
      </c>
      <c r="BD446" s="91">
        <f t="shared" ca="1" si="242"/>
        <v>14.74375645934656</v>
      </c>
      <c r="BE446" s="103">
        <f t="shared" ca="1" si="243"/>
        <v>0.23712703556892062</v>
      </c>
      <c r="BF446" s="91">
        <f t="shared" ca="1" si="244"/>
        <v>41.697524418481933</v>
      </c>
      <c r="BG446" s="91">
        <f t="shared" ca="1" si="245"/>
        <v>66.265827897743719</v>
      </c>
    </row>
    <row r="447" spans="36:59">
      <c r="AJ447" s="1">
        <f t="shared" si="223"/>
        <v>442</v>
      </c>
      <c r="AL447" s="103">
        <f t="shared" ca="1" si="224"/>
        <v>9.8903493768872017E-2</v>
      </c>
      <c r="AM447" s="91">
        <f t="shared" ca="1" si="225"/>
        <v>244.55874207250443</v>
      </c>
      <c r="AN447" s="103">
        <f t="shared" ca="1" si="226"/>
        <v>0.67256841634826681</v>
      </c>
      <c r="AO447" s="92">
        <f t="shared" ca="1" si="227"/>
        <v>3.3110426281787007</v>
      </c>
      <c r="AP447" s="91">
        <f t="shared" ca="1" si="228"/>
        <v>1.8005495641286402</v>
      </c>
      <c r="AQ447" s="103">
        <f t="shared" ca="1" si="229"/>
        <v>10.584177983019675</v>
      </c>
      <c r="AR447" s="103">
        <f t="shared" ca="1" si="230"/>
        <v>0.15159610097385032</v>
      </c>
      <c r="AS447" s="103">
        <f t="shared" ca="1" si="231"/>
        <v>7.2332830033774345E-2</v>
      </c>
      <c r="AT447" s="91">
        <f t="shared" ca="1" si="232"/>
        <v>203.65648672191958</v>
      </c>
      <c r="AU447" s="91">
        <f t="shared" ca="1" si="233"/>
        <v>41.290296860886116</v>
      </c>
      <c r="AV447" s="103">
        <f t="shared" ca="1" si="234"/>
        <v>0.31930136701047762</v>
      </c>
      <c r="AW447" s="103">
        <f t="shared" ca="1" si="235"/>
        <v>0.74799458760414983</v>
      </c>
      <c r="AX447" s="91">
        <f t="shared" ca="1" si="236"/>
        <v>82.09063299071083</v>
      </c>
      <c r="AY447" s="103">
        <f t="shared" ca="1" si="237"/>
        <v>0.29522330898319304</v>
      </c>
      <c r="AZ447" s="91">
        <f t="shared" ca="1" si="238"/>
        <v>152.89745277903089</v>
      </c>
      <c r="BA447" s="91">
        <f t="shared" ca="1" si="239"/>
        <v>16.001200800426794</v>
      </c>
      <c r="BB447" s="103">
        <f t="shared" ca="1" si="240"/>
        <v>0.38101907176105854</v>
      </c>
      <c r="BC447" s="103">
        <f t="shared" ca="1" si="241"/>
        <v>0.92285399206600993</v>
      </c>
      <c r="BD447" s="91">
        <f t="shared" ca="1" si="242"/>
        <v>14.534954737326478</v>
      </c>
      <c r="BE447" s="103">
        <f t="shared" ca="1" si="243"/>
        <v>0.29759171927962347</v>
      </c>
      <c r="BF447" s="91">
        <f t="shared" ca="1" si="244"/>
        <v>33.376912228741837</v>
      </c>
      <c r="BG447" s="91">
        <f t="shared" ca="1" si="245"/>
        <v>50.43742289664889</v>
      </c>
    </row>
    <row r="448" spans="36:59">
      <c r="AJ448" s="1">
        <f t="shared" si="223"/>
        <v>443</v>
      </c>
      <c r="AL448" s="103">
        <f t="shared" ca="1" si="224"/>
        <v>0.143122896348927</v>
      </c>
      <c r="AM448" s="91">
        <f t="shared" ca="1" si="225"/>
        <v>185.01801085677553</v>
      </c>
      <c r="AN448" s="103">
        <f t="shared" ca="1" si="226"/>
        <v>0.39807608873379025</v>
      </c>
      <c r="AO448" s="92">
        <f t="shared" ca="1" si="227"/>
        <v>4.4360955164647997</v>
      </c>
      <c r="AP448" s="91">
        <f t="shared" ca="1" si="228"/>
        <v>1.988489694424612</v>
      </c>
      <c r="AQ448" s="103">
        <f t="shared" ca="1" si="229"/>
        <v>40.052032148439068</v>
      </c>
      <c r="AR448" s="103">
        <f t="shared" ca="1" si="230"/>
        <v>0.29166746446152164</v>
      </c>
      <c r="AS448" s="103">
        <f t="shared" ca="1" si="231"/>
        <v>5.5940365484707995E-2</v>
      </c>
      <c r="AT448" s="91">
        <f t="shared" ca="1" si="232"/>
        <v>240.87134666246956</v>
      </c>
      <c r="AU448" s="91">
        <f t="shared" ca="1" si="233"/>
        <v>54.645388156705714</v>
      </c>
      <c r="AV448" s="103">
        <f t="shared" ca="1" si="234"/>
        <v>0.33426702260873065</v>
      </c>
      <c r="AW448" s="103">
        <f t="shared" ca="1" si="235"/>
        <v>0.8062877721504158</v>
      </c>
      <c r="AX448" s="91">
        <f t="shared" ca="1" si="236"/>
        <v>53.343407183024425</v>
      </c>
      <c r="AY448" s="103">
        <f t="shared" ca="1" si="237"/>
        <v>0.25924869602400807</v>
      </c>
      <c r="AZ448" s="91">
        <f t="shared" ca="1" si="238"/>
        <v>174.42886580371479</v>
      </c>
      <c r="BA448" s="91">
        <f t="shared" ca="1" si="239"/>
        <v>21.513402672270491</v>
      </c>
      <c r="BB448" s="103">
        <f t="shared" ca="1" si="240"/>
        <v>0.44297387908613595</v>
      </c>
      <c r="BC448" s="103">
        <f t="shared" ca="1" si="241"/>
        <v>0.96710007393426145</v>
      </c>
      <c r="BD448" s="91">
        <f t="shared" ca="1" si="242"/>
        <v>8.1538105260265468</v>
      </c>
      <c r="BE448" s="103">
        <f t="shared" ca="1" si="243"/>
        <v>0.21559728941961345</v>
      </c>
      <c r="BF448" s="91">
        <f t="shared" ca="1" si="244"/>
        <v>33.929873794601995</v>
      </c>
      <c r="BG448" s="91">
        <f t="shared" ca="1" si="245"/>
        <v>50.556512825171865</v>
      </c>
    </row>
    <row r="449" spans="36:59">
      <c r="AJ449" s="1">
        <f t="shared" si="223"/>
        <v>444</v>
      </c>
      <c r="AL449" s="103">
        <f t="shared" ca="1" si="224"/>
        <v>9.6350514174193047E-2</v>
      </c>
      <c r="AM449" s="91">
        <f t="shared" ca="1" si="225"/>
        <v>233.21387622220769</v>
      </c>
      <c r="AN449" s="103">
        <f t="shared" ca="1" si="226"/>
        <v>0.62231120033481702</v>
      </c>
      <c r="AO449" s="92">
        <f t="shared" ca="1" si="227"/>
        <v>6.9020814376494206</v>
      </c>
      <c r="AP449" s="91">
        <f t="shared" ca="1" si="228"/>
        <v>0.70020354802067764</v>
      </c>
      <c r="AQ449" s="103">
        <f t="shared" ca="1" si="229"/>
        <v>47.173345809778411</v>
      </c>
      <c r="AR449" s="103">
        <f t="shared" ca="1" si="230"/>
        <v>0.28079764475161317</v>
      </c>
      <c r="AS449" s="103">
        <f t="shared" ca="1" si="231"/>
        <v>2.6357788132621462E-2</v>
      </c>
      <c r="AT449" s="91">
        <f t="shared" ca="1" si="232"/>
        <v>197.15091100495363</v>
      </c>
      <c r="AU449" s="91">
        <f t="shared" ca="1" si="233"/>
        <v>60.798824479279318</v>
      </c>
      <c r="AV449" s="103">
        <f t="shared" ca="1" si="234"/>
        <v>0.23226999897214801</v>
      </c>
      <c r="AW449" s="103">
        <f t="shared" ca="1" si="235"/>
        <v>0.81189238217828641</v>
      </c>
      <c r="AX449" s="91">
        <f t="shared" ca="1" si="236"/>
        <v>59.433609630702499</v>
      </c>
      <c r="AY449" s="103">
        <f t="shared" ca="1" si="237"/>
        <v>0.22853860315750568</v>
      </c>
      <c r="AZ449" s="91">
        <f t="shared" ca="1" si="238"/>
        <v>178.14924362161355</v>
      </c>
      <c r="BA449" s="91">
        <f t="shared" ca="1" si="239"/>
        <v>28.984020530619219</v>
      </c>
      <c r="BB449" s="103">
        <f t="shared" ca="1" si="240"/>
        <v>0.39672168006443398</v>
      </c>
      <c r="BC449" s="103">
        <f t="shared" ca="1" si="241"/>
        <v>0.98509703507865243</v>
      </c>
      <c r="BD449" s="91">
        <f t="shared" ca="1" si="242"/>
        <v>12.746690070520401</v>
      </c>
      <c r="BE449" s="103">
        <f t="shared" ca="1" si="243"/>
        <v>0.31487671700275466</v>
      </c>
      <c r="BF449" s="91">
        <f t="shared" ca="1" si="244"/>
        <v>30.212358306791494</v>
      </c>
      <c r="BG449" s="91">
        <f t="shared" ca="1" si="245"/>
        <v>62.268529226985372</v>
      </c>
    </row>
    <row r="450" spans="36:59">
      <c r="AJ450" s="1">
        <f t="shared" si="223"/>
        <v>445</v>
      </c>
      <c r="AL450" s="103">
        <f t="shared" ca="1" si="224"/>
        <v>0.10011204656898766</v>
      </c>
      <c r="AM450" s="91">
        <f t="shared" ca="1" si="225"/>
        <v>252.40383259095441</v>
      </c>
      <c r="AN450" s="103">
        <f t="shared" ca="1" si="226"/>
        <v>0.30117262413342394</v>
      </c>
      <c r="AO450" s="92">
        <f t="shared" ca="1" si="227"/>
        <v>5.5509913825058357</v>
      </c>
      <c r="AP450" s="91">
        <f t="shared" ca="1" si="228"/>
        <v>1.3949417401123436</v>
      </c>
      <c r="AQ450" s="103">
        <f t="shared" ca="1" si="229"/>
        <v>23.145364779045195</v>
      </c>
      <c r="AR450" s="103">
        <f t="shared" ca="1" si="230"/>
        <v>0.34059306654440036</v>
      </c>
      <c r="AS450" s="103">
        <f t="shared" ca="1" si="231"/>
        <v>7.6427465665190389E-2</v>
      </c>
      <c r="AT450" s="91">
        <f t="shared" ca="1" si="232"/>
        <v>193.28249650170952</v>
      </c>
      <c r="AU450" s="91">
        <f t="shared" ca="1" si="233"/>
        <v>64.061134742119506</v>
      </c>
      <c r="AV450" s="103">
        <f t="shared" ca="1" si="234"/>
        <v>0.24023056276597493</v>
      </c>
      <c r="AW450" s="103">
        <f t="shared" ca="1" si="235"/>
        <v>0.7880590110673148</v>
      </c>
      <c r="AX450" s="91">
        <f t="shared" ca="1" si="236"/>
        <v>70.377532248501225</v>
      </c>
      <c r="AY450" s="103">
        <f t="shared" ca="1" si="237"/>
        <v>0.26359856457497888</v>
      </c>
      <c r="AZ450" s="91">
        <f t="shared" ca="1" si="238"/>
        <v>187.16966980575179</v>
      </c>
      <c r="BA450" s="91">
        <f t="shared" ca="1" si="239"/>
        <v>28.214796916358303</v>
      </c>
      <c r="BB450" s="103">
        <f t="shared" ca="1" si="240"/>
        <v>0.58976084595896727</v>
      </c>
      <c r="BC450" s="103">
        <f t="shared" ca="1" si="241"/>
        <v>0.92339176702896486</v>
      </c>
      <c r="BD450" s="91">
        <f t="shared" ca="1" si="242"/>
        <v>9.6659423173321333</v>
      </c>
      <c r="BE450" s="103">
        <f t="shared" ca="1" si="243"/>
        <v>0.29262660007055707</v>
      </c>
      <c r="BF450" s="91">
        <f t="shared" ca="1" si="244"/>
        <v>43.757382410280456</v>
      </c>
      <c r="BG450" s="91">
        <f t="shared" ca="1" si="245"/>
        <v>56.842423879702054</v>
      </c>
    </row>
    <row r="451" spans="36:59">
      <c r="AJ451" s="1">
        <f t="shared" si="223"/>
        <v>446</v>
      </c>
      <c r="AL451" s="103">
        <f t="shared" ca="1" si="224"/>
        <v>0.12152941651126456</v>
      </c>
      <c r="AM451" s="91">
        <f t="shared" ca="1" si="225"/>
        <v>197.1857224416265</v>
      </c>
      <c r="AN451" s="103">
        <f t="shared" ca="1" si="226"/>
        <v>0.44934803190542272</v>
      </c>
      <c r="AO451" s="92">
        <f t="shared" ca="1" si="227"/>
        <v>3.0588508918603323</v>
      </c>
      <c r="AP451" s="91">
        <f t="shared" ca="1" si="228"/>
        <v>1.1713734159831031</v>
      </c>
      <c r="AQ451" s="103">
        <f t="shared" ca="1" si="229"/>
        <v>45.379989317642114</v>
      </c>
      <c r="AR451" s="103">
        <f t="shared" ca="1" si="230"/>
        <v>0.34575170321921589</v>
      </c>
      <c r="AS451" s="103">
        <f t="shared" ca="1" si="231"/>
        <v>3.4701713974821427E-2</v>
      </c>
      <c r="AT451" s="91">
        <f t="shared" ca="1" si="232"/>
        <v>219.46464629100754</v>
      </c>
      <c r="AU451" s="91">
        <f t="shared" ca="1" si="233"/>
        <v>96.383743550115653</v>
      </c>
      <c r="AV451" s="103">
        <f t="shared" ca="1" si="234"/>
        <v>0.27692658080123567</v>
      </c>
      <c r="AW451" s="103">
        <f t="shared" ca="1" si="235"/>
        <v>0.78503038493345922</v>
      </c>
      <c r="AX451" s="91">
        <f t="shared" ca="1" si="236"/>
        <v>50.485729575825935</v>
      </c>
      <c r="AY451" s="103">
        <f t="shared" ca="1" si="237"/>
        <v>0.19573623936905565</v>
      </c>
      <c r="AZ451" s="91">
        <f t="shared" ca="1" si="238"/>
        <v>238.41854882522327</v>
      </c>
      <c r="BA451" s="91">
        <f t="shared" ca="1" si="239"/>
        <v>21.269353991549558</v>
      </c>
      <c r="BB451" s="103">
        <f t="shared" ca="1" si="240"/>
        <v>0.46114154156497578</v>
      </c>
      <c r="BC451" s="103">
        <f t="shared" ca="1" si="241"/>
        <v>0.87657188957910737</v>
      </c>
      <c r="BD451" s="91">
        <f t="shared" ca="1" si="242"/>
        <v>12.342274574478362</v>
      </c>
      <c r="BE451" s="103">
        <f t="shared" ca="1" si="243"/>
        <v>0.27624988395053052</v>
      </c>
      <c r="BF451" s="91">
        <f t="shared" ca="1" si="244"/>
        <v>31.149217580756019</v>
      </c>
      <c r="BG451" s="91">
        <f t="shared" ca="1" si="245"/>
        <v>57.604322869849277</v>
      </c>
    </row>
    <row r="452" spans="36:59">
      <c r="AJ452" s="1">
        <f t="shared" si="223"/>
        <v>447</v>
      </c>
      <c r="AL452" s="103">
        <f t="shared" ca="1" si="224"/>
        <v>0.10037304613705825</v>
      </c>
      <c r="AM452" s="91">
        <f t="shared" ca="1" si="225"/>
        <v>193.16131889633064</v>
      </c>
      <c r="AN452" s="103">
        <f t="shared" ca="1" si="226"/>
        <v>0.72653944207921572</v>
      </c>
      <c r="AO452" s="92">
        <f t="shared" ca="1" si="227"/>
        <v>6.0796175698554586</v>
      </c>
      <c r="AP452" s="91">
        <f t="shared" ca="1" si="228"/>
        <v>0.70423349130836244</v>
      </c>
      <c r="AQ452" s="103">
        <f t="shared" ca="1" si="229"/>
        <v>42.26151252528777</v>
      </c>
      <c r="AR452" s="103">
        <f t="shared" ca="1" si="230"/>
        <v>0.29842777762673045</v>
      </c>
      <c r="AS452" s="103">
        <f t="shared" ca="1" si="231"/>
        <v>5.0308157229452539E-2</v>
      </c>
      <c r="AT452" s="91">
        <f t="shared" ca="1" si="232"/>
        <v>221.81006674018226</v>
      </c>
      <c r="AU452" s="91">
        <f t="shared" ca="1" si="233"/>
        <v>69.322309846890676</v>
      </c>
      <c r="AV452" s="103">
        <f t="shared" ca="1" si="234"/>
        <v>0.30946978523175556</v>
      </c>
      <c r="AW452" s="103">
        <f t="shared" ca="1" si="235"/>
        <v>0.83352758535790772</v>
      </c>
      <c r="AX452" s="91">
        <f t="shared" ca="1" si="236"/>
        <v>55.911230757825138</v>
      </c>
      <c r="AY452" s="103">
        <f t="shared" ca="1" si="237"/>
        <v>0.26187445243551838</v>
      </c>
      <c r="AZ452" s="91">
        <f t="shared" ca="1" si="238"/>
        <v>167.7686020324692</v>
      </c>
      <c r="BA452" s="91">
        <f t="shared" ca="1" si="239"/>
        <v>26.392455003617268</v>
      </c>
      <c r="BB452" s="103">
        <f t="shared" ca="1" si="240"/>
        <v>0.35832379077885224</v>
      </c>
      <c r="BC452" s="103">
        <f t="shared" ca="1" si="241"/>
        <v>0.98985855505332188</v>
      </c>
      <c r="BD452" s="91">
        <f t="shared" ca="1" si="242"/>
        <v>12.894779409073934</v>
      </c>
      <c r="BE452" s="103">
        <f t="shared" ca="1" si="243"/>
        <v>0.22938422691783672</v>
      </c>
      <c r="BF452" s="91">
        <f t="shared" ca="1" si="244"/>
        <v>40.097161362969317</v>
      </c>
      <c r="BG452" s="91">
        <f t="shared" ca="1" si="245"/>
        <v>68.753632356429591</v>
      </c>
    </row>
    <row r="453" spans="36:59">
      <c r="AJ453" s="1">
        <f t="shared" si="223"/>
        <v>448</v>
      </c>
      <c r="AL453" s="103">
        <f t="shared" ca="1" si="224"/>
        <v>9.9612311287471347E-2</v>
      </c>
      <c r="AM453" s="91">
        <f t="shared" ca="1" si="225"/>
        <v>266.91616208191562</v>
      </c>
      <c r="AN453" s="103">
        <f t="shared" ca="1" si="226"/>
        <v>0.68453505582048191</v>
      </c>
      <c r="AO453" s="92">
        <f t="shared" ca="1" si="227"/>
        <v>6.4350582011133302</v>
      </c>
      <c r="AP453" s="91">
        <f t="shared" ca="1" si="228"/>
        <v>1.974750345112644</v>
      </c>
      <c r="AQ453" s="103">
        <f t="shared" ca="1" si="229"/>
        <v>17.602072983387703</v>
      </c>
      <c r="AR453" s="103">
        <f t="shared" ca="1" si="230"/>
        <v>0.206877728696754</v>
      </c>
      <c r="AS453" s="103">
        <f t="shared" ca="1" si="231"/>
        <v>3.0114610512375649E-2</v>
      </c>
      <c r="AT453" s="91">
        <f t="shared" ca="1" si="232"/>
        <v>182.14599720686007</v>
      </c>
      <c r="AU453" s="91">
        <f t="shared" ca="1" si="233"/>
        <v>88.496587078634917</v>
      </c>
      <c r="AV453" s="103">
        <f t="shared" ca="1" si="234"/>
        <v>0.23608146328912816</v>
      </c>
      <c r="AW453" s="103">
        <f t="shared" ca="1" si="235"/>
        <v>0.82374669323258431</v>
      </c>
      <c r="AX453" s="91">
        <f t="shared" ca="1" si="236"/>
        <v>59.196434996273467</v>
      </c>
      <c r="AY453" s="103">
        <f t="shared" ca="1" si="237"/>
        <v>0.24996635735506387</v>
      </c>
      <c r="AZ453" s="91">
        <f t="shared" ca="1" si="238"/>
        <v>195.22456109048395</v>
      </c>
      <c r="BA453" s="91">
        <f t="shared" ca="1" si="239"/>
        <v>25.478788714497426</v>
      </c>
      <c r="BB453" s="103">
        <f t="shared" ca="1" si="240"/>
        <v>0.36857190910604143</v>
      </c>
      <c r="BC453" s="103">
        <f t="shared" ca="1" si="241"/>
        <v>0.99575009972221895</v>
      </c>
      <c r="BD453" s="91">
        <f t="shared" ca="1" si="242"/>
        <v>13.858879798122803</v>
      </c>
      <c r="BE453" s="103">
        <f t="shared" ca="1" si="243"/>
        <v>0.28875960482008856</v>
      </c>
      <c r="BF453" s="91">
        <f t="shared" ca="1" si="244"/>
        <v>30.848069585600335</v>
      </c>
      <c r="BG453" s="91">
        <f t="shared" ca="1" si="245"/>
        <v>63.26387834978334</v>
      </c>
    </row>
    <row r="454" spans="36:59">
      <c r="AJ454" s="1">
        <f t="shared" si="223"/>
        <v>449</v>
      </c>
      <c r="AL454" s="103">
        <f t="shared" ca="1" si="224"/>
        <v>0.12665396175510063</v>
      </c>
      <c r="AM454" s="91">
        <f t="shared" ca="1" si="225"/>
        <v>261.0207867216327</v>
      </c>
      <c r="AN454" s="103">
        <f t="shared" ca="1" si="226"/>
        <v>0.46360872944309273</v>
      </c>
      <c r="AO454" s="92">
        <f t="shared" ca="1" si="227"/>
        <v>5.6820417481968182</v>
      </c>
      <c r="AP454" s="91">
        <f t="shared" ca="1" si="228"/>
        <v>0.58878466560607123</v>
      </c>
      <c r="AQ454" s="103">
        <f t="shared" ca="1" si="229"/>
        <v>44.563989983918958</v>
      </c>
      <c r="AR454" s="103">
        <f t="shared" ca="1" si="230"/>
        <v>0.25008270844259795</v>
      </c>
      <c r="AS454" s="103">
        <f t="shared" ca="1" si="231"/>
        <v>4.0093427423928747E-2</v>
      </c>
      <c r="AT454" s="91">
        <f t="shared" ca="1" si="232"/>
        <v>201.85329059562147</v>
      </c>
      <c r="AU454" s="91">
        <f t="shared" ca="1" si="233"/>
        <v>51.47517897323722</v>
      </c>
      <c r="AV454" s="103">
        <f t="shared" ca="1" si="234"/>
        <v>0.33631137793506138</v>
      </c>
      <c r="AW454" s="103">
        <f t="shared" ca="1" si="235"/>
        <v>0.77474755210646651</v>
      </c>
      <c r="AX454" s="91">
        <f t="shared" ca="1" si="236"/>
        <v>57.770904275235068</v>
      </c>
      <c r="AY454" s="103">
        <f t="shared" ca="1" si="237"/>
        <v>0.20361640820082827</v>
      </c>
      <c r="AZ454" s="91">
        <f t="shared" ca="1" si="238"/>
        <v>241.10172639326197</v>
      </c>
      <c r="BA454" s="91">
        <f t="shared" ca="1" si="239"/>
        <v>26.742850358423347</v>
      </c>
      <c r="BB454" s="103">
        <f t="shared" ca="1" si="240"/>
        <v>0.54554121383894905</v>
      </c>
      <c r="BC454" s="103">
        <f t="shared" ca="1" si="241"/>
        <v>0.98849993778444656</v>
      </c>
      <c r="BD454" s="91">
        <f t="shared" ca="1" si="242"/>
        <v>14.275676196771848</v>
      </c>
      <c r="BE454" s="103">
        <f t="shared" ca="1" si="243"/>
        <v>0.34809025701627927</v>
      </c>
      <c r="BF454" s="91">
        <f t="shared" ca="1" si="244"/>
        <v>30.516512691499948</v>
      </c>
      <c r="BG454" s="91">
        <f t="shared" ca="1" si="245"/>
        <v>71.030186807536438</v>
      </c>
    </row>
    <row r="455" spans="36:59">
      <c r="AJ455" s="1">
        <f t="shared" si="223"/>
        <v>450</v>
      </c>
      <c r="AL455" s="103">
        <f t="shared" ca="1" si="224"/>
        <v>0.13282467284030963</v>
      </c>
      <c r="AM455" s="91">
        <f t="shared" ca="1" si="225"/>
        <v>222.64182618641831</v>
      </c>
      <c r="AN455" s="103">
        <f t="shared" ca="1" si="226"/>
        <v>0.70767343626917489</v>
      </c>
      <c r="AO455" s="92">
        <f t="shared" ca="1" si="227"/>
        <v>3.7738362037481465</v>
      </c>
      <c r="AP455" s="91">
        <f t="shared" ca="1" si="228"/>
        <v>1.49437778319645</v>
      </c>
      <c r="AQ455" s="103">
        <f t="shared" ca="1" si="229"/>
        <v>27.014432573280796</v>
      </c>
      <c r="AR455" s="103">
        <f t="shared" ca="1" si="230"/>
        <v>0.18264132525727342</v>
      </c>
      <c r="AS455" s="103">
        <f t="shared" ca="1" si="231"/>
        <v>2.4470338992181005E-2</v>
      </c>
      <c r="AT455" s="91">
        <f t="shared" ca="1" si="232"/>
        <v>179.52330587689545</v>
      </c>
      <c r="AU455" s="91">
        <f t="shared" ca="1" si="233"/>
        <v>73.283516362587534</v>
      </c>
      <c r="AV455" s="103">
        <f t="shared" ca="1" si="234"/>
        <v>0.19874648693232866</v>
      </c>
      <c r="AW455" s="103">
        <f t="shared" ca="1" si="235"/>
        <v>0.78043832603000696</v>
      </c>
      <c r="AX455" s="91">
        <f t="shared" ca="1" si="236"/>
        <v>52.418277961846115</v>
      </c>
      <c r="AY455" s="103">
        <f t="shared" ca="1" si="237"/>
        <v>0.16937739610312366</v>
      </c>
      <c r="AZ455" s="91">
        <f t="shared" ca="1" si="238"/>
        <v>236.26568217442855</v>
      </c>
      <c r="BA455" s="91">
        <f t="shared" ca="1" si="239"/>
        <v>17.941377042642387</v>
      </c>
      <c r="BB455" s="103">
        <f t="shared" ca="1" si="240"/>
        <v>0.37160183798345681</v>
      </c>
      <c r="BC455" s="103">
        <f t="shared" ca="1" si="241"/>
        <v>0.87783324029512644</v>
      </c>
      <c r="BD455" s="91">
        <f t="shared" ca="1" si="242"/>
        <v>12.369292503611325</v>
      </c>
      <c r="BE455" s="103">
        <f t="shared" ca="1" si="243"/>
        <v>0.26176657396246017</v>
      </c>
      <c r="BF455" s="91">
        <f t="shared" ca="1" si="244"/>
        <v>41.971246461637946</v>
      </c>
      <c r="BG455" s="91">
        <f t="shared" ca="1" si="245"/>
        <v>56.922924369151396</v>
      </c>
    </row>
    <row r="456" spans="36:59">
      <c r="AJ456" s="1">
        <f t="shared" ref="AJ456:AJ505" si="246">AJ455+1</f>
        <v>451</v>
      </c>
      <c r="AL456" s="103">
        <f t="shared" ref="AL456:AL505" ca="1" si="247">RAND()*($P$6-$R$6)+$R$6</f>
        <v>0.14914160004230465</v>
      </c>
      <c r="AM456" s="91">
        <f t="shared" ref="AM456:AM505" ca="1" si="248">RAND()*($P$8-$R$8)+$R$8</f>
        <v>233.63980642262993</v>
      </c>
      <c r="AN456" s="103">
        <f t="shared" ref="AN456:AN505" ca="1" si="249">RAND()*($R$10-$P$10)+$P$10</f>
        <v>0.3699579409809951</v>
      </c>
      <c r="AO456" s="92">
        <f t="shared" ref="AO456:AO505" ca="1" si="250">RAND()*($R$12-$P$12)+$P$12</f>
        <v>4.6633003644775908</v>
      </c>
      <c r="AP456" s="91">
        <f t="shared" ref="AP456:AP505" ca="1" si="251">RAND()*($R$14-$P$14)+$P$14</f>
        <v>1.5237712399245287</v>
      </c>
      <c r="AQ456" s="103">
        <f t="shared" ref="AQ456:AQ505" ca="1" si="252">RAND()*($R$16-$P$16)+$P$16</f>
        <v>27.04492017406201</v>
      </c>
      <c r="AR456" s="103">
        <f t="shared" ref="AR456:AR505" ca="1" si="253">RAND()*($R$18-$P$18)+$P$18</f>
        <v>0.32315799249908184</v>
      </c>
      <c r="AS456" s="103">
        <f t="shared" ref="AS456:AS505" ca="1" si="254">RAND()*($R$20-$P$20)+$P$20</f>
        <v>7.6588600228988057E-2</v>
      </c>
      <c r="AT456" s="91">
        <f t="shared" ref="AT456:AT505" ca="1" si="255">RAND()*($R$22-$P$22)+$P$22</f>
        <v>233.78374969124971</v>
      </c>
      <c r="AU456" s="91">
        <f t="shared" ref="AU456:AU505" ca="1" si="256">RAND()*($R$24-$P$24)+$P$24</f>
        <v>66.834136145577389</v>
      </c>
      <c r="AV456" s="103">
        <f t="shared" ref="AV456:AV505" ca="1" si="257">RAND()*($P$26-$R$26)+$R$26</f>
        <v>0.14149558833373613</v>
      </c>
      <c r="AW456" s="103">
        <f t="shared" ref="AW456:AW505" ca="1" si="258">RAND()*($P$28-$R$28)+$R$28</f>
        <v>0.81496503297535317</v>
      </c>
      <c r="AX456" s="91">
        <f t="shared" ref="AX456:AX505" ca="1" si="259">RAND()*($R$30-$P$30)+$P$30</f>
        <v>67.114257301371453</v>
      </c>
      <c r="AY456" s="103">
        <f t="shared" ref="AY456:AY505" ca="1" si="260">RAND()*($P$32-$R$32)+$R$32</f>
        <v>0.21691098329927755</v>
      </c>
      <c r="AZ456" s="91">
        <f t="shared" ref="AZ456:AZ505" ca="1" si="261">RAND()*($P$34-$R$34)+$R$34</f>
        <v>221.78550528411176</v>
      </c>
      <c r="BA456" s="91">
        <f t="shared" ref="BA456:BA505" ca="1" si="262">RAND()*($P$36-$R$36)+$R$36</f>
        <v>22.691776720099831</v>
      </c>
      <c r="BB456" s="103">
        <f t="shared" ref="BB456:BB505" ca="1" si="263">RAND()*($P$38-$R$38)+$R$38</f>
        <v>0.41913500256974168</v>
      </c>
      <c r="BC456" s="103">
        <f t="shared" ref="BC456:BC505" ca="1" si="264">RAND()*($P$40-$R$40)+$R$40</f>
        <v>0.98396545449095962</v>
      </c>
      <c r="BD456" s="91">
        <f t="shared" ref="BD456:BD505" ca="1" si="265">RAND()*($P$42-$R$42)+$R$42</f>
        <v>7.482458029008332</v>
      </c>
      <c r="BE456" s="103">
        <f t="shared" ref="BE456:BE505" ca="1" si="266">RAND()*($R$44-$P$44)+$P$44</f>
        <v>0.18862006291719388</v>
      </c>
      <c r="BF456" s="91">
        <f t="shared" ref="BF456:BF505" ca="1" si="267">RAND()*($P$46-$R$46)+$R$46</f>
        <v>43.791390332884873</v>
      </c>
      <c r="BG456" s="91">
        <f t="shared" ref="BG456:BG505" ca="1" si="268">RAND()*($R$48-$P$48)+$P$48</f>
        <v>51.159805526565606</v>
      </c>
    </row>
    <row r="457" spans="36:59">
      <c r="AJ457" s="1">
        <f t="shared" si="246"/>
        <v>452</v>
      </c>
      <c r="AL457" s="103">
        <f t="shared" ca="1" si="247"/>
        <v>9.9659142879090515E-2</v>
      </c>
      <c r="AM457" s="91">
        <f t="shared" ca="1" si="248"/>
        <v>217.17318033694295</v>
      </c>
      <c r="AN457" s="103">
        <f t="shared" ca="1" si="249"/>
        <v>0.60904628436097963</v>
      </c>
      <c r="AO457" s="92">
        <f t="shared" ca="1" si="250"/>
        <v>5.850754726489007</v>
      </c>
      <c r="AP457" s="91">
        <f t="shared" ca="1" si="251"/>
        <v>0.50172188777211324</v>
      </c>
      <c r="AQ457" s="103">
        <f t="shared" ca="1" si="252"/>
        <v>46.810430549448853</v>
      </c>
      <c r="AR457" s="103">
        <f t="shared" ca="1" si="253"/>
        <v>0.28907122638252497</v>
      </c>
      <c r="AS457" s="103">
        <f t="shared" ca="1" si="254"/>
        <v>5.6463785087034882E-2</v>
      </c>
      <c r="AT457" s="91">
        <f t="shared" ca="1" si="255"/>
        <v>190.7440494510524</v>
      </c>
      <c r="AU457" s="91">
        <f t="shared" ca="1" si="256"/>
        <v>63.397038253771797</v>
      </c>
      <c r="AV457" s="103">
        <f t="shared" ca="1" si="257"/>
        <v>0.34647434632433782</v>
      </c>
      <c r="AW457" s="103">
        <f t="shared" ca="1" si="258"/>
        <v>0.81509809045703296</v>
      </c>
      <c r="AX457" s="91">
        <f t="shared" ca="1" si="259"/>
        <v>53.662103664714373</v>
      </c>
      <c r="AY457" s="103">
        <f t="shared" ca="1" si="260"/>
        <v>0.15352953446563183</v>
      </c>
      <c r="AZ457" s="91">
        <f t="shared" ca="1" si="261"/>
        <v>224.13172016879383</v>
      </c>
      <c r="BA457" s="91">
        <f t="shared" ca="1" si="262"/>
        <v>26.969469824497175</v>
      </c>
      <c r="BB457" s="103">
        <f t="shared" ca="1" si="263"/>
        <v>0.35955397760645069</v>
      </c>
      <c r="BC457" s="103">
        <f t="shared" ca="1" si="264"/>
        <v>0.87916768631256914</v>
      </c>
      <c r="BD457" s="91">
        <f t="shared" ca="1" si="265"/>
        <v>7.9461973926131755</v>
      </c>
      <c r="BE457" s="103">
        <f t="shared" ca="1" si="266"/>
        <v>0.25750486827880281</v>
      </c>
      <c r="BF457" s="91">
        <f t="shared" ca="1" si="267"/>
        <v>35.978223620987634</v>
      </c>
      <c r="BG457" s="91">
        <f t="shared" ca="1" si="268"/>
        <v>71.572556619161233</v>
      </c>
    </row>
    <row r="458" spans="36:59">
      <c r="AJ458" s="1">
        <f t="shared" si="246"/>
        <v>453</v>
      </c>
      <c r="AL458" s="103">
        <f t="shared" ca="1" si="247"/>
        <v>0.13886951596658814</v>
      </c>
      <c r="AM458" s="91">
        <f t="shared" ca="1" si="248"/>
        <v>228.22959845800469</v>
      </c>
      <c r="AN458" s="103">
        <f t="shared" ca="1" si="249"/>
        <v>0.5861521158773827</v>
      </c>
      <c r="AO458" s="92">
        <f t="shared" ca="1" si="250"/>
        <v>4.42409658431973</v>
      </c>
      <c r="AP458" s="91">
        <f t="shared" ca="1" si="251"/>
        <v>1.1314366778262785</v>
      </c>
      <c r="AQ458" s="103">
        <f t="shared" ca="1" si="252"/>
        <v>28.242844260840965</v>
      </c>
      <c r="AR458" s="103">
        <f t="shared" ca="1" si="253"/>
        <v>0.25406989568133553</v>
      </c>
      <c r="AS458" s="103">
        <f t="shared" ca="1" si="254"/>
        <v>7.8923759989159528E-2</v>
      </c>
      <c r="AT458" s="91">
        <f t="shared" ca="1" si="255"/>
        <v>242.97279049961816</v>
      </c>
      <c r="AU458" s="91">
        <f t="shared" ca="1" si="256"/>
        <v>50.588251058878271</v>
      </c>
      <c r="AV458" s="103">
        <f t="shared" ca="1" si="257"/>
        <v>0.29638037382764448</v>
      </c>
      <c r="AW458" s="103">
        <f t="shared" ca="1" si="258"/>
        <v>0.83046037038213205</v>
      </c>
      <c r="AX458" s="91">
        <f t="shared" ca="1" si="259"/>
        <v>77.866572644905958</v>
      </c>
      <c r="AY458" s="103">
        <f t="shared" ca="1" si="260"/>
        <v>0.19692878298065189</v>
      </c>
      <c r="AZ458" s="91">
        <f t="shared" ca="1" si="261"/>
        <v>240.45945234149383</v>
      </c>
      <c r="BA458" s="91">
        <f t="shared" ca="1" si="262"/>
        <v>18.823154849516328</v>
      </c>
      <c r="BB458" s="103">
        <f t="shared" ca="1" si="263"/>
        <v>0.43490667117262444</v>
      </c>
      <c r="BC458" s="103">
        <f t="shared" ca="1" si="264"/>
        <v>0.89012166017635319</v>
      </c>
      <c r="BD458" s="91">
        <f t="shared" ca="1" si="265"/>
        <v>12.921109327954987</v>
      </c>
      <c r="BE458" s="103">
        <f t="shared" ca="1" si="266"/>
        <v>0.21908935985966632</v>
      </c>
      <c r="BF458" s="91">
        <f t="shared" ca="1" si="267"/>
        <v>42.450653580021417</v>
      </c>
      <c r="BG458" s="91">
        <f t="shared" ca="1" si="268"/>
        <v>63.595104654155413</v>
      </c>
    </row>
    <row r="459" spans="36:59">
      <c r="AJ459" s="1">
        <f t="shared" si="246"/>
        <v>454</v>
      </c>
      <c r="AL459" s="103">
        <f t="shared" ca="1" si="247"/>
        <v>9.9843726192618665E-2</v>
      </c>
      <c r="AM459" s="91">
        <f t="shared" ca="1" si="248"/>
        <v>223.70498768900961</v>
      </c>
      <c r="AN459" s="103">
        <f t="shared" ca="1" si="249"/>
        <v>0.54122885242707464</v>
      </c>
      <c r="AO459" s="92">
        <f t="shared" ca="1" si="250"/>
        <v>3.8213435677655627</v>
      </c>
      <c r="AP459" s="91">
        <f t="shared" ca="1" si="251"/>
        <v>1.0704315474084245</v>
      </c>
      <c r="AQ459" s="103">
        <f t="shared" ca="1" si="252"/>
        <v>35.729239545966223</v>
      </c>
      <c r="AR459" s="103">
        <f t="shared" ca="1" si="253"/>
        <v>0.23655262292342694</v>
      </c>
      <c r="AS459" s="103">
        <f t="shared" ca="1" si="254"/>
        <v>5.8390993635071213E-2</v>
      </c>
      <c r="AT459" s="91">
        <f t="shared" ca="1" si="255"/>
        <v>241.33147542928833</v>
      </c>
      <c r="AU459" s="91">
        <f t="shared" ca="1" si="256"/>
        <v>32.770592150796176</v>
      </c>
      <c r="AV459" s="103">
        <f t="shared" ca="1" si="257"/>
        <v>0.21542391253749071</v>
      </c>
      <c r="AW459" s="103">
        <f t="shared" ca="1" si="258"/>
        <v>0.75402646857221811</v>
      </c>
      <c r="AX459" s="91">
        <f t="shared" ca="1" si="259"/>
        <v>76.156269006595579</v>
      </c>
      <c r="AY459" s="103">
        <f t="shared" ca="1" si="260"/>
        <v>0.21609051229901199</v>
      </c>
      <c r="AZ459" s="91">
        <f t="shared" ca="1" si="261"/>
        <v>171.04511562227131</v>
      </c>
      <c r="BA459" s="91">
        <f t="shared" ca="1" si="262"/>
        <v>18.844535188450863</v>
      </c>
      <c r="BB459" s="103">
        <f t="shared" ca="1" si="263"/>
        <v>0.47444366187446824</v>
      </c>
      <c r="BC459" s="103">
        <f t="shared" ca="1" si="264"/>
        <v>0.92825237931013549</v>
      </c>
      <c r="BD459" s="91">
        <f t="shared" ca="1" si="265"/>
        <v>9.8614692237454324</v>
      </c>
      <c r="BE459" s="103">
        <f t="shared" ca="1" si="266"/>
        <v>0.21230933571702507</v>
      </c>
      <c r="BF459" s="91">
        <f t="shared" ca="1" si="267"/>
        <v>36.33650338919233</v>
      </c>
      <c r="BG459" s="91">
        <f t="shared" ca="1" si="268"/>
        <v>69.069389375100883</v>
      </c>
    </row>
    <row r="460" spans="36:59">
      <c r="AJ460" s="1">
        <f t="shared" si="246"/>
        <v>455</v>
      </c>
      <c r="AL460" s="103">
        <f t="shared" ca="1" si="247"/>
        <v>0.12760284102131403</v>
      </c>
      <c r="AM460" s="91">
        <f t="shared" ca="1" si="248"/>
        <v>195.88626684976109</v>
      </c>
      <c r="AN460" s="103">
        <f t="shared" ca="1" si="249"/>
        <v>0.64823097784003536</v>
      </c>
      <c r="AO460" s="92">
        <f t="shared" ca="1" si="250"/>
        <v>5.592352731096355</v>
      </c>
      <c r="AP460" s="91">
        <f t="shared" ca="1" si="251"/>
        <v>0.94119289571697173</v>
      </c>
      <c r="AQ460" s="103">
        <f t="shared" ca="1" si="252"/>
        <v>24.245189922110008</v>
      </c>
      <c r="AR460" s="103">
        <f t="shared" ca="1" si="253"/>
        <v>0.2429027895034728</v>
      </c>
      <c r="AS460" s="103">
        <f t="shared" ca="1" si="254"/>
        <v>3.0067311542220802E-2</v>
      </c>
      <c r="AT460" s="91">
        <f t="shared" ca="1" si="255"/>
        <v>178.6851609332729</v>
      </c>
      <c r="AU460" s="91">
        <f t="shared" ca="1" si="256"/>
        <v>72.622262255320493</v>
      </c>
      <c r="AV460" s="103">
        <f t="shared" ca="1" si="257"/>
        <v>0.14854344356166091</v>
      </c>
      <c r="AW460" s="103">
        <f t="shared" ca="1" si="258"/>
        <v>0.81318311669846011</v>
      </c>
      <c r="AX460" s="91">
        <f t="shared" ca="1" si="259"/>
        <v>51.199855334714101</v>
      </c>
      <c r="AY460" s="103">
        <f t="shared" ca="1" si="260"/>
        <v>0.20642971856082584</v>
      </c>
      <c r="AZ460" s="91">
        <f t="shared" ca="1" si="261"/>
        <v>186.07167459742988</v>
      </c>
      <c r="BA460" s="91">
        <f t="shared" ca="1" si="262"/>
        <v>15.028686214455897</v>
      </c>
      <c r="BB460" s="103">
        <f t="shared" ca="1" si="263"/>
        <v>0.55239204748096948</v>
      </c>
      <c r="BC460" s="103">
        <f t="shared" ca="1" si="264"/>
        <v>0.89240278310062104</v>
      </c>
      <c r="BD460" s="91">
        <f t="shared" ca="1" si="265"/>
        <v>12.796014194226967</v>
      </c>
      <c r="BE460" s="103">
        <f t="shared" ca="1" si="266"/>
        <v>0.34359432964821118</v>
      </c>
      <c r="BF460" s="91">
        <f t="shared" ca="1" si="267"/>
        <v>38.624902614704588</v>
      </c>
      <c r="BG460" s="91">
        <f t="shared" ca="1" si="268"/>
        <v>70.731158588540282</v>
      </c>
    </row>
    <row r="461" spans="36:59">
      <c r="AJ461" s="1">
        <f t="shared" si="246"/>
        <v>456</v>
      </c>
      <c r="AL461" s="103">
        <f t="shared" ca="1" si="247"/>
        <v>9.9982089219319906E-2</v>
      </c>
      <c r="AM461" s="91">
        <f t="shared" ca="1" si="248"/>
        <v>193.69928110278107</v>
      </c>
      <c r="AN461" s="103">
        <f t="shared" ca="1" si="249"/>
        <v>0.46798701341118243</v>
      </c>
      <c r="AO461" s="92">
        <f t="shared" ca="1" si="250"/>
        <v>3.1297864495659193</v>
      </c>
      <c r="AP461" s="91">
        <f t="shared" ca="1" si="251"/>
        <v>0.96310483580290485</v>
      </c>
      <c r="AQ461" s="103">
        <f t="shared" ca="1" si="252"/>
        <v>19.905823725314416</v>
      </c>
      <c r="AR461" s="103">
        <f t="shared" ca="1" si="253"/>
        <v>0.28548953961792672</v>
      </c>
      <c r="AS461" s="103">
        <f t="shared" ca="1" si="254"/>
        <v>2.9743182938472834E-2</v>
      </c>
      <c r="AT461" s="91">
        <f t="shared" ca="1" si="255"/>
        <v>214.79728013198519</v>
      </c>
      <c r="AU461" s="91">
        <f t="shared" ca="1" si="256"/>
        <v>71.410198109257124</v>
      </c>
      <c r="AV461" s="103">
        <f t="shared" ca="1" si="257"/>
        <v>0.17464357098225924</v>
      </c>
      <c r="AW461" s="103">
        <f t="shared" ca="1" si="258"/>
        <v>0.80510257562685517</v>
      </c>
      <c r="AX461" s="91">
        <f t="shared" ca="1" si="259"/>
        <v>69.157584037843534</v>
      </c>
      <c r="AY461" s="103">
        <f t="shared" ca="1" si="260"/>
        <v>0.20783359884686897</v>
      </c>
      <c r="AZ461" s="91">
        <f t="shared" ca="1" si="261"/>
        <v>234.19302481311888</v>
      </c>
      <c r="BA461" s="91">
        <f t="shared" ca="1" si="262"/>
        <v>18.198040885774482</v>
      </c>
      <c r="BB461" s="103">
        <f t="shared" ca="1" si="263"/>
        <v>0.56244749255828985</v>
      </c>
      <c r="BC461" s="103">
        <f t="shared" ca="1" si="264"/>
        <v>0.96702396958081638</v>
      </c>
      <c r="BD461" s="91">
        <f t="shared" ca="1" si="265"/>
        <v>12.086432402656783</v>
      </c>
      <c r="BE461" s="103">
        <f t="shared" ca="1" si="266"/>
        <v>0.30392188692987687</v>
      </c>
      <c r="BF461" s="91">
        <f t="shared" ca="1" si="267"/>
        <v>38.105077114352</v>
      </c>
      <c r="BG461" s="91">
        <f t="shared" ca="1" si="268"/>
        <v>61.266494089546327</v>
      </c>
    </row>
    <row r="462" spans="36:59">
      <c r="AJ462" s="1">
        <f t="shared" si="246"/>
        <v>457</v>
      </c>
      <c r="AL462" s="103">
        <f t="shared" ca="1" si="247"/>
        <v>0.14304462110437943</v>
      </c>
      <c r="AM462" s="91">
        <f t="shared" ca="1" si="248"/>
        <v>265.66739047251031</v>
      </c>
      <c r="AN462" s="103">
        <f t="shared" ca="1" si="249"/>
        <v>0.51015987672459373</v>
      </c>
      <c r="AO462" s="92">
        <f t="shared" ca="1" si="250"/>
        <v>6.9314930070570533</v>
      </c>
      <c r="AP462" s="91">
        <f t="shared" ca="1" si="251"/>
        <v>1.8660433087683233</v>
      </c>
      <c r="AQ462" s="103">
        <f t="shared" ca="1" si="252"/>
        <v>32.034232422240265</v>
      </c>
      <c r="AR462" s="103">
        <f t="shared" ca="1" si="253"/>
        <v>0.15252435369127218</v>
      </c>
      <c r="AS462" s="103">
        <f t="shared" ca="1" si="254"/>
        <v>4.9826911224357291E-2</v>
      </c>
      <c r="AT462" s="91">
        <f t="shared" ca="1" si="255"/>
        <v>209.75182585344021</v>
      </c>
      <c r="AU462" s="91">
        <f t="shared" ca="1" si="256"/>
        <v>82.37802901254085</v>
      </c>
      <c r="AV462" s="103">
        <f t="shared" ca="1" si="257"/>
        <v>0.30709142302329379</v>
      </c>
      <c r="AW462" s="103">
        <f t="shared" ca="1" si="258"/>
        <v>0.81761220756558406</v>
      </c>
      <c r="AX462" s="91">
        <f t="shared" ca="1" si="259"/>
        <v>80.499520685887532</v>
      </c>
      <c r="AY462" s="103">
        <f t="shared" ca="1" si="260"/>
        <v>0.29845064908632313</v>
      </c>
      <c r="AZ462" s="91">
        <f t="shared" ca="1" si="261"/>
        <v>156.15865678286889</v>
      </c>
      <c r="BA462" s="91">
        <f t="shared" ca="1" si="262"/>
        <v>23.557758656659008</v>
      </c>
      <c r="BB462" s="103">
        <f t="shared" ca="1" si="263"/>
        <v>0.56075402259403684</v>
      </c>
      <c r="BC462" s="103">
        <f t="shared" ca="1" si="264"/>
        <v>0.92652590128698542</v>
      </c>
      <c r="BD462" s="91">
        <f t="shared" ca="1" si="265"/>
        <v>6.6740351088168781</v>
      </c>
      <c r="BE462" s="103">
        <f t="shared" ca="1" si="266"/>
        <v>0.34987677746396151</v>
      </c>
      <c r="BF462" s="91">
        <f t="shared" ca="1" si="267"/>
        <v>34.0627961204044</v>
      </c>
      <c r="BG462" s="91">
        <f t="shared" ca="1" si="268"/>
        <v>70.227868842323716</v>
      </c>
    </row>
    <row r="463" spans="36:59">
      <c r="AJ463" s="1">
        <f t="shared" si="246"/>
        <v>458</v>
      </c>
      <c r="AL463" s="103">
        <f t="shared" ca="1" si="247"/>
        <v>0.10411836962819956</v>
      </c>
      <c r="AM463" s="91">
        <f t="shared" ca="1" si="248"/>
        <v>227.84649075237894</v>
      </c>
      <c r="AN463" s="103">
        <f t="shared" ca="1" si="249"/>
        <v>0.50444312571278249</v>
      </c>
      <c r="AO463" s="92">
        <f t="shared" ca="1" si="250"/>
        <v>6.1307116231230534</v>
      </c>
      <c r="AP463" s="91">
        <f t="shared" ca="1" si="251"/>
        <v>1.3543032726593489</v>
      </c>
      <c r="AQ463" s="103">
        <f t="shared" ca="1" si="252"/>
        <v>38.540219375929354</v>
      </c>
      <c r="AR463" s="103">
        <f t="shared" ca="1" si="253"/>
        <v>0.1920718697312235</v>
      </c>
      <c r="AS463" s="103">
        <f t="shared" ca="1" si="254"/>
        <v>2.9226204736146073E-2</v>
      </c>
      <c r="AT463" s="91">
        <f t="shared" ca="1" si="255"/>
        <v>204.15104493464395</v>
      </c>
      <c r="AU463" s="91">
        <f t="shared" ca="1" si="256"/>
        <v>57.93087793917789</v>
      </c>
      <c r="AV463" s="103">
        <f t="shared" ca="1" si="257"/>
        <v>0.13793459846137671</v>
      </c>
      <c r="AW463" s="103">
        <f t="shared" ca="1" si="258"/>
        <v>0.79824372142492883</v>
      </c>
      <c r="AX463" s="91">
        <f t="shared" ca="1" si="259"/>
        <v>59.696638447044265</v>
      </c>
      <c r="AY463" s="103">
        <f t="shared" ca="1" si="260"/>
        <v>0.24990850512094254</v>
      </c>
      <c r="AZ463" s="91">
        <f t="shared" ca="1" si="261"/>
        <v>174.20101434887209</v>
      </c>
      <c r="BA463" s="91">
        <f t="shared" ca="1" si="262"/>
        <v>24.832955149999275</v>
      </c>
      <c r="BB463" s="103">
        <f t="shared" ca="1" si="263"/>
        <v>0.48511818165441101</v>
      </c>
      <c r="BC463" s="103">
        <f t="shared" ca="1" si="264"/>
        <v>0.94745454809513063</v>
      </c>
      <c r="BD463" s="91">
        <f t="shared" ca="1" si="265"/>
        <v>10.772717256983917</v>
      </c>
      <c r="BE463" s="103">
        <f t="shared" ca="1" si="266"/>
        <v>0.31084500180964225</v>
      </c>
      <c r="BF463" s="91">
        <f t="shared" ca="1" si="267"/>
        <v>38.147718673787715</v>
      </c>
      <c r="BG463" s="91">
        <f t="shared" ca="1" si="268"/>
        <v>65.706554554577338</v>
      </c>
    </row>
    <row r="464" spans="36:59">
      <c r="AJ464" s="1">
        <f t="shared" si="246"/>
        <v>459</v>
      </c>
      <c r="AL464" s="103">
        <f t="shared" ca="1" si="247"/>
        <v>0.13463965525789306</v>
      </c>
      <c r="AM464" s="91">
        <f t="shared" ca="1" si="248"/>
        <v>269.62523847638056</v>
      </c>
      <c r="AN464" s="103">
        <f t="shared" ca="1" si="249"/>
        <v>0.67339654872668953</v>
      </c>
      <c r="AO464" s="92">
        <f t="shared" ca="1" si="250"/>
        <v>5.6939563695698983</v>
      </c>
      <c r="AP464" s="91">
        <f t="shared" ca="1" si="251"/>
        <v>1.90942478618662</v>
      </c>
      <c r="AQ464" s="103">
        <f t="shared" ca="1" si="252"/>
        <v>24.585806666270553</v>
      </c>
      <c r="AR464" s="103">
        <f t="shared" ca="1" si="253"/>
        <v>0.2210133110310003</v>
      </c>
      <c r="AS464" s="103">
        <f t="shared" ca="1" si="254"/>
        <v>2.9284773490367372E-2</v>
      </c>
      <c r="AT464" s="91">
        <f t="shared" ca="1" si="255"/>
        <v>216.93498657953563</v>
      </c>
      <c r="AU464" s="91">
        <f t="shared" ca="1" si="256"/>
        <v>67.293636770596677</v>
      </c>
      <c r="AV464" s="103">
        <f t="shared" ca="1" si="257"/>
        <v>0.27735058637283161</v>
      </c>
      <c r="AW464" s="103">
        <f t="shared" ca="1" si="258"/>
        <v>0.81619782971844057</v>
      </c>
      <c r="AX464" s="91">
        <f t="shared" ca="1" si="259"/>
        <v>58.531205295702684</v>
      </c>
      <c r="AY464" s="103">
        <f t="shared" ca="1" si="260"/>
        <v>0.15863749591270754</v>
      </c>
      <c r="AZ464" s="91">
        <f t="shared" ca="1" si="261"/>
        <v>215.293582570079</v>
      </c>
      <c r="BA464" s="91">
        <f t="shared" ca="1" si="262"/>
        <v>17.01862239724122</v>
      </c>
      <c r="BB464" s="103">
        <f t="shared" ca="1" si="263"/>
        <v>0.54172404019576703</v>
      </c>
      <c r="BC464" s="103">
        <f t="shared" ca="1" si="264"/>
        <v>0.92477146087404027</v>
      </c>
      <c r="BD464" s="91">
        <f t="shared" ca="1" si="265"/>
        <v>11.585392954767883</v>
      </c>
      <c r="BE464" s="103">
        <f t="shared" ca="1" si="266"/>
        <v>0.19015834501896939</v>
      </c>
      <c r="BF464" s="91">
        <f t="shared" ca="1" si="267"/>
        <v>41.223306150300232</v>
      </c>
      <c r="BG464" s="91">
        <f t="shared" ca="1" si="268"/>
        <v>51.319299248177046</v>
      </c>
    </row>
    <row r="465" spans="36:59">
      <c r="AJ465" s="1">
        <f t="shared" si="246"/>
        <v>460</v>
      </c>
      <c r="AL465" s="103">
        <f t="shared" ca="1" si="247"/>
        <v>9.6206030907994636E-2</v>
      </c>
      <c r="AM465" s="91">
        <f t="shared" ca="1" si="248"/>
        <v>233.58377845781013</v>
      </c>
      <c r="AN465" s="103">
        <f t="shared" ca="1" si="249"/>
        <v>0.30070405200476019</v>
      </c>
      <c r="AO465" s="92">
        <f t="shared" ca="1" si="250"/>
        <v>5.7502421797628296</v>
      </c>
      <c r="AP465" s="91">
        <f t="shared" ca="1" si="251"/>
        <v>1.7731798757089128</v>
      </c>
      <c r="AQ465" s="103">
        <f t="shared" ca="1" si="252"/>
        <v>29.89984943339244</v>
      </c>
      <c r="AR465" s="103">
        <f t="shared" ca="1" si="253"/>
        <v>0.25892460974389869</v>
      </c>
      <c r="AS465" s="103">
        <f t="shared" ca="1" si="254"/>
        <v>6.4140369826029595E-2</v>
      </c>
      <c r="AT465" s="91">
        <f t="shared" ca="1" si="255"/>
        <v>178.87135010305701</v>
      </c>
      <c r="AU465" s="91">
        <f t="shared" ca="1" si="256"/>
        <v>82.176886415213289</v>
      </c>
      <c r="AV465" s="103">
        <f t="shared" ca="1" si="257"/>
        <v>0.25806952064090516</v>
      </c>
      <c r="AW465" s="103">
        <f t="shared" ca="1" si="258"/>
        <v>0.75469183211755919</v>
      </c>
      <c r="AX465" s="91">
        <f t="shared" ca="1" si="259"/>
        <v>79.48122931011936</v>
      </c>
      <c r="AY465" s="103">
        <f t="shared" ca="1" si="260"/>
        <v>0.29440857408431031</v>
      </c>
      <c r="AZ465" s="91">
        <f t="shared" ca="1" si="261"/>
        <v>195.23125365306069</v>
      </c>
      <c r="BA465" s="91">
        <f t="shared" ca="1" si="262"/>
        <v>22.923570272404248</v>
      </c>
      <c r="BB465" s="103">
        <f t="shared" ca="1" si="263"/>
        <v>0.49599277207813242</v>
      </c>
      <c r="BC465" s="103">
        <f t="shared" ca="1" si="264"/>
        <v>0.99033538466757975</v>
      </c>
      <c r="BD465" s="91">
        <f t="shared" ca="1" si="265"/>
        <v>9.0431064136277772</v>
      </c>
      <c r="BE465" s="103">
        <f t="shared" ca="1" si="266"/>
        <v>0.17840348310531626</v>
      </c>
      <c r="BF465" s="91">
        <f t="shared" ca="1" si="267"/>
        <v>43.376385406198878</v>
      </c>
      <c r="BG465" s="91">
        <f t="shared" ca="1" si="268"/>
        <v>66.412893060352943</v>
      </c>
    </row>
    <row r="466" spans="36:59">
      <c r="AJ466" s="1">
        <f t="shared" si="246"/>
        <v>461</v>
      </c>
      <c r="AL466" s="103">
        <f t="shared" ca="1" si="247"/>
        <v>0.12170758787945732</v>
      </c>
      <c r="AM466" s="91">
        <f t="shared" ca="1" si="248"/>
        <v>275.83040677839801</v>
      </c>
      <c r="AN466" s="103">
        <f t="shared" ca="1" si="249"/>
        <v>0.70874952317073969</v>
      </c>
      <c r="AO466" s="92">
        <f t="shared" ca="1" si="250"/>
        <v>4.301351379064819</v>
      </c>
      <c r="AP466" s="91">
        <f t="shared" ca="1" si="251"/>
        <v>0.93256055613105482</v>
      </c>
      <c r="AQ466" s="103">
        <f t="shared" ca="1" si="252"/>
        <v>40.126309501664039</v>
      </c>
      <c r="AR466" s="103">
        <f t="shared" ca="1" si="253"/>
        <v>0.31371472998955691</v>
      </c>
      <c r="AS466" s="103">
        <f t="shared" ca="1" si="254"/>
        <v>4.2108952794041116E-2</v>
      </c>
      <c r="AT466" s="91">
        <f t="shared" ca="1" si="255"/>
        <v>187.80115800822031</v>
      </c>
      <c r="AU466" s="91">
        <f t="shared" ca="1" si="256"/>
        <v>31.825826578360179</v>
      </c>
      <c r="AV466" s="103">
        <f t="shared" ca="1" si="257"/>
        <v>0.22968683960131109</v>
      </c>
      <c r="AW466" s="103">
        <f t="shared" ca="1" si="258"/>
        <v>0.74401718236179992</v>
      </c>
      <c r="AX466" s="91">
        <f t="shared" ca="1" si="259"/>
        <v>60.342772465955065</v>
      </c>
      <c r="AY466" s="103">
        <f t="shared" ca="1" si="260"/>
        <v>0.25745863723324325</v>
      </c>
      <c r="AZ466" s="91">
        <f t="shared" ca="1" si="261"/>
        <v>189.85038986981303</v>
      </c>
      <c r="BA466" s="91">
        <f t="shared" ca="1" si="262"/>
        <v>27.288595125459249</v>
      </c>
      <c r="BB466" s="103">
        <f t="shared" ca="1" si="263"/>
        <v>0.43450775505571293</v>
      </c>
      <c r="BC466" s="103">
        <f t="shared" ca="1" si="264"/>
        <v>0.85508861555186588</v>
      </c>
      <c r="BD466" s="91">
        <f t="shared" ca="1" si="265"/>
        <v>8.9163343638319326</v>
      </c>
      <c r="BE466" s="103">
        <f t="shared" ca="1" si="266"/>
        <v>0.31104186204208362</v>
      </c>
      <c r="BF466" s="91">
        <f t="shared" ca="1" si="267"/>
        <v>37.381548319716813</v>
      </c>
      <c r="BG466" s="91">
        <f t="shared" ca="1" si="268"/>
        <v>73.680759940418525</v>
      </c>
    </row>
    <row r="467" spans="36:59">
      <c r="AJ467" s="1">
        <f t="shared" si="246"/>
        <v>462</v>
      </c>
      <c r="AL467" s="103">
        <f t="shared" ca="1" si="247"/>
        <v>0.12202644139419259</v>
      </c>
      <c r="AM467" s="91">
        <f t="shared" ca="1" si="248"/>
        <v>277.56353771986767</v>
      </c>
      <c r="AN467" s="103">
        <f t="shared" ca="1" si="249"/>
        <v>0.61528227993562279</v>
      </c>
      <c r="AO467" s="92">
        <f t="shared" ca="1" si="250"/>
        <v>6.8927566433712837</v>
      </c>
      <c r="AP467" s="91">
        <f t="shared" ca="1" si="251"/>
        <v>0.86019084753045782</v>
      </c>
      <c r="AQ467" s="103">
        <f t="shared" ca="1" si="252"/>
        <v>13.892810221253026</v>
      </c>
      <c r="AR467" s="103">
        <f t="shared" ca="1" si="253"/>
        <v>0.21709950208121254</v>
      </c>
      <c r="AS467" s="103">
        <f t="shared" ca="1" si="254"/>
        <v>2.3408873289332617E-2</v>
      </c>
      <c r="AT467" s="91">
        <f t="shared" ca="1" si="255"/>
        <v>212.41735439158498</v>
      </c>
      <c r="AU467" s="91">
        <f t="shared" ca="1" si="256"/>
        <v>93.829068637414579</v>
      </c>
      <c r="AV467" s="103">
        <f t="shared" ca="1" si="257"/>
        <v>0.12599067815077192</v>
      </c>
      <c r="AW467" s="103">
        <f t="shared" ca="1" si="258"/>
        <v>0.84191143872368968</v>
      </c>
      <c r="AX467" s="91">
        <f t="shared" ca="1" si="259"/>
        <v>57.341715322223237</v>
      </c>
      <c r="AY467" s="103">
        <f t="shared" ca="1" si="260"/>
        <v>0.26222806439827573</v>
      </c>
      <c r="AZ467" s="91">
        <f t="shared" ca="1" si="261"/>
        <v>167.53372849293072</v>
      </c>
      <c r="BA467" s="91">
        <f t="shared" ca="1" si="262"/>
        <v>17.74649123939307</v>
      </c>
      <c r="BB467" s="103">
        <f t="shared" ca="1" si="263"/>
        <v>0.54319419304464511</v>
      </c>
      <c r="BC467" s="103">
        <f t="shared" ca="1" si="264"/>
        <v>0.88323406615866795</v>
      </c>
      <c r="BD467" s="91">
        <f t="shared" ca="1" si="265"/>
        <v>9.0195496262018722</v>
      </c>
      <c r="BE467" s="103">
        <f t="shared" ca="1" si="266"/>
        <v>0.19966329515319747</v>
      </c>
      <c r="BF467" s="91">
        <f t="shared" ca="1" si="267"/>
        <v>30.322761821680061</v>
      </c>
      <c r="BG467" s="91">
        <f t="shared" ca="1" si="268"/>
        <v>52.374900645757798</v>
      </c>
    </row>
    <row r="468" spans="36:59">
      <c r="AJ468" s="1">
        <f t="shared" si="246"/>
        <v>463</v>
      </c>
      <c r="AL468" s="103">
        <f t="shared" ca="1" si="247"/>
        <v>9.7295813556791774E-2</v>
      </c>
      <c r="AM468" s="91">
        <f t="shared" ca="1" si="248"/>
        <v>212.0616891368372</v>
      </c>
      <c r="AN468" s="103">
        <f t="shared" ca="1" si="249"/>
        <v>0.7147728974687223</v>
      </c>
      <c r="AO468" s="92">
        <f t="shared" ca="1" si="250"/>
        <v>4.3276509231207001</v>
      </c>
      <c r="AP468" s="91">
        <f t="shared" ca="1" si="251"/>
        <v>1.5260253001069661</v>
      </c>
      <c r="AQ468" s="103">
        <f t="shared" ca="1" si="252"/>
        <v>43.365516714389358</v>
      </c>
      <c r="AR468" s="103">
        <f t="shared" ca="1" si="253"/>
        <v>0.1970340327327558</v>
      </c>
      <c r="AS468" s="103">
        <f t="shared" ca="1" si="254"/>
        <v>1.9885708296633303E-2</v>
      </c>
      <c r="AT468" s="91">
        <f t="shared" ca="1" si="255"/>
        <v>177.96553678919386</v>
      </c>
      <c r="AU468" s="91">
        <f t="shared" ca="1" si="256"/>
        <v>49.828891947535084</v>
      </c>
      <c r="AV468" s="103">
        <f t="shared" ca="1" si="257"/>
        <v>0.31659695020038409</v>
      </c>
      <c r="AW468" s="103">
        <f t="shared" ca="1" si="258"/>
        <v>0.81863861257182369</v>
      </c>
      <c r="AX468" s="91">
        <f t="shared" ca="1" si="259"/>
        <v>78.495959982089246</v>
      </c>
      <c r="AY468" s="103">
        <f t="shared" ca="1" si="260"/>
        <v>0.27320519623999756</v>
      </c>
      <c r="AZ468" s="91">
        <f t="shared" ca="1" si="261"/>
        <v>230.76676525886074</v>
      </c>
      <c r="BA468" s="91">
        <f t="shared" ca="1" si="262"/>
        <v>29.614782229850029</v>
      </c>
      <c r="BB468" s="103">
        <f t="shared" ca="1" si="263"/>
        <v>0.53667471207411388</v>
      </c>
      <c r="BC468" s="103">
        <f t="shared" ca="1" si="264"/>
        <v>0.92744435774400524</v>
      </c>
      <c r="BD468" s="91">
        <f t="shared" ca="1" si="265"/>
        <v>7.2351873847949637</v>
      </c>
      <c r="BE468" s="103">
        <f t="shared" ca="1" si="266"/>
        <v>0.27645191947084824</v>
      </c>
      <c r="BF468" s="91">
        <f t="shared" ca="1" si="267"/>
        <v>37.713516775205669</v>
      </c>
      <c r="BG468" s="91">
        <f t="shared" ca="1" si="268"/>
        <v>64.126246701852864</v>
      </c>
    </row>
    <row r="469" spans="36:59">
      <c r="AJ469" s="1">
        <f t="shared" si="246"/>
        <v>464</v>
      </c>
      <c r="AL469" s="103">
        <f t="shared" ca="1" si="247"/>
        <v>0.11085392958326806</v>
      </c>
      <c r="AM469" s="91">
        <f t="shared" ca="1" si="248"/>
        <v>280.21390435833592</v>
      </c>
      <c r="AN469" s="103">
        <f t="shared" ca="1" si="249"/>
        <v>0.69759321146521314</v>
      </c>
      <c r="AO469" s="92">
        <f t="shared" ca="1" si="250"/>
        <v>6.3660409422291941</v>
      </c>
      <c r="AP469" s="91">
        <f t="shared" ca="1" si="251"/>
        <v>1.5327992133409907</v>
      </c>
      <c r="AQ469" s="103">
        <f t="shared" ca="1" si="252"/>
        <v>28.707285469756805</v>
      </c>
      <c r="AR469" s="103">
        <f t="shared" ca="1" si="253"/>
        <v>0.34751444451111224</v>
      </c>
      <c r="AS469" s="103">
        <f t="shared" ca="1" si="254"/>
        <v>1.7864949831923538E-2</v>
      </c>
      <c r="AT469" s="91">
        <f t="shared" ca="1" si="255"/>
        <v>246.52520388422261</v>
      </c>
      <c r="AU469" s="91">
        <f t="shared" ca="1" si="256"/>
        <v>88.803380510352412</v>
      </c>
      <c r="AV469" s="103">
        <f t="shared" ca="1" si="257"/>
        <v>0.19922569335293722</v>
      </c>
      <c r="AW469" s="103">
        <f t="shared" ca="1" si="258"/>
        <v>0.76725718603255511</v>
      </c>
      <c r="AX469" s="91">
        <f t="shared" ca="1" si="259"/>
        <v>63.374164461608153</v>
      </c>
      <c r="AY469" s="103">
        <f t="shared" ca="1" si="260"/>
        <v>0.16138368373683035</v>
      </c>
      <c r="AZ469" s="91">
        <f t="shared" ca="1" si="261"/>
        <v>150.00011157754886</v>
      </c>
      <c r="BA469" s="91">
        <f t="shared" ca="1" si="262"/>
        <v>15.279504177754877</v>
      </c>
      <c r="BB469" s="103">
        <f t="shared" ca="1" si="263"/>
        <v>0.59028282810641464</v>
      </c>
      <c r="BC469" s="103">
        <f t="shared" ca="1" si="264"/>
        <v>0.87214401324114965</v>
      </c>
      <c r="BD469" s="91">
        <f t="shared" ca="1" si="265"/>
        <v>14.047580339090306</v>
      </c>
      <c r="BE469" s="103">
        <f t="shared" ca="1" si="266"/>
        <v>0.26433184860946463</v>
      </c>
      <c r="BF469" s="91">
        <f t="shared" ca="1" si="267"/>
        <v>39.029422226260174</v>
      </c>
      <c r="BG469" s="91">
        <f t="shared" ca="1" si="268"/>
        <v>59.741895233105041</v>
      </c>
    </row>
    <row r="470" spans="36:59">
      <c r="AJ470" s="1">
        <f t="shared" si="246"/>
        <v>465</v>
      </c>
      <c r="AL470" s="103">
        <f t="shared" ca="1" si="247"/>
        <v>0.12719303487149311</v>
      </c>
      <c r="AM470" s="91">
        <f t="shared" ca="1" si="248"/>
        <v>185.96923258879812</v>
      </c>
      <c r="AN470" s="103">
        <f t="shared" ca="1" si="249"/>
        <v>0.60890870041241307</v>
      </c>
      <c r="AO470" s="92">
        <f t="shared" ca="1" si="250"/>
        <v>5.4839486309053722</v>
      </c>
      <c r="AP470" s="91">
        <f t="shared" ca="1" si="251"/>
        <v>1.0728117942525304</v>
      </c>
      <c r="AQ470" s="103">
        <f t="shared" ca="1" si="252"/>
        <v>32.16486737748734</v>
      </c>
      <c r="AR470" s="103">
        <f t="shared" ca="1" si="253"/>
        <v>0.17096557527366069</v>
      </c>
      <c r="AS470" s="103">
        <f t="shared" ca="1" si="254"/>
        <v>5.1238400858711924E-2</v>
      </c>
      <c r="AT470" s="91">
        <f t="shared" ca="1" si="255"/>
        <v>186.10632519396725</v>
      </c>
      <c r="AU470" s="91">
        <f t="shared" ca="1" si="256"/>
        <v>72.272928608467055</v>
      </c>
      <c r="AV470" s="103">
        <f t="shared" ca="1" si="257"/>
        <v>0.27771476880848373</v>
      </c>
      <c r="AW470" s="103">
        <f t="shared" ca="1" si="258"/>
        <v>0.76523151004520795</v>
      </c>
      <c r="AX470" s="91">
        <f t="shared" ca="1" si="259"/>
        <v>79.676237935898328</v>
      </c>
      <c r="AY470" s="103">
        <f t="shared" ca="1" si="260"/>
        <v>0.19970986922172085</v>
      </c>
      <c r="AZ470" s="91">
        <f t="shared" ca="1" si="261"/>
        <v>230.91434368560124</v>
      </c>
      <c r="BA470" s="91">
        <f t="shared" ca="1" si="262"/>
        <v>29.373711198333893</v>
      </c>
      <c r="BB470" s="103">
        <f t="shared" ca="1" si="263"/>
        <v>0.54749037731204764</v>
      </c>
      <c r="BC470" s="103">
        <f t="shared" ca="1" si="264"/>
        <v>0.87581877519352835</v>
      </c>
      <c r="BD470" s="91">
        <f t="shared" ca="1" si="265"/>
        <v>11.987088581779631</v>
      </c>
      <c r="BE470" s="103">
        <f t="shared" ca="1" si="266"/>
        <v>0.32185032034685779</v>
      </c>
      <c r="BF470" s="91">
        <f t="shared" ca="1" si="267"/>
        <v>44.736525724439645</v>
      </c>
      <c r="BG470" s="91">
        <f t="shared" ca="1" si="268"/>
        <v>55.000563293531265</v>
      </c>
    </row>
    <row r="471" spans="36:59">
      <c r="AJ471" s="1">
        <f t="shared" si="246"/>
        <v>466</v>
      </c>
      <c r="AL471" s="103">
        <f t="shared" ca="1" si="247"/>
        <v>0.13858576875822465</v>
      </c>
      <c r="AM471" s="91">
        <f t="shared" ca="1" si="248"/>
        <v>243.44366664165631</v>
      </c>
      <c r="AN471" s="103">
        <f t="shared" ca="1" si="249"/>
        <v>0.58347591171179225</v>
      </c>
      <c r="AO471" s="92">
        <f t="shared" ca="1" si="250"/>
        <v>5.2170254291260436</v>
      </c>
      <c r="AP471" s="91">
        <f t="shared" ca="1" si="251"/>
        <v>1.5616117500938518</v>
      </c>
      <c r="AQ471" s="103">
        <f t="shared" ca="1" si="252"/>
        <v>31.415637409011513</v>
      </c>
      <c r="AR471" s="103">
        <f t="shared" ca="1" si="253"/>
        <v>0.18782255224231059</v>
      </c>
      <c r="AS471" s="103">
        <f t="shared" ca="1" si="254"/>
        <v>5.7099935977870636E-2</v>
      </c>
      <c r="AT471" s="91">
        <f t="shared" ca="1" si="255"/>
        <v>224.64875677163872</v>
      </c>
      <c r="AU471" s="91">
        <f t="shared" ca="1" si="256"/>
        <v>90.631151273786557</v>
      </c>
      <c r="AV471" s="103">
        <f t="shared" ca="1" si="257"/>
        <v>0.20052387046870035</v>
      </c>
      <c r="AW471" s="103">
        <f t="shared" ca="1" si="258"/>
        <v>0.78362735872064759</v>
      </c>
      <c r="AX471" s="91">
        <f t="shared" ca="1" si="259"/>
        <v>59.69201373961171</v>
      </c>
      <c r="AY471" s="103">
        <f t="shared" ca="1" si="260"/>
        <v>0.15712721652744163</v>
      </c>
      <c r="AZ471" s="91">
        <f t="shared" ca="1" si="261"/>
        <v>196.80669761580549</v>
      </c>
      <c r="BA471" s="91">
        <f t="shared" ca="1" si="262"/>
        <v>27.600673079057469</v>
      </c>
      <c r="BB471" s="103">
        <f t="shared" ca="1" si="263"/>
        <v>0.36984920573144975</v>
      </c>
      <c r="BC471" s="103">
        <f t="shared" ca="1" si="264"/>
        <v>0.91002066904618384</v>
      </c>
      <c r="BD471" s="91">
        <f t="shared" ca="1" si="265"/>
        <v>14.013473652091102</v>
      </c>
      <c r="BE471" s="103">
        <f t="shared" ca="1" si="266"/>
        <v>0.17418605922314623</v>
      </c>
      <c r="BF471" s="91">
        <f t="shared" ca="1" si="267"/>
        <v>42.284796140218518</v>
      </c>
      <c r="BG471" s="91">
        <f t="shared" ca="1" si="268"/>
        <v>55.591739388504855</v>
      </c>
    </row>
    <row r="472" spans="36:59">
      <c r="AJ472" s="1">
        <f t="shared" si="246"/>
        <v>467</v>
      </c>
      <c r="AL472" s="103">
        <f t="shared" ca="1" si="247"/>
        <v>0.10909910972046649</v>
      </c>
      <c r="AM472" s="91">
        <f t="shared" ca="1" si="248"/>
        <v>242.29059245148005</v>
      </c>
      <c r="AN472" s="103">
        <f t="shared" ca="1" si="249"/>
        <v>0.31850238363318317</v>
      </c>
      <c r="AO472" s="92">
        <f t="shared" ca="1" si="250"/>
        <v>4.5570492786918271</v>
      </c>
      <c r="AP472" s="91">
        <f t="shared" ca="1" si="251"/>
        <v>0.96747309043674723</v>
      </c>
      <c r="AQ472" s="103">
        <f t="shared" ca="1" si="252"/>
        <v>38.814169092312</v>
      </c>
      <c r="AR472" s="103">
        <f t="shared" ca="1" si="253"/>
        <v>0.21428692208213962</v>
      </c>
      <c r="AS472" s="103">
        <f t="shared" ca="1" si="254"/>
        <v>3.9782804570231443E-2</v>
      </c>
      <c r="AT472" s="91">
        <f t="shared" ca="1" si="255"/>
        <v>201.28488739955742</v>
      </c>
      <c r="AU472" s="91">
        <f t="shared" ca="1" si="256"/>
        <v>36.467848050417231</v>
      </c>
      <c r="AV472" s="103">
        <f t="shared" ca="1" si="257"/>
        <v>0.14418196781254103</v>
      </c>
      <c r="AW472" s="103">
        <f t="shared" ca="1" si="258"/>
        <v>0.76346620959227829</v>
      </c>
      <c r="AX472" s="91">
        <f t="shared" ca="1" si="259"/>
        <v>72.066357470513807</v>
      </c>
      <c r="AY472" s="103">
        <f t="shared" ca="1" si="260"/>
        <v>0.20361486543936502</v>
      </c>
      <c r="AZ472" s="91">
        <f t="shared" ca="1" si="261"/>
        <v>194.35746546643571</v>
      </c>
      <c r="BA472" s="91">
        <f t="shared" ca="1" si="262"/>
        <v>26.580406197061322</v>
      </c>
      <c r="BB472" s="103">
        <f t="shared" ca="1" si="263"/>
        <v>0.48284806050085349</v>
      </c>
      <c r="BC472" s="103">
        <f t="shared" ca="1" si="264"/>
        <v>0.9979548434269202</v>
      </c>
      <c r="BD472" s="91">
        <f t="shared" ca="1" si="265"/>
        <v>11.542929495792311</v>
      </c>
      <c r="BE472" s="103">
        <f t="shared" ca="1" si="266"/>
        <v>0.17317185001605312</v>
      </c>
      <c r="BF472" s="91">
        <f t="shared" ca="1" si="267"/>
        <v>31.163398818897996</v>
      </c>
      <c r="BG472" s="91">
        <f t="shared" ca="1" si="268"/>
        <v>67.737431664980448</v>
      </c>
    </row>
    <row r="473" spans="36:59">
      <c r="AJ473" s="1">
        <f t="shared" si="246"/>
        <v>468</v>
      </c>
      <c r="AL473" s="103">
        <f t="shared" ca="1" si="247"/>
        <v>0.11556421069362308</v>
      </c>
      <c r="AM473" s="91">
        <f t="shared" ca="1" si="248"/>
        <v>190.84998979070247</v>
      </c>
      <c r="AN473" s="103">
        <f t="shared" ca="1" si="249"/>
        <v>0.73001788838562298</v>
      </c>
      <c r="AO473" s="92">
        <f t="shared" ca="1" si="250"/>
        <v>5.292831682456141</v>
      </c>
      <c r="AP473" s="91">
        <f t="shared" ca="1" si="251"/>
        <v>1.0411391929996161</v>
      </c>
      <c r="AQ473" s="103">
        <f t="shared" ca="1" si="252"/>
        <v>11.657505548238959</v>
      </c>
      <c r="AR473" s="103">
        <f t="shared" ca="1" si="253"/>
        <v>0.32138697323554827</v>
      </c>
      <c r="AS473" s="103">
        <f t="shared" ca="1" si="254"/>
        <v>5.1395711086495002E-2</v>
      </c>
      <c r="AT473" s="91">
        <f t="shared" ca="1" si="255"/>
        <v>188.62600530986467</v>
      </c>
      <c r="AU473" s="91">
        <f t="shared" ca="1" si="256"/>
        <v>42.580319181237073</v>
      </c>
      <c r="AV473" s="103">
        <f t="shared" ca="1" si="257"/>
        <v>0.12997420994512204</v>
      </c>
      <c r="AW473" s="103">
        <f t="shared" ca="1" si="258"/>
        <v>0.83017078448971215</v>
      </c>
      <c r="AX473" s="91">
        <f t="shared" ca="1" si="259"/>
        <v>50.298933003491477</v>
      </c>
      <c r="AY473" s="103">
        <f t="shared" ca="1" si="260"/>
        <v>0.24497189202544162</v>
      </c>
      <c r="AZ473" s="91">
        <f t="shared" ca="1" si="261"/>
        <v>243.57780324514073</v>
      </c>
      <c r="BA473" s="91">
        <f t="shared" ca="1" si="262"/>
        <v>29.497359446610218</v>
      </c>
      <c r="BB473" s="103">
        <f t="shared" ca="1" si="263"/>
        <v>0.36862223633360064</v>
      </c>
      <c r="BC473" s="103">
        <f t="shared" ca="1" si="264"/>
        <v>0.96927940140187929</v>
      </c>
      <c r="BD473" s="91">
        <f t="shared" ca="1" si="265"/>
        <v>12.306536789356905</v>
      </c>
      <c r="BE473" s="103">
        <f t="shared" ca="1" si="266"/>
        <v>0.15568259723951386</v>
      </c>
      <c r="BF473" s="91">
        <f t="shared" ca="1" si="267"/>
        <v>34.212546170021419</v>
      </c>
      <c r="BG473" s="91">
        <f t="shared" ca="1" si="268"/>
        <v>58.069121845259012</v>
      </c>
    </row>
    <row r="474" spans="36:59">
      <c r="AJ474" s="1">
        <f t="shared" si="246"/>
        <v>469</v>
      </c>
      <c r="AL474" s="103">
        <f t="shared" ca="1" si="247"/>
        <v>0.11044761366159811</v>
      </c>
      <c r="AM474" s="91">
        <f t="shared" ca="1" si="248"/>
        <v>221.02576233212818</v>
      </c>
      <c r="AN474" s="103">
        <f t="shared" ca="1" si="249"/>
        <v>0.36705739549816629</v>
      </c>
      <c r="AO474" s="92">
        <f t="shared" ca="1" si="250"/>
        <v>3.1859490070072285</v>
      </c>
      <c r="AP474" s="91">
        <f t="shared" ca="1" si="251"/>
        <v>1.8449357424005552</v>
      </c>
      <c r="AQ474" s="103">
        <f t="shared" ca="1" si="252"/>
        <v>11.739813835156081</v>
      </c>
      <c r="AR474" s="103">
        <f t="shared" ca="1" si="253"/>
        <v>0.19758577177483805</v>
      </c>
      <c r="AS474" s="103">
        <f t="shared" ca="1" si="254"/>
        <v>7.58642065512352E-2</v>
      </c>
      <c r="AT474" s="91">
        <f t="shared" ca="1" si="255"/>
        <v>235.50333108569203</v>
      </c>
      <c r="AU474" s="91">
        <f t="shared" ca="1" si="256"/>
        <v>91.536582154419577</v>
      </c>
      <c r="AV474" s="103">
        <f t="shared" ca="1" si="257"/>
        <v>0.15247927941458245</v>
      </c>
      <c r="AW474" s="103">
        <f t="shared" ca="1" si="258"/>
        <v>0.77112345121198822</v>
      </c>
      <c r="AX474" s="91">
        <f t="shared" ca="1" si="259"/>
        <v>64.915390547680985</v>
      </c>
      <c r="AY474" s="103">
        <f t="shared" ca="1" si="260"/>
        <v>0.26184041209456782</v>
      </c>
      <c r="AZ474" s="91">
        <f t="shared" ca="1" si="261"/>
        <v>230.19633638068763</v>
      </c>
      <c r="BA474" s="91">
        <f t="shared" ca="1" si="262"/>
        <v>15.061004101238803</v>
      </c>
      <c r="BB474" s="103">
        <f t="shared" ca="1" si="263"/>
        <v>0.51374694897477147</v>
      </c>
      <c r="BC474" s="103">
        <f t="shared" ca="1" si="264"/>
        <v>0.87706425623581852</v>
      </c>
      <c r="BD474" s="91">
        <f t="shared" ca="1" si="265"/>
        <v>9.7138805006313884</v>
      </c>
      <c r="BE474" s="103">
        <f t="shared" ca="1" si="266"/>
        <v>0.2970682276839241</v>
      </c>
      <c r="BF474" s="91">
        <f t="shared" ca="1" si="267"/>
        <v>31.649266446297151</v>
      </c>
      <c r="BG474" s="91">
        <f t="shared" ca="1" si="268"/>
        <v>51.151338556803836</v>
      </c>
    </row>
    <row r="475" spans="36:59">
      <c r="AJ475" s="1">
        <f t="shared" si="246"/>
        <v>470</v>
      </c>
      <c r="AL475" s="103">
        <f t="shared" ca="1" si="247"/>
        <v>0.12191339778449826</v>
      </c>
      <c r="AM475" s="91">
        <f t="shared" ca="1" si="248"/>
        <v>254.41384387473053</v>
      </c>
      <c r="AN475" s="103">
        <f t="shared" ca="1" si="249"/>
        <v>0.57142641968905394</v>
      </c>
      <c r="AO475" s="92">
        <f t="shared" ca="1" si="250"/>
        <v>5.8944733561440872</v>
      </c>
      <c r="AP475" s="91">
        <f t="shared" ca="1" si="251"/>
        <v>0.66011569100510181</v>
      </c>
      <c r="AQ475" s="103">
        <f t="shared" ca="1" si="252"/>
        <v>38.920493082615046</v>
      </c>
      <c r="AR475" s="103">
        <f t="shared" ca="1" si="253"/>
        <v>0.21045107101769547</v>
      </c>
      <c r="AS475" s="103">
        <f t="shared" ca="1" si="254"/>
        <v>2.2739632373883035E-2</v>
      </c>
      <c r="AT475" s="91">
        <f t="shared" ca="1" si="255"/>
        <v>201.40943361805282</v>
      </c>
      <c r="AU475" s="91">
        <f t="shared" ca="1" si="256"/>
        <v>58.786456449234564</v>
      </c>
      <c r="AV475" s="103">
        <f t="shared" ca="1" si="257"/>
        <v>0.24712007533300734</v>
      </c>
      <c r="AW475" s="103">
        <f t="shared" ca="1" si="258"/>
        <v>0.78248792084754182</v>
      </c>
      <c r="AX475" s="91">
        <f t="shared" ca="1" si="259"/>
        <v>74.182578260781369</v>
      </c>
      <c r="AY475" s="103">
        <f t="shared" ca="1" si="260"/>
        <v>0.18987874902346624</v>
      </c>
      <c r="AZ475" s="91">
        <f t="shared" ca="1" si="261"/>
        <v>153.37560276322398</v>
      </c>
      <c r="BA475" s="91">
        <f t="shared" ca="1" si="262"/>
        <v>24.864910812089072</v>
      </c>
      <c r="BB475" s="103">
        <f t="shared" ca="1" si="263"/>
        <v>0.39921005103417218</v>
      </c>
      <c r="BC475" s="103">
        <f t="shared" ca="1" si="264"/>
        <v>0.99296927645893673</v>
      </c>
      <c r="BD475" s="91">
        <f t="shared" ca="1" si="265"/>
        <v>10.273217379318201</v>
      </c>
      <c r="BE475" s="103">
        <f t="shared" ca="1" si="266"/>
        <v>0.25942637658598128</v>
      </c>
      <c r="BF475" s="91">
        <f t="shared" ca="1" si="267"/>
        <v>31.286756016902366</v>
      </c>
      <c r="BG475" s="91">
        <f t="shared" ca="1" si="268"/>
        <v>55.106665160119952</v>
      </c>
    </row>
    <row r="476" spans="36:59">
      <c r="AJ476" s="1">
        <f t="shared" si="246"/>
        <v>471</v>
      </c>
      <c r="AL476" s="103">
        <f t="shared" ca="1" si="247"/>
        <v>0.1333146391656358</v>
      </c>
      <c r="AM476" s="91">
        <f t="shared" ca="1" si="248"/>
        <v>253.23561486081121</v>
      </c>
      <c r="AN476" s="103">
        <f t="shared" ca="1" si="249"/>
        <v>0.30936751824118341</v>
      </c>
      <c r="AO476" s="92">
        <f t="shared" ca="1" si="250"/>
        <v>4.4560597123414833</v>
      </c>
      <c r="AP476" s="91">
        <f t="shared" ca="1" si="251"/>
        <v>1.3081696567487742</v>
      </c>
      <c r="AQ476" s="103">
        <f t="shared" ca="1" si="252"/>
        <v>31.637627037304568</v>
      </c>
      <c r="AR476" s="103">
        <f t="shared" ca="1" si="253"/>
        <v>0.19558931134902011</v>
      </c>
      <c r="AS476" s="103">
        <f t="shared" ca="1" si="254"/>
        <v>5.6174180244252456E-2</v>
      </c>
      <c r="AT476" s="91">
        <f t="shared" ca="1" si="255"/>
        <v>217.02110088248969</v>
      </c>
      <c r="AU476" s="91">
        <f t="shared" ca="1" si="256"/>
        <v>69.296509309608453</v>
      </c>
      <c r="AV476" s="103">
        <f t="shared" ca="1" si="257"/>
        <v>0.18029142044884539</v>
      </c>
      <c r="AW476" s="103">
        <f t="shared" ca="1" si="258"/>
        <v>0.84122423741126229</v>
      </c>
      <c r="AX476" s="91">
        <f t="shared" ca="1" si="259"/>
        <v>78.686886040665655</v>
      </c>
      <c r="AY476" s="103">
        <f t="shared" ca="1" si="260"/>
        <v>0.25334601736044893</v>
      </c>
      <c r="AZ476" s="91">
        <f t="shared" ca="1" si="261"/>
        <v>224.81460928805529</v>
      </c>
      <c r="BA476" s="91">
        <f t="shared" ca="1" si="262"/>
        <v>16.594636957443679</v>
      </c>
      <c r="BB476" s="103">
        <f t="shared" ca="1" si="263"/>
        <v>0.53429308277554055</v>
      </c>
      <c r="BC476" s="103">
        <f t="shared" ca="1" si="264"/>
        <v>0.97992901850431968</v>
      </c>
      <c r="BD476" s="91">
        <f t="shared" ca="1" si="265"/>
        <v>9.940871461479702</v>
      </c>
      <c r="BE476" s="103">
        <f t="shared" ca="1" si="266"/>
        <v>0.19512559632922194</v>
      </c>
      <c r="BF476" s="91">
        <f t="shared" ca="1" si="267"/>
        <v>43.830144453382239</v>
      </c>
      <c r="BG476" s="91">
        <f t="shared" ca="1" si="268"/>
        <v>61.349781491360581</v>
      </c>
    </row>
    <row r="477" spans="36:59">
      <c r="AJ477" s="1">
        <f t="shared" si="246"/>
        <v>472</v>
      </c>
      <c r="AL477" s="103">
        <f t="shared" ca="1" si="247"/>
        <v>0.13996321478532836</v>
      </c>
      <c r="AM477" s="91">
        <f t="shared" ca="1" si="248"/>
        <v>246.2847853433988</v>
      </c>
      <c r="AN477" s="103">
        <f t="shared" ca="1" si="249"/>
        <v>0.36476866166971195</v>
      </c>
      <c r="AO477" s="92">
        <f t="shared" ca="1" si="250"/>
        <v>6.7820206536223822</v>
      </c>
      <c r="AP477" s="91">
        <f t="shared" ca="1" si="251"/>
        <v>0.92408684512501593</v>
      </c>
      <c r="AQ477" s="103">
        <f t="shared" ca="1" si="252"/>
        <v>13.619860483880476</v>
      </c>
      <c r="AR477" s="103">
        <f t="shared" ca="1" si="253"/>
        <v>0.29647140929071403</v>
      </c>
      <c r="AS477" s="103">
        <f t="shared" ca="1" si="254"/>
        <v>3.0244569063140235E-2</v>
      </c>
      <c r="AT477" s="91">
        <f t="shared" ca="1" si="255"/>
        <v>232.62718785097346</v>
      </c>
      <c r="AU477" s="91">
        <f t="shared" ca="1" si="256"/>
        <v>74.388111651831906</v>
      </c>
      <c r="AV477" s="103">
        <f t="shared" ca="1" si="257"/>
        <v>0.34607013183368063</v>
      </c>
      <c r="AW477" s="103">
        <f t="shared" ca="1" si="258"/>
        <v>0.82660196056985336</v>
      </c>
      <c r="AX477" s="91">
        <f t="shared" ca="1" si="259"/>
        <v>60.56840754774948</v>
      </c>
      <c r="AY477" s="103">
        <f t="shared" ca="1" si="260"/>
        <v>0.22024328119381398</v>
      </c>
      <c r="AZ477" s="91">
        <f t="shared" ca="1" si="261"/>
        <v>211.62581538978318</v>
      </c>
      <c r="BA477" s="91">
        <f t="shared" ca="1" si="262"/>
        <v>19.219072546069675</v>
      </c>
      <c r="BB477" s="103">
        <f t="shared" ca="1" si="263"/>
        <v>0.51333503191671614</v>
      </c>
      <c r="BC477" s="103">
        <f t="shared" ca="1" si="264"/>
        <v>0.88079777484872912</v>
      </c>
      <c r="BD477" s="91">
        <f t="shared" ca="1" si="265"/>
        <v>8.2576095986284752</v>
      </c>
      <c r="BE477" s="103">
        <f t="shared" ca="1" si="266"/>
        <v>0.19922395188537603</v>
      </c>
      <c r="BF477" s="91">
        <f t="shared" ca="1" si="267"/>
        <v>40.636540802944765</v>
      </c>
      <c r="BG477" s="91">
        <f t="shared" ca="1" si="268"/>
        <v>67.654406778700746</v>
      </c>
    </row>
    <row r="478" spans="36:59">
      <c r="AJ478" s="1">
        <f t="shared" si="246"/>
        <v>473</v>
      </c>
      <c r="AL478" s="103">
        <f t="shared" ca="1" si="247"/>
        <v>0.12109040961348895</v>
      </c>
      <c r="AM478" s="91">
        <f t="shared" ca="1" si="248"/>
        <v>231.29388606261551</v>
      </c>
      <c r="AN478" s="103">
        <f t="shared" ca="1" si="249"/>
        <v>0.60517240694503338</v>
      </c>
      <c r="AO478" s="92">
        <f t="shared" ca="1" si="250"/>
        <v>4.5051774550520278</v>
      </c>
      <c r="AP478" s="91">
        <f t="shared" ca="1" si="251"/>
        <v>1.6783714452868279</v>
      </c>
      <c r="AQ478" s="103">
        <f t="shared" ca="1" si="252"/>
        <v>21.710085755579151</v>
      </c>
      <c r="AR478" s="103">
        <f t="shared" ca="1" si="253"/>
        <v>0.30128958996286337</v>
      </c>
      <c r="AS478" s="103">
        <f t="shared" ca="1" si="254"/>
        <v>2.9815520120835819E-2</v>
      </c>
      <c r="AT478" s="91">
        <f t="shared" ca="1" si="255"/>
        <v>212.4445187788574</v>
      </c>
      <c r="AU478" s="91">
        <f t="shared" ca="1" si="256"/>
        <v>99.272253746801866</v>
      </c>
      <c r="AV478" s="103">
        <f t="shared" ca="1" si="257"/>
        <v>0.25926977748943708</v>
      </c>
      <c r="AW478" s="103">
        <f t="shared" ca="1" si="258"/>
        <v>0.83794357929805596</v>
      </c>
      <c r="AX478" s="91">
        <f t="shared" ca="1" si="259"/>
        <v>47.165153278353685</v>
      </c>
      <c r="AY478" s="103">
        <f t="shared" ca="1" si="260"/>
        <v>0.22230315015797394</v>
      </c>
      <c r="AZ478" s="91">
        <f t="shared" ca="1" si="261"/>
        <v>173.67691052887645</v>
      </c>
      <c r="BA478" s="91">
        <f t="shared" ca="1" si="262"/>
        <v>28.193259912679785</v>
      </c>
      <c r="BB478" s="103">
        <f t="shared" ca="1" si="263"/>
        <v>0.54613619359753796</v>
      </c>
      <c r="BC478" s="103">
        <f t="shared" ca="1" si="264"/>
        <v>0.91547515318937278</v>
      </c>
      <c r="BD478" s="91">
        <f t="shared" ca="1" si="265"/>
        <v>11.679581144146967</v>
      </c>
      <c r="BE478" s="103">
        <f t="shared" ca="1" si="266"/>
        <v>0.22809335618184076</v>
      </c>
      <c r="BF478" s="91">
        <f t="shared" ca="1" si="267"/>
        <v>39.745003350188945</v>
      </c>
      <c r="BG478" s="91">
        <f t="shared" ca="1" si="268"/>
        <v>58.278505362596391</v>
      </c>
    </row>
    <row r="479" spans="36:59">
      <c r="AJ479" s="1">
        <f t="shared" si="246"/>
        <v>474</v>
      </c>
      <c r="AL479" s="103">
        <f t="shared" ca="1" si="247"/>
        <v>0.10343233835524737</v>
      </c>
      <c r="AM479" s="91">
        <f t="shared" ca="1" si="248"/>
        <v>249.81807448531586</v>
      </c>
      <c r="AN479" s="103">
        <f t="shared" ca="1" si="249"/>
        <v>0.74232499145896713</v>
      </c>
      <c r="AO479" s="92">
        <f t="shared" ca="1" si="250"/>
        <v>5.8031854253516899</v>
      </c>
      <c r="AP479" s="91">
        <f t="shared" ca="1" si="251"/>
        <v>1.8209305820110735</v>
      </c>
      <c r="AQ479" s="103">
        <f t="shared" ca="1" si="252"/>
        <v>42.522833380200964</v>
      </c>
      <c r="AR479" s="103">
        <f t="shared" ca="1" si="253"/>
        <v>0.18140341109161601</v>
      </c>
      <c r="AS479" s="103">
        <f t="shared" ca="1" si="254"/>
        <v>5.3178160541821153E-2</v>
      </c>
      <c r="AT479" s="91">
        <f t="shared" ca="1" si="255"/>
        <v>235.04148918364467</v>
      </c>
      <c r="AU479" s="91">
        <f t="shared" ca="1" si="256"/>
        <v>82.22593772163502</v>
      </c>
      <c r="AV479" s="103">
        <f t="shared" ca="1" si="257"/>
        <v>0.17892027516829237</v>
      </c>
      <c r="AW479" s="103">
        <f t="shared" ca="1" si="258"/>
        <v>0.80415254205755682</v>
      </c>
      <c r="AX479" s="91">
        <f t="shared" ca="1" si="259"/>
        <v>53.317309566021294</v>
      </c>
      <c r="AY479" s="103">
        <f t="shared" ca="1" si="260"/>
        <v>0.20388994708028527</v>
      </c>
      <c r="AZ479" s="91">
        <f t="shared" ca="1" si="261"/>
        <v>214.80267159007266</v>
      </c>
      <c r="BA479" s="91">
        <f t="shared" ca="1" si="262"/>
        <v>23.449707600576403</v>
      </c>
      <c r="BB479" s="103">
        <f t="shared" ca="1" si="263"/>
        <v>0.43587942775114386</v>
      </c>
      <c r="BC479" s="103">
        <f t="shared" ca="1" si="264"/>
        <v>0.99837804405039288</v>
      </c>
      <c r="BD479" s="91">
        <f t="shared" ca="1" si="265"/>
        <v>14.928858415374181</v>
      </c>
      <c r="BE479" s="103">
        <f t="shared" ca="1" si="266"/>
        <v>0.22525315462315756</v>
      </c>
      <c r="BF479" s="91">
        <f t="shared" ca="1" si="267"/>
        <v>42.284517556931448</v>
      </c>
      <c r="BG479" s="91">
        <f t="shared" ca="1" si="268"/>
        <v>54.254262030901884</v>
      </c>
    </row>
    <row r="480" spans="36:59">
      <c r="AJ480" s="1">
        <f t="shared" si="246"/>
        <v>475</v>
      </c>
      <c r="AL480" s="103">
        <f t="shared" ca="1" si="247"/>
        <v>0.13223223498134365</v>
      </c>
      <c r="AM480" s="91">
        <f t="shared" ca="1" si="248"/>
        <v>270.48997036820685</v>
      </c>
      <c r="AN480" s="103">
        <f t="shared" ca="1" si="249"/>
        <v>0.4866583191824978</v>
      </c>
      <c r="AO480" s="92">
        <f t="shared" ca="1" si="250"/>
        <v>3.9756465253114071</v>
      </c>
      <c r="AP480" s="91">
        <f t="shared" ca="1" si="251"/>
        <v>0.69525702984551485</v>
      </c>
      <c r="AQ480" s="103">
        <f t="shared" ca="1" si="252"/>
        <v>17.113425926646141</v>
      </c>
      <c r="AR480" s="103">
        <f t="shared" ca="1" si="253"/>
        <v>0.2073094362162019</v>
      </c>
      <c r="AS480" s="103">
        <f t="shared" ca="1" si="254"/>
        <v>5.1412177506666115E-2</v>
      </c>
      <c r="AT480" s="91">
        <f t="shared" ca="1" si="255"/>
        <v>189.49638583301436</v>
      </c>
      <c r="AU480" s="91">
        <f t="shared" ca="1" si="256"/>
        <v>48.276173648049962</v>
      </c>
      <c r="AV480" s="103">
        <f t="shared" ca="1" si="257"/>
        <v>0.19779270391880227</v>
      </c>
      <c r="AW480" s="103">
        <f t="shared" ca="1" si="258"/>
        <v>0.78503634917275789</v>
      </c>
      <c r="AX480" s="91">
        <f t="shared" ca="1" si="259"/>
        <v>76.642002562577773</v>
      </c>
      <c r="AY480" s="103">
        <f t="shared" ca="1" si="260"/>
        <v>0.16499973322692682</v>
      </c>
      <c r="AZ480" s="91">
        <f t="shared" ca="1" si="261"/>
        <v>230.49960114863319</v>
      </c>
      <c r="BA480" s="91">
        <f t="shared" ca="1" si="262"/>
        <v>27.293666047981304</v>
      </c>
      <c r="BB480" s="103">
        <f t="shared" ca="1" si="263"/>
        <v>0.43633818342926689</v>
      </c>
      <c r="BC480" s="103">
        <f t="shared" ca="1" si="264"/>
        <v>0.99110623948843779</v>
      </c>
      <c r="BD480" s="91">
        <f t="shared" ca="1" si="265"/>
        <v>7.8840106659514273</v>
      </c>
      <c r="BE480" s="103">
        <f t="shared" ca="1" si="266"/>
        <v>0.29210802485439002</v>
      </c>
      <c r="BF480" s="91">
        <f t="shared" ca="1" si="267"/>
        <v>32.040760169406575</v>
      </c>
      <c r="BG480" s="91">
        <f t="shared" ca="1" si="268"/>
        <v>61.533632912404741</v>
      </c>
    </row>
    <row r="481" spans="36:59">
      <c r="AJ481" s="1">
        <f t="shared" si="246"/>
        <v>476</v>
      </c>
      <c r="AL481" s="103">
        <f t="shared" ca="1" si="247"/>
        <v>0.1128271413634353</v>
      </c>
      <c r="AM481" s="91">
        <f t="shared" ca="1" si="248"/>
        <v>236.09093337071323</v>
      </c>
      <c r="AN481" s="103">
        <f t="shared" ca="1" si="249"/>
        <v>0.66280918587273874</v>
      </c>
      <c r="AO481" s="92">
        <f t="shared" ca="1" si="250"/>
        <v>4.673101263602228</v>
      </c>
      <c r="AP481" s="91">
        <f t="shared" ca="1" si="251"/>
        <v>1.7383573045463263</v>
      </c>
      <c r="AQ481" s="103">
        <f t="shared" ca="1" si="252"/>
        <v>25.080753058317583</v>
      </c>
      <c r="AR481" s="103">
        <f t="shared" ca="1" si="253"/>
        <v>0.21387290778508006</v>
      </c>
      <c r="AS481" s="103">
        <f t="shared" ca="1" si="254"/>
        <v>4.2827056795069852E-2</v>
      </c>
      <c r="AT481" s="91">
        <f t="shared" ca="1" si="255"/>
        <v>191.836959358673</v>
      </c>
      <c r="AU481" s="91">
        <f t="shared" ca="1" si="256"/>
        <v>57.047811598009531</v>
      </c>
      <c r="AV481" s="103">
        <f t="shared" ca="1" si="257"/>
        <v>0.31397260818560774</v>
      </c>
      <c r="AW481" s="103">
        <f t="shared" ca="1" si="258"/>
        <v>0.7550480914258616</v>
      </c>
      <c r="AX481" s="91">
        <f t="shared" ca="1" si="259"/>
        <v>80.06090263766167</v>
      </c>
      <c r="AY481" s="103">
        <f t="shared" ca="1" si="260"/>
        <v>0.26380350569492284</v>
      </c>
      <c r="AZ481" s="91">
        <f t="shared" ca="1" si="261"/>
        <v>236.58878868348717</v>
      </c>
      <c r="BA481" s="91">
        <f t="shared" ca="1" si="262"/>
        <v>25.74940395927425</v>
      </c>
      <c r="BB481" s="103">
        <f t="shared" ca="1" si="263"/>
        <v>0.3811383014438271</v>
      </c>
      <c r="BC481" s="103">
        <f t="shared" ca="1" si="264"/>
        <v>0.95101142090001045</v>
      </c>
      <c r="BD481" s="91">
        <f t="shared" ca="1" si="265"/>
        <v>13.300643792060773</v>
      </c>
      <c r="BE481" s="103">
        <f t="shared" ca="1" si="266"/>
        <v>0.19920175082661823</v>
      </c>
      <c r="BF481" s="91">
        <f t="shared" ca="1" si="267"/>
        <v>38.843850786576489</v>
      </c>
      <c r="BG481" s="91">
        <f t="shared" ca="1" si="268"/>
        <v>59.897322440084729</v>
      </c>
    </row>
    <row r="482" spans="36:59">
      <c r="AJ482" s="1">
        <f t="shared" si="246"/>
        <v>477</v>
      </c>
      <c r="AL482" s="103">
        <f t="shared" ca="1" si="247"/>
        <v>9.8147006671054776E-2</v>
      </c>
      <c r="AM482" s="91">
        <f t="shared" ca="1" si="248"/>
        <v>231.30741718677058</v>
      </c>
      <c r="AN482" s="103">
        <f t="shared" ca="1" si="249"/>
        <v>0.33006508121994099</v>
      </c>
      <c r="AO482" s="92">
        <f t="shared" ca="1" si="250"/>
        <v>4.0085802386853189</v>
      </c>
      <c r="AP482" s="91">
        <f t="shared" ca="1" si="251"/>
        <v>1.110953835897686</v>
      </c>
      <c r="AQ482" s="103">
        <f t="shared" ca="1" si="252"/>
        <v>45.372374842093791</v>
      </c>
      <c r="AR482" s="103">
        <f t="shared" ca="1" si="253"/>
        <v>0.24242598150806305</v>
      </c>
      <c r="AS482" s="103">
        <f t="shared" ca="1" si="254"/>
        <v>7.0564341982737852E-2</v>
      </c>
      <c r="AT482" s="91">
        <f t="shared" ca="1" si="255"/>
        <v>177.21675524755472</v>
      </c>
      <c r="AU482" s="91">
        <f t="shared" ca="1" si="256"/>
        <v>41.076887280177644</v>
      </c>
      <c r="AV482" s="103">
        <f t="shared" ca="1" si="257"/>
        <v>0.30335340817829159</v>
      </c>
      <c r="AW482" s="103">
        <f t="shared" ca="1" si="258"/>
        <v>0.77832946986899243</v>
      </c>
      <c r="AX482" s="91">
        <f t="shared" ca="1" si="259"/>
        <v>51.189993912868125</v>
      </c>
      <c r="AY482" s="103">
        <f t="shared" ca="1" si="260"/>
        <v>0.20374040569826851</v>
      </c>
      <c r="AZ482" s="91">
        <f t="shared" ca="1" si="261"/>
        <v>195.72672474637093</v>
      </c>
      <c r="BA482" s="91">
        <f t="shared" ca="1" si="262"/>
        <v>26.048465069810099</v>
      </c>
      <c r="BB482" s="103">
        <f t="shared" ca="1" si="263"/>
        <v>0.52510596952923927</v>
      </c>
      <c r="BC482" s="103">
        <f t="shared" ca="1" si="264"/>
        <v>0.89501039312978037</v>
      </c>
      <c r="BD482" s="91">
        <f t="shared" ca="1" si="265"/>
        <v>9.0367310945059298</v>
      </c>
      <c r="BE482" s="103">
        <f t="shared" ca="1" si="266"/>
        <v>0.32246185256994975</v>
      </c>
      <c r="BF482" s="91">
        <f t="shared" ca="1" si="267"/>
        <v>33.377687117297342</v>
      </c>
      <c r="BG482" s="91">
        <f t="shared" ca="1" si="268"/>
        <v>66.927074880900932</v>
      </c>
    </row>
    <row r="483" spans="36:59">
      <c r="AJ483" s="1">
        <f t="shared" si="246"/>
        <v>478</v>
      </c>
      <c r="AL483" s="103">
        <f t="shared" ca="1" si="247"/>
        <v>0.13697576812742671</v>
      </c>
      <c r="AM483" s="91">
        <f t="shared" ca="1" si="248"/>
        <v>192.45309687104827</v>
      </c>
      <c r="AN483" s="103">
        <f t="shared" ca="1" si="249"/>
        <v>0.49657484953779507</v>
      </c>
      <c r="AO483" s="92">
        <f t="shared" ca="1" si="250"/>
        <v>6.1590381196338102</v>
      </c>
      <c r="AP483" s="91">
        <f t="shared" ca="1" si="251"/>
        <v>0.74240176863198015</v>
      </c>
      <c r="AQ483" s="103">
        <f t="shared" ca="1" si="252"/>
        <v>19.715179528503892</v>
      </c>
      <c r="AR483" s="103">
        <f t="shared" ca="1" si="253"/>
        <v>0.2785840497899395</v>
      </c>
      <c r="AS483" s="103">
        <f t="shared" ca="1" si="254"/>
        <v>4.4143802166851299E-2</v>
      </c>
      <c r="AT483" s="91">
        <f t="shared" ca="1" si="255"/>
        <v>193.54835055144889</v>
      </c>
      <c r="AU483" s="91">
        <f t="shared" ca="1" si="256"/>
        <v>39.926153985128934</v>
      </c>
      <c r="AV483" s="103">
        <f t="shared" ca="1" si="257"/>
        <v>0.21864981336330036</v>
      </c>
      <c r="AW483" s="103">
        <f t="shared" ca="1" si="258"/>
        <v>0.75280877785713973</v>
      </c>
      <c r="AX483" s="91">
        <f t="shared" ca="1" si="259"/>
        <v>60.956340456217234</v>
      </c>
      <c r="AY483" s="103">
        <f t="shared" ca="1" si="260"/>
        <v>0.29715578040184021</v>
      </c>
      <c r="AZ483" s="91">
        <f t="shared" ca="1" si="261"/>
        <v>206.46759467542441</v>
      </c>
      <c r="BA483" s="91">
        <f t="shared" ca="1" si="262"/>
        <v>26.643375503091477</v>
      </c>
      <c r="BB483" s="103">
        <f t="shared" ca="1" si="263"/>
        <v>0.43133770341142663</v>
      </c>
      <c r="BC483" s="103">
        <f t="shared" ca="1" si="264"/>
        <v>0.95518782313567763</v>
      </c>
      <c r="BD483" s="91">
        <f t="shared" ca="1" si="265"/>
        <v>8.8442409566876172</v>
      </c>
      <c r="BE483" s="103">
        <f t="shared" ca="1" si="266"/>
        <v>0.31256333816030563</v>
      </c>
      <c r="BF483" s="91">
        <f t="shared" ca="1" si="267"/>
        <v>43.240989593844809</v>
      </c>
      <c r="BG483" s="91">
        <f t="shared" ca="1" si="268"/>
        <v>53.351294419461219</v>
      </c>
    </row>
    <row r="484" spans="36:59">
      <c r="AJ484" s="1">
        <f t="shared" si="246"/>
        <v>479</v>
      </c>
      <c r="AL484" s="103">
        <f t="shared" ca="1" si="247"/>
        <v>0.10161047512142056</v>
      </c>
      <c r="AM484" s="91">
        <f t="shared" ca="1" si="248"/>
        <v>215.93680385467445</v>
      </c>
      <c r="AN484" s="103">
        <f t="shared" ca="1" si="249"/>
        <v>0.31909257922104456</v>
      </c>
      <c r="AO484" s="92">
        <f t="shared" ca="1" si="250"/>
        <v>3.790599686771944</v>
      </c>
      <c r="AP484" s="91">
        <f t="shared" ca="1" si="251"/>
        <v>1.4675473422192353</v>
      </c>
      <c r="AQ484" s="103">
        <f t="shared" ca="1" si="252"/>
        <v>26.344339442512851</v>
      </c>
      <c r="AR484" s="103">
        <f t="shared" ca="1" si="253"/>
        <v>0.2676263711142699</v>
      </c>
      <c r="AS484" s="103">
        <f t="shared" ca="1" si="254"/>
        <v>3.2092722551038032E-2</v>
      </c>
      <c r="AT484" s="91">
        <f t="shared" ca="1" si="255"/>
        <v>247.00899370628031</v>
      </c>
      <c r="AU484" s="91">
        <f t="shared" ca="1" si="256"/>
        <v>85.665596314918076</v>
      </c>
      <c r="AV484" s="103">
        <f t="shared" ca="1" si="257"/>
        <v>0.29743267319894795</v>
      </c>
      <c r="AW484" s="103">
        <f t="shared" ca="1" si="258"/>
        <v>0.78722662787475362</v>
      </c>
      <c r="AX484" s="91">
        <f t="shared" ca="1" si="259"/>
        <v>45.316607571776458</v>
      </c>
      <c r="AY484" s="103">
        <f t="shared" ca="1" si="260"/>
        <v>0.24149811660967729</v>
      </c>
      <c r="AZ484" s="91">
        <f t="shared" ca="1" si="261"/>
        <v>183.5313899904954</v>
      </c>
      <c r="BA484" s="91">
        <f t="shared" ca="1" si="262"/>
        <v>23.795214067826276</v>
      </c>
      <c r="BB484" s="103">
        <f t="shared" ca="1" si="263"/>
        <v>0.45543918063349509</v>
      </c>
      <c r="BC484" s="103">
        <f t="shared" ca="1" si="264"/>
        <v>0.94831123838247688</v>
      </c>
      <c r="BD484" s="91">
        <f t="shared" ca="1" si="265"/>
        <v>9.8290458084935395</v>
      </c>
      <c r="BE484" s="103">
        <f t="shared" ca="1" si="266"/>
        <v>0.27383585930982873</v>
      </c>
      <c r="BF484" s="91">
        <f t="shared" ca="1" si="267"/>
        <v>34.213008584738361</v>
      </c>
      <c r="BG484" s="91">
        <f t="shared" ca="1" si="268"/>
        <v>73.352899684923329</v>
      </c>
    </row>
    <row r="485" spans="36:59">
      <c r="AJ485" s="1">
        <f t="shared" si="246"/>
        <v>480</v>
      </c>
      <c r="AL485" s="103">
        <f t="shared" ca="1" si="247"/>
        <v>0.13054082194694219</v>
      </c>
      <c r="AM485" s="91">
        <f t="shared" ca="1" si="248"/>
        <v>248.69370965796574</v>
      </c>
      <c r="AN485" s="103">
        <f t="shared" ca="1" si="249"/>
        <v>0.59834013845189826</v>
      </c>
      <c r="AO485" s="92">
        <f t="shared" ca="1" si="250"/>
        <v>6.8613677496468792</v>
      </c>
      <c r="AP485" s="91">
        <f t="shared" ca="1" si="251"/>
        <v>0.53553133063085046</v>
      </c>
      <c r="AQ485" s="103">
        <f t="shared" ca="1" si="252"/>
        <v>40.965256072619852</v>
      </c>
      <c r="AR485" s="103">
        <f t="shared" ca="1" si="253"/>
        <v>0.32447504353212842</v>
      </c>
      <c r="AS485" s="103">
        <f t="shared" ca="1" si="254"/>
        <v>4.8044638754180025E-2</v>
      </c>
      <c r="AT485" s="91">
        <f t="shared" ca="1" si="255"/>
        <v>215.84063161883776</v>
      </c>
      <c r="AU485" s="91">
        <f t="shared" ca="1" si="256"/>
        <v>69.679561431733887</v>
      </c>
      <c r="AV485" s="103">
        <f t="shared" ca="1" si="257"/>
        <v>0.29633536928869986</v>
      </c>
      <c r="AW485" s="103">
        <f t="shared" ca="1" si="258"/>
        <v>0.81722997613946591</v>
      </c>
      <c r="AX485" s="91">
        <f t="shared" ca="1" si="259"/>
        <v>65.765261644676698</v>
      </c>
      <c r="AY485" s="103">
        <f t="shared" ca="1" si="260"/>
        <v>0.24138792838268519</v>
      </c>
      <c r="AZ485" s="91">
        <f t="shared" ca="1" si="261"/>
        <v>171.5657452814564</v>
      </c>
      <c r="BA485" s="91">
        <f t="shared" ca="1" si="262"/>
        <v>27.786333779530992</v>
      </c>
      <c r="BB485" s="103">
        <f t="shared" ca="1" si="263"/>
        <v>0.4557429170001831</v>
      </c>
      <c r="BC485" s="103">
        <f t="shared" ca="1" si="264"/>
        <v>0.8974234565752206</v>
      </c>
      <c r="BD485" s="91">
        <f t="shared" ca="1" si="265"/>
        <v>8.2512710944160865</v>
      </c>
      <c r="BE485" s="103">
        <f t="shared" ca="1" si="266"/>
        <v>0.2984022588121148</v>
      </c>
      <c r="BF485" s="91">
        <f t="shared" ca="1" si="267"/>
        <v>40.710833072787167</v>
      </c>
      <c r="BG485" s="91">
        <f t="shared" ca="1" si="268"/>
        <v>67.016825212633691</v>
      </c>
    </row>
    <row r="486" spans="36:59">
      <c r="AJ486" s="1">
        <f t="shared" si="246"/>
        <v>481</v>
      </c>
      <c r="AL486" s="103">
        <f t="shared" ca="1" si="247"/>
        <v>0.10800889001795852</v>
      </c>
      <c r="AM486" s="91">
        <f t="shared" ca="1" si="248"/>
        <v>262.83049179077432</v>
      </c>
      <c r="AN486" s="103">
        <f t="shared" ca="1" si="249"/>
        <v>0.481146338364562</v>
      </c>
      <c r="AO486" s="92">
        <f t="shared" ca="1" si="250"/>
        <v>5.6531876821242486</v>
      </c>
      <c r="AP486" s="91">
        <f t="shared" ca="1" si="251"/>
        <v>1.1629568111494075</v>
      </c>
      <c r="AQ486" s="103">
        <f t="shared" ca="1" si="252"/>
        <v>40.869344260025429</v>
      </c>
      <c r="AR486" s="103">
        <f t="shared" ca="1" si="253"/>
        <v>0.20834744777055497</v>
      </c>
      <c r="AS486" s="103">
        <f t="shared" ca="1" si="254"/>
        <v>3.2722643046195425E-2</v>
      </c>
      <c r="AT486" s="91">
        <f t="shared" ca="1" si="255"/>
        <v>225.49008957096996</v>
      </c>
      <c r="AU486" s="91">
        <f t="shared" ca="1" si="256"/>
        <v>92.216318444624306</v>
      </c>
      <c r="AV486" s="103">
        <f t="shared" ca="1" si="257"/>
        <v>0.12665430598746391</v>
      </c>
      <c r="AW486" s="103">
        <f t="shared" ca="1" si="258"/>
        <v>0.80077214342903957</v>
      </c>
      <c r="AX486" s="91">
        <f t="shared" ca="1" si="259"/>
        <v>55.347276631083687</v>
      </c>
      <c r="AY486" s="103">
        <f t="shared" ca="1" si="260"/>
        <v>0.1942713388730507</v>
      </c>
      <c r="AZ486" s="91">
        <f t="shared" ca="1" si="261"/>
        <v>235.02830448348305</v>
      </c>
      <c r="BA486" s="91">
        <f t="shared" ca="1" si="262"/>
        <v>21.25852583354952</v>
      </c>
      <c r="BB486" s="103">
        <f t="shared" ca="1" si="263"/>
        <v>0.42996204695656354</v>
      </c>
      <c r="BC486" s="103">
        <f t="shared" ca="1" si="264"/>
        <v>0.89770730964214041</v>
      </c>
      <c r="BD486" s="91">
        <f t="shared" ca="1" si="265"/>
        <v>7.6628385204339056</v>
      </c>
      <c r="BE486" s="103">
        <f t="shared" ca="1" si="266"/>
        <v>0.25898746664251304</v>
      </c>
      <c r="BF486" s="91">
        <f t="shared" ca="1" si="267"/>
        <v>36.780116090415028</v>
      </c>
      <c r="BG486" s="91">
        <f t="shared" ca="1" si="268"/>
        <v>61.0761273680614</v>
      </c>
    </row>
    <row r="487" spans="36:59">
      <c r="AJ487" s="1">
        <f t="shared" si="246"/>
        <v>482</v>
      </c>
      <c r="AL487" s="103">
        <f t="shared" ca="1" si="247"/>
        <v>0.11840038596424307</v>
      </c>
      <c r="AM487" s="91">
        <f t="shared" ca="1" si="248"/>
        <v>215.52045543181066</v>
      </c>
      <c r="AN487" s="103">
        <f t="shared" ca="1" si="249"/>
        <v>0.56780776575335534</v>
      </c>
      <c r="AO487" s="92">
        <f t="shared" ca="1" si="250"/>
        <v>3.3790513041091277</v>
      </c>
      <c r="AP487" s="91">
        <f t="shared" ca="1" si="251"/>
        <v>0.69114674193739489</v>
      </c>
      <c r="AQ487" s="103">
        <f t="shared" ca="1" si="252"/>
        <v>17.245381280325812</v>
      </c>
      <c r="AR487" s="103">
        <f t="shared" ca="1" si="253"/>
        <v>0.17557885879584542</v>
      </c>
      <c r="AS487" s="103">
        <f t="shared" ca="1" si="254"/>
        <v>1.9243220855534503E-2</v>
      </c>
      <c r="AT487" s="91">
        <f t="shared" ca="1" si="255"/>
        <v>180.11111248300796</v>
      </c>
      <c r="AU487" s="91">
        <f t="shared" ca="1" si="256"/>
        <v>95.519141849404363</v>
      </c>
      <c r="AV487" s="103">
        <f t="shared" ca="1" si="257"/>
        <v>0.34992098455360493</v>
      </c>
      <c r="AW487" s="103">
        <f t="shared" ca="1" si="258"/>
        <v>0.83021094844106558</v>
      </c>
      <c r="AX487" s="91">
        <f t="shared" ca="1" si="259"/>
        <v>83.117793360991243</v>
      </c>
      <c r="AY487" s="103">
        <f t="shared" ca="1" si="260"/>
        <v>0.20077543994880542</v>
      </c>
      <c r="AZ487" s="91">
        <f t="shared" ca="1" si="261"/>
        <v>184.94769223139207</v>
      </c>
      <c r="BA487" s="91">
        <f t="shared" ca="1" si="262"/>
        <v>19.997103449065076</v>
      </c>
      <c r="BB487" s="103">
        <f t="shared" ca="1" si="263"/>
        <v>0.45526141605741566</v>
      </c>
      <c r="BC487" s="103">
        <f t="shared" ca="1" si="264"/>
        <v>0.98720004428445773</v>
      </c>
      <c r="BD487" s="91">
        <f t="shared" ca="1" si="265"/>
        <v>14.29551298819675</v>
      </c>
      <c r="BE487" s="103">
        <f t="shared" ca="1" si="266"/>
        <v>0.27891807395965096</v>
      </c>
      <c r="BF487" s="91">
        <f t="shared" ca="1" si="267"/>
        <v>32.420495961241855</v>
      </c>
      <c r="BG487" s="91">
        <f t="shared" ca="1" si="268"/>
        <v>56.669781448854074</v>
      </c>
    </row>
    <row r="488" spans="36:59">
      <c r="AJ488" s="1">
        <f t="shared" si="246"/>
        <v>483</v>
      </c>
      <c r="AL488" s="103">
        <f t="shared" ca="1" si="247"/>
        <v>0.12292343447131067</v>
      </c>
      <c r="AM488" s="91">
        <f t="shared" ca="1" si="248"/>
        <v>203.28803153833212</v>
      </c>
      <c r="AN488" s="103">
        <f t="shared" ca="1" si="249"/>
        <v>0.50136519097934817</v>
      </c>
      <c r="AO488" s="92">
        <f t="shared" ca="1" si="250"/>
        <v>3.0733562908075722</v>
      </c>
      <c r="AP488" s="91">
        <f t="shared" ca="1" si="251"/>
        <v>0.89649713495671335</v>
      </c>
      <c r="AQ488" s="103">
        <f t="shared" ca="1" si="252"/>
        <v>10.348383364263988</v>
      </c>
      <c r="AR488" s="103">
        <f t="shared" ca="1" si="253"/>
        <v>0.27592396695189525</v>
      </c>
      <c r="AS488" s="103">
        <f t="shared" ca="1" si="254"/>
        <v>4.1473651767292917E-2</v>
      </c>
      <c r="AT488" s="91">
        <f t="shared" ca="1" si="255"/>
        <v>175.82273530371853</v>
      </c>
      <c r="AU488" s="91">
        <f t="shared" ca="1" si="256"/>
        <v>47.282688080967347</v>
      </c>
      <c r="AV488" s="103">
        <f t="shared" ca="1" si="257"/>
        <v>0.23428507893322426</v>
      </c>
      <c r="AW488" s="103">
        <f t="shared" ca="1" si="258"/>
        <v>0.83611601042099848</v>
      </c>
      <c r="AX488" s="91">
        <f t="shared" ca="1" si="259"/>
        <v>48.558269619441177</v>
      </c>
      <c r="AY488" s="103">
        <f t="shared" ca="1" si="260"/>
        <v>0.22738621836387024</v>
      </c>
      <c r="AZ488" s="91">
        <f t="shared" ca="1" si="261"/>
        <v>210.54907847601572</v>
      </c>
      <c r="BA488" s="91">
        <f t="shared" ca="1" si="262"/>
        <v>16.463200969987952</v>
      </c>
      <c r="BB488" s="103">
        <f t="shared" ca="1" si="263"/>
        <v>0.35253413171276848</v>
      </c>
      <c r="BC488" s="103">
        <f t="shared" ca="1" si="264"/>
        <v>0.91602872114725642</v>
      </c>
      <c r="BD488" s="91">
        <f t="shared" ca="1" si="265"/>
        <v>7.2306387843152073</v>
      </c>
      <c r="BE488" s="103">
        <f t="shared" ca="1" si="266"/>
        <v>0.15710247601166544</v>
      </c>
      <c r="BF488" s="91">
        <f t="shared" ca="1" si="267"/>
        <v>38.627742929795829</v>
      </c>
      <c r="BG488" s="91">
        <f t="shared" ca="1" si="268"/>
        <v>64.464174221632319</v>
      </c>
    </row>
    <row r="489" spans="36:59">
      <c r="AJ489" s="1">
        <f t="shared" si="246"/>
        <v>484</v>
      </c>
      <c r="AL489" s="103">
        <f t="shared" ca="1" si="247"/>
        <v>0.10624450717074514</v>
      </c>
      <c r="AM489" s="91">
        <f t="shared" ca="1" si="248"/>
        <v>262.32227098704055</v>
      </c>
      <c r="AN489" s="103">
        <f t="shared" ca="1" si="249"/>
        <v>0.49526589668173149</v>
      </c>
      <c r="AO489" s="92">
        <f t="shared" ca="1" si="250"/>
        <v>6.4986842583090354</v>
      </c>
      <c r="AP489" s="91">
        <f t="shared" ca="1" si="251"/>
        <v>0.68678806928161973</v>
      </c>
      <c r="AQ489" s="103">
        <f t="shared" ca="1" si="252"/>
        <v>32.351025923856213</v>
      </c>
      <c r="AR489" s="103">
        <f t="shared" ca="1" si="253"/>
        <v>0.16382511306226172</v>
      </c>
      <c r="AS489" s="103">
        <f t="shared" ca="1" si="254"/>
        <v>3.2517566099762626E-2</v>
      </c>
      <c r="AT489" s="91">
        <f t="shared" ca="1" si="255"/>
        <v>184.2919675980848</v>
      </c>
      <c r="AU489" s="91">
        <f t="shared" ca="1" si="256"/>
        <v>32.761036437556463</v>
      </c>
      <c r="AV489" s="103">
        <f t="shared" ca="1" si="257"/>
        <v>0.21380944546460606</v>
      </c>
      <c r="AW489" s="103">
        <f t="shared" ca="1" si="258"/>
        <v>0.74711928656900217</v>
      </c>
      <c r="AX489" s="91">
        <f t="shared" ca="1" si="259"/>
        <v>76.765122820895016</v>
      </c>
      <c r="AY489" s="103">
        <f t="shared" ca="1" si="260"/>
        <v>0.23765060985331343</v>
      </c>
      <c r="AZ489" s="91">
        <f t="shared" ca="1" si="261"/>
        <v>162.16497966691469</v>
      </c>
      <c r="BA489" s="91">
        <f t="shared" ca="1" si="262"/>
        <v>27.584718278379597</v>
      </c>
      <c r="BB489" s="103">
        <f t="shared" ca="1" si="263"/>
        <v>0.37495845191956739</v>
      </c>
      <c r="BC489" s="103">
        <f t="shared" ca="1" si="264"/>
        <v>0.99406476433472035</v>
      </c>
      <c r="BD489" s="91">
        <f t="shared" ca="1" si="265"/>
        <v>6.0181017344350254</v>
      </c>
      <c r="BE489" s="103">
        <f t="shared" ca="1" si="266"/>
        <v>0.33448141626387085</v>
      </c>
      <c r="BF489" s="91">
        <f t="shared" ca="1" si="267"/>
        <v>44.79588512332041</v>
      </c>
      <c r="BG489" s="91">
        <f t="shared" ca="1" si="268"/>
        <v>74.187385657314721</v>
      </c>
    </row>
    <row r="490" spans="36:59">
      <c r="AJ490" s="1">
        <f t="shared" si="246"/>
        <v>485</v>
      </c>
      <c r="AL490" s="103">
        <f t="shared" ca="1" si="247"/>
        <v>0.14812930673212144</v>
      </c>
      <c r="AM490" s="91">
        <f t="shared" ca="1" si="248"/>
        <v>259.44027714331213</v>
      </c>
      <c r="AN490" s="103">
        <f t="shared" ca="1" si="249"/>
        <v>0.45610176788529544</v>
      </c>
      <c r="AO490" s="92">
        <f t="shared" ca="1" si="250"/>
        <v>3.7169506932989043</v>
      </c>
      <c r="AP490" s="91">
        <f t="shared" ca="1" si="251"/>
        <v>0.61377194681148795</v>
      </c>
      <c r="AQ490" s="103">
        <f t="shared" ca="1" si="252"/>
        <v>42.897026211946184</v>
      </c>
      <c r="AR490" s="103">
        <f t="shared" ca="1" si="253"/>
        <v>0.28643567714314477</v>
      </c>
      <c r="AS490" s="103">
        <f t="shared" ca="1" si="254"/>
        <v>5.9618211577523721E-2</v>
      </c>
      <c r="AT490" s="91">
        <f t="shared" ca="1" si="255"/>
        <v>186.24681803377976</v>
      </c>
      <c r="AU490" s="91">
        <f t="shared" ca="1" si="256"/>
        <v>96.306365565978908</v>
      </c>
      <c r="AV490" s="103">
        <f t="shared" ca="1" si="257"/>
        <v>0.31830403511955807</v>
      </c>
      <c r="AW490" s="103">
        <f t="shared" ca="1" si="258"/>
        <v>0.76060165931893209</v>
      </c>
      <c r="AX490" s="91">
        <f t="shared" ca="1" si="259"/>
        <v>71.292753120252442</v>
      </c>
      <c r="AY490" s="103">
        <f t="shared" ca="1" si="260"/>
        <v>0.18131188879070614</v>
      </c>
      <c r="AZ490" s="91">
        <f t="shared" ca="1" si="261"/>
        <v>231.83651628673408</v>
      </c>
      <c r="BA490" s="91">
        <f t="shared" ca="1" si="262"/>
        <v>29.411644011970289</v>
      </c>
      <c r="BB490" s="103">
        <f t="shared" ca="1" si="263"/>
        <v>0.59592721589016329</v>
      </c>
      <c r="BC490" s="103">
        <f t="shared" ca="1" si="264"/>
        <v>0.91781689927058929</v>
      </c>
      <c r="BD490" s="91">
        <f t="shared" ca="1" si="265"/>
        <v>6.7377244264567198</v>
      </c>
      <c r="BE490" s="103">
        <f t="shared" ca="1" si="266"/>
        <v>0.32496853698098688</v>
      </c>
      <c r="BF490" s="91">
        <f t="shared" ca="1" si="267"/>
        <v>40.417050657459292</v>
      </c>
      <c r="BG490" s="91">
        <f t="shared" ca="1" si="268"/>
        <v>74.64396582256083</v>
      </c>
    </row>
    <row r="491" spans="36:59">
      <c r="AJ491" s="1">
        <f t="shared" si="246"/>
        <v>486</v>
      </c>
      <c r="AL491" s="103">
        <f t="shared" ca="1" si="247"/>
        <v>9.935631529357411E-2</v>
      </c>
      <c r="AM491" s="91">
        <f t="shared" ca="1" si="248"/>
        <v>200.96332631773674</v>
      </c>
      <c r="AN491" s="103">
        <f t="shared" ca="1" si="249"/>
        <v>0.71003534485178466</v>
      </c>
      <c r="AO491" s="92">
        <f t="shared" ca="1" si="250"/>
        <v>6.3312600607782903</v>
      </c>
      <c r="AP491" s="91">
        <f t="shared" ca="1" si="251"/>
        <v>1.7714553011764707</v>
      </c>
      <c r="AQ491" s="103">
        <f t="shared" ca="1" si="252"/>
        <v>15.961964560063752</v>
      </c>
      <c r="AR491" s="103">
        <f t="shared" ca="1" si="253"/>
        <v>0.22725040279180264</v>
      </c>
      <c r="AS491" s="103">
        <f t="shared" ca="1" si="254"/>
        <v>2.8235043865259705E-2</v>
      </c>
      <c r="AT491" s="91">
        <f t="shared" ca="1" si="255"/>
        <v>211.06412787131379</v>
      </c>
      <c r="AU491" s="91">
        <f t="shared" ca="1" si="256"/>
        <v>55.472683807735464</v>
      </c>
      <c r="AV491" s="103">
        <f t="shared" ca="1" si="257"/>
        <v>0.19783716716766206</v>
      </c>
      <c r="AW491" s="103">
        <f t="shared" ca="1" si="258"/>
        <v>0.76125491928113531</v>
      </c>
      <c r="AX491" s="91">
        <f t="shared" ca="1" si="259"/>
        <v>52.888648471078682</v>
      </c>
      <c r="AY491" s="103">
        <f t="shared" ca="1" si="260"/>
        <v>0.18637815831779247</v>
      </c>
      <c r="AZ491" s="91">
        <f t="shared" ca="1" si="261"/>
        <v>212.17390340548482</v>
      </c>
      <c r="BA491" s="91">
        <f t="shared" ca="1" si="262"/>
        <v>22.344046979635941</v>
      </c>
      <c r="BB491" s="103">
        <f t="shared" ca="1" si="263"/>
        <v>0.47123658191420359</v>
      </c>
      <c r="BC491" s="103">
        <f t="shared" ca="1" si="264"/>
        <v>0.93715154996682659</v>
      </c>
      <c r="BD491" s="91">
        <f t="shared" ca="1" si="265"/>
        <v>8.1280013877320858</v>
      </c>
      <c r="BE491" s="103">
        <f t="shared" ca="1" si="266"/>
        <v>0.16979009559125577</v>
      </c>
      <c r="BF491" s="91">
        <f t="shared" ca="1" si="267"/>
        <v>41.967190590089245</v>
      </c>
      <c r="BG491" s="91">
        <f t="shared" ca="1" si="268"/>
        <v>55.059716714613678</v>
      </c>
    </row>
    <row r="492" spans="36:59">
      <c r="AJ492" s="1">
        <f t="shared" si="246"/>
        <v>487</v>
      </c>
      <c r="AL492" s="103">
        <f t="shared" ca="1" si="247"/>
        <v>0.14570221236752157</v>
      </c>
      <c r="AM492" s="91">
        <f t="shared" ca="1" si="248"/>
        <v>222.33852777680485</v>
      </c>
      <c r="AN492" s="103">
        <f t="shared" ca="1" si="249"/>
        <v>0.38089673223258635</v>
      </c>
      <c r="AO492" s="92">
        <f t="shared" ca="1" si="250"/>
        <v>6.9788023358295792</v>
      </c>
      <c r="AP492" s="91">
        <f t="shared" ca="1" si="251"/>
        <v>1.9038044313311142</v>
      </c>
      <c r="AQ492" s="103">
        <f t="shared" ca="1" si="252"/>
        <v>34.751154717893286</v>
      </c>
      <c r="AR492" s="103">
        <f t="shared" ca="1" si="253"/>
        <v>0.27479961893471433</v>
      </c>
      <c r="AS492" s="103">
        <f t="shared" ca="1" si="254"/>
        <v>1.9403348238151284E-2</v>
      </c>
      <c r="AT492" s="91">
        <f t="shared" ca="1" si="255"/>
        <v>237.69675127355481</v>
      </c>
      <c r="AU492" s="91">
        <f t="shared" ca="1" si="256"/>
        <v>82.026624231004334</v>
      </c>
      <c r="AV492" s="103">
        <f t="shared" ca="1" si="257"/>
        <v>0.19831482098069908</v>
      </c>
      <c r="AW492" s="103">
        <f t="shared" ca="1" si="258"/>
        <v>0.81335279287197393</v>
      </c>
      <c r="AX492" s="91">
        <f t="shared" ca="1" si="259"/>
        <v>55.820808309222016</v>
      </c>
      <c r="AY492" s="103">
        <f t="shared" ca="1" si="260"/>
        <v>0.26308703682809809</v>
      </c>
      <c r="AZ492" s="91">
        <f t="shared" ca="1" si="261"/>
        <v>187.5553140303719</v>
      </c>
      <c r="BA492" s="91">
        <f t="shared" ca="1" si="262"/>
        <v>29.590271369602114</v>
      </c>
      <c r="BB492" s="103">
        <f t="shared" ca="1" si="263"/>
        <v>0.3812115024819337</v>
      </c>
      <c r="BC492" s="103">
        <f t="shared" ca="1" si="264"/>
        <v>0.9329732742628587</v>
      </c>
      <c r="BD492" s="91">
        <f t="shared" ca="1" si="265"/>
        <v>14.091539489330147</v>
      </c>
      <c r="BE492" s="103">
        <f t="shared" ca="1" si="266"/>
        <v>0.31999780777732612</v>
      </c>
      <c r="BF492" s="91">
        <f t="shared" ca="1" si="267"/>
        <v>42.856265521778589</v>
      </c>
      <c r="BG492" s="91">
        <f t="shared" ca="1" si="268"/>
        <v>51.508097884890581</v>
      </c>
    </row>
    <row r="493" spans="36:59">
      <c r="AJ493" s="1">
        <f t="shared" si="246"/>
        <v>488</v>
      </c>
      <c r="AL493" s="103">
        <f t="shared" ca="1" si="247"/>
        <v>9.8644681257456346E-2</v>
      </c>
      <c r="AM493" s="91">
        <f t="shared" ca="1" si="248"/>
        <v>219.44568811370317</v>
      </c>
      <c r="AN493" s="103">
        <f t="shared" ca="1" si="249"/>
        <v>0.72647797161437011</v>
      </c>
      <c r="AO493" s="92">
        <f t="shared" ca="1" si="250"/>
        <v>5.4716893377895151</v>
      </c>
      <c r="AP493" s="91">
        <f t="shared" ca="1" si="251"/>
        <v>0.67538086349645865</v>
      </c>
      <c r="AQ493" s="103">
        <f t="shared" ca="1" si="252"/>
        <v>24.426890455277587</v>
      </c>
      <c r="AR493" s="103">
        <f t="shared" ca="1" si="253"/>
        <v>0.26431749288250117</v>
      </c>
      <c r="AS493" s="103">
        <f t="shared" ca="1" si="254"/>
        <v>6.6584288953802778E-2</v>
      </c>
      <c r="AT493" s="91">
        <f t="shared" ca="1" si="255"/>
        <v>222.49874353271119</v>
      </c>
      <c r="AU493" s="91">
        <f t="shared" ca="1" si="256"/>
        <v>67.610575776424483</v>
      </c>
      <c r="AV493" s="103">
        <f t="shared" ca="1" si="257"/>
        <v>0.19461773014336314</v>
      </c>
      <c r="AW493" s="103">
        <f t="shared" ca="1" si="258"/>
        <v>0.80840684186667155</v>
      </c>
      <c r="AX493" s="91">
        <f t="shared" ca="1" si="259"/>
        <v>74.618387350402784</v>
      </c>
      <c r="AY493" s="103">
        <f t="shared" ca="1" si="260"/>
        <v>0.22195029219559353</v>
      </c>
      <c r="AZ493" s="91">
        <f t="shared" ca="1" si="261"/>
        <v>197.34029814489242</v>
      </c>
      <c r="BA493" s="91">
        <f t="shared" ca="1" si="262"/>
        <v>26.300420868779312</v>
      </c>
      <c r="BB493" s="103">
        <f t="shared" ca="1" si="263"/>
        <v>0.59385712865522877</v>
      </c>
      <c r="BC493" s="103">
        <f t="shared" ca="1" si="264"/>
        <v>0.95568779510756752</v>
      </c>
      <c r="BD493" s="91">
        <f t="shared" ca="1" si="265"/>
        <v>11.295233290462649</v>
      </c>
      <c r="BE493" s="103">
        <f t="shared" ca="1" si="266"/>
        <v>0.2854864333842364</v>
      </c>
      <c r="BF493" s="91">
        <f t="shared" ca="1" si="267"/>
        <v>39.313168285152159</v>
      </c>
      <c r="BG493" s="91">
        <f t="shared" ca="1" si="268"/>
        <v>60.705215766611452</v>
      </c>
    </row>
    <row r="494" spans="36:59">
      <c r="AJ494" s="1">
        <f t="shared" si="246"/>
        <v>489</v>
      </c>
      <c r="AL494" s="103">
        <f t="shared" ca="1" si="247"/>
        <v>0.12748779707111207</v>
      </c>
      <c r="AM494" s="91">
        <f t="shared" ca="1" si="248"/>
        <v>271.74291751401137</v>
      </c>
      <c r="AN494" s="103">
        <f t="shared" ca="1" si="249"/>
        <v>0.64092329855186003</v>
      </c>
      <c r="AO494" s="92">
        <f t="shared" ca="1" si="250"/>
        <v>6.6580717243231291</v>
      </c>
      <c r="AP494" s="91">
        <f t="shared" ca="1" si="251"/>
        <v>1.9886653561907317</v>
      </c>
      <c r="AQ494" s="103">
        <f t="shared" ca="1" si="252"/>
        <v>30.61302951303076</v>
      </c>
      <c r="AR494" s="103">
        <f t="shared" ca="1" si="253"/>
        <v>0.21915266823460963</v>
      </c>
      <c r="AS494" s="103">
        <f t="shared" ca="1" si="254"/>
        <v>7.0023438619947559E-2</v>
      </c>
      <c r="AT494" s="91">
        <f t="shared" ca="1" si="255"/>
        <v>243.74223391512857</v>
      </c>
      <c r="AU494" s="91">
        <f t="shared" ca="1" si="256"/>
        <v>32.532111370771155</v>
      </c>
      <c r="AV494" s="103">
        <f t="shared" ca="1" si="257"/>
        <v>0.13425505131798815</v>
      </c>
      <c r="AW494" s="103">
        <f t="shared" ca="1" si="258"/>
        <v>0.75136831126852066</v>
      </c>
      <c r="AX494" s="91">
        <f t="shared" ca="1" si="259"/>
        <v>74.497245506630549</v>
      </c>
      <c r="AY494" s="103">
        <f t="shared" ca="1" si="260"/>
        <v>0.19085898857161715</v>
      </c>
      <c r="AZ494" s="91">
        <f t="shared" ca="1" si="261"/>
        <v>165.09134200291658</v>
      </c>
      <c r="BA494" s="91">
        <f t="shared" ca="1" si="262"/>
        <v>18.435465061181961</v>
      </c>
      <c r="BB494" s="103">
        <f t="shared" ca="1" si="263"/>
        <v>0.42363919525293847</v>
      </c>
      <c r="BC494" s="103">
        <f t="shared" ca="1" si="264"/>
        <v>0.96992562770692148</v>
      </c>
      <c r="BD494" s="91">
        <f t="shared" ca="1" si="265"/>
        <v>13.915324451685862</v>
      </c>
      <c r="BE494" s="103">
        <f t="shared" ca="1" si="266"/>
        <v>0.1510087644364996</v>
      </c>
      <c r="BF494" s="91">
        <f t="shared" ca="1" si="267"/>
        <v>37.113546937437448</v>
      </c>
      <c r="BG494" s="91">
        <f t="shared" ca="1" si="268"/>
        <v>69.166722592595079</v>
      </c>
    </row>
    <row r="495" spans="36:59">
      <c r="AJ495" s="1">
        <f t="shared" si="246"/>
        <v>490</v>
      </c>
      <c r="AL495" s="103">
        <f t="shared" ca="1" si="247"/>
        <v>0.11086664785383948</v>
      </c>
      <c r="AM495" s="91">
        <f t="shared" ca="1" si="248"/>
        <v>210.56064510554594</v>
      </c>
      <c r="AN495" s="103">
        <f t="shared" ca="1" si="249"/>
        <v>0.36851960498643227</v>
      </c>
      <c r="AO495" s="92">
        <f t="shared" ca="1" si="250"/>
        <v>6.4951637751204636</v>
      </c>
      <c r="AP495" s="91">
        <f t="shared" ca="1" si="251"/>
        <v>1.7016200386043416</v>
      </c>
      <c r="AQ495" s="103">
        <f t="shared" ca="1" si="252"/>
        <v>19.773198234901955</v>
      </c>
      <c r="AR495" s="103">
        <f t="shared" ca="1" si="253"/>
        <v>0.17339602095565471</v>
      </c>
      <c r="AS495" s="103">
        <f t="shared" ca="1" si="254"/>
        <v>2.5626710925485116E-2</v>
      </c>
      <c r="AT495" s="91">
        <f t="shared" ca="1" si="255"/>
        <v>229.5467855869517</v>
      </c>
      <c r="AU495" s="91">
        <f t="shared" ca="1" si="256"/>
        <v>41.484608648090777</v>
      </c>
      <c r="AV495" s="103">
        <f t="shared" ca="1" si="257"/>
        <v>0.12794012282518832</v>
      </c>
      <c r="AW495" s="103">
        <f t="shared" ca="1" si="258"/>
        <v>0.81021309610805092</v>
      </c>
      <c r="AX495" s="91">
        <f t="shared" ca="1" si="259"/>
        <v>66.484458455200581</v>
      </c>
      <c r="AY495" s="103">
        <f t="shared" ca="1" si="260"/>
        <v>0.25010123807725715</v>
      </c>
      <c r="AZ495" s="91">
        <f t="shared" ca="1" si="261"/>
        <v>191.84007625835412</v>
      </c>
      <c r="BA495" s="91">
        <f t="shared" ca="1" si="262"/>
        <v>23.743587362346638</v>
      </c>
      <c r="BB495" s="103">
        <f t="shared" ca="1" si="263"/>
        <v>0.45943666064871302</v>
      </c>
      <c r="BC495" s="103">
        <f t="shared" ca="1" si="264"/>
        <v>0.85067595986211419</v>
      </c>
      <c r="BD495" s="91">
        <f t="shared" ca="1" si="265"/>
        <v>8.7782721166542004</v>
      </c>
      <c r="BE495" s="103">
        <f t="shared" ca="1" si="266"/>
        <v>0.23502372068321456</v>
      </c>
      <c r="BF495" s="91">
        <f t="shared" ca="1" si="267"/>
        <v>35.204192377026985</v>
      </c>
      <c r="BG495" s="91">
        <f t="shared" ca="1" si="268"/>
        <v>68.915581454537971</v>
      </c>
    </row>
    <row r="496" spans="36:59">
      <c r="AJ496" s="1">
        <f t="shared" si="246"/>
        <v>491</v>
      </c>
      <c r="AL496" s="103">
        <f t="shared" ca="1" si="247"/>
        <v>0.12609201648882221</v>
      </c>
      <c r="AM496" s="91">
        <f t="shared" ca="1" si="248"/>
        <v>254.91902989573842</v>
      </c>
      <c r="AN496" s="103">
        <f t="shared" ca="1" si="249"/>
        <v>0.50059077839899213</v>
      </c>
      <c r="AO496" s="92">
        <f t="shared" ca="1" si="250"/>
        <v>3.2036300932468857</v>
      </c>
      <c r="AP496" s="91">
        <f t="shared" ca="1" si="251"/>
        <v>0.85913364270155235</v>
      </c>
      <c r="AQ496" s="103">
        <f t="shared" ca="1" si="252"/>
        <v>35.323539225294226</v>
      </c>
      <c r="AR496" s="103">
        <f t="shared" ca="1" si="253"/>
        <v>0.17344838373581156</v>
      </c>
      <c r="AS496" s="103">
        <f t="shared" ca="1" si="254"/>
        <v>5.47058901022889E-2</v>
      </c>
      <c r="AT496" s="91">
        <f t="shared" ca="1" si="255"/>
        <v>190.76521759786382</v>
      </c>
      <c r="AU496" s="91">
        <f t="shared" ca="1" si="256"/>
        <v>96.689735855898689</v>
      </c>
      <c r="AV496" s="103">
        <f t="shared" ca="1" si="257"/>
        <v>0.31564262523762787</v>
      </c>
      <c r="AW496" s="103">
        <f t="shared" ca="1" si="258"/>
        <v>0.8179681039173583</v>
      </c>
      <c r="AX496" s="91">
        <f t="shared" ca="1" si="259"/>
        <v>54.209853172164415</v>
      </c>
      <c r="AY496" s="103">
        <f t="shared" ca="1" si="260"/>
        <v>0.21692388470504667</v>
      </c>
      <c r="AZ496" s="91">
        <f t="shared" ca="1" si="261"/>
        <v>186.57603331328596</v>
      </c>
      <c r="BA496" s="91">
        <f t="shared" ca="1" si="262"/>
        <v>24.066748638821075</v>
      </c>
      <c r="BB496" s="103">
        <f t="shared" ca="1" si="263"/>
        <v>0.58738220968572707</v>
      </c>
      <c r="BC496" s="103">
        <f t="shared" ca="1" si="264"/>
        <v>0.92958002498664616</v>
      </c>
      <c r="BD496" s="91">
        <f t="shared" ca="1" si="265"/>
        <v>11.98987301944231</v>
      </c>
      <c r="BE496" s="103">
        <f t="shared" ca="1" si="266"/>
        <v>0.23228104252042797</v>
      </c>
      <c r="BF496" s="91">
        <f t="shared" ca="1" si="267"/>
        <v>39.964215886030296</v>
      </c>
      <c r="BG496" s="91">
        <f t="shared" ca="1" si="268"/>
        <v>54.202436242657043</v>
      </c>
    </row>
    <row r="497" spans="36:59">
      <c r="AJ497" s="1">
        <f t="shared" si="246"/>
        <v>492</v>
      </c>
      <c r="AL497" s="103">
        <f t="shared" ca="1" si="247"/>
        <v>0.14793395942176998</v>
      </c>
      <c r="AM497" s="91">
        <f t="shared" ca="1" si="248"/>
        <v>214.97580057747524</v>
      </c>
      <c r="AN497" s="103">
        <f t="shared" ca="1" si="249"/>
        <v>0.63061730568126528</v>
      </c>
      <c r="AO497" s="92">
        <f t="shared" ca="1" si="250"/>
        <v>6.8244830395454148</v>
      </c>
      <c r="AP497" s="91">
        <f t="shared" ca="1" si="251"/>
        <v>1.7055598991674317</v>
      </c>
      <c r="AQ497" s="103">
        <f t="shared" ca="1" si="252"/>
        <v>22.079210503007815</v>
      </c>
      <c r="AR497" s="103">
        <f t="shared" ca="1" si="253"/>
        <v>0.33381786344273723</v>
      </c>
      <c r="AS497" s="103">
        <f t="shared" ca="1" si="254"/>
        <v>1.5907046896168529E-2</v>
      </c>
      <c r="AT497" s="91">
        <f t="shared" ca="1" si="255"/>
        <v>193.42531763083872</v>
      </c>
      <c r="AU497" s="91">
        <f t="shared" ca="1" si="256"/>
        <v>67.966688733514033</v>
      </c>
      <c r="AV497" s="103">
        <f t="shared" ca="1" si="257"/>
        <v>0.34809694825926552</v>
      </c>
      <c r="AW497" s="103">
        <f t="shared" ca="1" si="258"/>
        <v>0.81605082440658128</v>
      </c>
      <c r="AX497" s="91">
        <f t="shared" ca="1" si="259"/>
        <v>60.122786599954814</v>
      </c>
      <c r="AY497" s="103">
        <f t="shared" ca="1" si="260"/>
        <v>0.23339790807645405</v>
      </c>
      <c r="AZ497" s="91">
        <f t="shared" ca="1" si="261"/>
        <v>176.95290443292745</v>
      </c>
      <c r="BA497" s="91">
        <f t="shared" ca="1" si="262"/>
        <v>26.866681474554778</v>
      </c>
      <c r="BB497" s="103">
        <f t="shared" ca="1" si="263"/>
        <v>0.56573749669633622</v>
      </c>
      <c r="BC497" s="103">
        <f t="shared" ca="1" si="264"/>
        <v>0.88109138438179291</v>
      </c>
      <c r="BD497" s="91">
        <f t="shared" ca="1" si="265"/>
        <v>9.8735553241156921</v>
      </c>
      <c r="BE497" s="103">
        <f t="shared" ca="1" si="266"/>
        <v>0.31541257795682942</v>
      </c>
      <c r="BF497" s="91">
        <f t="shared" ca="1" si="267"/>
        <v>31.922820119252627</v>
      </c>
      <c r="BG497" s="91">
        <f t="shared" ca="1" si="268"/>
        <v>60.339770348524958</v>
      </c>
    </row>
    <row r="498" spans="36:59">
      <c r="AJ498" s="1">
        <f t="shared" si="246"/>
        <v>493</v>
      </c>
      <c r="AL498" s="103">
        <f t="shared" ca="1" si="247"/>
        <v>0.12557373868562111</v>
      </c>
      <c r="AM498" s="91">
        <f t="shared" ca="1" si="248"/>
        <v>273.74140123466157</v>
      </c>
      <c r="AN498" s="103">
        <f t="shared" ca="1" si="249"/>
        <v>0.36377653053985298</v>
      </c>
      <c r="AO498" s="92">
        <f t="shared" ca="1" si="250"/>
        <v>5.4213934660515521</v>
      </c>
      <c r="AP498" s="91">
        <f t="shared" ca="1" si="251"/>
        <v>0.6657159618167704</v>
      </c>
      <c r="AQ498" s="103">
        <f t="shared" ca="1" si="252"/>
        <v>48.956205972731794</v>
      </c>
      <c r="AR498" s="103">
        <f t="shared" ca="1" si="253"/>
        <v>0.30823300172964962</v>
      </c>
      <c r="AS498" s="103">
        <f t="shared" ca="1" si="254"/>
        <v>6.2285123259680941E-2</v>
      </c>
      <c r="AT498" s="91">
        <f t="shared" ca="1" si="255"/>
        <v>216.1768283124097</v>
      </c>
      <c r="AU498" s="91">
        <f t="shared" ca="1" si="256"/>
        <v>93.253059547547139</v>
      </c>
      <c r="AV498" s="103">
        <f t="shared" ca="1" si="257"/>
        <v>0.25620285413685512</v>
      </c>
      <c r="AW498" s="103">
        <f t="shared" ca="1" si="258"/>
        <v>0.7936146706739784</v>
      </c>
      <c r="AX498" s="91">
        <f t="shared" ca="1" si="259"/>
        <v>64.435363289880499</v>
      </c>
      <c r="AY498" s="103">
        <f t="shared" ca="1" si="260"/>
        <v>0.2889961099159612</v>
      </c>
      <c r="AZ498" s="91">
        <f t="shared" ca="1" si="261"/>
        <v>203.83295158039968</v>
      </c>
      <c r="BA498" s="91">
        <f t="shared" ca="1" si="262"/>
        <v>28.719995509651376</v>
      </c>
      <c r="BB498" s="103">
        <f t="shared" ca="1" si="263"/>
        <v>0.48328012059847397</v>
      </c>
      <c r="BC498" s="103">
        <f t="shared" ca="1" si="264"/>
        <v>0.99660941405260106</v>
      </c>
      <c r="BD498" s="91">
        <f t="shared" ca="1" si="265"/>
        <v>13.763210564572407</v>
      </c>
      <c r="BE498" s="103">
        <f t="shared" ca="1" si="266"/>
        <v>0.1799213378773738</v>
      </c>
      <c r="BF498" s="91">
        <f t="shared" ca="1" si="267"/>
        <v>37.433618874422727</v>
      </c>
      <c r="BG498" s="91">
        <f t="shared" ca="1" si="268"/>
        <v>58.458231835837424</v>
      </c>
    </row>
    <row r="499" spans="36:59">
      <c r="AJ499" s="1">
        <f t="shared" si="246"/>
        <v>494</v>
      </c>
      <c r="AL499" s="103">
        <f t="shared" ca="1" si="247"/>
        <v>0.11272212833073646</v>
      </c>
      <c r="AM499" s="91">
        <f t="shared" ca="1" si="248"/>
        <v>192.77179443301461</v>
      </c>
      <c r="AN499" s="103">
        <f t="shared" ca="1" si="249"/>
        <v>0.34305073731632718</v>
      </c>
      <c r="AO499" s="92">
        <f t="shared" ca="1" si="250"/>
        <v>4.8160423600636761</v>
      </c>
      <c r="AP499" s="91">
        <f t="shared" ca="1" si="251"/>
        <v>1.0948450992143508</v>
      </c>
      <c r="AQ499" s="103">
        <f t="shared" ca="1" si="252"/>
        <v>20.094826717162142</v>
      </c>
      <c r="AR499" s="103">
        <f t="shared" ca="1" si="253"/>
        <v>0.23839804332936654</v>
      </c>
      <c r="AS499" s="103">
        <f t="shared" ca="1" si="254"/>
        <v>6.4701878122559092E-2</v>
      </c>
      <c r="AT499" s="91">
        <f t="shared" ca="1" si="255"/>
        <v>233.40878018500479</v>
      </c>
      <c r="AU499" s="91">
        <f t="shared" ca="1" si="256"/>
        <v>58.210896034939694</v>
      </c>
      <c r="AV499" s="103">
        <f t="shared" ca="1" si="257"/>
        <v>0.24924758472628883</v>
      </c>
      <c r="AW499" s="103">
        <f t="shared" ca="1" si="258"/>
        <v>0.76363296450308094</v>
      </c>
      <c r="AX499" s="91">
        <f t="shared" ca="1" si="259"/>
        <v>58.54510052555483</v>
      </c>
      <c r="AY499" s="103">
        <f t="shared" ca="1" si="260"/>
        <v>0.25382279182343648</v>
      </c>
      <c r="AZ499" s="91">
        <f t="shared" ca="1" si="261"/>
        <v>153.35230216705546</v>
      </c>
      <c r="BA499" s="91">
        <f t="shared" ca="1" si="262"/>
        <v>15.198725989062622</v>
      </c>
      <c r="BB499" s="103">
        <f t="shared" ca="1" si="263"/>
        <v>0.58570954933541797</v>
      </c>
      <c r="BC499" s="103">
        <f t="shared" ca="1" si="264"/>
        <v>0.91233212707406364</v>
      </c>
      <c r="BD499" s="91">
        <f t="shared" ca="1" si="265"/>
        <v>10.572162386564532</v>
      </c>
      <c r="BE499" s="103">
        <f t="shared" ca="1" si="266"/>
        <v>0.16701842929402244</v>
      </c>
      <c r="BF499" s="91">
        <f t="shared" ca="1" si="267"/>
        <v>33.414472852206345</v>
      </c>
      <c r="BG499" s="91">
        <f t="shared" ca="1" si="268"/>
        <v>58.319314388171854</v>
      </c>
    </row>
    <row r="500" spans="36:59">
      <c r="AJ500" s="1">
        <f t="shared" si="246"/>
        <v>495</v>
      </c>
      <c r="AL500" s="103">
        <f t="shared" ca="1" si="247"/>
        <v>0.14263081810376149</v>
      </c>
      <c r="AM500" s="91">
        <f t="shared" ca="1" si="248"/>
        <v>224.32027689460995</v>
      </c>
      <c r="AN500" s="103">
        <f t="shared" ca="1" si="249"/>
        <v>0.53040380407972099</v>
      </c>
      <c r="AO500" s="92">
        <f t="shared" ca="1" si="250"/>
        <v>6.3331283624174937</v>
      </c>
      <c r="AP500" s="91">
        <f t="shared" ca="1" si="251"/>
        <v>0.95454936821067671</v>
      </c>
      <c r="AQ500" s="103">
        <f t="shared" ca="1" si="252"/>
        <v>31.052676809801973</v>
      </c>
      <c r="AR500" s="103">
        <f t="shared" ca="1" si="253"/>
        <v>0.26845501524548909</v>
      </c>
      <c r="AS500" s="103">
        <f t="shared" ca="1" si="254"/>
        <v>2.333870091156684E-2</v>
      </c>
      <c r="AT500" s="91">
        <f t="shared" ca="1" si="255"/>
        <v>175.63586492462656</v>
      </c>
      <c r="AU500" s="91">
        <f t="shared" ca="1" si="256"/>
        <v>57.312581263559764</v>
      </c>
      <c r="AV500" s="103">
        <f t="shared" ca="1" si="257"/>
        <v>0.12598668807888069</v>
      </c>
      <c r="AW500" s="103">
        <f t="shared" ca="1" si="258"/>
        <v>0.76137804067710613</v>
      </c>
      <c r="AX500" s="91">
        <f t="shared" ca="1" si="259"/>
        <v>47.748520945607062</v>
      </c>
      <c r="AY500" s="103">
        <f t="shared" ca="1" si="260"/>
        <v>0.29929972763090407</v>
      </c>
      <c r="AZ500" s="91">
        <f t="shared" ca="1" si="261"/>
        <v>207.01898281360835</v>
      </c>
      <c r="BA500" s="91">
        <f t="shared" ca="1" si="262"/>
        <v>17.264959798973081</v>
      </c>
      <c r="BB500" s="103">
        <f t="shared" ca="1" si="263"/>
        <v>0.44437169897404827</v>
      </c>
      <c r="BC500" s="103">
        <f t="shared" ca="1" si="264"/>
        <v>0.93581033891934995</v>
      </c>
      <c r="BD500" s="91">
        <f t="shared" ca="1" si="265"/>
        <v>11.631573892396441</v>
      </c>
      <c r="BE500" s="103">
        <f t="shared" ca="1" si="266"/>
        <v>0.33420955348922754</v>
      </c>
      <c r="BF500" s="91">
        <f t="shared" ca="1" si="267"/>
        <v>40.361479858951107</v>
      </c>
      <c r="BG500" s="91">
        <f t="shared" ca="1" si="268"/>
        <v>72.492985823738621</v>
      </c>
    </row>
    <row r="501" spans="36:59">
      <c r="AJ501" s="1">
        <f t="shared" si="246"/>
        <v>496</v>
      </c>
      <c r="AL501" s="103">
        <f t="shared" ca="1" si="247"/>
        <v>0.11077610100383212</v>
      </c>
      <c r="AM501" s="91">
        <f t="shared" ca="1" si="248"/>
        <v>207.86426793716203</v>
      </c>
      <c r="AN501" s="103">
        <f t="shared" ca="1" si="249"/>
        <v>0.74479013454718124</v>
      </c>
      <c r="AO501" s="92">
        <f t="shared" ca="1" si="250"/>
        <v>3.1095308135316473</v>
      </c>
      <c r="AP501" s="91">
        <f t="shared" ca="1" si="251"/>
        <v>1.8700399402528496</v>
      </c>
      <c r="AQ501" s="103">
        <f t="shared" ca="1" si="252"/>
        <v>48.375739691418758</v>
      </c>
      <c r="AR501" s="103">
        <f t="shared" ca="1" si="253"/>
        <v>0.28378249794805621</v>
      </c>
      <c r="AS501" s="103">
        <f t="shared" ca="1" si="254"/>
        <v>3.0695642260719885E-2</v>
      </c>
      <c r="AT501" s="91">
        <f t="shared" ca="1" si="255"/>
        <v>241.23817561925046</v>
      </c>
      <c r="AU501" s="91">
        <f t="shared" ca="1" si="256"/>
        <v>38.428870418141294</v>
      </c>
      <c r="AV501" s="103">
        <f t="shared" ca="1" si="257"/>
        <v>0.33201448706082448</v>
      </c>
      <c r="AW501" s="103">
        <f t="shared" ca="1" si="258"/>
        <v>0.75843255358025385</v>
      </c>
      <c r="AX501" s="91">
        <f t="shared" ca="1" si="259"/>
        <v>54.77497446114387</v>
      </c>
      <c r="AY501" s="103">
        <f t="shared" ca="1" si="260"/>
        <v>0.16145226802846088</v>
      </c>
      <c r="AZ501" s="91">
        <f t="shared" ca="1" si="261"/>
        <v>205.32210474068904</v>
      </c>
      <c r="BA501" s="91">
        <f t="shared" ca="1" si="262"/>
        <v>17.297063154923631</v>
      </c>
      <c r="BB501" s="103">
        <f t="shared" ca="1" si="263"/>
        <v>0.55808285409984471</v>
      </c>
      <c r="BC501" s="103">
        <f t="shared" ca="1" si="264"/>
        <v>0.90977022873869984</v>
      </c>
      <c r="BD501" s="91">
        <f t="shared" ca="1" si="265"/>
        <v>13.651966382993148</v>
      </c>
      <c r="BE501" s="103">
        <f t="shared" ca="1" si="266"/>
        <v>0.3482704476280023</v>
      </c>
      <c r="BF501" s="91">
        <f t="shared" ca="1" si="267"/>
        <v>41.438031748451543</v>
      </c>
      <c r="BG501" s="91">
        <f t="shared" ca="1" si="268"/>
        <v>58.686744716787437</v>
      </c>
    </row>
    <row r="502" spans="36:59">
      <c r="AJ502" s="1">
        <f t="shared" si="246"/>
        <v>497</v>
      </c>
      <c r="AL502" s="103">
        <f t="shared" ca="1" si="247"/>
        <v>0.13046847676267351</v>
      </c>
      <c r="AM502" s="91">
        <f t="shared" ca="1" si="248"/>
        <v>219.15329817615594</v>
      </c>
      <c r="AN502" s="103">
        <f t="shared" ca="1" si="249"/>
        <v>0.43849285197331006</v>
      </c>
      <c r="AO502" s="92">
        <f t="shared" ca="1" si="250"/>
        <v>5.0569952130548037</v>
      </c>
      <c r="AP502" s="91">
        <f t="shared" ca="1" si="251"/>
        <v>0.74346619203971476</v>
      </c>
      <c r="AQ502" s="103">
        <f t="shared" ca="1" si="252"/>
        <v>27.844445667406205</v>
      </c>
      <c r="AR502" s="103">
        <f t="shared" ca="1" si="253"/>
        <v>0.25501822186465073</v>
      </c>
      <c r="AS502" s="103">
        <f t="shared" ca="1" si="254"/>
        <v>1.2992741960459495E-2</v>
      </c>
      <c r="AT502" s="91">
        <f t="shared" ca="1" si="255"/>
        <v>217.555919421402</v>
      </c>
      <c r="AU502" s="91">
        <f t="shared" ca="1" si="256"/>
        <v>26.870717550048269</v>
      </c>
      <c r="AV502" s="103">
        <f t="shared" ca="1" si="257"/>
        <v>0.20587184419734841</v>
      </c>
      <c r="AW502" s="103">
        <f t="shared" ca="1" si="258"/>
        <v>0.79224521978401641</v>
      </c>
      <c r="AX502" s="91">
        <f t="shared" ca="1" si="259"/>
        <v>64.170254138500923</v>
      </c>
      <c r="AY502" s="103">
        <f t="shared" ca="1" si="260"/>
        <v>0.29422627969926218</v>
      </c>
      <c r="AZ502" s="91">
        <f t="shared" ca="1" si="261"/>
        <v>163.73358969178113</v>
      </c>
      <c r="BA502" s="91">
        <f t="shared" ca="1" si="262"/>
        <v>26.850040417085921</v>
      </c>
      <c r="BB502" s="103">
        <f t="shared" ca="1" si="263"/>
        <v>0.47405601004897574</v>
      </c>
      <c r="BC502" s="103">
        <f t="shared" ca="1" si="264"/>
        <v>0.98492826348926887</v>
      </c>
      <c r="BD502" s="91">
        <f t="shared" ca="1" si="265"/>
        <v>6.7262796457774963</v>
      </c>
      <c r="BE502" s="103">
        <f t="shared" ca="1" si="266"/>
        <v>0.25902774070904944</v>
      </c>
      <c r="BF502" s="91">
        <f t="shared" ca="1" si="267"/>
        <v>32.533814203372458</v>
      </c>
      <c r="BG502" s="91">
        <f t="shared" ca="1" si="268"/>
        <v>68.033033372986608</v>
      </c>
    </row>
    <row r="503" spans="36:59">
      <c r="AJ503" s="1">
        <f t="shared" si="246"/>
        <v>498</v>
      </c>
      <c r="AL503" s="103">
        <f t="shared" ca="1" si="247"/>
        <v>0.12368083734105864</v>
      </c>
      <c r="AM503" s="91">
        <f t="shared" ca="1" si="248"/>
        <v>276.27605893764172</v>
      </c>
      <c r="AN503" s="103">
        <f t="shared" ca="1" si="249"/>
        <v>0.72526252494127008</v>
      </c>
      <c r="AO503" s="92">
        <f t="shared" ca="1" si="250"/>
        <v>3.7281539984475316</v>
      </c>
      <c r="AP503" s="91">
        <f t="shared" ca="1" si="251"/>
        <v>0.81846010987908824</v>
      </c>
      <c r="AQ503" s="103">
        <f t="shared" ca="1" si="252"/>
        <v>36.297928981729797</v>
      </c>
      <c r="AR503" s="103">
        <f t="shared" ca="1" si="253"/>
        <v>0.17092773842150102</v>
      </c>
      <c r="AS503" s="103">
        <f t="shared" ca="1" si="254"/>
        <v>3.2801364896094427E-2</v>
      </c>
      <c r="AT503" s="91">
        <f t="shared" ca="1" si="255"/>
        <v>211.10971932654741</v>
      </c>
      <c r="AU503" s="91">
        <f t="shared" ca="1" si="256"/>
        <v>62.105079477078789</v>
      </c>
      <c r="AV503" s="103">
        <f t="shared" ca="1" si="257"/>
        <v>0.15137496123880756</v>
      </c>
      <c r="AW503" s="103">
        <f t="shared" ca="1" si="258"/>
        <v>0.76168686090134075</v>
      </c>
      <c r="AX503" s="91">
        <f t="shared" ca="1" si="259"/>
        <v>60.941837773909597</v>
      </c>
      <c r="AY503" s="103">
        <f t="shared" ca="1" si="260"/>
        <v>0.29329424921340724</v>
      </c>
      <c r="AZ503" s="91">
        <f t="shared" ca="1" si="261"/>
        <v>228.06049886537161</v>
      </c>
      <c r="BA503" s="91">
        <f t="shared" ca="1" si="262"/>
        <v>25.179750201970862</v>
      </c>
      <c r="BB503" s="103">
        <f t="shared" ca="1" si="263"/>
        <v>0.37437791427382427</v>
      </c>
      <c r="BC503" s="103">
        <f t="shared" ca="1" si="264"/>
        <v>0.95513359114416141</v>
      </c>
      <c r="BD503" s="91">
        <f t="shared" ca="1" si="265"/>
        <v>9.830589022938284</v>
      </c>
      <c r="BE503" s="103">
        <f t="shared" ca="1" si="266"/>
        <v>0.23632300801706241</v>
      </c>
      <c r="BF503" s="91">
        <f t="shared" ca="1" si="267"/>
        <v>32.608021359550932</v>
      </c>
      <c r="BG503" s="91">
        <f t="shared" ca="1" si="268"/>
        <v>53.414335877556965</v>
      </c>
    </row>
    <row r="504" spans="36:59">
      <c r="AJ504" s="1">
        <f t="shared" si="246"/>
        <v>499</v>
      </c>
      <c r="AL504" s="103">
        <f t="shared" ca="1" si="247"/>
        <v>0.13443385219511025</v>
      </c>
      <c r="AM504" s="91">
        <f t="shared" ca="1" si="248"/>
        <v>205.68213892153591</v>
      </c>
      <c r="AN504" s="103">
        <f t="shared" ca="1" si="249"/>
        <v>0.49482106658415193</v>
      </c>
      <c r="AO504" s="92">
        <f t="shared" ca="1" si="250"/>
        <v>5.2758755435013374</v>
      </c>
      <c r="AP504" s="91">
        <f t="shared" ca="1" si="251"/>
        <v>1.1326608812282404</v>
      </c>
      <c r="AQ504" s="103">
        <f t="shared" ca="1" si="252"/>
        <v>31.169302685638471</v>
      </c>
      <c r="AR504" s="103">
        <f t="shared" ca="1" si="253"/>
        <v>0.30002089545385424</v>
      </c>
      <c r="AS504" s="103">
        <f t="shared" ca="1" si="254"/>
        <v>7.5738587917132588E-2</v>
      </c>
      <c r="AT504" s="91">
        <f t="shared" ca="1" si="255"/>
        <v>247.64373391606887</v>
      </c>
      <c r="AU504" s="91">
        <f t="shared" ca="1" si="256"/>
        <v>38.012988747073599</v>
      </c>
      <c r="AV504" s="103">
        <f t="shared" ca="1" si="257"/>
        <v>0.22639399868013232</v>
      </c>
      <c r="AW504" s="103">
        <f t="shared" ca="1" si="258"/>
        <v>0.75434835773736031</v>
      </c>
      <c r="AX504" s="91">
        <f t="shared" ca="1" si="259"/>
        <v>61.73492478128918</v>
      </c>
      <c r="AY504" s="103">
        <f t="shared" ca="1" si="260"/>
        <v>0.29412396494933823</v>
      </c>
      <c r="AZ504" s="91">
        <f t="shared" ca="1" si="261"/>
        <v>225.03950498636794</v>
      </c>
      <c r="BA504" s="91">
        <f t="shared" ca="1" si="262"/>
        <v>15.777035090144841</v>
      </c>
      <c r="BB504" s="103">
        <f t="shared" ca="1" si="263"/>
        <v>0.56807704314269314</v>
      </c>
      <c r="BC504" s="103">
        <f t="shared" ca="1" si="264"/>
        <v>0.85111166534810434</v>
      </c>
      <c r="BD504" s="91">
        <f t="shared" ca="1" si="265"/>
        <v>9.6951007734756995</v>
      </c>
      <c r="BE504" s="103">
        <f t="shared" ca="1" si="266"/>
        <v>0.32103281751281987</v>
      </c>
      <c r="BF504" s="91">
        <f t="shared" ca="1" si="267"/>
        <v>44.525368061224853</v>
      </c>
      <c r="BG504" s="91">
        <f t="shared" ca="1" si="268"/>
        <v>65.964002680100691</v>
      </c>
    </row>
    <row r="505" spans="36:59">
      <c r="AJ505" s="1">
        <f t="shared" si="246"/>
        <v>500</v>
      </c>
      <c r="AL505" s="103">
        <f t="shared" ca="1" si="247"/>
        <v>0.10906534493408619</v>
      </c>
      <c r="AM505" s="91">
        <f t="shared" ca="1" si="248"/>
        <v>224.27194677799568</v>
      </c>
      <c r="AN505" s="103">
        <f t="shared" ca="1" si="249"/>
        <v>0.71773868072248348</v>
      </c>
      <c r="AO505" s="92">
        <f t="shared" ca="1" si="250"/>
        <v>6.6356062288162008</v>
      </c>
      <c r="AP505" s="91">
        <f t="shared" ca="1" si="251"/>
        <v>0.66285726394769728</v>
      </c>
      <c r="AQ505" s="103">
        <f t="shared" ca="1" si="252"/>
        <v>48.813173167538423</v>
      </c>
      <c r="AR505" s="103">
        <f t="shared" ca="1" si="253"/>
        <v>0.25492667344821573</v>
      </c>
      <c r="AS505" s="103">
        <f t="shared" ca="1" si="254"/>
        <v>1.0288210848735631E-2</v>
      </c>
      <c r="AT505" s="91">
        <f t="shared" ca="1" si="255"/>
        <v>235.48890628070075</v>
      </c>
      <c r="AU505" s="91">
        <f t="shared" ca="1" si="256"/>
        <v>99.572992084668869</v>
      </c>
      <c r="AV505" s="103">
        <f t="shared" ca="1" si="257"/>
        <v>0.3123154654601622</v>
      </c>
      <c r="AW505" s="103">
        <f t="shared" ca="1" si="258"/>
        <v>0.75870619534075312</v>
      </c>
      <c r="AX505" s="91">
        <f t="shared" ca="1" si="259"/>
        <v>57.336783088121827</v>
      </c>
      <c r="AY505" s="103">
        <f t="shared" ca="1" si="260"/>
        <v>0.17407558037459162</v>
      </c>
      <c r="AZ505" s="91">
        <f t="shared" ca="1" si="261"/>
        <v>204.21931493355902</v>
      </c>
      <c r="BA505" s="91">
        <f t="shared" ca="1" si="262"/>
        <v>18.795175101881068</v>
      </c>
      <c r="BB505" s="103">
        <f t="shared" ca="1" si="263"/>
        <v>0.54414962067629435</v>
      </c>
      <c r="BC505" s="103">
        <f t="shared" ca="1" si="264"/>
        <v>0.88663512224016094</v>
      </c>
      <c r="BD505" s="91">
        <f t="shared" ca="1" si="265"/>
        <v>6.5861080909605736</v>
      </c>
      <c r="BE505" s="103">
        <f t="shared" ca="1" si="266"/>
        <v>0.16411414877380082</v>
      </c>
      <c r="BF505" s="91">
        <f t="shared" ca="1" si="267"/>
        <v>35.521146512054571</v>
      </c>
      <c r="BG505" s="91">
        <f t="shared" ca="1" si="268"/>
        <v>59.518838977474459</v>
      </c>
    </row>
    <row r="507" spans="36:59">
      <c r="AJ507" s="2" t="s">
        <v>79</v>
      </c>
      <c r="AK507" s="2"/>
    </row>
    <row r="508" spans="36:59" ht="16" thickBot="1">
      <c r="AK508" s="2" t="s">
        <v>81</v>
      </c>
      <c r="AL508" s="2" t="s">
        <v>4</v>
      </c>
      <c r="AM508" s="2" t="s">
        <v>2</v>
      </c>
      <c r="AN508" s="2" t="s">
        <v>82</v>
      </c>
      <c r="AO508" s="2" t="s">
        <v>83</v>
      </c>
    </row>
    <row r="509" spans="36:59" ht="17" thickTop="1" thickBot="1">
      <c r="AJ509" s="2" t="s">
        <v>78</v>
      </c>
      <c r="AK509" s="99" t="str">
        <f>E2</f>
        <v>Base</v>
      </c>
      <c r="AL509" s="98">
        <f>L11</f>
        <v>708.41845285363752</v>
      </c>
      <c r="AM509" s="16">
        <f>L12</f>
        <v>0.43719208934902465</v>
      </c>
      <c r="AN509" s="16">
        <f>J118</f>
        <v>0.19340000000000002</v>
      </c>
      <c r="AO509" s="16">
        <f>J119</f>
        <v>-0.22114838325284417</v>
      </c>
    </row>
    <row r="510" spans="36:59" ht="16" thickTop="1">
      <c r="AJ510" s="101">
        <v>1</v>
      </c>
      <c r="AK510" s="46" t="str">
        <f t="dataTable" ref="AK510:AO1009" dt2D="0" dtr="0" r1="D2" ca="1"/>
        <v>Base</v>
      </c>
      <c r="AL510" s="94">
        <v>708.41845285363752</v>
      </c>
      <c r="AM510" s="100">
        <v>0.43719208934902465</v>
      </c>
      <c r="AN510" s="100">
        <v>0.19340000000000002</v>
      </c>
      <c r="AO510" s="100">
        <v>-0.22114838325284417</v>
      </c>
    </row>
    <row r="511" spans="36:59">
      <c r="AJ511" s="101">
        <f>AJ510+1</f>
        <v>2</v>
      </c>
      <c r="AK511" s="46">
        <v>0</v>
      </c>
      <c r="AL511" s="94">
        <v>3730.5171066605876</v>
      </c>
      <c r="AM511" s="100">
        <v>1.1482124381560537</v>
      </c>
      <c r="AN511" s="100">
        <v>0.20643244893675669</v>
      </c>
      <c r="AO511" s="100">
        <v>-0.16709521522590318</v>
      </c>
    </row>
    <row r="512" spans="36:59">
      <c r="AJ512" s="101">
        <f t="shared" ref="AJ512:AJ575" si="269">AJ511+1</f>
        <v>3</v>
      </c>
      <c r="AK512" s="46">
        <v>0</v>
      </c>
      <c r="AL512" s="94">
        <v>7590.5034299761082</v>
      </c>
      <c r="AM512" s="100">
        <v>1.5323452825411761</v>
      </c>
      <c r="AN512" s="100">
        <v>0.25253640317120951</v>
      </c>
      <c r="AO512" s="100">
        <v>-9.2253791756327745E-3</v>
      </c>
    </row>
    <row r="513" spans="36:41">
      <c r="AJ513" s="101">
        <f t="shared" si="269"/>
        <v>4</v>
      </c>
      <c r="AK513" s="46">
        <v>0</v>
      </c>
      <c r="AL513" s="94">
        <v>4334.0136874736472</v>
      </c>
      <c r="AM513" s="100">
        <v>1.1908866210550064</v>
      </c>
      <c r="AN513" s="100">
        <v>0.22317092070379543</v>
      </c>
      <c r="AO513" s="100">
        <v>-6.4585933306944662E-2</v>
      </c>
    </row>
    <row r="514" spans="36:41">
      <c r="AJ514" s="101">
        <f t="shared" si="269"/>
        <v>5</v>
      </c>
      <c r="AK514" s="46">
        <v>0</v>
      </c>
      <c r="AL514" s="94">
        <v>2065.0428164368318</v>
      </c>
      <c r="AM514" s="100">
        <v>0.78949623651980505</v>
      </c>
      <c r="AN514" s="100">
        <v>0.20393791499726391</v>
      </c>
      <c r="AO514" s="100">
        <v>-0.20995841881633304</v>
      </c>
    </row>
    <row r="515" spans="36:41">
      <c r="AJ515" s="101">
        <f t="shared" si="269"/>
        <v>6</v>
      </c>
      <c r="AK515" s="46">
        <v>0</v>
      </c>
      <c r="AL515" s="94">
        <v>2875.3515743079033</v>
      </c>
      <c r="AM515" s="100">
        <v>0.91014566609814218</v>
      </c>
      <c r="AN515" s="100">
        <v>0.16048570913935722</v>
      </c>
      <c r="AO515" s="100">
        <v>-0.12192191368988108</v>
      </c>
    </row>
    <row r="516" spans="36:41">
      <c r="AJ516" s="101">
        <f t="shared" si="269"/>
        <v>7</v>
      </c>
      <c r="AK516" s="46">
        <v>0</v>
      </c>
      <c r="AL516" s="94">
        <v>2227.1532281131554</v>
      </c>
      <c r="AM516" s="100">
        <v>0.94760338016596335</v>
      </c>
      <c r="AN516" s="100">
        <v>0.25390597089566658</v>
      </c>
      <c r="AO516" s="100">
        <v>-9.3681897702430114E-2</v>
      </c>
    </row>
    <row r="517" spans="36:41">
      <c r="AJ517" s="101">
        <f t="shared" si="269"/>
        <v>8</v>
      </c>
      <c r="AK517" s="46">
        <v>0</v>
      </c>
      <c r="AL517" s="94">
        <v>843.10556953431342</v>
      </c>
      <c r="AM517" s="100">
        <v>0.45006322037842694</v>
      </c>
      <c r="AN517" s="100">
        <v>0.218482003673105</v>
      </c>
      <c r="AO517" s="100">
        <v>-4.9908831101391674E-2</v>
      </c>
    </row>
    <row r="518" spans="36:41">
      <c r="AJ518" s="101">
        <f t="shared" si="269"/>
        <v>9</v>
      </c>
      <c r="AK518" s="46">
        <v>0</v>
      </c>
      <c r="AL518" s="94">
        <v>2040.4728934905579</v>
      </c>
      <c r="AM518" s="100">
        <v>0.88331935202324119</v>
      </c>
      <c r="AN518" s="100">
        <v>0.20780100178205627</v>
      </c>
      <c r="AO518" s="100">
        <v>-5.964815526979643E-2</v>
      </c>
    </row>
    <row r="519" spans="36:41">
      <c r="AJ519" s="101">
        <f t="shared" si="269"/>
        <v>10</v>
      </c>
      <c r="AK519" s="46">
        <v>0</v>
      </c>
      <c r="AL519" s="94">
        <v>3582.1626218713523</v>
      </c>
      <c r="AM519" s="100">
        <v>1.1526075365284481</v>
      </c>
      <c r="AN519" s="100">
        <v>0.23229385705190944</v>
      </c>
      <c r="AO519" s="100">
        <v>2.3083115443421186E-2</v>
      </c>
    </row>
    <row r="520" spans="36:41">
      <c r="AJ520" s="101">
        <f t="shared" si="269"/>
        <v>11</v>
      </c>
      <c r="AK520" s="46">
        <v>0</v>
      </c>
      <c r="AL520" s="94">
        <v>242.56199790379065</v>
      </c>
      <c r="AM520" s="100">
        <v>0.20927436427598378</v>
      </c>
      <c r="AN520" s="100">
        <v>0.23051375378827216</v>
      </c>
      <c r="AO520" s="100">
        <v>-0.65446622679359501</v>
      </c>
    </row>
    <row r="521" spans="36:41">
      <c r="AJ521" s="101">
        <f t="shared" si="269"/>
        <v>12</v>
      </c>
      <c r="AK521" s="46">
        <v>0</v>
      </c>
      <c r="AL521" s="94">
        <v>271.76964897092523</v>
      </c>
      <c r="AM521" s="100">
        <v>0.24732711424541742</v>
      </c>
      <c r="AN521" s="100">
        <v>0.16241069890646873</v>
      </c>
      <c r="AO521" s="100">
        <v>-0.32847576866520739</v>
      </c>
    </row>
    <row r="522" spans="36:41">
      <c r="AJ522" s="101">
        <f t="shared" si="269"/>
        <v>13</v>
      </c>
      <c r="AK522" s="46">
        <v>0</v>
      </c>
      <c r="AL522" s="94">
        <v>83.360420934415913</v>
      </c>
      <c r="AM522" s="100">
        <v>0.18649137628907142</v>
      </c>
      <c r="AN522" s="100">
        <v>0.25160110527527746</v>
      </c>
      <c r="AO522" s="100">
        <v>-0.10009366756968623</v>
      </c>
    </row>
    <row r="523" spans="36:41">
      <c r="AJ523" s="101">
        <f t="shared" si="269"/>
        <v>14</v>
      </c>
      <c r="AK523" s="46">
        <v>0</v>
      </c>
      <c r="AL523" s="94">
        <v>8693.982182581356</v>
      </c>
      <c r="AM523" s="100">
        <v>1.6906484781191162</v>
      </c>
      <c r="AN523" s="100">
        <v>0.19471749076229417</v>
      </c>
      <c r="AO523" s="100">
        <v>4.200174929660079E-2</v>
      </c>
    </row>
    <row r="524" spans="36:41">
      <c r="AJ524" s="101">
        <f t="shared" si="269"/>
        <v>15</v>
      </c>
      <c r="AK524" s="46">
        <v>0</v>
      </c>
      <c r="AL524" s="94">
        <v>4234.2259178982476</v>
      </c>
      <c r="AM524" s="100">
        <v>1.2684035735172636</v>
      </c>
      <c r="AN524" s="100">
        <v>0.23550268265152097</v>
      </c>
      <c r="AO524" s="100">
        <v>-0.14618296560751823</v>
      </c>
    </row>
    <row r="525" spans="36:41">
      <c r="AJ525" s="101">
        <f t="shared" si="269"/>
        <v>16</v>
      </c>
      <c r="AK525" s="46">
        <v>0</v>
      </c>
      <c r="AL525" s="94">
        <v>-37.624909548269073</v>
      </c>
      <c r="AM525" s="100">
        <v>0.11171025356349951</v>
      </c>
      <c r="AN525" s="100">
        <v>0.2181436076179096</v>
      </c>
      <c r="AO525" s="100">
        <v>-0.20628799634266731</v>
      </c>
    </row>
    <row r="526" spans="36:41">
      <c r="AJ526" s="101">
        <f t="shared" si="269"/>
        <v>17</v>
      </c>
      <c r="AK526" s="46">
        <v>0</v>
      </c>
      <c r="AL526" s="94">
        <v>2359.1767277423032</v>
      </c>
      <c r="AM526" s="100">
        <v>0.88842994377217321</v>
      </c>
      <c r="AN526" s="100">
        <v>0.19206834493001493</v>
      </c>
      <c r="AO526" s="100">
        <v>-2.676411266574566E-2</v>
      </c>
    </row>
    <row r="527" spans="36:41">
      <c r="AJ527" s="101">
        <f t="shared" si="269"/>
        <v>18</v>
      </c>
      <c r="AK527" s="46">
        <v>0</v>
      </c>
      <c r="AL527" s="94">
        <v>344.26038609609401</v>
      </c>
      <c r="AM527" s="100">
        <v>0.26681487585421637</v>
      </c>
      <c r="AN527" s="100">
        <v>0.24711226579685319</v>
      </c>
      <c r="AO527" s="100">
        <v>-6.7396414052069781E-2</v>
      </c>
    </row>
    <row r="528" spans="36:41">
      <c r="AJ528" s="101">
        <f t="shared" si="269"/>
        <v>19</v>
      </c>
      <c r="AK528" s="46">
        <v>0</v>
      </c>
      <c r="AL528" s="94">
        <v>222.66273760211686</v>
      </c>
      <c r="AM528" s="100">
        <v>0.21260642066565971</v>
      </c>
      <c r="AN528" s="100">
        <v>0.22577862259741863</v>
      </c>
      <c r="AO528" s="100">
        <v>-0.90500105274941434</v>
      </c>
    </row>
    <row r="529" spans="36:41">
      <c r="AJ529" s="101">
        <f t="shared" si="269"/>
        <v>20</v>
      </c>
      <c r="AK529" s="46">
        <v>0</v>
      </c>
      <c r="AL529" s="94">
        <v>567.11608384952228</v>
      </c>
      <c r="AM529" s="100">
        <v>0.45783945636316203</v>
      </c>
      <c r="AN529" s="100">
        <v>0.23653737665854804</v>
      </c>
      <c r="AO529" s="100">
        <v>-2.2033011669909026E-2</v>
      </c>
    </row>
    <row r="530" spans="36:41">
      <c r="AJ530" s="101">
        <f t="shared" si="269"/>
        <v>21</v>
      </c>
      <c r="AK530" s="46">
        <v>0</v>
      </c>
      <c r="AL530" s="94">
        <v>451.6023398370786</v>
      </c>
      <c r="AM530" s="100">
        <v>0.31359014590026013</v>
      </c>
      <c r="AN530" s="100">
        <v>0.21449513849000157</v>
      </c>
      <c r="AO530" s="100">
        <v>-9.8036557746324776E-2</v>
      </c>
    </row>
    <row r="531" spans="36:41">
      <c r="AJ531" s="101">
        <f t="shared" si="269"/>
        <v>22</v>
      </c>
      <c r="AK531" s="46">
        <v>0</v>
      </c>
      <c r="AL531" s="94">
        <v>6217.6573418622938</v>
      </c>
      <c r="AM531" s="100">
        <v>1.3598593864138846</v>
      </c>
      <c r="AN531" s="100">
        <v>0.17104421111079288</v>
      </c>
      <c r="AO531" s="100">
        <v>8.8925886950628648E-3</v>
      </c>
    </row>
    <row r="532" spans="36:41">
      <c r="AJ532" s="101">
        <f t="shared" si="269"/>
        <v>23</v>
      </c>
      <c r="AK532" s="46">
        <v>0</v>
      </c>
      <c r="AL532" s="94">
        <v>876.29896944680945</v>
      </c>
      <c r="AM532" s="100">
        <v>0.51174603570665123</v>
      </c>
      <c r="AN532" s="100">
        <v>0.24275869273075806</v>
      </c>
      <c r="AO532" s="100">
        <v>5.9571250147581689E-2</v>
      </c>
    </row>
    <row r="533" spans="36:41">
      <c r="AJ533" s="101">
        <f t="shared" si="269"/>
        <v>24</v>
      </c>
      <c r="AK533" s="46">
        <v>0</v>
      </c>
      <c r="AL533" s="94">
        <v>1379.2232404409747</v>
      </c>
      <c r="AM533" s="100">
        <v>0.61224167737681512</v>
      </c>
      <c r="AN533" s="100">
        <v>0.17747175367938439</v>
      </c>
      <c r="AO533" s="100">
        <v>-0.14800541704775683</v>
      </c>
    </row>
    <row r="534" spans="36:41">
      <c r="AJ534" s="101">
        <f t="shared" si="269"/>
        <v>25</v>
      </c>
      <c r="AK534" s="46">
        <v>0</v>
      </c>
      <c r="AL534" s="94">
        <v>-128.46203471479137</v>
      </c>
      <c r="AM534" s="100">
        <v>5.550948587338711E-2</v>
      </c>
      <c r="AN534" s="100">
        <v>0.23728868027723812</v>
      </c>
      <c r="AO534" s="100">
        <v>-0.24117689384155599</v>
      </c>
    </row>
    <row r="535" spans="36:41">
      <c r="AJ535" s="101">
        <f t="shared" si="269"/>
        <v>26</v>
      </c>
      <c r="AK535" s="46">
        <v>0</v>
      </c>
      <c r="AL535" s="94">
        <v>358.99404191865995</v>
      </c>
      <c r="AM535" s="100">
        <v>0.31633732996158348</v>
      </c>
      <c r="AN535" s="100">
        <v>0.19665111979123884</v>
      </c>
      <c r="AO535" s="100">
        <v>-0.31866496567251767</v>
      </c>
    </row>
    <row r="536" spans="36:41">
      <c r="AJ536" s="101">
        <f t="shared" si="269"/>
        <v>27</v>
      </c>
      <c r="AK536" s="46">
        <v>0</v>
      </c>
      <c r="AL536" s="94">
        <v>-77.857231968529589</v>
      </c>
      <c r="AM536" s="100">
        <v>0.10206810712365666</v>
      </c>
      <c r="AN536" s="100">
        <v>0.18802700591319832</v>
      </c>
      <c r="AO536" s="100">
        <v>-0.23801035446092764</v>
      </c>
    </row>
    <row r="537" spans="36:41">
      <c r="AJ537" s="101">
        <f t="shared" si="269"/>
        <v>28</v>
      </c>
      <c r="AK537" s="46">
        <v>0</v>
      </c>
      <c r="AL537" s="94">
        <v>1225.3478672430729</v>
      </c>
      <c r="AM537" s="100">
        <v>0.68067178597912514</v>
      </c>
      <c r="AN537" s="100">
        <v>0.18957129356141511</v>
      </c>
      <c r="AO537" s="100">
        <v>6.1840462182461017E-2</v>
      </c>
    </row>
    <row r="538" spans="36:41">
      <c r="AJ538" s="101">
        <f t="shared" si="269"/>
        <v>29</v>
      </c>
      <c r="AK538" s="46">
        <v>0</v>
      </c>
      <c r="AL538" s="94">
        <v>60.616442535078249</v>
      </c>
      <c r="AM538" s="100">
        <v>0.13370877227025746</v>
      </c>
      <c r="AN538" s="100">
        <v>0.1794883141102051</v>
      </c>
      <c r="AO538" s="100">
        <v>-9.1783934901302391E-2</v>
      </c>
    </row>
    <row r="539" spans="36:41">
      <c r="AJ539" s="101">
        <f t="shared" si="269"/>
        <v>30</v>
      </c>
      <c r="AK539" s="46">
        <v>0</v>
      </c>
      <c r="AL539" s="94">
        <v>1797.1554782817002</v>
      </c>
      <c r="AM539" s="100">
        <v>0.71055617612031119</v>
      </c>
      <c r="AN539" s="100">
        <v>0.18472027535660451</v>
      </c>
      <c r="AO539" s="100">
        <v>-1.0840558909093106E-2</v>
      </c>
    </row>
    <row r="540" spans="36:41">
      <c r="AJ540" s="101">
        <f t="shared" si="269"/>
        <v>31</v>
      </c>
      <c r="AK540" s="46">
        <v>0</v>
      </c>
      <c r="AL540" s="94">
        <v>406.87755590977434</v>
      </c>
      <c r="AM540" s="100">
        <v>0.3034631774187786</v>
      </c>
      <c r="AN540" s="100">
        <v>0.23118764939155501</v>
      </c>
      <c r="AO540" s="100">
        <v>-0.76365746168697557</v>
      </c>
    </row>
    <row r="541" spans="36:41">
      <c r="AJ541" s="101">
        <f t="shared" si="269"/>
        <v>32</v>
      </c>
      <c r="AK541" s="46">
        <v>0</v>
      </c>
      <c r="AL541" s="94">
        <v>992.44397866436452</v>
      </c>
      <c r="AM541" s="100">
        <v>0.51089235208841854</v>
      </c>
      <c r="AN541" s="100">
        <v>0.18190324786416009</v>
      </c>
      <c r="AO541" s="100">
        <v>-2.1808845903936586E-2</v>
      </c>
    </row>
    <row r="542" spans="36:41">
      <c r="AJ542" s="101">
        <f t="shared" si="269"/>
        <v>33</v>
      </c>
      <c r="AK542" s="46">
        <v>0</v>
      </c>
      <c r="AL542" s="94">
        <v>4417.2965093343682</v>
      </c>
      <c r="AM542" s="100">
        <v>1.2262334376489257</v>
      </c>
      <c r="AN542" s="100">
        <v>0.2477644532818811</v>
      </c>
      <c r="AO542" s="100">
        <v>-4.4610805181447208E-2</v>
      </c>
    </row>
    <row r="543" spans="36:41">
      <c r="AJ543" s="101">
        <f t="shared" si="269"/>
        <v>34</v>
      </c>
      <c r="AK543" s="46">
        <v>0</v>
      </c>
      <c r="AL543" s="94">
        <v>1098.8893550456655</v>
      </c>
      <c r="AM543" s="100">
        <v>0.55292351022003339</v>
      </c>
      <c r="AN543" s="100">
        <v>0.17091291415839427</v>
      </c>
      <c r="AO543" s="100">
        <v>-1.8765499499208371E-2</v>
      </c>
    </row>
    <row r="544" spans="36:41">
      <c r="AJ544" s="101">
        <f t="shared" si="269"/>
        <v>35</v>
      </c>
      <c r="AK544" s="46">
        <v>0</v>
      </c>
      <c r="AL544" s="94">
        <v>365.88415231716726</v>
      </c>
      <c r="AM544" s="100">
        <v>0.32619494379383762</v>
      </c>
      <c r="AN544" s="100">
        <v>0.20318495512390705</v>
      </c>
      <c r="AO544" s="100">
        <v>-0.11197606370666806</v>
      </c>
    </row>
    <row r="545" spans="36:41">
      <c r="AJ545" s="101">
        <f t="shared" si="269"/>
        <v>36</v>
      </c>
      <c r="AK545" s="46">
        <v>0</v>
      </c>
      <c r="AL545" s="94">
        <v>2503.4798703649449</v>
      </c>
      <c r="AM545" s="100">
        <v>0.9751533496187641</v>
      </c>
      <c r="AN545" s="100">
        <v>0.23962584856185343</v>
      </c>
      <c r="AO545" s="100">
        <v>-0.29494287426078997</v>
      </c>
    </row>
    <row r="546" spans="36:41">
      <c r="AJ546" s="101">
        <f t="shared" si="269"/>
        <v>37</v>
      </c>
      <c r="AK546" s="46">
        <v>0</v>
      </c>
      <c r="AL546" s="94">
        <v>7130.8011417721091</v>
      </c>
      <c r="AM546" s="100">
        <v>1.604974094158516</v>
      </c>
      <c r="AN546" s="100">
        <v>0.25244442259268363</v>
      </c>
      <c r="AO546" s="100">
        <v>4.8100472959052398E-2</v>
      </c>
    </row>
    <row r="547" spans="36:41">
      <c r="AJ547" s="101">
        <f t="shared" si="269"/>
        <v>38</v>
      </c>
      <c r="AK547" s="46">
        <v>0</v>
      </c>
      <c r="AL547" s="94">
        <v>5406.5467875913591</v>
      </c>
      <c r="AM547" s="100">
        <v>1.2551284222311074</v>
      </c>
      <c r="AN547" s="100">
        <v>0.1993922787825449</v>
      </c>
      <c r="AO547" s="100">
        <v>5.3243056733971852E-2</v>
      </c>
    </row>
    <row r="548" spans="36:41">
      <c r="AJ548" s="101">
        <f t="shared" si="269"/>
        <v>39</v>
      </c>
      <c r="AK548" s="46">
        <v>0</v>
      </c>
      <c r="AL548" s="94">
        <v>2633.1079142925919</v>
      </c>
      <c r="AM548" s="100">
        <v>0.98492711142925149</v>
      </c>
      <c r="AN548" s="100">
        <v>0.2506525937115659</v>
      </c>
      <c r="AO548" s="100">
        <v>-0.10519525218297221</v>
      </c>
    </row>
    <row r="549" spans="36:41">
      <c r="AJ549" s="101">
        <f t="shared" si="269"/>
        <v>40</v>
      </c>
      <c r="AK549" s="46">
        <v>0</v>
      </c>
      <c r="AL549" s="94">
        <v>1941.46256828369</v>
      </c>
      <c r="AM549" s="100">
        <v>0.80870614493760939</v>
      </c>
      <c r="AN549" s="100">
        <v>0.20820672296091969</v>
      </c>
      <c r="AO549" s="100">
        <v>-5.4888028264277591E-2</v>
      </c>
    </row>
    <row r="550" spans="36:41">
      <c r="AJ550" s="101">
        <f t="shared" si="269"/>
        <v>41</v>
      </c>
      <c r="AK550" s="46">
        <v>0</v>
      </c>
      <c r="AL550" s="94">
        <v>4329.8202934663477</v>
      </c>
      <c r="AM550" s="100">
        <v>1.1463167695623353</v>
      </c>
      <c r="AN550" s="100">
        <v>0.19230970541651315</v>
      </c>
      <c r="AO550" s="100">
        <v>-0.10419438877465119</v>
      </c>
    </row>
    <row r="551" spans="36:41">
      <c r="AJ551" s="101">
        <f t="shared" si="269"/>
        <v>42</v>
      </c>
      <c r="AK551" s="46">
        <v>0</v>
      </c>
      <c r="AL551" s="94">
        <v>2552.0896880463984</v>
      </c>
      <c r="AM551" s="100">
        <v>0.8433198307168317</v>
      </c>
      <c r="AN551" s="100">
        <v>0.1810296970964112</v>
      </c>
      <c r="AO551" s="100">
        <v>-7.9851260819359227E-2</v>
      </c>
    </row>
    <row r="552" spans="36:41">
      <c r="AJ552" s="101">
        <f t="shared" si="269"/>
        <v>43</v>
      </c>
      <c r="AK552" s="46">
        <v>0</v>
      </c>
      <c r="AL552" s="94">
        <v>3970.0856725847107</v>
      </c>
      <c r="AM552" s="100">
        <v>1.0387719097775698</v>
      </c>
      <c r="AN552" s="100">
        <v>0.24898944922154254</v>
      </c>
      <c r="AO552" s="100">
        <v>-0.19120477187027513</v>
      </c>
    </row>
    <row r="553" spans="36:41">
      <c r="AJ553" s="101">
        <f t="shared" si="269"/>
        <v>44</v>
      </c>
      <c r="AK553" s="46">
        <v>0</v>
      </c>
      <c r="AL553" s="94">
        <v>1470.6363817272104</v>
      </c>
      <c r="AM553" s="100">
        <v>0.61086760950295704</v>
      </c>
      <c r="AN553" s="100">
        <v>0.19227554204254377</v>
      </c>
      <c r="AO553" s="100">
        <v>-0.35904937902241085</v>
      </c>
    </row>
    <row r="554" spans="36:41">
      <c r="AJ554" s="101">
        <f t="shared" si="269"/>
        <v>45</v>
      </c>
      <c r="AK554" s="46">
        <v>0</v>
      </c>
      <c r="AL554" s="94">
        <v>2241.6704122539918</v>
      </c>
      <c r="AM554" s="100">
        <v>0.82801934688671519</v>
      </c>
      <c r="AN554" s="100">
        <v>0.19738474712486032</v>
      </c>
      <c r="AO554" s="100">
        <v>-0.11548985300602958</v>
      </c>
    </row>
    <row r="555" spans="36:41">
      <c r="AJ555" s="101">
        <f t="shared" si="269"/>
        <v>46</v>
      </c>
      <c r="AK555" s="46">
        <v>0</v>
      </c>
      <c r="AL555" s="94">
        <v>3741.0535792685369</v>
      </c>
      <c r="AM555" s="100">
        <v>1.1396553341569575</v>
      </c>
      <c r="AN555" s="100">
        <v>0.21620807339872689</v>
      </c>
      <c r="AO555" s="100">
        <v>6.5549465779507751E-2</v>
      </c>
    </row>
    <row r="556" spans="36:41">
      <c r="AJ556" s="101">
        <f t="shared" si="269"/>
        <v>47</v>
      </c>
      <c r="AK556" s="46">
        <v>0</v>
      </c>
      <c r="AL556" s="94">
        <v>1303.8727352557592</v>
      </c>
      <c r="AM556" s="100">
        <v>0.59640254914416291</v>
      </c>
      <c r="AN556" s="100">
        <v>0.17579149105807379</v>
      </c>
      <c r="AO556" s="100">
        <v>-0.42560798784297449</v>
      </c>
    </row>
    <row r="557" spans="36:41">
      <c r="AJ557" s="101">
        <f t="shared" si="269"/>
        <v>48</v>
      </c>
      <c r="AK557" s="46">
        <v>0</v>
      </c>
      <c r="AL557" s="94">
        <v>26.134674772691994</v>
      </c>
      <c r="AM557" s="100">
        <v>0.14820039638974403</v>
      </c>
      <c r="AN557" s="100">
        <v>0.18045436164803183</v>
      </c>
      <c r="AO557" s="100">
        <v>-0.40039387363198758</v>
      </c>
    </row>
    <row r="558" spans="36:41">
      <c r="AJ558" s="101">
        <f t="shared" si="269"/>
        <v>49</v>
      </c>
      <c r="AK558" s="46">
        <v>0</v>
      </c>
      <c r="AL558" s="94">
        <v>6020.7064870829754</v>
      </c>
      <c r="AM558" s="100">
        <v>1.5381843730832552</v>
      </c>
      <c r="AN558" s="100">
        <v>0.22339088936444859</v>
      </c>
      <c r="AO558" s="100">
        <v>6.1374013180504151E-2</v>
      </c>
    </row>
    <row r="559" spans="36:41">
      <c r="AJ559" s="101">
        <f t="shared" si="269"/>
        <v>50</v>
      </c>
      <c r="AK559" s="46">
        <v>0</v>
      </c>
      <c r="AL559" s="94">
        <v>178.42322085257464</v>
      </c>
      <c r="AM559" s="100">
        <v>0.25571717403428074</v>
      </c>
      <c r="AN559" s="100">
        <v>0.21592051458643793</v>
      </c>
      <c r="AO559" s="100">
        <v>-0.15446718700122056</v>
      </c>
    </row>
    <row r="560" spans="36:41">
      <c r="AJ560" s="101">
        <f t="shared" si="269"/>
        <v>51</v>
      </c>
      <c r="AK560" s="46">
        <v>0</v>
      </c>
      <c r="AL560" s="94">
        <v>4130.9648030487206</v>
      </c>
      <c r="AM560" s="100">
        <v>1.2041688506329118</v>
      </c>
      <c r="AN560" s="100">
        <v>0.24640642802201276</v>
      </c>
      <c r="AO560" s="100">
        <v>-0.14638423185890453</v>
      </c>
    </row>
    <row r="561" spans="36:41">
      <c r="AJ561" s="101">
        <f t="shared" si="269"/>
        <v>52</v>
      </c>
      <c r="AK561" s="46">
        <v>0</v>
      </c>
      <c r="AL561" s="94">
        <v>1792.8846633127791</v>
      </c>
      <c r="AM561" s="100">
        <v>0.7416974049187508</v>
      </c>
      <c r="AN561" s="100">
        <v>0.21260584581750924</v>
      </c>
      <c r="AO561" s="100">
        <v>-5.7041439070686817E-2</v>
      </c>
    </row>
    <row r="562" spans="36:41">
      <c r="AJ562" s="101">
        <f t="shared" si="269"/>
        <v>53</v>
      </c>
      <c r="AK562" s="46">
        <v>0</v>
      </c>
      <c r="AL562" s="94">
        <v>7780.725248616538</v>
      </c>
      <c r="AM562" s="100">
        <v>1.5814238104587077</v>
      </c>
      <c r="AN562" s="100">
        <v>0.19716290942497558</v>
      </c>
      <c r="AO562" s="100">
        <v>7.0841152737216265E-2</v>
      </c>
    </row>
    <row r="563" spans="36:41">
      <c r="AJ563" s="101">
        <f t="shared" si="269"/>
        <v>54</v>
      </c>
      <c r="AK563" s="46">
        <v>0</v>
      </c>
      <c r="AL563" s="94">
        <v>3976.9061629145572</v>
      </c>
      <c r="AM563" s="100">
        <v>1.3260665154010605</v>
      </c>
      <c r="AN563" s="100">
        <v>0.17807164412823279</v>
      </c>
      <c r="AO563" s="100">
        <v>1.6885006535954084E-2</v>
      </c>
    </row>
    <row r="564" spans="36:41">
      <c r="AJ564" s="101">
        <f t="shared" si="269"/>
        <v>55</v>
      </c>
      <c r="AK564" s="46">
        <v>0</v>
      </c>
      <c r="AL564" s="94">
        <v>320.69552512240398</v>
      </c>
      <c r="AM564" s="100">
        <v>0.30756067407426801</v>
      </c>
      <c r="AN564" s="100">
        <v>0.23185999780444533</v>
      </c>
      <c r="AO564" s="100">
        <v>-0.42870878436241888</v>
      </c>
    </row>
    <row r="565" spans="36:41">
      <c r="AJ565" s="101">
        <f t="shared" si="269"/>
        <v>56</v>
      </c>
      <c r="AK565" s="46">
        <v>0</v>
      </c>
      <c r="AL565" s="94">
        <v>-206.01535389291195</v>
      </c>
      <c r="AM565" s="100">
        <v>-1.9536016117068122E-2</v>
      </c>
      <c r="AN565" s="100">
        <v>0.15863446358073396</v>
      </c>
      <c r="AO565" s="100">
        <v>-0.3816735705343593</v>
      </c>
    </row>
    <row r="566" spans="36:41">
      <c r="AJ566" s="101">
        <f t="shared" si="269"/>
        <v>57</v>
      </c>
      <c r="AK566" s="46">
        <v>0</v>
      </c>
      <c r="AL566" s="94">
        <v>1873.7303839891247</v>
      </c>
      <c r="AM566" s="100">
        <v>0.86353294485124543</v>
      </c>
      <c r="AN566" s="100">
        <v>0.19430038007992056</v>
      </c>
      <c r="AO566" s="100">
        <v>-2.7292541076390182E-2</v>
      </c>
    </row>
    <row r="567" spans="36:41">
      <c r="AJ567" s="101">
        <f t="shared" si="269"/>
        <v>58</v>
      </c>
      <c r="AK567" s="46">
        <v>0</v>
      </c>
      <c r="AL567" s="94">
        <v>6141.6697377479695</v>
      </c>
      <c r="AM567" s="100">
        <v>1.4426979133948041</v>
      </c>
      <c r="AN567" s="100">
        <v>0.19543204679184367</v>
      </c>
      <c r="AO567" s="100">
        <v>6.0244244657117065E-2</v>
      </c>
    </row>
    <row r="568" spans="36:41">
      <c r="AJ568" s="101">
        <f t="shared" si="269"/>
        <v>59</v>
      </c>
      <c r="AK568" s="46">
        <v>0</v>
      </c>
      <c r="AL568" s="94">
        <v>2769.1461087206462</v>
      </c>
      <c r="AM568" s="100">
        <v>0.91565979328223479</v>
      </c>
      <c r="AN568" s="100">
        <v>0.23773828048530352</v>
      </c>
      <c r="AO568" s="100">
        <v>-0.20675396951347155</v>
      </c>
    </row>
    <row r="569" spans="36:41">
      <c r="AJ569" s="101">
        <f t="shared" si="269"/>
        <v>60</v>
      </c>
      <c r="AK569" s="46">
        <v>0</v>
      </c>
      <c r="AL569" s="94">
        <v>1147.1258162386698</v>
      </c>
      <c r="AM569" s="100">
        <v>0.60263840190304063</v>
      </c>
      <c r="AN569" s="100">
        <v>0.23676632085423521</v>
      </c>
      <c r="AO569" s="100">
        <v>2.2849816375712106E-2</v>
      </c>
    </row>
    <row r="570" spans="36:41">
      <c r="AJ570" s="101">
        <f t="shared" si="269"/>
        <v>61</v>
      </c>
      <c r="AK570" s="46">
        <v>0</v>
      </c>
      <c r="AL570" s="94">
        <v>3831.63345582077</v>
      </c>
      <c r="AM570" s="100">
        <v>1.0925064248048315</v>
      </c>
      <c r="AN570" s="100">
        <v>0.16786357254075357</v>
      </c>
      <c r="AO570" s="100">
        <v>-0.13594702341728543</v>
      </c>
    </row>
    <row r="571" spans="36:41">
      <c r="AJ571" s="101">
        <f t="shared" si="269"/>
        <v>62</v>
      </c>
      <c r="AK571" s="46">
        <v>0</v>
      </c>
      <c r="AL571" s="94">
        <v>597.05579728661223</v>
      </c>
      <c r="AM571" s="100">
        <v>0.40957360625428452</v>
      </c>
      <c r="AN571" s="100">
        <v>0.24833870463352836</v>
      </c>
      <c r="AO571" s="100">
        <v>-0.18441561385374614</v>
      </c>
    </row>
    <row r="572" spans="36:41">
      <c r="AJ572" s="101">
        <f t="shared" si="269"/>
        <v>63</v>
      </c>
      <c r="AK572" s="46">
        <v>0</v>
      </c>
      <c r="AL572" s="94">
        <v>29.110013949868176</v>
      </c>
      <c r="AM572" s="100">
        <v>0.13776319789992475</v>
      </c>
      <c r="AN572" s="100">
        <v>0.18052581909324653</v>
      </c>
      <c r="AO572" s="100">
        <v>-0.12855074399919647</v>
      </c>
    </row>
    <row r="573" spans="36:41">
      <c r="AJ573" s="101">
        <f t="shared" si="269"/>
        <v>64</v>
      </c>
      <c r="AK573" s="46">
        <v>0</v>
      </c>
      <c r="AL573" s="94">
        <v>3982.4293242779695</v>
      </c>
      <c r="AM573" s="100">
        <v>1.0570061545052294</v>
      </c>
      <c r="AN573" s="100">
        <v>0.23646375235783643</v>
      </c>
      <c r="AO573" s="100">
        <v>-7.9116355632997126E-2</v>
      </c>
    </row>
    <row r="574" spans="36:41">
      <c r="AJ574" s="101">
        <f t="shared" si="269"/>
        <v>65</v>
      </c>
      <c r="AK574" s="46">
        <v>0</v>
      </c>
      <c r="AL574" s="94">
        <v>982.93586871923162</v>
      </c>
      <c r="AM574" s="100">
        <v>0.47858722867957515</v>
      </c>
      <c r="AN574" s="100">
        <v>0.16047225412354627</v>
      </c>
      <c r="AO574" s="100">
        <v>-0.53358264479199802</v>
      </c>
    </row>
    <row r="575" spans="36:41">
      <c r="AJ575" s="101">
        <f t="shared" si="269"/>
        <v>66</v>
      </c>
      <c r="AK575" s="46">
        <v>0</v>
      </c>
      <c r="AL575" s="94">
        <v>442.49282371484856</v>
      </c>
      <c r="AM575" s="100">
        <v>0.33148311819877985</v>
      </c>
      <c r="AN575" s="100">
        <v>0.24687251485876241</v>
      </c>
      <c r="AO575" s="100">
        <v>-3.9112331907826876E-2</v>
      </c>
    </row>
    <row r="576" spans="36:41">
      <c r="AJ576" s="101">
        <f t="shared" ref="AJ576:AJ639" si="270">AJ575+1</f>
        <v>67</v>
      </c>
      <c r="AK576" s="46">
        <v>0</v>
      </c>
      <c r="AL576" s="94">
        <v>-106.29804062654645</v>
      </c>
      <c r="AM576" s="100">
        <v>7.8740997549635372E-2</v>
      </c>
      <c r="AN576" s="100">
        <v>0.22609917803049226</v>
      </c>
      <c r="AO576" s="100">
        <v>-0.11551259419376907</v>
      </c>
    </row>
    <row r="577" spans="36:41">
      <c r="AJ577" s="101">
        <f t="shared" si="270"/>
        <v>68</v>
      </c>
      <c r="AK577" s="46">
        <v>0</v>
      </c>
      <c r="AL577" s="94">
        <v>4586.7878761660068</v>
      </c>
      <c r="AM577" s="100">
        <v>1.2894915833244016</v>
      </c>
      <c r="AN577" s="100">
        <v>0.17380738634030493</v>
      </c>
      <c r="AO577" s="100">
        <v>-5.5888951750891577E-2</v>
      </c>
    </row>
    <row r="578" spans="36:41">
      <c r="AJ578" s="101">
        <f t="shared" si="270"/>
        <v>69</v>
      </c>
      <c r="AK578" s="46">
        <v>0</v>
      </c>
      <c r="AL578" s="94">
        <v>220.71054345270474</v>
      </c>
      <c r="AM578" s="100">
        <v>0.22247998779928602</v>
      </c>
      <c r="AN578" s="100">
        <v>0.22214202464289126</v>
      </c>
      <c r="AO578" s="100">
        <v>-0.40134760550291515</v>
      </c>
    </row>
    <row r="579" spans="36:41">
      <c r="AJ579" s="101">
        <f t="shared" si="270"/>
        <v>70</v>
      </c>
      <c r="AK579" s="46">
        <v>0</v>
      </c>
      <c r="AL579" s="94">
        <v>2791.3280532336348</v>
      </c>
      <c r="AM579" s="100">
        <v>0.97956610886620687</v>
      </c>
      <c r="AN579" s="100">
        <v>0.19532186927713591</v>
      </c>
      <c r="AO579" s="100">
        <v>-0.24614756293762419</v>
      </c>
    </row>
    <row r="580" spans="36:41">
      <c r="AJ580" s="101">
        <f t="shared" si="270"/>
        <v>71</v>
      </c>
      <c r="AK580" s="46">
        <v>0</v>
      </c>
      <c r="AL580" s="94">
        <v>7880.4124341071256</v>
      </c>
      <c r="AM580" s="100">
        <v>1.4858313431947652</v>
      </c>
      <c r="AN580" s="100">
        <v>0.22447959478544063</v>
      </c>
      <c r="AO580" s="100">
        <v>-7.542319116820273E-2</v>
      </c>
    </row>
    <row r="581" spans="36:41">
      <c r="AJ581" s="101">
        <f t="shared" si="270"/>
        <v>72</v>
      </c>
      <c r="AK581" s="46">
        <v>0</v>
      </c>
      <c r="AL581" s="94">
        <v>1502.6115268002613</v>
      </c>
      <c r="AM581" s="100">
        <v>0.71235561093839284</v>
      </c>
      <c r="AN581" s="100">
        <v>0.25643150197756348</v>
      </c>
      <c r="AO581" s="100">
        <v>-0.14650346894903118</v>
      </c>
    </row>
    <row r="582" spans="36:41">
      <c r="AJ582" s="101">
        <f t="shared" si="270"/>
        <v>73</v>
      </c>
      <c r="AK582" s="46">
        <v>0</v>
      </c>
      <c r="AL582" s="94">
        <v>537.63622477266824</v>
      </c>
      <c r="AM582" s="100">
        <v>0.32708565420669045</v>
      </c>
      <c r="AN582" s="100">
        <v>0.18592108474215052</v>
      </c>
      <c r="AO582" s="100">
        <v>-0.45279022863227691</v>
      </c>
    </row>
    <row r="583" spans="36:41">
      <c r="AJ583" s="101">
        <f t="shared" si="270"/>
        <v>74</v>
      </c>
      <c r="AK583" s="46">
        <v>0</v>
      </c>
      <c r="AL583" s="94">
        <v>2086.5605315404018</v>
      </c>
      <c r="AM583" s="100">
        <v>0.89593777739059077</v>
      </c>
      <c r="AN583" s="100">
        <v>0.22881705464289151</v>
      </c>
      <c r="AO583" s="100">
        <v>-0.42204244806898439</v>
      </c>
    </row>
    <row r="584" spans="36:41">
      <c r="AJ584" s="101">
        <f t="shared" si="270"/>
        <v>75</v>
      </c>
      <c r="AK584" s="46">
        <v>0</v>
      </c>
      <c r="AL584" s="94">
        <v>2780.4277263223835</v>
      </c>
      <c r="AM584" s="100">
        <v>0.97997498862345367</v>
      </c>
      <c r="AN584" s="100">
        <v>0.19055920665109172</v>
      </c>
      <c r="AO584" s="100">
        <v>-0.10944172178697645</v>
      </c>
    </row>
    <row r="585" spans="36:41">
      <c r="AJ585" s="101">
        <f t="shared" si="270"/>
        <v>76</v>
      </c>
      <c r="AK585" s="46">
        <v>0</v>
      </c>
      <c r="AL585" s="94">
        <v>3001.6640495590223</v>
      </c>
      <c r="AM585" s="100">
        <v>0.96169271298991155</v>
      </c>
      <c r="AN585" s="100">
        <v>0.16405821116907612</v>
      </c>
      <c r="AO585" s="100">
        <v>-5.8275287508791594E-2</v>
      </c>
    </row>
    <row r="586" spans="36:41">
      <c r="AJ586" s="101">
        <f t="shared" si="270"/>
        <v>77</v>
      </c>
      <c r="AK586" s="46">
        <v>0</v>
      </c>
      <c r="AL586" s="94">
        <v>2236.8157456932981</v>
      </c>
      <c r="AM586" s="100">
        <v>0.87844394308931228</v>
      </c>
      <c r="AN586" s="100">
        <v>0.1574183487588795</v>
      </c>
      <c r="AO586" s="100">
        <v>-3.8066395288452619E-2</v>
      </c>
    </row>
    <row r="587" spans="36:41">
      <c r="AJ587" s="101">
        <f t="shared" si="270"/>
        <v>78</v>
      </c>
      <c r="AK587" s="46">
        <v>0</v>
      </c>
      <c r="AL587" s="94">
        <v>1540.5795524712323</v>
      </c>
      <c r="AM587" s="100">
        <v>0.74469215871624006</v>
      </c>
      <c r="AN587" s="100">
        <v>0.21817193127274992</v>
      </c>
      <c r="AO587" s="100">
        <v>-0.10293355531291901</v>
      </c>
    </row>
    <row r="588" spans="36:41">
      <c r="AJ588" s="101">
        <f t="shared" si="270"/>
        <v>79</v>
      </c>
      <c r="AK588" s="46">
        <v>0</v>
      </c>
      <c r="AL588" s="94">
        <v>4182.1147941431464</v>
      </c>
      <c r="AM588" s="100">
        <v>1.2285554852543403</v>
      </c>
      <c r="AN588" s="100">
        <v>0.20847452333407465</v>
      </c>
      <c r="AO588" s="100">
        <v>-2.0699559442488035E-2</v>
      </c>
    </row>
    <row r="589" spans="36:41">
      <c r="AJ589" s="101">
        <f t="shared" si="270"/>
        <v>80</v>
      </c>
      <c r="AK589" s="46">
        <v>0</v>
      </c>
      <c r="AL589" s="94">
        <v>1382.9890488999827</v>
      </c>
      <c r="AM589" s="100">
        <v>0.69690261577256751</v>
      </c>
      <c r="AN589" s="100">
        <v>0.22609244598284248</v>
      </c>
      <c r="AO589" s="100">
        <v>3.8041092315429015E-2</v>
      </c>
    </row>
    <row r="590" spans="36:41">
      <c r="AJ590" s="101">
        <f t="shared" si="270"/>
        <v>81</v>
      </c>
      <c r="AK590" s="46">
        <v>0</v>
      </c>
      <c r="AL590" s="94">
        <v>160.90476749367872</v>
      </c>
      <c r="AM590" s="100">
        <v>0.23759577461002146</v>
      </c>
      <c r="AN590" s="100">
        <v>0.18644963291841665</v>
      </c>
      <c r="AO590" s="100">
        <v>-0.51364368812447758</v>
      </c>
    </row>
    <row r="591" spans="36:41">
      <c r="AJ591" s="101">
        <f t="shared" si="270"/>
        <v>82</v>
      </c>
      <c r="AK591" s="46">
        <v>0</v>
      </c>
      <c r="AL591" s="94">
        <v>1623.4298341563849</v>
      </c>
      <c r="AM591" s="100">
        <v>0.76300231514691652</v>
      </c>
      <c r="AN591" s="100">
        <v>0.15847912416806623</v>
      </c>
      <c r="AO591" s="100">
        <v>-0.31012055119004722</v>
      </c>
    </row>
    <row r="592" spans="36:41">
      <c r="AJ592" s="101">
        <f t="shared" si="270"/>
        <v>83</v>
      </c>
      <c r="AK592" s="46">
        <v>0</v>
      </c>
      <c r="AL592" s="94">
        <v>1237.9670450248702</v>
      </c>
      <c r="AM592" s="100">
        <v>0.61199868509141608</v>
      </c>
      <c r="AN592" s="100">
        <v>0.17514261255306685</v>
      </c>
      <c r="AO592" s="100">
        <v>-3.2608430602116982E-2</v>
      </c>
    </row>
    <row r="593" spans="36:41">
      <c r="AJ593" s="101">
        <f t="shared" si="270"/>
        <v>84</v>
      </c>
      <c r="AK593" s="46">
        <v>0</v>
      </c>
      <c r="AL593" s="94">
        <v>5151.175757584554</v>
      </c>
      <c r="AM593" s="100">
        <v>1.2923306651854469</v>
      </c>
      <c r="AN593" s="100">
        <v>0.1767098919839768</v>
      </c>
      <c r="AO593" s="100">
        <v>-7.5601607115738989E-2</v>
      </c>
    </row>
    <row r="594" spans="36:41">
      <c r="AJ594" s="101">
        <f t="shared" si="270"/>
        <v>85</v>
      </c>
      <c r="AK594" s="46">
        <v>0</v>
      </c>
      <c r="AL594" s="94">
        <v>4773.1775582585606</v>
      </c>
      <c r="AM594" s="100">
        <v>1.0684506520188193</v>
      </c>
      <c r="AN594" s="100">
        <v>0.16840525219200728</v>
      </c>
      <c r="AO594" s="100">
        <v>-9.6486919627108383E-2</v>
      </c>
    </row>
    <row r="595" spans="36:41">
      <c r="AJ595" s="101">
        <f t="shared" si="270"/>
        <v>86</v>
      </c>
      <c r="AK595" s="46">
        <v>0</v>
      </c>
      <c r="AL595" s="94">
        <v>6011.584200238156</v>
      </c>
      <c r="AM595" s="100">
        <v>1.3237896935570372</v>
      </c>
      <c r="AN595" s="100">
        <v>0.21114047090750176</v>
      </c>
      <c r="AO595" s="100">
        <v>-6.7931746941673768E-2</v>
      </c>
    </row>
    <row r="596" spans="36:41">
      <c r="AJ596" s="101">
        <f t="shared" si="270"/>
        <v>87</v>
      </c>
      <c r="AK596" s="46">
        <v>0</v>
      </c>
      <c r="AL596" s="94">
        <v>-27.528710030146499</v>
      </c>
      <c r="AM596" s="100">
        <v>0.1326898415356621</v>
      </c>
      <c r="AN596" s="100">
        <v>0.2339266920068149</v>
      </c>
      <c r="AO596" s="100">
        <v>-0.67103373267969058</v>
      </c>
    </row>
    <row r="597" spans="36:41">
      <c r="AJ597" s="101">
        <f t="shared" si="270"/>
        <v>88</v>
      </c>
      <c r="AK597" s="46">
        <v>0</v>
      </c>
      <c r="AL597" s="94">
        <v>1854.4156186050175</v>
      </c>
      <c r="AM597" s="100">
        <v>0.72151017401653417</v>
      </c>
      <c r="AN597" s="100">
        <v>0.23901951463143808</v>
      </c>
      <c r="AO597" s="100">
        <v>-6.4542698170620222E-2</v>
      </c>
    </row>
    <row r="598" spans="36:41">
      <c r="AJ598" s="101">
        <f t="shared" si="270"/>
        <v>89</v>
      </c>
      <c r="AK598" s="46">
        <v>0</v>
      </c>
      <c r="AL598" s="94">
        <v>6320.4975993740882</v>
      </c>
      <c r="AM598" s="100">
        <v>1.3848700189456471</v>
      </c>
      <c r="AN598" s="100">
        <v>0.20654646572880009</v>
      </c>
      <c r="AO598" s="100">
        <v>-7.6957251041450112E-2</v>
      </c>
    </row>
    <row r="599" spans="36:41">
      <c r="AJ599" s="101">
        <f t="shared" si="270"/>
        <v>90</v>
      </c>
      <c r="AK599" s="46">
        <v>0</v>
      </c>
      <c r="AL599" s="94">
        <v>1267.8645180470121</v>
      </c>
      <c r="AM599" s="100">
        <v>0.67736412206707475</v>
      </c>
      <c r="AN599" s="100">
        <v>0.19353284094815271</v>
      </c>
      <c r="AO599" s="100">
        <v>-7.4893895438508176E-2</v>
      </c>
    </row>
    <row r="600" spans="36:41">
      <c r="AJ600" s="101">
        <f t="shared" si="270"/>
        <v>91</v>
      </c>
      <c r="AK600" s="46">
        <v>0</v>
      </c>
      <c r="AL600" s="94">
        <v>-53.80251424662049</v>
      </c>
      <c r="AM600" s="100">
        <v>8.5006677457161617E-2</v>
      </c>
      <c r="AN600" s="100">
        <v>0.15847372523318584</v>
      </c>
      <c r="AO600" s="100">
        <v>-0.18109863051026628</v>
      </c>
    </row>
    <row r="601" spans="36:41">
      <c r="AJ601" s="101">
        <f t="shared" si="270"/>
        <v>92</v>
      </c>
      <c r="AK601" s="46">
        <v>0</v>
      </c>
      <c r="AL601" s="94">
        <v>797.45468149106318</v>
      </c>
      <c r="AM601" s="100">
        <v>0.50551967539723108</v>
      </c>
      <c r="AN601" s="100">
        <v>0.18885553349242001</v>
      </c>
      <c r="AO601" s="100">
        <v>-0.47046501723931344</v>
      </c>
    </row>
    <row r="602" spans="36:41">
      <c r="AJ602" s="101">
        <f t="shared" si="270"/>
        <v>93</v>
      </c>
      <c r="AK602" s="46">
        <v>0</v>
      </c>
      <c r="AL602" s="94">
        <v>-516.75344102862653</v>
      </c>
      <c r="AM602" s="100">
        <v>-0.27649565218614414</v>
      </c>
      <c r="AN602" s="100">
        <v>0.20208201964588146</v>
      </c>
      <c r="AO602" s="100">
        <v>-0.50152923336037125</v>
      </c>
    </row>
    <row r="603" spans="36:41">
      <c r="AJ603" s="101">
        <f t="shared" si="270"/>
        <v>94</v>
      </c>
      <c r="AK603" s="46">
        <v>0</v>
      </c>
      <c r="AL603" s="94">
        <v>187.10842010461812</v>
      </c>
      <c r="AM603" s="100">
        <v>0.25373018617374088</v>
      </c>
      <c r="AN603" s="100">
        <v>0.17870465264781432</v>
      </c>
      <c r="AO603" s="100">
        <v>-0.10228154722851743</v>
      </c>
    </row>
    <row r="604" spans="36:41">
      <c r="AJ604" s="101">
        <f t="shared" si="270"/>
        <v>95</v>
      </c>
      <c r="AK604" s="46">
        <v>0</v>
      </c>
      <c r="AL604" s="94">
        <v>3127.8486939833865</v>
      </c>
      <c r="AM604" s="100">
        <v>0.96899272176557893</v>
      </c>
      <c r="AN604" s="100">
        <v>0.20078320118071785</v>
      </c>
      <c r="AO604" s="100">
        <v>-0.37773377808159458</v>
      </c>
    </row>
    <row r="605" spans="36:41">
      <c r="AJ605" s="101">
        <f t="shared" si="270"/>
        <v>96</v>
      </c>
      <c r="AK605" s="46">
        <v>0</v>
      </c>
      <c r="AL605" s="94">
        <v>1715.6393856476466</v>
      </c>
      <c r="AM605" s="100">
        <v>0.62954041152596441</v>
      </c>
      <c r="AN605" s="100">
        <v>0.21521002786690868</v>
      </c>
      <c r="AO605" s="100">
        <v>-0.11974298268725155</v>
      </c>
    </row>
    <row r="606" spans="36:41">
      <c r="AJ606" s="101">
        <f t="shared" si="270"/>
        <v>97</v>
      </c>
      <c r="AK606" s="46">
        <v>0</v>
      </c>
      <c r="AL606" s="94">
        <v>285.04202431594763</v>
      </c>
      <c r="AM606" s="100">
        <v>0.2817229343746257</v>
      </c>
      <c r="AN606" s="100">
        <v>0.22540534864899242</v>
      </c>
      <c r="AO606" s="100">
        <v>-0.34815726689628429</v>
      </c>
    </row>
    <row r="607" spans="36:41">
      <c r="AJ607" s="101">
        <f t="shared" si="270"/>
        <v>98</v>
      </c>
      <c r="AK607" s="46">
        <v>0</v>
      </c>
      <c r="AL607" s="94">
        <v>3644.0072191264721</v>
      </c>
      <c r="AM607" s="100">
        <v>1.0297596605995132</v>
      </c>
      <c r="AN607" s="100">
        <v>0.24731367663123488</v>
      </c>
      <c r="AO607" s="100">
        <v>-5.6760534523981152E-2</v>
      </c>
    </row>
    <row r="608" spans="36:41">
      <c r="AJ608" s="101">
        <f t="shared" si="270"/>
        <v>99</v>
      </c>
      <c r="AK608" s="46">
        <v>0</v>
      </c>
      <c r="AL608" s="94">
        <v>2028.7864807736951</v>
      </c>
      <c r="AM608" s="100">
        <v>0.82326581359547091</v>
      </c>
      <c r="AN608" s="100">
        <v>0.20578084021550866</v>
      </c>
      <c r="AO608" s="100">
        <v>-5.2412129646018157E-2</v>
      </c>
    </row>
    <row r="609" spans="36:41">
      <c r="AJ609" s="101">
        <f t="shared" si="270"/>
        <v>100</v>
      </c>
      <c r="AK609" s="46">
        <v>0</v>
      </c>
      <c r="AL609" s="94">
        <v>-138.9253028044742</v>
      </c>
      <c r="AM609" s="100">
        <v>4.0354496042151355E-2</v>
      </c>
      <c r="AN609" s="100">
        <v>0.22678696831070977</v>
      </c>
      <c r="AO609" s="100">
        <v>-0.46687253436004095</v>
      </c>
    </row>
    <row r="610" spans="36:41">
      <c r="AJ610" s="101">
        <f t="shared" si="270"/>
        <v>101</v>
      </c>
      <c r="AK610" s="46">
        <v>0</v>
      </c>
      <c r="AL610" s="94">
        <v>4216.5085020261267</v>
      </c>
      <c r="AM610" s="100">
        <v>1.2018759038643876</v>
      </c>
      <c r="AN610" s="100">
        <v>0.21931620218106002</v>
      </c>
      <c r="AO610" s="100">
        <v>4.4094916181047189E-2</v>
      </c>
    </row>
    <row r="611" spans="36:41">
      <c r="AJ611" s="101">
        <f t="shared" si="270"/>
        <v>102</v>
      </c>
      <c r="AK611" s="46">
        <v>0</v>
      </c>
      <c r="AL611" s="94">
        <v>6762.6457810120191</v>
      </c>
      <c r="AM611" s="100">
        <v>1.4202217790996023</v>
      </c>
      <c r="AN611" s="100">
        <v>0.24048019450905075</v>
      </c>
      <c r="AO611" s="100">
        <v>-1.4350041625325516E-2</v>
      </c>
    </row>
    <row r="612" spans="36:41">
      <c r="AJ612" s="101">
        <f t="shared" si="270"/>
        <v>103</v>
      </c>
      <c r="AK612" s="46">
        <v>0</v>
      </c>
      <c r="AL612" s="94">
        <v>302.47260328436266</v>
      </c>
      <c r="AM612" s="100">
        <v>0.30226147762568978</v>
      </c>
      <c r="AN612" s="100">
        <v>0.22515791336501959</v>
      </c>
      <c r="AO612" s="100">
        <v>-0.69425717050139535</v>
      </c>
    </row>
    <row r="613" spans="36:41">
      <c r="AJ613" s="101">
        <f t="shared" si="270"/>
        <v>104</v>
      </c>
      <c r="AK613" s="46">
        <v>0</v>
      </c>
      <c r="AL613" s="94">
        <v>867.359279181479</v>
      </c>
      <c r="AM613" s="100">
        <v>0.45273786949374606</v>
      </c>
      <c r="AN613" s="100">
        <v>0.20776947121866574</v>
      </c>
      <c r="AO613" s="100">
        <v>-0.54310021860577939</v>
      </c>
    </row>
    <row r="614" spans="36:41">
      <c r="AJ614" s="101">
        <f t="shared" si="270"/>
        <v>105</v>
      </c>
      <c r="AK614" s="46">
        <v>0</v>
      </c>
      <c r="AL614" s="94">
        <v>2016.7849204639751</v>
      </c>
      <c r="AM614" s="100">
        <v>0.72172014682563357</v>
      </c>
      <c r="AN614" s="100">
        <v>0.23605169940511259</v>
      </c>
      <c r="AO614" s="100">
        <v>6.1987979232763876E-2</v>
      </c>
    </row>
    <row r="615" spans="36:41">
      <c r="AJ615" s="101">
        <f t="shared" si="270"/>
        <v>106</v>
      </c>
      <c r="AK615" s="46">
        <v>0</v>
      </c>
      <c r="AL615" s="94">
        <v>64.152753626791423</v>
      </c>
      <c r="AM615" s="100">
        <v>0.16919480691971733</v>
      </c>
      <c r="AN615" s="100">
        <v>0.23913415562080961</v>
      </c>
      <c r="AO615" s="100">
        <v>-0.28863535339948576</v>
      </c>
    </row>
    <row r="616" spans="36:41">
      <c r="AJ616" s="101">
        <f t="shared" si="270"/>
        <v>107</v>
      </c>
      <c r="AK616" s="46">
        <v>0</v>
      </c>
      <c r="AL616" s="94">
        <v>139.81974504236524</v>
      </c>
      <c r="AM616" s="100">
        <v>0.22720387437967782</v>
      </c>
      <c r="AN616" s="100">
        <v>0.18859854143386956</v>
      </c>
      <c r="AO616" s="100">
        <v>-0.23535893980998143</v>
      </c>
    </row>
    <row r="617" spans="36:41">
      <c r="AJ617" s="101">
        <f t="shared" si="270"/>
        <v>108</v>
      </c>
      <c r="AK617" s="46">
        <v>0</v>
      </c>
      <c r="AL617" s="94">
        <v>250.16098782001831</v>
      </c>
      <c r="AM617" s="100">
        <v>0.26513313779523751</v>
      </c>
      <c r="AN617" s="100">
        <v>0.18040972980778633</v>
      </c>
      <c r="AO617" s="100">
        <v>-0.16024821841726189</v>
      </c>
    </row>
    <row r="618" spans="36:41">
      <c r="AJ618" s="101">
        <f t="shared" si="270"/>
        <v>109</v>
      </c>
      <c r="AK618" s="46">
        <v>0</v>
      </c>
      <c r="AL618" s="94">
        <v>1583.6441511178091</v>
      </c>
      <c r="AM618" s="100">
        <v>0.81951182833594016</v>
      </c>
      <c r="AN618" s="100">
        <v>0.1615909953983794</v>
      </c>
      <c r="AO618" s="100">
        <v>-0.16326286479171789</v>
      </c>
    </row>
    <row r="619" spans="36:41">
      <c r="AJ619" s="101">
        <f t="shared" si="270"/>
        <v>110</v>
      </c>
      <c r="AK619" s="46">
        <v>0</v>
      </c>
      <c r="AL619" s="94">
        <v>310.89489157423441</v>
      </c>
      <c r="AM619" s="100">
        <v>0.29082610665448128</v>
      </c>
      <c r="AN619" s="100">
        <v>0.23440044076005448</v>
      </c>
      <c r="AO619" s="100">
        <v>-0.11484391791193378</v>
      </c>
    </row>
    <row r="620" spans="36:41">
      <c r="AJ620" s="101">
        <f t="shared" si="270"/>
        <v>111</v>
      </c>
      <c r="AK620" s="46">
        <v>0</v>
      </c>
      <c r="AL620" s="94">
        <v>539.98642160766872</v>
      </c>
      <c r="AM620" s="100">
        <v>0.39717224333793433</v>
      </c>
      <c r="AN620" s="100">
        <v>0.24211453237459685</v>
      </c>
      <c r="AO620" s="100">
        <v>-0.21920180007301235</v>
      </c>
    </row>
    <row r="621" spans="36:41">
      <c r="AJ621" s="101">
        <f t="shared" si="270"/>
        <v>112</v>
      </c>
      <c r="AK621" s="46">
        <v>0</v>
      </c>
      <c r="AL621" s="94">
        <v>210.09471911831611</v>
      </c>
      <c r="AM621" s="100">
        <v>0.2364985254933345</v>
      </c>
      <c r="AN621" s="100">
        <v>0.2144198706174838</v>
      </c>
      <c r="AO621" s="100">
        <v>-0.39074384649919225</v>
      </c>
    </row>
    <row r="622" spans="36:41">
      <c r="AJ622" s="101">
        <f t="shared" si="270"/>
        <v>113</v>
      </c>
      <c r="AK622" s="46">
        <v>0</v>
      </c>
      <c r="AL622" s="94">
        <v>1148.3044441913062</v>
      </c>
      <c r="AM622" s="100">
        <v>0.62027929365852907</v>
      </c>
      <c r="AN622" s="100">
        <v>0.18100878846627044</v>
      </c>
      <c r="AO622" s="100">
        <v>-0.33311053850781391</v>
      </c>
    </row>
    <row r="623" spans="36:41">
      <c r="AJ623" s="101">
        <f t="shared" si="270"/>
        <v>114</v>
      </c>
      <c r="AK623" s="46">
        <v>0</v>
      </c>
      <c r="AL623" s="94">
        <v>378.39422954526947</v>
      </c>
      <c r="AM623" s="100">
        <v>0.31684060750004006</v>
      </c>
      <c r="AN623" s="100">
        <v>0.22365766469867404</v>
      </c>
      <c r="AO623" s="100">
        <v>-0.37450411269122941</v>
      </c>
    </row>
    <row r="624" spans="36:41">
      <c r="AJ624" s="101">
        <f t="shared" si="270"/>
        <v>115</v>
      </c>
      <c r="AK624" s="46">
        <v>0</v>
      </c>
      <c r="AL624" s="94">
        <v>50.140565255707173</v>
      </c>
      <c r="AM624" s="100">
        <v>0.17690636531715542</v>
      </c>
      <c r="AN624" s="100">
        <v>0.22907676624362674</v>
      </c>
      <c r="AO624" s="100">
        <v>-0.14487113895061662</v>
      </c>
    </row>
    <row r="625" spans="36:41">
      <c r="AJ625" s="101">
        <f t="shared" si="270"/>
        <v>116</v>
      </c>
      <c r="AK625" s="46">
        <v>0</v>
      </c>
      <c r="AL625" s="94">
        <v>1445.5556923869185</v>
      </c>
      <c r="AM625" s="100">
        <v>0.68567937821563452</v>
      </c>
      <c r="AN625" s="100">
        <v>0.24613235569131836</v>
      </c>
      <c r="AO625" s="100">
        <v>2.6378468349949957E-2</v>
      </c>
    </row>
    <row r="626" spans="36:41">
      <c r="AJ626" s="101">
        <f t="shared" si="270"/>
        <v>117</v>
      </c>
      <c r="AK626" s="46">
        <v>0</v>
      </c>
      <c r="AL626" s="94">
        <v>609.26124276666462</v>
      </c>
      <c r="AM626" s="100">
        <v>0.41959138510699678</v>
      </c>
      <c r="AN626" s="100">
        <v>0.21735716167499017</v>
      </c>
      <c r="AO626" s="100">
        <v>-6.375443419758367E-2</v>
      </c>
    </row>
    <row r="627" spans="36:41">
      <c r="AJ627" s="101">
        <f t="shared" si="270"/>
        <v>118</v>
      </c>
      <c r="AK627" s="46">
        <v>0</v>
      </c>
      <c r="AL627" s="94">
        <v>1505.2611253498462</v>
      </c>
      <c r="AM627" s="100">
        <v>0.67594160032255068</v>
      </c>
      <c r="AN627" s="100">
        <v>0.17232115059724737</v>
      </c>
      <c r="AO627" s="100">
        <v>3.0128922439678824E-2</v>
      </c>
    </row>
    <row r="628" spans="36:41">
      <c r="AJ628" s="101">
        <f t="shared" si="270"/>
        <v>119</v>
      </c>
      <c r="AK628" s="46">
        <v>0</v>
      </c>
      <c r="AL628" s="94">
        <v>-243.67808708710842</v>
      </c>
      <c r="AM628" s="100">
        <v>-6.8805054343371252E-2</v>
      </c>
      <c r="AN628" s="100">
        <v>0.15929359488588377</v>
      </c>
      <c r="AO628" s="100">
        <v>-0.50622208806362345</v>
      </c>
    </row>
    <row r="629" spans="36:41">
      <c r="AJ629" s="101">
        <f t="shared" si="270"/>
        <v>120</v>
      </c>
      <c r="AK629" s="46">
        <v>0</v>
      </c>
      <c r="AL629" s="94">
        <v>634.35671059470542</v>
      </c>
      <c r="AM629" s="100">
        <v>0.39189602960858938</v>
      </c>
      <c r="AN629" s="100">
        <v>0.25360305358976465</v>
      </c>
      <c r="AO629" s="100">
        <v>-9.0464649541586839E-2</v>
      </c>
    </row>
    <row r="630" spans="36:41">
      <c r="AJ630" s="101">
        <f t="shared" si="270"/>
        <v>121</v>
      </c>
      <c r="AK630" s="46">
        <v>0</v>
      </c>
      <c r="AL630" s="94">
        <v>2839.9205400459887</v>
      </c>
      <c r="AM630" s="100">
        <v>1.0571352462429355</v>
      </c>
      <c r="AN630" s="100">
        <v>0.22063117644889996</v>
      </c>
      <c r="AO630" s="100">
        <v>3.1634452131797428E-2</v>
      </c>
    </row>
    <row r="631" spans="36:41">
      <c r="AJ631" s="101">
        <f t="shared" si="270"/>
        <v>122</v>
      </c>
      <c r="AK631" s="46">
        <v>0</v>
      </c>
      <c r="AL631" s="94">
        <v>-274.90825661880467</v>
      </c>
      <c r="AM631" s="100">
        <v>-0.10251757913909576</v>
      </c>
      <c r="AN631" s="100">
        <v>0.17670551015439181</v>
      </c>
      <c r="AO631" s="100">
        <v>-0.26946381679046782</v>
      </c>
    </row>
    <row r="632" spans="36:41">
      <c r="AJ632" s="101">
        <f t="shared" si="270"/>
        <v>123</v>
      </c>
      <c r="AK632" s="46">
        <v>0</v>
      </c>
      <c r="AL632" s="94">
        <v>3468.9163706176878</v>
      </c>
      <c r="AM632" s="100">
        <v>1.0372962173551001</v>
      </c>
      <c r="AN632" s="100">
        <v>0.2330208515788211</v>
      </c>
      <c r="AO632" s="100">
        <v>-8.3003509543159243E-2</v>
      </c>
    </row>
    <row r="633" spans="36:41">
      <c r="AJ633" s="101">
        <f t="shared" si="270"/>
        <v>124</v>
      </c>
      <c r="AK633" s="46">
        <v>0</v>
      </c>
      <c r="AL633" s="94">
        <v>5154.4441173101986</v>
      </c>
      <c r="AM633" s="100">
        <v>1.2054173803155965</v>
      </c>
      <c r="AN633" s="100">
        <v>0.20800756658572786</v>
      </c>
      <c r="AO633" s="100">
        <v>-8.2151709030635553E-2</v>
      </c>
    </row>
    <row r="634" spans="36:41">
      <c r="AJ634" s="101">
        <f t="shared" si="270"/>
        <v>125</v>
      </c>
      <c r="AK634" s="46">
        <v>0</v>
      </c>
      <c r="AL634" s="94">
        <v>-49.09903270030145</v>
      </c>
      <c r="AM634" s="100">
        <v>0.10968623386656229</v>
      </c>
      <c r="AN634" s="100">
        <v>0.19706935672963355</v>
      </c>
      <c r="AO634" s="100">
        <v>-0.61741902503109003</v>
      </c>
    </row>
    <row r="635" spans="36:41">
      <c r="AJ635" s="101">
        <f t="shared" si="270"/>
        <v>126</v>
      </c>
      <c r="AK635" s="46">
        <v>0</v>
      </c>
      <c r="AL635" s="94">
        <v>79.183625471288451</v>
      </c>
      <c r="AM635" s="100">
        <v>0.17446400237671789</v>
      </c>
      <c r="AN635" s="100">
        <v>0.15730401979751185</v>
      </c>
      <c r="AO635" s="100">
        <v>-0.17532154526193175</v>
      </c>
    </row>
    <row r="636" spans="36:41">
      <c r="AJ636" s="101">
        <f t="shared" si="270"/>
        <v>127</v>
      </c>
      <c r="AK636" s="46">
        <v>0</v>
      </c>
      <c r="AL636" s="94">
        <v>-73.040515647204842</v>
      </c>
      <c r="AM636" s="100">
        <v>5.4917581443772567E-2</v>
      </c>
      <c r="AN636" s="100">
        <v>0.16799684506197718</v>
      </c>
      <c r="AO636" s="100">
        <v>-0.62966468338187531</v>
      </c>
    </row>
    <row r="637" spans="36:41">
      <c r="AJ637" s="101">
        <f t="shared" si="270"/>
        <v>128</v>
      </c>
      <c r="AK637" s="46">
        <v>0</v>
      </c>
      <c r="AL637" s="94">
        <v>4003.9513859305862</v>
      </c>
      <c r="AM637" s="100">
        <v>1.2255704469046895</v>
      </c>
      <c r="AN637" s="100">
        <v>0.23798671583552986</v>
      </c>
      <c r="AO637" s="100">
        <v>-5.8656387395502538E-2</v>
      </c>
    </row>
    <row r="638" spans="36:41">
      <c r="AJ638" s="101">
        <f t="shared" si="270"/>
        <v>129</v>
      </c>
      <c r="AK638" s="46">
        <v>0</v>
      </c>
      <c r="AL638" s="94">
        <v>646.40315973172937</v>
      </c>
      <c r="AM638" s="100">
        <v>0.39858276719928831</v>
      </c>
      <c r="AN638" s="100">
        <v>0.23337061841605763</v>
      </c>
      <c r="AO638" s="100">
        <v>5.5912654134730309E-2</v>
      </c>
    </row>
    <row r="639" spans="36:41">
      <c r="AJ639" s="101">
        <f t="shared" si="270"/>
        <v>130</v>
      </c>
      <c r="AK639" s="46">
        <v>0</v>
      </c>
      <c r="AL639" s="94">
        <v>1989.7165344845437</v>
      </c>
      <c r="AM639" s="100">
        <v>0.78353361351108064</v>
      </c>
      <c r="AN639" s="100">
        <v>0.25168277047023346</v>
      </c>
      <c r="AO639" s="100">
        <v>-4.2496525831868921E-2</v>
      </c>
    </row>
    <row r="640" spans="36:41">
      <c r="AJ640" s="101">
        <f t="shared" ref="AJ640:AJ703" si="271">AJ639+1</f>
        <v>131</v>
      </c>
      <c r="AK640" s="46">
        <v>0</v>
      </c>
      <c r="AL640" s="94">
        <v>4416.2900189394159</v>
      </c>
      <c r="AM640" s="100">
        <v>1.3202828087740794</v>
      </c>
      <c r="AN640" s="100">
        <v>0.20040405724250276</v>
      </c>
      <c r="AO640" s="100">
        <v>-1.8072042709086744E-2</v>
      </c>
    </row>
    <row r="641" spans="36:41">
      <c r="AJ641" s="101">
        <f t="shared" si="271"/>
        <v>132</v>
      </c>
      <c r="AK641" s="46">
        <v>0</v>
      </c>
      <c r="AL641" s="94">
        <v>3954.0400970477126</v>
      </c>
      <c r="AM641" s="100">
        <v>1.2602329150497784</v>
      </c>
      <c r="AN641" s="100">
        <v>0.16361217734687772</v>
      </c>
      <c r="AO641" s="100">
        <v>-2.43669838498006E-2</v>
      </c>
    </row>
    <row r="642" spans="36:41">
      <c r="AJ642" s="101">
        <f t="shared" si="271"/>
        <v>133</v>
      </c>
      <c r="AK642" s="46">
        <v>0</v>
      </c>
      <c r="AL642" s="94">
        <v>7103.9121036110937</v>
      </c>
      <c r="AM642" s="100">
        <v>1.5494788606814049</v>
      </c>
      <c r="AN642" s="100">
        <v>0.23543552913506699</v>
      </c>
      <c r="AO642" s="100">
        <v>4.829312812916501E-2</v>
      </c>
    </row>
    <row r="643" spans="36:41">
      <c r="AJ643" s="101">
        <f t="shared" si="271"/>
        <v>134</v>
      </c>
      <c r="AK643" s="46">
        <v>0</v>
      </c>
      <c r="AL643" s="94">
        <v>196.42851455265003</v>
      </c>
      <c r="AM643" s="100">
        <v>0.26574881699820763</v>
      </c>
      <c r="AN643" s="100">
        <v>0.20746184179379168</v>
      </c>
      <c r="AO643" s="100">
        <v>-0.21095603973529675</v>
      </c>
    </row>
    <row r="644" spans="36:41">
      <c r="AJ644" s="101">
        <f t="shared" si="271"/>
        <v>135</v>
      </c>
      <c r="AK644" s="46">
        <v>0</v>
      </c>
      <c r="AL644" s="94">
        <v>1299.1751628869404</v>
      </c>
      <c r="AM644" s="100">
        <v>0.59851227601826373</v>
      </c>
      <c r="AN644" s="100">
        <v>0.18349840214186683</v>
      </c>
      <c r="AO644" s="100">
        <v>-0.31152411532796065</v>
      </c>
    </row>
    <row r="645" spans="36:41">
      <c r="AJ645" s="101">
        <f t="shared" si="271"/>
        <v>136</v>
      </c>
      <c r="AK645" s="46">
        <v>0</v>
      </c>
      <c r="AL645" s="94">
        <v>212.21435977485152</v>
      </c>
      <c r="AM645" s="100">
        <v>0.20259994601732956</v>
      </c>
      <c r="AN645" s="100">
        <v>0.21340151431135396</v>
      </c>
      <c r="AO645" s="100">
        <v>-0.63310192169071944</v>
      </c>
    </row>
    <row r="646" spans="36:41">
      <c r="AJ646" s="101">
        <f t="shared" si="271"/>
        <v>137</v>
      </c>
      <c r="AK646" s="46">
        <v>0</v>
      </c>
      <c r="AL646" s="94">
        <v>-176.660475915044</v>
      </c>
      <c r="AM646" s="100">
        <v>1.4171804673496879E-2</v>
      </c>
      <c r="AN646" s="100">
        <v>0.22958530372094949</v>
      </c>
      <c r="AO646" s="100">
        <v>-0.30427675333434945</v>
      </c>
    </row>
    <row r="647" spans="36:41">
      <c r="AJ647" s="101">
        <f t="shared" si="271"/>
        <v>138</v>
      </c>
      <c r="AK647" s="46">
        <v>0</v>
      </c>
      <c r="AL647" s="94">
        <v>-45.499500468005976</v>
      </c>
      <c r="AM647" s="100">
        <v>0.12041127453776523</v>
      </c>
      <c r="AN647" s="100">
        <v>0.18477635422517935</v>
      </c>
      <c r="AO647" s="100">
        <v>-8.6296999247752568E-2</v>
      </c>
    </row>
    <row r="648" spans="36:41">
      <c r="AJ648" s="101">
        <f t="shared" si="271"/>
        <v>139</v>
      </c>
      <c r="AK648" s="46">
        <v>0</v>
      </c>
      <c r="AL648" s="94">
        <v>-206.88806869277619</v>
      </c>
      <c r="AM648" s="100">
        <v>-1.8151133749177983E-2</v>
      </c>
      <c r="AN648" s="100">
        <v>0.16418605391076121</v>
      </c>
      <c r="AO648" s="100">
        <v>-0.18832078055262902</v>
      </c>
    </row>
    <row r="649" spans="36:41">
      <c r="AJ649" s="101">
        <f t="shared" si="271"/>
        <v>140</v>
      </c>
      <c r="AK649" s="46">
        <v>0</v>
      </c>
      <c r="AL649" s="94">
        <v>1089.8916696581268</v>
      </c>
      <c r="AM649" s="100">
        <v>0.55688570511680235</v>
      </c>
      <c r="AN649" s="100">
        <v>0.23138965191635127</v>
      </c>
      <c r="AO649" s="100">
        <v>-0.62955579479313117</v>
      </c>
    </row>
    <row r="650" spans="36:41">
      <c r="AJ650" s="101">
        <f t="shared" si="271"/>
        <v>141</v>
      </c>
      <c r="AK650" s="46">
        <v>0</v>
      </c>
      <c r="AL650" s="94">
        <v>5223.1439123687778</v>
      </c>
      <c r="AM650" s="100">
        <v>1.2941904048400632</v>
      </c>
      <c r="AN650" s="100">
        <v>0.1838657819705356</v>
      </c>
      <c r="AO650" s="100">
        <v>-0.20408191466026754</v>
      </c>
    </row>
    <row r="651" spans="36:41">
      <c r="AJ651" s="101">
        <f t="shared" si="271"/>
        <v>142</v>
      </c>
      <c r="AK651" s="46">
        <v>0</v>
      </c>
      <c r="AL651" s="94">
        <v>2023.7928647920085</v>
      </c>
      <c r="AM651" s="100">
        <v>0.88139224433138619</v>
      </c>
      <c r="AN651" s="100">
        <v>0.25615818893273257</v>
      </c>
      <c r="AO651" s="100">
        <v>-9.8714169940683119E-2</v>
      </c>
    </row>
    <row r="652" spans="36:41">
      <c r="AJ652" s="101">
        <f t="shared" si="271"/>
        <v>143</v>
      </c>
      <c r="AK652" s="46">
        <v>0</v>
      </c>
      <c r="AL652" s="94">
        <v>282.16260573787645</v>
      </c>
      <c r="AM652" s="100">
        <v>0.25991133181515402</v>
      </c>
      <c r="AN652" s="100">
        <v>0.25428414774280128</v>
      </c>
      <c r="AO652" s="100">
        <v>-0.15989979231455104</v>
      </c>
    </row>
    <row r="653" spans="36:41">
      <c r="AJ653" s="101">
        <f t="shared" si="271"/>
        <v>144</v>
      </c>
      <c r="AK653" s="46">
        <v>0</v>
      </c>
      <c r="AL653" s="94">
        <v>44.904966231697671</v>
      </c>
      <c r="AM653" s="100">
        <v>0.17125340832979585</v>
      </c>
      <c r="AN653" s="100">
        <v>0.23126119111569468</v>
      </c>
      <c r="AO653" s="100">
        <v>-0.27369764073377556</v>
      </c>
    </row>
    <row r="654" spans="36:41">
      <c r="AJ654" s="101">
        <f t="shared" si="271"/>
        <v>145</v>
      </c>
      <c r="AK654" s="46">
        <v>0</v>
      </c>
      <c r="AL654" s="94">
        <v>3367.3277183011405</v>
      </c>
      <c r="AM654" s="100">
        <v>1.1270195934271241</v>
      </c>
      <c r="AN654" s="100">
        <v>0.18030977244367596</v>
      </c>
      <c r="AO654" s="100">
        <v>-0.1376621401166529</v>
      </c>
    </row>
    <row r="655" spans="36:41">
      <c r="AJ655" s="101">
        <f t="shared" si="271"/>
        <v>146</v>
      </c>
      <c r="AK655" s="46">
        <v>0</v>
      </c>
      <c r="AL655" s="94">
        <v>2519.8624544243453</v>
      </c>
      <c r="AM655" s="100">
        <v>0.90194208612158366</v>
      </c>
      <c r="AN655" s="100">
        <v>0.21564416512942541</v>
      </c>
      <c r="AO655" s="100">
        <v>-0.1233270956297412</v>
      </c>
    </row>
    <row r="656" spans="36:41">
      <c r="AJ656" s="101">
        <f t="shared" si="271"/>
        <v>147</v>
      </c>
      <c r="AK656" s="46">
        <v>0</v>
      </c>
      <c r="AL656" s="94">
        <v>-318.30122306389245</v>
      </c>
      <c r="AM656" s="100">
        <v>-0.11757484990387124</v>
      </c>
      <c r="AN656" s="100">
        <v>0.16363284025256242</v>
      </c>
      <c r="AO656" s="100">
        <v>-0.2257508833665717</v>
      </c>
    </row>
    <row r="657" spans="36:41">
      <c r="AJ657" s="101">
        <f t="shared" si="271"/>
        <v>148</v>
      </c>
      <c r="AK657" s="46">
        <v>0</v>
      </c>
      <c r="AL657" s="94">
        <v>5212.6811122456893</v>
      </c>
      <c r="AM657" s="100">
        <v>1.3487170046253674</v>
      </c>
      <c r="AN657" s="100">
        <v>0.23620352709549733</v>
      </c>
      <c r="AO657" s="100">
        <v>-1.9607172075787237E-2</v>
      </c>
    </row>
    <row r="658" spans="36:41">
      <c r="AJ658" s="101">
        <f t="shared" si="271"/>
        <v>149</v>
      </c>
      <c r="AK658" s="46">
        <v>0</v>
      </c>
      <c r="AL658" s="94">
        <v>3515.5795596695311</v>
      </c>
      <c r="AM658" s="100">
        <v>1.0748372490796974</v>
      </c>
      <c r="AN658" s="100">
        <v>0.19659951601796277</v>
      </c>
      <c r="AO658" s="100">
        <v>-1.2316218564918713E-2</v>
      </c>
    </row>
    <row r="659" spans="36:41">
      <c r="AJ659" s="101">
        <f t="shared" si="271"/>
        <v>150</v>
      </c>
      <c r="AK659" s="46">
        <v>0</v>
      </c>
      <c r="AL659" s="94">
        <v>5223.7578876112984</v>
      </c>
      <c r="AM659" s="100">
        <v>1.1860771537762709</v>
      </c>
      <c r="AN659" s="100">
        <v>0.22257797681011157</v>
      </c>
      <c r="AO659" s="100">
        <v>-0.13062938948183128</v>
      </c>
    </row>
    <row r="660" spans="36:41">
      <c r="AJ660" s="101">
        <f t="shared" si="271"/>
        <v>151</v>
      </c>
      <c r="AK660" s="46">
        <v>0</v>
      </c>
      <c r="AL660" s="94">
        <v>1123.3235463064718</v>
      </c>
      <c r="AM660" s="100">
        <v>0.58575786254421702</v>
      </c>
      <c r="AN660" s="100">
        <v>0.23437459292925542</v>
      </c>
      <c r="AO660" s="100">
        <v>5.6465718854664282E-2</v>
      </c>
    </row>
    <row r="661" spans="36:41">
      <c r="AJ661" s="101">
        <f t="shared" si="271"/>
        <v>152</v>
      </c>
      <c r="AK661" s="46">
        <v>0</v>
      </c>
      <c r="AL661" s="94">
        <v>3228.4505899138262</v>
      </c>
      <c r="AM661" s="100">
        <v>0.8899638215088046</v>
      </c>
      <c r="AN661" s="100">
        <v>0.21839226771912185</v>
      </c>
      <c r="AO661" s="100">
        <v>-0.24416111509122729</v>
      </c>
    </row>
    <row r="662" spans="36:41">
      <c r="AJ662" s="101">
        <f t="shared" si="271"/>
        <v>153</v>
      </c>
      <c r="AK662" s="46">
        <v>0</v>
      </c>
      <c r="AL662" s="94">
        <v>2748.1578163857357</v>
      </c>
      <c r="AM662" s="100">
        <v>0.82466601995152633</v>
      </c>
      <c r="AN662" s="100">
        <v>0.25653360920869694</v>
      </c>
      <c r="AO662" s="100">
        <v>-0.3593935498233416</v>
      </c>
    </row>
    <row r="663" spans="36:41">
      <c r="AJ663" s="101">
        <f t="shared" si="271"/>
        <v>154</v>
      </c>
      <c r="AK663" s="46">
        <v>0</v>
      </c>
      <c r="AL663" s="94">
        <v>3305.3881787350301</v>
      </c>
      <c r="AM663" s="100">
        <v>1.0879586377129975</v>
      </c>
      <c r="AN663" s="100">
        <v>0.2391153434681863</v>
      </c>
      <c r="AO663" s="100">
        <v>4.7809701995835348E-2</v>
      </c>
    </row>
    <row r="664" spans="36:41">
      <c r="AJ664" s="101">
        <f t="shared" si="271"/>
        <v>155</v>
      </c>
      <c r="AK664" s="46">
        <v>0</v>
      </c>
      <c r="AL664" s="94">
        <v>4595.2080694912092</v>
      </c>
      <c r="AM664" s="100">
        <v>1.1028626592426902</v>
      </c>
      <c r="AN664" s="100">
        <v>0.21437682756172985</v>
      </c>
      <c r="AO664" s="100">
        <v>-3.3457959025901589E-2</v>
      </c>
    </row>
    <row r="665" spans="36:41">
      <c r="AJ665" s="101">
        <f t="shared" si="271"/>
        <v>156</v>
      </c>
      <c r="AK665" s="46">
        <v>0</v>
      </c>
      <c r="AL665" s="94">
        <v>1506.6423865024426</v>
      </c>
      <c r="AM665" s="100">
        <v>0.7097279779295671</v>
      </c>
      <c r="AN665" s="100">
        <v>0.1916126068597318</v>
      </c>
      <c r="AO665" s="100">
        <v>-0.18096727890101069</v>
      </c>
    </row>
    <row r="666" spans="36:41">
      <c r="AJ666" s="101">
        <f t="shared" si="271"/>
        <v>157</v>
      </c>
      <c r="AK666" s="46">
        <v>0</v>
      </c>
      <c r="AL666" s="94">
        <v>2222.9405057049844</v>
      </c>
      <c r="AM666" s="100">
        <v>0.87159614939851227</v>
      </c>
      <c r="AN666" s="100">
        <v>0.19136288845164762</v>
      </c>
      <c r="AO666" s="100">
        <v>-0.31163633649526501</v>
      </c>
    </row>
    <row r="667" spans="36:41">
      <c r="AJ667" s="101">
        <f t="shared" si="271"/>
        <v>158</v>
      </c>
      <c r="AK667" s="46">
        <v>0</v>
      </c>
      <c r="AL667" s="94">
        <v>6446.7978428184051</v>
      </c>
      <c r="AM667" s="100">
        <v>1.5738504843354812</v>
      </c>
      <c r="AN667" s="100">
        <v>0.23564023925475186</v>
      </c>
      <c r="AO667" s="100">
        <v>5.7054197895754409E-2</v>
      </c>
    </row>
    <row r="668" spans="36:41">
      <c r="AJ668" s="101">
        <f t="shared" si="271"/>
        <v>159</v>
      </c>
      <c r="AK668" s="46">
        <v>0</v>
      </c>
      <c r="AL668" s="94">
        <v>6071.2839152152173</v>
      </c>
      <c r="AM668" s="100">
        <v>1.4019714770700191</v>
      </c>
      <c r="AN668" s="100">
        <v>0.23176528345946767</v>
      </c>
      <c r="AO668" s="100">
        <v>-5.2449163163162171E-2</v>
      </c>
    </row>
    <row r="669" spans="36:41">
      <c r="AJ669" s="101">
        <f t="shared" si="271"/>
        <v>160</v>
      </c>
      <c r="AK669" s="46">
        <v>0</v>
      </c>
      <c r="AL669" s="94">
        <v>2934.9400277140512</v>
      </c>
      <c r="AM669" s="100">
        <v>0.85123257501629235</v>
      </c>
      <c r="AN669" s="100">
        <v>0.25269702067837452</v>
      </c>
      <c r="AO669" s="100">
        <v>-1.6330763128977233E-2</v>
      </c>
    </row>
    <row r="670" spans="36:41">
      <c r="AJ670" s="101">
        <f t="shared" si="271"/>
        <v>161</v>
      </c>
      <c r="AK670" s="46">
        <v>0</v>
      </c>
      <c r="AL670" s="94">
        <v>1305.0836478546742</v>
      </c>
      <c r="AM670" s="100">
        <v>0.70065133035088945</v>
      </c>
      <c r="AN670" s="100">
        <v>0.16904491420568929</v>
      </c>
      <c r="AO670" s="100">
        <v>-0.17217791110372177</v>
      </c>
    </row>
    <row r="671" spans="36:41">
      <c r="AJ671" s="101">
        <f t="shared" si="271"/>
        <v>162</v>
      </c>
      <c r="AK671" s="46">
        <v>0</v>
      </c>
      <c r="AL671" s="94">
        <v>4107.243457444516</v>
      </c>
      <c r="AM671" s="100">
        <v>1.1140133135397416</v>
      </c>
      <c r="AN671" s="100">
        <v>0.2073216824849676</v>
      </c>
      <c r="AO671" s="100">
        <v>8.1547510150837381E-3</v>
      </c>
    </row>
    <row r="672" spans="36:41">
      <c r="AJ672" s="101">
        <f t="shared" si="271"/>
        <v>163</v>
      </c>
      <c r="AK672" s="46">
        <v>0</v>
      </c>
      <c r="AL672" s="94">
        <v>282.86300699575861</v>
      </c>
      <c r="AM672" s="100">
        <v>0.27965677027298708</v>
      </c>
      <c r="AN672" s="100">
        <v>0.18388040861361765</v>
      </c>
      <c r="AO672" s="100">
        <v>-3.7151417895034441E-2</v>
      </c>
    </row>
    <row r="673" spans="36:41">
      <c r="AJ673" s="101">
        <f t="shared" si="271"/>
        <v>164</v>
      </c>
      <c r="AK673" s="46">
        <v>0</v>
      </c>
      <c r="AL673" s="94">
        <v>2886.6068356160458</v>
      </c>
      <c r="AM673" s="100">
        <v>0.90861067124927342</v>
      </c>
      <c r="AN673" s="100">
        <v>0.24609714820234108</v>
      </c>
      <c r="AO673" s="100">
        <v>-0.25819350886705811</v>
      </c>
    </row>
    <row r="674" spans="36:41">
      <c r="AJ674" s="101">
        <f t="shared" si="271"/>
        <v>165</v>
      </c>
      <c r="AK674" s="46">
        <v>0</v>
      </c>
      <c r="AL674" s="94">
        <v>-113.43152052868962</v>
      </c>
      <c r="AM674" s="100">
        <v>6.0128169469268133E-2</v>
      </c>
      <c r="AN674" s="100">
        <v>0.18053396413489856</v>
      </c>
      <c r="AO674" s="100">
        <v>-0.34011230286624849</v>
      </c>
    </row>
    <row r="675" spans="36:41">
      <c r="AJ675" s="101">
        <f t="shared" si="271"/>
        <v>166</v>
      </c>
      <c r="AK675" s="46">
        <v>0</v>
      </c>
      <c r="AL675" s="94">
        <v>4897.7998733044806</v>
      </c>
      <c r="AM675" s="100">
        <v>1.3349921595598913</v>
      </c>
      <c r="AN675" s="100">
        <v>0.24509346499399923</v>
      </c>
      <c r="AO675" s="100">
        <v>3.3495460371697268E-2</v>
      </c>
    </row>
    <row r="676" spans="36:41">
      <c r="AJ676" s="101">
        <f t="shared" si="271"/>
        <v>167</v>
      </c>
      <c r="AK676" s="46">
        <v>0</v>
      </c>
      <c r="AL676" s="94">
        <v>2035.1118731438937</v>
      </c>
      <c r="AM676" s="100">
        <v>0.76838270200709746</v>
      </c>
      <c r="AN676" s="100">
        <v>0.23246660265150307</v>
      </c>
      <c r="AO676" s="100">
        <v>1.3681007036174807E-4</v>
      </c>
    </row>
    <row r="677" spans="36:41">
      <c r="AJ677" s="101">
        <f t="shared" si="271"/>
        <v>168</v>
      </c>
      <c r="AK677" s="46">
        <v>0</v>
      </c>
      <c r="AL677" s="94">
        <v>-79.043705390420854</v>
      </c>
      <c r="AM677" s="100">
        <v>9.5284800345921461E-2</v>
      </c>
      <c r="AN677" s="100">
        <v>0.18366855843896601</v>
      </c>
      <c r="AO677" s="100">
        <v>-0.18894323158466614</v>
      </c>
    </row>
    <row r="678" spans="36:41">
      <c r="AJ678" s="101">
        <f t="shared" si="271"/>
        <v>169</v>
      </c>
      <c r="AK678" s="46">
        <v>0</v>
      </c>
      <c r="AL678" s="94">
        <v>-74.093434196650833</v>
      </c>
      <c r="AM678" s="100">
        <v>6.4593323261016966E-2</v>
      </c>
      <c r="AN678" s="100">
        <v>0.189867136402184</v>
      </c>
      <c r="AO678" s="100">
        <v>-0.61177863717437986</v>
      </c>
    </row>
    <row r="679" spans="36:41">
      <c r="AJ679" s="101">
        <f t="shared" si="271"/>
        <v>170</v>
      </c>
      <c r="AK679" s="46">
        <v>0</v>
      </c>
      <c r="AL679" s="94">
        <v>1370.9399180971507</v>
      </c>
      <c r="AM679" s="100">
        <v>0.64914088490889799</v>
      </c>
      <c r="AN679" s="100">
        <v>0.21195257337783655</v>
      </c>
      <c r="AO679" s="100">
        <v>-0.27100965539100103</v>
      </c>
    </row>
    <row r="680" spans="36:41">
      <c r="AJ680" s="101">
        <f t="shared" si="271"/>
        <v>171</v>
      </c>
      <c r="AK680" s="46">
        <v>0</v>
      </c>
      <c r="AL680" s="94">
        <v>2217.3552723005168</v>
      </c>
      <c r="AM680" s="100">
        <v>0.85451457856146784</v>
      </c>
      <c r="AN680" s="100">
        <v>0.20034020296644378</v>
      </c>
      <c r="AO680" s="100">
        <v>-2.4117521632129323E-4</v>
      </c>
    </row>
    <row r="681" spans="36:41">
      <c r="AJ681" s="101">
        <f t="shared" si="271"/>
        <v>172</v>
      </c>
      <c r="AK681" s="46">
        <v>0</v>
      </c>
      <c r="AL681" s="94">
        <v>-283.21832278866714</v>
      </c>
      <c r="AM681" s="100">
        <v>-9.3052562592636168E-2</v>
      </c>
      <c r="AN681" s="100">
        <v>0.22697715282517028</v>
      </c>
      <c r="AO681" s="100">
        <v>-0.4255978895588039</v>
      </c>
    </row>
    <row r="682" spans="36:41">
      <c r="AJ682" s="101">
        <f t="shared" si="271"/>
        <v>173</v>
      </c>
      <c r="AK682" s="46">
        <v>0</v>
      </c>
      <c r="AL682" s="94">
        <v>2600.8931425869077</v>
      </c>
      <c r="AM682" s="100">
        <v>0.86850930055948994</v>
      </c>
      <c r="AN682" s="100">
        <v>0.16595112693186231</v>
      </c>
      <c r="AO682" s="100">
        <v>-0.22510458784951348</v>
      </c>
    </row>
    <row r="683" spans="36:41">
      <c r="AJ683" s="101">
        <f t="shared" si="271"/>
        <v>174</v>
      </c>
      <c r="AK683" s="46">
        <v>0</v>
      </c>
      <c r="AL683" s="94">
        <v>6053.6714011361382</v>
      </c>
      <c r="AM683" s="100">
        <v>1.5304561498049956</v>
      </c>
      <c r="AN683" s="100">
        <v>0.20289309011019765</v>
      </c>
      <c r="AO683" s="100">
        <v>3.1966298009184303E-2</v>
      </c>
    </row>
    <row r="684" spans="36:41">
      <c r="AJ684" s="101">
        <f t="shared" si="271"/>
        <v>175</v>
      </c>
      <c r="AK684" s="46">
        <v>0</v>
      </c>
      <c r="AL684" s="94">
        <v>185.80463668865514</v>
      </c>
      <c r="AM684" s="100">
        <v>0.25896826146580354</v>
      </c>
      <c r="AN684" s="100">
        <v>0.15921991026088333</v>
      </c>
      <c r="AO684" s="100">
        <v>-0.29429317623161932</v>
      </c>
    </row>
    <row r="685" spans="36:41">
      <c r="AJ685" s="101">
        <f t="shared" si="271"/>
        <v>176</v>
      </c>
      <c r="AK685" s="46">
        <v>0</v>
      </c>
      <c r="AL685" s="94">
        <v>1818.8494701520694</v>
      </c>
      <c r="AM685" s="100">
        <v>0.69235558878299375</v>
      </c>
      <c r="AN685" s="100">
        <v>0.17243139870748664</v>
      </c>
      <c r="AO685" s="100">
        <v>-0.29798377425403511</v>
      </c>
    </row>
    <row r="686" spans="36:41">
      <c r="AJ686" s="101">
        <f t="shared" si="271"/>
        <v>177</v>
      </c>
      <c r="AK686" s="46">
        <v>0</v>
      </c>
      <c r="AL686" s="94">
        <v>2731.839461315476</v>
      </c>
      <c r="AM686" s="100">
        <v>0.9520683602708262</v>
      </c>
      <c r="AN686" s="100">
        <v>0.2356779107948459</v>
      </c>
      <c r="AO686" s="100">
        <v>-9.3350609060490933E-2</v>
      </c>
    </row>
    <row r="687" spans="36:41">
      <c r="AJ687" s="101">
        <f t="shared" si="271"/>
        <v>178</v>
      </c>
      <c r="AK687" s="46">
        <v>0</v>
      </c>
      <c r="AL687" s="94">
        <v>538.46512917226585</v>
      </c>
      <c r="AM687" s="100">
        <v>0.35605470033882836</v>
      </c>
      <c r="AN687" s="100">
        <v>0.17183472871145744</v>
      </c>
      <c r="AO687" s="100">
        <v>2.9226274656835582E-3</v>
      </c>
    </row>
    <row r="688" spans="36:41">
      <c r="AJ688" s="101">
        <f t="shared" si="271"/>
        <v>179</v>
      </c>
      <c r="AK688" s="46">
        <v>0</v>
      </c>
      <c r="AL688" s="94">
        <v>523.75247939468477</v>
      </c>
      <c r="AM688" s="100">
        <v>0.32801948058879371</v>
      </c>
      <c r="AN688" s="100">
        <v>0.19657583579656004</v>
      </c>
      <c r="AO688" s="100">
        <v>-0.57593522242203687</v>
      </c>
    </row>
    <row r="689" spans="36:41">
      <c r="AJ689" s="101">
        <f t="shared" si="271"/>
        <v>180</v>
      </c>
      <c r="AK689" s="46">
        <v>0</v>
      </c>
      <c r="AL689" s="94">
        <v>5861.8613841546912</v>
      </c>
      <c r="AM689" s="100">
        <v>1.5227961117189097</v>
      </c>
      <c r="AN689" s="100">
        <v>0.19156999236388975</v>
      </c>
      <c r="AO689" s="100">
        <v>6.0727835472264659E-2</v>
      </c>
    </row>
    <row r="690" spans="36:41">
      <c r="AJ690" s="101">
        <f t="shared" si="271"/>
        <v>181</v>
      </c>
      <c r="AK690" s="46">
        <v>0</v>
      </c>
      <c r="AL690" s="94">
        <v>8319.978787997361</v>
      </c>
      <c r="AM690" s="100">
        <v>1.7097179200359669</v>
      </c>
      <c r="AN690" s="100">
        <v>0.23258075969879033</v>
      </c>
      <c r="AO690" s="100">
        <v>-1.8370822748849221E-2</v>
      </c>
    </row>
    <row r="691" spans="36:41">
      <c r="AJ691" s="101">
        <f t="shared" si="271"/>
        <v>182</v>
      </c>
      <c r="AK691" s="46">
        <v>0</v>
      </c>
      <c r="AL691" s="94">
        <v>3916.6200423040673</v>
      </c>
      <c r="AM691" s="100">
        <v>1.2364335495161831</v>
      </c>
      <c r="AN691" s="100">
        <v>0.25658314803985827</v>
      </c>
      <c r="AO691" s="100">
        <v>6.5785936723318533E-2</v>
      </c>
    </row>
    <row r="692" spans="36:41">
      <c r="AJ692" s="101">
        <f t="shared" si="271"/>
        <v>183</v>
      </c>
      <c r="AK692" s="46">
        <v>0</v>
      </c>
      <c r="AL692" s="94">
        <v>7560.6864481476769</v>
      </c>
      <c r="AM692" s="100">
        <v>1.6677113646966082</v>
      </c>
      <c r="AN692" s="100">
        <v>0.19084573730697638</v>
      </c>
      <c r="AO692" s="100">
        <v>-6.97469867274621E-3</v>
      </c>
    </row>
    <row r="693" spans="36:41">
      <c r="AJ693" s="101">
        <f t="shared" si="271"/>
        <v>184</v>
      </c>
      <c r="AK693" s="46">
        <v>0</v>
      </c>
      <c r="AL693" s="94">
        <v>3737.3207394660958</v>
      </c>
      <c r="AM693" s="100">
        <v>1.0523398342057328</v>
      </c>
      <c r="AN693" s="100">
        <v>0.22940093608586865</v>
      </c>
      <c r="AO693" s="100">
        <v>-7.8333754906261557E-2</v>
      </c>
    </row>
    <row r="694" spans="36:41">
      <c r="AJ694" s="101">
        <f t="shared" si="271"/>
        <v>185</v>
      </c>
      <c r="AK694" s="46">
        <v>0</v>
      </c>
      <c r="AL694" s="94">
        <v>652.41159992616576</v>
      </c>
      <c r="AM694" s="100">
        <v>0.4364154074740052</v>
      </c>
      <c r="AN694" s="100">
        <v>0.17962214870857474</v>
      </c>
      <c r="AO694" s="100">
        <v>-7.7643579080219086E-2</v>
      </c>
    </row>
    <row r="695" spans="36:41">
      <c r="AJ695" s="101">
        <f t="shared" si="271"/>
        <v>186</v>
      </c>
      <c r="AK695" s="46">
        <v>0</v>
      </c>
      <c r="AL695" s="94">
        <v>3935.9432123751312</v>
      </c>
      <c r="AM695" s="100">
        <v>1.0551414594377304</v>
      </c>
      <c r="AN695" s="100">
        <v>0.1753889380565147</v>
      </c>
      <c r="AO695" s="100">
        <v>-0.10976297428649318</v>
      </c>
    </row>
    <row r="696" spans="36:41">
      <c r="AJ696" s="101">
        <f t="shared" si="271"/>
        <v>187</v>
      </c>
      <c r="AK696" s="46">
        <v>0</v>
      </c>
      <c r="AL696" s="94">
        <v>3103.7613320771375</v>
      </c>
      <c r="AM696" s="100">
        <v>1.0632537532125226</v>
      </c>
      <c r="AN696" s="100">
        <v>0.2069950838588385</v>
      </c>
      <c r="AO696" s="100">
        <v>-0.17175982470101039</v>
      </c>
    </row>
    <row r="697" spans="36:41">
      <c r="AJ697" s="101">
        <f t="shared" si="271"/>
        <v>188</v>
      </c>
      <c r="AK697" s="46">
        <v>0</v>
      </c>
      <c r="AL697" s="94">
        <v>3996.8917188683399</v>
      </c>
      <c r="AM697" s="100">
        <v>1.3440560499546095</v>
      </c>
      <c r="AN697" s="100">
        <v>0.17054547035602372</v>
      </c>
      <c r="AO697" s="100">
        <v>-2.875567062542151E-2</v>
      </c>
    </row>
    <row r="698" spans="36:41">
      <c r="AJ698" s="101">
        <f t="shared" si="271"/>
        <v>189</v>
      </c>
      <c r="AK698" s="46">
        <v>0</v>
      </c>
      <c r="AL698" s="94">
        <v>-360.78346928608249</v>
      </c>
      <c r="AM698" s="100">
        <v>-0.1809799290253169</v>
      </c>
      <c r="AN698" s="100">
        <v>0.19779586364186472</v>
      </c>
      <c r="AO698" s="100">
        <v>-0.5720327130338172</v>
      </c>
    </row>
    <row r="699" spans="36:41">
      <c r="AJ699" s="101">
        <f t="shared" si="271"/>
        <v>190</v>
      </c>
      <c r="AK699" s="46">
        <v>0</v>
      </c>
      <c r="AL699" s="94">
        <v>5580.6813883042205</v>
      </c>
      <c r="AM699" s="100">
        <v>1.5618672813637504</v>
      </c>
      <c r="AN699" s="100">
        <v>0.20053571740147458</v>
      </c>
      <c r="AO699" s="100">
        <v>5.9556140457149943E-2</v>
      </c>
    </row>
    <row r="700" spans="36:41">
      <c r="AJ700" s="101">
        <f t="shared" si="271"/>
        <v>191</v>
      </c>
      <c r="AK700" s="46">
        <v>0</v>
      </c>
      <c r="AL700" s="94">
        <v>4474.329245918163</v>
      </c>
      <c r="AM700" s="100">
        <v>1.1788005569209967</v>
      </c>
      <c r="AN700" s="100">
        <v>0.25347621465052128</v>
      </c>
      <c r="AO700" s="100">
        <v>-0.17158660946236481</v>
      </c>
    </row>
    <row r="701" spans="36:41">
      <c r="AJ701" s="101">
        <f t="shared" si="271"/>
        <v>192</v>
      </c>
      <c r="AK701" s="46">
        <v>0</v>
      </c>
      <c r="AL701" s="94">
        <v>2880.1061165312567</v>
      </c>
      <c r="AM701" s="100">
        <v>1.0233940544014395</v>
      </c>
      <c r="AN701" s="100">
        <v>0.24300312030107846</v>
      </c>
      <c r="AO701" s="100">
        <v>-0.11423155389276234</v>
      </c>
    </row>
    <row r="702" spans="36:41">
      <c r="AJ702" s="101">
        <f t="shared" si="271"/>
        <v>193</v>
      </c>
      <c r="AK702" s="46">
        <v>0</v>
      </c>
      <c r="AL702" s="94">
        <v>2004.4373786202768</v>
      </c>
      <c r="AM702" s="100">
        <v>0.77899412855877004</v>
      </c>
      <c r="AN702" s="100">
        <v>0.21575931335400042</v>
      </c>
      <c r="AO702" s="100">
        <v>-0.2274376521252372</v>
      </c>
    </row>
    <row r="703" spans="36:41">
      <c r="AJ703" s="101">
        <f t="shared" si="271"/>
        <v>194</v>
      </c>
      <c r="AK703" s="46">
        <v>0</v>
      </c>
      <c r="AL703" s="94">
        <v>5298.6281828821957</v>
      </c>
      <c r="AM703" s="100">
        <v>1.3324411316989484</v>
      </c>
      <c r="AN703" s="100">
        <v>0.24668049962117347</v>
      </c>
      <c r="AO703" s="100">
        <v>1.5242807168342148E-2</v>
      </c>
    </row>
    <row r="704" spans="36:41">
      <c r="AJ704" s="101">
        <f t="shared" ref="AJ704:AJ767" si="272">AJ703+1</f>
        <v>195</v>
      </c>
      <c r="AK704" s="46">
        <v>0</v>
      </c>
      <c r="AL704" s="94">
        <v>5758.4073594173278</v>
      </c>
      <c r="AM704" s="100">
        <v>1.3333351532152649</v>
      </c>
      <c r="AN704" s="100">
        <v>0.25090446697558666</v>
      </c>
      <c r="AO704" s="100">
        <v>5.570849531418548E-2</v>
      </c>
    </row>
    <row r="705" spans="36:41">
      <c r="AJ705" s="101">
        <f t="shared" si="272"/>
        <v>196</v>
      </c>
      <c r="AK705" s="46">
        <v>0</v>
      </c>
      <c r="AL705" s="94">
        <v>4877.6161148966339</v>
      </c>
      <c r="AM705" s="100">
        <v>1.0948691296038531</v>
      </c>
      <c r="AN705" s="100">
        <v>0.25071392915090018</v>
      </c>
      <c r="AO705" s="100">
        <v>-1.4137855952476231E-2</v>
      </c>
    </row>
    <row r="706" spans="36:41">
      <c r="AJ706" s="101">
        <f t="shared" si="272"/>
        <v>197</v>
      </c>
      <c r="AK706" s="46">
        <v>0</v>
      </c>
      <c r="AL706" s="94">
        <v>2489.7919079609114</v>
      </c>
      <c r="AM706" s="100">
        <v>0.91893194361819575</v>
      </c>
      <c r="AN706" s="100">
        <v>0.25534743648138014</v>
      </c>
      <c r="AO706" s="100">
        <v>0.10079191933626397</v>
      </c>
    </row>
    <row r="707" spans="36:41">
      <c r="AJ707" s="101">
        <f t="shared" si="272"/>
        <v>198</v>
      </c>
      <c r="AK707" s="46">
        <v>0</v>
      </c>
      <c r="AL707" s="94">
        <v>6364.8338319718023</v>
      </c>
      <c r="AM707" s="100">
        <v>1.3769718712565977</v>
      </c>
      <c r="AN707" s="100">
        <v>0.23131474733113344</v>
      </c>
      <c r="AO707" s="100">
        <v>-1.8016980554063599E-2</v>
      </c>
    </row>
    <row r="708" spans="36:41">
      <c r="AJ708" s="101">
        <f t="shared" si="272"/>
        <v>199</v>
      </c>
      <c r="AK708" s="46">
        <v>0</v>
      </c>
      <c r="AL708" s="94">
        <v>21.60520393184143</v>
      </c>
      <c r="AM708" s="100">
        <v>0.12486598236064905</v>
      </c>
      <c r="AN708" s="100">
        <v>0.15725215913826451</v>
      </c>
      <c r="AO708" s="100">
        <v>-9.7146737852255416E-2</v>
      </c>
    </row>
    <row r="709" spans="36:41">
      <c r="AJ709" s="101">
        <f t="shared" si="272"/>
        <v>200</v>
      </c>
      <c r="AK709" s="46">
        <v>0</v>
      </c>
      <c r="AL709" s="94">
        <v>3206.0892254676623</v>
      </c>
      <c r="AM709" s="100">
        <v>0.93425007351282563</v>
      </c>
      <c r="AN709" s="100">
        <v>0.25058489235242909</v>
      </c>
      <c r="AO709" s="100">
        <v>-8.9258355066193992E-2</v>
      </c>
    </row>
    <row r="710" spans="36:41">
      <c r="AJ710" s="101">
        <f t="shared" si="272"/>
        <v>201</v>
      </c>
      <c r="AK710" s="46">
        <v>0</v>
      </c>
      <c r="AL710" s="94">
        <v>51.167112058198342</v>
      </c>
      <c r="AM710" s="100">
        <v>0.17515318077844633</v>
      </c>
      <c r="AN710" s="100">
        <v>0.18292583054679309</v>
      </c>
      <c r="AO710" s="100">
        <v>-5.0573875002701232E-2</v>
      </c>
    </row>
    <row r="711" spans="36:41">
      <c r="AJ711" s="101">
        <f t="shared" si="272"/>
        <v>202</v>
      </c>
      <c r="AK711" s="46">
        <v>0</v>
      </c>
      <c r="AL711" s="94">
        <v>1880.3739360664849</v>
      </c>
      <c r="AM711" s="100">
        <v>0.83540627388361077</v>
      </c>
      <c r="AN711" s="100">
        <v>0.24789084116858975</v>
      </c>
      <c r="AO711" s="100">
        <v>8.2567696867995893E-2</v>
      </c>
    </row>
    <row r="712" spans="36:41">
      <c r="AJ712" s="101">
        <f t="shared" si="272"/>
        <v>203</v>
      </c>
      <c r="AK712" s="46">
        <v>0</v>
      </c>
      <c r="AL712" s="94">
        <v>3438.1041686274912</v>
      </c>
      <c r="AM712" s="100">
        <v>1.0661690565857427</v>
      </c>
      <c r="AN712" s="100">
        <v>0.19925647279092973</v>
      </c>
      <c r="AO712" s="100">
        <v>-0.14047234607200612</v>
      </c>
    </row>
    <row r="713" spans="36:41">
      <c r="AJ713" s="101">
        <f t="shared" si="272"/>
        <v>204</v>
      </c>
      <c r="AK713" s="46">
        <v>0</v>
      </c>
      <c r="AL713" s="94">
        <v>4440.1813617796806</v>
      </c>
      <c r="AM713" s="100">
        <v>1.2104245832207834</v>
      </c>
      <c r="AN713" s="100">
        <v>0.25538942736252257</v>
      </c>
      <c r="AO713" s="100">
        <v>1.2886448843141756E-2</v>
      </c>
    </row>
    <row r="714" spans="36:41">
      <c r="AJ714" s="101">
        <f t="shared" si="272"/>
        <v>205</v>
      </c>
      <c r="AK714" s="46">
        <v>0</v>
      </c>
      <c r="AL714" s="94">
        <v>3181.1097240213767</v>
      </c>
      <c r="AM714" s="100">
        <v>0.95900500357211871</v>
      </c>
      <c r="AN714" s="100">
        <v>0.23364725486039384</v>
      </c>
      <c r="AO714" s="100">
        <v>-4.1559322959111883E-2</v>
      </c>
    </row>
    <row r="715" spans="36:41">
      <c r="AJ715" s="101">
        <f t="shared" si="272"/>
        <v>206</v>
      </c>
      <c r="AK715" s="46">
        <v>0</v>
      </c>
      <c r="AL715" s="94">
        <v>630.44912862160868</v>
      </c>
      <c r="AM715" s="100">
        <v>0.40822624650766604</v>
      </c>
      <c r="AN715" s="100">
        <v>0.21948176774110975</v>
      </c>
      <c r="AO715" s="100">
        <v>-0.31994244678341349</v>
      </c>
    </row>
    <row r="716" spans="36:41">
      <c r="AJ716" s="101">
        <f t="shared" si="272"/>
        <v>207</v>
      </c>
      <c r="AK716" s="46">
        <v>0</v>
      </c>
      <c r="AL716" s="94">
        <v>2911.7950252730379</v>
      </c>
      <c r="AM716" s="100">
        <v>1.0170811086867984</v>
      </c>
      <c r="AN716" s="100">
        <v>0.21419744033967633</v>
      </c>
      <c r="AO716" s="100">
        <v>-3.9850774973241687E-2</v>
      </c>
    </row>
    <row r="717" spans="36:41">
      <c r="AJ717" s="101">
        <f t="shared" si="272"/>
        <v>208</v>
      </c>
      <c r="AK717" s="46">
        <v>0</v>
      </c>
      <c r="AL717" s="94">
        <v>1727.8387461393377</v>
      </c>
      <c r="AM717" s="100">
        <v>0.65007501716034444</v>
      </c>
      <c r="AN717" s="100">
        <v>0.17860682892867807</v>
      </c>
      <c r="AO717" s="100">
        <v>-0.1316005222547893</v>
      </c>
    </row>
    <row r="718" spans="36:41">
      <c r="AJ718" s="101">
        <f t="shared" si="272"/>
        <v>209</v>
      </c>
      <c r="AK718" s="46">
        <v>0</v>
      </c>
      <c r="AL718" s="94">
        <v>6229.2542977917428</v>
      </c>
      <c r="AM718" s="100">
        <v>1.3179921827105154</v>
      </c>
      <c r="AN718" s="100">
        <v>0.2300158736943434</v>
      </c>
      <c r="AO718" s="100">
        <v>3.9735295289819741E-2</v>
      </c>
    </row>
    <row r="719" spans="36:41">
      <c r="AJ719" s="101">
        <f t="shared" si="272"/>
        <v>210</v>
      </c>
      <c r="AK719" s="46">
        <v>0</v>
      </c>
      <c r="AL719" s="94">
        <v>2493.4655956796428</v>
      </c>
      <c r="AM719" s="100">
        <v>1.0151536431355375</v>
      </c>
      <c r="AN719" s="100">
        <v>0.19960496013634588</v>
      </c>
      <c r="AO719" s="100">
        <v>-3.5698811563400677E-2</v>
      </c>
    </row>
    <row r="720" spans="36:41">
      <c r="AJ720" s="101">
        <f t="shared" si="272"/>
        <v>211</v>
      </c>
      <c r="AK720" s="46">
        <v>0</v>
      </c>
      <c r="AL720" s="94">
        <v>759.7774531893217</v>
      </c>
      <c r="AM720" s="100">
        <v>0.53948082890016091</v>
      </c>
      <c r="AN720" s="100">
        <v>0.17998201989094467</v>
      </c>
      <c r="AO720" s="100">
        <v>-7.9102869979581533E-2</v>
      </c>
    </row>
    <row r="721" spans="36:41">
      <c r="AJ721" s="101">
        <f t="shared" si="272"/>
        <v>212</v>
      </c>
      <c r="AK721" s="46">
        <v>0</v>
      </c>
      <c r="AL721" s="94">
        <v>1503.4714141234208</v>
      </c>
      <c r="AM721" s="100">
        <v>0.82855400072260954</v>
      </c>
      <c r="AN721" s="100">
        <v>0.1633402094348716</v>
      </c>
      <c r="AO721" s="100">
        <v>-2.6203712473352059E-2</v>
      </c>
    </row>
    <row r="722" spans="36:41">
      <c r="AJ722" s="101">
        <f t="shared" si="272"/>
        <v>213</v>
      </c>
      <c r="AK722" s="46">
        <v>0</v>
      </c>
      <c r="AL722" s="94">
        <v>1384.9554270106087</v>
      </c>
      <c r="AM722" s="100">
        <v>0.54892268540618949</v>
      </c>
      <c r="AN722" s="100">
        <v>0.23525844599213458</v>
      </c>
      <c r="AO722" s="100">
        <v>-0.12558119968854128</v>
      </c>
    </row>
    <row r="723" spans="36:41">
      <c r="AJ723" s="101">
        <f t="shared" si="272"/>
        <v>214</v>
      </c>
      <c r="AK723" s="46">
        <v>0</v>
      </c>
      <c r="AL723" s="94">
        <v>232.58867741417268</v>
      </c>
      <c r="AM723" s="100">
        <v>0.24154284140600257</v>
      </c>
      <c r="AN723" s="100">
        <v>0.19595445387580837</v>
      </c>
      <c r="AO723" s="100">
        <v>-0.74628790010918633</v>
      </c>
    </row>
    <row r="724" spans="36:41">
      <c r="AJ724" s="101">
        <f t="shared" si="272"/>
        <v>215</v>
      </c>
      <c r="AK724" s="46">
        <v>0</v>
      </c>
      <c r="AL724" s="94">
        <v>7075.138789327003</v>
      </c>
      <c r="AM724" s="100">
        <v>1.6284435915129882</v>
      </c>
      <c r="AN724" s="100">
        <v>0.25518732163154351</v>
      </c>
      <c r="AO724" s="100">
        <v>2.8359665793825421E-2</v>
      </c>
    </row>
    <row r="725" spans="36:41">
      <c r="AJ725" s="101">
        <f t="shared" si="272"/>
        <v>216</v>
      </c>
      <c r="AK725" s="46">
        <v>0</v>
      </c>
      <c r="AL725" s="94">
        <v>2929.5785785336034</v>
      </c>
      <c r="AM725" s="100">
        <v>0.92933760281608357</v>
      </c>
      <c r="AN725" s="100">
        <v>0.22857274456111787</v>
      </c>
      <c r="AO725" s="100">
        <v>-9.3211233188225703E-2</v>
      </c>
    </row>
    <row r="726" spans="36:41">
      <c r="AJ726" s="101">
        <f t="shared" si="272"/>
        <v>217</v>
      </c>
      <c r="AK726" s="46">
        <v>0</v>
      </c>
      <c r="AL726" s="94">
        <v>1866.6854199784464</v>
      </c>
      <c r="AM726" s="100">
        <v>0.62367268938651566</v>
      </c>
      <c r="AN726" s="100">
        <v>0.19882579146290302</v>
      </c>
      <c r="AO726" s="100">
        <v>-0.12588200999340046</v>
      </c>
    </row>
    <row r="727" spans="36:41">
      <c r="AJ727" s="101">
        <f t="shared" si="272"/>
        <v>218</v>
      </c>
      <c r="AK727" s="46">
        <v>0</v>
      </c>
      <c r="AL727" s="94">
        <v>7045.8467240368855</v>
      </c>
      <c r="AM727" s="100">
        <v>1.6080363693315727</v>
      </c>
      <c r="AN727" s="100">
        <v>0.24711248500929109</v>
      </c>
      <c r="AO727" s="100">
        <v>6.478319028971162E-2</v>
      </c>
    </row>
    <row r="728" spans="36:41">
      <c r="AJ728" s="101">
        <f t="shared" si="272"/>
        <v>219</v>
      </c>
      <c r="AK728" s="46">
        <v>0</v>
      </c>
      <c r="AL728" s="94">
        <v>8233.4733324202934</v>
      </c>
      <c r="AM728" s="100">
        <v>1.8206951824433308</v>
      </c>
      <c r="AN728" s="100">
        <v>0.18961691271524816</v>
      </c>
      <c r="AO728" s="100">
        <v>6.1007165302613089E-2</v>
      </c>
    </row>
    <row r="729" spans="36:41">
      <c r="AJ729" s="101">
        <f t="shared" si="272"/>
        <v>220</v>
      </c>
      <c r="AK729" s="46">
        <v>0</v>
      </c>
      <c r="AL729" s="94">
        <v>-101.14241730317238</v>
      </c>
      <c r="AM729" s="100">
        <v>5.8695522200038264E-2</v>
      </c>
      <c r="AN729" s="100">
        <v>0.17795888539841065</v>
      </c>
      <c r="AO729" s="100">
        <v>-0.2571759506952106</v>
      </c>
    </row>
    <row r="730" spans="36:41">
      <c r="AJ730" s="101">
        <f t="shared" si="272"/>
        <v>221</v>
      </c>
      <c r="AK730" s="46">
        <v>0</v>
      </c>
      <c r="AL730" s="94">
        <v>3287.3340796632747</v>
      </c>
      <c r="AM730" s="100">
        <v>1.0327393431450007</v>
      </c>
      <c r="AN730" s="100">
        <v>0.23777364777998944</v>
      </c>
      <c r="AO730" s="100">
        <v>1.5696481247932815E-2</v>
      </c>
    </row>
    <row r="731" spans="36:41">
      <c r="AJ731" s="101">
        <f t="shared" si="272"/>
        <v>222</v>
      </c>
      <c r="AK731" s="46">
        <v>0</v>
      </c>
      <c r="AL731" s="94">
        <v>1948.6006175247226</v>
      </c>
      <c r="AM731" s="100">
        <v>0.77028993174710902</v>
      </c>
      <c r="AN731" s="100">
        <v>0.18177264356147349</v>
      </c>
      <c r="AO731" s="100">
        <v>-9.4477779907170656E-2</v>
      </c>
    </row>
    <row r="732" spans="36:41">
      <c r="AJ732" s="101">
        <f t="shared" si="272"/>
        <v>223</v>
      </c>
      <c r="AK732" s="46">
        <v>0</v>
      </c>
      <c r="AL732" s="94">
        <v>149.70488649426957</v>
      </c>
      <c r="AM732" s="100">
        <v>0.2054587117115545</v>
      </c>
      <c r="AN732" s="100">
        <v>0.23332367692607417</v>
      </c>
      <c r="AO732" s="100">
        <v>-0.24285509451121917</v>
      </c>
    </row>
    <row r="733" spans="36:41">
      <c r="AJ733" s="101">
        <f t="shared" si="272"/>
        <v>224</v>
      </c>
      <c r="AK733" s="46">
        <v>0</v>
      </c>
      <c r="AL733" s="94">
        <v>912.11100924105278</v>
      </c>
      <c r="AM733" s="100">
        <v>0.58453106766454699</v>
      </c>
      <c r="AN733" s="100">
        <v>0.21515452695682424</v>
      </c>
      <c r="AO733" s="100">
        <v>-0.14037774407496079</v>
      </c>
    </row>
    <row r="734" spans="36:41">
      <c r="AJ734" s="101">
        <f t="shared" si="272"/>
        <v>225</v>
      </c>
      <c r="AK734" s="46">
        <v>0</v>
      </c>
      <c r="AL734" s="94">
        <v>5530.1978030554892</v>
      </c>
      <c r="AM734" s="100">
        <v>1.4972560889562767</v>
      </c>
      <c r="AN734" s="100">
        <v>0.18082948612630848</v>
      </c>
      <c r="AO734" s="100">
        <v>1.6726740698150843E-2</v>
      </c>
    </row>
    <row r="735" spans="36:41">
      <c r="AJ735" s="101">
        <f t="shared" si="272"/>
        <v>226</v>
      </c>
      <c r="AK735" s="46">
        <v>0</v>
      </c>
      <c r="AL735" s="94">
        <v>59.766530080516958</v>
      </c>
      <c r="AM735" s="100">
        <v>0.13596490396504723</v>
      </c>
      <c r="AN735" s="100">
        <v>0.24185429526019586</v>
      </c>
      <c r="AO735" s="100">
        <v>-0.26774585232910919</v>
      </c>
    </row>
    <row r="736" spans="36:41">
      <c r="AJ736" s="101">
        <f t="shared" si="272"/>
        <v>227</v>
      </c>
      <c r="AK736" s="46">
        <v>0</v>
      </c>
      <c r="AL736" s="94">
        <v>1671.7682190807272</v>
      </c>
      <c r="AM736" s="100">
        <v>0.68108722582048675</v>
      </c>
      <c r="AN736" s="100">
        <v>0.20344718704286024</v>
      </c>
      <c r="AO736" s="100">
        <v>-0.1276588501844465</v>
      </c>
    </row>
    <row r="737" spans="36:41">
      <c r="AJ737" s="101">
        <f t="shared" si="272"/>
        <v>228</v>
      </c>
      <c r="AK737" s="46">
        <v>0</v>
      </c>
      <c r="AL737" s="94">
        <v>598.74469487753368</v>
      </c>
      <c r="AM737" s="100">
        <v>0.41028404481166292</v>
      </c>
      <c r="AN737" s="100">
        <v>0.22736380798337402</v>
      </c>
      <c r="AO737" s="100">
        <v>-0.14206781790744333</v>
      </c>
    </row>
    <row r="738" spans="36:41">
      <c r="AJ738" s="101">
        <f t="shared" si="272"/>
        <v>229</v>
      </c>
      <c r="AK738" s="46">
        <v>0</v>
      </c>
      <c r="AL738" s="94">
        <v>1372.7438864037974</v>
      </c>
      <c r="AM738" s="100">
        <v>0.66061654816639903</v>
      </c>
      <c r="AN738" s="100">
        <v>0.20427562055582626</v>
      </c>
      <c r="AO738" s="100">
        <v>-0.51083717070381052</v>
      </c>
    </row>
    <row r="739" spans="36:41">
      <c r="AJ739" s="101">
        <f t="shared" si="272"/>
        <v>230</v>
      </c>
      <c r="AK739" s="46">
        <v>0</v>
      </c>
      <c r="AL739" s="94">
        <v>862.66031440169331</v>
      </c>
      <c r="AM739" s="100">
        <v>0.51406576091089384</v>
      </c>
      <c r="AN739" s="100">
        <v>0.1637321244098322</v>
      </c>
      <c r="AO739" s="100">
        <v>-0.41853954502730389</v>
      </c>
    </row>
    <row r="740" spans="36:41">
      <c r="AJ740" s="101">
        <f t="shared" si="272"/>
        <v>231</v>
      </c>
      <c r="AK740" s="46">
        <v>0</v>
      </c>
      <c r="AL740" s="94">
        <v>550.27633093359054</v>
      </c>
      <c r="AM740" s="100">
        <v>0.45937078192898073</v>
      </c>
      <c r="AN740" s="100">
        <v>0.210529189879019</v>
      </c>
      <c r="AO740" s="100">
        <v>-1.8550320963443206E-2</v>
      </c>
    </row>
    <row r="741" spans="36:41">
      <c r="AJ741" s="101">
        <f t="shared" si="272"/>
        <v>232</v>
      </c>
      <c r="AK741" s="46">
        <v>0</v>
      </c>
      <c r="AL741" s="94">
        <v>515.59116281378658</v>
      </c>
      <c r="AM741" s="100">
        <v>0.37894859939105263</v>
      </c>
      <c r="AN741" s="100">
        <v>0.17165750869215529</v>
      </c>
      <c r="AO741" s="100">
        <v>-0.15583964166953118</v>
      </c>
    </row>
    <row r="742" spans="36:41">
      <c r="AJ742" s="101">
        <f t="shared" si="272"/>
        <v>233</v>
      </c>
      <c r="AK742" s="46">
        <v>0</v>
      </c>
      <c r="AL742" s="94">
        <v>994.89461687303549</v>
      </c>
      <c r="AM742" s="100">
        <v>0.56661450642071798</v>
      </c>
      <c r="AN742" s="100">
        <v>0.23347721542553859</v>
      </c>
      <c r="AO742" s="100">
        <v>-9.6090545810622555E-2</v>
      </c>
    </row>
    <row r="743" spans="36:41">
      <c r="AJ743" s="101">
        <f t="shared" si="272"/>
        <v>234</v>
      </c>
      <c r="AK743" s="46">
        <v>0</v>
      </c>
      <c r="AL743" s="94">
        <v>2900.0292252470399</v>
      </c>
      <c r="AM743" s="100">
        <v>0.88783330520562109</v>
      </c>
      <c r="AN743" s="100">
        <v>0.20337815411925586</v>
      </c>
      <c r="AO743" s="100">
        <v>-0.27396133729912786</v>
      </c>
    </row>
    <row r="744" spans="36:41">
      <c r="AJ744" s="101">
        <f t="shared" si="272"/>
        <v>235</v>
      </c>
      <c r="AK744" s="46">
        <v>0</v>
      </c>
      <c r="AL744" s="94">
        <v>2422.9725065506768</v>
      </c>
      <c r="AM744" s="100">
        <v>0.98368529523428005</v>
      </c>
      <c r="AN744" s="100">
        <v>0.17716626776346919</v>
      </c>
      <c r="AO744" s="100">
        <v>4.3753710771384055E-2</v>
      </c>
    </row>
    <row r="745" spans="36:41">
      <c r="AJ745" s="101">
        <f t="shared" si="272"/>
        <v>236</v>
      </c>
      <c r="AK745" s="46">
        <v>0</v>
      </c>
      <c r="AL745" s="94">
        <v>3559.7201991606034</v>
      </c>
      <c r="AM745" s="100">
        <v>1.2891780204626961</v>
      </c>
      <c r="AN745" s="100">
        <v>0.24374536159517013</v>
      </c>
      <c r="AO745" s="100">
        <v>9.2154505585412383E-2</v>
      </c>
    </row>
    <row r="746" spans="36:41">
      <c r="AJ746" s="101">
        <f t="shared" si="272"/>
        <v>237</v>
      </c>
      <c r="AK746" s="46">
        <v>0</v>
      </c>
      <c r="AL746" s="94">
        <v>1743.0910132727922</v>
      </c>
      <c r="AM746" s="100">
        <v>0.66212350209209547</v>
      </c>
      <c r="AN746" s="100">
        <v>0.23671959948980517</v>
      </c>
      <c r="AO746" s="100">
        <v>-2.2680292636158932E-2</v>
      </c>
    </row>
    <row r="747" spans="36:41">
      <c r="AJ747" s="101">
        <f t="shared" si="272"/>
        <v>238</v>
      </c>
      <c r="AK747" s="46">
        <v>0</v>
      </c>
      <c r="AL747" s="94">
        <v>500.48113735358925</v>
      </c>
      <c r="AM747" s="100">
        <v>0.37585890506720099</v>
      </c>
      <c r="AN747" s="100">
        <v>0.16144101270334107</v>
      </c>
      <c r="AO747" s="100">
        <v>-0.12331681076653944</v>
      </c>
    </row>
    <row r="748" spans="36:41">
      <c r="AJ748" s="101">
        <f t="shared" si="272"/>
        <v>239</v>
      </c>
      <c r="AK748" s="46">
        <v>0</v>
      </c>
      <c r="AL748" s="94">
        <v>1764.9163459391634</v>
      </c>
      <c r="AM748" s="100">
        <v>0.77873192917202161</v>
      </c>
      <c r="AN748" s="100">
        <v>0.17854866296633234</v>
      </c>
      <c r="AO748" s="100">
        <v>-0.1279122066967871</v>
      </c>
    </row>
    <row r="749" spans="36:41">
      <c r="AJ749" s="101">
        <f t="shared" si="272"/>
        <v>240</v>
      </c>
      <c r="AK749" s="46">
        <v>0</v>
      </c>
      <c r="AL749" s="94">
        <v>415.31729630190762</v>
      </c>
      <c r="AM749" s="100">
        <v>0.35240816842479394</v>
      </c>
      <c r="AN749" s="100">
        <v>0.22497749580135928</v>
      </c>
      <c r="AO749" s="100">
        <v>1.7066079601133967E-2</v>
      </c>
    </row>
    <row r="750" spans="36:41">
      <c r="AJ750" s="101">
        <f t="shared" si="272"/>
        <v>241</v>
      </c>
      <c r="AK750" s="46">
        <v>0</v>
      </c>
      <c r="AL750" s="94">
        <v>1855.6400046397289</v>
      </c>
      <c r="AM750" s="100">
        <v>0.72247673992403816</v>
      </c>
      <c r="AN750" s="100">
        <v>0.24263753524101905</v>
      </c>
      <c r="AO750" s="100">
        <v>-0.72730703137319108</v>
      </c>
    </row>
    <row r="751" spans="36:41">
      <c r="AJ751" s="101">
        <f t="shared" si="272"/>
        <v>242</v>
      </c>
      <c r="AK751" s="46">
        <v>0</v>
      </c>
      <c r="AL751" s="94">
        <v>2786.1241235267057</v>
      </c>
      <c r="AM751" s="100">
        <v>0.91656546833632335</v>
      </c>
      <c r="AN751" s="100">
        <v>0.17109459271179639</v>
      </c>
      <c r="AO751" s="100">
        <v>-4.6137131327188753E-2</v>
      </c>
    </row>
    <row r="752" spans="36:41">
      <c r="AJ752" s="101">
        <f t="shared" si="272"/>
        <v>243</v>
      </c>
      <c r="AK752" s="46">
        <v>0</v>
      </c>
      <c r="AL752" s="94">
        <v>2127.1164210552729</v>
      </c>
      <c r="AM752" s="100">
        <v>0.83827121585348441</v>
      </c>
      <c r="AN752" s="100">
        <v>0.21145896856701829</v>
      </c>
      <c r="AO752" s="100">
        <v>1.0248458504414821E-2</v>
      </c>
    </row>
    <row r="753" spans="36:41">
      <c r="AJ753" s="101">
        <f t="shared" si="272"/>
        <v>244</v>
      </c>
      <c r="AK753" s="46">
        <v>0</v>
      </c>
      <c r="AL753" s="94">
        <v>1546.5532369291063</v>
      </c>
      <c r="AM753" s="100">
        <v>0.76236672123877236</v>
      </c>
      <c r="AN753" s="100">
        <v>0.24819296716662861</v>
      </c>
      <c r="AO753" s="100">
        <v>4.099003058654712E-2</v>
      </c>
    </row>
    <row r="754" spans="36:41">
      <c r="AJ754" s="101">
        <f t="shared" si="272"/>
        <v>245</v>
      </c>
      <c r="AK754" s="46">
        <v>0</v>
      </c>
      <c r="AL754" s="94">
        <v>1651.2788077917846</v>
      </c>
      <c r="AM754" s="100">
        <v>0.62964605915913285</v>
      </c>
      <c r="AN754" s="100">
        <v>0.24348462622220493</v>
      </c>
      <c r="AO754" s="100">
        <v>-0.36582747182021713</v>
      </c>
    </row>
    <row r="755" spans="36:41">
      <c r="AJ755" s="101">
        <f t="shared" si="272"/>
        <v>246</v>
      </c>
      <c r="AK755" s="46">
        <v>0</v>
      </c>
      <c r="AL755" s="94">
        <v>-373.06798435592441</v>
      </c>
      <c r="AM755" s="100">
        <v>-0.16827416109000082</v>
      </c>
      <c r="AN755" s="100">
        <v>0.15749719446401636</v>
      </c>
      <c r="AO755" s="100">
        <v>-0.33129741743506813</v>
      </c>
    </row>
    <row r="756" spans="36:41">
      <c r="AJ756" s="101">
        <f t="shared" si="272"/>
        <v>247</v>
      </c>
      <c r="AK756" s="46">
        <v>0</v>
      </c>
      <c r="AL756" s="94">
        <v>1045.6129408838501</v>
      </c>
      <c r="AM756" s="100">
        <v>0.57575440393119126</v>
      </c>
      <c r="AN756" s="100">
        <v>0.22535225934946426</v>
      </c>
      <c r="AO756" s="100">
        <v>-0.43416770868208338</v>
      </c>
    </row>
    <row r="757" spans="36:41">
      <c r="AJ757" s="101">
        <f t="shared" si="272"/>
        <v>248</v>
      </c>
      <c r="AK757" s="46">
        <v>0</v>
      </c>
      <c r="AL757" s="94">
        <v>8033.0604544837515</v>
      </c>
      <c r="AM757" s="100">
        <v>1.5430427493611023</v>
      </c>
      <c r="AN757" s="100">
        <v>0.25058491701114971</v>
      </c>
      <c r="AO757" s="100">
        <v>7.4819193243747348E-2</v>
      </c>
    </row>
    <row r="758" spans="36:41">
      <c r="AJ758" s="101">
        <f t="shared" si="272"/>
        <v>249</v>
      </c>
      <c r="AK758" s="46">
        <v>0</v>
      </c>
      <c r="AL758" s="94">
        <v>541.3929106266711</v>
      </c>
      <c r="AM758" s="100">
        <v>0.36461143602514068</v>
      </c>
      <c r="AN758" s="100">
        <v>0.16845391982373598</v>
      </c>
      <c r="AO758" s="100">
        <v>-0.29368721593922797</v>
      </c>
    </row>
    <row r="759" spans="36:41">
      <c r="AJ759" s="101">
        <f t="shared" si="272"/>
        <v>250</v>
      </c>
      <c r="AK759" s="46">
        <v>0</v>
      </c>
      <c r="AL759" s="94">
        <v>1677.0951447562722</v>
      </c>
      <c r="AM759" s="100">
        <v>0.79167973973974837</v>
      </c>
      <c r="AN759" s="100">
        <v>0.1614321759332793</v>
      </c>
      <c r="AO759" s="100">
        <v>-1.1796578250511757E-2</v>
      </c>
    </row>
    <row r="760" spans="36:41">
      <c r="AJ760" s="101">
        <f t="shared" si="272"/>
        <v>251</v>
      </c>
      <c r="AK760" s="46">
        <v>0</v>
      </c>
      <c r="AL760" s="94">
        <v>1576.8397040014454</v>
      </c>
      <c r="AM760" s="100">
        <v>0.68740497667795775</v>
      </c>
      <c r="AN760" s="100">
        <v>0.22786794107151609</v>
      </c>
      <c r="AO760" s="100">
        <v>-8.8910730683913017E-2</v>
      </c>
    </row>
    <row r="761" spans="36:41">
      <c r="AJ761" s="101">
        <f t="shared" si="272"/>
        <v>252</v>
      </c>
      <c r="AK761" s="46">
        <v>0</v>
      </c>
      <c r="AL761" s="94">
        <v>4948.3353388295673</v>
      </c>
      <c r="AM761" s="100">
        <v>1.1965429420251823</v>
      </c>
      <c r="AN761" s="100">
        <v>0.2447966527320756</v>
      </c>
      <c r="AO761" s="100">
        <v>-0.2034459583609573</v>
      </c>
    </row>
    <row r="762" spans="36:41">
      <c r="AJ762" s="101">
        <f t="shared" si="272"/>
        <v>253</v>
      </c>
      <c r="AK762" s="46">
        <v>0</v>
      </c>
      <c r="AL762" s="94">
        <v>5081.5602372267649</v>
      </c>
      <c r="AM762" s="100">
        <v>1.1431278975072048</v>
      </c>
      <c r="AN762" s="100">
        <v>0.21784259755618884</v>
      </c>
      <c r="AO762" s="100">
        <v>-7.8575698385945955E-2</v>
      </c>
    </row>
    <row r="763" spans="36:41">
      <c r="AJ763" s="101">
        <f t="shared" si="272"/>
        <v>254</v>
      </c>
      <c r="AK763" s="46">
        <v>0</v>
      </c>
      <c r="AL763" s="94">
        <v>5943.257585616062</v>
      </c>
      <c r="AM763" s="100">
        <v>1.6018743021350637</v>
      </c>
      <c r="AN763" s="100">
        <v>0.24366431592677329</v>
      </c>
      <c r="AO763" s="100">
        <v>2.5099836376313127E-2</v>
      </c>
    </row>
    <row r="764" spans="36:41">
      <c r="AJ764" s="101">
        <f t="shared" si="272"/>
        <v>255</v>
      </c>
      <c r="AK764" s="46">
        <v>0</v>
      </c>
      <c r="AL764" s="94">
        <v>3818.6355254233854</v>
      </c>
      <c r="AM764" s="100">
        <v>1.0862433574987822</v>
      </c>
      <c r="AN764" s="100">
        <v>0.21081828748542319</v>
      </c>
      <c r="AO764" s="100">
        <v>-1.255180008802218E-2</v>
      </c>
    </row>
    <row r="765" spans="36:41">
      <c r="AJ765" s="101">
        <f t="shared" si="272"/>
        <v>256</v>
      </c>
      <c r="AK765" s="46">
        <v>0</v>
      </c>
      <c r="AL765" s="94">
        <v>831.68087638321072</v>
      </c>
      <c r="AM765" s="100">
        <v>0.52438139148842322</v>
      </c>
      <c r="AN765" s="100">
        <v>0.23585760015441637</v>
      </c>
      <c r="AO765" s="100">
        <v>4.295418310813072E-2</v>
      </c>
    </row>
    <row r="766" spans="36:41">
      <c r="AJ766" s="101">
        <f t="shared" si="272"/>
        <v>257</v>
      </c>
      <c r="AK766" s="46">
        <v>0</v>
      </c>
      <c r="AL766" s="94">
        <v>1065.5906352628128</v>
      </c>
      <c r="AM766" s="100">
        <v>0.59872483467376991</v>
      </c>
      <c r="AN766" s="100">
        <v>0.25194453222979951</v>
      </c>
      <c r="AO766" s="100">
        <v>-8.1010396351778355E-2</v>
      </c>
    </row>
    <row r="767" spans="36:41">
      <c r="AJ767" s="101">
        <f t="shared" si="272"/>
        <v>258</v>
      </c>
      <c r="AK767" s="46">
        <v>0</v>
      </c>
      <c r="AL767" s="94">
        <v>1058.8414251705201</v>
      </c>
      <c r="AM767" s="100">
        <v>0.52499774797945076</v>
      </c>
      <c r="AN767" s="100">
        <v>0.17317845454953187</v>
      </c>
      <c r="AO767" s="100">
        <v>-0.33621025025907192</v>
      </c>
    </row>
    <row r="768" spans="36:41">
      <c r="AJ768" s="101">
        <f t="shared" ref="AJ768:AJ831" si="273">AJ767+1</f>
        <v>259</v>
      </c>
      <c r="AK768" s="46">
        <v>0</v>
      </c>
      <c r="AL768" s="94">
        <v>1070.1904504021111</v>
      </c>
      <c r="AM768" s="100">
        <v>0.54413044012846568</v>
      </c>
      <c r="AN768" s="100">
        <v>0.23726761079125028</v>
      </c>
      <c r="AO768" s="100">
        <v>-0.35185701998461194</v>
      </c>
    </row>
    <row r="769" spans="36:41">
      <c r="AJ769" s="101">
        <f t="shared" si="273"/>
        <v>260</v>
      </c>
      <c r="AK769" s="46">
        <v>0</v>
      </c>
      <c r="AL769" s="94">
        <v>4850.6757205259164</v>
      </c>
      <c r="AM769" s="100">
        <v>1.2624072605531285</v>
      </c>
      <c r="AN769" s="100">
        <v>0.21369823092465054</v>
      </c>
      <c r="AO769" s="100">
        <v>8.565374328718775E-2</v>
      </c>
    </row>
    <row r="770" spans="36:41">
      <c r="AJ770" s="101">
        <f t="shared" si="273"/>
        <v>261</v>
      </c>
      <c r="AK770" s="46">
        <v>0</v>
      </c>
      <c r="AL770" s="94">
        <v>233.30838159148794</v>
      </c>
      <c r="AM770" s="100">
        <v>0.22148013797640109</v>
      </c>
      <c r="AN770" s="100">
        <v>0.23377511472027418</v>
      </c>
      <c r="AO770" s="100">
        <v>-5.7541161453511291E-2</v>
      </c>
    </row>
    <row r="771" spans="36:41">
      <c r="AJ771" s="101">
        <f t="shared" si="273"/>
        <v>262</v>
      </c>
      <c r="AK771" s="46">
        <v>0</v>
      </c>
      <c r="AL771" s="94">
        <v>2390.7541348385948</v>
      </c>
      <c r="AM771" s="100">
        <v>0.81372598378824201</v>
      </c>
      <c r="AN771" s="100">
        <v>0.17196259122604593</v>
      </c>
      <c r="AO771" s="100">
        <v>-0.19638783742719276</v>
      </c>
    </row>
    <row r="772" spans="36:41">
      <c r="AJ772" s="101">
        <f t="shared" si="273"/>
        <v>263</v>
      </c>
      <c r="AK772" s="46">
        <v>0</v>
      </c>
      <c r="AL772" s="94">
        <v>755.23807014220756</v>
      </c>
      <c r="AM772" s="100">
        <v>0.51152211945628534</v>
      </c>
      <c r="AN772" s="100">
        <v>0.17030991057002831</v>
      </c>
      <c r="AO772" s="100">
        <v>-0.10376008815000788</v>
      </c>
    </row>
    <row r="773" spans="36:41">
      <c r="AJ773" s="101">
        <f t="shared" si="273"/>
        <v>264</v>
      </c>
      <c r="AK773" s="46">
        <v>0</v>
      </c>
      <c r="AL773" s="94">
        <v>422.16268881862038</v>
      </c>
      <c r="AM773" s="100">
        <v>0.32047523150873758</v>
      </c>
      <c r="AN773" s="100">
        <v>0.20493865746026815</v>
      </c>
      <c r="AO773" s="100">
        <v>2.0506719374209458E-2</v>
      </c>
    </row>
    <row r="774" spans="36:41">
      <c r="AJ774" s="101">
        <f t="shared" si="273"/>
        <v>265</v>
      </c>
      <c r="AK774" s="46">
        <v>0</v>
      </c>
      <c r="AL774" s="94">
        <v>5104.5297162972656</v>
      </c>
      <c r="AM774" s="100">
        <v>1.4380056956862806</v>
      </c>
      <c r="AN774" s="100">
        <v>0.23157604653413438</v>
      </c>
      <c r="AO774" s="100">
        <v>5.1743045571127647E-2</v>
      </c>
    </row>
    <row r="775" spans="36:41">
      <c r="AJ775" s="101">
        <f t="shared" si="273"/>
        <v>266</v>
      </c>
      <c r="AK775" s="46">
        <v>0</v>
      </c>
      <c r="AL775" s="94">
        <v>2294.0423581166169</v>
      </c>
      <c r="AM775" s="100">
        <v>0.88664325963431301</v>
      </c>
      <c r="AN775" s="100">
        <v>0.17546918724346672</v>
      </c>
      <c r="AO775" s="100">
        <v>-0.16229171895540542</v>
      </c>
    </row>
    <row r="776" spans="36:41">
      <c r="AJ776" s="101">
        <f t="shared" si="273"/>
        <v>267</v>
      </c>
      <c r="AK776" s="46">
        <v>0</v>
      </c>
      <c r="AL776" s="94">
        <v>2116.151947056615</v>
      </c>
      <c r="AM776" s="100">
        <v>0.81909546061937255</v>
      </c>
      <c r="AN776" s="100">
        <v>0.17569320881940931</v>
      </c>
      <c r="AO776" s="100">
        <v>-0.18145037276246639</v>
      </c>
    </row>
    <row r="777" spans="36:41">
      <c r="AJ777" s="101">
        <f t="shared" si="273"/>
        <v>268</v>
      </c>
      <c r="AK777" s="46">
        <v>0</v>
      </c>
      <c r="AL777" s="94">
        <v>7478.0246693107056</v>
      </c>
      <c r="AM777" s="100">
        <v>1.6917018263152008</v>
      </c>
      <c r="AN777" s="100">
        <v>0.23674972761525317</v>
      </c>
      <c r="AO777" s="100">
        <v>8.8661407150996407E-2</v>
      </c>
    </row>
    <row r="778" spans="36:41">
      <c r="AJ778" s="101">
        <f t="shared" si="273"/>
        <v>269</v>
      </c>
      <c r="AK778" s="46">
        <v>0</v>
      </c>
      <c r="AL778" s="94">
        <v>4200.5753023969546</v>
      </c>
      <c r="AM778" s="100">
        <v>1.2366916630186902</v>
      </c>
      <c r="AN778" s="100">
        <v>0.24530042151705506</v>
      </c>
      <c r="AO778" s="100">
        <v>-5.1501817892287138E-3</v>
      </c>
    </row>
    <row r="779" spans="36:41">
      <c r="AJ779" s="101">
        <f t="shared" si="273"/>
        <v>270</v>
      </c>
      <c r="AK779" s="46">
        <v>0</v>
      </c>
      <c r="AL779" s="94">
        <v>-179.70163925860561</v>
      </c>
      <c r="AM779" s="100">
        <v>-2.1443291000620146E-3</v>
      </c>
      <c r="AN779" s="100">
        <v>0.17178519923380328</v>
      </c>
      <c r="AO779" s="100">
        <v>-0.14304831965260761</v>
      </c>
    </row>
    <row r="780" spans="36:41">
      <c r="AJ780" s="101">
        <f t="shared" si="273"/>
        <v>271</v>
      </c>
      <c r="AK780" s="46">
        <v>0</v>
      </c>
      <c r="AL780" s="94">
        <v>838.56769711393838</v>
      </c>
      <c r="AM780" s="100">
        <v>0.49485844394521128</v>
      </c>
      <c r="AN780" s="100">
        <v>0.20444662145769513</v>
      </c>
      <c r="AO780" s="100">
        <v>-0.17046420922765951</v>
      </c>
    </row>
    <row r="781" spans="36:41">
      <c r="AJ781" s="101">
        <f t="shared" si="273"/>
        <v>272</v>
      </c>
      <c r="AK781" s="46">
        <v>0</v>
      </c>
      <c r="AL781" s="94">
        <v>-204.78102409345698</v>
      </c>
      <c r="AM781" s="100">
        <v>5.6804192161621359E-3</v>
      </c>
      <c r="AN781" s="100">
        <v>0.16084060407868725</v>
      </c>
      <c r="AO781" s="100">
        <v>-0.18245235000574667</v>
      </c>
    </row>
    <row r="782" spans="36:41">
      <c r="AJ782" s="101">
        <f t="shared" si="273"/>
        <v>273</v>
      </c>
      <c r="AK782" s="46">
        <v>0</v>
      </c>
      <c r="AL782" s="94">
        <v>4945.1524618763342</v>
      </c>
      <c r="AM782" s="100">
        <v>1.195558080758099</v>
      </c>
      <c r="AN782" s="100">
        <v>0.19440172588912397</v>
      </c>
      <c r="AO782" s="100">
        <v>7.446660879335959E-3</v>
      </c>
    </row>
    <row r="783" spans="36:41">
      <c r="AJ783" s="101">
        <f t="shared" si="273"/>
        <v>274</v>
      </c>
      <c r="AK783" s="46">
        <v>0</v>
      </c>
      <c r="AL783" s="94">
        <v>2293.6237885423061</v>
      </c>
      <c r="AM783" s="100">
        <v>0.76879513753900919</v>
      </c>
      <c r="AN783" s="100">
        <v>0.22474117410379049</v>
      </c>
      <c r="AO783" s="100">
        <v>-0.11089964277914421</v>
      </c>
    </row>
    <row r="784" spans="36:41">
      <c r="AJ784" s="101">
        <f t="shared" si="273"/>
        <v>275</v>
      </c>
      <c r="AK784" s="46">
        <v>0</v>
      </c>
      <c r="AL784" s="94">
        <v>733.92665277806952</v>
      </c>
      <c r="AM784" s="100">
        <v>0.50035815262574967</v>
      </c>
      <c r="AN784" s="100">
        <v>0.2402618570105779</v>
      </c>
      <c r="AO784" s="100">
        <v>3.1681903065258928E-2</v>
      </c>
    </row>
    <row r="785" spans="36:41">
      <c r="AJ785" s="101">
        <f t="shared" si="273"/>
        <v>276</v>
      </c>
      <c r="AK785" s="46">
        <v>0</v>
      </c>
      <c r="AL785" s="94">
        <v>1045.295599664465</v>
      </c>
      <c r="AM785" s="100">
        <v>0.47569697940758315</v>
      </c>
      <c r="AN785" s="100">
        <v>0.18291807878769245</v>
      </c>
      <c r="AO785" s="100">
        <v>-0.14375029658518118</v>
      </c>
    </row>
    <row r="786" spans="36:41">
      <c r="AJ786" s="101">
        <f t="shared" si="273"/>
        <v>277</v>
      </c>
      <c r="AK786" s="46">
        <v>0</v>
      </c>
      <c r="AL786" s="94">
        <v>1175.2527548699591</v>
      </c>
      <c r="AM786" s="100">
        <v>0.5722221997724577</v>
      </c>
      <c r="AN786" s="100">
        <v>0.23651142943347314</v>
      </c>
      <c r="AO786" s="100">
        <v>-0.42979134339871594</v>
      </c>
    </row>
    <row r="787" spans="36:41">
      <c r="AJ787" s="101">
        <f t="shared" si="273"/>
        <v>278</v>
      </c>
      <c r="AK787" s="46">
        <v>0</v>
      </c>
      <c r="AL787" s="94">
        <v>-146.77594798983338</v>
      </c>
      <c r="AM787" s="100">
        <v>3.9125143328349044E-2</v>
      </c>
      <c r="AN787" s="100">
        <v>0.2523073607590437</v>
      </c>
      <c r="AO787" s="100">
        <v>-0.2503945309023673</v>
      </c>
    </row>
    <row r="788" spans="36:41">
      <c r="AJ788" s="101">
        <f t="shared" si="273"/>
        <v>279</v>
      </c>
      <c r="AK788" s="46">
        <v>0</v>
      </c>
      <c r="AL788" s="94">
        <v>223.98037534437324</v>
      </c>
      <c r="AM788" s="100">
        <v>0.26188710204233012</v>
      </c>
      <c r="AN788" s="100">
        <v>0.24153161920504015</v>
      </c>
      <c r="AO788" s="100">
        <v>-1.6894414122383721E-2</v>
      </c>
    </row>
    <row r="789" spans="36:41">
      <c r="AJ789" s="101">
        <f t="shared" si="273"/>
        <v>280</v>
      </c>
      <c r="AK789" s="46">
        <v>0</v>
      </c>
      <c r="AL789" s="94">
        <v>4831.2486976527443</v>
      </c>
      <c r="AM789" s="100">
        <v>1.3900316141325746</v>
      </c>
      <c r="AN789" s="100">
        <v>0.20288353117990057</v>
      </c>
      <c r="AO789" s="100">
        <v>-2.5474184943334338E-2</v>
      </c>
    </row>
    <row r="790" spans="36:41">
      <c r="AJ790" s="101">
        <f t="shared" si="273"/>
        <v>281</v>
      </c>
      <c r="AK790" s="46">
        <v>0</v>
      </c>
      <c r="AL790" s="94">
        <v>7867.468466949108</v>
      </c>
      <c r="AM790" s="100">
        <v>1.5711880300258971</v>
      </c>
      <c r="AN790" s="100">
        <v>0.25073449188148289</v>
      </c>
      <c r="AO790" s="100">
        <v>6.1747645306616028E-2</v>
      </c>
    </row>
    <row r="791" spans="36:41">
      <c r="AJ791" s="101">
        <f t="shared" si="273"/>
        <v>282</v>
      </c>
      <c r="AK791" s="46">
        <v>0</v>
      </c>
      <c r="AL791" s="94">
        <v>2471.4917235785838</v>
      </c>
      <c r="AM791" s="100">
        <v>0.89490468901861964</v>
      </c>
      <c r="AN791" s="100">
        <v>0.24451464148884519</v>
      </c>
      <c r="AO791" s="100">
        <v>-1.8055280670712177E-2</v>
      </c>
    </row>
    <row r="792" spans="36:41">
      <c r="AJ792" s="101">
        <f t="shared" si="273"/>
        <v>283</v>
      </c>
      <c r="AK792" s="46">
        <v>0</v>
      </c>
      <c r="AL792" s="94">
        <v>1670.1405582363814</v>
      </c>
      <c r="AM792" s="100">
        <v>0.80438965053889033</v>
      </c>
      <c r="AN792" s="100">
        <v>0.19261195313837912</v>
      </c>
      <c r="AO792" s="100">
        <v>-0.18850330004979549</v>
      </c>
    </row>
    <row r="793" spans="36:41">
      <c r="AJ793" s="101">
        <f t="shared" si="273"/>
        <v>284</v>
      </c>
      <c r="AK793" s="46">
        <v>0</v>
      </c>
      <c r="AL793" s="94">
        <v>415.12916198087123</v>
      </c>
      <c r="AM793" s="100">
        <v>0.3615256466053911</v>
      </c>
      <c r="AN793" s="100">
        <v>0.17727122489872177</v>
      </c>
      <c r="AO793" s="100">
        <v>-0.20079510641023476</v>
      </c>
    </row>
    <row r="794" spans="36:41">
      <c r="AJ794" s="101">
        <f t="shared" si="273"/>
        <v>285</v>
      </c>
      <c r="AK794" s="46">
        <v>0</v>
      </c>
      <c r="AL794" s="94">
        <v>-463.56545299133103</v>
      </c>
      <c r="AM794" s="100">
        <v>-0.29395275058463965</v>
      </c>
      <c r="AN794" s="100">
        <v>0.16681768090725885</v>
      </c>
      <c r="AO794" s="100">
        <v>-0.39511299345256179</v>
      </c>
    </row>
    <row r="795" spans="36:41">
      <c r="AJ795" s="101">
        <f t="shared" si="273"/>
        <v>286</v>
      </c>
      <c r="AK795" s="46">
        <v>0</v>
      </c>
      <c r="AL795" s="94">
        <v>6947.7112294687413</v>
      </c>
      <c r="AM795" s="100">
        <v>1.4703564860907434</v>
      </c>
      <c r="AN795" s="100">
        <v>0.21310083668820812</v>
      </c>
      <c r="AO795" s="100">
        <v>8.4816463519484799E-4</v>
      </c>
    </row>
    <row r="796" spans="36:41">
      <c r="AJ796" s="101">
        <f t="shared" si="273"/>
        <v>287</v>
      </c>
      <c r="AK796" s="46">
        <v>0</v>
      </c>
      <c r="AL796" s="94">
        <v>510.16957670155614</v>
      </c>
      <c r="AM796" s="100">
        <v>0.37426726960585754</v>
      </c>
      <c r="AN796" s="100">
        <v>0.19731781036041104</v>
      </c>
      <c r="AO796" s="100">
        <v>-0.22734540657524924</v>
      </c>
    </row>
    <row r="797" spans="36:41">
      <c r="AJ797" s="101">
        <f t="shared" si="273"/>
        <v>288</v>
      </c>
      <c r="AK797" s="46">
        <v>0</v>
      </c>
      <c r="AL797" s="94">
        <v>2590.8430432525893</v>
      </c>
      <c r="AM797" s="100">
        <v>1.0039440320685933</v>
      </c>
      <c r="AN797" s="100">
        <v>0.23286776445718535</v>
      </c>
      <c r="AO797" s="100">
        <v>9.3502033631038595E-2</v>
      </c>
    </row>
    <row r="798" spans="36:41">
      <c r="AJ798" s="101">
        <f t="shared" si="273"/>
        <v>289</v>
      </c>
      <c r="AK798" s="46">
        <v>0</v>
      </c>
      <c r="AL798" s="94">
        <v>4854.902246995116</v>
      </c>
      <c r="AM798" s="100">
        <v>1.294234865480286</v>
      </c>
      <c r="AN798" s="100">
        <v>0.22362285198965645</v>
      </c>
      <c r="AO798" s="100">
        <v>9.7372727749872878E-3</v>
      </c>
    </row>
    <row r="799" spans="36:41">
      <c r="AJ799" s="101">
        <f t="shared" si="273"/>
        <v>290</v>
      </c>
      <c r="AK799" s="46">
        <v>0</v>
      </c>
      <c r="AL799" s="94">
        <v>-145.765299633327</v>
      </c>
      <c r="AM799" s="100">
        <v>3.2983435420864904E-2</v>
      </c>
      <c r="AN799" s="100">
        <v>0.19545771586434202</v>
      </c>
      <c r="AO799" s="100">
        <v>-0.31368458358807083</v>
      </c>
    </row>
    <row r="800" spans="36:41">
      <c r="AJ800" s="101">
        <f t="shared" si="273"/>
        <v>291</v>
      </c>
      <c r="AK800" s="46">
        <v>0</v>
      </c>
      <c r="AL800" s="94">
        <v>-111.13412242486754</v>
      </c>
      <c r="AM800" s="100">
        <v>2.8745282367889979E-2</v>
      </c>
      <c r="AN800" s="100">
        <v>0.19709859959797749</v>
      </c>
      <c r="AO800" s="100">
        <v>-0.26526225796182812</v>
      </c>
    </row>
    <row r="801" spans="36:41">
      <c r="AJ801" s="101">
        <f t="shared" si="273"/>
        <v>292</v>
      </c>
      <c r="AK801" s="46">
        <v>0</v>
      </c>
      <c r="AL801" s="94">
        <v>301.36709889624478</v>
      </c>
      <c r="AM801" s="100">
        <v>0.29091405947986382</v>
      </c>
      <c r="AN801" s="100">
        <v>0.24254802320138688</v>
      </c>
      <c r="AO801" s="100">
        <v>-0.34055166605366954</v>
      </c>
    </row>
    <row r="802" spans="36:41">
      <c r="AJ802" s="101">
        <f t="shared" si="273"/>
        <v>293</v>
      </c>
      <c r="AK802" s="46">
        <v>0</v>
      </c>
      <c r="AL802" s="94">
        <v>1637.681327635866</v>
      </c>
      <c r="AM802" s="100">
        <v>0.82729937677939125</v>
      </c>
      <c r="AN802" s="100">
        <v>0.18755672393351527</v>
      </c>
      <c r="AO802" s="100">
        <v>-0.11728000930419721</v>
      </c>
    </row>
    <row r="803" spans="36:41">
      <c r="AJ803" s="101">
        <f t="shared" si="273"/>
        <v>294</v>
      </c>
      <c r="AK803" s="46">
        <v>0</v>
      </c>
      <c r="AL803" s="94">
        <v>450.95385965592288</v>
      </c>
      <c r="AM803" s="100">
        <v>0.33180083930883586</v>
      </c>
      <c r="AN803" s="100">
        <v>0.15846104707792036</v>
      </c>
      <c r="AO803" s="100">
        <v>-0.26751155971681517</v>
      </c>
    </row>
    <row r="804" spans="36:41">
      <c r="AJ804" s="101">
        <f t="shared" si="273"/>
        <v>295</v>
      </c>
      <c r="AK804" s="46">
        <v>0</v>
      </c>
      <c r="AL804" s="94">
        <v>449.35346838424954</v>
      </c>
      <c r="AM804" s="100">
        <v>0.34764805416756728</v>
      </c>
      <c r="AN804" s="100">
        <v>0.21029110627604508</v>
      </c>
      <c r="AO804" s="100">
        <v>-0.25208909518974448</v>
      </c>
    </row>
    <row r="805" spans="36:41">
      <c r="AJ805" s="101">
        <f t="shared" si="273"/>
        <v>296</v>
      </c>
      <c r="AK805" s="46">
        <v>0</v>
      </c>
      <c r="AL805" s="94">
        <v>770.58870758598323</v>
      </c>
      <c r="AM805" s="100">
        <v>0.43927112917473399</v>
      </c>
      <c r="AN805" s="100">
        <v>0.21668381959911534</v>
      </c>
      <c r="AO805" s="100">
        <v>-4.5809412773255793E-2</v>
      </c>
    </row>
    <row r="806" spans="36:41">
      <c r="AJ806" s="101">
        <f t="shared" si="273"/>
        <v>297</v>
      </c>
      <c r="AK806" s="46">
        <v>0</v>
      </c>
      <c r="AL806" s="94">
        <v>6531.9212288659282</v>
      </c>
      <c r="AM806" s="100">
        <v>1.4188141643616414</v>
      </c>
      <c r="AN806" s="100">
        <v>0.21978181159254015</v>
      </c>
      <c r="AO806" s="100">
        <v>4.2524885349929369E-2</v>
      </c>
    </row>
    <row r="807" spans="36:41">
      <c r="AJ807" s="101">
        <f t="shared" si="273"/>
        <v>298</v>
      </c>
      <c r="AK807" s="46">
        <v>0</v>
      </c>
      <c r="AL807" s="94">
        <v>2872.4336921579029</v>
      </c>
      <c r="AM807" s="100">
        <v>1.0116601357971229</v>
      </c>
      <c r="AN807" s="100">
        <v>0.16483263384028038</v>
      </c>
      <c r="AO807" s="100">
        <v>-0.11157629847812114</v>
      </c>
    </row>
    <row r="808" spans="36:41">
      <c r="AJ808" s="101">
        <f t="shared" si="273"/>
        <v>299</v>
      </c>
      <c r="AK808" s="46">
        <v>0</v>
      </c>
      <c r="AL808" s="94">
        <v>819.23894781886963</v>
      </c>
      <c r="AM808" s="100">
        <v>0.43347948516542889</v>
      </c>
      <c r="AN808" s="100">
        <v>0.21445882467098659</v>
      </c>
      <c r="AO808" s="100">
        <v>-0.42256441177210435</v>
      </c>
    </row>
    <row r="809" spans="36:41">
      <c r="AJ809" s="101">
        <f t="shared" si="273"/>
        <v>300</v>
      </c>
      <c r="AK809" s="46">
        <v>0</v>
      </c>
      <c r="AL809" s="94">
        <v>8268.0529115668105</v>
      </c>
      <c r="AM809" s="100">
        <v>1.6432985903272721</v>
      </c>
      <c r="AN809" s="100">
        <v>0.17720726884145077</v>
      </c>
      <c r="AO809" s="100">
        <v>1.5516314420291532E-2</v>
      </c>
    </row>
    <row r="810" spans="36:41">
      <c r="AJ810" s="101">
        <f t="shared" si="273"/>
        <v>301</v>
      </c>
      <c r="AK810" s="46">
        <v>0</v>
      </c>
      <c r="AL810" s="94">
        <v>4319.6512174805903</v>
      </c>
      <c r="AM810" s="100">
        <v>1.2743815267564358</v>
      </c>
      <c r="AN810" s="100">
        <v>0.22154825435229006</v>
      </c>
      <c r="AO810" s="100">
        <v>-0.13689248607790519</v>
      </c>
    </row>
    <row r="811" spans="36:41">
      <c r="AJ811" s="101">
        <f t="shared" si="273"/>
        <v>302</v>
      </c>
      <c r="AK811" s="46">
        <v>0</v>
      </c>
      <c r="AL811" s="94">
        <v>1605.4677917571976</v>
      </c>
      <c r="AM811" s="100">
        <v>0.63079965354900103</v>
      </c>
      <c r="AN811" s="100">
        <v>0.19326666924460026</v>
      </c>
      <c r="AO811" s="100">
        <v>-0.53109557437145294</v>
      </c>
    </row>
    <row r="812" spans="36:41">
      <c r="AJ812" s="101">
        <f t="shared" si="273"/>
        <v>303</v>
      </c>
      <c r="AK812" s="46">
        <v>0</v>
      </c>
      <c r="AL812" s="94">
        <v>-482.08885151977586</v>
      </c>
      <c r="AM812" s="100">
        <v>-0.24405911254513246</v>
      </c>
      <c r="AN812" s="100">
        <v>0.17067344042878685</v>
      </c>
      <c r="AO812" s="100">
        <v>-0.67312335202378437</v>
      </c>
    </row>
    <row r="813" spans="36:41">
      <c r="AJ813" s="101">
        <f t="shared" si="273"/>
        <v>304</v>
      </c>
      <c r="AK813" s="46">
        <v>0</v>
      </c>
      <c r="AL813" s="94">
        <v>837.32632252980761</v>
      </c>
      <c r="AM813" s="100">
        <v>0.44564866507401391</v>
      </c>
      <c r="AN813" s="100">
        <v>0.1897310326647447</v>
      </c>
      <c r="AO813" s="100">
        <v>-0.21081412708384706</v>
      </c>
    </row>
    <row r="814" spans="36:41">
      <c r="AJ814" s="101">
        <f t="shared" si="273"/>
        <v>305</v>
      </c>
      <c r="AK814" s="46">
        <v>0</v>
      </c>
      <c r="AL814" s="94">
        <v>730.95714725886978</v>
      </c>
      <c r="AM814" s="100">
        <v>0.47479589671255051</v>
      </c>
      <c r="AN814" s="100">
        <v>0.1764499746045225</v>
      </c>
      <c r="AO814" s="100">
        <v>-1.8341793592822987E-2</v>
      </c>
    </row>
    <row r="815" spans="36:41">
      <c r="AJ815" s="101">
        <f t="shared" si="273"/>
        <v>306</v>
      </c>
      <c r="AK815" s="46">
        <v>0</v>
      </c>
      <c r="AL815" s="94">
        <v>52.8026688434081</v>
      </c>
      <c r="AM815" s="100">
        <v>0.15276280333318915</v>
      </c>
      <c r="AN815" s="100">
        <v>0.19886194491632891</v>
      </c>
      <c r="AO815" s="100">
        <v>-0.31765385552422232</v>
      </c>
    </row>
    <row r="816" spans="36:41">
      <c r="AJ816" s="101">
        <f t="shared" si="273"/>
        <v>307</v>
      </c>
      <c r="AK816" s="46">
        <v>0</v>
      </c>
      <c r="AL816" s="94">
        <v>-82.821463890043717</v>
      </c>
      <c r="AM816" s="100">
        <v>8.0216874990636455E-2</v>
      </c>
      <c r="AN816" s="100">
        <v>0.25430353168883446</v>
      </c>
      <c r="AO816" s="100">
        <v>-0.13438026295571362</v>
      </c>
    </row>
    <row r="817" spans="36:41">
      <c r="AJ817" s="101">
        <f t="shared" si="273"/>
        <v>308</v>
      </c>
      <c r="AK817" s="46">
        <v>0</v>
      </c>
      <c r="AL817" s="94">
        <v>1031.5537800379511</v>
      </c>
      <c r="AM817" s="100">
        <v>0.52827539607548424</v>
      </c>
      <c r="AN817" s="100">
        <v>0.24583028143037006</v>
      </c>
      <c r="AO817" s="100">
        <v>-0.66028030217771849</v>
      </c>
    </row>
    <row r="818" spans="36:41">
      <c r="AJ818" s="101">
        <f t="shared" si="273"/>
        <v>309</v>
      </c>
      <c r="AK818" s="46">
        <v>0</v>
      </c>
      <c r="AL818" s="94">
        <v>1170.0361534865765</v>
      </c>
      <c r="AM818" s="100">
        <v>0.67202786721438779</v>
      </c>
      <c r="AN818" s="100">
        <v>0.16114155940642308</v>
      </c>
      <c r="AO818" s="100">
        <v>-0.20201518558196571</v>
      </c>
    </row>
    <row r="819" spans="36:41">
      <c r="AJ819" s="101">
        <f t="shared" si="273"/>
        <v>310</v>
      </c>
      <c r="AK819" s="46">
        <v>0</v>
      </c>
      <c r="AL819" s="94">
        <v>1296.1134668289562</v>
      </c>
      <c r="AM819" s="100">
        <v>0.66454265142484403</v>
      </c>
      <c r="AN819" s="100">
        <v>0.23703147336385699</v>
      </c>
      <c r="AO819" s="100">
        <v>-8.0730971854376304E-2</v>
      </c>
    </row>
    <row r="820" spans="36:41">
      <c r="AJ820" s="101">
        <f t="shared" si="273"/>
        <v>311</v>
      </c>
      <c r="AK820" s="46">
        <v>0</v>
      </c>
      <c r="AL820" s="94">
        <v>4400.0576560686577</v>
      </c>
      <c r="AM820" s="100">
        <v>1.2735154854223225</v>
      </c>
      <c r="AN820" s="100">
        <v>0.17082784065324619</v>
      </c>
      <c r="AO820" s="100">
        <v>7.6513592384190305E-4</v>
      </c>
    </row>
    <row r="821" spans="36:41">
      <c r="AJ821" s="101">
        <f t="shared" si="273"/>
        <v>312</v>
      </c>
      <c r="AK821" s="46">
        <v>0</v>
      </c>
      <c r="AL821" s="94">
        <v>5038.7728598985732</v>
      </c>
      <c r="AM821" s="100">
        <v>1.3572417912427142</v>
      </c>
      <c r="AN821" s="100">
        <v>0.24795924793040541</v>
      </c>
      <c r="AO821" s="100">
        <v>5.1153069941510552E-2</v>
      </c>
    </row>
    <row r="822" spans="36:41">
      <c r="AJ822" s="101">
        <f t="shared" si="273"/>
        <v>313</v>
      </c>
      <c r="AK822" s="46">
        <v>0</v>
      </c>
      <c r="AL822" s="94">
        <v>1041.9766210605883</v>
      </c>
      <c r="AM822" s="100">
        <v>0.48709362655032984</v>
      </c>
      <c r="AN822" s="100">
        <v>0.17236540678244483</v>
      </c>
      <c r="AO822" s="100">
        <v>-0.47501138571426882</v>
      </c>
    </row>
    <row r="823" spans="36:41">
      <c r="AJ823" s="101">
        <f t="shared" si="273"/>
        <v>314</v>
      </c>
      <c r="AK823" s="46">
        <v>0</v>
      </c>
      <c r="AL823" s="94">
        <v>373.41891840938001</v>
      </c>
      <c r="AM823" s="100">
        <v>0.31378727857612554</v>
      </c>
      <c r="AN823" s="100">
        <v>0.16962467182432883</v>
      </c>
      <c r="AO823" s="100">
        <v>-0.22766950450203524</v>
      </c>
    </row>
    <row r="824" spans="36:41">
      <c r="AJ824" s="101">
        <f t="shared" si="273"/>
        <v>315</v>
      </c>
      <c r="AK824" s="46">
        <v>0</v>
      </c>
      <c r="AL824" s="94">
        <v>1808.0313455124372</v>
      </c>
      <c r="AM824" s="100">
        <v>0.72896253185476456</v>
      </c>
      <c r="AN824" s="100">
        <v>0.16049409478343454</v>
      </c>
      <c r="AO824" s="100">
        <v>-0.37339199868005879</v>
      </c>
    </row>
    <row r="825" spans="36:41">
      <c r="AJ825" s="101">
        <f t="shared" si="273"/>
        <v>316</v>
      </c>
      <c r="AK825" s="46">
        <v>0</v>
      </c>
      <c r="AL825" s="94">
        <v>1254.7970834999085</v>
      </c>
      <c r="AM825" s="100">
        <v>0.65086429703137205</v>
      </c>
      <c r="AN825" s="100">
        <v>0.18705489619679677</v>
      </c>
      <c r="AO825" s="100">
        <v>-0.20197506135146517</v>
      </c>
    </row>
    <row r="826" spans="36:41">
      <c r="AJ826" s="101">
        <f t="shared" si="273"/>
        <v>317</v>
      </c>
      <c r="AK826" s="46">
        <v>0</v>
      </c>
      <c r="AL826" s="94">
        <v>1800.3483979570185</v>
      </c>
      <c r="AM826" s="100">
        <v>0.79309073695989296</v>
      </c>
      <c r="AN826" s="100">
        <v>0.22966024202264301</v>
      </c>
      <c r="AO826" s="100">
        <v>-5.5083147422133995E-3</v>
      </c>
    </row>
    <row r="827" spans="36:41">
      <c r="AJ827" s="101">
        <f t="shared" si="273"/>
        <v>318</v>
      </c>
      <c r="AK827" s="46">
        <v>0</v>
      </c>
      <c r="AL827" s="94">
        <v>318.75553566131293</v>
      </c>
      <c r="AM827" s="100">
        <v>0.30792944864894967</v>
      </c>
      <c r="AN827" s="100">
        <v>0.20538075262881472</v>
      </c>
      <c r="AO827" s="100">
        <v>-0.12379250907278597</v>
      </c>
    </row>
    <row r="828" spans="36:41">
      <c r="AJ828" s="101">
        <f t="shared" si="273"/>
        <v>319</v>
      </c>
      <c r="AK828" s="46">
        <v>0</v>
      </c>
      <c r="AL828" s="94">
        <v>1169.9989541427769</v>
      </c>
      <c r="AM828" s="100">
        <v>0.59277339269175866</v>
      </c>
      <c r="AN828" s="100">
        <v>0.17575169433246934</v>
      </c>
      <c r="AO828" s="100">
        <v>-0.12346125465918383</v>
      </c>
    </row>
    <row r="829" spans="36:41">
      <c r="AJ829" s="101">
        <f t="shared" si="273"/>
        <v>320</v>
      </c>
      <c r="AK829" s="46">
        <v>0</v>
      </c>
      <c r="AL829" s="94">
        <v>7565.976244460493</v>
      </c>
      <c r="AM829" s="100">
        <v>1.5785924205777091</v>
      </c>
      <c r="AN829" s="100">
        <v>0.23440998486933418</v>
      </c>
      <c r="AO829" s="100">
        <v>4.094549697703783E-2</v>
      </c>
    </row>
    <row r="830" spans="36:41">
      <c r="AJ830" s="101">
        <f t="shared" si="273"/>
        <v>321</v>
      </c>
      <c r="AK830" s="46">
        <v>0</v>
      </c>
      <c r="AL830" s="94">
        <v>6707.9975885678941</v>
      </c>
      <c r="AM830" s="100">
        <v>1.5093158976536354</v>
      </c>
      <c r="AN830" s="100">
        <v>0.20756579814924048</v>
      </c>
      <c r="AO830" s="100">
        <v>-5.4586755936995177E-2</v>
      </c>
    </row>
    <row r="831" spans="36:41">
      <c r="AJ831" s="101">
        <f t="shared" si="273"/>
        <v>322</v>
      </c>
      <c r="AK831" s="46">
        <v>0</v>
      </c>
      <c r="AL831" s="94">
        <v>1305.8083691726638</v>
      </c>
      <c r="AM831" s="100">
        <v>0.65650421007542548</v>
      </c>
      <c r="AN831" s="100">
        <v>0.25685858322277899</v>
      </c>
      <c r="AO831" s="100">
        <v>-6.9126664246317845E-2</v>
      </c>
    </row>
    <row r="832" spans="36:41">
      <c r="AJ832" s="101">
        <f t="shared" ref="AJ832:AJ895" si="274">AJ831+1</f>
        <v>323</v>
      </c>
      <c r="AK832" s="46">
        <v>0</v>
      </c>
      <c r="AL832" s="94">
        <v>1621.6339748101927</v>
      </c>
      <c r="AM832" s="100">
        <v>0.76096863941370518</v>
      </c>
      <c r="AN832" s="100">
        <v>0.19779113304824969</v>
      </c>
      <c r="AO832" s="100">
        <v>-1.5839425893870994E-5</v>
      </c>
    </row>
    <row r="833" spans="36:41">
      <c r="AJ833" s="101">
        <f t="shared" si="274"/>
        <v>324</v>
      </c>
      <c r="AK833" s="46">
        <v>0</v>
      </c>
      <c r="AL833" s="94">
        <v>183.23233984798449</v>
      </c>
      <c r="AM833" s="100">
        <v>0.1979769070843922</v>
      </c>
      <c r="AN833" s="100">
        <v>0.16192376002859066</v>
      </c>
      <c r="AO833" s="100">
        <v>-0.34190866279883686</v>
      </c>
    </row>
    <row r="834" spans="36:41">
      <c r="AJ834" s="101">
        <f t="shared" si="274"/>
        <v>325</v>
      </c>
      <c r="AK834" s="46">
        <v>0</v>
      </c>
      <c r="AL834" s="94">
        <v>117.45148992797525</v>
      </c>
      <c r="AM834" s="100">
        <v>0.18155177671363165</v>
      </c>
      <c r="AN834" s="100">
        <v>0.23007043288183163</v>
      </c>
      <c r="AO834" s="100">
        <v>-0.1754724153021533</v>
      </c>
    </row>
    <row r="835" spans="36:41">
      <c r="AJ835" s="101">
        <f t="shared" si="274"/>
        <v>326</v>
      </c>
      <c r="AK835" s="46">
        <v>0</v>
      </c>
      <c r="AL835" s="94">
        <v>101.10534563012786</v>
      </c>
      <c r="AM835" s="100">
        <v>0.15964734033462102</v>
      </c>
      <c r="AN835" s="100">
        <v>0.16751868970541184</v>
      </c>
      <c r="AO835" s="100">
        <v>-5.8251305200113457E-2</v>
      </c>
    </row>
    <row r="836" spans="36:41">
      <c r="AJ836" s="101">
        <f t="shared" si="274"/>
        <v>327</v>
      </c>
      <c r="AK836" s="46">
        <v>0</v>
      </c>
      <c r="AL836" s="94">
        <v>4846.6323423869462</v>
      </c>
      <c r="AM836" s="100">
        <v>1.358904448895959</v>
      </c>
      <c r="AN836" s="100">
        <v>0.24382671203538758</v>
      </c>
      <c r="AO836" s="100">
        <v>8.513586260102847E-2</v>
      </c>
    </row>
    <row r="837" spans="36:41">
      <c r="AJ837" s="101">
        <f t="shared" si="274"/>
        <v>328</v>
      </c>
      <c r="AK837" s="46">
        <v>0</v>
      </c>
      <c r="AL837" s="94">
        <v>5687.6507950876203</v>
      </c>
      <c r="AM837" s="100">
        <v>1.3694983833705012</v>
      </c>
      <c r="AN837" s="100">
        <v>0.19674110345751084</v>
      </c>
      <c r="AO837" s="100">
        <v>3.849797091573097E-2</v>
      </c>
    </row>
    <row r="838" spans="36:41">
      <c r="AJ838" s="101">
        <f t="shared" si="274"/>
        <v>329</v>
      </c>
      <c r="AK838" s="46">
        <v>0</v>
      </c>
      <c r="AL838" s="94">
        <v>583.86972179358349</v>
      </c>
      <c r="AM838" s="100">
        <v>0.3370008487550491</v>
      </c>
      <c r="AN838" s="100">
        <v>0.25487861632533648</v>
      </c>
      <c r="AO838" s="100">
        <v>-0.44955600740294155</v>
      </c>
    </row>
    <row r="839" spans="36:41">
      <c r="AJ839" s="101">
        <f t="shared" si="274"/>
        <v>330</v>
      </c>
      <c r="AK839" s="46">
        <v>0</v>
      </c>
      <c r="AL839" s="94">
        <v>2727.9897594968907</v>
      </c>
      <c r="AM839" s="100">
        <v>0.97240363646381422</v>
      </c>
      <c r="AN839" s="100">
        <v>0.15811893557346166</v>
      </c>
      <c r="AO839" s="100">
        <v>-2.696883268962939E-2</v>
      </c>
    </row>
    <row r="840" spans="36:41">
      <c r="AJ840" s="101">
        <f t="shared" si="274"/>
        <v>331</v>
      </c>
      <c r="AK840" s="46">
        <v>0</v>
      </c>
      <c r="AL840" s="94">
        <v>-105.37705977670436</v>
      </c>
      <c r="AM840" s="100">
        <v>7.9192080405280807E-2</v>
      </c>
      <c r="AN840" s="100">
        <v>0.23307280856685622</v>
      </c>
      <c r="AO840" s="100">
        <v>-0.35565642812540954</v>
      </c>
    </row>
    <row r="841" spans="36:41">
      <c r="AJ841" s="101">
        <f t="shared" si="274"/>
        <v>332</v>
      </c>
      <c r="AK841" s="46">
        <v>0</v>
      </c>
      <c r="AL841" s="94">
        <v>2642.8366212107685</v>
      </c>
      <c r="AM841" s="100">
        <v>0.95382058107837953</v>
      </c>
      <c r="AN841" s="100">
        <v>0.23277980543492305</v>
      </c>
      <c r="AO841" s="100">
        <v>-2.1393476746799721E-2</v>
      </c>
    </row>
    <row r="842" spans="36:41">
      <c r="AJ842" s="101">
        <f t="shared" si="274"/>
        <v>333</v>
      </c>
      <c r="AK842" s="46">
        <v>0</v>
      </c>
      <c r="AL842" s="94">
        <v>-17.364521620362524</v>
      </c>
      <c r="AM842" s="100">
        <v>0.11613751170859477</v>
      </c>
      <c r="AN842" s="100">
        <v>0.1832065311595461</v>
      </c>
      <c r="AO842" s="100">
        <v>-0.23327713434671371</v>
      </c>
    </row>
    <row r="843" spans="36:41">
      <c r="AJ843" s="101">
        <f t="shared" si="274"/>
        <v>334</v>
      </c>
      <c r="AK843" s="46">
        <v>0</v>
      </c>
      <c r="AL843" s="94">
        <v>1847.1926560766719</v>
      </c>
      <c r="AM843" s="100">
        <v>0.75634745221806443</v>
      </c>
      <c r="AN843" s="100">
        <v>0.19425061589883472</v>
      </c>
      <c r="AO843" s="100">
        <v>5.4405697664165701E-3</v>
      </c>
    </row>
    <row r="844" spans="36:41">
      <c r="AJ844" s="101">
        <f t="shared" si="274"/>
        <v>335</v>
      </c>
      <c r="AK844" s="46">
        <v>0</v>
      </c>
      <c r="AL844" s="94">
        <v>1800.2250260384319</v>
      </c>
      <c r="AM844" s="100">
        <v>0.84507836689863236</v>
      </c>
      <c r="AN844" s="100">
        <v>0.18073849971223344</v>
      </c>
      <c r="AO844" s="100">
        <v>-1.2142929312588934E-2</v>
      </c>
    </row>
    <row r="845" spans="36:41">
      <c r="AJ845" s="101">
        <f t="shared" si="274"/>
        <v>336</v>
      </c>
      <c r="AK845" s="46">
        <v>0</v>
      </c>
      <c r="AL845" s="94">
        <v>661.70537005843119</v>
      </c>
      <c r="AM845" s="100">
        <v>0.38124068967457569</v>
      </c>
      <c r="AN845" s="100">
        <v>0.20344648891062067</v>
      </c>
      <c r="AO845" s="100">
        <v>-0.34766960079637449</v>
      </c>
    </row>
    <row r="846" spans="36:41">
      <c r="AJ846" s="101">
        <f t="shared" si="274"/>
        <v>337</v>
      </c>
      <c r="AK846" s="46">
        <v>0</v>
      </c>
      <c r="AL846" s="94">
        <v>3854.5444500453323</v>
      </c>
      <c r="AM846" s="100">
        <v>1.0578652180561603</v>
      </c>
      <c r="AN846" s="100">
        <v>0.24379433448653129</v>
      </c>
      <c r="AO846" s="100">
        <v>-0.12916950117998491</v>
      </c>
    </row>
    <row r="847" spans="36:41">
      <c r="AJ847" s="101">
        <f t="shared" si="274"/>
        <v>338</v>
      </c>
      <c r="AK847" s="46">
        <v>0</v>
      </c>
      <c r="AL847" s="94">
        <v>6301.5153561927127</v>
      </c>
      <c r="AM847" s="100">
        <v>1.3580546589723754</v>
      </c>
      <c r="AN847" s="100">
        <v>0.22920751746716031</v>
      </c>
      <c r="AO847" s="100">
        <v>0.13768478705997433</v>
      </c>
    </row>
    <row r="848" spans="36:41">
      <c r="AJ848" s="101">
        <f t="shared" si="274"/>
        <v>339</v>
      </c>
      <c r="AK848" s="46">
        <v>0</v>
      </c>
      <c r="AL848" s="94">
        <v>4666.0255337384024</v>
      </c>
      <c r="AM848" s="100">
        <v>1.0903498132549418</v>
      </c>
      <c r="AN848" s="100">
        <v>0.22907638164185307</v>
      </c>
      <c r="AO848" s="100">
        <v>-5.7777761202453079E-2</v>
      </c>
    </row>
    <row r="849" spans="36:41">
      <c r="AJ849" s="101">
        <f t="shared" si="274"/>
        <v>340</v>
      </c>
      <c r="AK849" s="46">
        <v>0</v>
      </c>
      <c r="AL849" s="94">
        <v>4712.9042819596734</v>
      </c>
      <c r="AM849" s="100">
        <v>1.2499780807113727</v>
      </c>
      <c r="AN849" s="100">
        <v>0.21772110840479669</v>
      </c>
      <c r="AO849" s="100">
        <v>2.8366343346680638E-2</v>
      </c>
    </row>
    <row r="850" spans="36:41">
      <c r="AJ850" s="101">
        <f t="shared" si="274"/>
        <v>341</v>
      </c>
      <c r="AK850" s="46">
        <v>0</v>
      </c>
      <c r="AL850" s="94">
        <v>14708.642671186797</v>
      </c>
      <c r="AM850" s="100">
        <v>2.0314078940906799</v>
      </c>
      <c r="AN850" s="100">
        <v>0.25366312932252777</v>
      </c>
      <c r="AO850" s="100">
        <v>8.8507900051399246E-2</v>
      </c>
    </row>
    <row r="851" spans="36:41">
      <c r="AJ851" s="101">
        <f t="shared" si="274"/>
        <v>342</v>
      </c>
      <c r="AK851" s="46">
        <v>0</v>
      </c>
      <c r="AL851" s="94">
        <v>7448.7372927472097</v>
      </c>
      <c r="AM851" s="100">
        <v>1.5677296869669903</v>
      </c>
      <c r="AN851" s="100">
        <v>0.24870547446660307</v>
      </c>
      <c r="AO851" s="100">
        <v>0.13263478139554788</v>
      </c>
    </row>
    <row r="852" spans="36:41">
      <c r="AJ852" s="101">
        <f t="shared" si="274"/>
        <v>343</v>
      </c>
      <c r="AK852" s="46">
        <v>0</v>
      </c>
      <c r="AL852" s="94">
        <v>1747.916142917099</v>
      </c>
      <c r="AM852" s="100">
        <v>0.72453173373558744</v>
      </c>
      <c r="AN852" s="100">
        <v>0.22335493633104223</v>
      </c>
      <c r="AO852" s="100">
        <v>-3.9069917771752824E-2</v>
      </c>
    </row>
    <row r="853" spans="36:41">
      <c r="AJ853" s="101">
        <f t="shared" si="274"/>
        <v>344</v>
      </c>
      <c r="AK853" s="46">
        <v>0</v>
      </c>
      <c r="AL853" s="94">
        <v>1740.6463721861269</v>
      </c>
      <c r="AM853" s="100">
        <v>0.66690006792424272</v>
      </c>
      <c r="AN853" s="100">
        <v>0.16239016710258683</v>
      </c>
      <c r="AO853" s="100">
        <v>-0.27917209043393426</v>
      </c>
    </row>
    <row r="854" spans="36:41">
      <c r="AJ854" s="101">
        <f t="shared" si="274"/>
        <v>345</v>
      </c>
      <c r="AK854" s="46">
        <v>0</v>
      </c>
      <c r="AL854" s="94">
        <v>1883.8609841948132</v>
      </c>
      <c r="AM854" s="100">
        <v>0.67670210475521886</v>
      </c>
      <c r="AN854" s="100">
        <v>0.2110171891827064</v>
      </c>
      <c r="AO854" s="100">
        <v>-0.34180931371348283</v>
      </c>
    </row>
    <row r="855" spans="36:41">
      <c r="AJ855" s="101">
        <f t="shared" si="274"/>
        <v>346</v>
      </c>
      <c r="AK855" s="46">
        <v>0</v>
      </c>
      <c r="AL855" s="94">
        <v>7584.8817449776943</v>
      </c>
      <c r="AM855" s="100">
        <v>1.7151084313190812</v>
      </c>
      <c r="AN855" s="100">
        <v>0.23473967352855518</v>
      </c>
      <c r="AO855" s="100">
        <v>9.0327548507940975E-2</v>
      </c>
    </row>
    <row r="856" spans="36:41">
      <c r="AJ856" s="101">
        <f t="shared" si="274"/>
        <v>347</v>
      </c>
      <c r="AK856" s="46">
        <v>0</v>
      </c>
      <c r="AL856" s="94">
        <v>3478.4788316753366</v>
      </c>
      <c r="AM856" s="100">
        <v>1.0664881765467644</v>
      </c>
      <c r="AN856" s="100">
        <v>0.23203770233618348</v>
      </c>
      <c r="AO856" s="100">
        <v>-9.9888298327568167E-2</v>
      </c>
    </row>
    <row r="857" spans="36:41">
      <c r="AJ857" s="101">
        <f t="shared" si="274"/>
        <v>348</v>
      </c>
      <c r="AK857" s="46">
        <v>0</v>
      </c>
      <c r="AL857" s="94">
        <v>1044.6322684341053</v>
      </c>
      <c r="AM857" s="100">
        <v>0.52416175857344283</v>
      </c>
      <c r="AN857" s="100">
        <v>0.24197039057262848</v>
      </c>
      <c r="AO857" s="100">
        <v>-0.19957245830426093</v>
      </c>
    </row>
    <row r="858" spans="36:41">
      <c r="AJ858" s="101">
        <f t="shared" si="274"/>
        <v>349</v>
      </c>
      <c r="AK858" s="46">
        <v>0</v>
      </c>
      <c r="AL858" s="94">
        <v>-154.71772775801665</v>
      </c>
      <c r="AM858" s="100">
        <v>1.5950553242121801E-2</v>
      </c>
      <c r="AN858" s="100">
        <v>0.1856752304554195</v>
      </c>
      <c r="AO858" s="100">
        <v>-0.2152301510050228</v>
      </c>
    </row>
    <row r="859" spans="36:41">
      <c r="AJ859" s="101">
        <f t="shared" si="274"/>
        <v>350</v>
      </c>
      <c r="AK859" s="46">
        <v>0</v>
      </c>
      <c r="AL859" s="94">
        <v>519.68592525826466</v>
      </c>
      <c r="AM859" s="100">
        <v>0.40109068088505029</v>
      </c>
      <c r="AN859" s="100">
        <v>0.16897718160083305</v>
      </c>
      <c r="AO859" s="100">
        <v>-8.1237744563412706E-3</v>
      </c>
    </row>
    <row r="860" spans="36:41">
      <c r="AJ860" s="101">
        <f t="shared" si="274"/>
        <v>351</v>
      </c>
      <c r="AK860" s="46">
        <v>0</v>
      </c>
      <c r="AL860" s="94">
        <v>707.66796576642855</v>
      </c>
      <c r="AM860" s="100">
        <v>0.42158165098715883</v>
      </c>
      <c r="AN860" s="100">
        <v>0.21071076982278472</v>
      </c>
      <c r="AO860" s="100">
        <v>-0.53604570027259091</v>
      </c>
    </row>
    <row r="861" spans="36:41">
      <c r="AJ861" s="101">
        <f t="shared" si="274"/>
        <v>352</v>
      </c>
      <c r="AK861" s="46">
        <v>0</v>
      </c>
      <c r="AL861" s="94">
        <v>744.77020627865113</v>
      </c>
      <c r="AM861" s="100">
        <v>0.45166368388310185</v>
      </c>
      <c r="AN861" s="100">
        <v>0.25000689519916963</v>
      </c>
      <c r="AO861" s="100">
        <v>5.7688985452873223E-2</v>
      </c>
    </row>
    <row r="862" spans="36:41">
      <c r="AJ862" s="101">
        <f t="shared" si="274"/>
        <v>353</v>
      </c>
      <c r="AK862" s="46">
        <v>0</v>
      </c>
      <c r="AL862" s="94">
        <v>-130.80668557100731</v>
      </c>
      <c r="AM862" s="100">
        <v>4.8816543428006787E-2</v>
      </c>
      <c r="AN862" s="100">
        <v>0.16466184978038148</v>
      </c>
      <c r="AO862" s="100">
        <v>-0.23571448270256562</v>
      </c>
    </row>
    <row r="863" spans="36:41">
      <c r="AJ863" s="101">
        <f t="shared" si="274"/>
        <v>354</v>
      </c>
      <c r="AK863" s="46">
        <v>0</v>
      </c>
      <c r="AL863" s="94">
        <v>6311.9746934525028</v>
      </c>
      <c r="AM863" s="100">
        <v>1.5190616792497287</v>
      </c>
      <c r="AN863" s="100">
        <v>0.21142693910633636</v>
      </c>
      <c r="AO863" s="100">
        <v>5.9429450170672728E-2</v>
      </c>
    </row>
    <row r="864" spans="36:41">
      <c r="AJ864" s="101">
        <f t="shared" si="274"/>
        <v>355</v>
      </c>
      <c r="AK864" s="46">
        <v>0</v>
      </c>
      <c r="AL864" s="94">
        <v>2365.9884005203867</v>
      </c>
      <c r="AM864" s="100">
        <v>0.89832485931719619</v>
      </c>
      <c r="AN864" s="100">
        <v>0.19294307939598832</v>
      </c>
      <c r="AO864" s="100">
        <v>-0.23803496434142754</v>
      </c>
    </row>
    <row r="865" spans="36:41">
      <c r="AJ865" s="101">
        <f t="shared" si="274"/>
        <v>356</v>
      </c>
      <c r="AK865" s="46">
        <v>0</v>
      </c>
      <c r="AL865" s="94">
        <v>16.49864317078351</v>
      </c>
      <c r="AM865" s="100">
        <v>0.10913610269132268</v>
      </c>
      <c r="AN865" s="100">
        <v>0.20916059479639629</v>
      </c>
      <c r="AO865" s="100">
        <v>-9.4454212207444613E-2</v>
      </c>
    </row>
    <row r="866" spans="36:41">
      <c r="AJ866" s="101">
        <f t="shared" si="274"/>
        <v>357</v>
      </c>
      <c r="AK866" s="46">
        <v>0</v>
      </c>
      <c r="AL866" s="94">
        <v>315.82868068998459</v>
      </c>
      <c r="AM866" s="100">
        <v>0.322010282183951</v>
      </c>
      <c r="AN866" s="100">
        <v>0.1955696520414989</v>
      </c>
      <c r="AO866" s="100">
        <v>-0.29444337872297244</v>
      </c>
    </row>
    <row r="867" spans="36:41">
      <c r="AJ867" s="101">
        <f t="shared" si="274"/>
        <v>358</v>
      </c>
      <c r="AK867" s="46">
        <v>0</v>
      </c>
      <c r="AL867" s="94">
        <v>502.66539930474971</v>
      </c>
      <c r="AM867" s="100">
        <v>0.32271852230520515</v>
      </c>
      <c r="AN867" s="100">
        <v>0.23171189547009718</v>
      </c>
      <c r="AO867" s="100">
        <v>-0.3023367792513374</v>
      </c>
    </row>
    <row r="868" spans="36:41">
      <c r="AJ868" s="101">
        <f t="shared" si="274"/>
        <v>359</v>
      </c>
      <c r="AK868" s="46">
        <v>0</v>
      </c>
      <c r="AL868" s="94">
        <v>7229.0954147341345</v>
      </c>
      <c r="AM868" s="100">
        <v>1.7148864701405158</v>
      </c>
      <c r="AN868" s="100">
        <v>0.18530459734358357</v>
      </c>
      <c r="AO868" s="100">
        <v>-2.0381468279609238E-2</v>
      </c>
    </row>
    <row r="869" spans="36:41">
      <c r="AJ869" s="101">
        <f t="shared" si="274"/>
        <v>360</v>
      </c>
      <c r="AK869" s="46">
        <v>0</v>
      </c>
      <c r="AL869" s="94">
        <v>343.16869976996242</v>
      </c>
      <c r="AM869" s="100">
        <v>0.31970608901307074</v>
      </c>
      <c r="AN869" s="100">
        <v>0.19226935105994636</v>
      </c>
      <c r="AO869" s="100">
        <v>-0.23942622013991643</v>
      </c>
    </row>
    <row r="870" spans="36:41">
      <c r="AJ870" s="101">
        <f t="shared" si="274"/>
        <v>361</v>
      </c>
      <c r="AK870" s="46">
        <v>0</v>
      </c>
      <c r="AL870" s="94">
        <v>-534.37045171170541</v>
      </c>
      <c r="AM870" s="100">
        <v>-0.38612577372298507</v>
      </c>
      <c r="AN870" s="100">
        <v>0.18576564475524349</v>
      </c>
      <c r="AO870" s="100">
        <v>-0.82467306245477212</v>
      </c>
    </row>
    <row r="871" spans="36:41">
      <c r="AJ871" s="101">
        <f t="shared" si="274"/>
        <v>362</v>
      </c>
      <c r="AK871" s="46">
        <v>0</v>
      </c>
      <c r="AL871" s="94">
        <v>2244.951098346357</v>
      </c>
      <c r="AM871" s="100">
        <v>0.67865885331667108</v>
      </c>
      <c r="AN871" s="100">
        <v>0.18945643042218552</v>
      </c>
      <c r="AO871" s="100">
        <v>-0.26526397114393141</v>
      </c>
    </row>
    <row r="872" spans="36:41">
      <c r="AJ872" s="101">
        <f t="shared" si="274"/>
        <v>363</v>
      </c>
      <c r="AK872" s="46">
        <v>0</v>
      </c>
      <c r="AL872" s="94">
        <v>900.01378258979958</v>
      </c>
      <c r="AM872" s="100">
        <v>0.47739963072327463</v>
      </c>
      <c r="AN872" s="100">
        <v>0.23740186450821721</v>
      </c>
      <c r="AO872" s="100">
        <v>-0.12495962216940079</v>
      </c>
    </row>
    <row r="873" spans="36:41">
      <c r="AJ873" s="101">
        <f t="shared" si="274"/>
        <v>364</v>
      </c>
      <c r="AK873" s="46">
        <v>0</v>
      </c>
      <c r="AL873" s="94">
        <v>371.07938477154488</v>
      </c>
      <c r="AM873" s="100">
        <v>0.31238467257138303</v>
      </c>
      <c r="AN873" s="100">
        <v>0.20908803056818667</v>
      </c>
      <c r="AO873" s="100">
        <v>-4.5944205337395821E-2</v>
      </c>
    </row>
    <row r="874" spans="36:41">
      <c r="AJ874" s="101">
        <f t="shared" si="274"/>
        <v>365</v>
      </c>
      <c r="AK874" s="46">
        <v>0</v>
      </c>
      <c r="AL874" s="94">
        <v>40.881910646626238</v>
      </c>
      <c r="AM874" s="100">
        <v>0.14840082753333861</v>
      </c>
      <c r="AN874" s="100">
        <v>0.17087838087398585</v>
      </c>
      <c r="AO874" s="100">
        <v>-0.99144004897429472</v>
      </c>
    </row>
    <row r="875" spans="36:41">
      <c r="AJ875" s="101">
        <f t="shared" si="274"/>
        <v>366</v>
      </c>
      <c r="AK875" s="46">
        <v>0</v>
      </c>
      <c r="AL875" s="94">
        <v>3022.3018417681974</v>
      </c>
      <c r="AM875" s="100">
        <v>1.1310478962713399</v>
      </c>
      <c r="AN875" s="100">
        <v>0.1847032344817674</v>
      </c>
      <c r="AO875" s="100">
        <v>5.4271882528749591E-3</v>
      </c>
    </row>
    <row r="876" spans="36:41">
      <c r="AJ876" s="101">
        <f t="shared" si="274"/>
        <v>367</v>
      </c>
      <c r="AK876" s="46">
        <v>0</v>
      </c>
      <c r="AL876" s="94">
        <v>6175.1885561856398</v>
      </c>
      <c r="AM876" s="100">
        <v>1.4679432601677971</v>
      </c>
      <c r="AN876" s="100">
        <v>0.21986550071012201</v>
      </c>
      <c r="AO876" s="100">
        <v>1.2331530743448916E-2</v>
      </c>
    </row>
    <row r="877" spans="36:41">
      <c r="AJ877" s="101">
        <f t="shared" si="274"/>
        <v>368</v>
      </c>
      <c r="AK877" s="46">
        <v>0</v>
      </c>
      <c r="AL877" s="94">
        <v>4843.2507187697911</v>
      </c>
      <c r="AM877" s="100">
        <v>1.2315356100878545</v>
      </c>
      <c r="AN877" s="100">
        <v>0.24472780042097275</v>
      </c>
      <c r="AO877" s="100">
        <v>-9.3439318527816465E-2</v>
      </c>
    </row>
    <row r="878" spans="36:41">
      <c r="AJ878" s="101">
        <f t="shared" si="274"/>
        <v>369</v>
      </c>
      <c r="AK878" s="46">
        <v>0</v>
      </c>
      <c r="AL878" s="94">
        <v>2437.7330762660149</v>
      </c>
      <c r="AM878" s="100">
        <v>0.80844581959754724</v>
      </c>
      <c r="AN878" s="100">
        <v>0.23219050389070847</v>
      </c>
      <c r="AO878" s="100">
        <v>-0.14071831812275798</v>
      </c>
    </row>
    <row r="879" spans="36:41">
      <c r="AJ879" s="101">
        <f t="shared" si="274"/>
        <v>370</v>
      </c>
      <c r="AK879" s="46">
        <v>0</v>
      </c>
      <c r="AL879" s="94">
        <v>10121.156889149262</v>
      </c>
      <c r="AM879" s="100">
        <v>2.1314476973185474</v>
      </c>
      <c r="AN879" s="100">
        <v>0.2103916498783891</v>
      </c>
      <c r="AO879" s="100">
        <v>9.4057766200426579E-2</v>
      </c>
    </row>
    <row r="880" spans="36:41">
      <c r="AJ880" s="101">
        <f t="shared" si="274"/>
        <v>371</v>
      </c>
      <c r="AK880" s="46">
        <v>0</v>
      </c>
      <c r="AL880" s="94">
        <v>957.03823500214799</v>
      </c>
      <c r="AM880" s="100">
        <v>0.54947129879657775</v>
      </c>
      <c r="AN880" s="100">
        <v>0.19275969305178076</v>
      </c>
      <c r="AO880" s="100">
        <v>-0.19813248178656631</v>
      </c>
    </row>
    <row r="881" spans="36:41">
      <c r="AJ881" s="101">
        <f t="shared" si="274"/>
        <v>372</v>
      </c>
      <c r="AK881" s="46">
        <v>0</v>
      </c>
      <c r="AL881" s="94">
        <v>305.55726563173369</v>
      </c>
      <c r="AM881" s="100">
        <v>0.28092475026700603</v>
      </c>
      <c r="AN881" s="100">
        <v>0.23241241425751977</v>
      </c>
      <c r="AO881" s="100">
        <v>-4.7098548205349519E-2</v>
      </c>
    </row>
    <row r="882" spans="36:41">
      <c r="AJ882" s="101">
        <f t="shared" si="274"/>
        <v>373</v>
      </c>
      <c r="AK882" s="46">
        <v>0</v>
      </c>
      <c r="AL882" s="94">
        <v>1543.1934067371026</v>
      </c>
      <c r="AM882" s="100">
        <v>0.7052647281298503</v>
      </c>
      <c r="AN882" s="100">
        <v>0.20161239361234323</v>
      </c>
      <c r="AO882" s="100">
        <v>-0.21034641555685479</v>
      </c>
    </row>
    <row r="883" spans="36:41">
      <c r="AJ883" s="101">
        <f t="shared" si="274"/>
        <v>374</v>
      </c>
      <c r="AK883" s="46">
        <v>0</v>
      </c>
      <c r="AL883" s="94">
        <v>49.810700349115137</v>
      </c>
      <c r="AM883" s="100">
        <v>0.16110816881819989</v>
      </c>
      <c r="AN883" s="100">
        <v>0.18597972558342621</v>
      </c>
      <c r="AO883" s="100">
        <v>-0.15129263235115656</v>
      </c>
    </row>
    <row r="884" spans="36:41">
      <c r="AJ884" s="101">
        <f t="shared" si="274"/>
        <v>375</v>
      </c>
      <c r="AK884" s="46">
        <v>0</v>
      </c>
      <c r="AL884" s="94">
        <v>2945.6923838513803</v>
      </c>
      <c r="AM884" s="100">
        <v>1.0737072151030667</v>
      </c>
      <c r="AN884" s="100">
        <v>0.16850089085573247</v>
      </c>
      <c r="AO884" s="100">
        <v>-5.5813576254333572E-2</v>
      </c>
    </row>
    <row r="885" spans="36:41">
      <c r="AJ885" s="101">
        <f t="shared" si="274"/>
        <v>376</v>
      </c>
      <c r="AK885" s="46">
        <v>0</v>
      </c>
      <c r="AL885" s="94">
        <v>1200.0004348055775</v>
      </c>
      <c r="AM885" s="100">
        <v>0.59927668716152072</v>
      </c>
      <c r="AN885" s="100">
        <v>0.18867712014934601</v>
      </c>
      <c r="AO885" s="100">
        <v>-0.20935143722465158</v>
      </c>
    </row>
    <row r="886" spans="36:41">
      <c r="AJ886" s="101">
        <f t="shared" si="274"/>
        <v>377</v>
      </c>
      <c r="AK886" s="46">
        <v>0</v>
      </c>
      <c r="AL886" s="94">
        <v>3253.0985105056384</v>
      </c>
      <c r="AM886" s="100">
        <v>0.96204044682140344</v>
      </c>
      <c r="AN886" s="100">
        <v>0.20019688149440076</v>
      </c>
      <c r="AO886" s="100">
        <v>-1.94467869763724E-2</v>
      </c>
    </row>
    <row r="887" spans="36:41">
      <c r="AJ887" s="101">
        <f t="shared" si="274"/>
        <v>378</v>
      </c>
      <c r="AK887" s="46">
        <v>0</v>
      </c>
      <c r="AL887" s="94">
        <v>2121.3643734901048</v>
      </c>
      <c r="AM887" s="100">
        <v>0.87001326407074231</v>
      </c>
      <c r="AN887" s="100">
        <v>0.22443988136686968</v>
      </c>
      <c r="AO887" s="100">
        <v>-0.15032160163983924</v>
      </c>
    </row>
    <row r="888" spans="36:41">
      <c r="AJ888" s="101">
        <f t="shared" si="274"/>
        <v>379</v>
      </c>
      <c r="AK888" s="46">
        <v>0</v>
      </c>
      <c r="AL888" s="94">
        <v>328.12464412620966</v>
      </c>
      <c r="AM888" s="100">
        <v>0.32732978172410498</v>
      </c>
      <c r="AN888" s="100">
        <v>0.16440788060222855</v>
      </c>
      <c r="AO888" s="100">
        <v>1.7544870517305806E-2</v>
      </c>
    </row>
    <row r="889" spans="36:41">
      <c r="AJ889" s="101">
        <f t="shared" si="274"/>
        <v>380</v>
      </c>
      <c r="AK889" s="46">
        <v>0</v>
      </c>
      <c r="AL889" s="94">
        <v>849.91760794578136</v>
      </c>
      <c r="AM889" s="100">
        <v>0.50640298712221288</v>
      </c>
      <c r="AN889" s="100">
        <v>0.20426463335256986</v>
      </c>
      <c r="AO889" s="100">
        <v>-1.9914135649025583E-2</v>
      </c>
    </row>
    <row r="890" spans="36:41">
      <c r="AJ890" s="101">
        <f t="shared" si="274"/>
        <v>381</v>
      </c>
      <c r="AK890" s="46">
        <v>0</v>
      </c>
      <c r="AL890" s="94">
        <v>4059.9158538235552</v>
      </c>
      <c r="AM890" s="100">
        <v>1.2087389541066647</v>
      </c>
      <c r="AN890" s="100">
        <v>0.21231217017213075</v>
      </c>
      <c r="AO890" s="100">
        <v>-5.4680571915861842E-2</v>
      </c>
    </row>
    <row r="891" spans="36:41">
      <c r="AJ891" s="101">
        <f t="shared" si="274"/>
        <v>382</v>
      </c>
      <c r="AK891" s="46">
        <v>0</v>
      </c>
      <c r="AL891" s="94">
        <v>9440.1109149842632</v>
      </c>
      <c r="AM891" s="100">
        <v>1.7428703904313396</v>
      </c>
      <c r="AN891" s="100">
        <v>0.25733158957030866</v>
      </c>
      <c r="AO891" s="100">
        <v>1.1277694125470606E-2</v>
      </c>
    </row>
    <row r="892" spans="36:41">
      <c r="AJ892" s="101">
        <f t="shared" si="274"/>
        <v>383</v>
      </c>
      <c r="AK892" s="46">
        <v>0</v>
      </c>
      <c r="AL892" s="94">
        <v>-10.37646229262856</v>
      </c>
      <c r="AM892" s="100">
        <v>0.10649991248628843</v>
      </c>
      <c r="AN892" s="100">
        <v>0.17941618018391869</v>
      </c>
      <c r="AO892" s="100">
        <v>-6.8780072003230691E-2</v>
      </c>
    </row>
    <row r="893" spans="36:41">
      <c r="AJ893" s="101">
        <f t="shared" si="274"/>
        <v>384</v>
      </c>
      <c r="AK893" s="46">
        <v>0</v>
      </c>
      <c r="AL893" s="94">
        <v>450.63635339985183</v>
      </c>
      <c r="AM893" s="100">
        <v>0.28174670798767187</v>
      </c>
      <c r="AN893" s="100">
        <v>0.20644931164670166</v>
      </c>
      <c r="AO893" s="100">
        <v>-0.34718100445718936</v>
      </c>
    </row>
    <row r="894" spans="36:41">
      <c r="AJ894" s="101">
        <f t="shared" si="274"/>
        <v>385</v>
      </c>
      <c r="AK894" s="46">
        <v>0</v>
      </c>
      <c r="AL894" s="94">
        <v>1351.1886422508364</v>
      </c>
      <c r="AM894" s="100">
        <v>0.67686254493763576</v>
      </c>
      <c r="AN894" s="100">
        <v>0.1670408716075226</v>
      </c>
      <c r="AO894" s="100">
        <v>-0.21069322049132949</v>
      </c>
    </row>
    <row r="895" spans="36:41">
      <c r="AJ895" s="101">
        <f t="shared" si="274"/>
        <v>386</v>
      </c>
      <c r="AK895" s="46">
        <v>0</v>
      </c>
      <c r="AL895" s="94">
        <v>1608.4865709142173</v>
      </c>
      <c r="AM895" s="100">
        <v>0.79693183078686847</v>
      </c>
      <c r="AN895" s="100">
        <v>0.15850773654914022</v>
      </c>
      <c r="AO895" s="100">
        <v>1.2079397266260556E-2</v>
      </c>
    </row>
    <row r="896" spans="36:41">
      <c r="AJ896" s="101">
        <f t="shared" ref="AJ896:AJ959" si="275">AJ895+1</f>
        <v>387</v>
      </c>
      <c r="AK896" s="46">
        <v>0</v>
      </c>
      <c r="AL896" s="94">
        <v>2584.8171502901632</v>
      </c>
      <c r="AM896" s="100">
        <v>0.88928614574274922</v>
      </c>
      <c r="AN896" s="100">
        <v>0.252185927912153</v>
      </c>
      <c r="AO896" s="100">
        <v>-1.98745954367176E-3</v>
      </c>
    </row>
    <row r="897" spans="36:41">
      <c r="AJ897" s="101">
        <f t="shared" si="275"/>
        <v>388</v>
      </c>
      <c r="AK897" s="46">
        <v>0</v>
      </c>
      <c r="AL897" s="94">
        <v>-484.36114352842327</v>
      </c>
      <c r="AM897" s="100">
        <v>-0.24202576575713697</v>
      </c>
      <c r="AN897" s="100">
        <v>0.16807360262696514</v>
      </c>
      <c r="AO897" s="100">
        <v>-0.26702800187577747</v>
      </c>
    </row>
    <row r="898" spans="36:41">
      <c r="AJ898" s="101">
        <f t="shared" si="275"/>
        <v>389</v>
      </c>
      <c r="AK898" s="46">
        <v>0</v>
      </c>
      <c r="AL898" s="94">
        <v>2186.3625439316202</v>
      </c>
      <c r="AM898" s="100">
        <v>0.81383958673502654</v>
      </c>
      <c r="AN898" s="100">
        <v>0.16425049257716484</v>
      </c>
      <c r="AO898" s="100">
        <v>-0.15004004832492296</v>
      </c>
    </row>
    <row r="899" spans="36:41">
      <c r="AJ899" s="101">
        <f t="shared" si="275"/>
        <v>390</v>
      </c>
      <c r="AK899" s="46">
        <v>0</v>
      </c>
      <c r="AL899" s="94">
        <v>1551.2701452882982</v>
      </c>
      <c r="AM899" s="100">
        <v>0.62531339609417502</v>
      </c>
      <c r="AN899" s="100">
        <v>0.24182694593738771</v>
      </c>
      <c r="AO899" s="100">
        <v>2.99669727108711E-2</v>
      </c>
    </row>
    <row r="900" spans="36:41">
      <c r="AJ900" s="101">
        <f t="shared" si="275"/>
        <v>391</v>
      </c>
      <c r="AK900" s="46">
        <v>0</v>
      </c>
      <c r="AL900" s="94">
        <v>1024.5935907390906</v>
      </c>
      <c r="AM900" s="100">
        <v>0.52092789553040286</v>
      </c>
      <c r="AN900" s="100">
        <v>0.23506000518938808</v>
      </c>
      <c r="AO900" s="100">
        <v>-9.8328428325359332E-2</v>
      </c>
    </row>
    <row r="901" spans="36:41">
      <c r="AJ901" s="101">
        <f t="shared" si="275"/>
        <v>392</v>
      </c>
      <c r="AK901" s="46">
        <v>0</v>
      </c>
      <c r="AL901" s="94">
        <v>1758.8628217501891</v>
      </c>
      <c r="AM901" s="100">
        <v>0.87318004027104545</v>
      </c>
      <c r="AN901" s="100">
        <v>0.1832753751915992</v>
      </c>
      <c r="AO901" s="100">
        <v>-7.8895007295665995E-2</v>
      </c>
    </row>
    <row r="902" spans="36:41">
      <c r="AJ902" s="101">
        <f t="shared" si="275"/>
        <v>393</v>
      </c>
      <c r="AK902" s="46">
        <v>0</v>
      </c>
      <c r="AL902" s="94">
        <v>5836.3665437361287</v>
      </c>
      <c r="AM902" s="100">
        <v>1.4324325247177967</v>
      </c>
      <c r="AN902" s="100">
        <v>0.25252016898103602</v>
      </c>
      <c r="AO902" s="100">
        <v>7.6219268868958176E-2</v>
      </c>
    </row>
    <row r="903" spans="36:41">
      <c r="AJ903" s="101">
        <f t="shared" si="275"/>
        <v>394</v>
      </c>
      <c r="AK903" s="46">
        <v>0</v>
      </c>
      <c r="AL903" s="94">
        <v>4497.5333365344613</v>
      </c>
      <c r="AM903" s="100">
        <v>1.2352580873454819</v>
      </c>
      <c r="AN903" s="100">
        <v>0.23012528792879006</v>
      </c>
      <c r="AO903" s="100">
        <v>-1.385516998234439E-2</v>
      </c>
    </row>
    <row r="904" spans="36:41">
      <c r="AJ904" s="101">
        <f t="shared" si="275"/>
        <v>395</v>
      </c>
      <c r="AK904" s="46">
        <v>0</v>
      </c>
      <c r="AL904" s="94">
        <v>1338.1801276396047</v>
      </c>
      <c r="AM904" s="100">
        <v>0.62883149797606785</v>
      </c>
      <c r="AN904" s="100">
        <v>0.18697405283035218</v>
      </c>
      <c r="AO904" s="100">
        <v>-0.17571317627006189</v>
      </c>
    </row>
    <row r="905" spans="36:41">
      <c r="AJ905" s="101">
        <f t="shared" si="275"/>
        <v>396</v>
      </c>
      <c r="AK905" s="46">
        <v>0</v>
      </c>
      <c r="AL905" s="94">
        <v>5232.1089092849361</v>
      </c>
      <c r="AM905" s="100">
        <v>1.4174938125382432</v>
      </c>
      <c r="AN905" s="100">
        <v>0.24504021336143178</v>
      </c>
      <c r="AO905" s="100">
        <v>7.5237484258896731E-2</v>
      </c>
    </row>
    <row r="906" spans="36:41">
      <c r="AJ906" s="101">
        <f t="shared" si="275"/>
        <v>397</v>
      </c>
      <c r="AK906" s="46">
        <v>0</v>
      </c>
      <c r="AL906" s="94">
        <v>1710.3495459056292</v>
      </c>
      <c r="AM906" s="100">
        <v>0.77068724348109274</v>
      </c>
      <c r="AN906" s="100">
        <v>0.24765948839589172</v>
      </c>
      <c r="AO906" s="100">
        <v>-0.25167531155969203</v>
      </c>
    </row>
    <row r="907" spans="36:41">
      <c r="AJ907" s="101">
        <f t="shared" si="275"/>
        <v>398</v>
      </c>
      <c r="AK907" s="46">
        <v>0</v>
      </c>
      <c r="AL907" s="94">
        <v>4120.504180943366</v>
      </c>
      <c r="AM907" s="100">
        <v>1.1275898598855187</v>
      </c>
      <c r="AN907" s="100">
        <v>0.25706868641557878</v>
      </c>
      <c r="AO907" s="100">
        <v>-0.11872866214199373</v>
      </c>
    </row>
    <row r="908" spans="36:41">
      <c r="AJ908" s="101">
        <f t="shared" si="275"/>
        <v>399</v>
      </c>
      <c r="AK908" s="46">
        <v>0</v>
      </c>
      <c r="AL908" s="94">
        <v>5100.7876264972328</v>
      </c>
      <c r="AM908" s="100">
        <v>1.3635233947795742</v>
      </c>
      <c r="AN908" s="100">
        <v>0.25554431157550517</v>
      </c>
      <c r="AO908" s="100">
        <v>8.2819386128445166E-2</v>
      </c>
    </row>
    <row r="909" spans="36:41">
      <c r="AJ909" s="101">
        <f t="shared" si="275"/>
        <v>400</v>
      </c>
      <c r="AK909" s="46">
        <v>0</v>
      </c>
      <c r="AL909" s="94">
        <v>719.67354050249924</v>
      </c>
      <c r="AM909" s="100">
        <v>0.47724000874190509</v>
      </c>
      <c r="AN909" s="100">
        <v>0.16119394580025637</v>
      </c>
      <c r="AO909" s="100">
        <v>-0.27365420817180175</v>
      </c>
    </row>
    <row r="910" spans="36:41">
      <c r="AJ910" s="101">
        <f t="shared" si="275"/>
        <v>401</v>
      </c>
      <c r="AK910" s="46">
        <v>0</v>
      </c>
      <c r="AL910" s="94">
        <v>5923.5398558177394</v>
      </c>
      <c r="AM910" s="100">
        <v>1.5667843504167362</v>
      </c>
      <c r="AN910" s="100">
        <v>0.20340700261877798</v>
      </c>
      <c r="AO910" s="100">
        <v>5.7911740393188096E-2</v>
      </c>
    </row>
    <row r="911" spans="36:41">
      <c r="AJ911" s="101">
        <f t="shared" si="275"/>
        <v>402</v>
      </c>
      <c r="AK911" s="46">
        <v>0</v>
      </c>
      <c r="AL911" s="94">
        <v>2662.9661561859216</v>
      </c>
      <c r="AM911" s="100">
        <v>1.1090476654599271</v>
      </c>
      <c r="AN911" s="100">
        <v>0.21350809050608413</v>
      </c>
      <c r="AO911" s="100">
        <v>2.4039787160094529E-3</v>
      </c>
    </row>
    <row r="912" spans="36:41">
      <c r="AJ912" s="101">
        <f t="shared" si="275"/>
        <v>403</v>
      </c>
      <c r="AK912" s="46">
        <v>0</v>
      </c>
      <c r="AL912" s="94">
        <v>119.65397815649783</v>
      </c>
      <c r="AM912" s="100">
        <v>0.16189118946748149</v>
      </c>
      <c r="AN912" s="100">
        <v>0.15889202606290728</v>
      </c>
      <c r="AO912" s="100">
        <v>-0.29171313921394981</v>
      </c>
    </row>
    <row r="913" spans="36:41">
      <c r="AJ913" s="101">
        <f t="shared" si="275"/>
        <v>404</v>
      </c>
      <c r="AK913" s="46">
        <v>0</v>
      </c>
      <c r="AL913" s="94">
        <v>233.4057255666996</v>
      </c>
      <c r="AM913" s="100">
        <v>0.22448261211196274</v>
      </c>
      <c r="AN913" s="100">
        <v>0.16772905211313172</v>
      </c>
      <c r="AO913" s="100">
        <v>-0.41107984750522808</v>
      </c>
    </row>
    <row r="914" spans="36:41">
      <c r="AJ914" s="101">
        <f t="shared" si="275"/>
        <v>405</v>
      </c>
      <c r="AK914" s="46">
        <v>0</v>
      </c>
      <c r="AL914" s="94">
        <v>-165.19028436227424</v>
      </c>
      <c r="AM914" s="100">
        <v>1.1778675615424783E-2</v>
      </c>
      <c r="AN914" s="100">
        <v>0.16021486765056892</v>
      </c>
      <c r="AO914" s="100">
        <v>-0.14223870503988337</v>
      </c>
    </row>
    <row r="915" spans="36:41">
      <c r="AJ915" s="101">
        <f t="shared" si="275"/>
        <v>406</v>
      </c>
      <c r="AK915" s="46">
        <v>0</v>
      </c>
      <c r="AL915" s="94">
        <v>-81.585556127437997</v>
      </c>
      <c r="AM915" s="100">
        <v>7.7456839506485187E-2</v>
      </c>
      <c r="AN915" s="100">
        <v>0.18078849525739038</v>
      </c>
      <c r="AO915" s="100">
        <v>-0.76602638436218895</v>
      </c>
    </row>
    <row r="916" spans="36:41">
      <c r="AJ916" s="101">
        <f t="shared" si="275"/>
        <v>407</v>
      </c>
      <c r="AK916" s="46">
        <v>0</v>
      </c>
      <c r="AL916" s="94">
        <v>324.23271466118621</v>
      </c>
      <c r="AM916" s="100">
        <v>0.30142657828503516</v>
      </c>
      <c r="AN916" s="100">
        <v>0.16588100595351918</v>
      </c>
      <c r="AO916" s="100">
        <v>-0.36631434893631731</v>
      </c>
    </row>
    <row r="917" spans="36:41">
      <c r="AJ917" s="101">
        <f t="shared" si="275"/>
        <v>408</v>
      </c>
      <c r="AK917" s="46">
        <v>0</v>
      </c>
      <c r="AL917" s="94">
        <v>3033.9995060581377</v>
      </c>
      <c r="AM917" s="100">
        <v>0.9259094837173345</v>
      </c>
      <c r="AN917" s="100">
        <v>0.21397615508124143</v>
      </c>
      <c r="AO917" s="100">
        <v>3.5840572710179222E-2</v>
      </c>
    </row>
    <row r="918" spans="36:41">
      <c r="AJ918" s="101">
        <f t="shared" si="275"/>
        <v>409</v>
      </c>
      <c r="AK918" s="46">
        <v>0</v>
      </c>
      <c r="AL918" s="94">
        <v>7544.7049918090497</v>
      </c>
      <c r="AM918" s="100">
        <v>1.4782942045703087</v>
      </c>
      <c r="AN918" s="100">
        <v>0.19385971396670332</v>
      </c>
      <c r="AO918" s="100">
        <v>3.8267060193072897E-2</v>
      </c>
    </row>
    <row r="919" spans="36:41">
      <c r="AJ919" s="101">
        <f t="shared" si="275"/>
        <v>410</v>
      </c>
      <c r="AK919" s="46">
        <v>0</v>
      </c>
      <c r="AL919" s="94">
        <v>1620.2429664954725</v>
      </c>
      <c r="AM919" s="100">
        <v>0.71959531753797856</v>
      </c>
      <c r="AN919" s="100">
        <v>0.24733145002543902</v>
      </c>
      <c r="AO919" s="100">
        <v>-0.25490443249471129</v>
      </c>
    </row>
    <row r="920" spans="36:41">
      <c r="AJ920" s="101">
        <f t="shared" si="275"/>
        <v>411</v>
      </c>
      <c r="AK920" s="46">
        <v>0</v>
      </c>
      <c r="AL920" s="94">
        <v>2389.0622872293748</v>
      </c>
      <c r="AM920" s="100">
        <v>0.8206936866372756</v>
      </c>
      <c r="AN920" s="100">
        <v>0.19649769034886552</v>
      </c>
      <c r="AO920" s="100">
        <v>1.9546579151276573E-2</v>
      </c>
    </row>
    <row r="921" spans="36:41">
      <c r="AJ921" s="101">
        <f t="shared" si="275"/>
        <v>412</v>
      </c>
      <c r="AK921" s="46">
        <v>0</v>
      </c>
      <c r="AL921" s="94">
        <v>2658.3316610992169</v>
      </c>
      <c r="AM921" s="100">
        <v>1.0540999878619552</v>
      </c>
      <c r="AN921" s="100">
        <v>0.24893945229466388</v>
      </c>
      <c r="AO921" s="100">
        <v>-1.9846215555142072E-2</v>
      </c>
    </row>
    <row r="922" spans="36:41">
      <c r="AJ922" s="101">
        <f t="shared" si="275"/>
        <v>413</v>
      </c>
      <c r="AK922" s="46">
        <v>0</v>
      </c>
      <c r="AL922" s="94">
        <v>2092.0587532795316</v>
      </c>
      <c r="AM922" s="100">
        <v>0.88563538927288166</v>
      </c>
      <c r="AN922" s="100">
        <v>0.19231991490334707</v>
      </c>
      <c r="AO922" s="100">
        <v>-3.7799188124989315E-2</v>
      </c>
    </row>
    <row r="923" spans="36:41">
      <c r="AJ923" s="101">
        <f t="shared" si="275"/>
        <v>414</v>
      </c>
      <c r="AK923" s="46">
        <v>0</v>
      </c>
      <c r="AL923" s="94">
        <v>501.83460154852924</v>
      </c>
      <c r="AM923" s="100">
        <v>0.4165395411180457</v>
      </c>
      <c r="AN923" s="100">
        <v>0.17532632468100409</v>
      </c>
      <c r="AO923" s="100">
        <v>-0.11911008161882744</v>
      </c>
    </row>
    <row r="924" spans="36:41">
      <c r="AJ924" s="101">
        <f t="shared" si="275"/>
        <v>415</v>
      </c>
      <c r="AK924" s="46">
        <v>0</v>
      </c>
      <c r="AL924" s="94">
        <v>4058.0383542711279</v>
      </c>
      <c r="AM924" s="100">
        <v>1.2127950992070673</v>
      </c>
      <c r="AN924" s="100">
        <v>0.20717983125387676</v>
      </c>
      <c r="AO924" s="100">
        <v>-7.2480558484365215E-2</v>
      </c>
    </row>
    <row r="925" spans="36:41">
      <c r="AJ925" s="101">
        <f t="shared" si="275"/>
        <v>416</v>
      </c>
      <c r="AK925" s="46">
        <v>0</v>
      </c>
      <c r="AL925" s="94">
        <v>2214.9952035429451</v>
      </c>
      <c r="AM925" s="100">
        <v>0.78977524610602412</v>
      </c>
      <c r="AN925" s="100">
        <v>0.22123547122903423</v>
      </c>
      <c r="AO925" s="100">
        <v>-0.12187499311206781</v>
      </c>
    </row>
    <row r="926" spans="36:41">
      <c r="AJ926" s="101">
        <f t="shared" si="275"/>
        <v>417</v>
      </c>
      <c r="AK926" s="46">
        <v>0</v>
      </c>
      <c r="AL926" s="94">
        <v>1068.5915631568057</v>
      </c>
      <c r="AM926" s="100">
        <v>0.56058007182312353</v>
      </c>
      <c r="AN926" s="100">
        <v>0.19254035456134816</v>
      </c>
      <c r="AO926" s="100">
        <v>-2.1212669114384974E-2</v>
      </c>
    </row>
    <row r="927" spans="36:41">
      <c r="AJ927" s="101">
        <f t="shared" si="275"/>
        <v>418</v>
      </c>
      <c r="AK927" s="46">
        <v>0</v>
      </c>
      <c r="AL927" s="94">
        <v>2819.1138550432056</v>
      </c>
      <c r="AM927" s="100">
        <v>1.0106016039314141</v>
      </c>
      <c r="AN927" s="100">
        <v>0.16243988523038866</v>
      </c>
      <c r="AO927" s="100">
        <v>-7.1877510649224319E-2</v>
      </c>
    </row>
    <row r="928" spans="36:41">
      <c r="AJ928" s="101">
        <f t="shared" si="275"/>
        <v>419</v>
      </c>
      <c r="AK928" s="46">
        <v>0</v>
      </c>
      <c r="AL928" s="94">
        <v>-484.00271340394397</v>
      </c>
      <c r="AM928" s="100">
        <v>-0.26361840007084636</v>
      </c>
      <c r="AN928" s="100">
        <v>0.19083612702219865</v>
      </c>
      <c r="AO928" s="100">
        <v>-0.59514223224389018</v>
      </c>
    </row>
    <row r="929" spans="36:41">
      <c r="AJ929" s="101">
        <f t="shared" si="275"/>
        <v>420</v>
      </c>
      <c r="AK929" s="46">
        <v>0</v>
      </c>
      <c r="AL929" s="94">
        <v>-171.75694004561547</v>
      </c>
      <c r="AM929" s="100">
        <v>2.1128482903990609E-2</v>
      </c>
      <c r="AN929" s="100">
        <v>0.15889993312902417</v>
      </c>
      <c r="AO929" s="100">
        <v>-0.28412439502062681</v>
      </c>
    </row>
    <row r="930" spans="36:41">
      <c r="AJ930" s="101">
        <f t="shared" si="275"/>
        <v>421</v>
      </c>
      <c r="AK930" s="46">
        <v>0</v>
      </c>
      <c r="AL930" s="94">
        <v>-245.78685431147642</v>
      </c>
      <c r="AM930" s="100">
        <v>-6.3979345159466017E-2</v>
      </c>
      <c r="AN930" s="100">
        <v>0.17955491564763887</v>
      </c>
      <c r="AO930" s="100">
        <v>-0.31070214143295849</v>
      </c>
    </row>
    <row r="931" spans="36:41">
      <c r="AJ931" s="101">
        <f t="shared" si="275"/>
        <v>422</v>
      </c>
      <c r="AK931" s="46">
        <v>0</v>
      </c>
      <c r="AL931" s="94">
        <v>245.13714820355327</v>
      </c>
      <c r="AM931" s="100">
        <v>0.28045236490974479</v>
      </c>
      <c r="AN931" s="100">
        <v>0.18962711530116308</v>
      </c>
      <c r="AO931" s="100">
        <v>-0.84465871101838064</v>
      </c>
    </row>
    <row r="932" spans="36:41">
      <c r="AJ932" s="101">
        <f t="shared" si="275"/>
        <v>423</v>
      </c>
      <c r="AK932" s="46">
        <v>0</v>
      </c>
      <c r="AL932" s="94">
        <v>1062.6410061231072</v>
      </c>
      <c r="AM932" s="100">
        <v>0.58167158719661072</v>
      </c>
      <c r="AN932" s="100">
        <v>0.22614805707204177</v>
      </c>
      <c r="AO932" s="100">
        <v>4.7880277424014336E-2</v>
      </c>
    </row>
    <row r="933" spans="36:41">
      <c r="AJ933" s="101">
        <f t="shared" si="275"/>
        <v>424</v>
      </c>
      <c r="AK933" s="46">
        <v>0</v>
      </c>
      <c r="AL933" s="94">
        <v>1361.1776288910914</v>
      </c>
      <c r="AM933" s="100">
        <v>0.56629366123036218</v>
      </c>
      <c r="AN933" s="100">
        <v>0.2567172037525558</v>
      </c>
      <c r="AO933" s="100">
        <v>-0.76081765650729527</v>
      </c>
    </row>
    <row r="934" spans="36:41">
      <c r="AJ934" s="101">
        <f t="shared" si="275"/>
        <v>425</v>
      </c>
      <c r="AK934" s="46">
        <v>0</v>
      </c>
      <c r="AL934" s="94">
        <v>-41.987296944875169</v>
      </c>
      <c r="AM934" s="100">
        <v>0.11247062923653472</v>
      </c>
      <c r="AN934" s="100">
        <v>0.16924293111733349</v>
      </c>
      <c r="AO934" s="100">
        <v>-0.63520525974190201</v>
      </c>
    </row>
    <row r="935" spans="36:41">
      <c r="AJ935" s="101">
        <f t="shared" si="275"/>
        <v>426</v>
      </c>
      <c r="AK935" s="46">
        <v>0</v>
      </c>
      <c r="AL935" s="94">
        <v>291.51891359909365</v>
      </c>
      <c r="AM935" s="100">
        <v>0.25657493946517218</v>
      </c>
      <c r="AN935" s="100">
        <v>0.23410361904918836</v>
      </c>
      <c r="AO935" s="100">
        <v>-0.21487086658144264</v>
      </c>
    </row>
    <row r="936" spans="36:41">
      <c r="AJ936" s="101">
        <f t="shared" si="275"/>
        <v>427</v>
      </c>
      <c r="AK936" s="46">
        <v>0</v>
      </c>
      <c r="AL936" s="94">
        <v>-501.71127018089123</v>
      </c>
      <c r="AM936" s="100">
        <v>-0.26997130344166631</v>
      </c>
      <c r="AN936" s="100">
        <v>0.16624125991508704</v>
      </c>
      <c r="AO936" s="100">
        <v>-0.79595589789458887</v>
      </c>
    </row>
    <row r="937" spans="36:41">
      <c r="AJ937" s="101">
        <f t="shared" si="275"/>
        <v>428</v>
      </c>
      <c r="AK937" s="46">
        <v>0</v>
      </c>
      <c r="AL937" s="94">
        <v>2512.1166904278671</v>
      </c>
      <c r="AM937" s="100">
        <v>0.92719160669665457</v>
      </c>
      <c r="AN937" s="100">
        <v>0.1624688462339253</v>
      </c>
      <c r="AO937" s="100">
        <v>-2.6433969420272464E-2</v>
      </c>
    </row>
    <row r="938" spans="36:41">
      <c r="AJ938" s="101">
        <f t="shared" si="275"/>
        <v>429</v>
      </c>
      <c r="AK938" s="46">
        <v>0</v>
      </c>
      <c r="AL938" s="94">
        <v>-403.31583182829024</v>
      </c>
      <c r="AM938" s="100">
        <v>-0.21140118454950441</v>
      </c>
      <c r="AN938" s="100">
        <v>0.16574028115364023</v>
      </c>
      <c r="AO938" s="100">
        <v>-0.30362286260182059</v>
      </c>
    </row>
    <row r="939" spans="36:41">
      <c r="AJ939" s="101">
        <f t="shared" si="275"/>
        <v>430</v>
      </c>
      <c r="AK939" s="46">
        <v>0</v>
      </c>
      <c r="AL939" s="94">
        <v>-370.4034217430434</v>
      </c>
      <c r="AM939" s="100">
        <v>-0.16016245889398761</v>
      </c>
      <c r="AN939" s="100">
        <v>0.19816580005536077</v>
      </c>
      <c r="AO939" s="100">
        <v>-0.39956544826806312</v>
      </c>
    </row>
    <row r="940" spans="36:41">
      <c r="AJ940" s="101">
        <f t="shared" si="275"/>
        <v>431</v>
      </c>
      <c r="AK940" s="46">
        <v>0</v>
      </c>
      <c r="AL940" s="94">
        <v>1470.4532640550401</v>
      </c>
      <c r="AM940" s="100">
        <v>0.66451294510158343</v>
      </c>
      <c r="AN940" s="100">
        <v>0.2448400706311146</v>
      </c>
      <c r="AO940" s="100">
        <v>-0.25674728563085936</v>
      </c>
    </row>
    <row r="941" spans="36:41">
      <c r="AJ941" s="101">
        <f t="shared" si="275"/>
        <v>432</v>
      </c>
      <c r="AK941" s="46">
        <v>0</v>
      </c>
      <c r="AL941" s="94">
        <v>3493.0280327596138</v>
      </c>
      <c r="AM941" s="100">
        <v>1.0417017236858439</v>
      </c>
      <c r="AN941" s="100">
        <v>0.22362473122758275</v>
      </c>
      <c r="AO941" s="100">
        <v>-2.2920149458179793E-2</v>
      </c>
    </row>
    <row r="942" spans="36:41">
      <c r="AJ942" s="101">
        <f t="shared" si="275"/>
        <v>433</v>
      </c>
      <c r="AK942" s="46">
        <v>0</v>
      </c>
      <c r="AL942" s="94">
        <v>2899.2607664756551</v>
      </c>
      <c r="AM942" s="100">
        <v>0.8978488243163254</v>
      </c>
      <c r="AN942" s="100">
        <v>0.24850847180614291</v>
      </c>
      <c r="AO942" s="100">
        <v>-0.12770831485846149</v>
      </c>
    </row>
    <row r="943" spans="36:41">
      <c r="AJ943" s="101">
        <f t="shared" si="275"/>
        <v>434</v>
      </c>
      <c r="AK943" s="46">
        <v>0</v>
      </c>
      <c r="AL943" s="94">
        <v>1334.6669467397674</v>
      </c>
      <c r="AM943" s="100">
        <v>0.61498912674751738</v>
      </c>
      <c r="AN943" s="100">
        <v>0.24781121010891902</v>
      </c>
      <c r="AO943" s="100">
        <v>-7.9712961155830486E-2</v>
      </c>
    </row>
    <row r="944" spans="36:41">
      <c r="AJ944" s="101">
        <f t="shared" si="275"/>
        <v>435</v>
      </c>
      <c r="AK944" s="46">
        <v>0</v>
      </c>
      <c r="AL944" s="94">
        <v>2924.5959929406822</v>
      </c>
      <c r="AM944" s="100">
        <v>1.0723351839380957</v>
      </c>
      <c r="AN944" s="100">
        <v>0.17064487898408442</v>
      </c>
      <c r="AO944" s="100">
        <v>-0.19862332910873609</v>
      </c>
    </row>
    <row r="945" spans="36:41">
      <c r="AJ945" s="101">
        <f t="shared" si="275"/>
        <v>436</v>
      </c>
      <c r="AK945" s="46">
        <v>0</v>
      </c>
      <c r="AL945" s="94">
        <v>677.34145912186887</v>
      </c>
      <c r="AM945" s="100">
        <v>0.45579435656832956</v>
      </c>
      <c r="AN945" s="100">
        <v>0.19188828718067044</v>
      </c>
      <c r="AO945" s="100">
        <v>-0.14411176102206502</v>
      </c>
    </row>
    <row r="946" spans="36:41">
      <c r="AJ946" s="101">
        <f t="shared" si="275"/>
        <v>437</v>
      </c>
      <c r="AK946" s="46">
        <v>0</v>
      </c>
      <c r="AL946" s="94">
        <v>1336.7602848396104</v>
      </c>
      <c r="AM946" s="100">
        <v>0.60364653140452318</v>
      </c>
      <c r="AN946" s="100">
        <v>0.25305508328976589</v>
      </c>
      <c r="AO946" s="100">
        <v>0.10947124392777112</v>
      </c>
    </row>
    <row r="947" spans="36:41">
      <c r="AJ947" s="101">
        <f t="shared" si="275"/>
        <v>438</v>
      </c>
      <c r="AK947" s="46">
        <v>0</v>
      </c>
      <c r="AL947" s="94">
        <v>-480.87854368807592</v>
      </c>
      <c r="AM947" s="100">
        <v>-0.35522565937554595</v>
      </c>
      <c r="AN947" s="100">
        <v>0.16011546360671089</v>
      </c>
      <c r="AO947" s="100">
        <v>-0.46255927716514689</v>
      </c>
    </row>
    <row r="948" spans="36:41">
      <c r="AJ948" s="101">
        <f t="shared" si="275"/>
        <v>439</v>
      </c>
      <c r="AK948" s="46">
        <v>0</v>
      </c>
      <c r="AL948" s="94">
        <v>5071.5900436689099</v>
      </c>
      <c r="AM948" s="100">
        <v>1.1267709285601848</v>
      </c>
      <c r="AN948" s="100">
        <v>0.25332213393613878</v>
      </c>
      <c r="AO948" s="100">
        <v>3.1342432148601232E-2</v>
      </c>
    </row>
    <row r="949" spans="36:41">
      <c r="AJ949" s="101">
        <f t="shared" si="275"/>
        <v>440</v>
      </c>
      <c r="AK949" s="46">
        <v>0</v>
      </c>
      <c r="AL949" s="94">
        <v>841.69145712185673</v>
      </c>
      <c r="AM949" s="100">
        <v>0.54974658381087504</v>
      </c>
      <c r="AN949" s="100">
        <v>0.24963910567275693</v>
      </c>
      <c r="AO949" s="100">
        <v>-3.2831601813745351E-2</v>
      </c>
    </row>
    <row r="950" spans="36:41">
      <c r="AJ950" s="101">
        <f t="shared" si="275"/>
        <v>441</v>
      </c>
      <c r="AK950" s="46">
        <v>0</v>
      </c>
      <c r="AL950" s="94">
        <v>2344.1587095322525</v>
      </c>
      <c r="AM950" s="100">
        <v>0.92803606225645563</v>
      </c>
      <c r="AN950" s="100">
        <v>0.20239993544281024</v>
      </c>
      <c r="AO950" s="100">
        <v>3.7492813762851664E-2</v>
      </c>
    </row>
    <row r="951" spans="36:41">
      <c r="AJ951" s="101">
        <f t="shared" si="275"/>
        <v>442</v>
      </c>
      <c r="AK951" s="46">
        <v>0</v>
      </c>
      <c r="AL951" s="94">
        <v>-449.22844763058526</v>
      </c>
      <c r="AM951" s="100">
        <v>-0.24198699405081558</v>
      </c>
      <c r="AN951" s="100">
        <v>0.21236863400368647</v>
      </c>
      <c r="AO951" s="100">
        <v>-0.58103586939199714</v>
      </c>
    </row>
    <row r="952" spans="36:41">
      <c r="AJ952" s="101">
        <f t="shared" si="275"/>
        <v>443</v>
      </c>
      <c r="AK952" s="46">
        <v>0</v>
      </c>
      <c r="AL952" s="94">
        <v>5632.2116431955037</v>
      </c>
      <c r="AM952" s="100">
        <v>1.216730715732679</v>
      </c>
      <c r="AN952" s="100">
        <v>0.24836034680948127</v>
      </c>
      <c r="AO952" s="100">
        <v>-9.8094086250569854E-2</v>
      </c>
    </row>
    <row r="953" spans="36:41">
      <c r="AJ953" s="101">
        <f t="shared" si="275"/>
        <v>444</v>
      </c>
      <c r="AK953" s="46">
        <v>0</v>
      </c>
      <c r="AL953" s="94">
        <v>3115.1069794045707</v>
      </c>
      <c r="AM953" s="100">
        <v>1.0288387403759245</v>
      </c>
      <c r="AN953" s="100">
        <v>0.197476044206778</v>
      </c>
      <c r="AO953" s="100">
        <v>-8.3763792162752954E-2</v>
      </c>
    </row>
    <row r="954" spans="36:41">
      <c r="AJ954" s="101">
        <f t="shared" si="275"/>
        <v>445</v>
      </c>
      <c r="AK954" s="46">
        <v>0</v>
      </c>
      <c r="AL954" s="94">
        <v>-213.52825840069357</v>
      </c>
      <c r="AM954" s="100">
        <v>8.5491350372246533E-3</v>
      </c>
      <c r="AN954" s="100">
        <v>0.21416424270332013</v>
      </c>
      <c r="AO954" s="100">
        <v>-0.41828862602495409</v>
      </c>
    </row>
    <row r="955" spans="36:41">
      <c r="AJ955" s="101">
        <f t="shared" si="275"/>
        <v>446</v>
      </c>
      <c r="AK955" s="46">
        <v>0</v>
      </c>
      <c r="AL955" s="94">
        <v>7194.5072488861524</v>
      </c>
      <c r="AM955" s="100">
        <v>1.6448102222544261</v>
      </c>
      <c r="AN955" s="100">
        <v>0.21101983636415009</v>
      </c>
      <c r="AO955" s="100">
        <v>1.6934083870905788E-2</v>
      </c>
    </row>
    <row r="956" spans="36:41">
      <c r="AJ956" s="101">
        <f t="shared" si="275"/>
        <v>447</v>
      </c>
      <c r="AK956" s="46">
        <v>0</v>
      </c>
      <c r="AL956" s="94">
        <v>8899.4190155559045</v>
      </c>
      <c r="AM956" s="100">
        <v>1.7663069949241015</v>
      </c>
      <c r="AN956" s="100">
        <v>0.21578853258237682</v>
      </c>
      <c r="AO956" s="100">
        <v>6.274540490426736E-2</v>
      </c>
    </row>
    <row r="957" spans="36:41">
      <c r="AJ957" s="101">
        <f t="shared" si="275"/>
        <v>448</v>
      </c>
      <c r="AK957" s="46">
        <v>0</v>
      </c>
      <c r="AL957" s="94">
        <v>739.9421778429089</v>
      </c>
      <c r="AM957" s="100">
        <v>0.51547573594367568</v>
      </c>
      <c r="AN957" s="100">
        <v>0.16225851478362685</v>
      </c>
      <c r="AO957" s="100">
        <v>-8.5600588959418647E-2</v>
      </c>
    </row>
    <row r="958" spans="36:41">
      <c r="AJ958" s="101">
        <f t="shared" si="275"/>
        <v>449</v>
      </c>
      <c r="AK958" s="46">
        <v>0</v>
      </c>
      <c r="AL958" s="94">
        <v>2803.3296902021025</v>
      </c>
      <c r="AM958" s="100">
        <v>1.0085699235675354</v>
      </c>
      <c r="AN958" s="100">
        <v>0.25428422999551459</v>
      </c>
      <c r="AO958" s="100">
        <v>-0.18389525597924469</v>
      </c>
    </row>
    <row r="959" spans="36:41">
      <c r="AJ959" s="101">
        <f t="shared" si="275"/>
        <v>450</v>
      </c>
      <c r="AK959" s="46">
        <v>0</v>
      </c>
      <c r="AL959" s="94">
        <v>-6.485994555041799</v>
      </c>
      <c r="AM959" s="100">
        <v>0.10984226153779897</v>
      </c>
      <c r="AN959" s="100">
        <v>0.16578135871411603</v>
      </c>
      <c r="AO959" s="100">
        <v>-0.12877862988200872</v>
      </c>
    </row>
    <row r="960" spans="36:41">
      <c r="AJ960" s="101">
        <f t="shared" ref="AJ960:AJ1009" si="276">AJ959+1</f>
        <v>451</v>
      </c>
      <c r="AK960" s="46">
        <v>0</v>
      </c>
      <c r="AL960" s="94">
        <v>1646.3259703760698</v>
      </c>
      <c r="AM960" s="100">
        <v>0.73072715393084753</v>
      </c>
      <c r="AN960" s="100">
        <v>0.18521766858541866</v>
      </c>
      <c r="AO960" s="100">
        <v>-0.26829682978043978</v>
      </c>
    </row>
    <row r="961" spans="36:41">
      <c r="AJ961" s="101">
        <f t="shared" si="276"/>
        <v>452</v>
      </c>
      <c r="AK961" s="46">
        <v>0</v>
      </c>
      <c r="AL961" s="94">
        <v>-265.19152466201558</v>
      </c>
      <c r="AM961" s="100">
        <v>-8.4533198279691302E-2</v>
      </c>
      <c r="AN961" s="100">
        <v>0.15725262964135434</v>
      </c>
      <c r="AO961" s="100">
        <v>-0.50343206774727411</v>
      </c>
    </row>
    <row r="962" spans="36:41">
      <c r="AJ962" s="101">
        <f t="shared" si="276"/>
        <v>453</v>
      </c>
      <c r="AK962" s="46">
        <v>0</v>
      </c>
      <c r="AL962" s="94">
        <v>1939.2758375796643</v>
      </c>
      <c r="AM962" s="100">
        <v>0.85538615553685204</v>
      </c>
      <c r="AN962" s="100">
        <v>0.16171939794020523</v>
      </c>
      <c r="AO962" s="100">
        <v>-4.6853011555758731E-2</v>
      </c>
    </row>
    <row r="963" spans="36:41">
      <c r="AJ963" s="101">
        <f t="shared" si="276"/>
        <v>454</v>
      </c>
      <c r="AK963" s="46">
        <v>0</v>
      </c>
      <c r="AL963" s="94">
        <v>-343.78176248251117</v>
      </c>
      <c r="AM963" s="100">
        <v>-0.25724984168282872</v>
      </c>
      <c r="AN963" s="100">
        <v>0.17249029807046268</v>
      </c>
      <c r="AO963" s="100">
        <v>-0.41451834901105827</v>
      </c>
    </row>
    <row r="964" spans="36:41">
      <c r="AJ964" s="101">
        <f t="shared" si="276"/>
        <v>455</v>
      </c>
      <c r="AK964" s="46">
        <v>0</v>
      </c>
      <c r="AL964" s="94">
        <v>19.525701323488363</v>
      </c>
      <c r="AM964" s="100">
        <v>0.14482670092432537</v>
      </c>
      <c r="AN964" s="100">
        <v>0.25198064613180815</v>
      </c>
      <c r="AO964" s="100">
        <v>-8.4408671153292564E-2</v>
      </c>
    </row>
    <row r="965" spans="36:41">
      <c r="AJ965" s="101">
        <f t="shared" si="276"/>
        <v>456</v>
      </c>
      <c r="AK965" s="46">
        <v>0</v>
      </c>
      <c r="AL965" s="94">
        <v>2131.3918305554516</v>
      </c>
      <c r="AM965" s="100">
        <v>0.89810296084329622</v>
      </c>
      <c r="AN965" s="100">
        <v>0.20722091864219663</v>
      </c>
      <c r="AO965" s="100">
        <v>-7.3106980800458646E-2</v>
      </c>
    </row>
    <row r="966" spans="36:41">
      <c r="AJ966" s="101">
        <f t="shared" si="276"/>
        <v>457</v>
      </c>
      <c r="AK966" s="46">
        <v>0</v>
      </c>
      <c r="AL966" s="94">
        <v>1311.1195053361223</v>
      </c>
      <c r="AM966" s="100">
        <v>0.53099681708142454</v>
      </c>
      <c r="AN966" s="100">
        <v>0.23797653572564359</v>
      </c>
      <c r="AO966" s="100">
        <v>-0.29862179828330043</v>
      </c>
    </row>
    <row r="967" spans="36:41">
      <c r="AJ967" s="101">
        <f t="shared" si="276"/>
        <v>458</v>
      </c>
      <c r="AK967" s="46">
        <v>0</v>
      </c>
      <c r="AL967" s="94">
        <v>2562.768559567437</v>
      </c>
      <c r="AM967" s="100">
        <v>0.9188766261874266</v>
      </c>
      <c r="AN967" s="100">
        <v>0.21111382481325935</v>
      </c>
      <c r="AO967" s="100">
        <v>-0.36193030615602595</v>
      </c>
    </row>
    <row r="968" spans="36:41">
      <c r="AJ968" s="101">
        <f t="shared" si="276"/>
        <v>459</v>
      </c>
      <c r="AK968" s="46">
        <v>0</v>
      </c>
      <c r="AL968" s="94">
        <v>32.834115878278055</v>
      </c>
      <c r="AM968" s="100">
        <v>0.12359716818880351</v>
      </c>
      <c r="AN968" s="100">
        <v>0.17258133481232418</v>
      </c>
      <c r="AO968" s="100">
        <v>-0.23101552725798555</v>
      </c>
    </row>
    <row r="969" spans="36:41">
      <c r="AJ969" s="101">
        <f t="shared" si="276"/>
        <v>460</v>
      </c>
      <c r="AK969" s="46">
        <v>0</v>
      </c>
      <c r="AL969" s="94">
        <v>251.25537018828192</v>
      </c>
      <c r="AM969" s="100">
        <v>0.25570588209408407</v>
      </c>
      <c r="AN969" s="100">
        <v>0.16615154863922976</v>
      </c>
      <c r="AO969" s="100">
        <v>-0.5311630983584239</v>
      </c>
    </row>
    <row r="970" spans="36:41">
      <c r="AJ970" s="101">
        <f t="shared" si="276"/>
        <v>461</v>
      </c>
      <c r="AK970" s="46">
        <v>0</v>
      </c>
      <c r="AL970" s="94">
        <v>4903.524653736602</v>
      </c>
      <c r="AM970" s="100">
        <v>1.3068196903826466</v>
      </c>
      <c r="AN970" s="100">
        <v>0.15764868837935331</v>
      </c>
      <c r="AO970" s="100">
        <v>-0.13209600083839151</v>
      </c>
    </row>
    <row r="971" spans="36:41">
      <c r="AJ971" s="101">
        <f t="shared" si="276"/>
        <v>462</v>
      </c>
      <c r="AK971" s="46">
        <v>0</v>
      </c>
      <c r="AL971" s="94">
        <v>-337.10518733308038</v>
      </c>
      <c r="AM971" s="100">
        <v>-9.7101596471740548E-2</v>
      </c>
      <c r="AN971" s="100">
        <v>0.2554279266813958</v>
      </c>
      <c r="AO971" s="100">
        <v>-0.75544689822060052</v>
      </c>
    </row>
    <row r="972" spans="36:41">
      <c r="AJ972" s="101">
        <f t="shared" si="276"/>
        <v>463</v>
      </c>
      <c r="AK972" s="46">
        <v>0</v>
      </c>
      <c r="AL972" s="94">
        <v>2974.7356058299811</v>
      </c>
      <c r="AM972" s="100">
        <v>1.1407810132404212</v>
      </c>
      <c r="AN972" s="100">
        <v>0.17884618402440977</v>
      </c>
      <c r="AO972" s="100">
        <v>-4.0270652489777334E-2</v>
      </c>
    </row>
    <row r="973" spans="36:41">
      <c r="AJ973" s="101">
        <f t="shared" si="276"/>
        <v>464</v>
      </c>
      <c r="AK973" s="46">
        <v>0</v>
      </c>
      <c r="AL973" s="94">
        <v>2468.7762719968568</v>
      </c>
      <c r="AM973" s="100">
        <v>0.92833024174571577</v>
      </c>
      <c r="AN973" s="100">
        <v>0.19904320903545036</v>
      </c>
      <c r="AO973" s="100">
        <v>-0.16619656348101663</v>
      </c>
    </row>
    <row r="974" spans="36:41">
      <c r="AJ974" s="101">
        <f t="shared" si="276"/>
        <v>465</v>
      </c>
      <c r="AK974" s="46">
        <v>0</v>
      </c>
      <c r="AL974" s="94">
        <v>3719.4785255168795</v>
      </c>
      <c r="AM974" s="100">
        <v>1.1818621779627656</v>
      </c>
      <c r="AN974" s="100">
        <v>0.1964549707851091</v>
      </c>
      <c r="AO974" s="100">
        <v>-0.14033486150476351</v>
      </c>
    </row>
    <row r="975" spans="36:41">
      <c r="AJ975" s="101">
        <f t="shared" si="276"/>
        <v>466</v>
      </c>
      <c r="AK975" s="46">
        <v>0</v>
      </c>
      <c r="AL975" s="94">
        <v>-385.24118858187722</v>
      </c>
      <c r="AM975" s="100">
        <v>-0.1875382199016743</v>
      </c>
      <c r="AN975" s="100">
        <v>0.24486806733326061</v>
      </c>
      <c r="AO975" s="100">
        <v>-0.49006268172619738</v>
      </c>
    </row>
    <row r="976" spans="36:41">
      <c r="AJ976" s="101">
        <f t="shared" si="276"/>
        <v>467</v>
      </c>
      <c r="AK976" s="46">
        <v>0</v>
      </c>
      <c r="AL976" s="94">
        <v>745.95077714759032</v>
      </c>
      <c r="AM976" s="100">
        <v>0.45286715940223354</v>
      </c>
      <c r="AN976" s="100">
        <v>0.24604882191676855</v>
      </c>
      <c r="AO976" s="100">
        <v>-0.13138776253727372</v>
      </c>
    </row>
    <row r="977" spans="36:41">
      <c r="AJ977" s="101">
        <f t="shared" si="276"/>
        <v>468</v>
      </c>
      <c r="AK977" s="46">
        <v>0</v>
      </c>
      <c r="AL977" s="94">
        <v>231.24666278246403</v>
      </c>
      <c r="AM977" s="100">
        <v>0.2232080005033179</v>
      </c>
      <c r="AN977" s="100">
        <v>0.19368674506561501</v>
      </c>
      <c r="AO977" s="100">
        <v>-0.41449460742151051</v>
      </c>
    </row>
    <row r="978" spans="36:41">
      <c r="AJ978" s="101">
        <f t="shared" si="276"/>
        <v>469</v>
      </c>
      <c r="AK978" s="46">
        <v>0</v>
      </c>
      <c r="AL978" s="94">
        <v>3643.1679999582584</v>
      </c>
      <c r="AM978" s="100">
        <v>1.1179528230247637</v>
      </c>
      <c r="AN978" s="100">
        <v>0.24881871422466961</v>
      </c>
      <c r="AO978" s="100">
        <v>5.1909665353896961E-2</v>
      </c>
    </row>
    <row r="979" spans="36:41">
      <c r="AJ979" s="101">
        <f t="shared" si="276"/>
        <v>470</v>
      </c>
      <c r="AK979" s="46">
        <v>0</v>
      </c>
      <c r="AL979" s="94">
        <v>3339.7613388014597</v>
      </c>
      <c r="AM979" s="100">
        <v>0.87413122918749209</v>
      </c>
      <c r="AN979" s="100">
        <v>0.15890830993808827</v>
      </c>
      <c r="AO979" s="100">
        <v>-0.18159013566088861</v>
      </c>
    </row>
    <row r="980" spans="36:41">
      <c r="AJ980" s="101">
        <f t="shared" si="276"/>
        <v>471</v>
      </c>
      <c r="AK980" s="46">
        <v>0</v>
      </c>
      <c r="AL980" s="94">
        <v>2198.9894522649965</v>
      </c>
      <c r="AM980" s="100">
        <v>0.82039428370487699</v>
      </c>
      <c r="AN980" s="100">
        <v>0.19753926721115178</v>
      </c>
      <c r="AO980" s="100">
        <v>-0.33623951597611529</v>
      </c>
    </row>
    <row r="981" spans="36:41">
      <c r="AJ981" s="101">
        <f t="shared" si="276"/>
        <v>472</v>
      </c>
      <c r="AK981" s="46">
        <v>0</v>
      </c>
      <c r="AL981" s="94">
        <v>1111.5407329704499</v>
      </c>
      <c r="AM981" s="100">
        <v>0.51607220854921954</v>
      </c>
      <c r="AN981" s="100">
        <v>0.24975618331148902</v>
      </c>
      <c r="AO981" s="100">
        <v>-0.31962280085601913</v>
      </c>
    </row>
    <row r="982" spans="36:41">
      <c r="AJ982" s="101">
        <f t="shared" si="276"/>
        <v>473</v>
      </c>
      <c r="AK982" s="46">
        <v>0</v>
      </c>
      <c r="AL982" s="94">
        <v>185.16301313997991</v>
      </c>
      <c r="AM982" s="100">
        <v>0.20883211954917558</v>
      </c>
      <c r="AN982" s="100">
        <v>0.17303477610186396</v>
      </c>
      <c r="AO982" s="100">
        <v>-1.1209355334833924</v>
      </c>
    </row>
    <row r="983" spans="36:41">
      <c r="AJ983" s="101">
        <f t="shared" si="276"/>
        <v>474</v>
      </c>
      <c r="AK983" s="46">
        <v>0</v>
      </c>
      <c r="AL983" s="94">
        <v>580.22129809472699</v>
      </c>
      <c r="AM983" s="100">
        <v>0.35459776723557068</v>
      </c>
      <c r="AN983" s="100">
        <v>0.2141820975109105</v>
      </c>
      <c r="AO983" s="100">
        <v>-5.8021449724190675E-2</v>
      </c>
    </row>
    <row r="984" spans="36:41">
      <c r="AJ984" s="101">
        <f t="shared" si="276"/>
        <v>475</v>
      </c>
      <c r="AK984" s="46">
        <v>0</v>
      </c>
      <c r="AL984" s="94">
        <v>498.64035818143947</v>
      </c>
      <c r="AM984" s="100">
        <v>0.40262709318491452</v>
      </c>
      <c r="AN984" s="100">
        <v>0.16559582221203842</v>
      </c>
      <c r="AO984" s="100">
        <v>-0.1413108412859006</v>
      </c>
    </row>
    <row r="985" spans="36:41">
      <c r="AJ985" s="101">
        <f t="shared" si="276"/>
        <v>476</v>
      </c>
      <c r="AK985" s="46">
        <v>0</v>
      </c>
      <c r="AL985" s="94">
        <v>2535.1404511217352</v>
      </c>
      <c r="AM985" s="100">
        <v>0.94048674024623913</v>
      </c>
      <c r="AN985" s="100">
        <v>0.18204243241295354</v>
      </c>
      <c r="AO985" s="100">
        <v>-0.12998251921926954</v>
      </c>
    </row>
    <row r="986" spans="36:41">
      <c r="AJ986" s="101">
        <f t="shared" si="276"/>
        <v>477</v>
      </c>
      <c r="AK986" s="46">
        <v>0</v>
      </c>
      <c r="AL986" s="94">
        <v>1590.6525567950807</v>
      </c>
      <c r="AM986" s="100">
        <v>0.70307764586638277</v>
      </c>
      <c r="AN986" s="100">
        <v>0.16838357956455363</v>
      </c>
      <c r="AO986" s="100">
        <v>-0.20521412549412377</v>
      </c>
    </row>
    <row r="987" spans="36:41">
      <c r="AJ987" s="101">
        <f t="shared" si="276"/>
        <v>478</v>
      </c>
      <c r="AK987" s="46">
        <v>0</v>
      </c>
      <c r="AL987" s="94">
        <v>1441.5238494738924</v>
      </c>
      <c r="AM987" s="100">
        <v>0.69481741889441917</v>
      </c>
      <c r="AN987" s="100">
        <v>0.25398849372754118</v>
      </c>
      <c r="AO987" s="100">
        <v>6.0830514878633044E-2</v>
      </c>
    </row>
    <row r="988" spans="36:41">
      <c r="AJ988" s="101">
        <f t="shared" si="276"/>
        <v>479</v>
      </c>
      <c r="AK988" s="46">
        <v>0</v>
      </c>
      <c r="AL988" s="94">
        <v>501.53576578505738</v>
      </c>
      <c r="AM988" s="100">
        <v>0.35822086393116748</v>
      </c>
      <c r="AN988" s="100">
        <v>0.2359374561506109</v>
      </c>
      <c r="AO988" s="100">
        <v>-0.18012429998686891</v>
      </c>
    </row>
    <row r="989" spans="36:41">
      <c r="AJ989" s="101">
        <f t="shared" si="276"/>
        <v>480</v>
      </c>
      <c r="AK989" s="46">
        <v>0</v>
      </c>
      <c r="AL989" s="94">
        <v>2543.252542989514</v>
      </c>
      <c r="AM989" s="100">
        <v>0.98988228983374293</v>
      </c>
      <c r="AN989" s="100">
        <v>0.18395601618243421</v>
      </c>
      <c r="AO989" s="100">
        <v>-0.16800862310502226</v>
      </c>
    </row>
    <row r="990" spans="36:41">
      <c r="AJ990" s="101">
        <f t="shared" si="276"/>
        <v>481</v>
      </c>
      <c r="AK990" s="46">
        <v>0</v>
      </c>
      <c r="AL990" s="94">
        <v>1284.6925897419437</v>
      </c>
      <c r="AM990" s="100">
        <v>0.64557882283815671</v>
      </c>
      <c r="AN990" s="100">
        <v>0.19460393305569323</v>
      </c>
      <c r="AO990" s="100">
        <v>-0.14622837321530077</v>
      </c>
    </row>
    <row r="991" spans="36:41">
      <c r="AJ991" s="101">
        <f t="shared" si="276"/>
        <v>482</v>
      </c>
      <c r="AK991" s="46">
        <v>0</v>
      </c>
      <c r="AL991" s="94">
        <v>6350.0150584927551</v>
      </c>
      <c r="AM991" s="100">
        <v>1.5708995949214604</v>
      </c>
      <c r="AN991" s="100">
        <v>0.24771280621266323</v>
      </c>
      <c r="AO991" s="100">
        <v>5.1562678524601779E-2</v>
      </c>
    </row>
    <row r="992" spans="36:41">
      <c r="AJ992" s="101">
        <f t="shared" si="276"/>
        <v>483</v>
      </c>
      <c r="AK992" s="46">
        <v>0</v>
      </c>
      <c r="AL992" s="94">
        <v>13465.916349318142</v>
      </c>
      <c r="AM992" s="100">
        <v>2.1213028329296537</v>
      </c>
      <c r="AN992" s="100">
        <v>0.20028953748345102</v>
      </c>
      <c r="AO992" s="100">
        <v>8.220701733554843E-2</v>
      </c>
    </row>
    <row r="993" spans="36:41">
      <c r="AJ993" s="101">
        <f t="shared" si="276"/>
        <v>484</v>
      </c>
      <c r="AK993" s="46">
        <v>0</v>
      </c>
      <c r="AL993" s="94">
        <v>-186.73130470686885</v>
      </c>
      <c r="AM993" s="100">
        <v>8.2934537541710096E-3</v>
      </c>
      <c r="AN993" s="100">
        <v>0.17083168399463095</v>
      </c>
      <c r="AO993" s="100">
        <v>-0.2657922297780706</v>
      </c>
    </row>
    <row r="994" spans="36:41">
      <c r="AJ994" s="101">
        <f t="shared" si="276"/>
        <v>485</v>
      </c>
      <c r="AK994" s="46">
        <v>0</v>
      </c>
      <c r="AL994" s="94">
        <v>9937.2655685119062</v>
      </c>
      <c r="AM994" s="100">
        <v>1.6492837293593543</v>
      </c>
      <c r="AN994" s="100">
        <v>0.23303373221264553</v>
      </c>
      <c r="AO994" s="100">
        <v>7.8395370032611766E-2</v>
      </c>
    </row>
    <row r="995" spans="36:41">
      <c r="AJ995" s="101">
        <f t="shared" si="276"/>
        <v>486</v>
      </c>
      <c r="AK995" s="46">
        <v>0</v>
      </c>
      <c r="AL995" s="94">
        <v>1079.477737790131</v>
      </c>
      <c r="AM995" s="100">
        <v>0.53176223464219374</v>
      </c>
      <c r="AN995" s="100">
        <v>0.19699957752029396</v>
      </c>
      <c r="AO995" s="100">
        <v>-0.10388604649747016</v>
      </c>
    </row>
    <row r="996" spans="36:41">
      <c r="AJ996" s="101">
        <f t="shared" si="276"/>
        <v>487</v>
      </c>
      <c r="AK996" s="46">
        <v>0</v>
      </c>
      <c r="AL996" s="94">
        <v>6541.1602019454176</v>
      </c>
      <c r="AM996" s="100">
        <v>1.4358692324921556</v>
      </c>
      <c r="AN996" s="100">
        <v>0.16116031672021369</v>
      </c>
      <c r="AO996" s="100">
        <v>-3.7322832180810596E-2</v>
      </c>
    </row>
    <row r="997" spans="36:41">
      <c r="AJ997" s="101">
        <f t="shared" si="276"/>
        <v>488</v>
      </c>
      <c r="AK997" s="46">
        <v>0</v>
      </c>
      <c r="AL997" s="94">
        <v>3563.4626513394142</v>
      </c>
      <c r="AM997" s="100">
        <v>1.0857436707282946</v>
      </c>
      <c r="AN997" s="100">
        <v>0.20731987744384295</v>
      </c>
      <c r="AO997" s="100">
        <v>-0.11378540368306397</v>
      </c>
    </row>
    <row r="998" spans="36:41">
      <c r="AJ998" s="101">
        <f t="shared" si="276"/>
        <v>489</v>
      </c>
      <c r="AK998" s="46">
        <v>0</v>
      </c>
      <c r="AL998" s="94">
        <v>101.82613680151422</v>
      </c>
      <c r="AM998" s="100">
        <v>0.16791682127135221</v>
      </c>
      <c r="AN998" s="100">
        <v>0.24733548543125142</v>
      </c>
      <c r="AO998" s="100">
        <v>-0.38445308043918036</v>
      </c>
    </row>
    <row r="999" spans="36:41">
      <c r="AJ999" s="101">
        <f t="shared" si="276"/>
        <v>490</v>
      </c>
      <c r="AK999" s="46">
        <v>0</v>
      </c>
      <c r="AL999" s="94">
        <v>1664.364278802148</v>
      </c>
      <c r="AM999" s="100">
        <v>0.67699378755187811</v>
      </c>
      <c r="AN999" s="100">
        <v>0.20081614911526913</v>
      </c>
      <c r="AO999" s="100">
        <v>-0.25266664665592781</v>
      </c>
    </row>
    <row r="1000" spans="36:41">
      <c r="AJ1000" s="101">
        <f t="shared" si="276"/>
        <v>491</v>
      </c>
      <c r="AK1000" s="46">
        <v>0</v>
      </c>
      <c r="AL1000" s="94">
        <v>512.65584286060198</v>
      </c>
      <c r="AM1000" s="100">
        <v>0.3477602779211868</v>
      </c>
      <c r="AN1000" s="100">
        <v>0.2479544720905639</v>
      </c>
      <c r="AO1000" s="100">
        <v>-0.25311043725714694</v>
      </c>
    </row>
    <row r="1001" spans="36:41">
      <c r="AJ1001" s="101">
        <f t="shared" si="276"/>
        <v>492</v>
      </c>
      <c r="AK1001" s="46">
        <v>0</v>
      </c>
      <c r="AL1001" s="94">
        <v>725.83980067021207</v>
      </c>
      <c r="AM1001" s="100">
        <v>0.4343624420470924</v>
      </c>
      <c r="AN1001" s="100">
        <v>0.21132830475845843</v>
      </c>
      <c r="AO1001" s="100">
        <v>-0.5148312306826468</v>
      </c>
    </row>
    <row r="1002" spans="36:41">
      <c r="AJ1002" s="101">
        <f t="shared" si="276"/>
        <v>493</v>
      </c>
      <c r="AK1002" s="46">
        <v>0</v>
      </c>
      <c r="AL1002" s="94">
        <v>2453.99050106511</v>
      </c>
      <c r="AM1002" s="100">
        <v>0.94728640576778855</v>
      </c>
      <c r="AN1002" s="100">
        <v>0.22736666787236981</v>
      </c>
      <c r="AO1002" s="100">
        <v>3.1223414917442571E-3</v>
      </c>
    </row>
    <row r="1003" spans="36:41">
      <c r="AJ1003" s="101">
        <f t="shared" si="276"/>
        <v>494</v>
      </c>
      <c r="AK1003" s="46">
        <v>0</v>
      </c>
      <c r="AL1003" s="94">
        <v>5356.5655760376239</v>
      </c>
      <c r="AM1003" s="100">
        <v>1.4248352830346143</v>
      </c>
      <c r="AN1003" s="100">
        <v>0.17962744556289822</v>
      </c>
      <c r="AO1003" s="100">
        <v>-4.1487673567473064E-2</v>
      </c>
    </row>
    <row r="1004" spans="36:41">
      <c r="AJ1004" s="101">
        <f t="shared" si="276"/>
        <v>495</v>
      </c>
      <c r="AK1004" s="46">
        <v>0</v>
      </c>
      <c r="AL1004" s="94">
        <v>2100.2894092257216</v>
      </c>
      <c r="AM1004" s="100">
        <v>0.85185469648146928</v>
      </c>
      <c r="AN1004" s="100">
        <v>0.2505559210204179</v>
      </c>
      <c r="AO1004" s="100">
        <v>-0.31179537247877315</v>
      </c>
    </row>
    <row r="1005" spans="36:41">
      <c r="AJ1005" s="101">
        <f t="shared" si="276"/>
        <v>496</v>
      </c>
      <c r="AK1005" s="46">
        <v>0</v>
      </c>
      <c r="AL1005" s="94">
        <v>4032.9299868631715</v>
      </c>
      <c r="AM1005" s="100">
        <v>1.0562648279564857</v>
      </c>
      <c r="AN1005" s="100">
        <v>0.18633090050447582</v>
      </c>
      <c r="AO1005" s="100">
        <v>-0.2859656088684509</v>
      </c>
    </row>
    <row r="1006" spans="36:41">
      <c r="AJ1006" s="101">
        <f t="shared" si="276"/>
        <v>497</v>
      </c>
      <c r="AK1006" s="46">
        <v>0</v>
      </c>
      <c r="AL1006" s="94">
        <v>2370.5196979752127</v>
      </c>
      <c r="AM1006" s="100">
        <v>0.91176756616220223</v>
      </c>
      <c r="AN1006" s="100">
        <v>0.24438349769888382</v>
      </c>
      <c r="AO1006" s="100">
        <v>-0.19975520384416984</v>
      </c>
    </row>
    <row r="1007" spans="36:41">
      <c r="AJ1007" s="101">
        <f t="shared" si="276"/>
        <v>498</v>
      </c>
      <c r="AK1007" s="46">
        <v>0</v>
      </c>
      <c r="AL1007" s="94">
        <v>2522.1341004534779</v>
      </c>
      <c r="AM1007" s="100">
        <v>0.94348799836227237</v>
      </c>
      <c r="AN1007" s="100">
        <v>0.24273042721936977</v>
      </c>
      <c r="AO1007" s="100">
        <v>-3.6812623194504624E-3</v>
      </c>
    </row>
    <row r="1008" spans="36:41">
      <c r="AJ1008" s="101">
        <f t="shared" si="276"/>
        <v>499</v>
      </c>
      <c r="AK1008" s="46">
        <v>0</v>
      </c>
      <c r="AL1008" s="94">
        <v>237.00816795743694</v>
      </c>
      <c r="AM1008" s="100">
        <v>0.24936651828516077</v>
      </c>
      <c r="AN1008" s="100">
        <v>0.18413903068936899</v>
      </c>
      <c r="AO1008" s="100">
        <v>-0.34976518222361552</v>
      </c>
    </row>
    <row r="1009" spans="36:41">
      <c r="AJ1009" s="101">
        <f t="shared" si="276"/>
        <v>500</v>
      </c>
      <c r="AK1009" s="46">
        <v>0</v>
      </c>
      <c r="AL1009" s="94">
        <v>2457.3970013624466</v>
      </c>
      <c r="AM1009" s="100">
        <v>0.87854572561130984</v>
      </c>
      <c r="AN1009" s="100">
        <v>0.22679282757409033</v>
      </c>
      <c r="AO1009" s="100">
        <v>-0.26066910103321372</v>
      </c>
    </row>
    <row r="1010" spans="36:41">
      <c r="AJ1010" s="1" t="s">
        <v>86</v>
      </c>
      <c r="AL1010" s="102">
        <f>MIN(AL510:AL1009)</f>
        <v>-534.37045171170541</v>
      </c>
      <c r="AM1010" s="102">
        <f t="shared" ref="AM1010:AO1010" si="277">MIN(AM510:AM1009)</f>
        <v>-0.38612577372298507</v>
      </c>
      <c r="AN1010" s="102">
        <f t="shared" si="277"/>
        <v>0.15725215913826451</v>
      </c>
      <c r="AO1010" s="102">
        <f t="shared" si="277"/>
        <v>-1.1209355334833924</v>
      </c>
    </row>
    <row r="1011" spans="36:41">
      <c r="AJ1011" s="1" t="s">
        <v>87</v>
      </c>
      <c r="AL1011" s="102">
        <f>MAX(AL510:AL1009)</f>
        <v>14708.642671186797</v>
      </c>
      <c r="AM1011" s="102">
        <f t="shared" ref="AM1011:AO1011" si="278">MAX(AM510:AM1009)</f>
        <v>2.1314476973185474</v>
      </c>
      <c r="AN1011" s="102">
        <f t="shared" si="278"/>
        <v>0.25733158957030866</v>
      </c>
      <c r="AO1011" s="102">
        <f t="shared" si="278"/>
        <v>0.13768478705997433</v>
      </c>
    </row>
    <row r="1013" spans="36:41">
      <c r="AJ1013" s="1" t="s">
        <v>88</v>
      </c>
      <c r="AK1013" s="1" t="s">
        <v>89</v>
      </c>
      <c r="AL1013" s="1" t="s">
        <v>90</v>
      </c>
    </row>
    <row r="1014" spans="36:41">
      <c r="AJ1014" s="1">
        <v>-300</v>
      </c>
      <c r="AK1014" s="1">
        <f t="array" ref="AK1014:AK1048">FREQUENCY(AL510:AL1009,AJ1014:AJ1048)</f>
        <v>17</v>
      </c>
      <c r="AL1014" s="48">
        <f>AK1014/$AK$1049</f>
        <v>7.3913043478260873E-2</v>
      </c>
    </row>
    <row r="1015" spans="36:41">
      <c r="AJ1015" s="1">
        <f>AJ1014+50</f>
        <v>-250</v>
      </c>
      <c r="AK1015" s="1">
        <v>3</v>
      </c>
      <c r="AL1015" s="48">
        <f t="shared" ref="AL1015:AL1048" si="279">AK1015/$AK$1049</f>
        <v>1.3043478260869565E-2</v>
      </c>
    </row>
    <row r="1016" spans="36:41">
      <c r="AJ1016" s="1">
        <f t="shared" ref="AJ1016:AJ1048" si="280">AJ1015+50</f>
        <v>-200</v>
      </c>
      <c r="AK1016" s="1">
        <v>6</v>
      </c>
      <c r="AL1016" s="48">
        <f t="shared" si="279"/>
        <v>2.6086956521739129E-2</v>
      </c>
    </row>
    <row r="1017" spans="36:41">
      <c r="AJ1017" s="1">
        <f t="shared" si="280"/>
        <v>-150</v>
      </c>
      <c r="AK1017" s="1">
        <v>6</v>
      </c>
      <c r="AL1017" s="48">
        <f t="shared" si="279"/>
        <v>2.6086956521739129E-2</v>
      </c>
    </row>
    <row r="1018" spans="36:41">
      <c r="AJ1018" s="1">
        <f t="shared" si="280"/>
        <v>-100</v>
      </c>
      <c r="AK1018" s="1">
        <v>10</v>
      </c>
      <c r="AL1018" s="48">
        <f t="shared" si="279"/>
        <v>4.3478260869565216E-2</v>
      </c>
    </row>
    <row r="1019" spans="36:41">
      <c r="AJ1019" s="1">
        <f t="shared" si="280"/>
        <v>-50</v>
      </c>
      <c r="AK1019" s="1">
        <v>7</v>
      </c>
      <c r="AL1019" s="48">
        <f t="shared" si="279"/>
        <v>3.0434782608695653E-2</v>
      </c>
      <c r="AM1019" s="1" t="s">
        <v>175</v>
      </c>
    </row>
    <row r="1020" spans="36:41">
      <c r="AJ1020" s="1">
        <f t="shared" si="280"/>
        <v>0</v>
      </c>
      <c r="AK1020" s="1">
        <v>8</v>
      </c>
      <c r="AL1020" s="48">
        <f t="shared" si="279"/>
        <v>3.4782608695652174E-2</v>
      </c>
      <c r="AM1020" s="74">
        <f>SUM(AL1014:AL1020)</f>
        <v>0.24782608695652172</v>
      </c>
    </row>
    <row r="1021" spans="36:41">
      <c r="AJ1021" s="1">
        <f t="shared" si="280"/>
        <v>50</v>
      </c>
      <c r="AK1021" s="1">
        <v>9</v>
      </c>
      <c r="AL1021" s="48">
        <f t="shared" si="279"/>
        <v>3.9130434782608699E-2</v>
      </c>
      <c r="AM1021" s="74">
        <f>1-AM1020</f>
        <v>0.75217391304347825</v>
      </c>
    </row>
    <row r="1022" spans="36:41">
      <c r="AJ1022" s="1">
        <f t="shared" si="280"/>
        <v>100</v>
      </c>
      <c r="AK1022" s="1">
        <v>8</v>
      </c>
      <c r="AL1022" s="48">
        <f t="shared" si="279"/>
        <v>3.4782608695652174E-2</v>
      </c>
    </row>
    <row r="1023" spans="36:41">
      <c r="AJ1023" s="1">
        <f t="shared" si="280"/>
        <v>150</v>
      </c>
      <c r="AK1023" s="1">
        <v>6</v>
      </c>
      <c r="AL1023" s="48">
        <f t="shared" si="279"/>
        <v>2.6086956521739129E-2</v>
      </c>
    </row>
    <row r="1024" spans="36:41">
      <c r="AJ1024" s="1">
        <f t="shared" si="280"/>
        <v>200</v>
      </c>
      <c r="AK1024" s="1">
        <v>7</v>
      </c>
      <c r="AL1024" s="48">
        <f t="shared" si="279"/>
        <v>3.0434782608695653E-2</v>
      </c>
    </row>
    <row r="1025" spans="36:38">
      <c r="AJ1025" s="1">
        <f t="shared" si="280"/>
        <v>250</v>
      </c>
      <c r="AK1025" s="1">
        <v>12</v>
      </c>
      <c r="AL1025" s="48">
        <f t="shared" si="279"/>
        <v>5.2173913043478258E-2</v>
      </c>
    </row>
    <row r="1026" spans="36:38">
      <c r="AJ1026" s="1">
        <f t="shared" si="280"/>
        <v>300</v>
      </c>
      <c r="AK1026" s="1">
        <v>7</v>
      </c>
      <c r="AL1026" s="48">
        <f t="shared" si="279"/>
        <v>3.0434782608695653E-2</v>
      </c>
    </row>
    <row r="1027" spans="36:38">
      <c r="AJ1027" s="1">
        <f t="shared" si="280"/>
        <v>350</v>
      </c>
      <c r="AK1027" s="1">
        <v>11</v>
      </c>
      <c r="AL1027" s="48">
        <f t="shared" si="279"/>
        <v>4.7826086956521741E-2</v>
      </c>
    </row>
    <row r="1028" spans="36:38">
      <c r="AJ1028" s="1">
        <f t="shared" si="280"/>
        <v>400</v>
      </c>
      <c r="AK1028" s="1">
        <v>5</v>
      </c>
      <c r="AL1028" s="48">
        <f t="shared" si="279"/>
        <v>2.1739130434782608E-2</v>
      </c>
    </row>
    <row r="1029" spans="36:38">
      <c r="AJ1029" s="1">
        <f t="shared" si="280"/>
        <v>450</v>
      </c>
      <c r="AK1029" s="1">
        <v>6</v>
      </c>
      <c r="AL1029" s="48">
        <f t="shared" si="279"/>
        <v>2.6086956521739129E-2</v>
      </c>
    </row>
    <row r="1030" spans="36:38">
      <c r="AJ1030" s="1">
        <f t="shared" si="280"/>
        <v>500</v>
      </c>
      <c r="AK1030" s="1">
        <v>4</v>
      </c>
      <c r="AL1030" s="48">
        <f t="shared" si="279"/>
        <v>1.7391304347826087E-2</v>
      </c>
    </row>
    <row r="1031" spans="36:38">
      <c r="AJ1031" s="1">
        <f t="shared" si="280"/>
        <v>550</v>
      </c>
      <c r="AK1031" s="1">
        <v>13</v>
      </c>
      <c r="AL1031" s="48">
        <f t="shared" si="279"/>
        <v>5.6521739130434782E-2</v>
      </c>
    </row>
    <row r="1032" spans="36:38">
      <c r="AJ1032" s="1">
        <f t="shared" si="280"/>
        <v>600</v>
      </c>
      <c r="AK1032" s="1">
        <v>6</v>
      </c>
      <c r="AL1032" s="48">
        <f t="shared" si="279"/>
        <v>2.6086956521739129E-2</v>
      </c>
    </row>
    <row r="1033" spans="36:38">
      <c r="AJ1033" s="1">
        <f t="shared" si="280"/>
        <v>650</v>
      </c>
      <c r="AK1033" s="1">
        <v>4</v>
      </c>
      <c r="AL1033" s="48">
        <f t="shared" si="279"/>
        <v>1.7391304347826087E-2</v>
      </c>
    </row>
    <row r="1034" spans="36:38">
      <c r="AJ1034" s="1">
        <f t="shared" si="280"/>
        <v>700</v>
      </c>
      <c r="AK1034" s="1">
        <v>3</v>
      </c>
      <c r="AL1034" s="48">
        <f t="shared" si="279"/>
        <v>1.3043478260869565E-2</v>
      </c>
    </row>
    <row r="1035" spans="36:38">
      <c r="AJ1035" s="1">
        <f t="shared" si="280"/>
        <v>750</v>
      </c>
      <c r="AK1035" s="1">
        <v>9</v>
      </c>
      <c r="AL1035" s="48">
        <f t="shared" si="279"/>
        <v>3.9130434782608699E-2</v>
      </c>
    </row>
    <row r="1036" spans="36:38">
      <c r="AJ1036" s="1">
        <f t="shared" si="280"/>
        <v>800</v>
      </c>
      <c r="AK1036" s="1">
        <v>4</v>
      </c>
      <c r="AL1036" s="48">
        <f t="shared" si="279"/>
        <v>1.7391304347826087E-2</v>
      </c>
    </row>
    <row r="1037" spans="36:38">
      <c r="AJ1037" s="1">
        <f t="shared" si="280"/>
        <v>850</v>
      </c>
      <c r="AK1037" s="1">
        <v>7</v>
      </c>
      <c r="AL1037" s="48">
        <f t="shared" si="279"/>
        <v>3.0434782608695653E-2</v>
      </c>
    </row>
    <row r="1038" spans="36:38">
      <c r="AJ1038" s="1">
        <f t="shared" si="280"/>
        <v>900</v>
      </c>
      <c r="AK1038" s="1">
        <v>3</v>
      </c>
      <c r="AL1038" s="48">
        <f t="shared" si="279"/>
        <v>1.3043478260869565E-2</v>
      </c>
    </row>
    <row r="1039" spans="36:38">
      <c r="AJ1039" s="1">
        <f t="shared" si="280"/>
        <v>950</v>
      </c>
      <c r="AK1039" s="1">
        <v>2</v>
      </c>
      <c r="AL1039" s="48">
        <f t="shared" si="279"/>
        <v>8.6956521739130436E-3</v>
      </c>
    </row>
    <row r="1040" spans="36:38">
      <c r="AJ1040" s="1">
        <f t="shared" si="280"/>
        <v>1000</v>
      </c>
      <c r="AK1040" s="1">
        <v>4</v>
      </c>
      <c r="AL1040" s="48">
        <f t="shared" si="279"/>
        <v>1.7391304347826087E-2</v>
      </c>
    </row>
    <row r="1041" spans="36:38">
      <c r="AJ1041" s="1">
        <f t="shared" si="280"/>
        <v>1050</v>
      </c>
      <c r="AK1041" s="1">
        <v>6</v>
      </c>
      <c r="AL1041" s="48">
        <f t="shared" si="279"/>
        <v>2.6086956521739129E-2</v>
      </c>
    </row>
    <row r="1042" spans="36:38">
      <c r="AJ1042" s="1">
        <f t="shared" si="280"/>
        <v>1100</v>
      </c>
      <c r="AK1042" s="1">
        <v>8</v>
      </c>
      <c r="AL1042" s="48">
        <f t="shared" si="279"/>
        <v>3.4782608695652174E-2</v>
      </c>
    </row>
    <row r="1043" spans="36:38">
      <c r="AJ1043" s="1">
        <f t="shared" si="280"/>
        <v>1150</v>
      </c>
      <c r="AK1043" s="1">
        <v>4</v>
      </c>
      <c r="AL1043" s="48">
        <f t="shared" si="279"/>
        <v>1.7391304347826087E-2</v>
      </c>
    </row>
    <row r="1044" spans="36:38">
      <c r="AJ1044" s="1">
        <f t="shared" si="280"/>
        <v>1200</v>
      </c>
      <c r="AK1044" s="1">
        <v>3</v>
      </c>
      <c r="AL1044" s="48">
        <f t="shared" si="279"/>
        <v>1.3043478260869565E-2</v>
      </c>
    </row>
    <row r="1045" spans="36:38">
      <c r="AJ1045" s="1">
        <f t="shared" si="280"/>
        <v>1250</v>
      </c>
      <c r="AK1045" s="1">
        <v>3</v>
      </c>
      <c r="AL1045" s="48">
        <f t="shared" si="279"/>
        <v>1.3043478260869565E-2</v>
      </c>
    </row>
    <row r="1046" spans="36:38">
      <c r="AJ1046" s="1">
        <f t="shared" si="280"/>
        <v>1300</v>
      </c>
      <c r="AK1046" s="1">
        <v>5</v>
      </c>
      <c r="AL1046" s="48">
        <f t="shared" si="279"/>
        <v>2.1739130434782608E-2</v>
      </c>
    </row>
    <row r="1047" spans="36:38">
      <c r="AJ1047" s="1">
        <f t="shared" si="280"/>
        <v>1350</v>
      </c>
      <c r="AK1047" s="1">
        <v>7</v>
      </c>
      <c r="AL1047" s="48">
        <f t="shared" si="279"/>
        <v>3.0434782608695653E-2</v>
      </c>
    </row>
    <row r="1048" spans="36:38">
      <c r="AJ1048" s="1">
        <f t="shared" si="280"/>
        <v>1400</v>
      </c>
      <c r="AK1048" s="1">
        <v>7</v>
      </c>
      <c r="AL1048" s="48">
        <f t="shared" si="279"/>
        <v>3.0434782608695653E-2</v>
      </c>
    </row>
    <row r="1049" spans="36:38">
      <c r="AK1049" s="1">
        <f>SUM(AK1014:AK1048)</f>
        <v>230</v>
      </c>
    </row>
    <row r="1131" spans="36:41">
      <c r="AJ1131" s="2" t="s">
        <v>79</v>
      </c>
      <c r="AK1131" s="2"/>
    </row>
    <row r="1132" spans="36:41" ht="16" thickBot="1">
      <c r="AK1132" s="2" t="s">
        <v>81</v>
      </c>
      <c r="AL1132" s="2" t="s">
        <v>4</v>
      </c>
      <c r="AM1132" s="2" t="s">
        <v>2</v>
      </c>
      <c r="AN1132" s="2" t="s">
        <v>82</v>
      </c>
      <c r="AO1132" s="2" t="s">
        <v>83</v>
      </c>
    </row>
    <row r="1133" spans="36:41" ht="17" thickTop="1" thickBot="1">
      <c r="AJ1133" s="2" t="s">
        <v>78</v>
      </c>
      <c r="AK1133" s="99">
        <f>E255</f>
        <v>0</v>
      </c>
      <c r="AL1133" s="98">
        <f>L268</f>
        <v>0</v>
      </c>
      <c r="AM1133" s="16">
        <f>L269</f>
        <v>0</v>
      </c>
      <c r="AN1133" s="16">
        <f>J383</f>
        <v>0</v>
      </c>
      <c r="AO1133" s="16">
        <f>J384</f>
        <v>0</v>
      </c>
    </row>
    <row r="1134" spans="36:41" ht="16" thickTop="1">
      <c r="AJ1134" s="101">
        <v>2</v>
      </c>
      <c r="AK1134" s="46" t="s">
        <v>60</v>
      </c>
      <c r="AL1134" s="94">
        <v>108.90154074854118</v>
      </c>
      <c r="AM1134" s="100">
        <v>0.30929138748195006</v>
      </c>
      <c r="AN1134" s="17">
        <v>0.19172492383561646</v>
      </c>
      <c r="AO1134" s="17">
        <v>5.6379718356164399E-2</v>
      </c>
    </row>
    <row r="1135" spans="36:41">
      <c r="AJ1135" s="101">
        <f>AJ1134+1</f>
        <v>3</v>
      </c>
      <c r="AK1135" s="46">
        <v>0</v>
      </c>
      <c r="AL1135" s="94">
        <v>87.278924669685523</v>
      </c>
      <c r="AM1135" s="100">
        <v>0.30929138748195006</v>
      </c>
      <c r="AN1135" s="17">
        <v>0.19172492383561646</v>
      </c>
      <c r="AO1135" s="17">
        <v>5.6379718356164399E-2</v>
      </c>
    </row>
    <row r="1136" spans="36:41">
      <c r="AJ1136" s="101">
        <f t="shared" ref="AJ1136:AJ1199" si="281">AJ1135+1</f>
        <v>4</v>
      </c>
      <c r="AK1136" s="46">
        <v>0</v>
      </c>
      <c r="AL1136" s="94">
        <v>112.58829281415495</v>
      </c>
      <c r="AM1136" s="100">
        <v>0.30929138748195006</v>
      </c>
      <c r="AN1136" s="17">
        <v>0.19172492383561646</v>
      </c>
      <c r="AO1136" s="17">
        <v>5.6379718356164399E-2</v>
      </c>
    </row>
    <row r="1137" spans="36:41">
      <c r="AJ1137" s="101">
        <f t="shared" si="281"/>
        <v>5</v>
      </c>
      <c r="AK1137" s="46">
        <v>0</v>
      </c>
      <c r="AL1137" s="94">
        <v>104.39670027879478</v>
      </c>
      <c r="AM1137" s="100">
        <v>0.30929138748195006</v>
      </c>
      <c r="AN1137" s="17">
        <v>0.19172492383561646</v>
      </c>
      <c r="AO1137" s="17">
        <v>5.6379718356164399E-2</v>
      </c>
    </row>
    <row r="1138" spans="36:41">
      <c r="AJ1138" s="101">
        <f t="shared" si="281"/>
        <v>6</v>
      </c>
      <c r="AK1138" s="46">
        <v>0</v>
      </c>
      <c r="AL1138" s="94">
        <v>110.1426630850834</v>
      </c>
      <c r="AM1138" s="100">
        <v>0.30929138748195006</v>
      </c>
      <c r="AN1138" s="17">
        <v>0.19172492383561646</v>
      </c>
      <c r="AO1138" s="17">
        <v>5.6379718356164399E-2</v>
      </c>
    </row>
    <row r="1139" spans="36:41">
      <c r="AJ1139" s="101">
        <f t="shared" si="281"/>
        <v>7</v>
      </c>
      <c r="AK1139" s="46">
        <v>0</v>
      </c>
      <c r="AL1139" s="94">
        <v>109.07920672588975</v>
      </c>
      <c r="AM1139" s="100">
        <v>0.30929138748195006</v>
      </c>
      <c r="AN1139" s="17">
        <v>0.19172492383561646</v>
      </c>
      <c r="AO1139" s="17">
        <v>5.6379718356164399E-2</v>
      </c>
    </row>
    <row r="1140" spans="36:41">
      <c r="AJ1140" s="101">
        <f t="shared" si="281"/>
        <v>8</v>
      </c>
      <c r="AK1140" s="46">
        <v>0</v>
      </c>
      <c r="AL1140" s="94">
        <v>108.58655680023938</v>
      </c>
      <c r="AM1140" s="100">
        <v>0.30929138748195006</v>
      </c>
      <c r="AN1140" s="17">
        <v>0.19172492383561646</v>
      </c>
      <c r="AO1140" s="17">
        <v>5.6379718356164399E-2</v>
      </c>
    </row>
    <row r="1141" spans="36:41">
      <c r="AJ1141" s="101">
        <f t="shared" si="281"/>
        <v>9</v>
      </c>
      <c r="AK1141" s="46">
        <v>0</v>
      </c>
      <c r="AL1141" s="94">
        <v>90.025441777112349</v>
      </c>
      <c r="AM1141" s="100">
        <v>0.30929138748195006</v>
      </c>
      <c r="AN1141" s="17">
        <v>0.19172492383561646</v>
      </c>
      <c r="AO1141" s="17">
        <v>5.6379718356164399E-2</v>
      </c>
    </row>
    <row r="1142" spans="36:41">
      <c r="AJ1142" s="101">
        <f t="shared" si="281"/>
        <v>10</v>
      </c>
      <c r="AK1142" s="46">
        <v>0</v>
      </c>
      <c r="AL1142" s="94">
        <v>104.77920036446193</v>
      </c>
      <c r="AM1142" s="100">
        <v>0.30929138748195006</v>
      </c>
      <c r="AN1142" s="17">
        <v>0.19172492383561646</v>
      </c>
      <c r="AO1142" s="17">
        <v>5.6379718356164399E-2</v>
      </c>
    </row>
    <row r="1143" spans="36:41">
      <c r="AJ1143" s="101">
        <f t="shared" si="281"/>
        <v>11</v>
      </c>
      <c r="AK1143" s="46">
        <v>0</v>
      </c>
      <c r="AL1143" s="94">
        <v>114.08161060711475</v>
      </c>
      <c r="AM1143" s="100">
        <v>0.30929138748195006</v>
      </c>
      <c r="AN1143" s="17">
        <v>0.19172492383561646</v>
      </c>
      <c r="AO1143" s="17">
        <v>5.6379718356164399E-2</v>
      </c>
    </row>
    <row r="1144" spans="36:41">
      <c r="AJ1144" s="101">
        <f t="shared" si="281"/>
        <v>12</v>
      </c>
      <c r="AK1144" s="46">
        <v>0</v>
      </c>
      <c r="AL1144" s="94">
        <v>86.358278023521791</v>
      </c>
      <c r="AM1144" s="100">
        <v>0.30929138748195006</v>
      </c>
      <c r="AN1144" s="17">
        <v>0.19172492383561646</v>
      </c>
      <c r="AO1144" s="17">
        <v>5.6379718356164399E-2</v>
      </c>
    </row>
    <row r="1145" spans="36:41">
      <c r="AJ1145" s="101">
        <f t="shared" si="281"/>
        <v>13</v>
      </c>
      <c r="AK1145" s="46">
        <v>0</v>
      </c>
      <c r="AL1145" s="94">
        <v>109.35645007704106</v>
      </c>
      <c r="AM1145" s="100">
        <v>0.30979929543244489</v>
      </c>
      <c r="AN1145" s="17">
        <v>0.19172492383561646</v>
      </c>
      <c r="AO1145" s="17">
        <v>5.6379718356164399E-2</v>
      </c>
    </row>
    <row r="1146" spans="36:41">
      <c r="AJ1146" s="101">
        <f t="shared" si="281"/>
        <v>14</v>
      </c>
      <c r="AK1146" s="46">
        <v>0</v>
      </c>
      <c r="AL1146" s="94">
        <v>111.11561049257377</v>
      </c>
      <c r="AM1146" s="100">
        <v>0.31175260886881917</v>
      </c>
      <c r="AN1146" s="17">
        <v>0.19172492383561646</v>
      </c>
      <c r="AO1146" s="17">
        <v>5.6379718356164399E-2</v>
      </c>
    </row>
    <row r="1147" spans="36:41">
      <c r="AJ1147" s="101">
        <f t="shared" si="281"/>
        <v>15</v>
      </c>
      <c r="AK1147" s="46">
        <v>0</v>
      </c>
      <c r="AL1147" s="94">
        <v>107.99629622932972</v>
      </c>
      <c r="AM1147" s="100">
        <v>0.30827722326861684</v>
      </c>
      <c r="AN1147" s="17">
        <v>0.19172492383561646</v>
      </c>
      <c r="AO1147" s="17">
        <v>5.6379718356164399E-2</v>
      </c>
    </row>
    <row r="1148" spans="36:41">
      <c r="AJ1148" s="101">
        <f t="shared" si="281"/>
        <v>16</v>
      </c>
      <c r="AK1148" s="46">
        <v>0</v>
      </c>
      <c r="AL1148" s="94">
        <v>111.41251339650753</v>
      </c>
      <c r="AM1148" s="100">
        <v>0.31208060472021049</v>
      </c>
      <c r="AN1148" s="17">
        <v>0.19172492383561646</v>
      </c>
      <c r="AO1148" s="17">
        <v>5.6379718356164399E-2</v>
      </c>
    </row>
    <row r="1149" spans="36:41">
      <c r="AJ1149" s="101">
        <f t="shared" si="281"/>
        <v>17</v>
      </c>
      <c r="AK1149" s="46">
        <v>0</v>
      </c>
      <c r="AL1149" s="94">
        <v>109.38958104331093</v>
      </c>
      <c r="AM1149" s="100">
        <v>0.30983624115461295</v>
      </c>
      <c r="AN1149" s="17">
        <v>0.19172492383561646</v>
      </c>
      <c r="AO1149" s="17">
        <v>5.6379718356164399E-2</v>
      </c>
    </row>
    <row r="1150" spans="36:41">
      <c r="AJ1150" s="101">
        <f t="shared" si="281"/>
        <v>18</v>
      </c>
      <c r="AK1150" s="46">
        <v>0</v>
      </c>
      <c r="AL1150" s="94">
        <v>111.07384806956586</v>
      </c>
      <c r="AM1150" s="100">
        <v>0.3117064343529663</v>
      </c>
      <c r="AN1150" s="17">
        <v>0.19172492383561646</v>
      </c>
      <c r="AO1150" s="17">
        <v>5.6379718356164399E-2</v>
      </c>
    </row>
    <row r="1151" spans="36:41">
      <c r="AJ1151" s="101">
        <f t="shared" si="281"/>
        <v>19</v>
      </c>
      <c r="AK1151" s="46">
        <v>0</v>
      </c>
      <c r="AL1151" s="94">
        <v>107.48508049905564</v>
      </c>
      <c r="AM1151" s="100">
        <v>0.30770245028494658</v>
      </c>
      <c r="AN1151" s="17">
        <v>0.19172492383561646</v>
      </c>
      <c r="AO1151" s="17">
        <v>5.6379718356164399E-2</v>
      </c>
    </row>
    <row r="1152" spans="36:41">
      <c r="AJ1152" s="101">
        <f t="shared" si="281"/>
        <v>20</v>
      </c>
      <c r="AK1152" s="46">
        <v>0</v>
      </c>
      <c r="AL1152" s="94">
        <v>107.76063562598503</v>
      </c>
      <c r="AM1152" s="100">
        <v>0.30801244844485343</v>
      </c>
      <c r="AN1152" s="17">
        <v>0.19172492383561646</v>
      </c>
      <c r="AO1152" s="17">
        <v>5.6379718356164399E-2</v>
      </c>
    </row>
    <row r="1153" spans="36:41">
      <c r="AJ1153" s="101">
        <f t="shared" si="281"/>
        <v>21</v>
      </c>
      <c r="AK1153" s="46">
        <v>0</v>
      </c>
      <c r="AL1153" s="94">
        <v>111.0594904743129</v>
      </c>
      <c r="AM1153" s="100">
        <v>0.31169055771524312</v>
      </c>
      <c r="AN1153" s="17">
        <v>0.19172492383561646</v>
      </c>
      <c r="AO1153" s="17">
        <v>5.6379718356164399E-2</v>
      </c>
    </row>
    <row r="1154" spans="36:41">
      <c r="AJ1154" s="101">
        <f t="shared" si="281"/>
        <v>22</v>
      </c>
      <c r="AK1154" s="46">
        <v>0</v>
      </c>
      <c r="AL1154" s="94">
        <v>108.82508858665486</v>
      </c>
      <c r="AM1154" s="100">
        <v>0.30920591473377512</v>
      </c>
      <c r="AN1154" s="17">
        <v>0.19172492383561646</v>
      </c>
      <c r="AO1154" s="17">
        <v>5.6379718356164399E-2</v>
      </c>
    </row>
    <row r="1155" spans="36:41">
      <c r="AJ1155" s="101">
        <f t="shared" si="281"/>
        <v>23</v>
      </c>
      <c r="AK1155" s="46">
        <v>0</v>
      </c>
      <c r="AL1155" s="94">
        <v>97.858566084403392</v>
      </c>
      <c r="AM1155" s="100">
        <v>0.28321823216125042</v>
      </c>
      <c r="AN1155" s="17">
        <v>0.19172492383561646</v>
      </c>
      <c r="AO1155" s="17">
        <v>5.6379718356164399E-2</v>
      </c>
    </row>
    <row r="1156" spans="36:41">
      <c r="AJ1156" s="101">
        <f t="shared" si="281"/>
        <v>24</v>
      </c>
      <c r="AK1156" s="46">
        <v>0</v>
      </c>
      <c r="AL1156" s="94">
        <v>81.135729559533246</v>
      </c>
      <c r="AM1156" s="100">
        <v>0.2475612794554809</v>
      </c>
      <c r="AN1156" s="17">
        <v>0.19172492383561646</v>
      </c>
      <c r="AO1156" s="17">
        <v>5.6379718356164399E-2</v>
      </c>
    </row>
    <row r="1157" spans="36:41">
      <c r="AJ1157" s="101">
        <f t="shared" si="281"/>
        <v>25</v>
      </c>
      <c r="AK1157" s="46">
        <v>0</v>
      </c>
      <c r="AL1157" s="94">
        <v>120.2482063374448</v>
      </c>
      <c r="AM1157" s="100">
        <v>0.33852323439870058</v>
      </c>
      <c r="AN1157" s="17">
        <v>0.19172492383561646</v>
      </c>
      <c r="AO1157" s="17">
        <v>5.6379718356164399E-2</v>
      </c>
    </row>
    <row r="1158" spans="36:41">
      <c r="AJ1158" s="101">
        <f t="shared" si="281"/>
        <v>26</v>
      </c>
      <c r="AK1158" s="46">
        <v>0</v>
      </c>
      <c r="AL1158" s="94">
        <v>56.558575913903901</v>
      </c>
      <c r="AM1158" s="100">
        <v>0.20206554767931073</v>
      </c>
      <c r="AN1158" s="17">
        <v>0.19172492383561646</v>
      </c>
      <c r="AO1158" s="17">
        <v>5.6379718356164399E-2</v>
      </c>
    </row>
    <row r="1159" spans="36:41">
      <c r="AJ1159" s="101">
        <f t="shared" si="281"/>
        <v>27</v>
      </c>
      <c r="AK1159" s="46">
        <v>0</v>
      </c>
      <c r="AL1159" s="94">
        <v>98.805911495648587</v>
      </c>
      <c r="AM1159" s="100">
        <v>0.28537073998354567</v>
      </c>
      <c r="AN1159" s="17">
        <v>0.19172492383561646</v>
      </c>
      <c r="AO1159" s="17">
        <v>5.6379718356164399E-2</v>
      </c>
    </row>
    <row r="1160" spans="36:41">
      <c r="AJ1160" s="101">
        <f t="shared" si="281"/>
        <v>28</v>
      </c>
      <c r="AK1160" s="46">
        <v>0</v>
      </c>
      <c r="AL1160" s="94">
        <v>105.1881295208586</v>
      </c>
      <c r="AM1160" s="100">
        <v>0.30027796529287709</v>
      </c>
      <c r="AN1160" s="17">
        <v>0.19172492383561646</v>
      </c>
      <c r="AO1160" s="17">
        <v>5.6379718356164399E-2</v>
      </c>
    </row>
    <row r="1161" spans="36:41">
      <c r="AJ1161" s="101">
        <f t="shared" si="281"/>
        <v>29</v>
      </c>
      <c r="AK1161" s="46">
        <v>0</v>
      </c>
      <c r="AL1161" s="94">
        <v>68.105552383844213</v>
      </c>
      <c r="AM1161" s="100">
        <v>0.22252162016377386</v>
      </c>
      <c r="AN1161" s="17">
        <v>0.19172492383561646</v>
      </c>
      <c r="AO1161" s="17">
        <v>5.6379718356164399E-2</v>
      </c>
    </row>
    <row r="1162" spans="36:41">
      <c r="AJ1162" s="101">
        <f t="shared" si="281"/>
        <v>30</v>
      </c>
      <c r="AK1162" s="46">
        <v>0</v>
      </c>
      <c r="AL1162" s="94">
        <v>87.365959994957961</v>
      </c>
      <c r="AM1162" s="100">
        <v>0.26034993612565671</v>
      </c>
      <c r="AN1162" s="17">
        <v>0.19172492383561646</v>
      </c>
      <c r="AO1162" s="17">
        <v>5.6379718356164399E-2</v>
      </c>
    </row>
    <row r="1163" spans="36:41">
      <c r="AJ1163" s="101">
        <f t="shared" si="281"/>
        <v>31</v>
      </c>
      <c r="AK1163" s="46">
        <v>0</v>
      </c>
      <c r="AL1163" s="94">
        <v>59.566916861985341</v>
      </c>
      <c r="AM1163" s="100">
        <v>0.20724938342261279</v>
      </c>
      <c r="AN1163" s="17">
        <v>0.19172492383561646</v>
      </c>
      <c r="AO1163" s="17">
        <v>5.6379718356164399E-2</v>
      </c>
    </row>
    <row r="1164" spans="36:41">
      <c r="AJ1164" s="101">
        <f t="shared" si="281"/>
        <v>32</v>
      </c>
      <c r="AK1164" s="46">
        <v>0</v>
      </c>
      <c r="AL1164" s="94">
        <v>64.864316833994792</v>
      </c>
      <c r="AM1164" s="100">
        <v>0.21662426847040095</v>
      </c>
      <c r="AN1164" s="17">
        <v>0.19172492383561646</v>
      </c>
      <c r="AO1164" s="17">
        <v>5.6379718356164399E-2</v>
      </c>
    </row>
    <row r="1165" spans="36:41">
      <c r="AJ1165" s="101">
        <f t="shared" si="281"/>
        <v>33</v>
      </c>
      <c r="AK1165" s="46">
        <v>0</v>
      </c>
      <c r="AL1165" s="94">
        <v>183.53949911856768</v>
      </c>
      <c r="AM1165" s="100">
        <v>0.43371261415587536</v>
      </c>
      <c r="AN1165" s="17">
        <v>0.19172492383561646</v>
      </c>
      <c r="AO1165" s="17">
        <v>5.6379718356164364E-2</v>
      </c>
    </row>
    <row r="1166" spans="36:41">
      <c r="AJ1166" s="101">
        <f t="shared" si="281"/>
        <v>34</v>
      </c>
      <c r="AK1166" s="46">
        <v>0</v>
      </c>
      <c r="AL1166" s="94">
        <v>185.32686068570979</v>
      </c>
      <c r="AM1166" s="100">
        <v>0.43665466889126936</v>
      </c>
      <c r="AN1166" s="17">
        <v>0.19172492383561646</v>
      </c>
      <c r="AO1166" s="17">
        <v>5.6379718356164413E-2</v>
      </c>
    </row>
    <row r="1167" spans="36:41">
      <c r="AJ1167" s="101">
        <f t="shared" si="281"/>
        <v>35</v>
      </c>
      <c r="AK1167" s="46">
        <v>0</v>
      </c>
      <c r="AL1167" s="94">
        <v>57.34748309746935</v>
      </c>
      <c r="AM1167" s="100">
        <v>0.22112335190388155</v>
      </c>
      <c r="AN1167" s="17">
        <v>0.19172492383561643</v>
      </c>
      <c r="AO1167" s="17">
        <v>5.6379718356164364E-2</v>
      </c>
    </row>
    <row r="1168" spans="36:41">
      <c r="AJ1168" s="101">
        <f t="shared" si="281"/>
        <v>36</v>
      </c>
      <c r="AK1168" s="46">
        <v>0</v>
      </c>
      <c r="AL1168" s="94">
        <v>194.50554826366383</v>
      </c>
      <c r="AM1168" s="100">
        <v>0.45173921742244127</v>
      </c>
      <c r="AN1168" s="17">
        <v>0.19172492383561646</v>
      </c>
      <c r="AO1168" s="17">
        <v>5.637971835616442E-2</v>
      </c>
    </row>
    <row r="1169" spans="36:41">
      <c r="AJ1169" s="101">
        <f t="shared" si="281"/>
        <v>37</v>
      </c>
      <c r="AK1169" s="46">
        <v>0</v>
      </c>
      <c r="AL1169" s="94">
        <v>43.035937677449688</v>
      </c>
      <c r="AM1169" s="100">
        <v>0.19623790972573918</v>
      </c>
      <c r="AN1169" s="17">
        <v>0.19172492383561646</v>
      </c>
      <c r="AO1169" s="17">
        <v>5.6379718356164385E-2</v>
      </c>
    </row>
    <row r="1170" spans="36:41">
      <c r="AJ1170" s="101">
        <f t="shared" si="281"/>
        <v>38</v>
      </c>
      <c r="AK1170" s="46">
        <v>0</v>
      </c>
      <c r="AL1170" s="94">
        <v>170.69567337482698</v>
      </c>
      <c r="AM1170" s="100">
        <v>0.41252492732242652</v>
      </c>
      <c r="AN1170" s="17">
        <v>0.19172492383561646</v>
      </c>
      <c r="AO1170" s="17">
        <v>5.6379718356164413E-2</v>
      </c>
    </row>
    <row r="1171" spans="36:41">
      <c r="AJ1171" s="101">
        <f t="shared" si="281"/>
        <v>39</v>
      </c>
      <c r="AK1171" s="46">
        <v>0</v>
      </c>
      <c r="AL1171" s="94">
        <v>43.319043910258159</v>
      </c>
      <c r="AM1171" s="100">
        <v>0.19673212162587017</v>
      </c>
      <c r="AN1171" s="17">
        <v>0.19172492383561646</v>
      </c>
      <c r="AO1171" s="17">
        <v>5.6379718356164378E-2</v>
      </c>
    </row>
    <row r="1172" spans="36:41">
      <c r="AJ1172" s="101">
        <f t="shared" si="281"/>
        <v>40</v>
      </c>
      <c r="AK1172" s="46">
        <v>0</v>
      </c>
      <c r="AL1172" s="94">
        <v>122.49156711210614</v>
      </c>
      <c r="AM1172" s="100">
        <v>0.33219857848798129</v>
      </c>
      <c r="AN1172" s="17">
        <v>0.19172492383561643</v>
      </c>
      <c r="AO1172" s="17">
        <v>5.6379718356164399E-2</v>
      </c>
    </row>
    <row r="1173" spans="36:41">
      <c r="AJ1173" s="101">
        <f t="shared" si="281"/>
        <v>41</v>
      </c>
      <c r="AK1173" s="46">
        <v>0</v>
      </c>
      <c r="AL1173" s="94">
        <v>87.829825647372928</v>
      </c>
      <c r="AM1173" s="100">
        <v>0.27351198569048574</v>
      </c>
      <c r="AN1173" s="17">
        <v>0.19172492383561646</v>
      </c>
      <c r="AO1173" s="17">
        <v>5.6379718356164413E-2</v>
      </c>
    </row>
    <row r="1174" spans="36:41">
      <c r="AJ1174" s="101">
        <f t="shared" si="281"/>
        <v>42</v>
      </c>
      <c r="AK1174" s="46">
        <v>0</v>
      </c>
      <c r="AL1174" s="94">
        <v>186.50501300101237</v>
      </c>
      <c r="AM1174" s="100">
        <v>0.43859310625808878</v>
      </c>
      <c r="AN1174" s="17">
        <v>0.19172492383561646</v>
      </c>
      <c r="AO1174" s="17">
        <v>5.6379718356164413E-2</v>
      </c>
    </row>
    <row r="1175" spans="36:41">
      <c r="AJ1175" s="101">
        <f t="shared" si="281"/>
        <v>43</v>
      </c>
      <c r="AK1175" s="46">
        <v>0</v>
      </c>
      <c r="AL1175" s="94">
        <v>109.47933400447705</v>
      </c>
      <c r="AM1175" s="100">
        <v>0.31016138355898626</v>
      </c>
      <c r="AN1175" s="17">
        <v>0.19172492383561646</v>
      </c>
      <c r="AO1175" s="17">
        <v>5.6379718356164385E-2</v>
      </c>
    </row>
    <row r="1176" spans="36:41">
      <c r="AJ1176" s="101">
        <f t="shared" si="281"/>
        <v>44</v>
      </c>
      <c r="AK1176" s="46">
        <v>0</v>
      </c>
      <c r="AL1176" s="94">
        <v>107.22497437964159</v>
      </c>
      <c r="AM1176" s="100">
        <v>0.30676022614895659</v>
      </c>
      <c r="AN1176" s="17">
        <v>0.19172492383561643</v>
      </c>
      <c r="AO1176" s="17">
        <v>5.6379718356164378E-2</v>
      </c>
    </row>
    <row r="1177" spans="36:41">
      <c r="AJ1177" s="101">
        <f t="shared" si="281"/>
        <v>45</v>
      </c>
      <c r="AK1177" s="46">
        <v>0</v>
      </c>
      <c r="AL1177" s="94">
        <v>111.13546161896484</v>
      </c>
      <c r="AM1177" s="100">
        <v>0.31264851443076558</v>
      </c>
      <c r="AN1177" s="17">
        <v>0.19172492383561646</v>
      </c>
      <c r="AO1177" s="17">
        <v>5.6379718356164413E-2</v>
      </c>
    </row>
    <row r="1178" spans="36:41">
      <c r="AJ1178" s="101">
        <f t="shared" si="281"/>
        <v>46</v>
      </c>
      <c r="AK1178" s="46">
        <v>0</v>
      </c>
      <c r="AL1178" s="94">
        <v>107.35341458241696</v>
      </c>
      <c r="AM1178" s="100">
        <v>0.30695449067867475</v>
      </c>
      <c r="AN1178" s="17">
        <v>0.19172492383561646</v>
      </c>
      <c r="AO1178" s="17">
        <v>5.6379718356164385E-2</v>
      </c>
    </row>
    <row r="1179" spans="36:41">
      <c r="AJ1179" s="101">
        <f t="shared" si="281"/>
        <v>47</v>
      </c>
      <c r="AK1179" s="46">
        <v>0</v>
      </c>
      <c r="AL1179" s="94">
        <v>108.61078568726568</v>
      </c>
      <c r="AM1179" s="100">
        <v>0.30885314322334589</v>
      </c>
      <c r="AN1179" s="17">
        <v>0.19172492383561646</v>
      </c>
      <c r="AO1179" s="17">
        <v>5.6379718356164399E-2</v>
      </c>
    </row>
    <row r="1180" spans="36:41">
      <c r="AJ1180" s="101">
        <f t="shared" si="281"/>
        <v>48</v>
      </c>
      <c r="AK1180" s="46">
        <v>0</v>
      </c>
      <c r="AL1180" s="94">
        <v>108.04534571567018</v>
      </c>
      <c r="AM1180" s="100">
        <v>0.30800001603799432</v>
      </c>
      <c r="AN1180" s="17">
        <v>0.19172492383561646</v>
      </c>
      <c r="AO1180" s="17">
        <v>5.637971835616442E-2</v>
      </c>
    </row>
    <row r="1181" spans="36:41">
      <c r="AJ1181" s="101">
        <f t="shared" si="281"/>
        <v>49</v>
      </c>
      <c r="AK1181" s="46">
        <v>0</v>
      </c>
      <c r="AL1181" s="94">
        <v>109.65706054071667</v>
      </c>
      <c r="AM1181" s="100">
        <v>0.31042875254004265</v>
      </c>
      <c r="AN1181" s="17">
        <v>0.19172492383561646</v>
      </c>
      <c r="AO1181" s="17">
        <v>5.6379718356164399E-2</v>
      </c>
    </row>
    <row r="1182" spans="36:41">
      <c r="AJ1182" s="101">
        <f t="shared" si="281"/>
        <v>50</v>
      </c>
      <c r="AK1182" s="46">
        <v>0</v>
      </c>
      <c r="AL1182" s="94">
        <v>109.03243034514307</v>
      </c>
      <c r="AM1182" s="100">
        <v>0.30948857453007106</v>
      </c>
      <c r="AN1182" s="17">
        <v>0.19172492383561648</v>
      </c>
      <c r="AO1182" s="17">
        <v>5.6379718356164399E-2</v>
      </c>
    </row>
    <row r="1183" spans="36:41">
      <c r="AJ1183" s="101">
        <f t="shared" si="281"/>
        <v>51</v>
      </c>
      <c r="AK1183" s="46">
        <v>0</v>
      </c>
      <c r="AL1183" s="94">
        <v>110.27975129516999</v>
      </c>
      <c r="AM1183" s="100">
        <v>0.31136463783186819</v>
      </c>
      <c r="AN1183" s="17">
        <v>0.19172492383561646</v>
      </c>
      <c r="AO1183" s="17">
        <v>5.6379718356164413E-2</v>
      </c>
    </row>
    <row r="1184" spans="36:41">
      <c r="AJ1184" s="101">
        <f t="shared" si="281"/>
        <v>52</v>
      </c>
      <c r="AK1184" s="46">
        <v>0</v>
      </c>
      <c r="AL1184" s="94">
        <v>108.35467040863175</v>
      </c>
      <c r="AM1184" s="100">
        <v>0.30846686135404311</v>
      </c>
      <c r="AN1184" s="17">
        <v>0.19172492383561646</v>
      </c>
      <c r="AO1184" s="17">
        <v>5.6379718356164413E-2</v>
      </c>
    </row>
    <row r="1185" spans="36:41">
      <c r="AJ1185" s="101">
        <f t="shared" si="281"/>
        <v>53</v>
      </c>
      <c r="AK1185" s="46">
        <v>0</v>
      </c>
      <c r="AL1185" s="94">
        <v>69.2074566577935</v>
      </c>
      <c r="AM1185" s="100">
        <v>0.2416014483137503</v>
      </c>
      <c r="AN1185" s="17">
        <v>0.19172492383561646</v>
      </c>
      <c r="AO1185" s="17">
        <v>5.637971835616442E-2</v>
      </c>
    </row>
    <row r="1186" spans="36:41">
      <c r="AJ1186" s="101">
        <f t="shared" si="281"/>
        <v>54</v>
      </c>
      <c r="AK1186" s="46">
        <v>0</v>
      </c>
      <c r="AL1186" s="94">
        <v>121.93142260889189</v>
      </c>
      <c r="AM1186" s="100">
        <v>0.33125686480519145</v>
      </c>
      <c r="AN1186" s="17">
        <v>0.19172492383561648</v>
      </c>
      <c r="AO1186" s="17">
        <v>5.6379718356164399E-2</v>
      </c>
    </row>
    <row r="1187" spans="36:41">
      <c r="AJ1187" s="101">
        <f t="shared" si="281"/>
        <v>55</v>
      </c>
      <c r="AK1187" s="46">
        <v>0</v>
      </c>
      <c r="AL1187" s="94">
        <v>146.20333669442101</v>
      </c>
      <c r="AM1187" s="100">
        <v>0.3718807170467513</v>
      </c>
      <c r="AN1187" s="17">
        <v>0.19172492383561643</v>
      </c>
      <c r="AO1187" s="17">
        <v>5.6379718356164364E-2</v>
      </c>
    </row>
    <row r="1188" spans="36:41">
      <c r="AJ1188" s="101">
        <f t="shared" si="281"/>
        <v>56</v>
      </c>
      <c r="AK1188" s="46">
        <v>0</v>
      </c>
      <c r="AL1188" s="94">
        <v>80.910812087884523</v>
      </c>
      <c r="AM1188" s="100">
        <v>0.26168919891410636</v>
      </c>
      <c r="AN1188" s="17">
        <v>0.19172492383561648</v>
      </c>
      <c r="AO1188" s="17">
        <v>5.6379718356164413E-2</v>
      </c>
    </row>
    <row r="1189" spans="36:41">
      <c r="AJ1189" s="101">
        <f t="shared" si="281"/>
        <v>57</v>
      </c>
      <c r="AK1189" s="46">
        <v>0</v>
      </c>
      <c r="AL1189" s="94">
        <v>143.95277303948825</v>
      </c>
      <c r="AM1189" s="100">
        <v>0.36812906874586826</v>
      </c>
      <c r="AN1189" s="17">
        <v>0.19172492383561646</v>
      </c>
      <c r="AO1189" s="17">
        <v>5.6379718356164385E-2</v>
      </c>
    </row>
    <row r="1190" spans="36:41">
      <c r="AJ1190" s="101">
        <f t="shared" si="281"/>
        <v>58</v>
      </c>
      <c r="AK1190" s="46">
        <v>0</v>
      </c>
      <c r="AL1190" s="94">
        <v>173.36523381378177</v>
      </c>
      <c r="AM1190" s="100">
        <v>0.41693557048538832</v>
      </c>
      <c r="AN1190" s="17">
        <v>0.19172492383561646</v>
      </c>
      <c r="AO1190" s="17">
        <v>5.6379718356164378E-2</v>
      </c>
    </row>
    <row r="1191" spans="36:41">
      <c r="AJ1191" s="101">
        <f t="shared" si="281"/>
        <v>59</v>
      </c>
      <c r="AK1191" s="46">
        <v>0</v>
      </c>
      <c r="AL1191" s="94">
        <v>157.32517094227589</v>
      </c>
      <c r="AM1191" s="100">
        <v>0.39037788734890122</v>
      </c>
      <c r="AN1191" s="17">
        <v>0.19172492383561648</v>
      </c>
      <c r="AO1191" s="17">
        <v>5.637971835616442E-2</v>
      </c>
    </row>
    <row r="1192" spans="36:41">
      <c r="AJ1192" s="101">
        <f t="shared" si="281"/>
        <v>60</v>
      </c>
      <c r="AK1192" s="46">
        <v>0</v>
      </c>
      <c r="AL1192" s="94">
        <v>154.29112987670874</v>
      </c>
      <c r="AM1192" s="100">
        <v>0.38533877929441385</v>
      </c>
      <c r="AN1192" s="17">
        <v>0.19172492383561643</v>
      </c>
      <c r="AO1192" s="17">
        <v>5.6379718356164378E-2</v>
      </c>
    </row>
    <row r="1193" spans="36:41">
      <c r="AJ1193" s="101">
        <f t="shared" si="281"/>
        <v>61</v>
      </c>
      <c r="AK1193" s="46">
        <v>0</v>
      </c>
      <c r="AL1193" s="94">
        <v>46.276460698686279</v>
      </c>
      <c r="AM1193" s="100">
        <v>0.20189004805232558</v>
      </c>
      <c r="AN1193" s="17">
        <v>0.19172492383561646</v>
      </c>
      <c r="AO1193" s="17">
        <v>5.637971835616442E-2</v>
      </c>
    </row>
    <row r="1194" spans="36:41">
      <c r="AJ1194" s="101">
        <f t="shared" si="281"/>
        <v>62</v>
      </c>
      <c r="AK1194" s="46">
        <v>0</v>
      </c>
      <c r="AL1194" s="94">
        <v>59.293435190193001</v>
      </c>
      <c r="AM1194" s="100">
        <v>0.22449205938533079</v>
      </c>
      <c r="AN1194" s="17">
        <v>0.19172492383561646</v>
      </c>
      <c r="AO1194" s="17">
        <v>5.6379718356164378E-2</v>
      </c>
    </row>
    <row r="1195" spans="36:41">
      <c r="AJ1195" s="101">
        <f t="shared" si="281"/>
        <v>63</v>
      </c>
      <c r="AK1195" s="46">
        <v>0</v>
      </c>
      <c r="AL1195" s="94">
        <v>46.598284663988949</v>
      </c>
      <c r="AM1195" s="100">
        <v>0.2024508083861023</v>
      </c>
      <c r="AN1195" s="17">
        <v>0.19172492383561646</v>
      </c>
      <c r="AO1195" s="17">
        <v>5.6379718356164434E-2</v>
      </c>
    </row>
    <row r="1196" spans="36:41">
      <c r="AJ1196" s="101">
        <f t="shared" si="281"/>
        <v>64</v>
      </c>
      <c r="AK1196" s="46">
        <v>0</v>
      </c>
      <c r="AL1196" s="94">
        <v>105.18537035582105</v>
      </c>
      <c r="AM1196" s="100">
        <v>0.30300514857368688</v>
      </c>
      <c r="AN1196" s="17">
        <v>0.19172492383561646</v>
      </c>
      <c r="AO1196" s="17">
        <v>5.6379718356164399E-2</v>
      </c>
    </row>
    <row r="1197" spans="36:41">
      <c r="AJ1197" s="101">
        <f t="shared" si="281"/>
        <v>65</v>
      </c>
      <c r="AK1197" s="46">
        <v>0</v>
      </c>
      <c r="AL1197" s="94">
        <v>148.62943828503359</v>
      </c>
      <c r="AM1197" s="100">
        <v>0.37592167703343327</v>
      </c>
      <c r="AN1197" s="17">
        <v>0.19172492383561651</v>
      </c>
      <c r="AO1197" s="17">
        <v>5.637971835616444E-2</v>
      </c>
    </row>
    <row r="1198" spans="36:41">
      <c r="AJ1198" s="101">
        <f t="shared" si="281"/>
        <v>66</v>
      </c>
      <c r="AK1198" s="46">
        <v>0</v>
      </c>
      <c r="AL1198" s="94">
        <v>79.05163062288095</v>
      </c>
      <c r="AM1198" s="100">
        <v>0.25850573791331399</v>
      </c>
      <c r="AN1198" s="17">
        <v>0.19172492383561646</v>
      </c>
      <c r="AO1198" s="17">
        <v>5.6379718356164413E-2</v>
      </c>
    </row>
    <row r="1199" spans="36:41">
      <c r="AJ1199" s="101">
        <f t="shared" si="281"/>
        <v>67</v>
      </c>
      <c r="AK1199" s="46">
        <v>0</v>
      </c>
      <c r="AL1199" s="94">
        <v>163.69259332778248</v>
      </c>
      <c r="AM1199" s="100">
        <v>0.40093685070759988</v>
      </c>
      <c r="AN1199" s="17">
        <v>0.19172492383561646</v>
      </c>
      <c r="AO1199" s="17">
        <v>5.6379718356164378E-2</v>
      </c>
    </row>
    <row r="1200" spans="36:41">
      <c r="AJ1200" s="101">
        <f t="shared" ref="AJ1200:AJ1263" si="282">AJ1199+1</f>
        <v>68</v>
      </c>
      <c r="AK1200" s="46">
        <v>0</v>
      </c>
      <c r="AL1200" s="94">
        <v>64.104112504928338</v>
      </c>
      <c r="AM1200" s="100">
        <v>0.23280517448760563</v>
      </c>
      <c r="AN1200" s="17">
        <v>0.19172492383561646</v>
      </c>
      <c r="AO1200" s="17">
        <v>5.6379718356164413E-2</v>
      </c>
    </row>
    <row r="1201" spans="36:41">
      <c r="AJ1201" s="101">
        <f t="shared" si="282"/>
        <v>69</v>
      </c>
      <c r="AK1201" s="46">
        <v>0</v>
      </c>
      <c r="AL1201" s="94">
        <v>39.971844389166122</v>
      </c>
      <c r="AM1201" s="100">
        <v>0.19088383406499476</v>
      </c>
      <c r="AN1201" s="17">
        <v>0.19172492383561646</v>
      </c>
      <c r="AO1201" s="17">
        <v>5.637971835616442E-2</v>
      </c>
    </row>
    <row r="1202" spans="36:41">
      <c r="AJ1202" s="101">
        <f t="shared" si="282"/>
        <v>70</v>
      </c>
      <c r="AK1202" s="46">
        <v>0</v>
      </c>
      <c r="AL1202" s="94">
        <v>73.364694574142504</v>
      </c>
      <c r="AM1202" s="100">
        <v>0.2487502262346124</v>
      </c>
      <c r="AN1202" s="17">
        <v>0.19172492383561646</v>
      </c>
      <c r="AO1202" s="17">
        <v>5.6379718356164399E-2</v>
      </c>
    </row>
    <row r="1203" spans="36:41">
      <c r="AJ1203" s="101">
        <f t="shared" si="282"/>
        <v>71</v>
      </c>
      <c r="AK1203" s="46">
        <v>0</v>
      </c>
      <c r="AL1203" s="94">
        <v>125.67526080566905</v>
      </c>
      <c r="AM1203" s="100">
        <v>0.33754709492794532</v>
      </c>
      <c r="AN1203" s="17">
        <v>0.19172492383561646</v>
      </c>
      <c r="AO1203" s="17">
        <v>5.6379718356164385E-2</v>
      </c>
    </row>
    <row r="1204" spans="36:41">
      <c r="AJ1204" s="101">
        <f t="shared" si="282"/>
        <v>72</v>
      </c>
      <c r="AK1204" s="46">
        <v>0</v>
      </c>
      <c r="AL1204" s="94">
        <v>89.149743044857999</v>
      </c>
      <c r="AM1204" s="100">
        <v>0.27576305577899629</v>
      </c>
      <c r="AN1204" s="17">
        <v>0.19172492383561646</v>
      </c>
      <c r="AO1204" s="17">
        <v>5.6379718356164378E-2</v>
      </c>
    </row>
    <row r="1205" spans="36:41">
      <c r="AJ1205" s="101">
        <f t="shared" si="282"/>
        <v>73</v>
      </c>
      <c r="AK1205" s="46">
        <v>0</v>
      </c>
      <c r="AL1205" s="94">
        <v>109.85911091243985</v>
      </c>
      <c r="AM1205" s="100">
        <v>0.3106399727967899</v>
      </c>
      <c r="AN1205" s="17">
        <v>0.19172492383561646</v>
      </c>
      <c r="AO1205" s="17">
        <v>5.6379718356164385E-2</v>
      </c>
    </row>
    <row r="1206" spans="36:41">
      <c r="AJ1206" s="101">
        <f t="shared" si="282"/>
        <v>74</v>
      </c>
      <c r="AK1206" s="46">
        <v>0</v>
      </c>
      <c r="AL1206" s="94">
        <v>110.7205140958886</v>
      </c>
      <c r="AM1206" s="100">
        <v>0.31184956833790833</v>
      </c>
      <c r="AN1206" s="17">
        <v>0.19172492383561646</v>
      </c>
      <c r="AO1206" s="17">
        <v>5.6379718356164399E-2</v>
      </c>
    </row>
    <row r="1207" spans="36:41">
      <c r="AJ1207" s="101">
        <f t="shared" si="282"/>
        <v>75</v>
      </c>
      <c r="AK1207" s="46">
        <v>0</v>
      </c>
      <c r="AL1207" s="94">
        <v>109.78907580600108</v>
      </c>
      <c r="AM1207" s="100">
        <v>0.31054148075502952</v>
      </c>
      <c r="AN1207" s="17">
        <v>0.19172492383561646</v>
      </c>
      <c r="AO1207" s="17">
        <v>5.6379718356164385E-2</v>
      </c>
    </row>
    <row r="1208" spans="36:41">
      <c r="AJ1208" s="101">
        <f t="shared" si="282"/>
        <v>76</v>
      </c>
      <c r="AK1208" s="46">
        <v>0</v>
      </c>
      <c r="AL1208" s="94">
        <v>111.57732398119124</v>
      </c>
      <c r="AM1208" s="100">
        <v>0.31304939412518062</v>
      </c>
      <c r="AN1208" s="17">
        <v>0.19172492383561646</v>
      </c>
      <c r="AO1208" s="17">
        <v>5.6379718356164385E-2</v>
      </c>
    </row>
    <row r="1209" spans="36:41">
      <c r="AJ1209" s="101">
        <f t="shared" si="282"/>
        <v>77</v>
      </c>
      <c r="AK1209" s="46">
        <v>0</v>
      </c>
      <c r="AL1209" s="94">
        <v>113.7306138890951</v>
      </c>
      <c r="AM1209" s="100">
        <v>0.31605023943765187</v>
      </c>
      <c r="AN1209" s="17">
        <v>0.19172492383561648</v>
      </c>
      <c r="AO1209" s="17">
        <v>5.6379718356164399E-2</v>
      </c>
    </row>
    <row r="1210" spans="36:41">
      <c r="AJ1210" s="101">
        <f t="shared" si="282"/>
        <v>78</v>
      </c>
      <c r="AK1210" s="46">
        <v>0</v>
      </c>
      <c r="AL1210" s="94">
        <v>106.14401082310768</v>
      </c>
      <c r="AM1210" s="100">
        <v>0.30538437609134861</v>
      </c>
      <c r="AN1210" s="17">
        <v>0.19172492383561646</v>
      </c>
      <c r="AO1210" s="17">
        <v>5.6379718356164378E-2</v>
      </c>
    </row>
    <row r="1211" spans="36:41">
      <c r="AJ1211" s="101">
        <f t="shared" si="282"/>
        <v>79</v>
      </c>
      <c r="AK1211" s="46">
        <v>0</v>
      </c>
      <c r="AL1211" s="94">
        <v>107.41997767060809</v>
      </c>
      <c r="AM1211" s="100">
        <v>0.30719658592692278</v>
      </c>
      <c r="AN1211" s="17">
        <v>0.19172492383561646</v>
      </c>
      <c r="AO1211" s="17">
        <v>5.6379718356164385E-2</v>
      </c>
    </row>
    <row r="1212" spans="36:41">
      <c r="AJ1212" s="101">
        <f t="shared" si="282"/>
        <v>80</v>
      </c>
      <c r="AK1212" s="46">
        <v>0</v>
      </c>
      <c r="AL1212" s="94">
        <v>105.40193621870159</v>
      </c>
      <c r="AM1212" s="100">
        <v>0.30432695870885729</v>
      </c>
      <c r="AN1212" s="17">
        <v>0.19172492383561646</v>
      </c>
      <c r="AO1212" s="17">
        <v>5.6379718356164385E-2</v>
      </c>
    </row>
    <row r="1213" spans="36:41">
      <c r="AJ1213" s="101">
        <f t="shared" si="282"/>
        <v>81</v>
      </c>
      <c r="AK1213" s="46">
        <v>0</v>
      </c>
      <c r="AL1213" s="94">
        <v>110.8862033327851</v>
      </c>
      <c r="AM1213" s="100">
        <v>0.31208184737477307</v>
      </c>
      <c r="AN1213" s="17">
        <v>0.19172492383561646</v>
      </c>
      <c r="AO1213" s="17">
        <v>5.6379718356164385E-2</v>
      </c>
    </row>
    <row r="1214" spans="36:41">
      <c r="AJ1214" s="101">
        <f t="shared" si="282"/>
        <v>82</v>
      </c>
      <c r="AK1214" s="46">
        <v>0</v>
      </c>
      <c r="AL1214" s="94">
        <v>108.02131678670192</v>
      </c>
      <c r="AM1214" s="100">
        <v>0.30804804128871677</v>
      </c>
      <c r="AN1214" s="17">
        <v>0.19172492383561646</v>
      </c>
      <c r="AO1214" s="17">
        <v>5.6379718356164434E-2</v>
      </c>
    </row>
    <row r="1215" spans="36:41">
      <c r="AJ1215" s="101">
        <f t="shared" si="282"/>
        <v>83</v>
      </c>
      <c r="AK1215" s="46">
        <v>0</v>
      </c>
      <c r="AL1215" s="94">
        <v>317.87310626563942</v>
      </c>
      <c r="AM1215" s="100">
        <v>0.59246468443784428</v>
      </c>
      <c r="AN1215" s="17">
        <v>0.22812949553527823</v>
      </c>
      <c r="AO1215" s="17">
        <v>9.2784290055826141E-2</v>
      </c>
    </row>
    <row r="1216" spans="36:41">
      <c r="AJ1216" s="101">
        <f t="shared" si="282"/>
        <v>84</v>
      </c>
      <c r="AK1216" s="46">
        <v>0</v>
      </c>
      <c r="AL1216" s="94">
        <v>367.17946400917248</v>
      </c>
      <c r="AM1216" s="100">
        <v>0.65182253215135599</v>
      </c>
      <c r="AN1216" s="17">
        <v>0.23671907006079781</v>
      </c>
      <c r="AO1216" s="17">
        <v>0.10137386458134579</v>
      </c>
    </row>
    <row r="1217" spans="36:41">
      <c r="AJ1217" s="101">
        <f t="shared" si="282"/>
        <v>85</v>
      </c>
      <c r="AK1217" s="46">
        <v>0</v>
      </c>
      <c r="AL1217" s="94">
        <v>477.75642345470249</v>
      </c>
      <c r="AM1217" s="100">
        <v>0.77882845800439782</v>
      </c>
      <c r="AN1217" s="17">
        <v>0.25598248917001643</v>
      </c>
      <c r="AO1217" s="17">
        <v>0.12063728369056434</v>
      </c>
    </row>
    <row r="1218" spans="36:41">
      <c r="AJ1218" s="101">
        <f t="shared" si="282"/>
        <v>86</v>
      </c>
      <c r="AK1218" s="46">
        <v>0</v>
      </c>
      <c r="AL1218" s="94">
        <v>-95.569819670870885</v>
      </c>
      <c r="AM1218" s="100">
        <v>-0.12895182829739271</v>
      </c>
      <c r="AN1218" s="17">
        <v>0.15610432501157784</v>
      </c>
      <c r="AO1218" s="17">
        <v>2.0759119532125746E-2</v>
      </c>
    </row>
    <row r="1219" spans="36:41">
      <c r="AJ1219" s="101">
        <f t="shared" si="282"/>
        <v>87</v>
      </c>
      <c r="AK1219" s="46">
        <v>0</v>
      </c>
      <c r="AL1219" s="94">
        <v>627.40673932986624</v>
      </c>
      <c r="AM1219" s="100">
        <v>0.94098313322162208</v>
      </c>
      <c r="AN1219" s="17">
        <v>0.28205280950605593</v>
      </c>
      <c r="AO1219" s="17">
        <v>0.14670760402660388</v>
      </c>
    </row>
    <row r="1220" spans="36:41">
      <c r="AJ1220" s="101">
        <f t="shared" si="282"/>
        <v>88</v>
      </c>
      <c r="AK1220" s="46">
        <v>0</v>
      </c>
      <c r="AL1220" s="94">
        <v>675.60013136689895</v>
      </c>
      <c r="AM1220" s="100">
        <v>0.99143389804393856</v>
      </c>
      <c r="AN1220" s="17">
        <v>0.29044849621836377</v>
      </c>
      <c r="AO1220" s="17">
        <v>0.15510329073891171</v>
      </c>
    </row>
    <row r="1221" spans="36:41">
      <c r="AJ1221" s="101">
        <f t="shared" si="282"/>
        <v>89</v>
      </c>
      <c r="AK1221" s="46">
        <v>0</v>
      </c>
      <c r="AL1221" s="94">
        <v>511.45633526782234</v>
      </c>
      <c r="AM1221" s="100">
        <v>0.81618265755121056</v>
      </c>
      <c r="AN1221" s="17">
        <v>0.26185329198875024</v>
      </c>
      <c r="AO1221" s="17">
        <v>0.12650808650929818</v>
      </c>
    </row>
    <row r="1222" spans="36:41">
      <c r="AJ1222" s="101">
        <f t="shared" si="282"/>
        <v>90</v>
      </c>
      <c r="AK1222" s="46">
        <v>0</v>
      </c>
      <c r="AL1222" s="94">
        <v>529.15452937482655</v>
      </c>
      <c r="AM1222" s="100">
        <v>0.83558664966956853</v>
      </c>
      <c r="AN1222" s="17">
        <v>0.26493646349454175</v>
      </c>
      <c r="AO1222" s="17">
        <v>0.12959125801508969</v>
      </c>
    </row>
    <row r="1223" spans="36:41">
      <c r="AJ1223" s="101">
        <f t="shared" si="282"/>
        <v>91</v>
      </c>
      <c r="AK1223" s="46">
        <v>0</v>
      </c>
      <c r="AL1223" s="94">
        <v>510.18148311715987</v>
      </c>
      <c r="AM1223" s="100">
        <v>0.81477943842131162</v>
      </c>
      <c r="AN1223" s="17">
        <v>0.26163120222064984</v>
      </c>
      <c r="AO1223" s="17">
        <v>0.12628599674119778</v>
      </c>
    </row>
    <row r="1224" spans="36:41">
      <c r="AJ1224" s="101">
        <f t="shared" si="282"/>
        <v>92</v>
      </c>
      <c r="AK1224" s="46">
        <v>0</v>
      </c>
      <c r="AL1224" s="94">
        <v>255.78120479434523</v>
      </c>
      <c r="AM1224" s="100">
        <v>0.51457133084452922</v>
      </c>
      <c r="AN1224" s="17">
        <v>0.21731257375222773</v>
      </c>
      <c r="AO1224" s="17">
        <v>8.1967368272775648E-2</v>
      </c>
    </row>
    <row r="1225" spans="36:41">
      <c r="AJ1225" s="101">
        <f t="shared" si="282"/>
        <v>93</v>
      </c>
      <c r="AK1225" s="46">
        <v>0</v>
      </c>
      <c r="AL1225" s="94">
        <v>-47.354311273346731</v>
      </c>
      <c r="AM1225" s="100">
        <v>2.0685135115421804E-2</v>
      </c>
      <c r="AN1225" s="17">
        <v>0.19172492383561646</v>
      </c>
      <c r="AO1225" s="17">
        <v>2.9638047113834477E-2</v>
      </c>
    </row>
    <row r="1226" spans="36:41">
      <c r="AJ1226" s="101">
        <f t="shared" si="282"/>
        <v>94</v>
      </c>
      <c r="AK1226" s="46">
        <v>0</v>
      </c>
      <c r="AL1226" s="94">
        <v>63.83020984040057</v>
      </c>
      <c r="AM1226" s="100">
        <v>0.2356087918475398</v>
      </c>
      <c r="AN1226" s="17">
        <v>0.19172492383561646</v>
      </c>
      <c r="AO1226" s="17">
        <v>4.8666197883146044E-2</v>
      </c>
    </row>
    <row r="1227" spans="36:41">
      <c r="AJ1227" s="101">
        <f t="shared" si="282"/>
        <v>95</v>
      </c>
      <c r="AK1227" s="46">
        <v>0</v>
      </c>
      <c r="AL1227" s="94">
        <v>114.73105283841258</v>
      </c>
      <c r="AM1227" s="100">
        <v>0.31846952899785719</v>
      </c>
      <c r="AN1227" s="17">
        <v>0.19172492383561646</v>
      </c>
      <c r="AO1227" s="17">
        <v>5.7377382723888003E-2</v>
      </c>
    </row>
    <row r="1228" spans="36:41">
      <c r="AJ1228" s="101">
        <f t="shared" si="282"/>
        <v>96</v>
      </c>
      <c r="AK1228" s="46">
        <v>0</v>
      </c>
      <c r="AL1228" s="94">
        <v>76.542746723235808</v>
      </c>
      <c r="AM1228" s="100">
        <v>0.25692416468919488</v>
      </c>
      <c r="AN1228" s="17">
        <v>0.19172492383561646</v>
      </c>
      <c r="AO1228" s="17">
        <v>5.0841825084162198E-2</v>
      </c>
    </row>
    <row r="1229" spans="36:41">
      <c r="AJ1229" s="101">
        <f t="shared" si="282"/>
        <v>97</v>
      </c>
      <c r="AK1229" s="46">
        <v>0</v>
      </c>
      <c r="AL1229" s="94">
        <v>110.45833489472196</v>
      </c>
      <c r="AM1229" s="100">
        <v>0.31174952242108067</v>
      </c>
      <c r="AN1229" s="17">
        <v>0.19172492383561646</v>
      </c>
      <c r="AO1229" s="17">
        <v>5.6646148551964801E-2</v>
      </c>
    </row>
    <row r="1230" spans="36:41">
      <c r="AJ1230" s="101">
        <f t="shared" si="282"/>
        <v>98</v>
      </c>
      <c r="AK1230" s="46">
        <v>0</v>
      </c>
      <c r="AL1230" s="94">
        <v>164.07246313695023</v>
      </c>
      <c r="AM1230" s="100">
        <v>0.39355761048448157</v>
      </c>
      <c r="AN1230" s="17">
        <v>0.19172492383561646</v>
      </c>
      <c r="AO1230" s="17">
        <v>6.5821685806063623E-2</v>
      </c>
    </row>
    <row r="1231" spans="36:41">
      <c r="AJ1231" s="101">
        <f t="shared" si="282"/>
        <v>99</v>
      </c>
      <c r="AK1231" s="46">
        <v>0</v>
      </c>
      <c r="AL1231" s="94">
        <v>45.137267221585418</v>
      </c>
      <c r="AM1231" s="100">
        <v>0.20337543495900912</v>
      </c>
      <c r="AN1231" s="17">
        <v>0.19172492383561646</v>
      </c>
      <c r="AO1231" s="17">
        <v>4.5467082332618883E-2</v>
      </c>
    </row>
    <row r="1232" spans="36:41">
      <c r="AJ1232" s="101">
        <f t="shared" si="282"/>
        <v>100</v>
      </c>
      <c r="AK1232" s="46">
        <v>0</v>
      </c>
      <c r="AL1232" s="94">
        <v>22.372150114644541</v>
      </c>
      <c r="AM1232" s="100">
        <v>0.16245933832078374</v>
      </c>
      <c r="AN1232" s="17">
        <v>0.19172492383561646</v>
      </c>
      <c r="AO1232" s="17">
        <v>4.1571053674558267E-2</v>
      </c>
    </row>
    <row r="1233" spans="36:41">
      <c r="AJ1233" s="101">
        <f t="shared" si="282"/>
        <v>101</v>
      </c>
      <c r="AK1233" s="46">
        <v>0</v>
      </c>
      <c r="AL1233" s="94">
        <v>83.016224523474648</v>
      </c>
      <c r="AM1233" s="100">
        <v>0.26760747547404518</v>
      </c>
      <c r="AN1233" s="17">
        <v>0.19172492383561646</v>
      </c>
      <c r="AO1233" s="17">
        <v>5.1949697927889407E-2</v>
      </c>
    </row>
    <row r="1234" spans="36:41">
      <c r="AJ1234" s="101">
        <f t="shared" si="282"/>
        <v>102</v>
      </c>
      <c r="AK1234" s="46">
        <v>0</v>
      </c>
      <c r="AL1234" s="94">
        <v>37.613711770223503</v>
      </c>
      <c r="AM1234" s="100">
        <v>0.19007021306756844</v>
      </c>
      <c r="AN1234" s="17">
        <v>0.19172492383561646</v>
      </c>
      <c r="AO1234" s="17">
        <v>4.4179498899100014E-2</v>
      </c>
    </row>
    <row r="1235" spans="36:41">
      <c r="AJ1235" s="101">
        <f t="shared" si="282"/>
        <v>103</v>
      </c>
      <c r="AK1235" s="46">
        <v>0</v>
      </c>
      <c r="AL1235" s="94">
        <v>116.93891271882389</v>
      </c>
      <c r="AM1235" s="100">
        <v>0.32192702830735631</v>
      </c>
      <c r="AN1235" s="17">
        <v>0.19172492383561646</v>
      </c>
      <c r="AO1235" s="17">
        <v>5.7755236495808292E-2</v>
      </c>
    </row>
    <row r="1236" spans="36:41">
      <c r="AJ1236" s="101">
        <f t="shared" si="282"/>
        <v>104</v>
      </c>
      <c r="AK1236" s="46">
        <v>0</v>
      </c>
      <c r="AL1236" s="94">
        <v>97.155093625148055</v>
      </c>
      <c r="AM1236" s="100">
        <v>0.29057125107665227</v>
      </c>
      <c r="AN1236" s="17">
        <v>0.19172492383561646</v>
      </c>
      <c r="AO1236" s="17">
        <v>5.4369428033116604E-2</v>
      </c>
    </row>
    <row r="1237" spans="36:41">
      <c r="AJ1237" s="101">
        <f t="shared" si="282"/>
        <v>105</v>
      </c>
      <c r="AK1237" s="46">
        <v>0</v>
      </c>
      <c r="AL1237" s="94">
        <v>104.52281617713174</v>
      </c>
      <c r="AM1237" s="100">
        <v>0.3023492297792012</v>
      </c>
      <c r="AN1237" s="17">
        <v>0.19172492383561646</v>
      </c>
      <c r="AO1237" s="17">
        <v>5.5630342179629644E-2</v>
      </c>
    </row>
    <row r="1238" spans="36:41">
      <c r="AJ1238" s="101">
        <f t="shared" si="282"/>
        <v>106</v>
      </c>
      <c r="AK1238" s="46">
        <v>0</v>
      </c>
      <c r="AL1238" s="94">
        <v>110.13040705054777</v>
      </c>
      <c r="AM1238" s="100">
        <v>0.31123216640948614</v>
      </c>
      <c r="AN1238" s="17">
        <v>0.19172492383561646</v>
      </c>
      <c r="AO1238" s="17">
        <v>5.6590026886845446E-2</v>
      </c>
    </row>
    <row r="1239" spans="36:41">
      <c r="AJ1239" s="101">
        <f t="shared" si="282"/>
        <v>107</v>
      </c>
      <c r="AK1239" s="46">
        <v>0</v>
      </c>
      <c r="AL1239" s="94">
        <v>108.69847514154165</v>
      </c>
      <c r="AM1239" s="100">
        <v>0.30897036731090477</v>
      </c>
      <c r="AN1239" s="17">
        <v>0.19172492383561646</v>
      </c>
      <c r="AO1239" s="17">
        <v>5.6344965650056186E-2</v>
      </c>
    </row>
    <row r="1240" spans="36:41">
      <c r="AJ1240" s="101">
        <f t="shared" si="282"/>
        <v>108</v>
      </c>
      <c r="AK1240" s="46">
        <v>0</v>
      </c>
      <c r="AL1240" s="94">
        <v>119.54990053071589</v>
      </c>
      <c r="AM1240" s="100">
        <v>0.32600292495552274</v>
      </c>
      <c r="AN1240" s="17">
        <v>0.19172492383561646</v>
      </c>
      <c r="AO1240" s="17">
        <v>5.8202081697315153E-2</v>
      </c>
    </row>
    <row r="1241" spans="36:41">
      <c r="AJ1241" s="101">
        <f t="shared" si="282"/>
        <v>109</v>
      </c>
      <c r="AK1241" s="46">
        <v>0</v>
      </c>
      <c r="AL1241" s="94">
        <v>108.10766464988977</v>
      </c>
      <c r="AM1241" s="100">
        <v>0.30803586502475699</v>
      </c>
      <c r="AN1241" s="17">
        <v>0.19172492383561646</v>
      </c>
      <c r="AO1241" s="17">
        <v>5.6243854173398909E-2</v>
      </c>
    </row>
    <row r="1242" spans="36:41">
      <c r="AJ1242" s="101">
        <f t="shared" si="282"/>
        <v>110</v>
      </c>
      <c r="AK1242" s="46">
        <v>0</v>
      </c>
      <c r="AL1242" s="94">
        <v>110.43327258606075</v>
      </c>
      <c r="AM1242" s="100">
        <v>0.31170999094885121</v>
      </c>
      <c r="AN1242" s="17">
        <v>0.19172492383561646</v>
      </c>
      <c r="AO1242" s="17">
        <v>5.6641859381286588E-2</v>
      </c>
    </row>
    <row r="1243" spans="36:41">
      <c r="AJ1243" s="101">
        <f t="shared" si="282"/>
        <v>111</v>
      </c>
      <c r="AK1243" s="46">
        <v>0</v>
      </c>
      <c r="AL1243" s="94">
        <v>111.99953231993646</v>
      </c>
      <c r="AM1243" s="100">
        <v>0.31417792119618237</v>
      </c>
      <c r="AN1243" s="17">
        <v>0.19172492383561646</v>
      </c>
      <c r="AO1243" s="17">
        <v>5.6909909520474575E-2</v>
      </c>
    </row>
    <row r="1244" spans="36:41">
      <c r="AJ1244" s="101">
        <f t="shared" si="282"/>
        <v>112</v>
      </c>
      <c r="AK1244" s="46">
        <v>0</v>
      </c>
      <c r="AL1244" s="94">
        <v>106.48216195137259</v>
      </c>
      <c r="AM1244" s="100">
        <v>0.30546083574082949</v>
      </c>
      <c r="AN1244" s="17">
        <v>0.19172492383561646</v>
      </c>
      <c r="AO1244" s="17">
        <v>5.5965665176284249E-2</v>
      </c>
    </row>
    <row r="1245" spans="36:41">
      <c r="AJ1245" s="101">
        <f t="shared" si="282"/>
        <v>113</v>
      </c>
      <c r="AK1245" s="46">
        <v>0</v>
      </c>
      <c r="AL1245" s="94">
        <v>103.20995925039978</v>
      </c>
      <c r="AM1245" s="100">
        <v>0.29441348272222156</v>
      </c>
      <c r="AN1245" s="17">
        <v>0.19125195781613308</v>
      </c>
      <c r="AO1245" s="17">
        <v>5.5906752336681007E-2</v>
      </c>
    </row>
    <row r="1246" spans="36:41">
      <c r="AJ1246" s="101">
        <f t="shared" si="282"/>
        <v>114</v>
      </c>
      <c r="AK1246" s="46">
        <v>0</v>
      </c>
      <c r="AL1246" s="94">
        <v>98.761361121632831</v>
      </c>
      <c r="AM1246" s="100">
        <v>0.28326304513154055</v>
      </c>
      <c r="AN1246" s="17">
        <v>0.19088228275307173</v>
      </c>
      <c r="AO1246" s="17">
        <v>5.5537077273619673E-2</v>
      </c>
    </row>
    <row r="1247" spans="36:41">
      <c r="AJ1247" s="101">
        <f t="shared" si="282"/>
        <v>115</v>
      </c>
      <c r="AK1247" s="46">
        <v>0</v>
      </c>
      <c r="AL1247" s="94">
        <v>101.74279079499397</v>
      </c>
      <c r="AM1247" s="100">
        <v>0.29069019237331828</v>
      </c>
      <c r="AN1247" s="17">
        <v>0.19113003725249156</v>
      </c>
      <c r="AO1247" s="17">
        <v>5.5784831773039521E-2</v>
      </c>
    </row>
    <row r="1248" spans="36:41">
      <c r="AJ1248" s="101">
        <f t="shared" si="282"/>
        <v>116</v>
      </c>
      <c r="AK1248" s="46">
        <v>0</v>
      </c>
      <c r="AL1248" s="94">
        <v>104.7870967609625</v>
      </c>
      <c r="AM1248" s="100">
        <v>0.2984666666688387</v>
      </c>
      <c r="AN1248" s="17">
        <v>0.19138301672318592</v>
      </c>
      <c r="AO1248" s="17">
        <v>5.603781124373388E-2</v>
      </c>
    </row>
    <row r="1249" spans="36:41">
      <c r="AJ1249" s="101">
        <f t="shared" si="282"/>
        <v>117</v>
      </c>
      <c r="AK1249" s="46">
        <v>0</v>
      </c>
      <c r="AL1249" s="94">
        <v>111.0554892125848</v>
      </c>
      <c r="AM1249" s="100">
        <v>0.3151045292825696</v>
      </c>
      <c r="AN1249" s="17">
        <v>0.19190391528668216</v>
      </c>
      <c r="AO1249" s="17">
        <v>5.6558709807230115E-2</v>
      </c>
    </row>
    <row r="1250" spans="36:41">
      <c r="AJ1250" s="101">
        <f t="shared" si="282"/>
        <v>118</v>
      </c>
      <c r="AK1250" s="46">
        <v>0</v>
      </c>
      <c r="AL1250" s="94">
        <v>112.19006978000931</v>
      </c>
      <c r="AM1250" s="100">
        <v>0.31820742449382888</v>
      </c>
      <c r="AN1250" s="17">
        <v>0.19199819805412266</v>
      </c>
      <c r="AO1250" s="17">
        <v>5.6652992574670623E-2</v>
      </c>
    </row>
    <row r="1251" spans="36:41">
      <c r="AJ1251" s="101">
        <f t="shared" si="282"/>
        <v>119</v>
      </c>
      <c r="AK1251" s="46">
        <v>0</v>
      </c>
      <c r="AL1251" s="94">
        <v>89.995317709195945</v>
      </c>
      <c r="AM1251" s="100">
        <v>0.2624782410351485</v>
      </c>
      <c r="AN1251" s="17">
        <v>0.19015383132691666</v>
      </c>
      <c r="AO1251" s="17">
        <v>5.4808625847464612E-2</v>
      </c>
    </row>
    <row r="1252" spans="36:41">
      <c r="AJ1252" s="101">
        <f t="shared" si="282"/>
        <v>120</v>
      </c>
      <c r="AK1252" s="46">
        <v>0</v>
      </c>
      <c r="AL1252" s="94">
        <v>114.24658436359617</v>
      </c>
      <c r="AM1252" s="100">
        <v>0.32390402280519948</v>
      </c>
      <c r="AN1252" s="17">
        <v>0.19216909282509737</v>
      </c>
      <c r="AO1252" s="17">
        <v>5.6823887345645308E-2</v>
      </c>
    </row>
    <row r="1253" spans="36:41">
      <c r="AJ1253" s="101">
        <f t="shared" si="282"/>
        <v>121</v>
      </c>
      <c r="AK1253" s="46">
        <v>0</v>
      </c>
      <c r="AL1253" s="94">
        <v>113.091712055409</v>
      </c>
      <c r="AM1253" s="100">
        <v>0.32069348560888833</v>
      </c>
      <c r="AN1253" s="17">
        <v>0.19207312382969718</v>
      </c>
      <c r="AO1253" s="17">
        <v>5.6727918350245134E-2</v>
      </c>
    </row>
    <row r="1254" spans="36:41">
      <c r="AJ1254" s="101">
        <f t="shared" si="282"/>
        <v>122</v>
      </c>
      <c r="AK1254" s="46">
        <v>0</v>
      </c>
      <c r="AL1254" s="94">
        <v>102.90591644581131</v>
      </c>
      <c r="AM1254" s="100">
        <v>0.29363817007393012</v>
      </c>
      <c r="AN1254" s="17">
        <v>0.19122669209427953</v>
      </c>
      <c r="AO1254" s="17">
        <v>5.5881486614827482E-2</v>
      </c>
    </row>
    <row r="1255" spans="36:41">
      <c r="AJ1255" s="101">
        <f t="shared" si="282"/>
        <v>123</v>
      </c>
      <c r="AK1255" s="46">
        <v>0</v>
      </c>
      <c r="AL1255" s="94">
        <v>82.967937169326149</v>
      </c>
      <c r="AM1255" s="100">
        <v>0.24690753353354777</v>
      </c>
      <c r="AN1255" s="17">
        <v>0.19172492383561646</v>
      </c>
      <c r="AO1255" s="17">
        <v>5.4224655960988841E-2</v>
      </c>
    </row>
    <row r="1256" spans="36:41">
      <c r="AJ1256" s="101">
        <f t="shared" si="282"/>
        <v>124</v>
      </c>
      <c r="AK1256" s="46">
        <v>0</v>
      </c>
      <c r="AL1256" s="94">
        <v>128.36404536290246</v>
      </c>
      <c r="AM1256" s="100">
        <v>0.36557503986992956</v>
      </c>
      <c r="AN1256" s="17">
        <v>0.19172492383561646</v>
      </c>
      <c r="AO1256" s="17">
        <v>5.799703743340813E-2</v>
      </c>
    </row>
    <row r="1257" spans="36:41">
      <c r="AJ1257" s="101">
        <f t="shared" si="282"/>
        <v>125</v>
      </c>
      <c r="AK1257" s="46">
        <v>0</v>
      </c>
      <c r="AL1257" s="94">
        <v>82.78177829377708</v>
      </c>
      <c r="AM1257" s="100">
        <v>0.24650780288539886</v>
      </c>
      <c r="AN1257" s="17">
        <v>0.19172492383561646</v>
      </c>
      <c r="AO1257" s="17">
        <v>5.4209186302443368E-2</v>
      </c>
    </row>
    <row r="1258" spans="36:41">
      <c r="AJ1258" s="101">
        <f t="shared" si="282"/>
        <v>126</v>
      </c>
      <c r="AK1258" s="46">
        <v>0</v>
      </c>
      <c r="AL1258" s="94">
        <v>152.37065517484919</v>
      </c>
      <c r="AM1258" s="100">
        <v>0.44695167704639616</v>
      </c>
      <c r="AN1258" s="17">
        <v>0.19172492383561646</v>
      </c>
      <c r="AO1258" s="17">
        <v>5.9991968137247678E-2</v>
      </c>
    </row>
    <row r="1259" spans="36:41">
      <c r="AJ1259" s="101">
        <f t="shared" si="282"/>
        <v>127</v>
      </c>
      <c r="AK1259" s="46">
        <v>0</v>
      </c>
      <c r="AL1259" s="94">
        <v>129.87931487178741</v>
      </c>
      <c r="AM1259" s="100">
        <v>0.37031785632845038</v>
      </c>
      <c r="AN1259" s="17">
        <v>0.19172492383561646</v>
      </c>
      <c r="AO1259" s="17">
        <v>5.8122955157382729E-2</v>
      </c>
    </row>
    <row r="1260" spans="36:41">
      <c r="AJ1260" s="101">
        <f t="shared" si="282"/>
        <v>128</v>
      </c>
      <c r="AK1260" s="46">
        <v>0</v>
      </c>
      <c r="AL1260" s="94">
        <v>148.04680704458431</v>
      </c>
      <c r="AM1260" s="100">
        <v>0.4313141058878962</v>
      </c>
      <c r="AN1260" s="17">
        <v>0.19172492383561646</v>
      </c>
      <c r="AO1260" s="17">
        <v>5.9632659702555157E-2</v>
      </c>
    </row>
    <row r="1261" spans="36:41">
      <c r="AJ1261" s="101">
        <f t="shared" si="282"/>
        <v>129</v>
      </c>
      <c r="AK1261" s="46">
        <v>0</v>
      </c>
      <c r="AL1261" s="94">
        <v>95.082846997871286</v>
      </c>
      <c r="AM1261" s="100">
        <v>0.27435225121742768</v>
      </c>
      <c r="AN1261" s="17">
        <v>0.19172492383561646</v>
      </c>
      <c r="AO1261" s="17">
        <v>5.5231395595636654E-2</v>
      </c>
    </row>
    <row r="1262" spans="36:41">
      <c r="AJ1262" s="101">
        <f t="shared" si="282"/>
        <v>130</v>
      </c>
      <c r="AK1262" s="46">
        <v>0</v>
      </c>
      <c r="AL1262" s="94">
        <v>86.044735645380314</v>
      </c>
      <c r="AM1262" s="100">
        <v>0.25360861389176925</v>
      </c>
      <c r="AN1262" s="17">
        <v>0.19172492383561646</v>
      </c>
      <c r="AO1262" s="17">
        <v>5.4480335534135095E-2</v>
      </c>
    </row>
    <row r="1263" spans="36:41">
      <c r="AJ1263" s="101">
        <f t="shared" si="282"/>
        <v>131</v>
      </c>
      <c r="AK1263" s="46">
        <v>0</v>
      </c>
      <c r="AL1263" s="94">
        <v>121.83845857722051</v>
      </c>
      <c r="AM1263" s="100">
        <v>0.34575154845784017</v>
      </c>
      <c r="AN1263" s="17">
        <v>0.19172492383561646</v>
      </c>
      <c r="AO1263" s="17">
        <v>5.7454766219717311E-2</v>
      </c>
    </row>
    <row r="1264" spans="36:41">
      <c r="AJ1264" s="101">
        <f t="shared" ref="AJ1264:AJ1274" si="283">AJ1263+1</f>
        <v>132</v>
      </c>
      <c r="AK1264" s="46">
        <v>0</v>
      </c>
      <c r="AL1264" s="94">
        <v>135.96093233447527</v>
      </c>
      <c r="AM1264" s="100">
        <v>0.38988657846582808</v>
      </c>
      <c r="AN1264" s="17">
        <v>0.19172492383561646</v>
      </c>
      <c r="AO1264" s="17">
        <v>5.8628332863787783E-2</v>
      </c>
    </row>
    <row r="1265" spans="36:41">
      <c r="AJ1265" s="101">
        <f t="shared" si="283"/>
        <v>133</v>
      </c>
      <c r="AK1265" s="46">
        <v>0</v>
      </c>
      <c r="AL1265" s="94">
        <v>95.488315338164085</v>
      </c>
      <c r="AM1265" s="100">
        <v>0.26486737206308075</v>
      </c>
      <c r="AN1265" s="17">
        <v>0.19172492383561646</v>
      </c>
      <c r="AO1265" s="17">
        <v>5.6379718356164399E-2</v>
      </c>
    </row>
    <row r="1266" spans="36:41">
      <c r="AJ1266" s="101">
        <f t="shared" si="283"/>
        <v>134</v>
      </c>
      <c r="AK1266" s="46">
        <v>0</v>
      </c>
      <c r="AL1266" s="94">
        <v>99.59103977431846</v>
      </c>
      <c r="AM1266" s="100">
        <v>0.27738180487949315</v>
      </c>
      <c r="AN1266" s="17">
        <v>0.19172492383561646</v>
      </c>
      <c r="AO1266" s="17">
        <v>5.6379718356164399E-2</v>
      </c>
    </row>
    <row r="1267" spans="36:41">
      <c r="AJ1267" s="101">
        <f t="shared" si="283"/>
        <v>135</v>
      </c>
      <c r="AK1267" s="46">
        <v>0</v>
      </c>
      <c r="AL1267" s="94">
        <v>97.163791728987263</v>
      </c>
      <c r="AM1267" s="100">
        <v>0.26987120426440936</v>
      </c>
      <c r="AN1267" s="17">
        <v>0.19172492383561646</v>
      </c>
      <c r="AO1267" s="17">
        <v>5.6379718356164399E-2</v>
      </c>
    </row>
    <row r="1268" spans="36:41">
      <c r="AJ1268" s="101">
        <f t="shared" si="283"/>
        <v>136</v>
      </c>
      <c r="AK1268" s="46">
        <v>0</v>
      </c>
      <c r="AL1268" s="94">
        <v>132.38244389348833</v>
      </c>
      <c r="AM1268" s="100">
        <v>0.41566591121590624</v>
      </c>
      <c r="AN1268" s="17">
        <v>0.19172492383561646</v>
      </c>
      <c r="AO1268" s="17">
        <v>5.6379718356164399E-2</v>
      </c>
    </row>
    <row r="1269" spans="36:41">
      <c r="AJ1269" s="101">
        <f t="shared" si="283"/>
        <v>137</v>
      </c>
      <c r="AK1269" s="46">
        <v>0</v>
      </c>
      <c r="AL1269" s="94">
        <v>140.85078262827818</v>
      </c>
      <c r="AM1269" s="100">
        <v>0.46442669945732251</v>
      </c>
      <c r="AN1269" s="17">
        <v>0.19172492383561646</v>
      </c>
      <c r="AO1269" s="17">
        <v>5.6379718356164399E-2</v>
      </c>
    </row>
    <row r="1270" spans="36:41">
      <c r="AJ1270" s="101">
        <f t="shared" si="283"/>
        <v>138</v>
      </c>
      <c r="AK1270" s="46">
        <v>0</v>
      </c>
      <c r="AL1270" s="94">
        <v>123.21155080618578</v>
      </c>
      <c r="AM1270" s="100">
        <v>0.36928366458336104</v>
      </c>
      <c r="AN1270" s="17">
        <v>0.19172492383561646</v>
      </c>
      <c r="AO1270" s="17">
        <v>5.6379718356164399E-2</v>
      </c>
    </row>
    <row r="1271" spans="36:41">
      <c r="AJ1271" s="101">
        <f t="shared" si="283"/>
        <v>139</v>
      </c>
      <c r="AK1271" s="46">
        <v>0</v>
      </c>
      <c r="AL1271" s="94">
        <v>125.35730524151366</v>
      </c>
      <c r="AM1271" s="100">
        <v>0.37955255707487301</v>
      </c>
      <c r="AN1271" s="17">
        <v>0.19172492383561646</v>
      </c>
      <c r="AO1271" s="17">
        <v>5.6379718356164399E-2</v>
      </c>
    </row>
    <row r="1272" spans="36:41">
      <c r="AJ1272" s="101">
        <f t="shared" si="283"/>
        <v>140</v>
      </c>
      <c r="AK1272" s="46">
        <v>0</v>
      </c>
      <c r="AL1272" s="94">
        <v>118.39659219114947</v>
      </c>
      <c r="AM1272" s="100">
        <v>0.34749035899500003</v>
      </c>
      <c r="AN1272" s="17">
        <v>0.19172492383561646</v>
      </c>
      <c r="AO1272" s="17">
        <v>5.6379718356164399E-2</v>
      </c>
    </row>
    <row r="1273" spans="36:41">
      <c r="AJ1273" s="101">
        <f t="shared" si="283"/>
        <v>141</v>
      </c>
      <c r="AK1273" s="46">
        <v>0</v>
      </c>
      <c r="AL1273" s="94">
        <v>100.81096897677575</v>
      </c>
      <c r="AM1273" s="100">
        <v>0.28127717242818373</v>
      </c>
      <c r="AN1273" s="17">
        <v>0.19172492383561646</v>
      </c>
      <c r="AO1273" s="17">
        <v>5.6379718356164399E-2</v>
      </c>
    </row>
    <row r="1274" spans="36:41">
      <c r="AJ1274" s="101">
        <f t="shared" si="283"/>
        <v>142</v>
      </c>
      <c r="AK1274" s="46">
        <v>0</v>
      </c>
      <c r="AL1274" s="94">
        <v>106.73314497873804</v>
      </c>
      <c r="AM1274" s="100">
        <v>0.30139702101255783</v>
      </c>
      <c r="AN1274" s="17">
        <v>0.19172492383561646</v>
      </c>
      <c r="AO1274" s="17">
        <v>5.6379718356164399E-2</v>
      </c>
    </row>
    <row r="1275" spans="36:41">
      <c r="AJ1275" s="1" t="s">
        <v>86</v>
      </c>
      <c r="AL1275" s="102">
        <f>MIN(AL1134:AL1274)</f>
        <v>-95.569819670870885</v>
      </c>
      <c r="AM1275" s="3">
        <f>MIN(AM1134:AM1274)</f>
        <v>-0.12895182829739271</v>
      </c>
    </row>
    <row r="1276" spans="36:41">
      <c r="AJ1276" s="1" t="s">
        <v>87</v>
      </c>
      <c r="AL1276" s="102">
        <f>MAX(AL1134:AL1274)</f>
        <v>675.60013136689895</v>
      </c>
      <c r="AM1276" s="3">
        <f>MAX(AM1134:AM1274)</f>
        <v>0.99143389804393856</v>
      </c>
    </row>
    <row r="1278" spans="36:41">
      <c r="AJ1278" s="1" t="s">
        <v>88</v>
      </c>
      <c r="AK1278" s="1" t="s">
        <v>89</v>
      </c>
      <c r="AL1278" s="1" t="s">
        <v>90</v>
      </c>
    </row>
    <row r="1279" spans="36:41">
      <c r="AJ1279" s="1">
        <v>-49</v>
      </c>
      <c r="AK1279" s="1">
        <f t="array" ref="AK1279:AK1313">FREQUENCY(AL1134:AL1274,AJ1279:AJ1313)</f>
        <v>1</v>
      </c>
      <c r="AL1279" s="48">
        <f>AK1279/$AK$1049</f>
        <v>4.3478260869565218E-3</v>
      </c>
    </row>
    <row r="1280" spans="36:41">
      <c r="AJ1280" s="1">
        <f>AJ1279+25</f>
        <v>-24</v>
      </c>
      <c r="AK1280" s="1">
        <v>1</v>
      </c>
      <c r="AL1280" s="48">
        <f t="shared" ref="AL1280:AL1313" si="284">AK1280/$AK$1049</f>
        <v>4.3478260869565218E-3</v>
      </c>
    </row>
    <row r="1281" spans="36:38">
      <c r="AJ1281" s="1">
        <f t="shared" ref="AJ1281:AJ1313" si="285">AJ1280+25</f>
        <v>1</v>
      </c>
      <c r="AK1281" s="1">
        <v>0</v>
      </c>
      <c r="AL1281" s="48">
        <f t="shared" si="284"/>
        <v>0</v>
      </c>
    </row>
    <row r="1282" spans="36:38">
      <c r="AJ1282" s="1">
        <f t="shared" si="285"/>
        <v>26</v>
      </c>
      <c r="AK1282" s="1">
        <v>1</v>
      </c>
      <c r="AL1282" s="48">
        <f t="shared" si="284"/>
        <v>4.3478260869565218E-3</v>
      </c>
    </row>
    <row r="1283" spans="36:38">
      <c r="AJ1283" s="1">
        <f t="shared" si="285"/>
        <v>51</v>
      </c>
      <c r="AK1283" s="1">
        <v>7</v>
      </c>
      <c r="AL1283" s="48">
        <f t="shared" si="284"/>
        <v>3.0434782608695653E-2</v>
      </c>
    </row>
    <row r="1284" spans="36:38">
      <c r="AJ1284" s="1">
        <f t="shared" si="285"/>
        <v>76</v>
      </c>
      <c r="AK1284" s="1">
        <v>10</v>
      </c>
      <c r="AL1284" s="48">
        <f t="shared" si="284"/>
        <v>4.3478260869565216E-2</v>
      </c>
    </row>
    <row r="1285" spans="36:38">
      <c r="AJ1285" s="1">
        <f t="shared" si="285"/>
        <v>101</v>
      </c>
      <c r="AK1285" s="1">
        <v>24</v>
      </c>
      <c r="AL1285" s="48">
        <f t="shared" si="284"/>
        <v>0.10434782608695652</v>
      </c>
    </row>
    <row r="1286" spans="36:38">
      <c r="AJ1286" s="1">
        <f t="shared" si="285"/>
        <v>126</v>
      </c>
      <c r="AK1286" s="1">
        <v>68</v>
      </c>
      <c r="AL1286" s="48">
        <f t="shared" si="284"/>
        <v>0.29565217391304349</v>
      </c>
    </row>
    <row r="1287" spans="36:38">
      <c r="AJ1287" s="1">
        <f t="shared" si="285"/>
        <v>151</v>
      </c>
      <c r="AK1287" s="1">
        <v>9</v>
      </c>
      <c r="AL1287" s="48">
        <f t="shared" si="284"/>
        <v>3.9130434782608699E-2</v>
      </c>
    </row>
    <row r="1288" spans="36:38">
      <c r="AJ1288" s="1">
        <f t="shared" si="285"/>
        <v>176</v>
      </c>
      <c r="AK1288" s="1">
        <v>7</v>
      </c>
      <c r="AL1288" s="48">
        <f t="shared" si="284"/>
        <v>3.0434782608695653E-2</v>
      </c>
    </row>
    <row r="1289" spans="36:38">
      <c r="AJ1289" s="1">
        <f t="shared" si="285"/>
        <v>201</v>
      </c>
      <c r="AK1289" s="1">
        <v>4</v>
      </c>
      <c r="AL1289" s="48">
        <f t="shared" si="284"/>
        <v>1.7391304347826087E-2</v>
      </c>
    </row>
    <row r="1290" spans="36:38">
      <c r="AJ1290" s="1">
        <f t="shared" si="285"/>
        <v>226</v>
      </c>
      <c r="AK1290" s="1">
        <v>0</v>
      </c>
      <c r="AL1290" s="48">
        <f t="shared" si="284"/>
        <v>0</v>
      </c>
    </row>
    <row r="1291" spans="36:38">
      <c r="AJ1291" s="1">
        <f t="shared" si="285"/>
        <v>251</v>
      </c>
      <c r="AK1291" s="1">
        <v>0</v>
      </c>
      <c r="AL1291" s="48">
        <f t="shared" si="284"/>
        <v>0</v>
      </c>
    </row>
    <row r="1292" spans="36:38">
      <c r="AJ1292" s="1">
        <f t="shared" si="285"/>
        <v>276</v>
      </c>
      <c r="AK1292" s="1">
        <v>1</v>
      </c>
      <c r="AL1292" s="48">
        <f t="shared" si="284"/>
        <v>4.3478260869565218E-3</v>
      </c>
    </row>
    <row r="1293" spans="36:38">
      <c r="AJ1293" s="1">
        <f t="shared" si="285"/>
        <v>301</v>
      </c>
      <c r="AK1293" s="1">
        <v>0</v>
      </c>
      <c r="AL1293" s="48">
        <f t="shared" si="284"/>
        <v>0</v>
      </c>
    </row>
    <row r="1294" spans="36:38">
      <c r="AJ1294" s="1">
        <f t="shared" si="285"/>
        <v>326</v>
      </c>
      <c r="AK1294" s="1">
        <v>1</v>
      </c>
      <c r="AL1294" s="48">
        <f t="shared" si="284"/>
        <v>4.3478260869565218E-3</v>
      </c>
    </row>
    <row r="1295" spans="36:38">
      <c r="AJ1295" s="1">
        <f t="shared" si="285"/>
        <v>351</v>
      </c>
      <c r="AK1295" s="1">
        <v>0</v>
      </c>
      <c r="AL1295" s="48">
        <f t="shared" si="284"/>
        <v>0</v>
      </c>
    </row>
    <row r="1296" spans="36:38">
      <c r="AJ1296" s="1">
        <f t="shared" si="285"/>
        <v>376</v>
      </c>
      <c r="AK1296" s="1">
        <v>1</v>
      </c>
      <c r="AL1296" s="48">
        <f t="shared" si="284"/>
        <v>4.3478260869565218E-3</v>
      </c>
    </row>
    <row r="1297" spans="36:38">
      <c r="AJ1297" s="1">
        <f t="shared" si="285"/>
        <v>401</v>
      </c>
      <c r="AK1297" s="1">
        <v>0</v>
      </c>
      <c r="AL1297" s="48">
        <f t="shared" si="284"/>
        <v>0</v>
      </c>
    </row>
    <row r="1298" spans="36:38">
      <c r="AJ1298" s="1">
        <f t="shared" si="285"/>
        <v>426</v>
      </c>
      <c r="AK1298" s="1">
        <v>0</v>
      </c>
      <c r="AL1298" s="48">
        <f t="shared" si="284"/>
        <v>0</v>
      </c>
    </row>
    <row r="1299" spans="36:38">
      <c r="AJ1299" s="1">
        <f t="shared" si="285"/>
        <v>451</v>
      </c>
      <c r="AK1299" s="1">
        <v>0</v>
      </c>
      <c r="AL1299" s="48">
        <f t="shared" si="284"/>
        <v>0</v>
      </c>
    </row>
    <row r="1300" spans="36:38">
      <c r="AJ1300" s="1">
        <f t="shared" si="285"/>
        <v>476</v>
      </c>
      <c r="AK1300" s="1">
        <v>0</v>
      </c>
      <c r="AL1300" s="48">
        <f t="shared" si="284"/>
        <v>0</v>
      </c>
    </row>
    <row r="1301" spans="36:38">
      <c r="AJ1301" s="1">
        <f t="shared" si="285"/>
        <v>501</v>
      </c>
      <c r="AK1301" s="1">
        <v>1</v>
      </c>
      <c r="AL1301" s="48">
        <f t="shared" si="284"/>
        <v>4.3478260869565218E-3</v>
      </c>
    </row>
    <row r="1302" spans="36:38">
      <c r="AJ1302" s="1">
        <f t="shared" si="285"/>
        <v>526</v>
      </c>
      <c r="AK1302" s="1">
        <v>2</v>
      </c>
      <c r="AL1302" s="48">
        <f t="shared" si="284"/>
        <v>8.6956521739130436E-3</v>
      </c>
    </row>
    <row r="1303" spans="36:38">
      <c r="AJ1303" s="1">
        <f t="shared" si="285"/>
        <v>551</v>
      </c>
      <c r="AK1303" s="1">
        <v>1</v>
      </c>
      <c r="AL1303" s="48">
        <f t="shared" si="284"/>
        <v>4.3478260869565218E-3</v>
      </c>
    </row>
    <row r="1304" spans="36:38">
      <c r="AJ1304" s="1">
        <f t="shared" si="285"/>
        <v>576</v>
      </c>
      <c r="AK1304" s="1">
        <v>0</v>
      </c>
      <c r="AL1304" s="48">
        <f t="shared" si="284"/>
        <v>0</v>
      </c>
    </row>
    <row r="1305" spans="36:38">
      <c r="AJ1305" s="1">
        <f t="shared" si="285"/>
        <v>601</v>
      </c>
      <c r="AK1305" s="1">
        <v>0</v>
      </c>
      <c r="AL1305" s="48">
        <f t="shared" si="284"/>
        <v>0</v>
      </c>
    </row>
    <row r="1306" spans="36:38">
      <c r="AJ1306" s="1">
        <f t="shared" si="285"/>
        <v>626</v>
      </c>
      <c r="AK1306" s="1">
        <v>0</v>
      </c>
      <c r="AL1306" s="48">
        <f t="shared" si="284"/>
        <v>0</v>
      </c>
    </row>
    <row r="1307" spans="36:38">
      <c r="AJ1307" s="1">
        <f t="shared" si="285"/>
        <v>651</v>
      </c>
      <c r="AK1307" s="1">
        <v>1</v>
      </c>
      <c r="AL1307" s="48">
        <f t="shared" si="284"/>
        <v>4.3478260869565218E-3</v>
      </c>
    </row>
    <row r="1308" spans="36:38">
      <c r="AJ1308" s="1">
        <f t="shared" si="285"/>
        <v>676</v>
      </c>
      <c r="AK1308" s="1">
        <v>1</v>
      </c>
      <c r="AL1308" s="48">
        <f t="shared" si="284"/>
        <v>4.3478260869565218E-3</v>
      </c>
    </row>
    <row r="1309" spans="36:38">
      <c r="AJ1309" s="1">
        <f t="shared" si="285"/>
        <v>701</v>
      </c>
      <c r="AK1309" s="1">
        <v>0</v>
      </c>
      <c r="AL1309" s="48">
        <f t="shared" si="284"/>
        <v>0</v>
      </c>
    </row>
    <row r="1310" spans="36:38">
      <c r="AJ1310" s="1">
        <f t="shared" si="285"/>
        <v>726</v>
      </c>
      <c r="AK1310" s="1">
        <v>0</v>
      </c>
      <c r="AL1310" s="48">
        <f t="shared" si="284"/>
        <v>0</v>
      </c>
    </row>
    <row r="1311" spans="36:38">
      <c r="AJ1311" s="1">
        <f t="shared" si="285"/>
        <v>751</v>
      </c>
      <c r="AK1311" s="1">
        <v>0</v>
      </c>
      <c r="AL1311" s="48">
        <f t="shared" si="284"/>
        <v>0</v>
      </c>
    </row>
    <row r="1312" spans="36:38">
      <c r="AJ1312" s="1">
        <f t="shared" si="285"/>
        <v>776</v>
      </c>
      <c r="AK1312" s="1">
        <v>0</v>
      </c>
      <c r="AL1312" s="48">
        <f t="shared" si="284"/>
        <v>0</v>
      </c>
    </row>
    <row r="1313" spans="36:38">
      <c r="AJ1313" s="1">
        <f t="shared" si="285"/>
        <v>801</v>
      </c>
      <c r="AK1313" s="1">
        <v>0</v>
      </c>
      <c r="AL1313" s="48">
        <f t="shared" si="284"/>
        <v>0</v>
      </c>
    </row>
    <row r="1314" spans="36:38">
      <c r="AK1314" s="1">
        <f>SUM(AK1279:AK1313)</f>
        <v>141</v>
      </c>
    </row>
  </sheetData>
  <scenarios current="0" show="0">
    <scenario name="Base" locked="1" count="22" user="Author" comment="Created by Author on 2/11/2015">
      <inputCells r="AL6" val="0.120138925270569" numFmtId="10"/>
      <inputCells r="AM6" val="227.7" numFmtId="164"/>
      <inputCells r="AN6" val="0.5" numFmtId="9"/>
      <inputCells r="AO6" val="5" numFmtId="2"/>
      <inputCells r="AP6" val="1" numFmtId="164"/>
      <inputCells r="AQ6" val="25" numFmtId="9"/>
      <inputCells r="AR6" val="0.25" numFmtId="9"/>
      <inputCells r="AS6" val="0.05" numFmtId="9"/>
      <inputCells r="AT6" val="200" numFmtId="164"/>
      <inputCells r="AU6" val="49.99" numFmtId="164"/>
      <inputCells r="AV6" val="0.2545" numFmtId="9"/>
      <inputCells r="AW6" val="0.8066" numFmtId="9"/>
      <inputCells r="AX6" val="69.59" numFmtId="164"/>
      <inputCells r="AY6" val="0.25" numFmtId="9"/>
      <inputCells r="AZ6" val="200" numFmtId="164"/>
      <inputCells r="BA6" val="25" numFmtId="164"/>
      <inputCells r="BB6" val="0.5" numFmtId="9"/>
      <inputCells r="BC6" val="1" numFmtId="9"/>
      <inputCells r="BD6" val="7.58" numFmtId="164"/>
      <inputCells r="BE6" val="0.25" numFmtId="9"/>
      <inputCells r="BF6" val="38.49" numFmtId="164"/>
      <inputCells r="BG6" val="61.54" numFmtId="164"/>
    </scenario>
    <scenario name="Worst" count="22" user="Author" comment="Created by Author on 2/11/2015_x000d_Modified by Author on 2/11/2015_x000d_Modified by Author on 7/31/2015">
      <inputCells r="AL6" val="0.1501" numFmtId="10"/>
      <inputCells r="AM6" val="284" numFmtId="164"/>
      <inputCells r="AN6" val="0.3" numFmtId="9"/>
      <inputCells r="AO6" val="3" numFmtId="2"/>
      <inputCells r="AP6" val="0.5" numFmtId="164"/>
      <inputCells r="AQ6" val="10" numFmtId="9"/>
      <inputCells r="AR6" val="0.15" numFmtId="9"/>
      <inputCells r="AS6" val="0.01" numFmtId="9"/>
      <inputCells r="AT6" val="175" numFmtId="164"/>
      <inputCells r="AU6" val="24.99" numFmtId="164"/>
      <inputCells r="AV6" val="0.35" numFmtId="9"/>
      <inputCells r="AW6" val="0.843" numFmtId="9"/>
      <inputCells r="AX6" val="85" numFmtId="164"/>
      <inputCells r="AY6" val="0.3" numFmtId="9"/>
      <inputCells r="AZ6" val="250" numFmtId="164"/>
      <inputCells r="BA6" val="30" numFmtId="164"/>
      <inputCells r="BB6" val="0.6" numFmtId="9"/>
      <inputCells r="BC6" val="1" numFmtId="9"/>
      <inputCells r="BD6" val="15" numFmtId="164"/>
      <inputCells r="BE6" val="0.15" numFmtId="9"/>
      <inputCells r="BF6" val="45" numFmtId="164"/>
      <inputCells r="BG6" val="50" numFmtId="164"/>
    </scenario>
    <scenario name="Best" count="22" user="Author" comment="Created by Author on 2/11/2015_x000d_Modified by Author on 2/11/2015_x000d_Modified by Author on 7/31/2015">
      <inputCells r="AL6" val="0.0961" numFmtId="10"/>
      <inputCells r="AM6" val="185" numFmtId="164"/>
      <inputCells r="AN6" val="0.75" numFmtId="9"/>
      <inputCells r="AO6" val="7" numFmtId="2"/>
      <inputCells r="AP6" val="2" numFmtId="164"/>
      <inputCells r="AQ6" val="50" numFmtId="9"/>
      <inputCells r="AR6" val="0.35" numFmtId="9"/>
      <inputCells r="AS6" val="0.08" numFmtId="9"/>
      <inputCells r="AT6" val="250" numFmtId="164"/>
      <inputCells r="AU6" val="99.99" numFmtId="164"/>
      <inputCells r="AV6" val="0.125" numFmtId="9"/>
      <inputCells r="AW6" val="0.7425" numFmtId="9"/>
      <inputCells r="AX6" val="45" numFmtId="164"/>
      <inputCells r="AY6" val="0.15" numFmtId="9"/>
      <inputCells r="AZ6" val="150" numFmtId="164"/>
      <inputCells r="BA6" val="15" numFmtId="164"/>
      <inputCells r="BB6" val="0.35" numFmtId="9"/>
      <inputCells r="BC6" val="0.85" numFmtId="9"/>
      <inputCells r="BD6" val="6" numFmtId="164"/>
      <inputCells r="BE6" val="0.35" numFmtId="9"/>
      <inputCells r="BF6" val="30" numFmtId="164"/>
      <inputCells r="BG6" val="75" numFmtId="164"/>
    </scenario>
  </scenarios>
  <mergeCells count="8">
    <mergeCell ref="D103:I103"/>
    <mergeCell ref="D116:I116"/>
    <mergeCell ref="D3:I3"/>
    <mergeCell ref="D51:I51"/>
    <mergeCell ref="D64:I64"/>
    <mergeCell ref="D74:I74"/>
    <mergeCell ref="D82:I82"/>
    <mergeCell ref="D93:I93"/>
  </mergeCells>
  <phoneticPr fontId="20" type="noConversion"/>
  <pageMargins left="0.7" right="0.7" top="0.75" bottom="0.75" header="0.3" footer="0.3"/>
  <pageSetup orientation="portrait"/>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Valuation - Simulation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2015-02-13T20:02:15Z</cp:lastPrinted>
  <dcterms:created xsi:type="dcterms:W3CDTF">2006-09-16T00:00:00Z</dcterms:created>
  <dcterms:modified xsi:type="dcterms:W3CDTF">2015-08-01T02:45:18Z</dcterms:modified>
</cp:coreProperties>
</file>